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2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0" r:id="rId7"/>
    <pivotCache cacheId="77" r:id="rId8"/>
  </pivotCaches>
</workbook>
</file>

<file path=xl/calcChain.xml><?xml version="1.0" encoding="utf-8"?>
<calcChain xmlns="http://schemas.openxmlformats.org/spreadsheetml/2006/main">
  <c r="L42" i="4" l="1"/>
  <c r="D73" i="4" s="1"/>
  <c r="H49" i="4"/>
  <c r="H50" i="4"/>
  <c r="G7" i="2" l="1"/>
  <c r="G8" i="2"/>
  <c r="H48" i="4" l="1"/>
  <c r="H47" i="4"/>
  <c r="H46" i="4"/>
  <c r="L44" i="4" s="1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L16" i="1" s="1"/>
  <c r="E16" i="1"/>
  <c r="K15" i="1"/>
  <c r="L15" i="1" s="1"/>
  <c r="E15" i="1"/>
  <c r="K14" i="1"/>
  <c r="L14" i="1" s="1"/>
  <c r="E14" i="1"/>
  <c r="K13" i="1"/>
  <c r="L13" i="1" s="1"/>
  <c r="E13" i="1"/>
  <c r="K12" i="1"/>
  <c r="L12" i="1" s="1"/>
  <c r="E12" i="1"/>
  <c r="K11" i="1"/>
  <c r="L11" i="1" s="1"/>
  <c r="E11" i="1"/>
  <c r="K10" i="1"/>
  <c r="L10" i="1" s="1"/>
  <c r="E10" i="1"/>
  <c r="K9" i="1"/>
  <c r="L9" i="1" s="1"/>
  <c r="E9" i="1"/>
  <c r="K8" i="1"/>
  <c r="L8" i="1" s="1"/>
  <c r="E8" i="1"/>
  <c r="K7" i="1"/>
  <c r="L7" i="1" s="1"/>
  <c r="E7" i="1"/>
  <c r="K6" i="1"/>
  <c r="L6" i="1" s="1"/>
  <c r="E6" i="1"/>
  <c r="K5" i="1"/>
  <c r="L5" i="1" s="1"/>
  <c r="E5" i="1"/>
  <c r="K4" i="1"/>
  <c r="L4" i="1" s="1"/>
  <c r="E4" i="1"/>
  <c r="K3" i="1"/>
  <c r="L3" i="1" s="1"/>
  <c r="E3" i="1"/>
  <c r="K2" i="1"/>
  <c r="L2" i="1" s="1"/>
  <c r="E2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F23" i="2" l="1"/>
  <c r="F25" i="2" s="1"/>
  <c r="L43" i="4" s="1"/>
  <c r="L36" i="4"/>
  <c r="F32" i="2"/>
  <c r="F34" i="2" s="1"/>
  <c r="L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<sst xmlns="http://schemas.openxmlformats.org/spreadsheetml/2006/main" count="12441" uniqueCount="1324">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</sst>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7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1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1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3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wrapText="1"/>
    </xf>
    <xf numFmtId="0" fontId="10" fillId="9" borderId="14" xfId="0" applyFont="1" applyFill="1" applyBorder="1"/>
    <xf numFmtId="0" fontId="9" fillId="0" borderId="15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" xfId="0" applyBorder="1" applyAlignment="1">
      <alignment horizontal="left"/>
    </xf>
    <xf numFmtId="0" fontId="22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9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right"/>
    </xf>
    <xf numFmtId="0" fontId="11" fillId="10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9"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15856"/>
        <c:axId val="126517424"/>
      </c:barChart>
      <c:catAx>
        <c:axId val="1265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17424"/>
        <c:crosses val="autoZero"/>
        <c:auto val="1"/>
        <c:lblAlgn val="ctr"/>
        <c:lblOffset val="100"/>
        <c:noMultiLvlLbl val="0"/>
      </c:catAx>
      <c:valAx>
        <c:axId val="1265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15464"/>
        <c:axId val="126516248"/>
      </c:barChart>
      <c:catAx>
        <c:axId val="1265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16248"/>
        <c:crosses val="autoZero"/>
        <c:auto val="1"/>
        <c:lblAlgn val="ctr"/>
        <c:lblOffset val="100"/>
        <c:noMultiLvlLbl val="0"/>
      </c:catAx>
      <c:valAx>
        <c:axId val="1265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90600"/>
        <c:axId val="397288248"/>
      </c:radarChart>
      <c:catAx>
        <c:axId val="39729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8248"/>
        <c:crosses val="autoZero"/>
        <c:auto val="1"/>
        <c:lblAlgn val="ctr"/>
        <c:lblOffset val="100"/>
        <c:noMultiLvlLbl val="0"/>
      </c:catAx>
      <c:valAx>
        <c:axId val="3972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9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290153</xdr:colOff>
      <xdr:row>111</xdr:row>
      <xdr:rowOff>94129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1241051</xdr:colOff>
      <xdr:row>113</xdr:row>
      <xdr:rowOff>127747</xdr:rowOff>
    </xdr:to>
    <xdr:pic>
      <xdr:nvPicPr>
        <xdr:cNvPr id="36" name="Imagem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1185022</xdr:colOff>
      <xdr:row>140</xdr:row>
      <xdr:rowOff>4482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1330699</xdr:colOff>
      <xdr:row>162</xdr:row>
      <xdr:rowOff>127747</xdr:rowOff>
    </xdr:to>
    <xdr:pic>
      <xdr:nvPicPr>
        <xdr:cNvPr id="38" name="Imagem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1128992</xdr:colOff>
      <xdr:row>186</xdr:row>
      <xdr:rowOff>172571</xdr:rowOff>
    </xdr:to>
    <xdr:pic>
      <xdr:nvPicPr>
        <xdr:cNvPr id="39" name="Imagem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1050553</xdr:colOff>
      <xdr:row>229</xdr:row>
      <xdr:rowOff>116541</xdr:rowOff>
    </xdr:to>
    <xdr:pic>
      <xdr:nvPicPr>
        <xdr:cNvPr id="41" name="Imagem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1117787</xdr:colOff>
      <xdr:row>207</xdr:row>
      <xdr:rowOff>49306</xdr:rowOff>
    </xdr:to>
    <xdr:pic>
      <xdr:nvPicPr>
        <xdr:cNvPr id="42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1028140</xdr:colOff>
      <xdr:row>252</xdr:row>
      <xdr:rowOff>138953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528677</xdr:colOff>
      <xdr:row>154</xdr:row>
      <xdr:rowOff>138953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904876</xdr:colOff>
      <xdr:row>281</xdr:row>
      <xdr:rowOff>161365</xdr:rowOff>
    </xdr:to>
    <xdr:pic>
      <xdr:nvPicPr>
        <xdr:cNvPr id="45" name="Imagem 4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747032</xdr:colOff>
      <xdr:row>90</xdr:row>
      <xdr:rowOff>38100</xdr:rowOff>
    </xdr:to>
    <xdr:pic>
      <xdr:nvPicPr>
        <xdr:cNvPr id="46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10</xdr:col>
      <xdr:colOff>85725</xdr:colOff>
      <xdr:row>133</xdr:row>
      <xdr:rowOff>119743</xdr:rowOff>
    </xdr:to>
    <xdr:pic>
      <xdr:nvPicPr>
        <xdr:cNvPr id="47" name="Imagem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906.941805208335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 SOP  " u="1"/>
        <m u="1"/>
        <s v="SLIC  " u="1"/>
        <s v="ASSISEG" u="1"/>
        <s v="CGATI  " u="1"/>
        <s v="CO " u="1"/>
        <s v="ST  " u="1"/>
        <s v="SPCF " u="1"/>
        <s v="SESOP " u="1"/>
        <s v=" SAEO  " u="1"/>
        <s v="SESEG  " u="1"/>
        <s v=" SACONT  " u="1"/>
        <s v="041ZE " u="1"/>
        <s v=" SPCF  " u="1"/>
        <s v="CAA" u="1"/>
        <s v="SGACI" u="1"/>
        <s v="140ZE  " u="1"/>
        <s v="COBRAS  " u="1"/>
        <s v="COGSA " u="1"/>
        <s v="SMOEP " u="1"/>
        <s v=" DG  " u="1"/>
        <s v=" CPL  " u="1"/>
        <s v="155ZE " u="1"/>
        <s v="SPO  " u="1"/>
        <s v="SMOI  " u="1"/>
        <s v="SECIA  " u="1"/>
        <s v=" SPO  " u="1"/>
        <s v="41ZE  " u="1"/>
        <s v="CFIC  " u="1"/>
        <s v=" SMIN  " u="1"/>
        <s v="CAA  " u="1"/>
        <s v="CGEU " u="1"/>
        <s v="ASSISEG  " u="1"/>
        <s v="SAPR" u="1"/>
        <s v="SC  " u="1"/>
        <s v="SMCI " u="1"/>
        <s v="SASG  " u="1"/>
        <s v="SECTI " u="1"/>
        <s v="SGPA " u="1"/>
        <s v="ASSDG " u="1"/>
        <e v="#VALUE!" u="1"/>
        <s v="SECOFC " u="1"/>
        <s v="SIASG  " u="1"/>
        <s v=" SECGA  " u="1"/>
        <s v="ACFIC  " u="1"/>
        <s v=" SCON  " u="1"/>
        <s v="147ZE  " u="1"/>
        <s v="SPO " u="1"/>
        <s v="CPL  " u="1"/>
        <s v="SAEF " u="1"/>
        <s v="086ZE " u="1"/>
        <s v="SAPRE " u="1"/>
        <s v=" ACFIC  " u="1"/>
        <s v="DG " u="1"/>
        <s v="SMOI" u="1"/>
        <s v="GABSOFC  " u="1"/>
        <s v="SMI" u="1"/>
        <s v="41ZE" u="1"/>
        <s v="CAA " u="1"/>
        <s v="COGSA" u="1"/>
        <s v="SMOEP" u="1"/>
        <s v=" CFIC  " u="1"/>
        <s v=" SAPRE  " u="1"/>
        <s v="ASSTI " u="1"/>
        <s v="SECGA  " u="1"/>
        <s v="GABSA " u="1"/>
        <s v="SECADM " u="1"/>
        <s v="CSUP " u="1"/>
        <s v="CI" u="1"/>
        <s v="SAEO " u="1"/>
        <s v="SMI  " u="1"/>
        <s v=" ASSDG  " u="1"/>
        <s v="ST " u="1"/>
        <s v="CGATI " u="1"/>
        <s v="CCL" u="1"/>
        <s v="CSTA  " u="1"/>
        <s v="SCON  " u="1"/>
        <s v="SESEG " u="1"/>
        <s v="CPL " u="1"/>
        <s v="SMOP  " u="1"/>
        <s v=" SAEF  " u="1"/>
        <s v="140ZE " u="1"/>
        <s v="SSG  " u="1"/>
        <s v="SMIN  " u="1"/>
        <s v="SECPEG " u="1"/>
        <s v="SGACI  " u="1"/>
        <s v="SMO" u="1"/>
        <s v="SCCLC  " u="1"/>
        <s v="SAPC  " u="1"/>
        <s v="ASSISEG " u="1"/>
        <s v="SECOFC  " u="1"/>
        <s v=" CIP  " u="1"/>
        <s v="SECIA " u="1"/>
        <s v="GABDG  " u="1"/>
        <s v="SMOI " u="1"/>
        <s v="41ZE " u="1"/>
        <s v="CFIC " u="1"/>
        <s v="SGMC  " u="1"/>
        <s v="SECGS  " u="1"/>
        <s v="SMI " u="1"/>
        <s v="SMIC  " u="1"/>
        <s v="CCLCE  " u="1"/>
        <s v="SASG " u="1"/>
        <s v="150ZE  " u="1"/>
        <s v="SMOP" u="1"/>
        <s v="020ZE  " u="1"/>
        <s v="SECADM  " u="1"/>
        <s v="SSG " u="1"/>
        <s v="SIASG " u="1"/>
        <s v="GABSOFC " u="1"/>
        <s v="SOP  " u="1"/>
        <s v="ACFIC " u="1"/>
        <s v="SACONT " u="1"/>
        <s v="147ZE " u="1"/>
        <s v="SPCF  " u="1"/>
        <s v="SESOP  " u="1"/>
        <s v="CO  " u="1"/>
        <s v="041ZE  " u="1"/>
        <s v="SPC" u="1"/>
        <s v="CCS  " u="1"/>
        <s v="SECGA " u="1"/>
        <s v="COGSA  " u="1"/>
        <s v="SMOEP  " u="1"/>
        <s v="SECPEG  " u="1"/>
        <s v="155ZE  " u="1"/>
        <s v="CEPCST " u="1"/>
        <s v="SST" u="1"/>
        <s v="ACO  " u="1"/>
        <s v="CIP  " u="1"/>
        <s v=" SECGS " u="1"/>
        <s v="CGEU  " u="1"/>
        <s v="SOP " u="1"/>
        <s v="SMCI  " u="1"/>
        <s v=" CO  " u="1"/>
        <s v=" SC  " u="1"/>
        <s v="SECTI  " u="1"/>
        <s v="CSTA " u="1"/>
        <s v="SCON " u="1"/>
        <s v="SGPA  " u="1"/>
        <s v=" SLIC  " u="1"/>
        <s v="COBRAS " u="1"/>
        <s v="CMP  " u="1"/>
        <s v="SMOP " u="1"/>
        <s v="SST  " u="1"/>
        <s v="ASSDG  " u="1"/>
        <s v="SGACI " u="1"/>
        <s v=" SMIC  " u="1"/>
        <s v="CCS " u="1"/>
        <s v="SMIN " u="1"/>
        <s v="SCCLC " u="1"/>
        <s v=" SECOFC  " u="1"/>
        <s v=" CLC  " u="1"/>
        <s v="SAPC " u="1"/>
        <s v="GABDG " u="1"/>
        <s v="SACONT  " u="1"/>
        <s v="CFI" u="1"/>
        <s v="ACO " u="1"/>
        <s v="CIP " u="1"/>
        <s v="086ZE  " u="1"/>
        <s v="SAPRE  " u="1"/>
        <s v="SECGS " u="1"/>
        <s v="DG  " u="1"/>
        <s v="SGMC " u="1"/>
        <s v="CCLCE " u="1"/>
        <s v="CLC  " u="1"/>
        <s v="SMIC " u="1"/>
        <s v="ASSTI  " u="1"/>
        <s v="GABSA  " u="1"/>
        <s v="150ZE " u="1"/>
        <s v="CSUP  " u="1"/>
        <s v="CMP " u="1"/>
        <s v="SECG" u="1"/>
        <s v="SST " u="1"/>
        <s v="020ZE " u="1"/>
        <s v="CEPCST  " u="1"/>
        <s v="SAEO  " u="1"/>
        <s v=" SECGS 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</r>
  <r>
    <x v="0"/>
    <s v="2462/2015"/>
    <x v="0"/>
    <s v="DG_ORIGI"/>
    <s v="DG_Atualiz"/>
    <x v="1"/>
    <x v="0"/>
    <d v="2015-07-23T15:14:00"/>
    <d v="2015-07-23T19:23:00"/>
    <s v="-"/>
    <d v="1899-12-30T04:09:00"/>
    <x v="36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s v="6475/2015"/>
    <x v="0"/>
    <s v="140ZE_ORIGI"/>
    <s v="140ZE_Atualiz"/>
    <x v="15"/>
    <x v="0"/>
    <s v="-"/>
    <d v="2015-09-16T15:35:00"/>
    <s v="-"/>
    <d v="1899-12-30T00:00:00"/>
    <x v="42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s v="6475/2015"/>
    <x v="0"/>
    <s v="DG_ORIGI"/>
    <s v="DG_Atualiz"/>
    <x v="1"/>
    <x v="0"/>
    <d v="2015-11-05T14:05:00"/>
    <d v="2015-11-05T14:46:00"/>
    <s v="-"/>
    <d v="1899-12-30T00:41:00"/>
    <x v="61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s v="12566/2016"/>
    <x v="0"/>
    <s v="150ZE_ORIGI"/>
    <s v="150ZE_Atualiz"/>
    <x v="16"/>
    <x v="0"/>
    <s v="-"/>
    <d v="2016-09-20T18:46:00"/>
    <s v="-"/>
    <d v="1899-12-30T00:00:00"/>
    <x v="42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</r>
  <r>
    <x v="0"/>
    <s v="12566/2016"/>
    <x v="0"/>
    <s v="SC_ORIGI"/>
    <s v="SC_Atualiz"/>
    <x v="9"/>
    <x v="0"/>
    <d v="2016-09-28T18:44:00"/>
    <d v="2016-09-30T15:02:00"/>
    <s v="-"/>
    <d v="1899-12-31T20:18:00"/>
    <x v="82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s v="12566/2016"/>
    <x v="0"/>
    <s v="DG_ORIGI"/>
    <s v="DG_Atualiz"/>
    <x v="1"/>
    <x v="0"/>
    <d v="2016-10-25T15:49:00"/>
    <d v="2016-10-25T17:39:00"/>
    <s v="-"/>
    <d v="1899-12-30T01:50:00"/>
    <x v="95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</r>
  <r>
    <x v="0"/>
    <s v="1247/2016"/>
    <x v="0"/>
    <s v="020ZE_ORIGI"/>
    <s v="020ZE_Atualiz"/>
    <x v="23"/>
    <x v="0"/>
    <s v="-"/>
    <d v="2016-02-22T18:13:00"/>
    <s v="-"/>
    <d v="1899-12-30T00:00:00"/>
    <x v="42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</r>
  <r>
    <x v="0"/>
    <s v="1247/2016"/>
    <x v="0"/>
    <s v="DG_ORIGI"/>
    <s v="DG_Atualiz"/>
    <x v="1"/>
    <x v="0"/>
    <d v="2016-09-08T16:52:00"/>
    <d v="2016-09-09T13:50:00"/>
    <s v="-"/>
    <d v="1899-12-30T20:58:00"/>
    <x v="134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s v="8379/2014"/>
    <x v="0"/>
    <s v="155ZE_ORIGI"/>
    <s v="155ZE_Atualiz"/>
    <x v="24"/>
    <x v="0"/>
    <s v="-"/>
    <d v="2014-11-12T13:24:00"/>
    <s v="-"/>
    <d v="1899-12-30T00:00:00"/>
    <x v="42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</r>
  <r>
    <x v="0"/>
    <s v="8379/2014"/>
    <x v="0"/>
    <s v="DG_ORIGI"/>
    <s v="DG_Atualiz"/>
    <x v="1"/>
    <x v="0"/>
    <d v="2015-06-02T17:33:00"/>
    <d v="2015-06-02T18:21:00"/>
    <s v="-"/>
    <d v="1899-12-30T00:48:00"/>
    <x v="76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s v="2370/2014"/>
    <x v="0"/>
    <s v="147ZE_ORIGI"/>
    <s v="147ZE_Atualiz"/>
    <x v="25"/>
    <x v="0"/>
    <s v="-"/>
    <d v="2014-04-09T16:20:00"/>
    <s v="-"/>
    <d v="1899-12-30T00:00:00"/>
    <x v="42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</r>
  <r>
    <x v="0"/>
    <s v="2370/2014"/>
    <x v="0"/>
    <s v="DG_ORIGI"/>
    <s v="DG_Atualiz"/>
    <x v="1"/>
    <x v="0"/>
    <d v="2014-07-08T11:44:00"/>
    <d v="2014-07-09T14:11:00"/>
    <s v="-"/>
    <d v="1899-12-31T02:27:00"/>
    <x v="200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s v="304/2016"/>
    <x v="1"/>
    <s v="SAPC_ORIGI"/>
    <s v="SAPC_Atualiz"/>
    <x v="26"/>
    <x v="0"/>
    <s v="-"/>
    <d v="2015-01-16T17:01:00"/>
    <s v="-"/>
    <d v="1899-12-30T00:00:00"/>
    <x v="42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</r>
  <r>
    <x v="1"/>
    <s v="304/2016"/>
    <x v="1"/>
    <s v="DG_ORIGI"/>
    <s v="DG_Atualiz"/>
    <x v="1"/>
    <x v="0"/>
    <d v="2015-12-23T14:11:00"/>
    <d v="2015-12-23T16:44:00"/>
    <s v="-"/>
    <d v="1899-12-30T02:33:00"/>
    <x v="298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</r>
  <r>
    <x v="1"/>
    <s v="304/2016"/>
    <x v="1"/>
    <s v="DG_ORIGI"/>
    <s v="DG_Atualiz"/>
    <x v="1"/>
    <x v="0"/>
    <d v="2016-02-02T19:06:00"/>
    <d v="2016-02-02T19:47:00"/>
    <s v="-"/>
    <d v="1899-12-30T00:41:00"/>
    <x v="168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</r>
  <r>
    <x v="1"/>
    <s v="304/2016"/>
    <x v="1"/>
    <s v="DG_ORIGI"/>
    <s v="DG_Atualiz"/>
    <x v="1"/>
    <x v="0"/>
    <d v="2016-05-06T11:42:00"/>
    <d v="2016-05-06T19:41:00"/>
    <s v="-"/>
    <d v="1899-12-30T07:59:00"/>
    <x v="344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s v="9656/2012 "/>
    <x v="1"/>
    <s v="SAPC_ORIGI"/>
    <s v="SAPC_Atualiz"/>
    <x v="26"/>
    <x v="0"/>
    <s v="-"/>
    <d v="2012-11-29T17:43:00"/>
    <s v="-"/>
    <d v="1899-12-30T00:00:00"/>
    <x v="42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s v="009280/2016"/>
    <x v="0"/>
    <s v="086ZE_ORIGI"/>
    <s v="086ZE_Atualiz"/>
    <x v="47"/>
    <x v="0"/>
    <s v="-"/>
    <d v="2016-07-29T14:48:00"/>
    <s v="-"/>
    <d v="1899-12-30T00:00:00"/>
    <x v="42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8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h="1"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h="1" x="28"/>
        <item m="1" x="165"/>
        <item m="1" x="230"/>
        <item h="1"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16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0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h="1"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4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h="1"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h="1" x="28"/>
        <item m="1" x="165"/>
        <item m="1" x="230"/>
        <item h="1"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20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14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7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h="1"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9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11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9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2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h="1"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h="1" x="28"/>
        <item m="1" x="165"/>
        <item m="1" x="230"/>
        <item h="1"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ela dinâmica17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12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17"/>
        <item h="1" m="1" x="136"/>
        <item h="1" m="1" x="126"/>
        <item h="1" m="1" x="156"/>
        <item h="1" m="1" x="216"/>
        <item h="1" m="1" x="198"/>
        <item h="1" m="1" x="86"/>
        <item h="1" m="1" x="85"/>
        <item h="1" m="1" x="76"/>
        <item h="1" m="1" x="145"/>
        <item h="1" m="1" x="74"/>
        <item h="1" m="1" x="127"/>
        <item h="1" m="1" x="199"/>
        <item h="1" m="1" x="110"/>
        <item h="1" m="1" x="108"/>
        <item h="1" m="1" x="241"/>
        <item h="1" m="1" x="194"/>
        <item h="1" m="1" x="215"/>
        <item h="1" m="1" x="204"/>
        <item h="1" m="1" x="211"/>
        <item h="1" m="1" x="94"/>
        <item h="1" m="1" x="65"/>
        <item h="1" m="1" x="78"/>
        <item h="1" m="1" x="91"/>
        <item h="1" x="23"/>
        <item h="1" m="1" x="170"/>
        <item h="1" m="1" x="238"/>
        <item h="1" x="0"/>
        <item h="1" m="1" x="182"/>
        <item h="1" m="1" x="77"/>
        <item h="1" x="47"/>
        <item h="1" m="1" x="223"/>
        <item h="1" m="1" x="115"/>
        <item h="1" x="15"/>
        <item h="1" m="1" x="81"/>
        <item h="1" m="1" x="146"/>
        <item h="1" x="25"/>
        <item h="1" m="1" x="111"/>
        <item h="1" m="1" x="178"/>
        <item h="1" x="16"/>
        <item h="1" m="1" x="168"/>
        <item h="1" m="1" x="233"/>
        <item h="1" x="24"/>
        <item h="1" m="1" x="189"/>
        <item h="1" m="1" x="87"/>
        <item h="1" m="1" x="122"/>
        <item h="1" m="1" x="92"/>
        <item h="1" m="1" x="160"/>
        <item h="1" x="22"/>
        <item h="1" m="1" x="109"/>
        <item h="1" m="1" x="176"/>
        <item h="1" x="13"/>
        <item h="1" m="1" x="192"/>
        <item h="1" m="1" x="221"/>
        <item h="1" x="57"/>
        <item h="1" x="12"/>
        <item h="1" m="1" x="209"/>
        <item h="1" m="1" x="104"/>
        <item h="1" m="1" x="68"/>
        <item h="1" m="1" x="97"/>
        <item h="1" m="1" x="154"/>
        <item h="1" x="42"/>
        <item h="1" m="1" x="231"/>
        <item h="1" m="1" x="128"/>
        <item h="1" m="1" x="79"/>
        <item h="1" m="1" x="95"/>
        <item h="1" m="1" x="123"/>
        <item h="1" m="1" x="139"/>
        <item h="1" x="33"/>
        <item h="1" x="53"/>
        <item h="1" m="1" x="166"/>
        <item h="1" m="1" x="228"/>
        <item h="1" x="58"/>
        <item h="1" m="1" x="184"/>
        <item h="1" m="1" x="212"/>
        <item h="1" x="38"/>
        <item h="1" m="1" x="239"/>
        <item h="1" m="1" x="190"/>
        <item h="1" m="1" x="220"/>
        <item h="1" x="31"/>
        <item h="1" m="1" x="93"/>
        <item h="1" m="1" x="161"/>
        <item h="1" x="37"/>
        <item h="1" m="1" x="69"/>
        <item h="1" m="1" x="138"/>
        <item h="1" x="45"/>
        <item h="1" m="1" x="195"/>
        <item h="1" m="1" x="96"/>
        <item h="1" m="1" x="133"/>
        <item h="1" x="3"/>
        <item h="1" m="1" x="193"/>
        <item h="1" m="1" x="222"/>
        <item h="1" x="8"/>
        <item h="1" m="1" x="229"/>
        <item h="1" x="63"/>
        <item h="1" x="36"/>
        <item h="1" m="1" x="206"/>
        <item h="1" m="1" x="235"/>
        <item h="1" x="6"/>
        <item h="1" m="1" x="181"/>
        <item h="1" m="1" x="70"/>
        <item h="1" x="40"/>
        <item h="1" m="1" x="82"/>
        <item h="1" m="1" x="205"/>
        <item h="1" m="1" x="124"/>
        <item h="1" m="1" x="186"/>
        <item h="1" m="1" x="83"/>
        <item h="1" x="11"/>
        <item h="1" m="1" x="113"/>
        <item h="1" m="1" x="143"/>
        <item x="17"/>
        <item m="1" x="140"/>
        <item h="1" m="1" x="201"/>
        <item h="1" x="43"/>
        <item h="1" m="1" x="234"/>
        <item h="1" m="1" x="132"/>
        <item h="1" x="1"/>
        <item h="1" m="1" x="226"/>
        <item h="1" m="1" x="118"/>
        <item h="1" x="55"/>
        <item h="1" m="1" x="158"/>
        <item h="1" m="1" x="218"/>
        <item h="1" x="54"/>
        <item h="1" m="1" x="232"/>
        <item h="1" m="1" x="130"/>
        <item h="1" x="48"/>
        <item h="1" m="1" x="120"/>
        <item h="1" m="1" x="174"/>
        <item h="1" x="21"/>
        <item h="1" m="1" x="219"/>
        <item h="1" m="1" x="177"/>
        <item h="1" x="64"/>
        <item h="1" m="1" x="114"/>
        <item h="1" x="14"/>
        <item h="1" m="1" x="240"/>
        <item h="1" m="1" x="134"/>
        <item h="1" x="26"/>
        <item h="1" m="1" x="153"/>
        <item h="1" m="1" x="217"/>
        <item h="1" m="1" x="98"/>
        <item h="1" x="29"/>
        <item h="1" m="1" x="224"/>
        <item h="1" m="1" x="116"/>
        <item h="1" x="19"/>
        <item h="1" m="1" x="101"/>
        <item h="1" m="1" x="167"/>
        <item h="1" x="9"/>
        <item h="1" m="1" x="99"/>
        <item h="1" x="61"/>
        <item h="1" x="51"/>
        <item h="1" m="1" x="152"/>
        <item h="1" m="1" x="214"/>
        <item h="1" x="32"/>
        <item h="1" x="10"/>
        <item h="1" m="1" x="141"/>
        <item h="1" m="1" x="202"/>
        <item h="1" x="4"/>
        <item h="1" m="1" x="171"/>
        <item h="1" m="1" x="131"/>
        <item h="1" m="1" x="236"/>
        <item h="1" x="20"/>
        <item h="1" m="1" x="129"/>
        <item h="1" m="1" x="185"/>
        <item h="1" x="18"/>
        <item h="1" m="1" x="163"/>
        <item h="1" m="1" x="225"/>
        <item h="1" x="52"/>
        <item h="1" m="1" x="90"/>
        <item h="1" m="1" x="157"/>
        <item h="1" x="7"/>
        <item h="1" m="1" x="155"/>
        <item h="1" m="1" x="106"/>
        <item h="1" x="59"/>
        <item h="1" m="1" x="188"/>
        <item h="1" m="1" x="149"/>
        <item h="1" x="41"/>
        <item h="1" m="1" x="200"/>
        <item h="1" m="1" x="102"/>
        <item h="1" x="2"/>
        <item h="1" m="1" x="75"/>
        <item h="1" m="1" x="142"/>
        <item h="1" x="44"/>
        <item h="1" m="1" x="180"/>
        <item h="1" m="1" x="73"/>
        <item h="1" m="1" x="80"/>
        <item h="1" m="1" x="150"/>
        <item h="1" m="1" x="210"/>
        <item h="1" x="34"/>
        <item h="1" m="1" x="162"/>
        <item h="1" m="1" x="227"/>
        <item h="1" x="35"/>
        <item h="1" m="1" x="203"/>
        <item h="1" m="1" x="103"/>
        <item h="1" x="39"/>
        <item h="1" m="1" x="107"/>
        <item h="1" m="1" x="173"/>
        <item h="1" x="27"/>
        <item h="1" m="1" x="67"/>
        <item h="1" x="62"/>
        <item h="1" x="49"/>
        <item h="1" m="1" x="197"/>
        <item h="1" m="1" x="100"/>
        <item h="1" m="1" x="121"/>
        <item h="1" m="1" x="135"/>
        <item h="1" m="1" x="164"/>
        <item h="1" x="28"/>
        <item h="1" m="1" x="165"/>
        <item h="1" m="1" x="230"/>
        <item h="1" x="50"/>
        <item h="1" m="1" x="148"/>
        <item h="1" m="1" x="213"/>
        <item h="1" m="1" x="151"/>
        <item h="1" m="1" x="125"/>
        <item h="1" m="1" x="187"/>
        <item h="1" m="1" x="84"/>
        <item h="1" m="1" x="119"/>
        <item h="1" m="1" x="89"/>
        <item h="1" m="1" x="159"/>
        <item h="1" m="1" x="169"/>
        <item h="1" m="1" x="144"/>
        <item h="1" m="1" x="207"/>
        <item h="1" x="46"/>
        <item h="1" m="1" x="175"/>
        <item h="1" m="1" x="196"/>
        <item h="1" m="1" x="183"/>
        <item h="1" x="30"/>
        <item h="1" m="1" x="179"/>
        <item h="1" m="1" x="72"/>
        <item h="1" x="5"/>
        <item h="1" m="1" x="88"/>
        <item h="1" m="1" x="112"/>
        <item h="1" x="60"/>
        <item h="1" m="1" x="147"/>
        <item h="1" m="1" x="172"/>
        <item h="1" m="1" x="191"/>
        <item h="1" m="1" x="208"/>
        <item h="1" m="1" x="237"/>
        <item h="1" x="56"/>
        <item h="1" m="1" x="71"/>
        <item h="1" m="1" x="137"/>
        <item h="1" m="1" x="105"/>
        <item h="1"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ela dinâmica18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1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68"/>
        <item m="1" x="79"/>
        <item x="3"/>
        <item m="1" x="124"/>
        <item x="17"/>
        <item x="29"/>
        <item x="18"/>
        <item x="2"/>
        <item m="1" x="80"/>
        <item m="1" x="121"/>
        <item x="28"/>
        <item x="50"/>
        <item m="1" x="125"/>
        <item m="1" x="119"/>
        <item m="1" x="169"/>
        <item x="46"/>
        <item m="1" x="191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65"/>
        <item m="1" x="66"/>
        <item m="1" x="67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20"/>
        <item m="1" x="122"/>
        <item m="1" x="123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161"/>
        <item x="37"/>
        <item m="1" x="69"/>
        <item m="1" x="138"/>
        <item x="45"/>
        <item m="1" x="195"/>
        <item m="1" x="96"/>
        <item m="1" x="133"/>
        <item x="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14"/>
        <item m="1" x="240"/>
        <item m="1" x="134"/>
        <item x="26"/>
        <item m="1" x="153"/>
        <item m="1" x="217"/>
        <item m="1" x="98"/>
        <item x="29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224"/>
        <item m="1" x="193"/>
        <item m="1" x="199"/>
        <item m="1" x="216"/>
        <item m="1" x="127"/>
        <item m="1" x="91"/>
        <item m="1" x="198"/>
        <item m="1" x="215"/>
        <item m="1" x="108"/>
        <item m="1" x="204"/>
        <item m="1" x="110"/>
        <item m="1" x="86"/>
        <item m="1" x="136"/>
        <item m="1" x="85"/>
        <item m="1" x="156"/>
        <item m="1" x="241"/>
        <item m="1" x="65"/>
        <item m="1" x="211"/>
        <item m="1" x="179"/>
        <item m="1" x="105"/>
        <item m="1" x="93"/>
        <item m="1" x="145"/>
        <item m="1" x="76"/>
        <item m="1" x="74"/>
        <item m="1" x="94"/>
        <item m="1" x="78"/>
        <item m="1" x="117"/>
        <item m="1" x="126"/>
        <item m="1" x="66"/>
        <item m="1" x="194"/>
        <item m="1" x="116"/>
        <item m="1" x="72"/>
        <item m="1" x="114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22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1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5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3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5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h="1"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h="1" x="28"/>
        <item m="1" x="165"/>
        <item m="1" x="230"/>
        <item h="1"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6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8" dataDxfId="16" headerRowBorderDxfId="17" tableBorderDxfId="15" totalsRowBorderDxfId="14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3"/>
    <tableColumn id="9" name="NUMERO PAD" dataDxfId="12"/>
    <tableColumn id="8" name="FORMA DE CONTRATAÇÃO" dataDxfId="11"/>
    <tableColumn id="12" name="Tramite_Antigo" dataDxfId="10"/>
    <tableColumn id="2" name="Tramite Original" dataDxfId="9">
      <calculatedColumnFormula>CONCATENATE(Tabela13[[#This Row],[TRAMITE_SETOR]],"_Atualiz")</calculatedColumnFormula>
    </tableColumn>
    <tableColumn id="3" name="TRAMITE_SETOR" dataDxfId="8"/>
    <tableColumn id="10" name="SETOR RELEVANTE?"/>
    <tableColumn id="4" name="DATA INICIO" dataDxfId="7"/>
    <tableColumn id="5" name="DATA FIM" dataDxfId="6"/>
    <tableColumn id="7" name="COMENTARIOS TRÂMITE" dataDxfId="5"/>
    <tableColumn id="6" name="TOTAL DE HORAS" dataDxfId="4">
      <calculatedColumnFormula>IF(OR(H2="-",I2="-"),0,I2-H2)</calculatedColumnFormula>
    </tableColumn>
    <tableColumn id="11" name="TOTAL DIAS" dataDxfId="3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zoomScaleNormal="100" workbookViewId="0">
      <selection activeCell="A39" sqref="A2:A39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54" t="s">
        <v>1223</v>
      </c>
      <c r="B40" s="155"/>
      <c r="C40" s="155"/>
      <c r="D40" s="155"/>
      <c r="E40" s="155"/>
      <c r="F40" s="155"/>
      <c r="G40" s="156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53" t="s">
        <v>1219</v>
      </c>
      <c r="D47" s="153"/>
      <c r="E47" s="153"/>
      <c r="F47" s="153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topLeftCell="D1" zoomScale="70" zoomScaleNormal="70" workbookViewId="0">
      <pane ySplit="1" topLeftCell="A2" activePane="bottomLeft" state="frozen"/>
      <selection pane="bottomLeft" activeCell="L1257" sqref="L1257:L1323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CIP_Atualiz</v>
      </c>
      <c r="F5" s="36" t="s">
        <v>885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CIP_Atualiz</v>
      </c>
      <c r="F9" s="36" t="s">
        <v>885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CIP_Atualiz</v>
      </c>
      <c r="F18" s="36" t="s">
        <v>885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CIP_Atualiz</v>
      </c>
      <c r="F48" s="36" t="s">
        <v>885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6" t="s">
        <v>278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CIP_Atualiz</v>
      </c>
      <c r="F114" s="36" t="s">
        <v>885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CIP_Atualiz</v>
      </c>
      <c r="F116" s="36" t="s">
        <v>885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CIP_Atualiz</v>
      </c>
      <c r="F118" s="36" t="s">
        <v>885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CIP_Atualiz</v>
      </c>
      <c r="F156" s="36" t="s">
        <v>885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CIP_Atualiz</v>
      </c>
      <c r="F164" s="36" t="s">
        <v>885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CIP_Atualiz</v>
      </c>
      <c r="F195" s="36" t="s">
        <v>885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CIP_Atualiz</v>
      </c>
      <c r="F197" s="36" t="s">
        <v>885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CIP_Atualiz</v>
      </c>
      <c r="F225" s="36" t="s">
        <v>885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CIP_Atualiz</v>
      </c>
      <c r="F227" s="36" t="s">
        <v>885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CIP_Atualiz</v>
      </c>
      <c r="F229" s="36" t="s">
        <v>885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CIP_Atualiz</v>
      </c>
      <c r="F231" s="36" t="s">
        <v>885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CIP_Atualiz</v>
      </c>
      <c r="F251" s="36" t="s">
        <v>885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CIP_Atualiz</v>
      </c>
      <c r="F263" s="36" t="s">
        <v>885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CIP_Atualiz</v>
      </c>
      <c r="F267" s="36" t="s">
        <v>885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CIP_Atualiz</v>
      </c>
      <c r="F271" s="36" t="s">
        <v>885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CIP_Atualiz</v>
      </c>
      <c r="F273" s="36" t="s">
        <v>885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CIP_Atualiz</v>
      </c>
      <c r="F275" s="36" t="s">
        <v>885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CIP_Atualiz</v>
      </c>
      <c r="F277" s="36" t="s">
        <v>885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CIP_Atualiz</v>
      </c>
      <c r="F279" s="36" t="s">
        <v>885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CIP_Atualiz</v>
      </c>
      <c r="F281" s="36" t="s">
        <v>885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CIP_Atualiz</v>
      </c>
      <c r="F287" s="36" t="s">
        <v>885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CIP_Atualiz</v>
      </c>
      <c r="F289" s="36" t="s">
        <v>885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CIP_Atualiz</v>
      </c>
      <c r="F306" s="36" t="s">
        <v>885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SMIC_Atualiz</v>
      </c>
      <c r="F329" s="36" t="s">
        <v>892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CIP_Atualiz</v>
      </c>
      <c r="F352" s="36" t="s">
        <v>885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CIP_Atualiz</v>
      </c>
      <c r="F354" s="36" t="s">
        <v>885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CIP_Atualiz</v>
      </c>
      <c r="F356" s="36" t="s">
        <v>885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CIP_Atualiz</v>
      </c>
      <c r="F358" s="36" t="s">
        <v>885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CIP_Atualiz</v>
      </c>
      <c r="F388" s="36" t="s">
        <v>885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CIP_Atualiz</v>
      </c>
      <c r="F390" s="36" t="s">
        <v>885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CIP_Atualiz</v>
      </c>
      <c r="F417" s="36" t="s">
        <v>885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CIP_Atualiz</v>
      </c>
      <c r="F419" s="36" t="s">
        <v>885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CIP_Atualiz</v>
      </c>
      <c r="F421" s="36" t="s">
        <v>885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CIP_Atualiz</v>
      </c>
      <c r="F426" s="36" t="s">
        <v>885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CIP_Atualiz</v>
      </c>
      <c r="F428" s="36" t="s">
        <v>885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CIP_Atualiz</v>
      </c>
      <c r="F431" s="36" t="s">
        <v>885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CIP_Atualiz</v>
      </c>
      <c r="F443" s="36" t="s">
        <v>885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CIP_Atualiz</v>
      </c>
      <c r="F461" s="36" t="s">
        <v>885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CIP_Atualiz</v>
      </c>
      <c r="F466" s="36" t="s">
        <v>885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CIP_Atualiz</v>
      </c>
      <c r="F475" s="36" t="s">
        <v>885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CIP_Atualiz</v>
      </c>
      <c r="F519" s="36" t="s">
        <v>885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CIP_Atualiz</v>
      </c>
      <c r="F521" s="36" t="s">
        <v>885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SMIC_Atualiz</v>
      </c>
      <c r="F567" s="36" t="s">
        <v>892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CIP_Atualiz</v>
      </c>
      <c r="F568" s="36" t="s">
        <v>885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SMIC_Atualiz</v>
      </c>
      <c r="F569" s="36" t="s">
        <v>892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CIP_Atualiz</v>
      </c>
      <c r="F570" s="36" t="s">
        <v>885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SMIC_Atualiz</v>
      </c>
      <c r="F581" s="36" t="s">
        <v>892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SMIC_Atualiz</v>
      </c>
      <c r="F583" s="36" t="s">
        <v>892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CIP_Atualiz</v>
      </c>
      <c r="F588" s="36" t="s">
        <v>885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SMIC_Atualiz</v>
      </c>
      <c r="F589" s="36" t="s">
        <v>892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CIP_Atualiz</v>
      </c>
      <c r="F590" s="36" t="s">
        <v>885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SMIC_Atualiz</v>
      </c>
      <c r="F604" s="36" t="s">
        <v>892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CIP_Atualiz</v>
      </c>
      <c r="F605" s="36" t="s">
        <v>885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SMIC_Atualiz</v>
      </c>
      <c r="F606" s="36" t="s">
        <v>892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CIP_Atualiz</v>
      </c>
      <c r="F607" s="36" t="s">
        <v>885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SMIC_Atualiz</v>
      </c>
      <c r="F618" s="36" t="s">
        <v>892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CIP_Atualiz</v>
      </c>
      <c r="F619" s="36" t="s">
        <v>885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SMIC_Atualiz</v>
      </c>
      <c r="F628" s="36" t="s">
        <v>892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CIP_Atualiz</v>
      </c>
      <c r="F631" s="36" t="s">
        <v>885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SMIC_Atualiz</v>
      </c>
      <c r="F663" s="36" t="s">
        <v>892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CIP_Atualiz</v>
      </c>
      <c r="F664" s="36" t="s">
        <v>885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SMIC_Atualiz</v>
      </c>
      <c r="F686" s="36" t="s">
        <v>892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CIP_Atualiz</v>
      </c>
      <c r="F687" s="36" t="s">
        <v>885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SMIC_Atualiz</v>
      </c>
      <c r="F688" s="36" t="s">
        <v>892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CIP_Atualiz</v>
      </c>
      <c r="F689" s="36" t="s">
        <v>885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SMIC_Atualiz</v>
      </c>
      <c r="F695" s="36" t="s">
        <v>892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CIP_Atualiz</v>
      </c>
      <c r="F696" s="36" t="s">
        <v>885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SMIC_Atualiz</v>
      </c>
      <c r="F726" s="36" t="s">
        <v>892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CIP_Atualiz</v>
      </c>
      <c r="F727" s="36" t="s">
        <v>885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SMIC_Atualiz</v>
      </c>
      <c r="F756" s="36" t="s">
        <v>892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CIP_Atualiz</v>
      </c>
      <c r="F757" s="36" t="s">
        <v>885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SMIC_Atualiz</v>
      </c>
      <c r="F758" s="36" t="s">
        <v>892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CIP_Atualiz</v>
      </c>
      <c r="F759" s="36" t="s">
        <v>885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SMIC_Atualiz</v>
      </c>
      <c r="F762" s="36" t="s">
        <v>892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CIP_Atualiz</v>
      </c>
      <c r="F769" s="36" t="s">
        <v>885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SMIC_Atualiz</v>
      </c>
      <c r="F770" s="36" t="s">
        <v>892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CIP_Atualiz</v>
      </c>
      <c r="F771" s="36" t="s">
        <v>885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SMIC_Atualiz</v>
      </c>
      <c r="F791" s="36" t="s">
        <v>892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CIP_Atualiz</v>
      </c>
      <c r="F802" s="36" t="s">
        <v>885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CIP_Atualiz</v>
      </c>
      <c r="F804" s="36" t="s">
        <v>885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CIP_Atualiz</v>
      </c>
      <c r="F817" s="36" t="s">
        <v>885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CIP_Atualiz</v>
      </c>
      <c r="F819" s="36" t="s">
        <v>885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CIP_Atualiz</v>
      </c>
      <c r="F832" s="36" t="s">
        <v>885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CIP_Atualiz</v>
      </c>
      <c r="F834" s="36" t="s">
        <v>885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CIP_Atualiz</v>
      </c>
      <c r="F849" s="36" t="s">
        <v>885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CIP_Atualiz</v>
      </c>
      <c r="F851" s="36" t="s">
        <v>885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CIP_Atualiz</v>
      </c>
      <c r="F853" s="36" t="s">
        <v>885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SMIN_Atualiz</v>
      </c>
      <c r="F882" s="36" t="s">
        <v>893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CIP_Atualiz</v>
      </c>
      <c r="F883" s="36" t="s">
        <v>885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SMIN_Atualiz</v>
      </c>
      <c r="F884" s="36" t="s">
        <v>893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CIP_Atualiz</v>
      </c>
      <c r="F885" s="36" t="s">
        <v>885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SMIN_Atualiz</v>
      </c>
      <c r="F900" s="36" t="s">
        <v>893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SMIN_Atualiz</v>
      </c>
      <c r="F921" s="36" t="s">
        <v>893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SMIC_Atualiz</v>
      </c>
      <c r="F924" s="36" t="s">
        <v>892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CIP_Atualiz</v>
      </c>
      <c r="F925" s="36" t="s">
        <v>885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SMIC_Atualiz</v>
      </c>
      <c r="F968" s="36" t="s">
        <v>892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SMIC_Atualiz</v>
      </c>
      <c r="F991" s="36" t="s">
        <v>892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CIP_Atualiz</v>
      </c>
      <c r="F992" s="36" t="s">
        <v>885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SMIC_Atualiz</v>
      </c>
      <c r="F994" s="36" t="s">
        <v>892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SMIC_Atualiz</v>
      </c>
      <c r="F1011" s="36" t="s">
        <v>892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SMIC_Atualiz</v>
      </c>
      <c r="F1020" s="36" t="s">
        <v>892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SMIC_Atualiz</v>
      </c>
      <c r="F1025" s="36" t="s">
        <v>892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SMIC_Atualiz</v>
      </c>
      <c r="F1030" s="36" t="s">
        <v>892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SMIC_Atualiz</v>
      </c>
      <c r="F1032" s="36" t="s">
        <v>892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SMIC_Atualiz</v>
      </c>
      <c r="F1034" s="36" t="s">
        <v>892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SMIC_Atualiz</v>
      </c>
      <c r="F1041" s="36" t="s">
        <v>892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CIP_Atualiz</v>
      </c>
      <c r="F1045" s="36" t="s">
        <v>885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CIP_Atualiz</v>
      </c>
      <c r="F1074" s="36" t="s">
        <v>885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CIP_Atualiz</v>
      </c>
      <c r="F1076" s="36" t="s">
        <v>885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CIP_Atualiz</v>
      </c>
      <c r="F1079" s="36" t="s">
        <v>885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CIP_Atualiz</v>
      </c>
      <c r="F1081" s="36" t="s">
        <v>885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CIP_Atualiz</v>
      </c>
      <c r="F1083" s="36" t="s">
        <v>885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CIP_Atualiz</v>
      </c>
      <c r="F1103" s="36" t="s">
        <v>885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CIP_Atualiz</v>
      </c>
      <c r="F1120" s="36" t="s">
        <v>885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SMIC_Atualiz</v>
      </c>
      <c r="F1123" s="36" t="s">
        <v>892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CIP_Atualiz</v>
      </c>
      <c r="F1124" s="36" t="s">
        <v>885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SMIC_Atualiz</v>
      </c>
      <c r="F1144" s="36" t="s">
        <v>892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SMIC_Atualiz</v>
      </c>
      <c r="F1148" s="36" t="s">
        <v>892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CIP_Atualiz</v>
      </c>
      <c r="F1152" s="36" t="s">
        <v>885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CIP_Atualiz</v>
      </c>
      <c r="F1163" s="36" t="s">
        <v>885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CIP_Atualiz</v>
      </c>
      <c r="F1165" s="36" t="s">
        <v>885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CIP_Atualiz</v>
      </c>
      <c r="F1218" s="36" t="s">
        <v>885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6" t="s">
        <v>278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6" t="s">
        <v>278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6" t="s">
        <v>278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6" t="s">
        <v>278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6" t="s">
        <v>278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6" t="s">
        <v>278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6" t="s">
        <v>278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1255</v>
      </c>
      <c r="E1407" s="67" t="str">
        <f>CONCATENATE(Tabela13[[#This Row],[TRAMITE_SETOR]],"_Atualiz")</f>
        <v>SMIC_Atualiz</v>
      </c>
      <c r="F1407" s="36" t="s">
        <v>892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1255</v>
      </c>
      <c r="E1409" s="67" t="str">
        <f>CONCATENATE(Tabela13[[#This Row],[TRAMITE_SETOR]],"_Atualiz")</f>
        <v>SMIC_Atualiz</v>
      </c>
      <c r="F1409" s="36" t="s">
        <v>892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CIP_Atualiz</v>
      </c>
      <c r="F1410" s="36" t="s">
        <v>885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1255</v>
      </c>
      <c r="E1411" s="67" t="str">
        <f>CONCATENATE(Tabela13[[#This Row],[TRAMITE_SETOR]],"_Atualiz")</f>
        <v>SMIC_Atualiz</v>
      </c>
      <c r="F1411" s="36" t="s">
        <v>892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CIP_Atualiz</v>
      </c>
      <c r="F1412" s="36" t="s">
        <v>885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1255</v>
      </c>
      <c r="E1426" s="67" t="str">
        <f>CONCATENATE(Tabela13[[#This Row],[TRAMITE_SETOR]],"_Atualiz")</f>
        <v>SMIC_Atualiz</v>
      </c>
      <c r="F1426" s="36" t="s">
        <v>892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1275</v>
      </c>
      <c r="E1453" s="67" t="str">
        <f>CONCATENATE(Tabela13[[#This Row],[TRAMITE_SETOR]],"_Atualiz")</f>
        <v>SMIC_Atualiz</v>
      </c>
      <c r="F1453" s="36" t="s">
        <v>892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1256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CIP_Atualiz</v>
      </c>
      <c r="F1457" s="36" t="s">
        <v>885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1256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CIP_Atualiz</v>
      </c>
      <c r="F1460" s="36" t="s">
        <v>885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1256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1256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1276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CIP_Atualiz</v>
      </c>
      <c r="F1493" s="36" t="s">
        <v>885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CIP_Atualiz</v>
      </c>
      <c r="F1497" s="36" t="s">
        <v>885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1276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CIP_Atualiz</v>
      </c>
      <c r="F1500" s="36" t="s">
        <v>885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CIP_Atualiz</v>
      </c>
      <c r="F1502" s="36" t="s">
        <v>885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CIP_Atualiz</v>
      </c>
      <c r="F1521" s="36" t="s">
        <v>885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1276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CIP_Atualiz</v>
      </c>
      <c r="F1534" s="36" t="s">
        <v>885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1276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SMIC_Atualiz</v>
      </c>
      <c r="F1566" t="s">
        <v>892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CIP_Atualiz</v>
      </c>
      <c r="F1567" s="36" t="s">
        <v>885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CIP_Atualiz</v>
      </c>
      <c r="F1570" s="36" t="s">
        <v>885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SMIC_Atualiz</v>
      </c>
      <c r="F1571" t="s">
        <v>892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1276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CIP_Atualiz</v>
      </c>
      <c r="F1585" s="36" t="s">
        <v>885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1276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1255</v>
      </c>
      <c r="E1613" s="67" t="str">
        <f>CONCATENATE(Tabela13[[#This Row],[TRAMITE_SETOR]],"_Atualiz")</f>
        <v>SMIC_Atualiz</v>
      </c>
      <c r="F1613" s="36" t="s">
        <v>892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CIP_Atualiz</v>
      </c>
      <c r="F1614" s="36" t="s">
        <v>885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1255</v>
      </c>
      <c r="E1615" s="67" t="str">
        <f>CONCATENATE(Tabela13[[#This Row],[TRAMITE_SETOR]],"_Atualiz")</f>
        <v>SMIC_Atualiz</v>
      </c>
      <c r="F1615" s="36" t="s">
        <v>892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CIP_Atualiz</v>
      </c>
      <c r="F1616" s="36" t="s">
        <v>885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1255</v>
      </c>
      <c r="E1617" s="67" t="str">
        <f>CONCATENATE(Tabela13[[#This Row],[TRAMITE_SETOR]],"_Atualiz")</f>
        <v>SMIC_Atualiz</v>
      </c>
      <c r="F1617" s="36" t="s">
        <v>892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CIP_Atualiz</v>
      </c>
      <c r="F1618" s="36" t="s">
        <v>885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1275</v>
      </c>
      <c r="E1634" s="67" t="str">
        <f>CONCATENATE(Tabela13[[#This Row],[TRAMITE_SETOR]],"_Atualiz")</f>
        <v>SMIC_Atualiz</v>
      </c>
      <c r="F1634" t="s">
        <v>892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CIP_Atualiz</v>
      </c>
      <c r="F1635" s="36" t="s">
        <v>885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1275</v>
      </c>
      <c r="E1643" s="67" t="str">
        <f>CONCATENATE(Tabela13[[#This Row],[TRAMITE_SETOR]],"_Atualiz")</f>
        <v>SMIC_Atualiz</v>
      </c>
      <c r="F1643" t="s">
        <v>892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SMIN_Atualiz</v>
      </c>
      <c r="F1657" t="s">
        <v>893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SMIN_Atualiz</v>
      </c>
      <c r="F1669" t="s">
        <v>893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SMIN_Atualiz</v>
      </c>
      <c r="F1675" t="s">
        <v>893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SMIN_Atualiz</v>
      </c>
      <c r="F1681" t="s">
        <v>893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CIP_Atualiz</v>
      </c>
      <c r="F1683" s="36" t="s">
        <v>885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CIP_Atualiz</v>
      </c>
      <c r="F1685" s="36" t="s">
        <v>885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opLeftCell="A10" zoomScaleNormal="100" workbookViewId="0">
      <selection activeCell="F5" sqref="F5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57" t="s">
        <v>1297</v>
      </c>
      <c r="B1" s="157"/>
      <c r="C1" s="157"/>
      <c r="D1" s="157"/>
      <c r="E1" s="157"/>
      <c r="F1" s="157"/>
      <c r="G1" s="157"/>
      <c r="H1" s="157"/>
      <c r="I1" s="157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58" t="s">
        <v>278</v>
      </c>
      <c r="E4" s="159"/>
      <c r="F4" s="125" t="s">
        <v>886</v>
      </c>
      <c r="G4" s="90">
        <f t="shared" ref="G4:G13" si="0">SUMIFS($B$5:$B$77,$A$5:$A$77,F4)</f>
        <v>2.3419704861112223</v>
      </c>
    </row>
    <row r="5" spans="1:24" ht="15" customHeight="1" x14ac:dyDescent="0.25">
      <c r="A5" s="8" t="s">
        <v>1123</v>
      </c>
      <c r="B5" t="s">
        <v>856</v>
      </c>
      <c r="C5" s="12"/>
      <c r="D5" s="162" t="s">
        <v>887</v>
      </c>
      <c r="E5" s="163"/>
      <c r="F5" s="132" t="s">
        <v>885</v>
      </c>
      <c r="G5" s="90">
        <f t="shared" si="0"/>
        <v>3.099897119341525</v>
      </c>
    </row>
    <row r="6" spans="1:24" x14ac:dyDescent="0.25">
      <c r="A6" s="10" t="s">
        <v>885</v>
      </c>
      <c r="B6" s="91">
        <v>3.099897119341525</v>
      </c>
      <c r="C6" s="13"/>
      <c r="D6" s="162"/>
      <c r="E6" s="163"/>
      <c r="F6" s="132" t="s">
        <v>272</v>
      </c>
      <c r="G6" s="90">
        <f t="shared" si="0"/>
        <v>22.488304093568189</v>
      </c>
    </row>
    <row r="7" spans="1:24" x14ac:dyDescent="0.25">
      <c r="A7" s="10" t="s">
        <v>896</v>
      </c>
      <c r="B7" s="91">
        <v>8.6041666666668402</v>
      </c>
      <c r="C7" s="13"/>
      <c r="D7" s="162"/>
      <c r="E7" s="163"/>
      <c r="F7" s="132" t="s">
        <v>892</v>
      </c>
      <c r="G7" s="90">
        <f t="shared" si="0"/>
        <v>9.9357940821257369</v>
      </c>
    </row>
    <row r="8" spans="1:24" ht="15" customHeight="1" x14ac:dyDescent="0.25">
      <c r="A8" s="10" t="s">
        <v>272</v>
      </c>
      <c r="B8" s="91">
        <v>22.488304093568189</v>
      </c>
      <c r="C8" s="13"/>
      <c r="D8" s="162"/>
      <c r="E8" s="163"/>
      <c r="F8" s="132" t="s">
        <v>893</v>
      </c>
      <c r="G8" s="90">
        <f t="shared" si="0"/>
        <v>23.999826388889232</v>
      </c>
    </row>
    <row r="9" spans="1:24" x14ac:dyDescent="0.25">
      <c r="A9" s="10" t="s">
        <v>886</v>
      </c>
      <c r="B9" s="91">
        <v>2.3419704861112223</v>
      </c>
      <c r="C9" s="13"/>
      <c r="D9" s="162"/>
      <c r="E9" s="163"/>
      <c r="F9" s="132" t="s">
        <v>894</v>
      </c>
      <c r="G9" s="90">
        <f t="shared" si="0"/>
        <v>4.6644965277769188</v>
      </c>
    </row>
    <row r="10" spans="1:24" x14ac:dyDescent="0.25">
      <c r="A10" s="10" t="s">
        <v>899</v>
      </c>
      <c r="B10" s="91">
        <v>11.384280303029795</v>
      </c>
      <c r="D10" s="160" t="s">
        <v>895</v>
      </c>
      <c r="E10" s="161"/>
      <c r="F10" s="133" t="s">
        <v>896</v>
      </c>
      <c r="G10" s="90">
        <f t="shared" si="0"/>
        <v>8.6041666666668402</v>
      </c>
    </row>
    <row r="11" spans="1:24" x14ac:dyDescent="0.25">
      <c r="A11" s="10" t="s">
        <v>892</v>
      </c>
      <c r="B11" s="91">
        <v>9.9357940821257369</v>
      </c>
      <c r="D11" s="160"/>
      <c r="E11" s="161"/>
      <c r="F11" s="133" t="s">
        <v>897</v>
      </c>
      <c r="G11" s="90">
        <f t="shared" si="0"/>
        <v>3.2626736111105856</v>
      </c>
    </row>
    <row r="12" spans="1:24" ht="16.5" customHeight="1" x14ac:dyDescent="0.25">
      <c r="A12" s="10" t="s">
        <v>893</v>
      </c>
      <c r="B12" s="91">
        <v>23.999826388889232</v>
      </c>
      <c r="D12" s="160"/>
      <c r="E12" s="161"/>
      <c r="F12" s="133" t="s">
        <v>899</v>
      </c>
      <c r="G12" s="90">
        <f t="shared" si="0"/>
        <v>11.384280303029795</v>
      </c>
    </row>
    <row r="13" spans="1:24" ht="30" x14ac:dyDescent="0.25">
      <c r="A13" s="10" t="s">
        <v>894</v>
      </c>
      <c r="B13" s="91">
        <v>4.6644965277769188</v>
      </c>
      <c r="D13" s="160"/>
      <c r="E13" s="161"/>
      <c r="F13" s="136" t="s">
        <v>902</v>
      </c>
      <c r="G13" s="90">
        <f t="shared" si="0"/>
        <v>2.7852623456791559</v>
      </c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91">
        <v>3.2626736111105856</v>
      </c>
      <c r="E14" s="137"/>
      <c r="F14" s="138"/>
      <c r="G14" s="90"/>
      <c r="H14" s="87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91">
        <v>2.7852623456791559</v>
      </c>
      <c r="E15" s="23" t="s">
        <v>1125</v>
      </c>
      <c r="F15" s="24"/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1124</v>
      </c>
      <c r="B16" s="91">
        <v>7.0853142486011293</v>
      </c>
      <c r="E16" s="25" t="s">
        <v>952</v>
      </c>
      <c r="F16" s="26">
        <v>171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7" t="s">
        <v>953</v>
      </c>
      <c r="F17" s="28">
        <f>AVERAGE(G4:G4)</f>
        <v>2.3419704861112223</v>
      </c>
      <c r="H17" s="87">
        <v>0.99533745659726947</v>
      </c>
    </row>
    <row r="18" spans="5:13" x14ac:dyDescent="0.25">
      <c r="E18" s="29" t="s">
        <v>954</v>
      </c>
      <c r="F18" s="30">
        <v>0.15</v>
      </c>
      <c r="H18" s="87">
        <v>0.17564778645834167</v>
      </c>
    </row>
    <row r="19" spans="5:13" x14ac:dyDescent="0.25">
      <c r="E19" s="29" t="s">
        <v>955</v>
      </c>
      <c r="F19" s="57">
        <f>F17-(F18*F17)</f>
        <v>1.9906749131945389</v>
      </c>
      <c r="H19" s="86"/>
      <c r="M19" s="32"/>
    </row>
    <row r="20" spans="5:13" x14ac:dyDescent="0.25">
      <c r="E20" s="29" t="s">
        <v>956</v>
      </c>
      <c r="F20" s="78">
        <f>F17-F19</f>
        <v>0.35129557291668334</v>
      </c>
      <c r="H20" s="87"/>
    </row>
    <row r="21" spans="5:13" x14ac:dyDescent="0.25">
      <c r="E21" s="24"/>
      <c r="F21" s="24"/>
      <c r="H21" s="87">
        <v>12.826143205236253</v>
      </c>
    </row>
    <row r="22" spans="5:13" x14ac:dyDescent="0.25">
      <c r="E22" s="25" t="s">
        <v>952</v>
      </c>
      <c r="F22" s="26">
        <v>171</v>
      </c>
      <c r="H22" s="87"/>
    </row>
    <row r="23" spans="5:13" ht="15" customHeight="1" x14ac:dyDescent="0.25">
      <c r="E23" s="128" t="s">
        <v>957</v>
      </c>
      <c r="F23" s="129">
        <f>AVERAGE(G5:G9)</f>
        <v>12.837663642340321</v>
      </c>
      <c r="H23" s="87">
        <v>10.902221724450815</v>
      </c>
    </row>
    <row r="24" spans="5:13" x14ac:dyDescent="0.25">
      <c r="E24" s="29" t="s">
        <v>954</v>
      </c>
      <c r="F24" s="30">
        <v>0.15</v>
      </c>
      <c r="H24" s="87">
        <v>1.9239214807854381</v>
      </c>
    </row>
    <row r="25" spans="5:13" x14ac:dyDescent="0.25">
      <c r="E25" s="29" t="s">
        <v>955</v>
      </c>
      <c r="F25" s="58">
        <f>F23-(F24*F23)</f>
        <v>10.912014095989273</v>
      </c>
      <c r="H25" s="88"/>
    </row>
    <row r="26" spans="5:13" x14ac:dyDescent="0.25">
      <c r="E26" s="29" t="s">
        <v>956</v>
      </c>
      <c r="F26" s="58">
        <f>F23-F25</f>
        <v>1.9256495463510479</v>
      </c>
      <c r="H26" s="88"/>
    </row>
    <row r="27" spans="5:13" x14ac:dyDescent="0.25">
      <c r="E27" s="24"/>
      <c r="F27" s="24"/>
      <c r="H27" s="88"/>
    </row>
    <row r="28" spans="5:13" x14ac:dyDescent="0.25">
      <c r="E28" s="24"/>
      <c r="F28" s="24"/>
      <c r="H28" s="88"/>
    </row>
    <row r="29" spans="5:13" x14ac:dyDescent="0.25">
      <c r="E29" s="24"/>
      <c r="F29" s="24"/>
      <c r="H29" s="87"/>
    </row>
    <row r="30" spans="5:13" x14ac:dyDescent="0.25">
      <c r="E30" s="84"/>
      <c r="F30" s="24"/>
      <c r="H30" s="87">
        <v>4.097653880070709</v>
      </c>
    </row>
    <row r="31" spans="5:13" x14ac:dyDescent="0.25">
      <c r="E31" s="25" t="s">
        <v>952</v>
      </c>
      <c r="F31" s="26">
        <v>171</v>
      </c>
      <c r="H31" s="87"/>
    </row>
    <row r="32" spans="5:13" ht="30" x14ac:dyDescent="0.25">
      <c r="E32" s="130" t="s">
        <v>1130</v>
      </c>
      <c r="F32" s="131">
        <f>AVERAGE(G10:G13)</f>
        <v>6.5090957316215938</v>
      </c>
      <c r="H32" s="87">
        <v>3.4830057980601028</v>
      </c>
    </row>
    <row r="33" spans="5:8" x14ac:dyDescent="0.25">
      <c r="E33" s="29" t="s">
        <v>954</v>
      </c>
      <c r="F33" s="31">
        <v>0.15</v>
      </c>
      <c r="H33" s="87">
        <v>0.61464808201060617</v>
      </c>
    </row>
    <row r="34" spans="5:8" x14ac:dyDescent="0.25">
      <c r="E34" s="29" t="s">
        <v>955</v>
      </c>
      <c r="F34" s="58">
        <f>F32-(F33*F32)</f>
        <v>5.5327313718783548</v>
      </c>
    </row>
    <row r="35" spans="5:8" x14ac:dyDescent="0.25">
      <c r="E35" s="29" t="s">
        <v>956</v>
      </c>
      <c r="F35" s="58">
        <f>F32-F34</f>
        <v>0.97636435974323899</v>
      </c>
    </row>
    <row r="39" spans="5:8" x14ac:dyDescent="0.25">
      <c r="E39" s="29" t="s">
        <v>1122</v>
      </c>
      <c r="F39" s="29">
        <v>171</v>
      </c>
    </row>
    <row r="40" spans="5:8" x14ac:dyDescent="0.25">
      <c r="E40" s="29" t="s">
        <v>1121</v>
      </c>
      <c r="F40" s="31">
        <v>0.15</v>
      </c>
    </row>
    <row r="41" spans="5:8" x14ac:dyDescent="0.25">
      <c r="E41" s="29" t="s">
        <v>1119</v>
      </c>
      <c r="F41" s="29">
        <f>SUM(F32,F23,F17) - (SUM(F32,F23,F17)*F40)</f>
        <v>18.435420381062169</v>
      </c>
    </row>
    <row r="42" spans="5:8" x14ac:dyDescent="0.25">
      <c r="E42" s="29" t="s">
        <v>1118</v>
      </c>
      <c r="F42" s="29">
        <f>SUM(F32,F23,F17)</f>
        <v>21.688729860073138</v>
      </c>
    </row>
    <row r="43" spans="5:8" x14ac:dyDescent="0.25">
      <c r="E43" s="29" t="s">
        <v>1120</v>
      </c>
      <c r="F43" s="2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abSelected="1" topLeftCell="A220" zoomScale="70" zoomScaleNormal="70" workbookViewId="0">
      <selection activeCell="E117" sqref="E117"/>
    </sheetView>
  </sheetViews>
  <sheetFormatPr defaultRowHeight="15" x14ac:dyDescent="0.25"/>
  <cols>
    <col min="1" max="1" width="24" customWidth="1"/>
    <col min="2" max="2" width="7.85546875" customWidth="1"/>
    <col min="3" max="4" width="24" customWidth="1"/>
    <col min="5" max="5" width="9.5703125" customWidth="1"/>
    <col min="6" max="6" width="11" customWidth="1"/>
    <col min="7" max="7" width="12" bestFit="1" customWidth="1"/>
    <col min="8" max="8" width="24" customWidth="1"/>
    <col min="9" max="9" width="9.5703125" customWidth="1"/>
    <col min="10" max="10" width="12" bestFit="1" customWidth="1"/>
    <col min="11" max="12" width="7" bestFit="1" customWidth="1"/>
    <col min="13" max="13" width="24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1124</v>
      </c>
      <c r="D14" s="9">
        <v>7.0853142486011293</v>
      </c>
    </row>
    <row r="30" spans="3:13" x14ac:dyDescent="0.25">
      <c r="C30" s="168" t="s">
        <v>1321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70"/>
    </row>
    <row r="32" spans="3:13" x14ac:dyDescent="0.25">
      <c r="L32" s="152" t="s">
        <v>1298</v>
      </c>
      <c r="M32" s="152" t="s">
        <v>1299</v>
      </c>
    </row>
    <row r="34" spans="3:13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6.5090957316215938</v>
      </c>
      <c r="M34" s="90">
        <v>156.24</v>
      </c>
    </row>
    <row r="35" spans="3:13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 s="90">
        <f>CalculoGanhoDias!F34</f>
        <v>5.5327313718783548</v>
      </c>
      <c r="M35" s="90">
        <v>132.72</v>
      </c>
    </row>
    <row r="36" spans="3:13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1300</v>
      </c>
      <c r="I36" s="94"/>
      <c r="J36" s="172" t="s">
        <v>1134</v>
      </c>
      <c r="K36" s="172"/>
      <c r="L36" s="134">
        <f>AVERAGE(H37:H40)</f>
        <v>5.5195206448160672</v>
      </c>
      <c r="M36" s="90">
        <v>132.47999999999999</v>
      </c>
    </row>
    <row r="37" spans="3:13" ht="15" customHeight="1" x14ac:dyDescent="0.25">
      <c r="C37" s="171" t="s">
        <v>895</v>
      </c>
      <c r="D37" s="161"/>
      <c r="E37" s="126" t="s">
        <v>896</v>
      </c>
      <c r="F37" s="100">
        <v>8.6041666666668402</v>
      </c>
      <c r="G37" s="101">
        <v>0.15</v>
      </c>
      <c r="H37" s="100">
        <f>F37-(F37*G37)</f>
        <v>7.313541666666814</v>
      </c>
      <c r="I37" s="94"/>
      <c r="J37" s="98"/>
      <c r="K37" s="98"/>
      <c r="L37" s="98"/>
      <c r="M37" s="90"/>
    </row>
    <row r="38" spans="3:13" x14ac:dyDescent="0.25">
      <c r="C38" s="171"/>
      <c r="D38" s="161"/>
      <c r="E38" s="126" t="s">
        <v>897</v>
      </c>
      <c r="F38" s="100">
        <v>3.2626736111105856</v>
      </c>
      <c r="G38" s="101">
        <v>0.05</v>
      </c>
      <c r="H38" s="100">
        <f>F38-(F38*G38)</f>
        <v>3.0995399305550562</v>
      </c>
      <c r="I38" s="94"/>
      <c r="J38" s="94"/>
      <c r="K38" s="94"/>
      <c r="L38" s="94"/>
      <c r="M38" s="90"/>
    </row>
    <row r="39" spans="3:13" x14ac:dyDescent="0.25">
      <c r="C39" s="171"/>
      <c r="D39" s="161"/>
      <c r="E39" s="126" t="s">
        <v>899</v>
      </c>
      <c r="F39" s="100">
        <v>11.384280303029795</v>
      </c>
      <c r="G39" s="101">
        <v>0.22</v>
      </c>
      <c r="H39" s="100">
        <f>F39-(F39*G39)</f>
        <v>8.8797386363632409</v>
      </c>
      <c r="I39" s="94"/>
      <c r="J39" s="94"/>
      <c r="K39" s="94"/>
      <c r="L39" s="94"/>
      <c r="M39" s="90"/>
    </row>
    <row r="40" spans="3:13" x14ac:dyDescent="0.25">
      <c r="C40" s="171"/>
      <c r="D40" s="161"/>
      <c r="E40" s="126" t="s">
        <v>902</v>
      </c>
      <c r="F40" s="100">
        <v>2.7852623456791559</v>
      </c>
      <c r="G40" s="101"/>
      <c r="H40" s="100">
        <f>F40-(F40*G40)</f>
        <v>2.7852623456791559</v>
      </c>
      <c r="I40" s="94"/>
      <c r="J40" s="94"/>
      <c r="K40" s="94"/>
      <c r="L40" s="94"/>
      <c r="M40" s="90"/>
    </row>
    <row r="41" spans="3:13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0"/>
    </row>
    <row r="42" spans="3:13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AVERAGE(F46:F50)</f>
        <v>12.837663642340321</v>
      </c>
      <c r="M42" s="90">
        <v>287.52</v>
      </c>
    </row>
    <row r="43" spans="3:13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CalculoGanhoDias!F25</f>
        <v>10.912014095989273</v>
      </c>
      <c r="M43" s="90">
        <v>244.32</v>
      </c>
    </row>
    <row r="44" spans="3:13" x14ac:dyDescent="0.25">
      <c r="C44" s="94"/>
      <c r="D44" s="94"/>
      <c r="E44" s="94"/>
      <c r="F44" s="173" t="s">
        <v>1133</v>
      </c>
      <c r="G44" s="174" t="s">
        <v>1127</v>
      </c>
      <c r="H44" s="173" t="s">
        <v>1300</v>
      </c>
      <c r="I44" s="94"/>
      <c r="J44" s="172" t="s">
        <v>1134</v>
      </c>
      <c r="K44" s="172"/>
      <c r="L44" s="166">
        <f>AVERAGE(H46:H50)</f>
        <v>10.819165717728012</v>
      </c>
      <c r="M44" s="175">
        <v>244.8</v>
      </c>
    </row>
    <row r="45" spans="3:13" ht="15.75" thickBot="1" x14ac:dyDescent="0.3">
      <c r="C45" s="94"/>
      <c r="D45" s="94"/>
      <c r="E45" s="94"/>
      <c r="F45" s="173"/>
      <c r="G45" s="174"/>
      <c r="H45" s="173"/>
      <c r="I45" s="94"/>
      <c r="J45" s="172"/>
      <c r="K45" s="172"/>
      <c r="L45" s="167"/>
      <c r="M45" s="175"/>
    </row>
    <row r="46" spans="3:13" ht="15" customHeight="1" x14ac:dyDescent="0.25">
      <c r="C46" s="176" t="s">
        <v>887</v>
      </c>
      <c r="D46" s="176"/>
      <c r="E46" s="127" t="s">
        <v>885</v>
      </c>
      <c r="F46" s="100">
        <v>3.099897119341525</v>
      </c>
      <c r="G46" s="103"/>
      <c r="H46" s="100">
        <f>F46-(F46*G46)</f>
        <v>3.099897119341525</v>
      </c>
      <c r="I46" s="94"/>
      <c r="J46" s="94"/>
      <c r="K46" s="94"/>
      <c r="L46" s="94"/>
    </row>
    <row r="47" spans="3:13" x14ac:dyDescent="0.25">
      <c r="C47" s="162"/>
      <c r="D47" s="162"/>
      <c r="E47" s="127" t="s">
        <v>272</v>
      </c>
      <c r="F47" s="100">
        <v>22.488304093568189</v>
      </c>
      <c r="G47" s="103">
        <v>0.2</v>
      </c>
      <c r="H47" s="100">
        <f>F47-(F47*G47)</f>
        <v>17.990643274854552</v>
      </c>
      <c r="I47" s="94"/>
      <c r="J47" s="94"/>
      <c r="K47" s="94"/>
      <c r="L47" s="94"/>
    </row>
    <row r="48" spans="3:13" x14ac:dyDescent="0.25">
      <c r="C48" s="162"/>
      <c r="D48" s="162"/>
      <c r="E48" s="127" t="s">
        <v>892</v>
      </c>
      <c r="F48" s="100">
        <v>9.9357940821257369</v>
      </c>
      <c r="G48" s="103">
        <v>0.08</v>
      </c>
      <c r="H48" s="100">
        <f>F48-(F48*G48)</f>
        <v>9.140930555555677</v>
      </c>
      <c r="I48" s="94"/>
      <c r="J48" s="94"/>
      <c r="K48" s="94"/>
      <c r="L48" s="94"/>
    </row>
    <row r="49" spans="3:29" x14ac:dyDescent="0.25">
      <c r="C49" s="162"/>
      <c r="D49" s="162"/>
      <c r="E49" s="127" t="s">
        <v>893</v>
      </c>
      <c r="F49" s="100">
        <v>23.999826388889232</v>
      </c>
      <c r="G49" s="103">
        <v>0.2</v>
      </c>
      <c r="H49" s="100">
        <f t="shared" ref="H49:H50" si="0">F49-(F49*G49)</f>
        <v>19.199861111111385</v>
      </c>
    </row>
    <row r="50" spans="3:29" x14ac:dyDescent="0.25">
      <c r="C50" s="162"/>
      <c r="D50" s="162"/>
      <c r="E50" s="127" t="s">
        <v>894</v>
      </c>
      <c r="F50" s="100">
        <v>4.6644965277769188</v>
      </c>
      <c r="G50" s="103"/>
      <c r="H50" s="100">
        <f t="shared" si="0"/>
        <v>4.6644965277769188</v>
      </c>
    </row>
    <row r="51" spans="3:29" x14ac:dyDescent="0.25">
      <c r="F51" s="90"/>
    </row>
    <row r="52" spans="3:29" x14ac:dyDescent="0.25">
      <c r="C52" s="153" t="s">
        <v>1307</v>
      </c>
      <c r="D52" s="153"/>
      <c r="E52" s="153"/>
      <c r="F52" s="153"/>
      <c r="G52" s="153"/>
      <c r="H52" s="153"/>
      <c r="I52" s="153"/>
      <c r="J52" s="153"/>
      <c r="K52" s="153"/>
      <c r="L52" s="153"/>
    </row>
    <row r="53" spans="3:29" x14ac:dyDescent="0.25">
      <c r="C53" t="s">
        <v>1308</v>
      </c>
    </row>
    <row r="55" spans="3:29" x14ac:dyDescent="0.25">
      <c r="C55" t="s">
        <v>1301</v>
      </c>
    </row>
    <row r="61" spans="3:29" x14ac:dyDescent="0.25">
      <c r="F61" t="s">
        <v>1302</v>
      </c>
      <c r="I61" t="s">
        <v>1305</v>
      </c>
    </row>
    <row r="62" spans="3:29" x14ac:dyDescent="0.25">
      <c r="J62" t="s">
        <v>1306</v>
      </c>
      <c r="AC62" t="s">
        <v>1305</v>
      </c>
    </row>
    <row r="63" spans="3:29" x14ac:dyDescent="0.25">
      <c r="C63" t="s">
        <v>1310</v>
      </c>
      <c r="F63" t="s">
        <v>1303</v>
      </c>
      <c r="I63" t="s">
        <v>1305</v>
      </c>
      <c r="K63" t="s">
        <v>1309</v>
      </c>
    </row>
    <row r="66" spans="1:29" x14ac:dyDescent="0.25">
      <c r="F66" t="s">
        <v>1304</v>
      </c>
      <c r="I66" t="s">
        <v>1305</v>
      </c>
    </row>
    <row r="67" spans="1:29" x14ac:dyDescent="0.25">
      <c r="J67" t="s">
        <v>1306</v>
      </c>
      <c r="AC67" t="s">
        <v>1305</v>
      </c>
    </row>
    <row r="68" spans="1:29" x14ac:dyDescent="0.25">
      <c r="F68" t="s">
        <v>1303</v>
      </c>
      <c r="I68" t="s">
        <v>1305</v>
      </c>
      <c r="K68" t="s">
        <v>1309</v>
      </c>
    </row>
    <row r="71" spans="1:29" x14ac:dyDescent="0.25">
      <c r="A71" s="8" t="s">
        <v>1123</v>
      </c>
      <c r="B71" t="s">
        <v>1221</v>
      </c>
      <c r="C71" s="102" t="s">
        <v>1311</v>
      </c>
      <c r="D71" s="102" t="s">
        <v>1312</v>
      </c>
      <c r="E71" s="145"/>
    </row>
    <row r="72" spans="1:29" x14ac:dyDescent="0.25">
      <c r="A72" s="10" t="s">
        <v>895</v>
      </c>
      <c r="B72" s="90">
        <v>169.66666666666666</v>
      </c>
      <c r="C72" s="149" t="s">
        <v>895</v>
      </c>
      <c r="D72" s="100">
        <f>L34</f>
        <v>6.5090957316215938</v>
      </c>
      <c r="E72" s="146"/>
    </row>
    <row r="73" spans="1:29" x14ac:dyDescent="0.25">
      <c r="A73" s="10" t="s">
        <v>278</v>
      </c>
      <c r="B73" s="90">
        <v>143.79310344827587</v>
      </c>
      <c r="C73" s="149" t="s">
        <v>278</v>
      </c>
      <c r="D73" s="100">
        <f>L42</f>
        <v>12.837663642340321</v>
      </c>
      <c r="E73" s="146"/>
    </row>
    <row r="74" spans="1:29" x14ac:dyDescent="0.25">
      <c r="A74" s="10" t="s">
        <v>1124</v>
      </c>
      <c r="B74" s="90">
        <v>149.92105263157896</v>
      </c>
      <c r="C74" s="147"/>
      <c r="D74" s="148">
        <f>AVERAGE(D72:D73)</f>
        <v>9.6733796869809581</v>
      </c>
      <c r="E74" s="141"/>
    </row>
    <row r="75" spans="1:29" x14ac:dyDescent="0.25">
      <c r="C75" s="139"/>
      <c r="D75" s="140"/>
      <c r="E75" s="141"/>
    </row>
    <row r="76" spans="1:29" x14ac:dyDescent="0.25">
      <c r="C76" s="139"/>
      <c r="D76" s="140"/>
      <c r="E76" s="141"/>
    </row>
    <row r="77" spans="1:29" x14ac:dyDescent="0.25">
      <c r="C77" s="139"/>
      <c r="D77" s="140"/>
      <c r="E77" s="141"/>
    </row>
    <row r="78" spans="1:29" x14ac:dyDescent="0.25">
      <c r="C78" s="139"/>
      <c r="D78" s="140"/>
      <c r="E78" s="141"/>
    </row>
    <row r="79" spans="1:29" x14ac:dyDescent="0.25">
      <c r="C79" s="139"/>
      <c r="D79" s="140"/>
      <c r="E79" s="141"/>
    </row>
    <row r="80" spans="1:29" x14ac:dyDescent="0.25">
      <c r="C80" s="139"/>
      <c r="D80" s="140"/>
      <c r="E80" s="141"/>
    </row>
    <row r="81" spans="3:5" x14ac:dyDescent="0.25">
      <c r="C81" s="139"/>
      <c r="D81" s="140"/>
      <c r="E81" s="141"/>
    </row>
    <row r="82" spans="3:5" x14ac:dyDescent="0.25">
      <c r="C82" s="139"/>
      <c r="D82" s="140"/>
      <c r="E82" s="141"/>
    </row>
    <row r="83" spans="3:5" x14ac:dyDescent="0.25">
      <c r="C83" s="139"/>
      <c r="D83" s="140"/>
      <c r="E83" s="141"/>
    </row>
    <row r="84" spans="3:5" x14ac:dyDescent="0.25">
      <c r="C84" s="139"/>
      <c r="D84" s="140"/>
      <c r="E84" s="141"/>
    </row>
    <row r="85" spans="3:5" x14ac:dyDescent="0.25">
      <c r="C85" s="139"/>
      <c r="D85" s="140"/>
      <c r="E85" s="141"/>
    </row>
    <row r="86" spans="3:5" x14ac:dyDescent="0.25">
      <c r="C86" s="139"/>
      <c r="D86" s="140"/>
      <c r="E86" s="141"/>
    </row>
    <row r="87" spans="3:5" x14ac:dyDescent="0.25">
      <c r="C87" s="139"/>
      <c r="D87" s="140"/>
      <c r="E87" s="141"/>
    </row>
    <row r="88" spans="3:5" x14ac:dyDescent="0.25">
      <c r="C88" s="142"/>
      <c r="D88" s="143"/>
      <c r="E88" s="144"/>
    </row>
    <row r="98" spans="1:24" ht="150" x14ac:dyDescent="0.25">
      <c r="A98" s="8" t="s">
        <v>958</v>
      </c>
      <c r="B98" s="135" t="s">
        <v>6</v>
      </c>
      <c r="P98" s="164" t="s">
        <v>1316</v>
      </c>
      <c r="Q98" t="s">
        <v>1313</v>
      </c>
    </row>
    <row r="99" spans="1:24" x14ac:dyDescent="0.25">
      <c r="A99" s="8" t="s">
        <v>1128</v>
      </c>
      <c r="B99" t="s">
        <v>1129</v>
      </c>
      <c r="P99" s="164"/>
      <c r="Q99" s="8" t="s">
        <v>855</v>
      </c>
      <c r="R99" t="s">
        <v>899</v>
      </c>
    </row>
    <row r="100" spans="1:24" x14ac:dyDescent="0.25">
      <c r="P100" s="164"/>
      <c r="Q100" s="8" t="s">
        <v>1128</v>
      </c>
      <c r="R100" t="s">
        <v>1129</v>
      </c>
    </row>
    <row r="101" spans="1:24" x14ac:dyDescent="0.25">
      <c r="A101" s="8" t="s">
        <v>1123</v>
      </c>
      <c r="B101" t="s">
        <v>856</v>
      </c>
      <c r="P101" s="164"/>
    </row>
    <row r="102" spans="1:24" x14ac:dyDescent="0.25">
      <c r="A102" s="10" t="s">
        <v>902</v>
      </c>
      <c r="B102" s="90">
        <v>2.7852623456791559</v>
      </c>
      <c r="P102" s="164"/>
      <c r="Q102" s="8" t="s">
        <v>1123</v>
      </c>
      <c r="R102" t="s">
        <v>856</v>
      </c>
    </row>
    <row r="103" spans="1:24" x14ac:dyDescent="0.25">
      <c r="A103" s="10" t="s">
        <v>885</v>
      </c>
      <c r="B103" s="90">
        <v>2.8484259259251608</v>
      </c>
      <c r="P103" s="164"/>
      <c r="Q103" s="10" t="s">
        <v>8</v>
      </c>
      <c r="R103" s="90">
        <v>11.384280303029795</v>
      </c>
    </row>
    <row r="104" spans="1:24" x14ac:dyDescent="0.25">
      <c r="A104" s="10" t="s">
        <v>896</v>
      </c>
      <c r="B104" s="90">
        <v>8.6041666666668402</v>
      </c>
      <c r="P104" s="164"/>
      <c r="Q104" s="10" t="s">
        <v>1124</v>
      </c>
      <c r="R104" s="90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90">
        <v>11.384280303029795</v>
      </c>
      <c r="P105" s="164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90">
        <v>3.2626736111105856</v>
      </c>
      <c r="P106" s="164"/>
      <c r="S106" s="9"/>
      <c r="T106" s="9"/>
      <c r="U106" s="9"/>
      <c r="V106" s="9"/>
      <c r="W106" s="9"/>
      <c r="X106" s="9"/>
    </row>
    <row r="107" spans="1:24" x14ac:dyDescent="0.25">
      <c r="A107" s="10" t="s">
        <v>1124</v>
      </c>
      <c r="B107" s="90">
        <v>7.058702256944116</v>
      </c>
      <c r="P107" s="164"/>
      <c r="S107" s="9"/>
      <c r="T107" s="9"/>
      <c r="U107" s="9"/>
      <c r="V107" s="9"/>
      <c r="W107" s="9"/>
      <c r="X107" s="9"/>
    </row>
    <row r="108" spans="1:24" x14ac:dyDescent="0.25">
      <c r="P108" s="164"/>
      <c r="S108" s="9"/>
      <c r="T108" s="9"/>
      <c r="U108" s="9"/>
      <c r="V108" s="9"/>
      <c r="W108" s="9"/>
      <c r="X108" s="9"/>
    </row>
    <row r="109" spans="1:24" x14ac:dyDescent="0.25">
      <c r="P109" s="164"/>
      <c r="T109" s="9"/>
      <c r="U109" s="9"/>
      <c r="V109" s="9"/>
      <c r="W109" s="9"/>
      <c r="X109" s="9"/>
    </row>
    <row r="110" spans="1:24" x14ac:dyDescent="0.25">
      <c r="P110" s="164"/>
      <c r="T110" s="9"/>
      <c r="U110" s="9"/>
      <c r="V110" s="9"/>
      <c r="W110" s="9"/>
      <c r="X110" s="9"/>
    </row>
    <row r="111" spans="1:24" x14ac:dyDescent="0.25">
      <c r="P111" s="164"/>
      <c r="T111" s="9"/>
      <c r="U111" s="9"/>
      <c r="V111" s="9"/>
      <c r="W111" s="9"/>
      <c r="X111" s="9"/>
    </row>
    <row r="112" spans="1:24" x14ac:dyDescent="0.25">
      <c r="P112" s="164"/>
      <c r="T112" s="9"/>
      <c r="U112" s="9"/>
      <c r="V112" s="9"/>
      <c r="W112" s="9"/>
      <c r="X112" s="9"/>
    </row>
    <row r="113" spans="1:24" x14ac:dyDescent="0.25">
      <c r="P113" s="164"/>
      <c r="T113" s="9"/>
      <c r="U113" s="9"/>
      <c r="V113" s="9"/>
      <c r="W113" s="9"/>
      <c r="X113" s="9"/>
    </row>
    <row r="114" spans="1:24" x14ac:dyDescent="0.25">
      <c r="P114" s="164"/>
      <c r="T114" s="9"/>
      <c r="U114" s="9"/>
      <c r="V114" s="9"/>
      <c r="W114" s="9"/>
      <c r="X114" s="9"/>
    </row>
    <row r="115" spans="1:24" x14ac:dyDescent="0.25">
      <c r="A115" s="8" t="s">
        <v>1128</v>
      </c>
      <c r="B115" t="s">
        <v>1129</v>
      </c>
      <c r="P115" s="164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64"/>
      <c r="T116" s="9"/>
      <c r="U116" s="9"/>
      <c r="V116" s="9"/>
      <c r="W116" s="9"/>
      <c r="X116" s="9"/>
    </row>
    <row r="117" spans="1:24" x14ac:dyDescent="0.25">
      <c r="P117" s="164"/>
      <c r="T117" s="9"/>
      <c r="U117" s="9"/>
      <c r="V117" s="9"/>
      <c r="W117" s="9"/>
      <c r="X117" s="9"/>
    </row>
    <row r="118" spans="1:24" x14ac:dyDescent="0.25">
      <c r="A118" s="8" t="s">
        <v>1123</v>
      </c>
      <c r="B118" t="s">
        <v>856</v>
      </c>
      <c r="P118" s="164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90">
        <v>3.1404569892473901</v>
      </c>
      <c r="P119" s="164"/>
      <c r="T119" s="9"/>
      <c r="U119" s="9"/>
      <c r="V119" s="150"/>
      <c r="W119" s="9"/>
      <c r="X119" s="9"/>
    </row>
    <row r="120" spans="1:24" x14ac:dyDescent="0.25">
      <c r="A120" s="10" t="s">
        <v>272</v>
      </c>
      <c r="B120" s="90">
        <v>22.488304093568189</v>
      </c>
      <c r="P120" s="164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90">
        <v>9.9357940821257369</v>
      </c>
      <c r="P121" s="164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90">
        <v>23.999826388889232</v>
      </c>
      <c r="P122" s="164"/>
      <c r="Q122" t="s">
        <v>1314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90">
        <v>4.6644965277769188</v>
      </c>
      <c r="P123" s="164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1124</v>
      </c>
      <c r="B124" s="90">
        <v>7.9286668192919301</v>
      </c>
      <c r="P124" s="164"/>
      <c r="Q124" s="8" t="s">
        <v>1128</v>
      </c>
      <c r="R124" t="s">
        <v>1129</v>
      </c>
      <c r="T124" s="9"/>
      <c r="U124" s="9"/>
      <c r="V124" s="9"/>
      <c r="W124" s="9"/>
      <c r="X124" s="9"/>
    </row>
    <row r="125" spans="1:24" x14ac:dyDescent="0.25">
      <c r="A125" s="8" t="s">
        <v>1128</v>
      </c>
      <c r="B125" t="s">
        <v>1129</v>
      </c>
      <c r="P125" s="164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64"/>
      <c r="Q126" s="8" t="s">
        <v>1123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64"/>
      <c r="Q127" s="10" t="s">
        <v>8</v>
      </c>
      <c r="R127" s="90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1123</v>
      </c>
      <c r="B128" t="s">
        <v>856</v>
      </c>
      <c r="P128" s="164"/>
      <c r="Q128" s="10" t="s">
        <v>270</v>
      </c>
      <c r="R128" s="90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90">
        <v>3.1404569892473901</v>
      </c>
      <c r="P129" s="164"/>
      <c r="Q129" s="10" t="s">
        <v>1124</v>
      </c>
      <c r="R129" s="90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90">
        <v>2.3419704861112223</v>
      </c>
      <c r="P130" s="164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90">
        <v>9.9357940821257369</v>
      </c>
      <c r="P131" s="164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90">
        <v>23.999826388889232</v>
      </c>
      <c r="P132" s="164"/>
      <c r="T132" s="9"/>
      <c r="U132" s="9"/>
      <c r="V132" s="9"/>
      <c r="W132" s="9"/>
      <c r="X132" s="9"/>
    </row>
    <row r="133" spans="1:24" x14ac:dyDescent="0.25">
      <c r="A133" s="10" t="s">
        <v>1124</v>
      </c>
      <c r="B133" s="90">
        <v>5.6762608628182356</v>
      </c>
      <c r="P133" s="164"/>
      <c r="T133" s="9"/>
      <c r="U133" s="9"/>
      <c r="V133" s="9"/>
      <c r="W133" s="9"/>
      <c r="X133" s="9"/>
    </row>
    <row r="134" spans="1:24" x14ac:dyDescent="0.25">
      <c r="P134" s="164"/>
      <c r="T134" s="9"/>
      <c r="U134" s="9"/>
      <c r="V134" s="9"/>
      <c r="W134" s="9"/>
      <c r="X134" s="9"/>
    </row>
    <row r="135" spans="1:24" x14ac:dyDescent="0.25">
      <c r="P135" s="164"/>
      <c r="T135" s="9"/>
      <c r="U135" s="9"/>
      <c r="V135" s="9"/>
      <c r="W135" s="9"/>
      <c r="X135" s="9"/>
    </row>
    <row r="136" spans="1:24" x14ac:dyDescent="0.25">
      <c r="P136" s="164"/>
      <c r="T136" s="9"/>
      <c r="U136" s="9"/>
      <c r="V136" s="9"/>
      <c r="W136" s="9"/>
      <c r="X136" s="9"/>
    </row>
    <row r="137" spans="1:24" x14ac:dyDescent="0.25">
      <c r="P137" s="164"/>
      <c r="T137" s="9"/>
      <c r="U137" s="9"/>
      <c r="V137" s="9"/>
      <c r="W137" s="9"/>
      <c r="X137" s="9"/>
    </row>
    <row r="138" spans="1:24" x14ac:dyDescent="0.25">
      <c r="P138" s="164"/>
      <c r="T138" s="9"/>
      <c r="U138" s="9"/>
      <c r="V138" s="9"/>
      <c r="W138" s="9"/>
      <c r="X138" s="9"/>
    </row>
    <row r="139" spans="1:24" x14ac:dyDescent="0.25">
      <c r="P139" s="164"/>
      <c r="T139" s="9"/>
      <c r="U139" s="9"/>
      <c r="V139" s="9"/>
      <c r="W139" s="9"/>
      <c r="X139" s="9"/>
    </row>
    <row r="140" spans="1:24" x14ac:dyDescent="0.25">
      <c r="P140" s="164"/>
      <c r="S140" s="9"/>
      <c r="T140" s="9"/>
      <c r="U140" s="9"/>
      <c r="V140" s="9"/>
      <c r="W140" s="9"/>
      <c r="X140" s="9"/>
    </row>
    <row r="141" spans="1:24" x14ac:dyDescent="0.25">
      <c r="P141" s="164"/>
      <c r="S141" s="9"/>
      <c r="T141" s="9"/>
      <c r="U141" s="9"/>
      <c r="V141" s="9"/>
      <c r="W141" s="9"/>
      <c r="X141" s="9"/>
    </row>
    <row r="142" spans="1:24" x14ac:dyDescent="0.25">
      <c r="P142" s="164"/>
      <c r="S142" s="9"/>
      <c r="T142" s="9"/>
      <c r="U142" s="9"/>
      <c r="V142" s="9"/>
      <c r="W142" s="9"/>
      <c r="X142" s="9"/>
    </row>
    <row r="143" spans="1:24" x14ac:dyDescent="0.25">
      <c r="P143" s="164"/>
      <c r="S143" s="9"/>
      <c r="T143" s="9"/>
      <c r="U143" s="9"/>
      <c r="V143" s="9"/>
      <c r="W143" s="9"/>
      <c r="X143" s="9"/>
    </row>
    <row r="144" spans="1:24" x14ac:dyDescent="0.25">
      <c r="P144" s="164"/>
      <c r="S144" s="9"/>
      <c r="T144" s="9"/>
      <c r="U144" s="9"/>
      <c r="V144" s="9"/>
      <c r="W144" s="9"/>
      <c r="X144" s="9"/>
    </row>
    <row r="145" spans="1:24" x14ac:dyDescent="0.25">
      <c r="P145" s="164"/>
      <c r="Q145" t="s">
        <v>1315</v>
      </c>
      <c r="S145" s="9"/>
      <c r="T145" s="9"/>
      <c r="U145" s="9"/>
      <c r="V145" s="9"/>
      <c r="W145" s="9"/>
      <c r="X145" s="9"/>
    </row>
    <row r="146" spans="1:24" x14ac:dyDescent="0.25">
      <c r="P146" s="164"/>
      <c r="Q146" s="8" t="s">
        <v>1128</v>
      </c>
      <c r="R146" t="s">
        <v>1129</v>
      </c>
      <c r="S146" s="9"/>
      <c r="T146" s="9"/>
      <c r="U146" s="9"/>
      <c r="V146" s="9"/>
      <c r="W146" s="9"/>
      <c r="X146" s="9"/>
    </row>
    <row r="147" spans="1:24" x14ac:dyDescent="0.25">
      <c r="P147" s="164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64"/>
      <c r="S148" s="9"/>
      <c r="T148" s="9"/>
      <c r="U148" s="9"/>
      <c r="V148" s="9"/>
      <c r="W148" s="9"/>
      <c r="X148" s="9"/>
    </row>
    <row r="149" spans="1:24" x14ac:dyDescent="0.25">
      <c r="P149" s="164"/>
      <c r="Q149" s="8" t="s">
        <v>1123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64"/>
      <c r="Q150" s="10" t="s">
        <v>270</v>
      </c>
      <c r="R150" s="90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64"/>
      <c r="Q151" s="10" t="s">
        <v>1124</v>
      </c>
      <c r="R151" s="90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1322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1128</v>
      </c>
      <c r="E162" t="s">
        <v>1129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1128</v>
      </c>
      <c r="B165" t="s">
        <v>1129</v>
      </c>
      <c r="D165" s="8" t="s">
        <v>1123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51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51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1123</v>
      </c>
      <c r="D168" s="151">
        <v>0.89166666666278616</v>
      </c>
      <c r="P168" s="165" t="s">
        <v>1319</v>
      </c>
      <c r="Q168" t="s">
        <v>1317</v>
      </c>
      <c r="T168" s="9"/>
      <c r="U168" s="9"/>
      <c r="V168" s="9"/>
      <c r="W168" s="9"/>
      <c r="X168" s="9"/>
    </row>
    <row r="169" spans="1:24" x14ac:dyDescent="0.25">
      <c r="A169" s="151">
        <v>1.2500000004365575E-2</v>
      </c>
      <c r="D169" s="151">
        <v>12</v>
      </c>
      <c r="P169" s="165"/>
      <c r="Q169" s="8" t="s">
        <v>1128</v>
      </c>
      <c r="R169" t="s">
        <v>1129</v>
      </c>
      <c r="S169" s="9"/>
      <c r="T169" s="9"/>
      <c r="U169" s="9"/>
      <c r="V169" s="9"/>
      <c r="W169" s="9"/>
      <c r="X169" s="9"/>
    </row>
    <row r="170" spans="1:24" x14ac:dyDescent="0.25">
      <c r="A170" s="151">
        <v>4.4444444443797693E-2</v>
      </c>
      <c r="D170" s="151" t="s">
        <v>1124</v>
      </c>
      <c r="P170" s="165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51">
        <v>7.7777777776645962E-2</v>
      </c>
      <c r="P171" s="165"/>
      <c r="T171" s="9"/>
      <c r="U171" s="9"/>
      <c r="V171" s="9"/>
      <c r="W171" s="9"/>
      <c r="X171" s="9"/>
    </row>
    <row r="172" spans="1:24" x14ac:dyDescent="0.25">
      <c r="A172" s="151">
        <v>0.12152777778101154</v>
      </c>
      <c r="P172" s="165"/>
      <c r="Q172" s="8" t="s">
        <v>1123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51">
        <v>2.8791666666729725</v>
      </c>
      <c r="P173" s="165"/>
      <c r="Q173" s="10" t="s">
        <v>270</v>
      </c>
      <c r="R173" s="90">
        <v>22.488304093568189</v>
      </c>
      <c r="T173" s="9"/>
      <c r="U173" s="9"/>
      <c r="V173" s="9"/>
      <c r="W173" s="9"/>
      <c r="X173" s="9"/>
    </row>
    <row r="174" spans="1:24" x14ac:dyDescent="0.25">
      <c r="A174" s="151">
        <v>2.9375</v>
      </c>
      <c r="P174" s="165"/>
      <c r="Q174" s="10" t="s">
        <v>1124</v>
      </c>
      <c r="R174" s="90">
        <v>22.488304093568189</v>
      </c>
      <c r="T174" s="9"/>
      <c r="U174" s="9"/>
      <c r="V174" s="9"/>
      <c r="W174" s="9"/>
      <c r="X174" s="9"/>
    </row>
    <row r="175" spans="1:24" x14ac:dyDescent="0.25">
      <c r="A175" s="151">
        <v>3.6902777777722804</v>
      </c>
      <c r="H175" s="8" t="s">
        <v>1128</v>
      </c>
      <c r="I175" t="s">
        <v>1129</v>
      </c>
      <c r="P175" s="165"/>
      <c r="T175" s="9"/>
      <c r="U175" s="9"/>
      <c r="V175" s="9"/>
      <c r="W175" s="9"/>
      <c r="X175" s="9"/>
    </row>
    <row r="176" spans="1:24" x14ac:dyDescent="0.25">
      <c r="A176" s="151">
        <v>4.0381944444452529</v>
      </c>
      <c r="H176" s="8" t="s">
        <v>855</v>
      </c>
      <c r="I176" t="s">
        <v>272</v>
      </c>
      <c r="P176" s="165"/>
      <c r="T176" s="9"/>
      <c r="U176" s="9"/>
      <c r="V176" s="9"/>
      <c r="W176" s="9"/>
      <c r="X176" s="9"/>
    </row>
    <row r="177" spans="1:24" x14ac:dyDescent="0.25">
      <c r="A177" s="151">
        <v>4.929166666661331</v>
      </c>
      <c r="P177" s="165"/>
      <c r="T177" s="9"/>
      <c r="U177" s="9"/>
      <c r="V177" s="9"/>
      <c r="W177" s="9"/>
      <c r="X177" s="9"/>
    </row>
    <row r="178" spans="1:24" x14ac:dyDescent="0.25">
      <c r="A178" s="151">
        <v>6.0111111111109494</v>
      </c>
      <c r="D178" s="8" t="s">
        <v>1128</v>
      </c>
      <c r="E178" t="s">
        <v>1129</v>
      </c>
      <c r="H178" s="8" t="s">
        <v>1123</v>
      </c>
      <c r="P178" s="165"/>
      <c r="T178" s="9"/>
      <c r="U178" s="9"/>
      <c r="V178" s="9"/>
      <c r="W178" s="9"/>
      <c r="X178" s="9"/>
    </row>
    <row r="179" spans="1:24" x14ac:dyDescent="0.25">
      <c r="A179" s="151">
        <v>6.9812499999970896</v>
      </c>
      <c r="D179" s="8" t="s">
        <v>855</v>
      </c>
      <c r="E179" t="s">
        <v>899</v>
      </c>
      <c r="H179" s="151">
        <v>4.8611111124046147E-3</v>
      </c>
      <c r="P179" s="165"/>
      <c r="T179" s="9"/>
      <c r="U179" s="9"/>
      <c r="V179" s="9"/>
      <c r="W179" s="9"/>
      <c r="X179" s="9"/>
    </row>
    <row r="180" spans="1:24" x14ac:dyDescent="0.25">
      <c r="A180" s="151">
        <v>15.826388888890506</v>
      </c>
      <c r="H180" s="151">
        <v>4.3055555557657499E-2</v>
      </c>
      <c r="P180" s="165"/>
      <c r="T180" s="9"/>
      <c r="U180" s="9"/>
      <c r="V180" s="9"/>
      <c r="W180" s="9"/>
      <c r="X180" s="9"/>
    </row>
    <row r="181" spans="1:24" x14ac:dyDescent="0.25">
      <c r="A181" s="151">
        <v>20.969444444446708</v>
      </c>
      <c r="D181" s="8" t="s">
        <v>1123</v>
      </c>
      <c r="H181" s="151">
        <v>0.22152777777955635</v>
      </c>
      <c r="P181" s="165"/>
      <c r="T181" s="9"/>
      <c r="U181" s="9"/>
      <c r="V181" s="9"/>
      <c r="W181" s="9"/>
      <c r="X181" s="9"/>
    </row>
    <row r="182" spans="1:24" x14ac:dyDescent="0.25">
      <c r="A182" s="151">
        <v>51.939583333332848</v>
      </c>
      <c r="D182" s="151">
        <v>3.8888888884685002E-2</v>
      </c>
      <c r="H182" s="151">
        <v>0.88541666667151731</v>
      </c>
      <c r="P182" s="165"/>
      <c r="T182" s="9"/>
      <c r="U182" s="9"/>
      <c r="V182" s="9"/>
      <c r="W182" s="9"/>
      <c r="X182" s="9"/>
    </row>
    <row r="183" spans="1:24" x14ac:dyDescent="0.25">
      <c r="A183" s="151" t="s">
        <v>1124</v>
      </c>
      <c r="D183" s="151">
        <v>0.88750000000436557</v>
      </c>
      <c r="H183" s="151">
        <v>0.91180555555911269</v>
      </c>
      <c r="P183" s="165"/>
      <c r="T183" s="9"/>
      <c r="U183" s="9"/>
      <c r="V183" s="9"/>
      <c r="W183" s="9"/>
      <c r="X183" s="9"/>
    </row>
    <row r="184" spans="1:24" x14ac:dyDescent="0.25">
      <c r="D184" s="151">
        <v>0.94652777777810115</v>
      </c>
      <c r="H184" s="151">
        <v>0.92847222222189885</v>
      </c>
      <c r="P184" s="165"/>
      <c r="T184" s="9"/>
      <c r="U184" s="9"/>
      <c r="V184" s="9"/>
      <c r="W184" s="9"/>
      <c r="X184" s="9"/>
    </row>
    <row r="185" spans="1:24" x14ac:dyDescent="0.25">
      <c r="D185" s="151">
        <v>1.7854166666656965</v>
      </c>
      <c r="H185" s="151">
        <v>0.98819444444961846</v>
      </c>
      <c r="P185" s="165"/>
      <c r="T185" s="9"/>
      <c r="U185" s="9"/>
      <c r="V185" s="9"/>
      <c r="W185" s="9"/>
      <c r="X185" s="9"/>
    </row>
    <row r="186" spans="1:24" x14ac:dyDescent="0.25">
      <c r="D186" s="151">
        <v>1.9895833333284827</v>
      </c>
      <c r="H186" s="151">
        <v>1</v>
      </c>
      <c r="P186" s="165"/>
      <c r="Q186" t="s">
        <v>1318</v>
      </c>
      <c r="T186" s="9"/>
      <c r="U186" s="9"/>
      <c r="V186" s="9"/>
      <c r="W186" s="9"/>
      <c r="X186" s="9"/>
    </row>
    <row r="187" spans="1:24" x14ac:dyDescent="0.25">
      <c r="D187" s="151">
        <v>2.047222222223354</v>
      </c>
      <c r="H187" s="151">
        <v>1.1965277777781012</v>
      </c>
      <c r="P187" s="165"/>
      <c r="T187" s="9"/>
      <c r="U187" s="9"/>
      <c r="V187" s="9"/>
      <c r="W187" s="9"/>
      <c r="X187" s="9"/>
    </row>
    <row r="188" spans="1:24" x14ac:dyDescent="0.25">
      <c r="D188" s="151">
        <v>2.1229166666671517</v>
      </c>
      <c r="H188" s="151">
        <v>3.9854166666700621</v>
      </c>
      <c r="P188" s="165"/>
      <c r="Q188" s="8" t="s">
        <v>1128</v>
      </c>
      <c r="R188" t="s">
        <v>1129</v>
      </c>
      <c r="T188" s="9"/>
      <c r="U188" s="9"/>
      <c r="V188" s="9"/>
      <c r="W188" s="9"/>
      <c r="X188" s="9"/>
    </row>
    <row r="189" spans="1:24" x14ac:dyDescent="0.25">
      <c r="D189" s="151">
        <v>2.929861111108039</v>
      </c>
      <c r="H189" s="151">
        <v>5.952777777776646</v>
      </c>
      <c r="P189" s="165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51">
        <v>4.0583333333343035</v>
      </c>
      <c r="H190" s="151">
        <v>17.336111111108039</v>
      </c>
      <c r="P190" s="165"/>
      <c r="S190" s="9"/>
      <c r="T190" s="9"/>
      <c r="U190" s="9"/>
      <c r="V190" s="9"/>
      <c r="W190" s="9"/>
      <c r="X190" s="9"/>
    </row>
    <row r="191" spans="1:24" x14ac:dyDescent="0.25">
      <c r="D191" s="151">
        <v>4.0812499999956344</v>
      </c>
      <c r="H191" s="151">
        <v>29.770833333335759</v>
      </c>
      <c r="P191" s="165"/>
      <c r="Q191" s="8" t="s">
        <v>1123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51">
        <v>4.9625000000014552</v>
      </c>
      <c r="H192" s="151">
        <v>52.097916666665697</v>
      </c>
      <c r="P192" s="165"/>
      <c r="Q192" s="10" t="s">
        <v>8</v>
      </c>
      <c r="R192" s="90">
        <v>6.5734374999983629</v>
      </c>
      <c r="T192" s="9"/>
      <c r="U192" s="9"/>
      <c r="V192" s="9"/>
      <c r="W192" s="9"/>
      <c r="X192" s="9"/>
    </row>
    <row r="193" spans="1:24" x14ac:dyDescent="0.25">
      <c r="D193" s="151">
        <v>5.1923611111124046</v>
      </c>
      <c r="H193" s="151">
        <v>56.013194444443798</v>
      </c>
      <c r="P193" s="165"/>
      <c r="Q193" s="10" t="s">
        <v>270</v>
      </c>
      <c r="R193" s="90">
        <v>2.7555555555554747</v>
      </c>
      <c r="T193" s="9"/>
      <c r="U193" s="9"/>
      <c r="V193" s="9"/>
      <c r="W193" s="9"/>
      <c r="X193" s="9"/>
    </row>
    <row r="194" spans="1:24" x14ac:dyDescent="0.25">
      <c r="D194" s="151">
        <v>8.0902777777737356</v>
      </c>
      <c r="H194" s="151">
        <v>92.855555555557657</v>
      </c>
      <c r="P194" s="165"/>
      <c r="Q194" s="10" t="s">
        <v>1124</v>
      </c>
      <c r="R194" s="90">
        <v>4.6644965277769188</v>
      </c>
      <c r="T194" s="9"/>
      <c r="U194" s="9"/>
      <c r="V194" s="9"/>
      <c r="W194" s="9"/>
      <c r="X194" s="9"/>
    </row>
    <row r="195" spans="1:24" x14ac:dyDescent="0.25">
      <c r="D195" s="151">
        <v>9.1680555555576575</v>
      </c>
      <c r="H195" s="151">
        <v>161.08611111110804</v>
      </c>
      <c r="P195" s="165"/>
      <c r="T195" s="9"/>
      <c r="U195" s="9"/>
      <c r="V195" s="9"/>
      <c r="W195" s="9"/>
      <c r="X195" s="9"/>
    </row>
    <row r="196" spans="1:24" x14ac:dyDescent="0.25">
      <c r="D196" s="151">
        <v>11.204861111109494</v>
      </c>
      <c r="H196" s="151" t="s">
        <v>1124</v>
      </c>
      <c r="P196" s="9"/>
      <c r="T196" s="9"/>
      <c r="U196" s="9"/>
      <c r="V196" s="9"/>
      <c r="W196" s="9"/>
      <c r="X196" s="9"/>
    </row>
    <row r="197" spans="1:24" x14ac:dyDescent="0.25">
      <c r="D197" s="151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51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51">
        <v>19.961805555554747</v>
      </c>
      <c r="M199" s="8" t="s">
        <v>1128</v>
      </c>
      <c r="N199" t="s">
        <v>1129</v>
      </c>
      <c r="P199" s="9"/>
      <c r="T199" s="9"/>
      <c r="U199" s="9"/>
      <c r="V199" s="9"/>
      <c r="W199" s="9"/>
      <c r="X199" s="9"/>
    </row>
    <row r="200" spans="1:24" x14ac:dyDescent="0.25">
      <c r="D200" s="151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51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51">
        <v>31.896527777775191</v>
      </c>
      <c r="H202" s="8" t="s">
        <v>1128</v>
      </c>
      <c r="I202" t="s">
        <v>1129</v>
      </c>
      <c r="M202" s="8" t="s">
        <v>1123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1128</v>
      </c>
      <c r="B203" t="s">
        <v>1129</v>
      </c>
      <c r="D203" s="151">
        <v>68.806249999994179</v>
      </c>
      <c r="H203" s="8" t="s">
        <v>855</v>
      </c>
      <c r="I203" t="s">
        <v>894</v>
      </c>
      <c r="M203" s="151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51" t="s">
        <v>1124</v>
      </c>
      <c r="M204" s="151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1123</v>
      </c>
      <c r="M205" s="151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1123</v>
      </c>
      <c r="H206" s="151">
        <v>2.7777777781011537E-2</v>
      </c>
      <c r="M206" s="151">
        <v>2.9166666667151731E-2</v>
      </c>
      <c r="P206" s="9"/>
      <c r="Q206" s="10" t="s">
        <v>1323</v>
      </c>
      <c r="T206" s="9"/>
      <c r="U206" s="9"/>
      <c r="V206" s="9"/>
      <c r="W206" s="9"/>
      <c r="X206" s="9"/>
    </row>
    <row r="207" spans="1:24" x14ac:dyDescent="0.25">
      <c r="A207" s="151">
        <v>7.6388888846850023E-3</v>
      </c>
      <c r="H207" s="151">
        <v>0.10347222221753327</v>
      </c>
      <c r="M207" s="151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51">
        <v>1.2499999997089617E-2</v>
      </c>
      <c r="H208" s="151">
        <v>0.14374999999563443</v>
      </c>
      <c r="M208" s="151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51">
        <v>1.3194444443797693E-2</v>
      </c>
      <c r="H209" s="151">
        <v>0.14583333333575865</v>
      </c>
      <c r="M209" s="151">
        <v>5.7638888887595385E-2</v>
      </c>
      <c r="P209" s="9"/>
      <c r="Q209" s="8" t="s">
        <v>1128</v>
      </c>
      <c r="R209" t="s">
        <v>1129</v>
      </c>
      <c r="S209" s="9"/>
      <c r="T209" s="9"/>
      <c r="U209" s="9"/>
      <c r="V209" s="9"/>
      <c r="W209" s="9"/>
      <c r="X209" s="9"/>
    </row>
    <row r="210" spans="1:24" x14ac:dyDescent="0.25">
      <c r="A210" s="151">
        <v>1.4583333329937886E-2</v>
      </c>
      <c r="H210" s="151">
        <v>1</v>
      </c>
      <c r="M210" s="151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51">
        <v>1.4583333337213844E-2</v>
      </c>
      <c r="H211" s="151">
        <v>1.0645833333328483</v>
      </c>
      <c r="M211" s="151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51">
        <v>1.597222221607808E-2</v>
      </c>
      <c r="H212" s="151">
        <v>1.820138888884685</v>
      </c>
      <c r="M212" s="151">
        <v>0.13958333332993789</v>
      </c>
      <c r="P212" s="9"/>
      <c r="Q212" s="8" t="s">
        <v>1123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51">
        <v>2.0833333328482695E-2</v>
      </c>
      <c r="H213" s="151">
        <v>2.1145833333284827</v>
      </c>
      <c r="M213" s="151">
        <v>0.13958333333721384</v>
      </c>
      <c r="P213" s="9"/>
      <c r="Q213" s="10" t="s">
        <v>8</v>
      </c>
      <c r="R213" s="90">
        <v>38.273090277776646</v>
      </c>
      <c r="T213" s="9"/>
      <c r="U213" s="9"/>
      <c r="V213" s="9"/>
      <c r="W213" s="9"/>
      <c r="X213" s="9"/>
    </row>
    <row r="214" spans="1:24" x14ac:dyDescent="0.25">
      <c r="A214" s="151">
        <v>2.3611111115314998E-2</v>
      </c>
      <c r="H214" s="151">
        <v>13.899305555562023</v>
      </c>
      <c r="M214" s="151">
        <v>0.19722222222480923</v>
      </c>
      <c r="P214" s="9"/>
      <c r="Q214" s="10" t="s">
        <v>578</v>
      </c>
      <c r="R214" s="90">
        <v>9.726562500001819</v>
      </c>
      <c r="T214" s="9"/>
      <c r="U214" s="9"/>
      <c r="V214" s="9"/>
      <c r="W214" s="9"/>
      <c r="X214" s="9"/>
    </row>
    <row r="215" spans="1:24" x14ac:dyDescent="0.25">
      <c r="A215" s="151">
        <v>2.7083333334303461E-2</v>
      </c>
      <c r="H215" s="151">
        <v>14.113194444442343</v>
      </c>
      <c r="M215" s="151">
        <v>0.19861111111094942</v>
      </c>
      <c r="P215" s="9"/>
      <c r="Q215" s="10" t="s">
        <v>1124</v>
      </c>
      <c r="R215" s="90">
        <v>23.999826388889232</v>
      </c>
      <c r="T215" s="9"/>
      <c r="U215" s="9"/>
      <c r="V215" s="9"/>
      <c r="W215" s="9"/>
      <c r="X215" s="9"/>
    </row>
    <row r="216" spans="1:24" x14ac:dyDescent="0.25">
      <c r="A216" s="151">
        <v>2.9166666667151731E-2</v>
      </c>
      <c r="H216" s="151">
        <v>35.199305555550382</v>
      </c>
      <c r="M216" s="151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51">
        <v>3.6111111112404615E-2</v>
      </c>
      <c r="D217" s="8" t="s">
        <v>1128</v>
      </c>
      <c r="E217" t="s">
        <v>1129</v>
      </c>
      <c r="H217" s="151" t="s">
        <v>1124</v>
      </c>
      <c r="M217" s="151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51">
        <v>4.722222221607808E-2</v>
      </c>
      <c r="D218" s="8" t="s">
        <v>855</v>
      </c>
      <c r="E218" t="s">
        <v>893</v>
      </c>
      <c r="M218" s="151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51">
        <v>5.1388888889050577E-2</v>
      </c>
      <c r="M219" s="151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51">
        <v>6.1805555553291924E-2</v>
      </c>
      <c r="D220" s="8" t="s">
        <v>1123</v>
      </c>
      <c r="M220" s="151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51">
        <v>6.6666666672972497E-2</v>
      </c>
      <c r="D221" s="151">
        <v>1</v>
      </c>
      <c r="M221" s="151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51">
        <v>7.7777777776645962E-2</v>
      </c>
      <c r="D222" s="151">
        <v>1.929861111108039</v>
      </c>
      <c r="H222" s="8" t="s">
        <v>1128</v>
      </c>
      <c r="I222" t="s">
        <v>1129</v>
      </c>
      <c r="M222" s="151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51">
        <v>9.5833333332848269E-2</v>
      </c>
      <c r="D223" s="151">
        <v>2.8798611111124046</v>
      </c>
      <c r="H223" s="8" t="s">
        <v>855</v>
      </c>
      <c r="I223" t="s">
        <v>892</v>
      </c>
      <c r="M223" s="151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51">
        <v>0.10555555555038154</v>
      </c>
      <c r="D224" s="151">
        <v>10.036111111112405</v>
      </c>
      <c r="M224" s="151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51">
        <v>0.11041666667006211</v>
      </c>
      <c r="D225" s="151">
        <v>24.990277777782467</v>
      </c>
      <c r="H225" s="8" t="s">
        <v>1123</v>
      </c>
      <c r="M225" s="151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51">
        <v>0.12569444444670808</v>
      </c>
      <c r="D226" s="151">
        <v>53.162499999998545</v>
      </c>
      <c r="H226" s="151">
        <v>3.4722222262644209E-3</v>
      </c>
      <c r="M226" s="151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51">
        <v>0.13958333333721384</v>
      </c>
      <c r="D227" s="151">
        <v>97</v>
      </c>
      <c r="H227" s="151">
        <v>8.333333331393078E-3</v>
      </c>
      <c r="M227" s="151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51">
        <v>0.14236111110949423</v>
      </c>
      <c r="D228" s="151" t="s">
        <v>1124</v>
      </c>
      <c r="H228" s="151">
        <v>1.1805555550381541E-2</v>
      </c>
      <c r="M228" s="151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51">
        <v>0.26458333332993789</v>
      </c>
      <c r="H229" s="151">
        <v>1.3888888883229811E-2</v>
      </c>
      <c r="M229" s="151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51">
        <v>0.36597222222189885</v>
      </c>
      <c r="H230" s="151">
        <v>3.0555555560567882E-2</v>
      </c>
      <c r="M230" s="151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51">
        <v>0.625</v>
      </c>
      <c r="H231" s="151">
        <v>5.1388888889050577E-2</v>
      </c>
      <c r="M231" s="151">
        <v>6.8451388888934162</v>
      </c>
      <c r="P231" s="9"/>
      <c r="Q231" s="8" t="s">
        <v>1128</v>
      </c>
      <c r="R231" t="s">
        <v>1129</v>
      </c>
      <c r="S231" s="9"/>
      <c r="T231" s="9"/>
      <c r="U231" s="9"/>
      <c r="V231" s="9"/>
      <c r="W231" s="9"/>
      <c r="X231" s="9"/>
    </row>
    <row r="232" spans="1:24" x14ac:dyDescent="0.25">
      <c r="A232" s="151">
        <v>0.62777777777955635</v>
      </c>
      <c r="H232" s="151">
        <v>9.3055555553291924E-2</v>
      </c>
      <c r="M232" s="151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51">
        <v>0.73194444444379769</v>
      </c>
      <c r="H233" s="151">
        <v>0.13402777777810115</v>
      </c>
      <c r="M233" s="151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51">
        <v>0.75069444444670808</v>
      </c>
      <c r="H234" s="151">
        <v>0.15694444444670808</v>
      </c>
      <c r="M234" s="151">
        <v>12.856250000004366</v>
      </c>
      <c r="P234" s="9"/>
      <c r="Q234" s="8" t="s">
        <v>1123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51">
        <v>0.75555555555183673</v>
      </c>
      <c r="H235" s="151">
        <v>0.39583333333575865</v>
      </c>
      <c r="M235" s="151" t="s">
        <v>1124</v>
      </c>
      <c r="P235" s="9"/>
      <c r="Q235" s="10" t="s">
        <v>8</v>
      </c>
      <c r="R235" s="90">
        <v>7.7357638888897782</v>
      </c>
      <c r="T235" s="9"/>
      <c r="U235" s="9"/>
      <c r="V235" s="9"/>
      <c r="W235" s="9"/>
      <c r="X235" s="9"/>
    </row>
    <row r="236" spans="1:24" x14ac:dyDescent="0.25">
      <c r="A236" s="151">
        <v>0.77430555555474712</v>
      </c>
      <c r="H236" s="151">
        <v>0.80347222222189885</v>
      </c>
      <c r="P236" s="9"/>
      <c r="Q236" s="10" t="s">
        <v>270</v>
      </c>
      <c r="R236" s="90">
        <v>13.57777777777765</v>
      </c>
      <c r="T236" s="9"/>
      <c r="U236" s="9"/>
      <c r="V236" s="9"/>
      <c r="W236" s="9"/>
      <c r="X236" s="9"/>
    </row>
    <row r="237" spans="1:24" x14ac:dyDescent="0.25">
      <c r="A237" s="151">
        <v>0.77500000000145519</v>
      </c>
      <c r="H237" s="151">
        <v>0.86180555555620231</v>
      </c>
      <c r="P237" s="9"/>
      <c r="Q237" s="10" t="s">
        <v>578</v>
      </c>
      <c r="R237" s="90">
        <v>2.4883012820517671</v>
      </c>
      <c r="T237" s="9"/>
      <c r="U237" s="9"/>
      <c r="V237" s="9"/>
      <c r="W237" s="9"/>
      <c r="X237" s="9"/>
    </row>
    <row r="238" spans="1:24" x14ac:dyDescent="0.25">
      <c r="A238" s="151">
        <v>0.77638888888759539</v>
      </c>
      <c r="H238" s="151">
        <v>0.87361111111385981</v>
      </c>
      <c r="P238" s="9"/>
      <c r="Q238" s="10" t="s">
        <v>1124</v>
      </c>
      <c r="R238" s="90">
        <v>9.9357940821257369</v>
      </c>
      <c r="T238" s="9"/>
      <c r="U238" s="9"/>
      <c r="V238" s="9"/>
      <c r="W238" s="9"/>
      <c r="X238" s="9"/>
    </row>
    <row r="239" spans="1:24" x14ac:dyDescent="0.25">
      <c r="A239" s="151">
        <v>0.78333333333284827</v>
      </c>
      <c r="H239" s="151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51">
        <v>0.79027777777810115</v>
      </c>
      <c r="H240" s="151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51">
        <v>0.8006944444423425</v>
      </c>
      <c r="H241" s="151">
        <v>1</v>
      </c>
      <c r="P241" s="9"/>
      <c r="T241" s="9"/>
      <c r="U241" s="9"/>
      <c r="V241" s="9"/>
      <c r="W241" s="9"/>
      <c r="X241" s="9"/>
    </row>
    <row r="242" spans="1:24" x14ac:dyDescent="0.25">
      <c r="A242" s="151">
        <v>0.80277777777519077</v>
      </c>
      <c r="H242" s="151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51">
        <v>0.80486111110803904</v>
      </c>
      <c r="H243" s="151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51">
        <v>0.81944444444525288</v>
      </c>
      <c r="H244" s="151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51">
        <v>0.83888888888759539</v>
      </c>
      <c r="H245" s="151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51">
        <v>0.88472222221753327</v>
      </c>
      <c r="H246" s="151">
        <v>2</v>
      </c>
      <c r="P246" s="9"/>
      <c r="T246" s="9"/>
      <c r="U246" s="9"/>
      <c r="V246" s="9"/>
      <c r="W246" s="9"/>
      <c r="X246" s="9"/>
    </row>
    <row r="247" spans="1:24" x14ac:dyDescent="0.25">
      <c r="A247" s="151">
        <v>0.89791666666860692</v>
      </c>
      <c r="H247" s="151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51">
        <v>0.91527777777810115</v>
      </c>
      <c r="H248" s="151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51">
        <v>0.94027777777955635</v>
      </c>
      <c r="H249" s="151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51">
        <v>0.94097222222626442</v>
      </c>
      <c r="H250" s="151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51">
        <v>0.94166666666569654</v>
      </c>
      <c r="H251" s="151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51">
        <v>0.95138888889050577</v>
      </c>
      <c r="H252" s="151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51">
        <v>0.95416666667006211</v>
      </c>
      <c r="H253" s="151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51">
        <v>0.95763888888905058</v>
      </c>
      <c r="H254" s="151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51">
        <v>0.96250000000145519</v>
      </c>
      <c r="H255" s="151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51">
        <v>0.98333333333721384</v>
      </c>
      <c r="H256" s="151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51">
        <v>0.98611111110949423</v>
      </c>
      <c r="H257" s="151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51">
        <v>1.0027777777795563</v>
      </c>
      <c r="H258" s="151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51">
        <v>1.0250000000014552</v>
      </c>
      <c r="H259" s="151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51">
        <v>1.0493055555562023</v>
      </c>
      <c r="H260" s="151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51">
        <v>1.1916666666656965</v>
      </c>
      <c r="H261" s="151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51">
        <v>1.2222222222262644</v>
      </c>
      <c r="H262" s="151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51">
        <v>1.3194444444452529</v>
      </c>
      <c r="H263" s="151">
        <v>98.926388888889051</v>
      </c>
      <c r="P263" s="9"/>
      <c r="Q263" s="8" t="s">
        <v>1128</v>
      </c>
      <c r="R263" t="s">
        <v>1129</v>
      </c>
      <c r="S263" s="9"/>
      <c r="T263" s="9"/>
      <c r="U263" s="9"/>
      <c r="V263" s="9"/>
      <c r="W263" s="9"/>
      <c r="X263" s="9"/>
    </row>
    <row r="264" spans="1:24" x14ac:dyDescent="0.25">
      <c r="A264" s="151">
        <v>1.7472222222204437</v>
      </c>
      <c r="H264" s="151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51">
        <v>1.7527777777795563</v>
      </c>
      <c r="H265" s="151" t="s">
        <v>1124</v>
      </c>
      <c r="P265" s="9"/>
      <c r="Q265" t="s">
        <v>1320</v>
      </c>
      <c r="S265" s="9"/>
      <c r="T265" s="9"/>
      <c r="U265" s="9"/>
      <c r="V265" s="9"/>
      <c r="W265" s="9"/>
      <c r="X265" s="9"/>
    </row>
    <row r="266" spans="1:24" x14ac:dyDescent="0.25">
      <c r="A266" s="151">
        <v>1.7770833333343035</v>
      </c>
      <c r="P266" s="9"/>
      <c r="Q266" s="8" t="s">
        <v>1123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51">
        <v>1.9624999999941792</v>
      </c>
      <c r="P267" s="9"/>
      <c r="Q267" s="10" t="s">
        <v>8</v>
      </c>
      <c r="R267" s="90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51">
        <v>2.015277777776646</v>
      </c>
      <c r="P268" s="9"/>
      <c r="Q268" s="10" t="s">
        <v>270</v>
      </c>
      <c r="R268" s="90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51">
        <v>2.0916666666671517</v>
      </c>
      <c r="P269" s="9"/>
      <c r="Q269" s="10" t="s">
        <v>1124</v>
      </c>
      <c r="R269" s="90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51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51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51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51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51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51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51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51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51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51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51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51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51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51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51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51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51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51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51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51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51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51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51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51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51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51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51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51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51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51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51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51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51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51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51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51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51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51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51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51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51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51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51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51" t="s">
        <v>1124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2017-06-21T03:29:26Z</dcterms:modified>
</cp:coreProperties>
</file>