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to\OneDrive\Documentos\Puc_Lean2016\Banco de Dados de PADS\Banco de Dados\"/>
    </mc:Choice>
  </mc:AlternateContent>
  <xr:revisionPtr revIDLastSave="0" documentId="13_ncr:1_{1ABC1691-341D-4A06-99FD-956A344D120F}" xr6:coauthVersionLast="28" xr6:coauthVersionMax="28" xr10:uidLastSave="{00000000-0000-0000-0000-000000000000}"/>
  <bookViews>
    <workbookView xWindow="0" yWindow="0" windowWidth="15345" windowHeight="5445" activeTab="1" xr2:uid="{00000000-000D-0000-FFFF-FFFF00000000}"/>
  </bookViews>
  <sheets>
    <sheet name="LISTATRAMITES_COM_2017" sheetId="1" r:id="rId1"/>
    <sheet name="AnaliseAntesDepois" sheetId="2" r:id="rId2"/>
  </sheets>
  <externalReferences>
    <externalReference r:id="rId3"/>
  </externalReferences>
  <calcPr calcId="171027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1" i="2" l="1"/>
  <c r="D20" i="2"/>
  <c r="E20" i="2" l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K4075" i="1"/>
  <c r="L4075" i="1" s="1"/>
  <c r="K4076" i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4091" i="1"/>
  <c r="L4091" i="1" s="1"/>
  <c r="L4076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K3986" i="1"/>
  <c r="L3986" i="1" s="1"/>
  <c r="K3987" i="1"/>
  <c r="L3987" i="1" s="1"/>
  <c r="K3988" i="1"/>
  <c r="L3988" i="1" s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K3932" i="1"/>
  <c r="L3932" i="1" s="1"/>
  <c r="K3933" i="1"/>
  <c r="L3933" i="1" s="1"/>
  <c r="K3934" i="1"/>
  <c r="L3934" i="1" s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K3897" i="1"/>
  <c r="L3897" i="1" s="1"/>
  <c r="K3898" i="1"/>
  <c r="L3898" i="1" s="1"/>
  <c r="K3899" i="1"/>
  <c r="L3899" i="1" s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K3876" i="1"/>
  <c r="L3876" i="1" s="1"/>
  <c r="K3877" i="1"/>
  <c r="K3878" i="1"/>
  <c r="L3878" i="1" s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 s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L3877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K3802" i="1"/>
  <c r="L3802" i="1" s="1"/>
  <c r="K3803" i="1"/>
  <c r="L3803" i="1" s="1"/>
  <c r="K3804" i="1"/>
  <c r="K3805" i="1"/>
  <c r="K3806" i="1"/>
  <c r="L3806" i="1" s="1"/>
  <c r="K3807" i="1"/>
  <c r="L3807" i="1" s="1"/>
  <c r="K3808" i="1"/>
  <c r="L3808" i="1" s="1"/>
  <c r="K3809" i="1"/>
  <c r="L3809" i="1" s="1"/>
  <c r="K3810" i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L3804" i="1"/>
  <c r="L3805" i="1"/>
  <c r="L3810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L3794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L3756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K3706" i="1"/>
  <c r="L3706" i="1" s="1"/>
  <c r="K3707" i="1"/>
  <c r="L3707" i="1" s="1"/>
  <c r="K3708" i="1"/>
  <c r="L3708" i="1" s="1"/>
  <c r="K3709" i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L3709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E3680" i="1"/>
  <c r="E3676" i="1"/>
  <c r="E3672" i="1"/>
  <c r="E3668" i="1"/>
  <c r="E3664" i="1"/>
  <c r="E3648" i="1"/>
  <c r="N3682" i="1"/>
  <c r="N3680" i="1"/>
  <c r="K3678" i="1"/>
  <c r="L3678" i="1" s="1"/>
  <c r="K3676" i="1"/>
  <c r="L3676" i="1" s="1"/>
  <c r="N3674" i="1"/>
  <c r="M3672" i="1"/>
  <c r="K3670" i="1"/>
  <c r="L3670" i="1" s="1"/>
  <c r="K3668" i="1"/>
  <c r="L3668" i="1" s="1"/>
  <c r="N3666" i="1"/>
  <c r="N3664" i="1"/>
  <c r="K3662" i="1"/>
  <c r="L3662" i="1" s="1"/>
  <c r="K3660" i="1"/>
  <c r="L3660" i="1" s="1"/>
  <c r="N3658" i="1"/>
  <c r="M3656" i="1"/>
  <c r="K3654" i="1"/>
  <c r="L3654" i="1" s="1"/>
  <c r="K3652" i="1"/>
  <c r="L3652" i="1" s="1"/>
  <c r="N3650" i="1"/>
  <c r="N3648" i="1"/>
  <c r="K3646" i="1"/>
  <c r="L3646" i="1" s="1"/>
  <c r="K3683" i="1"/>
  <c r="L3683" i="1" s="1"/>
  <c r="K3682" i="1"/>
  <c r="L3682" i="1" s="1"/>
  <c r="K3679" i="1"/>
  <c r="L3679" i="1" s="1"/>
  <c r="N3676" i="1"/>
  <c r="K3675" i="1"/>
  <c r="L3675" i="1" s="1"/>
  <c r="K3671" i="1"/>
  <c r="L3671" i="1" s="1"/>
  <c r="K3667" i="1"/>
  <c r="L3667" i="1" s="1"/>
  <c r="K3666" i="1"/>
  <c r="L3666" i="1" s="1"/>
  <c r="K3663" i="1"/>
  <c r="L3663" i="1" s="1"/>
  <c r="N3660" i="1"/>
  <c r="K3659" i="1"/>
  <c r="L3659" i="1" s="1"/>
  <c r="K3655" i="1"/>
  <c r="L3655" i="1" s="1"/>
  <c r="K3651" i="1"/>
  <c r="L3651" i="1" s="1"/>
  <c r="K3650" i="1"/>
  <c r="L3650" i="1" s="1"/>
  <c r="K3647" i="1"/>
  <c r="L3647" i="1" s="1"/>
  <c r="E3660" i="1"/>
  <c r="E3645" i="1"/>
  <c r="E3646" i="1"/>
  <c r="E3647" i="1"/>
  <c r="E3649" i="1"/>
  <c r="E3650" i="1"/>
  <c r="E3651" i="1"/>
  <c r="E3652" i="1"/>
  <c r="E3653" i="1"/>
  <c r="E3654" i="1"/>
  <c r="E3655" i="1"/>
  <c r="E3656" i="1"/>
  <c r="E3657" i="1"/>
  <c r="E3658" i="1"/>
  <c r="E3659" i="1"/>
  <c r="E3661" i="1"/>
  <c r="E3662" i="1"/>
  <c r="E3663" i="1"/>
  <c r="E3665" i="1"/>
  <c r="E3666" i="1"/>
  <c r="E3667" i="1"/>
  <c r="E3669" i="1"/>
  <c r="E3670" i="1"/>
  <c r="E3671" i="1"/>
  <c r="E3673" i="1"/>
  <c r="E3674" i="1"/>
  <c r="E3675" i="1"/>
  <c r="E3677" i="1"/>
  <c r="E3678" i="1"/>
  <c r="E3679" i="1"/>
  <c r="E3681" i="1"/>
  <c r="E3682" i="1"/>
  <c r="E3683" i="1"/>
  <c r="K3645" i="1"/>
  <c r="L3645" i="1" s="1"/>
  <c r="K3649" i="1"/>
  <c r="L3649" i="1" s="1"/>
  <c r="K3653" i="1"/>
  <c r="L3653" i="1" s="1"/>
  <c r="K3657" i="1"/>
  <c r="L3657" i="1" s="1"/>
  <c r="K3661" i="1"/>
  <c r="L3661" i="1" s="1"/>
  <c r="K3665" i="1"/>
  <c r="L3665" i="1" s="1"/>
  <c r="K3669" i="1"/>
  <c r="L3669" i="1" s="1"/>
  <c r="K3673" i="1"/>
  <c r="L3673" i="1" s="1"/>
  <c r="K3677" i="1"/>
  <c r="L3677" i="1" s="1"/>
  <c r="K3681" i="1"/>
  <c r="L3681" i="1" s="1"/>
  <c r="M3645" i="1"/>
  <c r="M3649" i="1"/>
  <c r="M3653" i="1"/>
  <c r="M3657" i="1"/>
  <c r="M3661" i="1"/>
  <c r="M3665" i="1"/>
  <c r="M3669" i="1"/>
  <c r="M3673" i="1"/>
  <c r="M3677" i="1"/>
  <c r="M3681" i="1"/>
  <c r="N3645" i="1"/>
  <c r="N3646" i="1"/>
  <c r="N3647" i="1"/>
  <c r="N3649" i="1"/>
  <c r="N3651" i="1"/>
  <c r="N3653" i="1"/>
  <c r="N3655" i="1"/>
  <c r="N3657" i="1"/>
  <c r="N3659" i="1"/>
  <c r="N3661" i="1"/>
  <c r="N3662" i="1"/>
  <c r="N3663" i="1"/>
  <c r="N3665" i="1"/>
  <c r="N3667" i="1"/>
  <c r="N3669" i="1"/>
  <c r="N3670" i="1"/>
  <c r="N3671" i="1"/>
  <c r="N3673" i="1"/>
  <c r="N3675" i="1"/>
  <c r="N3677" i="1"/>
  <c r="N3678" i="1"/>
  <c r="N3679" i="1"/>
  <c r="N3681" i="1"/>
  <c r="N3683" i="1"/>
  <c r="M3676" i="1" l="1"/>
  <c r="M3668" i="1"/>
  <c r="M3660" i="1"/>
  <c r="M3652" i="1"/>
  <c r="K3680" i="1"/>
  <c r="L3680" i="1" s="1"/>
  <c r="K3672" i="1"/>
  <c r="L3672" i="1" s="1"/>
  <c r="K3664" i="1"/>
  <c r="L3664" i="1" s="1"/>
  <c r="K3656" i="1"/>
  <c r="L3656" i="1" s="1"/>
  <c r="K3648" i="1"/>
  <c r="L3648" i="1" s="1"/>
  <c r="N3656" i="1"/>
  <c r="N3672" i="1"/>
  <c r="N3654" i="1"/>
  <c r="N3652" i="1"/>
  <c r="K3658" i="1"/>
  <c r="L3658" i="1" s="1"/>
  <c r="N3668" i="1"/>
  <c r="K3674" i="1"/>
  <c r="L3674" i="1" s="1"/>
  <c r="M3680" i="1"/>
  <c r="M3664" i="1"/>
  <c r="M3648" i="1"/>
  <c r="M3683" i="1"/>
  <c r="M3679" i="1"/>
  <c r="M3675" i="1"/>
  <c r="M3671" i="1"/>
  <c r="M3667" i="1"/>
  <c r="M3663" i="1"/>
  <c r="M3659" i="1"/>
  <c r="M3655" i="1"/>
  <c r="M3651" i="1"/>
  <c r="M3647" i="1"/>
  <c r="M3682" i="1"/>
  <c r="M3678" i="1"/>
  <c r="M3674" i="1"/>
  <c r="M3670" i="1"/>
  <c r="M3666" i="1"/>
  <c r="M3662" i="1"/>
  <c r="M3658" i="1"/>
  <c r="M3654" i="1"/>
  <c r="M3650" i="1"/>
  <c r="M3646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K3565" i="1" l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K3320" i="1"/>
  <c r="L3320" i="1" s="1"/>
  <c r="K3321" i="1"/>
  <c r="K3322" i="1"/>
  <c r="K3323" i="1"/>
  <c r="K3324" i="1"/>
  <c r="L3324" i="1" s="1"/>
  <c r="K3325" i="1"/>
  <c r="K3326" i="1"/>
  <c r="K3327" i="1"/>
  <c r="K3328" i="1"/>
  <c r="L3328" i="1" s="1"/>
  <c r="K3329" i="1"/>
  <c r="K3330" i="1"/>
  <c r="K3331" i="1"/>
  <c r="K3332" i="1"/>
  <c r="L3332" i="1" s="1"/>
  <c r="K3333" i="1"/>
  <c r="K3334" i="1"/>
  <c r="K3335" i="1"/>
  <c r="K3336" i="1"/>
  <c r="L3336" i="1" s="1"/>
  <c r="K3337" i="1"/>
  <c r="K3338" i="1"/>
  <c r="K3339" i="1"/>
  <c r="K3340" i="1"/>
  <c r="L3340" i="1" s="1"/>
  <c r="K3341" i="1"/>
  <c r="K3342" i="1"/>
  <c r="K3343" i="1"/>
  <c r="K3344" i="1"/>
  <c r="L3344" i="1" s="1"/>
  <c r="K3345" i="1"/>
  <c r="K3346" i="1"/>
  <c r="K3347" i="1"/>
  <c r="K3348" i="1"/>
  <c r="L3348" i="1" s="1"/>
  <c r="K3349" i="1"/>
  <c r="K3350" i="1"/>
  <c r="K3351" i="1"/>
  <c r="K3352" i="1"/>
  <c r="L3352" i="1" s="1"/>
  <c r="K3353" i="1"/>
  <c r="K3354" i="1"/>
  <c r="K3355" i="1"/>
  <c r="K3356" i="1"/>
  <c r="L3356" i="1" s="1"/>
  <c r="K3357" i="1"/>
  <c r="K3358" i="1"/>
  <c r="K3359" i="1"/>
  <c r="K3360" i="1"/>
  <c r="L3360" i="1" s="1"/>
  <c r="K3361" i="1"/>
  <c r="K3362" i="1"/>
  <c r="K3363" i="1"/>
  <c r="K3364" i="1"/>
  <c r="L3364" i="1" s="1"/>
  <c r="K3365" i="1"/>
  <c r="K3366" i="1"/>
  <c r="K3367" i="1"/>
  <c r="K3368" i="1"/>
  <c r="L3368" i="1" s="1"/>
  <c r="K3369" i="1"/>
  <c r="K3370" i="1"/>
  <c r="K3371" i="1"/>
  <c r="K3372" i="1"/>
  <c r="L3372" i="1" s="1"/>
  <c r="K3373" i="1"/>
  <c r="K3374" i="1"/>
  <c r="K3375" i="1"/>
  <c r="K3376" i="1"/>
  <c r="L3376" i="1" s="1"/>
  <c r="K3377" i="1"/>
  <c r="K3378" i="1"/>
  <c r="K3379" i="1"/>
  <c r="K3380" i="1"/>
  <c r="L3380" i="1" s="1"/>
  <c r="K3381" i="1"/>
  <c r="K3382" i="1"/>
  <c r="K3383" i="1"/>
  <c r="K3384" i="1"/>
  <c r="L3384" i="1" s="1"/>
  <c r="K3385" i="1"/>
  <c r="K3386" i="1"/>
  <c r="K3387" i="1"/>
  <c r="K3388" i="1"/>
  <c r="L3388" i="1" s="1"/>
  <c r="K3389" i="1"/>
  <c r="K3390" i="1"/>
  <c r="K3391" i="1"/>
  <c r="K3392" i="1"/>
  <c r="L3392" i="1" s="1"/>
  <c r="K3393" i="1"/>
  <c r="K3394" i="1"/>
  <c r="K3395" i="1"/>
  <c r="K3396" i="1"/>
  <c r="L3396" i="1" s="1"/>
  <c r="K3397" i="1"/>
  <c r="K3398" i="1"/>
  <c r="K3399" i="1"/>
  <c r="K3400" i="1"/>
  <c r="L3400" i="1" s="1"/>
  <c r="K3401" i="1"/>
  <c r="K3402" i="1"/>
  <c r="K3403" i="1"/>
  <c r="K3404" i="1"/>
  <c r="L3404" i="1" s="1"/>
  <c r="K3405" i="1"/>
  <c r="K3406" i="1"/>
  <c r="K3407" i="1"/>
  <c r="K3408" i="1"/>
  <c r="L3408" i="1" s="1"/>
  <c r="K3409" i="1"/>
  <c r="K3410" i="1"/>
  <c r="K3411" i="1"/>
  <c r="K3412" i="1"/>
  <c r="L3412" i="1" s="1"/>
  <c r="K3413" i="1"/>
  <c r="K3414" i="1"/>
  <c r="K3415" i="1"/>
  <c r="K3416" i="1"/>
  <c r="L3416" i="1" s="1"/>
  <c r="K3417" i="1"/>
  <c r="K3418" i="1"/>
  <c r="L3321" i="1"/>
  <c r="L3322" i="1"/>
  <c r="L3323" i="1"/>
  <c r="L3325" i="1"/>
  <c r="L3326" i="1"/>
  <c r="L3327" i="1"/>
  <c r="L3329" i="1"/>
  <c r="L3330" i="1"/>
  <c r="L3331" i="1"/>
  <c r="L3333" i="1"/>
  <c r="L3334" i="1"/>
  <c r="L3335" i="1"/>
  <c r="L3337" i="1"/>
  <c r="L3338" i="1"/>
  <c r="L3339" i="1"/>
  <c r="L3341" i="1"/>
  <c r="L3342" i="1"/>
  <c r="L3343" i="1"/>
  <c r="L3345" i="1"/>
  <c r="L3346" i="1"/>
  <c r="L3347" i="1"/>
  <c r="L3349" i="1"/>
  <c r="L3350" i="1"/>
  <c r="L3351" i="1"/>
  <c r="L3353" i="1"/>
  <c r="L3354" i="1"/>
  <c r="L3355" i="1"/>
  <c r="L3357" i="1"/>
  <c r="L3358" i="1"/>
  <c r="L3359" i="1"/>
  <c r="L3361" i="1"/>
  <c r="L3362" i="1"/>
  <c r="L3363" i="1"/>
  <c r="L3365" i="1"/>
  <c r="L3366" i="1"/>
  <c r="L3367" i="1"/>
  <c r="L3369" i="1"/>
  <c r="L3370" i="1"/>
  <c r="L3371" i="1"/>
  <c r="L3373" i="1"/>
  <c r="L3374" i="1"/>
  <c r="L3375" i="1"/>
  <c r="L3377" i="1"/>
  <c r="L3378" i="1"/>
  <c r="L3379" i="1"/>
  <c r="L3381" i="1"/>
  <c r="L3382" i="1"/>
  <c r="L3383" i="1"/>
  <c r="L3385" i="1"/>
  <c r="L3386" i="1"/>
  <c r="L3387" i="1"/>
  <c r="L3389" i="1"/>
  <c r="L3390" i="1"/>
  <c r="L3391" i="1"/>
  <c r="L3393" i="1"/>
  <c r="L3394" i="1"/>
  <c r="L3395" i="1"/>
  <c r="L3397" i="1"/>
  <c r="L3398" i="1"/>
  <c r="L3399" i="1"/>
  <c r="L3401" i="1"/>
  <c r="L3402" i="1"/>
  <c r="L3403" i="1"/>
  <c r="L3405" i="1"/>
  <c r="L3406" i="1"/>
  <c r="L3407" i="1"/>
  <c r="L3409" i="1"/>
  <c r="L3410" i="1"/>
  <c r="L3411" i="1"/>
  <c r="L3413" i="1"/>
  <c r="L3414" i="1"/>
  <c r="L3415" i="1"/>
  <c r="L3417" i="1"/>
  <c r="L3418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K2968" i="1"/>
  <c r="L2968" i="1" s="1"/>
  <c r="K2969" i="1"/>
  <c r="L2969" i="1" s="1"/>
  <c r="K2970" i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L2970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L262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M2569" i="1"/>
  <c r="M2570" i="1"/>
  <c r="M2571" i="1"/>
  <c r="M2572" i="1"/>
  <c r="M2573" i="1"/>
  <c r="M2574" i="1"/>
  <c r="N2569" i="1"/>
  <c r="N2570" i="1"/>
  <c r="N2571" i="1"/>
  <c r="N2572" i="1"/>
  <c r="N2573" i="1"/>
  <c r="N2574" i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K2475" i="1" l="1"/>
  <c r="L2475" i="1" s="1"/>
  <c r="K2479" i="1"/>
  <c r="L2479" i="1" s="1"/>
  <c r="K2483" i="1"/>
  <c r="L2483" i="1" s="1"/>
  <c r="K2487" i="1"/>
  <c r="L2487" i="1" s="1"/>
  <c r="K2491" i="1"/>
  <c r="L2491" i="1" s="1"/>
  <c r="K2495" i="1"/>
  <c r="L2495" i="1" s="1"/>
  <c r="M2475" i="1"/>
  <c r="M2479" i="1"/>
  <c r="M2483" i="1"/>
  <c r="M2487" i="1"/>
  <c r="M2491" i="1"/>
  <c r="M2495" i="1"/>
  <c r="N2475" i="1"/>
  <c r="N2479" i="1"/>
  <c r="N2483" i="1"/>
  <c r="N2487" i="1"/>
  <c r="N2491" i="1"/>
  <c r="N2495" i="1"/>
  <c r="K2494" i="1"/>
  <c r="L2494" i="1" s="1"/>
  <c r="K2493" i="1"/>
  <c r="L2493" i="1" s="1"/>
  <c r="K2492" i="1"/>
  <c r="L2492" i="1" s="1"/>
  <c r="K2490" i="1"/>
  <c r="L2490" i="1" s="1"/>
  <c r="K2489" i="1"/>
  <c r="L2489" i="1" s="1"/>
  <c r="K2488" i="1"/>
  <c r="L2488" i="1" s="1"/>
  <c r="K2486" i="1"/>
  <c r="L2486" i="1" s="1"/>
  <c r="K2485" i="1"/>
  <c r="L2485" i="1" s="1"/>
  <c r="K2484" i="1"/>
  <c r="L2484" i="1" s="1"/>
  <c r="K2482" i="1"/>
  <c r="L2482" i="1" s="1"/>
  <c r="K2481" i="1"/>
  <c r="L2481" i="1" s="1"/>
  <c r="K2480" i="1"/>
  <c r="L2480" i="1" s="1"/>
  <c r="K2478" i="1"/>
  <c r="L2478" i="1" s="1"/>
  <c r="K2477" i="1"/>
  <c r="L2477" i="1" s="1"/>
  <c r="K2476" i="1"/>
  <c r="L2476" i="1" s="1"/>
  <c r="K2474" i="1"/>
  <c r="L2474" i="1" s="1"/>
  <c r="K2473" i="1"/>
  <c r="L2473" i="1" s="1"/>
  <c r="K2472" i="1"/>
  <c r="L2472" i="1" s="1"/>
  <c r="M2470" i="1"/>
  <c r="N2469" i="1"/>
  <c r="M2468" i="1"/>
  <c r="K2466" i="1"/>
  <c r="L2466" i="1" s="1"/>
  <c r="M2465" i="1"/>
  <c r="N2464" i="1"/>
  <c r="M2462" i="1"/>
  <c r="M2461" i="1"/>
  <c r="K2458" i="1"/>
  <c r="L2458" i="1" s="1"/>
  <c r="M2457" i="1"/>
  <c r="M2456" i="1"/>
  <c r="M2454" i="1"/>
  <c r="N2453" i="1"/>
  <c r="M2452" i="1"/>
  <c r="K2450" i="1"/>
  <c r="L2450" i="1" s="1"/>
  <c r="M2449" i="1"/>
  <c r="N2448" i="1"/>
  <c r="M2446" i="1"/>
  <c r="M2445" i="1"/>
  <c r="K2442" i="1"/>
  <c r="L2442" i="1" s="1"/>
  <c r="M2441" i="1"/>
  <c r="M2440" i="1"/>
  <c r="M2438" i="1"/>
  <c r="N2437" i="1"/>
  <c r="M2436" i="1"/>
  <c r="K2434" i="1"/>
  <c r="L2434" i="1" s="1"/>
  <c r="M2433" i="1"/>
  <c r="N2468" i="1"/>
  <c r="N2460" i="1"/>
  <c r="N2452" i="1"/>
  <c r="N2444" i="1"/>
  <c r="N2436" i="1"/>
  <c r="N2432" i="1"/>
  <c r="E2471" i="1"/>
  <c r="E2468" i="1"/>
  <c r="E2467" i="1"/>
  <c r="E2464" i="1"/>
  <c r="E2463" i="1"/>
  <c r="E2460" i="1"/>
  <c r="E2459" i="1"/>
  <c r="E2456" i="1"/>
  <c r="E2455" i="1"/>
  <c r="E2452" i="1"/>
  <c r="E2451" i="1"/>
  <c r="E2448" i="1"/>
  <c r="E2447" i="1"/>
  <c r="E2444" i="1"/>
  <c r="E2443" i="1"/>
  <c r="E2440" i="1"/>
  <c r="E2439" i="1"/>
  <c r="E2436" i="1"/>
  <c r="E2435" i="1"/>
  <c r="E2432" i="1"/>
  <c r="E2431" i="1"/>
  <c r="E2433" i="1"/>
  <c r="E2434" i="1"/>
  <c r="E2437" i="1"/>
  <c r="E2438" i="1"/>
  <c r="E2441" i="1"/>
  <c r="E2442" i="1"/>
  <c r="E2445" i="1"/>
  <c r="E2446" i="1"/>
  <c r="E2449" i="1"/>
  <c r="E2450" i="1"/>
  <c r="E2453" i="1"/>
  <c r="E2454" i="1"/>
  <c r="E2457" i="1"/>
  <c r="E2458" i="1"/>
  <c r="E2461" i="1"/>
  <c r="E2462" i="1"/>
  <c r="E2465" i="1"/>
  <c r="E2466" i="1"/>
  <c r="E2469" i="1"/>
  <c r="E2470" i="1"/>
  <c r="K2431" i="1"/>
  <c r="L2431" i="1" s="1"/>
  <c r="K2435" i="1"/>
  <c r="L2435" i="1" s="1"/>
  <c r="K2438" i="1"/>
  <c r="L2438" i="1" s="1"/>
  <c r="K2439" i="1"/>
  <c r="L2439" i="1" s="1"/>
  <c r="K2443" i="1"/>
  <c r="L2443" i="1" s="1"/>
  <c r="K2446" i="1"/>
  <c r="L2446" i="1" s="1"/>
  <c r="K2447" i="1"/>
  <c r="L2447" i="1" s="1"/>
  <c r="K2451" i="1"/>
  <c r="L2451" i="1" s="1"/>
  <c r="K2454" i="1"/>
  <c r="L2454" i="1" s="1"/>
  <c r="K2455" i="1"/>
  <c r="L2455" i="1" s="1"/>
  <c r="K2459" i="1"/>
  <c r="L2459" i="1" s="1"/>
  <c r="K2462" i="1"/>
  <c r="L2462" i="1" s="1"/>
  <c r="K2463" i="1"/>
  <c r="L2463" i="1" s="1"/>
  <c r="K2467" i="1"/>
  <c r="L2467" i="1" s="1"/>
  <c r="K2470" i="1"/>
  <c r="L2470" i="1" s="1"/>
  <c r="K2471" i="1"/>
  <c r="L2471" i="1" s="1"/>
  <c r="M2431" i="1"/>
  <c r="M2432" i="1"/>
  <c r="M2434" i="1"/>
  <c r="M2435" i="1"/>
  <c r="M2439" i="1"/>
  <c r="M2443" i="1"/>
  <c r="M2444" i="1"/>
  <c r="M2447" i="1"/>
  <c r="M2448" i="1"/>
  <c r="M2450" i="1"/>
  <c r="M2451" i="1"/>
  <c r="M2455" i="1"/>
  <c r="M2459" i="1"/>
  <c r="M2460" i="1"/>
  <c r="M2463" i="1"/>
  <c r="M2464" i="1"/>
  <c r="M2466" i="1"/>
  <c r="M2467" i="1"/>
  <c r="M2471" i="1"/>
  <c r="N2431" i="1"/>
  <c r="N2434" i="1"/>
  <c r="N2435" i="1"/>
  <c r="N2438" i="1"/>
  <c r="N2439" i="1"/>
  <c r="N2441" i="1"/>
  <c r="N2442" i="1"/>
  <c r="N2443" i="1"/>
  <c r="N2446" i="1"/>
  <c r="N2447" i="1"/>
  <c r="N2450" i="1"/>
  <c r="N2451" i="1"/>
  <c r="N2454" i="1"/>
  <c r="N2455" i="1"/>
  <c r="N2457" i="1"/>
  <c r="N2458" i="1"/>
  <c r="N2459" i="1"/>
  <c r="N2462" i="1"/>
  <c r="N2463" i="1"/>
  <c r="N2466" i="1"/>
  <c r="N2467" i="1"/>
  <c r="N2470" i="1"/>
  <c r="N2471" i="1"/>
  <c r="K2430" i="1"/>
  <c r="L2430" i="1" s="1"/>
  <c r="K2429" i="1"/>
  <c r="L2429" i="1" s="1"/>
  <c r="K2428" i="1"/>
  <c r="L2428" i="1" s="1"/>
  <c r="M2429" i="1"/>
  <c r="E2429" i="1"/>
  <c r="E2428" i="1"/>
  <c r="E2430" i="1"/>
  <c r="M2430" i="1"/>
  <c r="N2429" i="1"/>
  <c r="N2430" i="1"/>
  <c r="K2426" i="1"/>
  <c r="L2426" i="1" s="1"/>
  <c r="K2424" i="1"/>
  <c r="L2424" i="1" s="1"/>
  <c r="M2420" i="1"/>
  <c r="K2419" i="1"/>
  <c r="L2419" i="1" s="1"/>
  <c r="M2416" i="1"/>
  <c r="M2415" i="1"/>
  <c r="K2414" i="1"/>
  <c r="L2414" i="1" s="1"/>
  <c r="M2411" i="1"/>
  <c r="M2410" i="1"/>
  <c r="K2408" i="1"/>
  <c r="L2408" i="1" s="1"/>
  <c r="K2407" i="1"/>
  <c r="L2407" i="1" s="1"/>
  <c r="K2425" i="1"/>
  <c r="L2425" i="1" s="1"/>
  <c r="K2421" i="1"/>
  <c r="L2421" i="1" s="1"/>
  <c r="K2417" i="1"/>
  <c r="L2417" i="1" s="1"/>
  <c r="K2413" i="1"/>
  <c r="L2413" i="1" s="1"/>
  <c r="K2409" i="1"/>
  <c r="L2409" i="1" s="1"/>
  <c r="E2426" i="1"/>
  <c r="E2425" i="1"/>
  <c r="E2422" i="1"/>
  <c r="E2421" i="1"/>
  <c r="E2418" i="1"/>
  <c r="E2417" i="1"/>
  <c r="E2414" i="1"/>
  <c r="E2413" i="1"/>
  <c r="E2410" i="1"/>
  <c r="E2409" i="1"/>
  <c r="E2407" i="1"/>
  <c r="E2408" i="1"/>
  <c r="E2411" i="1"/>
  <c r="E2412" i="1"/>
  <c r="E2415" i="1"/>
  <c r="E2416" i="1"/>
  <c r="E2419" i="1"/>
  <c r="E2420" i="1"/>
  <c r="E2423" i="1"/>
  <c r="E2424" i="1"/>
  <c r="E2427" i="1"/>
  <c r="K2411" i="1"/>
  <c r="L2411" i="1" s="1"/>
  <c r="K2412" i="1"/>
  <c r="L2412" i="1" s="1"/>
  <c r="K2416" i="1"/>
  <c r="L2416" i="1" s="1"/>
  <c r="K2418" i="1"/>
  <c r="L2418" i="1" s="1"/>
  <c r="K2422" i="1"/>
  <c r="L2422" i="1" s="1"/>
  <c r="K2423" i="1"/>
  <c r="L2423" i="1" s="1"/>
  <c r="K2427" i="1"/>
  <c r="L2427" i="1" s="1"/>
  <c r="M2407" i="1"/>
  <c r="M2408" i="1"/>
  <c r="M2412" i="1"/>
  <c r="M2414" i="1"/>
  <c r="M2418" i="1"/>
  <c r="M2419" i="1"/>
  <c r="M2422" i="1"/>
  <c r="M2423" i="1"/>
  <c r="M2424" i="1"/>
  <c r="M2426" i="1"/>
  <c r="M2427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M2405" i="1"/>
  <c r="M2404" i="1"/>
  <c r="M2401" i="1"/>
  <c r="M2400" i="1"/>
  <c r="M2397" i="1"/>
  <c r="M2396" i="1"/>
  <c r="M2393" i="1"/>
  <c r="M2392" i="1"/>
  <c r="M2389" i="1"/>
  <c r="M2388" i="1"/>
  <c r="E2404" i="1"/>
  <c r="E2400" i="1"/>
  <c r="E2396" i="1"/>
  <c r="E2392" i="1"/>
  <c r="E2388" i="1"/>
  <c r="E2386" i="1"/>
  <c r="E2387" i="1"/>
  <c r="E2389" i="1"/>
  <c r="E2390" i="1"/>
  <c r="E2391" i="1"/>
  <c r="E2393" i="1"/>
  <c r="E2394" i="1"/>
  <c r="E2395" i="1"/>
  <c r="E2397" i="1"/>
  <c r="E2398" i="1"/>
  <c r="E2399" i="1"/>
  <c r="E2401" i="1"/>
  <c r="E2402" i="1"/>
  <c r="E2403" i="1"/>
  <c r="E2405" i="1"/>
  <c r="E2406" i="1"/>
  <c r="K2386" i="1"/>
  <c r="L2386" i="1" s="1"/>
  <c r="K2387" i="1"/>
  <c r="L2387" i="1" s="1"/>
  <c r="K2389" i="1"/>
  <c r="L2389" i="1" s="1"/>
  <c r="K2390" i="1"/>
  <c r="L2390" i="1" s="1"/>
  <c r="K2391" i="1"/>
  <c r="L2391" i="1" s="1"/>
  <c r="K2393" i="1"/>
  <c r="L2393" i="1" s="1"/>
  <c r="K2394" i="1"/>
  <c r="L2394" i="1" s="1"/>
  <c r="K2395" i="1"/>
  <c r="L2395" i="1" s="1"/>
  <c r="K2397" i="1"/>
  <c r="L2397" i="1" s="1"/>
  <c r="K2398" i="1"/>
  <c r="L2398" i="1" s="1"/>
  <c r="K2399" i="1"/>
  <c r="L2399" i="1" s="1"/>
  <c r="K2401" i="1"/>
  <c r="L2401" i="1" s="1"/>
  <c r="K2402" i="1"/>
  <c r="L2402" i="1" s="1"/>
  <c r="K2403" i="1"/>
  <c r="L2403" i="1" s="1"/>
  <c r="K2405" i="1"/>
  <c r="L2405" i="1" s="1"/>
  <c r="K2406" i="1"/>
  <c r="L2406" i="1" s="1"/>
  <c r="M2386" i="1"/>
  <c r="M2387" i="1"/>
  <c r="M2390" i="1"/>
  <c r="M2391" i="1"/>
  <c r="M2394" i="1"/>
  <c r="M2395" i="1"/>
  <c r="M2398" i="1"/>
  <c r="M2399" i="1"/>
  <c r="M2402" i="1"/>
  <c r="M2403" i="1"/>
  <c r="M2406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K2385" i="1"/>
  <c r="L2385" i="1" s="1"/>
  <c r="K2384" i="1"/>
  <c r="L2384" i="1" s="1"/>
  <c r="K2381" i="1"/>
  <c r="L2381" i="1" s="1"/>
  <c r="N2384" i="1"/>
  <c r="N2383" i="1"/>
  <c r="K2382" i="1"/>
  <c r="L2382" i="1" s="1"/>
  <c r="E2383" i="1"/>
  <c r="E2381" i="1"/>
  <c r="E2382" i="1"/>
  <c r="E2384" i="1"/>
  <c r="E2385" i="1"/>
  <c r="K2383" i="1"/>
  <c r="L2383" i="1" s="1"/>
  <c r="M2383" i="1"/>
  <c r="M2384" i="1"/>
  <c r="N2382" i="1"/>
  <c r="N2385" i="1"/>
  <c r="K2378" i="1"/>
  <c r="L2378" i="1" s="1"/>
  <c r="M2374" i="1"/>
  <c r="K2372" i="1"/>
  <c r="L2372" i="1" s="1"/>
  <c r="N2379" i="1"/>
  <c r="N2377" i="1"/>
  <c r="M2375" i="1"/>
  <c r="M2372" i="1"/>
  <c r="N2371" i="1"/>
  <c r="N2373" i="1"/>
  <c r="E2378" i="1"/>
  <c r="E2377" i="1"/>
  <c r="E2375" i="1"/>
  <c r="E2374" i="1"/>
  <c r="E2373" i="1"/>
  <c r="E2371" i="1"/>
  <c r="E2372" i="1"/>
  <c r="E2376" i="1"/>
  <c r="E2379" i="1"/>
  <c r="E2380" i="1"/>
  <c r="K2376" i="1"/>
  <c r="L2376" i="1" s="1"/>
  <c r="K2380" i="1"/>
  <c r="L2380" i="1" s="1"/>
  <c r="M2376" i="1"/>
  <c r="M2380" i="1"/>
  <c r="N2372" i="1"/>
  <c r="N2374" i="1"/>
  <c r="N2376" i="1"/>
  <c r="N2378" i="1"/>
  <c r="N2380" i="1"/>
  <c r="N2494" i="1" l="1"/>
  <c r="N2490" i="1"/>
  <c r="N2486" i="1"/>
  <c r="N2482" i="1"/>
  <c r="N2478" i="1"/>
  <c r="N2474" i="1"/>
  <c r="M2494" i="1"/>
  <c r="M2490" i="1"/>
  <c r="M2486" i="1"/>
  <c r="M2482" i="1"/>
  <c r="M2478" i="1"/>
  <c r="M2474" i="1"/>
  <c r="N2493" i="1"/>
  <c r="N2489" i="1"/>
  <c r="N2485" i="1"/>
  <c r="N2481" i="1"/>
  <c r="N2477" i="1"/>
  <c r="N2473" i="1"/>
  <c r="M2493" i="1"/>
  <c r="M2489" i="1"/>
  <c r="M2485" i="1"/>
  <c r="M2481" i="1"/>
  <c r="M2477" i="1"/>
  <c r="M2473" i="1"/>
  <c r="N2492" i="1"/>
  <c r="N2488" i="1"/>
  <c r="N2484" i="1"/>
  <c r="N2480" i="1"/>
  <c r="N2476" i="1"/>
  <c r="N2472" i="1"/>
  <c r="M2492" i="1"/>
  <c r="M2488" i="1"/>
  <c r="M2484" i="1"/>
  <c r="M2480" i="1"/>
  <c r="M2476" i="1"/>
  <c r="M2472" i="1"/>
  <c r="N2461" i="1"/>
  <c r="N2445" i="1"/>
  <c r="M2453" i="1"/>
  <c r="M2469" i="1"/>
  <c r="N2465" i="1"/>
  <c r="N2449" i="1"/>
  <c r="N2433" i="1"/>
  <c r="M2458" i="1"/>
  <c r="M2442" i="1"/>
  <c r="K2433" i="1"/>
  <c r="L2433" i="1" s="1"/>
  <c r="N2440" i="1"/>
  <c r="N2456" i="1"/>
  <c r="M2437" i="1"/>
  <c r="K2469" i="1"/>
  <c r="L2469" i="1" s="1"/>
  <c r="K2465" i="1"/>
  <c r="L2465" i="1" s="1"/>
  <c r="K2461" i="1"/>
  <c r="L2461" i="1" s="1"/>
  <c r="K2457" i="1"/>
  <c r="L2457" i="1" s="1"/>
  <c r="K2453" i="1"/>
  <c r="L2453" i="1" s="1"/>
  <c r="K2449" i="1"/>
  <c r="L2449" i="1" s="1"/>
  <c r="K2445" i="1"/>
  <c r="L2445" i="1" s="1"/>
  <c r="K2441" i="1"/>
  <c r="L2441" i="1" s="1"/>
  <c r="K2437" i="1"/>
  <c r="L2437" i="1" s="1"/>
  <c r="K2468" i="1"/>
  <c r="L2468" i="1" s="1"/>
  <c r="K2464" i="1"/>
  <c r="L2464" i="1" s="1"/>
  <c r="K2460" i="1"/>
  <c r="L2460" i="1" s="1"/>
  <c r="K2456" i="1"/>
  <c r="L2456" i="1" s="1"/>
  <c r="K2452" i="1"/>
  <c r="L2452" i="1" s="1"/>
  <c r="K2448" i="1"/>
  <c r="L2448" i="1" s="1"/>
  <c r="K2444" i="1"/>
  <c r="L2444" i="1" s="1"/>
  <c r="K2440" i="1"/>
  <c r="L2440" i="1" s="1"/>
  <c r="K2436" i="1"/>
  <c r="L2436" i="1" s="1"/>
  <c r="K2432" i="1"/>
  <c r="L2432" i="1" s="1"/>
  <c r="N2428" i="1"/>
  <c r="M2428" i="1"/>
  <c r="K2420" i="1"/>
  <c r="L2420" i="1" s="1"/>
  <c r="K2415" i="1"/>
  <c r="L2415" i="1" s="1"/>
  <c r="K2410" i="1"/>
  <c r="L2410" i="1" s="1"/>
  <c r="M2425" i="1"/>
  <c r="M2421" i="1"/>
  <c r="M2417" i="1"/>
  <c r="M2413" i="1"/>
  <c r="M2409" i="1"/>
  <c r="K2404" i="1"/>
  <c r="L2404" i="1" s="1"/>
  <c r="K2400" i="1"/>
  <c r="L2400" i="1" s="1"/>
  <c r="K2396" i="1"/>
  <c r="L2396" i="1" s="1"/>
  <c r="K2392" i="1"/>
  <c r="L2392" i="1" s="1"/>
  <c r="K2388" i="1"/>
  <c r="L2388" i="1" s="1"/>
  <c r="N2381" i="1"/>
  <c r="M2382" i="1"/>
  <c r="M2385" i="1"/>
  <c r="M2381" i="1"/>
  <c r="M2378" i="1"/>
  <c r="K2374" i="1"/>
  <c r="L2374" i="1" s="1"/>
  <c r="M2379" i="1"/>
  <c r="N2375" i="1"/>
  <c r="K2373" i="1"/>
  <c r="L2373" i="1" s="1"/>
  <c r="M2371" i="1"/>
  <c r="K2377" i="1"/>
  <c r="L2377" i="1" s="1"/>
  <c r="K2379" i="1"/>
  <c r="L2379" i="1" s="1"/>
  <c r="K2375" i="1"/>
  <c r="L2375" i="1" s="1"/>
  <c r="K2371" i="1"/>
  <c r="L2371" i="1" s="1"/>
  <c r="M2377" i="1"/>
  <c r="M2373" i="1"/>
  <c r="N2370" i="1"/>
  <c r="M2370" i="1"/>
  <c r="K2370" i="1"/>
  <c r="L2370" i="1" s="1"/>
  <c r="E2370" i="1"/>
  <c r="N2369" i="1"/>
  <c r="M2369" i="1"/>
  <c r="K2369" i="1"/>
  <c r="L2369" i="1" s="1"/>
  <c r="E2369" i="1"/>
  <c r="N2368" i="1"/>
  <c r="M2368" i="1"/>
  <c r="K2368" i="1"/>
  <c r="L2368" i="1" s="1"/>
  <c r="E2368" i="1"/>
  <c r="N2367" i="1"/>
  <c r="M2367" i="1"/>
  <c r="K2367" i="1"/>
  <c r="L2367" i="1" s="1"/>
  <c r="E2367" i="1"/>
  <c r="N2366" i="1"/>
  <c r="M2366" i="1"/>
  <c r="K2366" i="1"/>
  <c r="L2366" i="1" s="1"/>
  <c r="E2366" i="1"/>
  <c r="N2365" i="1"/>
  <c r="M2365" i="1"/>
  <c r="K2365" i="1"/>
  <c r="L2365" i="1" s="1"/>
  <c r="E2365" i="1"/>
  <c r="N2364" i="1"/>
  <c r="M2364" i="1"/>
  <c r="K2364" i="1"/>
  <c r="L2364" i="1" s="1"/>
  <c r="E2364" i="1"/>
  <c r="N2363" i="1"/>
  <c r="M2363" i="1"/>
  <c r="K2363" i="1"/>
  <c r="L2363" i="1" s="1"/>
  <c r="E2363" i="1"/>
  <c r="N2362" i="1"/>
  <c r="M2362" i="1"/>
  <c r="K2362" i="1"/>
  <c r="L2362" i="1" s="1"/>
  <c r="E2362" i="1"/>
  <c r="N2361" i="1"/>
  <c r="M2361" i="1"/>
  <c r="K2361" i="1"/>
  <c r="L2361" i="1" s="1"/>
  <c r="E2361" i="1"/>
  <c r="N2360" i="1"/>
  <c r="M2360" i="1"/>
  <c r="K2360" i="1"/>
  <c r="L2360" i="1" s="1"/>
  <c r="E2360" i="1"/>
  <c r="N2359" i="1"/>
  <c r="M2359" i="1"/>
  <c r="K2359" i="1"/>
  <c r="L2359" i="1" s="1"/>
  <c r="E2359" i="1"/>
  <c r="N2358" i="1"/>
  <c r="M2358" i="1"/>
  <c r="K2358" i="1"/>
  <c r="L2358" i="1" s="1"/>
  <c r="E2358" i="1"/>
  <c r="N2357" i="1"/>
  <c r="M2357" i="1"/>
  <c r="K2357" i="1"/>
  <c r="L2357" i="1" s="1"/>
  <c r="E2357" i="1"/>
  <c r="N2356" i="1"/>
  <c r="M2356" i="1"/>
  <c r="K2356" i="1"/>
  <c r="L2356" i="1" s="1"/>
  <c r="E2356" i="1"/>
  <c r="N2355" i="1"/>
  <c r="M2355" i="1"/>
  <c r="K2355" i="1"/>
  <c r="L2355" i="1" s="1"/>
  <c r="E2355" i="1"/>
  <c r="N2354" i="1"/>
  <c r="M2354" i="1"/>
  <c r="K2354" i="1"/>
  <c r="L2354" i="1" s="1"/>
  <c r="E2354" i="1"/>
  <c r="N2353" i="1"/>
  <c r="M2353" i="1"/>
  <c r="K2353" i="1"/>
  <c r="L2353" i="1" s="1"/>
  <c r="E2353" i="1"/>
  <c r="N2352" i="1"/>
  <c r="M2352" i="1"/>
  <c r="K2352" i="1"/>
  <c r="L2352" i="1" s="1"/>
  <c r="E2352" i="1"/>
  <c r="N2351" i="1"/>
  <c r="M2351" i="1"/>
  <c r="K2351" i="1"/>
  <c r="L2351" i="1" s="1"/>
  <c r="E2351" i="1"/>
  <c r="N2350" i="1"/>
  <c r="M2350" i="1"/>
  <c r="K2350" i="1"/>
  <c r="L2350" i="1" s="1"/>
  <c r="E2350" i="1"/>
  <c r="N2349" i="1"/>
  <c r="M2349" i="1"/>
  <c r="K2349" i="1"/>
  <c r="L2349" i="1" s="1"/>
  <c r="E2349" i="1"/>
  <c r="N2348" i="1"/>
  <c r="M2348" i="1"/>
  <c r="K2348" i="1"/>
  <c r="L2348" i="1" s="1"/>
  <c r="E2348" i="1"/>
  <c r="N2347" i="1"/>
  <c r="M2347" i="1"/>
  <c r="K2347" i="1"/>
  <c r="L2347" i="1" s="1"/>
  <c r="E2347" i="1"/>
  <c r="N2346" i="1"/>
  <c r="M2346" i="1"/>
  <c r="K2346" i="1"/>
  <c r="L2346" i="1" s="1"/>
  <c r="E2346" i="1"/>
  <c r="N2345" i="1"/>
  <c r="M2345" i="1"/>
  <c r="K2345" i="1"/>
  <c r="L2345" i="1" s="1"/>
  <c r="E2345" i="1"/>
  <c r="N2344" i="1"/>
  <c r="M2344" i="1"/>
  <c r="K2344" i="1"/>
  <c r="L2344" i="1" s="1"/>
  <c r="E2344" i="1"/>
  <c r="N2343" i="1"/>
  <c r="M2343" i="1"/>
  <c r="K2343" i="1"/>
  <c r="L2343" i="1" s="1"/>
  <c r="E2343" i="1"/>
  <c r="N2342" i="1"/>
  <c r="M2342" i="1"/>
  <c r="K2342" i="1"/>
  <c r="L2342" i="1" s="1"/>
  <c r="E2342" i="1"/>
  <c r="N2341" i="1"/>
  <c r="M2341" i="1"/>
  <c r="K2341" i="1"/>
  <c r="L2341" i="1" s="1"/>
  <c r="E2341" i="1"/>
  <c r="N2340" i="1"/>
  <c r="M2340" i="1"/>
  <c r="K2340" i="1"/>
  <c r="L2340" i="1" s="1"/>
  <c r="E2340" i="1"/>
  <c r="N2339" i="1"/>
  <c r="M2339" i="1"/>
  <c r="K2339" i="1"/>
  <c r="L2339" i="1" s="1"/>
  <c r="E2339" i="1"/>
  <c r="N2338" i="1"/>
  <c r="M2338" i="1"/>
  <c r="K2338" i="1"/>
  <c r="L2338" i="1" s="1"/>
  <c r="E2338" i="1"/>
  <c r="N2337" i="1"/>
  <c r="M2337" i="1"/>
  <c r="K2337" i="1"/>
  <c r="L2337" i="1" s="1"/>
  <c r="E2337" i="1"/>
  <c r="N2336" i="1"/>
  <c r="M2336" i="1"/>
  <c r="K2336" i="1"/>
  <c r="L2336" i="1" s="1"/>
  <c r="E2336" i="1"/>
  <c r="N2335" i="1"/>
  <c r="M2335" i="1"/>
  <c r="K2335" i="1"/>
  <c r="L2335" i="1" s="1"/>
  <c r="E2335" i="1"/>
  <c r="N2334" i="1"/>
  <c r="M2334" i="1"/>
  <c r="K2334" i="1"/>
  <c r="L2334" i="1" s="1"/>
  <c r="E2334" i="1"/>
  <c r="N2333" i="1"/>
  <c r="M2333" i="1"/>
  <c r="K2333" i="1"/>
  <c r="L2333" i="1" s="1"/>
  <c r="E2333" i="1"/>
  <c r="N2332" i="1"/>
  <c r="M2332" i="1"/>
  <c r="K2332" i="1"/>
  <c r="L2332" i="1" s="1"/>
  <c r="E2332" i="1"/>
  <c r="N2331" i="1"/>
  <c r="M2331" i="1"/>
  <c r="K2331" i="1"/>
  <c r="L2331" i="1" s="1"/>
  <c r="E2331" i="1"/>
  <c r="N2330" i="1"/>
  <c r="M2330" i="1"/>
  <c r="K2330" i="1"/>
  <c r="L2330" i="1" s="1"/>
  <c r="E2330" i="1"/>
  <c r="N2329" i="1"/>
  <c r="M2329" i="1"/>
  <c r="K2329" i="1"/>
  <c r="L2329" i="1" s="1"/>
  <c r="E2329" i="1"/>
  <c r="N2328" i="1"/>
  <c r="M2328" i="1"/>
  <c r="K2328" i="1"/>
  <c r="L2328" i="1" s="1"/>
  <c r="E2328" i="1"/>
  <c r="N2327" i="1"/>
  <c r="M2327" i="1"/>
  <c r="K2327" i="1"/>
  <c r="L2327" i="1" s="1"/>
  <c r="E2327" i="1"/>
  <c r="N2326" i="1"/>
  <c r="M2326" i="1"/>
  <c r="K2326" i="1"/>
  <c r="L2326" i="1" s="1"/>
  <c r="E2326" i="1"/>
  <c r="N2325" i="1"/>
  <c r="M2325" i="1"/>
  <c r="K2325" i="1"/>
  <c r="L2325" i="1" s="1"/>
  <c r="E2325" i="1"/>
  <c r="N2324" i="1"/>
  <c r="M2324" i="1"/>
  <c r="K2324" i="1"/>
  <c r="L2324" i="1" s="1"/>
  <c r="E2324" i="1"/>
  <c r="N2323" i="1"/>
  <c r="M2323" i="1"/>
  <c r="K2323" i="1"/>
  <c r="L2323" i="1" s="1"/>
  <c r="E2323" i="1"/>
  <c r="N2322" i="1"/>
  <c r="M2322" i="1"/>
  <c r="K2322" i="1"/>
  <c r="L2322" i="1" s="1"/>
  <c r="E2322" i="1"/>
  <c r="N2321" i="1"/>
  <c r="M2321" i="1"/>
  <c r="K2321" i="1"/>
  <c r="L2321" i="1" s="1"/>
  <c r="E2321" i="1"/>
  <c r="N2320" i="1"/>
  <c r="M2320" i="1"/>
  <c r="K2320" i="1"/>
  <c r="L2320" i="1" s="1"/>
  <c r="E2320" i="1"/>
  <c r="N2319" i="1"/>
  <c r="M2319" i="1"/>
  <c r="K2319" i="1"/>
  <c r="L2319" i="1" s="1"/>
  <c r="E2319" i="1"/>
  <c r="N2318" i="1"/>
  <c r="M2318" i="1"/>
  <c r="K2318" i="1"/>
  <c r="L2318" i="1" s="1"/>
  <c r="E2318" i="1"/>
  <c r="N2317" i="1"/>
  <c r="M2317" i="1"/>
  <c r="K2317" i="1"/>
  <c r="L2317" i="1" s="1"/>
  <c r="E2317" i="1"/>
  <c r="N2316" i="1"/>
  <c r="M2316" i="1"/>
  <c r="K2316" i="1"/>
  <c r="L2316" i="1" s="1"/>
  <c r="E2316" i="1"/>
  <c r="N2315" i="1"/>
  <c r="M2315" i="1"/>
  <c r="K2315" i="1"/>
  <c r="L2315" i="1" s="1"/>
  <c r="E2315" i="1"/>
  <c r="N2314" i="1"/>
  <c r="M2314" i="1"/>
  <c r="K2314" i="1"/>
  <c r="L2314" i="1" s="1"/>
  <c r="E2314" i="1"/>
  <c r="N2313" i="1"/>
  <c r="M2313" i="1"/>
  <c r="K2313" i="1"/>
  <c r="L2313" i="1" s="1"/>
  <c r="E2313" i="1"/>
  <c r="N2312" i="1"/>
  <c r="M2312" i="1"/>
  <c r="K2312" i="1"/>
  <c r="L2312" i="1" s="1"/>
  <c r="E2312" i="1"/>
  <c r="N2311" i="1"/>
  <c r="M2311" i="1"/>
  <c r="K2311" i="1"/>
  <c r="L2311" i="1" s="1"/>
  <c r="E2311" i="1"/>
  <c r="N2310" i="1"/>
  <c r="M2310" i="1"/>
  <c r="K2310" i="1"/>
  <c r="L2310" i="1" s="1"/>
  <c r="E2310" i="1"/>
  <c r="N2309" i="1"/>
  <c r="M2309" i="1"/>
  <c r="K2309" i="1"/>
  <c r="L2309" i="1" s="1"/>
  <c r="E2309" i="1"/>
  <c r="N2308" i="1"/>
  <c r="M2308" i="1"/>
  <c r="K2308" i="1"/>
  <c r="L2308" i="1" s="1"/>
  <c r="E2308" i="1"/>
  <c r="N2307" i="1"/>
  <c r="M2307" i="1"/>
  <c r="K2307" i="1"/>
  <c r="L2307" i="1" s="1"/>
  <c r="E2307" i="1"/>
  <c r="N2306" i="1"/>
  <c r="M2306" i="1"/>
  <c r="K2306" i="1"/>
  <c r="L2306" i="1" s="1"/>
  <c r="E2306" i="1"/>
  <c r="N2305" i="1"/>
  <c r="M2305" i="1"/>
  <c r="K2305" i="1"/>
  <c r="L2305" i="1" s="1"/>
  <c r="E2305" i="1"/>
  <c r="N2304" i="1"/>
  <c r="M2304" i="1"/>
  <c r="K2304" i="1"/>
  <c r="L2304" i="1" s="1"/>
  <c r="E2304" i="1"/>
  <c r="N2303" i="1"/>
  <c r="M2303" i="1"/>
  <c r="K2303" i="1"/>
  <c r="L2303" i="1" s="1"/>
  <c r="E2303" i="1"/>
  <c r="N2302" i="1"/>
  <c r="M2302" i="1"/>
  <c r="K2302" i="1"/>
  <c r="L2302" i="1" s="1"/>
  <c r="E2302" i="1"/>
  <c r="N2301" i="1"/>
  <c r="M2301" i="1"/>
  <c r="K2301" i="1"/>
  <c r="L2301" i="1" s="1"/>
  <c r="E2301" i="1"/>
  <c r="N2300" i="1"/>
  <c r="M2300" i="1"/>
  <c r="K2300" i="1"/>
  <c r="L2300" i="1" s="1"/>
  <c r="E2300" i="1"/>
  <c r="N2299" i="1"/>
  <c r="M2299" i="1"/>
  <c r="K2299" i="1"/>
  <c r="L2299" i="1" s="1"/>
  <c r="E2299" i="1"/>
  <c r="N2298" i="1"/>
  <c r="M2298" i="1"/>
  <c r="K2298" i="1"/>
  <c r="L2298" i="1" s="1"/>
  <c r="E2298" i="1"/>
  <c r="N2297" i="1"/>
  <c r="M2297" i="1"/>
  <c r="K2297" i="1"/>
  <c r="L2297" i="1" s="1"/>
  <c r="E2297" i="1"/>
  <c r="N2296" i="1"/>
  <c r="M2296" i="1"/>
  <c r="K2296" i="1"/>
  <c r="L2296" i="1" s="1"/>
  <c r="E2296" i="1"/>
  <c r="N2295" i="1"/>
  <c r="M2295" i="1"/>
  <c r="K2295" i="1"/>
  <c r="L2295" i="1" s="1"/>
  <c r="E2295" i="1"/>
  <c r="N2294" i="1"/>
  <c r="M2294" i="1"/>
  <c r="K2294" i="1"/>
  <c r="L2294" i="1" s="1"/>
  <c r="E2294" i="1"/>
  <c r="N2293" i="1"/>
  <c r="M2293" i="1"/>
  <c r="K2293" i="1"/>
  <c r="L2293" i="1" s="1"/>
  <c r="E2293" i="1"/>
  <c r="N2292" i="1"/>
  <c r="M2292" i="1"/>
  <c r="K2292" i="1"/>
  <c r="L2292" i="1" s="1"/>
  <c r="E2292" i="1"/>
  <c r="N2291" i="1"/>
  <c r="M2291" i="1"/>
  <c r="K2291" i="1"/>
  <c r="L2291" i="1" s="1"/>
  <c r="E2291" i="1"/>
  <c r="N2290" i="1"/>
  <c r="M2290" i="1"/>
  <c r="K2290" i="1"/>
  <c r="L2290" i="1" s="1"/>
  <c r="E2290" i="1"/>
  <c r="N2289" i="1"/>
  <c r="M2289" i="1"/>
  <c r="K2289" i="1"/>
  <c r="L2289" i="1" s="1"/>
  <c r="E2289" i="1"/>
  <c r="N2288" i="1"/>
  <c r="M2288" i="1"/>
  <c r="K2288" i="1"/>
  <c r="L2288" i="1" s="1"/>
  <c r="E2288" i="1"/>
  <c r="N2287" i="1"/>
  <c r="M2287" i="1"/>
  <c r="K2287" i="1"/>
  <c r="L2287" i="1" s="1"/>
  <c r="E2287" i="1"/>
  <c r="N2286" i="1"/>
  <c r="M2286" i="1"/>
  <c r="K2286" i="1"/>
  <c r="L2286" i="1" s="1"/>
  <c r="E2286" i="1"/>
  <c r="N2285" i="1"/>
  <c r="M2285" i="1"/>
  <c r="K2285" i="1"/>
  <c r="L2285" i="1" s="1"/>
  <c r="E2285" i="1"/>
  <c r="N2284" i="1"/>
  <c r="M2284" i="1"/>
  <c r="K2284" i="1"/>
  <c r="L2284" i="1" s="1"/>
  <c r="E2284" i="1"/>
  <c r="N2283" i="1"/>
  <c r="M2283" i="1"/>
  <c r="K2283" i="1"/>
  <c r="L2283" i="1" s="1"/>
  <c r="E2283" i="1"/>
  <c r="N2282" i="1"/>
  <c r="M2282" i="1"/>
  <c r="K2282" i="1"/>
  <c r="L2282" i="1" s="1"/>
  <c r="E2282" i="1"/>
  <c r="N2281" i="1"/>
  <c r="M2281" i="1"/>
  <c r="K2281" i="1"/>
  <c r="L2281" i="1" s="1"/>
  <c r="E2281" i="1"/>
  <c r="N2280" i="1"/>
  <c r="M2280" i="1"/>
  <c r="K2280" i="1"/>
  <c r="L2280" i="1" s="1"/>
  <c r="E2280" i="1"/>
  <c r="N2279" i="1"/>
  <c r="M2279" i="1"/>
  <c r="K2279" i="1"/>
  <c r="L2279" i="1" s="1"/>
  <c r="E2279" i="1"/>
  <c r="N2278" i="1"/>
  <c r="M2278" i="1"/>
  <c r="K2278" i="1"/>
  <c r="L2278" i="1" s="1"/>
  <c r="E2278" i="1"/>
  <c r="N2277" i="1"/>
  <c r="M2277" i="1"/>
  <c r="K2277" i="1"/>
  <c r="L2277" i="1" s="1"/>
  <c r="E2277" i="1"/>
  <c r="N2276" i="1"/>
  <c r="M2276" i="1"/>
  <c r="K2276" i="1"/>
  <c r="L2276" i="1" s="1"/>
  <c r="E2276" i="1"/>
  <c r="N2275" i="1"/>
  <c r="M2275" i="1"/>
  <c r="K2275" i="1"/>
  <c r="L2275" i="1" s="1"/>
  <c r="E2275" i="1"/>
  <c r="N2274" i="1"/>
  <c r="M2274" i="1"/>
  <c r="K2274" i="1"/>
  <c r="L2274" i="1" s="1"/>
  <c r="E2274" i="1"/>
  <c r="N2273" i="1"/>
  <c r="M2273" i="1"/>
  <c r="K2273" i="1"/>
  <c r="L2273" i="1" s="1"/>
  <c r="E2273" i="1"/>
  <c r="N2272" i="1"/>
  <c r="M2272" i="1"/>
  <c r="K2272" i="1"/>
  <c r="L2272" i="1" s="1"/>
  <c r="E2272" i="1"/>
  <c r="N2271" i="1"/>
  <c r="M2271" i="1"/>
  <c r="K2271" i="1"/>
  <c r="L2271" i="1" s="1"/>
  <c r="E2271" i="1"/>
  <c r="N2270" i="1"/>
  <c r="M2270" i="1"/>
  <c r="K2270" i="1"/>
  <c r="L2270" i="1" s="1"/>
  <c r="E2270" i="1"/>
  <c r="N2269" i="1"/>
  <c r="M2269" i="1"/>
  <c r="K2269" i="1"/>
  <c r="L2269" i="1" s="1"/>
  <c r="E2269" i="1"/>
  <c r="N2268" i="1"/>
  <c r="M2268" i="1"/>
  <c r="K2268" i="1"/>
  <c r="L2268" i="1" s="1"/>
  <c r="E2268" i="1"/>
  <c r="N2267" i="1"/>
  <c r="M2267" i="1"/>
  <c r="K2267" i="1"/>
  <c r="L2267" i="1" s="1"/>
  <c r="E2267" i="1"/>
  <c r="N2266" i="1"/>
  <c r="M2266" i="1"/>
  <c r="K2266" i="1"/>
  <c r="L2266" i="1" s="1"/>
  <c r="E2266" i="1"/>
  <c r="N2265" i="1"/>
  <c r="M2265" i="1"/>
  <c r="K2265" i="1"/>
  <c r="L2265" i="1" s="1"/>
  <c r="E2265" i="1"/>
  <c r="N2264" i="1"/>
  <c r="M2264" i="1"/>
  <c r="K2264" i="1"/>
  <c r="L2264" i="1" s="1"/>
  <c r="E2264" i="1"/>
  <c r="N2263" i="1"/>
  <c r="M2263" i="1"/>
  <c r="K2263" i="1"/>
  <c r="L2263" i="1" s="1"/>
  <c r="E2263" i="1"/>
  <c r="N2262" i="1"/>
  <c r="M2262" i="1"/>
  <c r="K2262" i="1"/>
  <c r="L2262" i="1" s="1"/>
  <c r="E2262" i="1"/>
  <c r="N2261" i="1"/>
  <c r="M2261" i="1"/>
  <c r="K2261" i="1"/>
  <c r="L2261" i="1" s="1"/>
  <c r="E2261" i="1"/>
  <c r="N2260" i="1"/>
  <c r="M2260" i="1"/>
  <c r="K2260" i="1"/>
  <c r="L2260" i="1" s="1"/>
  <c r="E2260" i="1"/>
  <c r="N2259" i="1"/>
  <c r="M2259" i="1"/>
  <c r="K2259" i="1"/>
  <c r="L2259" i="1" s="1"/>
  <c r="E2259" i="1"/>
  <c r="N2258" i="1"/>
  <c r="M2258" i="1"/>
  <c r="K2258" i="1"/>
  <c r="L2258" i="1" s="1"/>
  <c r="E2258" i="1"/>
  <c r="N2257" i="1"/>
  <c r="M2257" i="1"/>
  <c r="K2257" i="1"/>
  <c r="L2257" i="1" s="1"/>
  <c r="E2257" i="1"/>
  <c r="N2256" i="1"/>
  <c r="M2256" i="1"/>
  <c r="K2256" i="1"/>
  <c r="L2256" i="1" s="1"/>
  <c r="E2256" i="1"/>
  <c r="N2255" i="1"/>
  <c r="M2255" i="1"/>
  <c r="K2255" i="1"/>
  <c r="L2255" i="1" s="1"/>
  <c r="E2255" i="1"/>
  <c r="N2254" i="1"/>
  <c r="M2254" i="1"/>
  <c r="K2254" i="1"/>
  <c r="L2254" i="1" s="1"/>
  <c r="E2254" i="1"/>
  <c r="N2253" i="1"/>
  <c r="M2253" i="1"/>
  <c r="K2253" i="1"/>
  <c r="L2253" i="1" s="1"/>
  <c r="E2253" i="1"/>
  <c r="N2252" i="1"/>
  <c r="M2252" i="1"/>
  <c r="K2252" i="1"/>
  <c r="L2252" i="1" s="1"/>
  <c r="E2252" i="1"/>
  <c r="N2251" i="1"/>
  <c r="M2251" i="1"/>
  <c r="K2251" i="1"/>
  <c r="L2251" i="1" s="1"/>
  <c r="E2251" i="1"/>
  <c r="N2250" i="1"/>
  <c r="M2250" i="1"/>
  <c r="K2250" i="1"/>
  <c r="L2250" i="1" s="1"/>
  <c r="E2250" i="1"/>
  <c r="N2249" i="1"/>
  <c r="M2249" i="1"/>
  <c r="K2249" i="1"/>
  <c r="L2249" i="1" s="1"/>
  <c r="E2249" i="1"/>
  <c r="N2248" i="1"/>
  <c r="M2248" i="1"/>
  <c r="K2248" i="1"/>
  <c r="L2248" i="1" s="1"/>
  <c r="E2248" i="1"/>
  <c r="N2247" i="1"/>
  <c r="M2247" i="1"/>
  <c r="K2247" i="1"/>
  <c r="L2247" i="1" s="1"/>
  <c r="E2247" i="1"/>
  <c r="N2246" i="1"/>
  <c r="M2246" i="1"/>
  <c r="K2246" i="1"/>
  <c r="L2246" i="1" s="1"/>
  <c r="E2246" i="1"/>
  <c r="N2245" i="1"/>
  <c r="M2245" i="1"/>
  <c r="K2245" i="1"/>
  <c r="L2245" i="1" s="1"/>
  <c r="E2245" i="1"/>
  <c r="N2244" i="1"/>
  <c r="M2244" i="1"/>
  <c r="K2244" i="1"/>
  <c r="L2244" i="1" s="1"/>
  <c r="E2244" i="1"/>
  <c r="N2243" i="1"/>
  <c r="M2243" i="1"/>
  <c r="K2243" i="1"/>
  <c r="L2243" i="1" s="1"/>
  <c r="E2243" i="1"/>
  <c r="N2242" i="1"/>
  <c r="M2242" i="1"/>
  <c r="K2242" i="1"/>
  <c r="L2242" i="1" s="1"/>
  <c r="E2242" i="1"/>
  <c r="N2241" i="1"/>
  <c r="M2241" i="1"/>
  <c r="K2241" i="1"/>
  <c r="L2241" i="1" s="1"/>
  <c r="E2241" i="1"/>
  <c r="N2240" i="1"/>
  <c r="M2240" i="1"/>
  <c r="K2240" i="1"/>
  <c r="L2240" i="1" s="1"/>
  <c r="E2240" i="1"/>
  <c r="N2239" i="1"/>
  <c r="M2239" i="1"/>
  <c r="K2239" i="1"/>
  <c r="L2239" i="1" s="1"/>
  <c r="E2239" i="1"/>
  <c r="N2238" i="1"/>
  <c r="M2238" i="1"/>
  <c r="K2238" i="1"/>
  <c r="L2238" i="1" s="1"/>
  <c r="E2238" i="1"/>
  <c r="N2237" i="1"/>
  <c r="M2237" i="1"/>
  <c r="K2237" i="1"/>
  <c r="L2237" i="1" s="1"/>
  <c r="E2237" i="1"/>
  <c r="N2236" i="1"/>
  <c r="M2236" i="1"/>
  <c r="K2236" i="1"/>
  <c r="L2236" i="1" s="1"/>
  <c r="E2236" i="1"/>
  <c r="N2235" i="1"/>
  <c r="M2235" i="1"/>
  <c r="K2235" i="1"/>
  <c r="L2235" i="1" s="1"/>
  <c r="E2235" i="1"/>
  <c r="N2234" i="1"/>
  <c r="M2234" i="1"/>
  <c r="K2234" i="1"/>
  <c r="L2234" i="1" s="1"/>
  <c r="E2234" i="1"/>
  <c r="N2233" i="1"/>
  <c r="M2233" i="1"/>
  <c r="K2233" i="1"/>
  <c r="L2233" i="1" s="1"/>
  <c r="E2233" i="1"/>
  <c r="N2232" i="1"/>
  <c r="M2232" i="1"/>
  <c r="K2232" i="1"/>
  <c r="L2232" i="1" s="1"/>
  <c r="E2232" i="1"/>
  <c r="N2231" i="1"/>
  <c r="M2231" i="1"/>
  <c r="K2231" i="1"/>
  <c r="L2231" i="1" s="1"/>
  <c r="E2231" i="1"/>
  <c r="N2230" i="1"/>
  <c r="M2230" i="1"/>
  <c r="K2230" i="1"/>
  <c r="L2230" i="1" s="1"/>
  <c r="E2230" i="1"/>
  <c r="N2229" i="1"/>
  <c r="M2229" i="1"/>
  <c r="K2229" i="1"/>
  <c r="L2229" i="1" s="1"/>
  <c r="E2229" i="1"/>
  <c r="N2228" i="1"/>
  <c r="M2228" i="1"/>
  <c r="K2228" i="1"/>
  <c r="L2228" i="1" s="1"/>
  <c r="E2228" i="1"/>
  <c r="N2227" i="1"/>
  <c r="M2227" i="1"/>
  <c r="K2227" i="1"/>
  <c r="L2227" i="1" s="1"/>
  <c r="E2227" i="1"/>
  <c r="N2226" i="1"/>
  <c r="M2226" i="1"/>
  <c r="K2226" i="1"/>
  <c r="L2226" i="1" s="1"/>
  <c r="E2226" i="1"/>
  <c r="N2225" i="1"/>
  <c r="M2225" i="1"/>
  <c r="K2225" i="1"/>
  <c r="L2225" i="1" s="1"/>
  <c r="E2225" i="1"/>
  <c r="N2224" i="1"/>
  <c r="M2224" i="1"/>
  <c r="K2224" i="1"/>
  <c r="L2224" i="1" s="1"/>
  <c r="E2224" i="1"/>
  <c r="N2223" i="1"/>
  <c r="M2223" i="1"/>
  <c r="K2223" i="1"/>
  <c r="L2223" i="1" s="1"/>
  <c r="E2223" i="1"/>
  <c r="N2222" i="1"/>
  <c r="M2222" i="1"/>
  <c r="K2222" i="1"/>
  <c r="L2222" i="1" s="1"/>
  <c r="E2222" i="1"/>
  <c r="N2221" i="1"/>
  <c r="M2221" i="1"/>
  <c r="K2221" i="1"/>
  <c r="L2221" i="1" s="1"/>
  <c r="E2221" i="1"/>
  <c r="N2220" i="1"/>
  <c r="M2220" i="1"/>
  <c r="K2220" i="1"/>
  <c r="L2220" i="1" s="1"/>
  <c r="E2220" i="1"/>
  <c r="N2219" i="1"/>
  <c r="M2219" i="1"/>
  <c r="K2219" i="1"/>
  <c r="L2219" i="1" s="1"/>
  <c r="E2219" i="1"/>
  <c r="N2218" i="1"/>
  <c r="M2218" i="1"/>
  <c r="K2218" i="1"/>
  <c r="L2218" i="1" s="1"/>
  <c r="E2218" i="1"/>
  <c r="N2217" i="1"/>
  <c r="M2217" i="1"/>
  <c r="K2217" i="1"/>
  <c r="L2217" i="1" s="1"/>
  <c r="E2217" i="1"/>
  <c r="N2216" i="1"/>
  <c r="M2216" i="1"/>
  <c r="K2216" i="1"/>
  <c r="L2216" i="1" s="1"/>
  <c r="E2216" i="1"/>
  <c r="N2215" i="1"/>
  <c r="M2215" i="1"/>
  <c r="K2215" i="1"/>
  <c r="L2215" i="1" s="1"/>
  <c r="E2215" i="1"/>
  <c r="N2214" i="1"/>
  <c r="M2214" i="1"/>
  <c r="K2214" i="1"/>
  <c r="L2214" i="1" s="1"/>
  <c r="E2214" i="1"/>
  <c r="N2213" i="1"/>
  <c r="M2213" i="1"/>
  <c r="K2213" i="1"/>
  <c r="L2213" i="1" s="1"/>
  <c r="E2213" i="1"/>
  <c r="N2212" i="1"/>
  <c r="M2212" i="1"/>
  <c r="K2212" i="1"/>
  <c r="L2212" i="1" s="1"/>
  <c r="E2212" i="1"/>
  <c r="N2211" i="1"/>
  <c r="M2211" i="1"/>
  <c r="K2211" i="1"/>
  <c r="L2211" i="1" s="1"/>
  <c r="E2211" i="1"/>
  <c r="N2210" i="1"/>
  <c r="M2210" i="1"/>
  <c r="K2210" i="1"/>
  <c r="L2210" i="1" s="1"/>
  <c r="E2210" i="1"/>
  <c r="N2209" i="1"/>
  <c r="M2209" i="1"/>
  <c r="K2209" i="1"/>
  <c r="L2209" i="1" s="1"/>
  <c r="E2209" i="1"/>
  <c r="N2208" i="1"/>
  <c r="M2208" i="1"/>
  <c r="K2208" i="1"/>
  <c r="L2208" i="1" s="1"/>
  <c r="E2208" i="1"/>
  <c r="N2207" i="1"/>
  <c r="M2207" i="1"/>
  <c r="K2207" i="1"/>
  <c r="L2207" i="1" s="1"/>
  <c r="E2207" i="1"/>
  <c r="N2206" i="1"/>
  <c r="M2206" i="1"/>
  <c r="K2206" i="1"/>
  <c r="L2206" i="1" s="1"/>
  <c r="E2206" i="1"/>
  <c r="N2205" i="1"/>
  <c r="M2205" i="1"/>
  <c r="K2205" i="1"/>
  <c r="L2205" i="1" s="1"/>
  <c r="E2205" i="1"/>
  <c r="N2204" i="1"/>
  <c r="M2204" i="1"/>
  <c r="K2204" i="1"/>
  <c r="L2204" i="1" s="1"/>
  <c r="E2204" i="1"/>
  <c r="N2203" i="1"/>
  <c r="M2203" i="1"/>
  <c r="K2203" i="1"/>
  <c r="L2203" i="1" s="1"/>
  <c r="E2203" i="1"/>
  <c r="N2202" i="1"/>
  <c r="M2202" i="1"/>
  <c r="K2202" i="1"/>
  <c r="L2202" i="1" s="1"/>
  <c r="E2202" i="1"/>
  <c r="N2201" i="1"/>
  <c r="M2201" i="1"/>
  <c r="K2201" i="1"/>
  <c r="L2201" i="1" s="1"/>
  <c r="E2201" i="1"/>
  <c r="N2200" i="1"/>
  <c r="M2200" i="1"/>
  <c r="K2200" i="1"/>
  <c r="L2200" i="1" s="1"/>
  <c r="E2200" i="1"/>
  <c r="N2199" i="1"/>
  <c r="M2199" i="1"/>
  <c r="K2199" i="1"/>
  <c r="L2199" i="1" s="1"/>
  <c r="E2199" i="1"/>
  <c r="N2198" i="1"/>
  <c r="M2198" i="1"/>
  <c r="K2198" i="1"/>
  <c r="L2198" i="1" s="1"/>
  <c r="E2198" i="1"/>
  <c r="N2197" i="1"/>
  <c r="M2197" i="1"/>
  <c r="K2197" i="1"/>
  <c r="L2197" i="1" s="1"/>
  <c r="E2197" i="1"/>
  <c r="N2196" i="1"/>
  <c r="M2196" i="1"/>
  <c r="K2196" i="1"/>
  <c r="L2196" i="1" s="1"/>
  <c r="E2196" i="1"/>
  <c r="N2195" i="1"/>
  <c r="M2195" i="1"/>
  <c r="K2195" i="1"/>
  <c r="L2195" i="1" s="1"/>
  <c r="E2195" i="1"/>
  <c r="N2194" i="1"/>
  <c r="M2194" i="1"/>
  <c r="K2194" i="1"/>
  <c r="L2194" i="1" s="1"/>
  <c r="E2194" i="1"/>
  <c r="N2193" i="1"/>
  <c r="M2193" i="1"/>
  <c r="K2193" i="1"/>
  <c r="L2193" i="1" s="1"/>
  <c r="E2193" i="1"/>
  <c r="N2192" i="1"/>
  <c r="M2192" i="1"/>
  <c r="K2192" i="1"/>
  <c r="L2192" i="1" s="1"/>
  <c r="E2192" i="1"/>
  <c r="N2191" i="1"/>
  <c r="M2191" i="1"/>
  <c r="K2191" i="1"/>
  <c r="L2191" i="1" s="1"/>
  <c r="E2191" i="1"/>
  <c r="N2190" i="1"/>
  <c r="M2190" i="1"/>
  <c r="K2190" i="1"/>
  <c r="L2190" i="1" s="1"/>
  <c r="E2190" i="1"/>
  <c r="N2189" i="1"/>
  <c r="M2189" i="1"/>
  <c r="K2189" i="1"/>
  <c r="L2189" i="1" s="1"/>
  <c r="E2189" i="1"/>
  <c r="N2188" i="1"/>
  <c r="M2188" i="1"/>
  <c r="K2188" i="1"/>
  <c r="L2188" i="1" s="1"/>
  <c r="E2188" i="1"/>
  <c r="N2187" i="1"/>
  <c r="M2187" i="1"/>
  <c r="K2187" i="1"/>
  <c r="L2187" i="1" s="1"/>
  <c r="E2187" i="1"/>
  <c r="N2186" i="1"/>
  <c r="M2186" i="1"/>
  <c r="K2186" i="1"/>
  <c r="L2186" i="1" s="1"/>
  <c r="E2186" i="1"/>
  <c r="N2185" i="1"/>
  <c r="M2185" i="1"/>
  <c r="K2185" i="1"/>
  <c r="L2185" i="1" s="1"/>
  <c r="E2185" i="1"/>
  <c r="N2184" i="1"/>
  <c r="M2184" i="1"/>
  <c r="K2184" i="1"/>
  <c r="L2184" i="1" s="1"/>
  <c r="E2184" i="1"/>
  <c r="N2183" i="1"/>
  <c r="M2183" i="1"/>
  <c r="K2183" i="1"/>
  <c r="L2183" i="1" s="1"/>
  <c r="E2183" i="1"/>
  <c r="N2182" i="1"/>
  <c r="M2182" i="1"/>
  <c r="K2182" i="1"/>
  <c r="L2182" i="1" s="1"/>
  <c r="E2182" i="1"/>
  <c r="N2181" i="1"/>
  <c r="M2181" i="1"/>
  <c r="K2181" i="1"/>
  <c r="L2181" i="1" s="1"/>
  <c r="E2181" i="1"/>
  <c r="N2180" i="1"/>
  <c r="M2180" i="1"/>
  <c r="K2180" i="1"/>
  <c r="L2180" i="1" s="1"/>
  <c r="E2180" i="1"/>
  <c r="N2179" i="1"/>
  <c r="M2179" i="1"/>
  <c r="K2179" i="1"/>
  <c r="L2179" i="1" s="1"/>
  <c r="E2179" i="1"/>
  <c r="N2178" i="1"/>
  <c r="M2178" i="1"/>
  <c r="K2178" i="1"/>
  <c r="L2178" i="1" s="1"/>
  <c r="E2178" i="1"/>
  <c r="N2177" i="1"/>
  <c r="M2177" i="1"/>
  <c r="K2177" i="1"/>
  <c r="L2177" i="1" s="1"/>
  <c r="E2177" i="1"/>
  <c r="N2176" i="1"/>
  <c r="M2176" i="1"/>
  <c r="K2176" i="1"/>
  <c r="L2176" i="1" s="1"/>
  <c r="E2176" i="1"/>
  <c r="N2175" i="1"/>
  <c r="M2175" i="1"/>
  <c r="K2175" i="1"/>
  <c r="L2175" i="1" s="1"/>
  <c r="E2175" i="1"/>
  <c r="N2174" i="1"/>
  <c r="M2174" i="1"/>
  <c r="K2174" i="1"/>
  <c r="L2174" i="1" s="1"/>
  <c r="E2174" i="1"/>
  <c r="N2173" i="1"/>
  <c r="M2173" i="1"/>
  <c r="K2173" i="1"/>
  <c r="L2173" i="1" s="1"/>
  <c r="E2173" i="1"/>
  <c r="N2172" i="1"/>
  <c r="M2172" i="1"/>
  <c r="K2172" i="1"/>
  <c r="L2172" i="1" s="1"/>
  <c r="E2172" i="1"/>
  <c r="N2171" i="1"/>
  <c r="M2171" i="1"/>
  <c r="K2171" i="1"/>
  <c r="L2171" i="1" s="1"/>
  <c r="E2171" i="1"/>
  <c r="N2170" i="1"/>
  <c r="M2170" i="1"/>
  <c r="K2170" i="1"/>
  <c r="L2170" i="1" s="1"/>
  <c r="E2170" i="1"/>
  <c r="N2169" i="1"/>
  <c r="M2169" i="1"/>
  <c r="K2169" i="1"/>
  <c r="L2169" i="1" s="1"/>
  <c r="E2169" i="1"/>
  <c r="N2168" i="1"/>
  <c r="M2168" i="1"/>
  <c r="K2168" i="1"/>
  <c r="L2168" i="1" s="1"/>
  <c r="E2168" i="1"/>
  <c r="N2167" i="1"/>
  <c r="M2167" i="1"/>
  <c r="K2167" i="1"/>
  <c r="L2167" i="1" s="1"/>
  <c r="E2167" i="1"/>
  <c r="N2166" i="1"/>
  <c r="M2166" i="1"/>
  <c r="K2166" i="1"/>
  <c r="L2166" i="1" s="1"/>
  <c r="E2166" i="1"/>
  <c r="N2165" i="1"/>
  <c r="M2165" i="1"/>
  <c r="K2165" i="1"/>
  <c r="L2165" i="1" s="1"/>
  <c r="E2165" i="1"/>
  <c r="N2164" i="1"/>
  <c r="M2164" i="1"/>
  <c r="K2164" i="1"/>
  <c r="L2164" i="1" s="1"/>
  <c r="E2164" i="1"/>
  <c r="N2163" i="1"/>
  <c r="M2163" i="1"/>
  <c r="K2163" i="1"/>
  <c r="L2163" i="1" s="1"/>
  <c r="E2163" i="1"/>
  <c r="N2162" i="1"/>
  <c r="M2162" i="1"/>
  <c r="K2162" i="1"/>
  <c r="L2162" i="1" s="1"/>
  <c r="E2162" i="1"/>
  <c r="N2161" i="1"/>
  <c r="M2161" i="1"/>
  <c r="K2161" i="1"/>
  <c r="L2161" i="1" s="1"/>
  <c r="E2161" i="1"/>
  <c r="N2160" i="1"/>
  <c r="M2160" i="1"/>
  <c r="K2160" i="1"/>
  <c r="L2160" i="1" s="1"/>
  <c r="E2160" i="1"/>
  <c r="N2159" i="1"/>
  <c r="M2159" i="1"/>
  <c r="K2159" i="1"/>
  <c r="L2159" i="1" s="1"/>
  <c r="E2159" i="1"/>
  <c r="N2158" i="1"/>
  <c r="M2158" i="1"/>
  <c r="K2158" i="1"/>
  <c r="L2158" i="1" s="1"/>
  <c r="E2158" i="1"/>
  <c r="N2157" i="1"/>
  <c r="M2157" i="1"/>
  <c r="K2157" i="1"/>
  <c r="L2157" i="1" s="1"/>
  <c r="E2157" i="1"/>
  <c r="N2156" i="1"/>
  <c r="M2156" i="1"/>
  <c r="K2156" i="1"/>
  <c r="L2156" i="1" s="1"/>
  <c r="E2156" i="1"/>
  <c r="N2155" i="1"/>
  <c r="M2155" i="1"/>
  <c r="K2155" i="1"/>
  <c r="L2155" i="1" s="1"/>
  <c r="E2155" i="1"/>
  <c r="N2154" i="1"/>
  <c r="M2154" i="1"/>
  <c r="K2154" i="1"/>
  <c r="L2154" i="1" s="1"/>
  <c r="E2154" i="1"/>
  <c r="N2153" i="1"/>
  <c r="M2153" i="1"/>
  <c r="K2153" i="1"/>
  <c r="L2153" i="1" s="1"/>
  <c r="E2153" i="1"/>
  <c r="N2152" i="1"/>
  <c r="M2152" i="1"/>
  <c r="K2152" i="1"/>
  <c r="L2152" i="1" s="1"/>
  <c r="E2152" i="1"/>
  <c r="N2151" i="1"/>
  <c r="M2151" i="1"/>
  <c r="K2151" i="1"/>
  <c r="L2151" i="1" s="1"/>
  <c r="E2151" i="1"/>
  <c r="N2150" i="1"/>
  <c r="M2150" i="1"/>
  <c r="K2150" i="1"/>
  <c r="L2150" i="1" s="1"/>
  <c r="E2150" i="1"/>
  <c r="N2149" i="1"/>
  <c r="M2149" i="1"/>
  <c r="K2149" i="1"/>
  <c r="L2149" i="1" s="1"/>
  <c r="E2149" i="1"/>
  <c r="N2148" i="1"/>
  <c r="M2148" i="1"/>
  <c r="K2148" i="1"/>
  <c r="L2148" i="1" s="1"/>
  <c r="E2148" i="1"/>
  <c r="N2147" i="1"/>
  <c r="M2147" i="1"/>
  <c r="K2147" i="1"/>
  <c r="L2147" i="1" s="1"/>
  <c r="E2147" i="1"/>
  <c r="N2146" i="1"/>
  <c r="M2146" i="1"/>
  <c r="K2146" i="1"/>
  <c r="L2146" i="1" s="1"/>
  <c r="E2146" i="1"/>
  <c r="N2145" i="1"/>
  <c r="M2145" i="1"/>
  <c r="K2145" i="1"/>
  <c r="L2145" i="1" s="1"/>
  <c r="E2145" i="1"/>
  <c r="N2144" i="1"/>
  <c r="M2144" i="1"/>
  <c r="K2144" i="1"/>
  <c r="L2144" i="1" s="1"/>
  <c r="E2144" i="1"/>
  <c r="N2143" i="1"/>
  <c r="M2143" i="1"/>
  <c r="K2143" i="1"/>
  <c r="L2143" i="1" s="1"/>
  <c r="E2143" i="1"/>
  <c r="N2142" i="1"/>
  <c r="M2142" i="1"/>
  <c r="K2142" i="1"/>
  <c r="L2142" i="1" s="1"/>
  <c r="E2142" i="1"/>
  <c r="N2141" i="1"/>
  <c r="M2141" i="1"/>
  <c r="K2141" i="1"/>
  <c r="L2141" i="1" s="1"/>
  <c r="E2141" i="1"/>
  <c r="N2140" i="1"/>
  <c r="M2140" i="1"/>
  <c r="K2140" i="1"/>
  <c r="L2140" i="1" s="1"/>
  <c r="E2140" i="1"/>
  <c r="N2139" i="1"/>
  <c r="M2139" i="1"/>
  <c r="K2139" i="1"/>
  <c r="L2139" i="1" s="1"/>
  <c r="E2139" i="1"/>
  <c r="N2138" i="1"/>
  <c r="M2138" i="1"/>
  <c r="K2138" i="1"/>
  <c r="L2138" i="1" s="1"/>
  <c r="E2138" i="1"/>
  <c r="N2137" i="1"/>
  <c r="M2137" i="1"/>
  <c r="K2137" i="1"/>
  <c r="L2137" i="1" s="1"/>
  <c r="E2137" i="1"/>
  <c r="N2136" i="1"/>
  <c r="M2136" i="1"/>
  <c r="K2136" i="1"/>
  <c r="L2136" i="1" s="1"/>
  <c r="E2136" i="1"/>
  <c r="N2135" i="1"/>
  <c r="M2135" i="1"/>
  <c r="K2135" i="1"/>
  <c r="L2135" i="1" s="1"/>
  <c r="E2135" i="1"/>
  <c r="N2134" i="1"/>
  <c r="M2134" i="1"/>
  <c r="K2134" i="1"/>
  <c r="L2134" i="1" s="1"/>
  <c r="E2134" i="1"/>
  <c r="N2133" i="1"/>
  <c r="M2133" i="1"/>
  <c r="K2133" i="1"/>
  <c r="L2133" i="1" s="1"/>
  <c r="E2133" i="1"/>
  <c r="N2132" i="1"/>
  <c r="M2132" i="1"/>
  <c r="K2132" i="1"/>
  <c r="L2132" i="1" s="1"/>
  <c r="E2132" i="1"/>
  <c r="N2131" i="1"/>
  <c r="M2131" i="1"/>
  <c r="K2131" i="1"/>
  <c r="L2131" i="1" s="1"/>
  <c r="E2131" i="1"/>
  <c r="N2130" i="1"/>
  <c r="M2130" i="1"/>
  <c r="K2130" i="1"/>
  <c r="L2130" i="1" s="1"/>
  <c r="E2130" i="1"/>
  <c r="N2129" i="1"/>
  <c r="M2129" i="1"/>
  <c r="K2129" i="1"/>
  <c r="L2129" i="1" s="1"/>
  <c r="E2129" i="1"/>
  <c r="N2128" i="1"/>
  <c r="M2128" i="1"/>
  <c r="K2128" i="1"/>
  <c r="L2128" i="1" s="1"/>
  <c r="E2128" i="1"/>
  <c r="N2127" i="1"/>
  <c r="M2127" i="1"/>
  <c r="K2127" i="1"/>
  <c r="L2127" i="1" s="1"/>
  <c r="E2127" i="1"/>
  <c r="N2126" i="1"/>
  <c r="M2126" i="1"/>
  <c r="K2126" i="1"/>
  <c r="L2126" i="1" s="1"/>
  <c r="E2126" i="1"/>
  <c r="N2125" i="1"/>
  <c r="M2125" i="1"/>
  <c r="K2125" i="1"/>
  <c r="L2125" i="1" s="1"/>
  <c r="E2125" i="1"/>
  <c r="N2124" i="1"/>
  <c r="M2124" i="1"/>
  <c r="K2124" i="1"/>
  <c r="L2124" i="1" s="1"/>
  <c r="E2124" i="1"/>
  <c r="N2123" i="1"/>
  <c r="M2123" i="1"/>
  <c r="K2123" i="1"/>
  <c r="L2123" i="1" s="1"/>
  <c r="E2123" i="1"/>
  <c r="N2122" i="1"/>
  <c r="M2122" i="1"/>
  <c r="K2122" i="1"/>
  <c r="L2122" i="1" s="1"/>
  <c r="E2122" i="1"/>
  <c r="N2121" i="1"/>
  <c r="M2121" i="1"/>
  <c r="K2121" i="1"/>
  <c r="L2121" i="1" s="1"/>
  <c r="E2121" i="1"/>
  <c r="N2120" i="1"/>
  <c r="M2120" i="1"/>
  <c r="K2120" i="1"/>
  <c r="L2120" i="1" s="1"/>
  <c r="E2120" i="1"/>
  <c r="N2119" i="1"/>
  <c r="M2119" i="1"/>
  <c r="K2119" i="1"/>
  <c r="L2119" i="1" s="1"/>
  <c r="E2119" i="1"/>
  <c r="N2118" i="1"/>
  <c r="M2118" i="1"/>
  <c r="K2118" i="1"/>
  <c r="L2118" i="1" s="1"/>
  <c r="E2118" i="1"/>
  <c r="N2117" i="1"/>
  <c r="M2117" i="1"/>
  <c r="K2117" i="1"/>
  <c r="L2117" i="1" s="1"/>
  <c r="E2117" i="1"/>
  <c r="N2116" i="1"/>
  <c r="M2116" i="1"/>
  <c r="K2116" i="1"/>
  <c r="L2116" i="1" s="1"/>
  <c r="E2116" i="1"/>
  <c r="N2115" i="1"/>
  <c r="M2115" i="1"/>
  <c r="K2115" i="1"/>
  <c r="L2115" i="1" s="1"/>
  <c r="E2115" i="1"/>
  <c r="N2114" i="1"/>
  <c r="M2114" i="1"/>
  <c r="K2114" i="1"/>
  <c r="L2114" i="1" s="1"/>
  <c r="E2114" i="1"/>
  <c r="N2113" i="1"/>
  <c r="M2113" i="1"/>
  <c r="K2113" i="1"/>
  <c r="L2113" i="1" s="1"/>
  <c r="E2113" i="1"/>
  <c r="N2112" i="1"/>
  <c r="M2112" i="1"/>
  <c r="K2112" i="1"/>
  <c r="L2112" i="1" s="1"/>
  <c r="E2112" i="1"/>
  <c r="N2111" i="1"/>
  <c r="M2111" i="1"/>
  <c r="K2111" i="1"/>
  <c r="L2111" i="1" s="1"/>
  <c r="E2111" i="1"/>
  <c r="N2110" i="1"/>
  <c r="M2110" i="1"/>
  <c r="K2110" i="1"/>
  <c r="L2110" i="1" s="1"/>
  <c r="E2110" i="1"/>
  <c r="N2109" i="1"/>
  <c r="M2109" i="1"/>
  <c r="K2109" i="1"/>
  <c r="L2109" i="1" s="1"/>
  <c r="E2109" i="1"/>
  <c r="N2108" i="1"/>
  <c r="M2108" i="1"/>
  <c r="K2108" i="1"/>
  <c r="L2108" i="1" s="1"/>
  <c r="E2108" i="1"/>
  <c r="N2107" i="1"/>
  <c r="M2107" i="1"/>
  <c r="K2107" i="1"/>
  <c r="L2107" i="1" s="1"/>
  <c r="E2107" i="1"/>
  <c r="N2106" i="1"/>
  <c r="M2106" i="1"/>
  <c r="K2106" i="1"/>
  <c r="L2106" i="1" s="1"/>
  <c r="E2106" i="1"/>
  <c r="N2105" i="1"/>
  <c r="M2105" i="1"/>
  <c r="K2105" i="1"/>
  <c r="L2105" i="1" s="1"/>
  <c r="E2105" i="1"/>
  <c r="N2104" i="1"/>
  <c r="M2104" i="1"/>
  <c r="K2104" i="1"/>
  <c r="L2104" i="1" s="1"/>
  <c r="E2104" i="1"/>
  <c r="N2103" i="1"/>
  <c r="M2103" i="1"/>
  <c r="K2103" i="1"/>
  <c r="L2103" i="1" s="1"/>
  <c r="E2103" i="1"/>
  <c r="N2102" i="1"/>
  <c r="M2102" i="1"/>
  <c r="K2102" i="1"/>
  <c r="L2102" i="1" s="1"/>
  <c r="E2102" i="1"/>
  <c r="N2101" i="1"/>
  <c r="M2101" i="1"/>
  <c r="K2101" i="1"/>
  <c r="L2101" i="1" s="1"/>
  <c r="E2101" i="1"/>
  <c r="N2100" i="1"/>
  <c r="M2100" i="1"/>
  <c r="K2100" i="1"/>
  <c r="L2100" i="1" s="1"/>
  <c r="E2100" i="1"/>
  <c r="N2099" i="1"/>
  <c r="M2099" i="1"/>
  <c r="K2099" i="1"/>
  <c r="L2099" i="1" s="1"/>
  <c r="E2099" i="1"/>
  <c r="N2098" i="1"/>
  <c r="M2098" i="1"/>
  <c r="K2098" i="1"/>
  <c r="L2098" i="1" s="1"/>
  <c r="E2098" i="1"/>
  <c r="N2097" i="1"/>
  <c r="M2097" i="1"/>
  <c r="K2097" i="1"/>
  <c r="L2097" i="1" s="1"/>
  <c r="E2097" i="1"/>
  <c r="N2096" i="1"/>
  <c r="M2096" i="1"/>
  <c r="K2096" i="1"/>
  <c r="L2096" i="1" s="1"/>
  <c r="E2096" i="1"/>
  <c r="N2095" i="1"/>
  <c r="M2095" i="1"/>
  <c r="K2095" i="1"/>
  <c r="L2095" i="1" s="1"/>
  <c r="E2095" i="1"/>
  <c r="N2094" i="1"/>
  <c r="M2094" i="1"/>
  <c r="K2094" i="1"/>
  <c r="L2094" i="1" s="1"/>
  <c r="E2094" i="1"/>
  <c r="N2093" i="1"/>
  <c r="M2093" i="1"/>
  <c r="K2093" i="1"/>
  <c r="L2093" i="1" s="1"/>
  <c r="E2093" i="1"/>
  <c r="N2092" i="1"/>
  <c r="M2092" i="1"/>
  <c r="K2092" i="1"/>
  <c r="L2092" i="1" s="1"/>
  <c r="E2092" i="1"/>
  <c r="N2091" i="1"/>
  <c r="M2091" i="1"/>
  <c r="K2091" i="1"/>
  <c r="L2091" i="1" s="1"/>
  <c r="E2091" i="1"/>
  <c r="N2090" i="1"/>
  <c r="M2090" i="1"/>
  <c r="K2090" i="1"/>
  <c r="L2090" i="1" s="1"/>
  <c r="E2090" i="1"/>
  <c r="N2089" i="1"/>
  <c r="M2089" i="1"/>
  <c r="K2089" i="1"/>
  <c r="L2089" i="1" s="1"/>
  <c r="E2089" i="1"/>
  <c r="N2088" i="1"/>
  <c r="M2088" i="1"/>
  <c r="K2088" i="1"/>
  <c r="L2088" i="1" s="1"/>
  <c r="E2088" i="1"/>
  <c r="N2087" i="1"/>
  <c r="M2087" i="1"/>
  <c r="K2087" i="1"/>
  <c r="L2087" i="1" s="1"/>
  <c r="E2087" i="1"/>
  <c r="N2086" i="1"/>
  <c r="M2086" i="1"/>
  <c r="K2086" i="1"/>
  <c r="L2086" i="1" s="1"/>
  <c r="E2086" i="1"/>
  <c r="N2085" i="1"/>
  <c r="M2085" i="1"/>
  <c r="K2085" i="1"/>
  <c r="L2085" i="1" s="1"/>
  <c r="E2085" i="1"/>
  <c r="N2084" i="1"/>
  <c r="M2084" i="1"/>
  <c r="K2084" i="1"/>
  <c r="L2084" i="1" s="1"/>
  <c r="E2084" i="1"/>
  <c r="N2083" i="1"/>
  <c r="M2083" i="1"/>
  <c r="K2083" i="1"/>
  <c r="L2083" i="1" s="1"/>
  <c r="E2083" i="1"/>
  <c r="N2082" i="1"/>
  <c r="M2082" i="1"/>
  <c r="K2082" i="1"/>
  <c r="L2082" i="1" s="1"/>
  <c r="E2082" i="1"/>
  <c r="N2081" i="1"/>
  <c r="M2081" i="1"/>
  <c r="K2081" i="1"/>
  <c r="L2081" i="1" s="1"/>
  <c r="E2081" i="1"/>
  <c r="N2080" i="1"/>
  <c r="M2080" i="1"/>
  <c r="K2080" i="1"/>
  <c r="L2080" i="1" s="1"/>
  <c r="E2080" i="1"/>
  <c r="N2079" i="1"/>
  <c r="M2079" i="1"/>
  <c r="K2079" i="1"/>
  <c r="L2079" i="1" s="1"/>
  <c r="E2079" i="1"/>
  <c r="N2078" i="1"/>
  <c r="M2078" i="1"/>
  <c r="K2078" i="1"/>
  <c r="L2078" i="1" s="1"/>
  <c r="E2078" i="1"/>
  <c r="N2077" i="1"/>
  <c r="M2077" i="1"/>
  <c r="K2077" i="1"/>
  <c r="L2077" i="1" s="1"/>
  <c r="E2077" i="1"/>
  <c r="N2076" i="1"/>
  <c r="M2076" i="1"/>
  <c r="K2076" i="1"/>
  <c r="L2076" i="1" s="1"/>
  <c r="E2076" i="1"/>
  <c r="N2075" i="1"/>
  <c r="M2075" i="1"/>
  <c r="K2075" i="1"/>
  <c r="L2075" i="1" s="1"/>
  <c r="E2075" i="1"/>
  <c r="N2074" i="1"/>
  <c r="M2074" i="1"/>
  <c r="K2074" i="1"/>
  <c r="L2074" i="1" s="1"/>
  <c r="E2074" i="1"/>
  <c r="N2073" i="1"/>
  <c r="M2073" i="1"/>
  <c r="K2073" i="1"/>
  <c r="L2073" i="1" s="1"/>
  <c r="E2073" i="1"/>
  <c r="N2072" i="1"/>
  <c r="M2072" i="1"/>
  <c r="K2072" i="1"/>
  <c r="L2072" i="1" s="1"/>
  <c r="E2072" i="1"/>
  <c r="N2071" i="1"/>
  <c r="M2071" i="1"/>
  <c r="K2071" i="1"/>
  <c r="L2071" i="1" s="1"/>
  <c r="E2071" i="1"/>
  <c r="N2070" i="1"/>
  <c r="M2070" i="1"/>
  <c r="K2070" i="1"/>
  <c r="L2070" i="1" s="1"/>
  <c r="E2070" i="1"/>
  <c r="N2069" i="1"/>
  <c r="M2069" i="1"/>
  <c r="K2069" i="1"/>
  <c r="L2069" i="1" s="1"/>
  <c r="E2069" i="1"/>
  <c r="N2068" i="1"/>
  <c r="M2068" i="1"/>
  <c r="K2068" i="1"/>
  <c r="L2068" i="1" s="1"/>
  <c r="E2068" i="1"/>
  <c r="N2067" i="1"/>
  <c r="M2067" i="1"/>
  <c r="K2067" i="1"/>
  <c r="L2067" i="1" s="1"/>
  <c r="E2067" i="1"/>
  <c r="N2066" i="1"/>
  <c r="M2066" i="1"/>
  <c r="K2066" i="1"/>
  <c r="L2066" i="1" s="1"/>
  <c r="E2066" i="1"/>
  <c r="N2065" i="1"/>
  <c r="M2065" i="1"/>
  <c r="K2065" i="1"/>
  <c r="L2065" i="1" s="1"/>
  <c r="E2065" i="1"/>
  <c r="N2064" i="1"/>
  <c r="M2064" i="1"/>
  <c r="K2064" i="1"/>
  <c r="L2064" i="1" s="1"/>
  <c r="E2064" i="1"/>
  <c r="N2063" i="1"/>
  <c r="M2063" i="1"/>
  <c r="K2063" i="1"/>
  <c r="L2063" i="1" s="1"/>
  <c r="E2063" i="1"/>
  <c r="N2062" i="1"/>
  <c r="M2062" i="1"/>
  <c r="K2062" i="1"/>
  <c r="L2062" i="1" s="1"/>
  <c r="E2062" i="1"/>
  <c r="N2061" i="1"/>
  <c r="M2061" i="1"/>
  <c r="K2061" i="1"/>
  <c r="L2061" i="1" s="1"/>
  <c r="E2061" i="1"/>
  <c r="N2060" i="1"/>
  <c r="M2060" i="1"/>
  <c r="K2060" i="1"/>
  <c r="L2060" i="1" s="1"/>
  <c r="E2060" i="1"/>
  <c r="N2059" i="1"/>
  <c r="M2059" i="1"/>
  <c r="K2059" i="1"/>
  <c r="L2059" i="1" s="1"/>
  <c r="E2059" i="1"/>
  <c r="N2058" i="1"/>
  <c r="M2058" i="1"/>
  <c r="K2058" i="1"/>
  <c r="L2058" i="1" s="1"/>
  <c r="E2058" i="1"/>
  <c r="N2057" i="1"/>
  <c r="M2057" i="1"/>
  <c r="K2057" i="1"/>
  <c r="L2057" i="1" s="1"/>
  <c r="E2057" i="1"/>
  <c r="N2056" i="1"/>
  <c r="M2056" i="1"/>
  <c r="K2056" i="1"/>
  <c r="L2056" i="1" s="1"/>
  <c r="E2056" i="1"/>
  <c r="N2055" i="1"/>
  <c r="M2055" i="1"/>
  <c r="K2055" i="1"/>
  <c r="L2055" i="1" s="1"/>
  <c r="E2055" i="1"/>
  <c r="N2054" i="1"/>
  <c r="M2054" i="1"/>
  <c r="K2054" i="1"/>
  <c r="L2054" i="1" s="1"/>
  <c r="E2054" i="1"/>
  <c r="N2053" i="1"/>
  <c r="M2053" i="1"/>
  <c r="K2053" i="1"/>
  <c r="L2053" i="1" s="1"/>
  <c r="E2053" i="1"/>
  <c r="N2052" i="1"/>
  <c r="M2052" i="1"/>
  <c r="K2052" i="1"/>
  <c r="L2052" i="1" s="1"/>
  <c r="E2052" i="1"/>
  <c r="N2051" i="1"/>
  <c r="M2051" i="1"/>
  <c r="K2051" i="1"/>
  <c r="L2051" i="1" s="1"/>
  <c r="E2051" i="1"/>
  <c r="N2050" i="1"/>
  <c r="M2050" i="1"/>
  <c r="K2050" i="1"/>
  <c r="L2050" i="1" s="1"/>
  <c r="E2050" i="1"/>
  <c r="N2049" i="1"/>
  <c r="M2049" i="1"/>
  <c r="K2049" i="1"/>
  <c r="L2049" i="1" s="1"/>
  <c r="E2049" i="1"/>
  <c r="N2048" i="1"/>
  <c r="M2048" i="1"/>
  <c r="K2048" i="1"/>
  <c r="L2048" i="1" s="1"/>
  <c r="E2048" i="1"/>
  <c r="N2047" i="1"/>
  <c r="M2047" i="1"/>
  <c r="K2047" i="1"/>
  <c r="L2047" i="1" s="1"/>
  <c r="E2047" i="1"/>
  <c r="N2046" i="1"/>
  <c r="M2046" i="1"/>
  <c r="K2046" i="1"/>
  <c r="L2046" i="1" s="1"/>
  <c r="E2046" i="1"/>
  <c r="N2045" i="1"/>
  <c r="M2045" i="1"/>
  <c r="K2045" i="1"/>
  <c r="L2045" i="1" s="1"/>
  <c r="E2045" i="1"/>
  <c r="N2044" i="1"/>
  <c r="M2044" i="1"/>
  <c r="K2044" i="1"/>
  <c r="L2044" i="1" s="1"/>
  <c r="E2044" i="1"/>
  <c r="N2043" i="1"/>
  <c r="M2043" i="1"/>
  <c r="K2043" i="1"/>
  <c r="L2043" i="1" s="1"/>
  <c r="E2043" i="1"/>
  <c r="N2042" i="1"/>
  <c r="M2042" i="1"/>
  <c r="K2042" i="1"/>
  <c r="L2042" i="1" s="1"/>
  <c r="E2042" i="1"/>
  <c r="N2041" i="1"/>
  <c r="M2041" i="1"/>
  <c r="K2041" i="1"/>
  <c r="L2041" i="1" s="1"/>
  <c r="E2041" i="1"/>
  <c r="N2040" i="1"/>
  <c r="M2040" i="1"/>
  <c r="K2040" i="1"/>
  <c r="L2040" i="1" s="1"/>
  <c r="E2040" i="1"/>
  <c r="N2039" i="1"/>
  <c r="M2039" i="1"/>
  <c r="K2039" i="1"/>
  <c r="L2039" i="1" s="1"/>
  <c r="E2039" i="1"/>
  <c r="N2038" i="1"/>
  <c r="M2038" i="1"/>
  <c r="K2038" i="1"/>
  <c r="L2038" i="1" s="1"/>
  <c r="E2038" i="1"/>
  <c r="N2037" i="1"/>
  <c r="M2037" i="1"/>
  <c r="K2037" i="1"/>
  <c r="L2037" i="1" s="1"/>
  <c r="E2037" i="1"/>
  <c r="N2036" i="1"/>
  <c r="M2036" i="1"/>
  <c r="K2036" i="1"/>
  <c r="L2036" i="1" s="1"/>
  <c r="E2036" i="1"/>
  <c r="N2035" i="1"/>
  <c r="M2035" i="1"/>
  <c r="K2035" i="1"/>
  <c r="L2035" i="1" s="1"/>
  <c r="E2035" i="1"/>
  <c r="N2034" i="1"/>
  <c r="M2034" i="1"/>
  <c r="K2034" i="1"/>
  <c r="L2034" i="1" s="1"/>
  <c r="E2034" i="1"/>
  <c r="N2033" i="1"/>
  <c r="M2033" i="1"/>
  <c r="K2033" i="1"/>
  <c r="L2033" i="1" s="1"/>
  <c r="E2033" i="1"/>
  <c r="N2032" i="1"/>
  <c r="M2032" i="1"/>
  <c r="K2032" i="1"/>
  <c r="L2032" i="1" s="1"/>
  <c r="E2032" i="1"/>
  <c r="N2031" i="1"/>
  <c r="M2031" i="1"/>
  <c r="K2031" i="1"/>
  <c r="L2031" i="1" s="1"/>
  <c r="E2031" i="1"/>
  <c r="N2030" i="1"/>
  <c r="M2030" i="1"/>
  <c r="K2030" i="1"/>
  <c r="L2030" i="1" s="1"/>
  <c r="E2030" i="1"/>
  <c r="N2029" i="1"/>
  <c r="M2029" i="1"/>
  <c r="K2029" i="1"/>
  <c r="L2029" i="1" s="1"/>
  <c r="E2029" i="1"/>
  <c r="N2028" i="1"/>
  <c r="M2028" i="1"/>
  <c r="K2028" i="1"/>
  <c r="L2028" i="1" s="1"/>
  <c r="E2028" i="1"/>
  <c r="N2027" i="1"/>
  <c r="M2027" i="1"/>
  <c r="K2027" i="1"/>
  <c r="L2027" i="1" s="1"/>
  <c r="E2027" i="1"/>
  <c r="N2026" i="1"/>
  <c r="M2026" i="1"/>
  <c r="K2026" i="1"/>
  <c r="L2026" i="1" s="1"/>
  <c r="E2026" i="1"/>
  <c r="N2025" i="1"/>
  <c r="M2025" i="1"/>
  <c r="K2025" i="1"/>
  <c r="L2025" i="1" s="1"/>
  <c r="E2025" i="1"/>
  <c r="N2024" i="1"/>
  <c r="M2024" i="1"/>
  <c r="K2024" i="1"/>
  <c r="L2024" i="1" s="1"/>
  <c r="E2024" i="1"/>
  <c r="N2023" i="1"/>
  <c r="M2023" i="1"/>
  <c r="K2023" i="1"/>
  <c r="L2023" i="1" s="1"/>
  <c r="E2023" i="1"/>
  <c r="N2022" i="1"/>
  <c r="M2022" i="1"/>
  <c r="K2022" i="1"/>
  <c r="L2022" i="1" s="1"/>
  <c r="E2022" i="1"/>
  <c r="N2021" i="1"/>
  <c r="M2021" i="1"/>
  <c r="K2021" i="1"/>
  <c r="L2021" i="1" s="1"/>
  <c r="E2021" i="1"/>
  <c r="N2020" i="1"/>
  <c r="M2020" i="1"/>
  <c r="K2020" i="1"/>
  <c r="L2020" i="1" s="1"/>
  <c r="E2020" i="1"/>
  <c r="N2019" i="1"/>
  <c r="M2019" i="1"/>
  <c r="K2019" i="1"/>
  <c r="L2019" i="1" s="1"/>
  <c r="E2019" i="1"/>
  <c r="N2018" i="1"/>
  <c r="M2018" i="1"/>
  <c r="K2018" i="1"/>
  <c r="L2018" i="1" s="1"/>
  <c r="E2018" i="1"/>
  <c r="N2017" i="1"/>
  <c r="M2017" i="1"/>
  <c r="K2017" i="1"/>
  <c r="L2017" i="1" s="1"/>
  <c r="E2017" i="1"/>
  <c r="N2016" i="1"/>
  <c r="M2016" i="1"/>
  <c r="K2016" i="1"/>
  <c r="L2016" i="1" s="1"/>
  <c r="E2016" i="1"/>
  <c r="N2015" i="1"/>
  <c r="M2015" i="1"/>
  <c r="K2015" i="1"/>
  <c r="L2015" i="1" s="1"/>
  <c r="E2015" i="1"/>
  <c r="N2014" i="1"/>
  <c r="M2014" i="1"/>
  <c r="K2014" i="1"/>
  <c r="L2014" i="1" s="1"/>
  <c r="E2014" i="1"/>
  <c r="N2013" i="1"/>
  <c r="M2013" i="1"/>
  <c r="K2013" i="1"/>
  <c r="L2013" i="1" s="1"/>
  <c r="E2013" i="1"/>
  <c r="N2012" i="1"/>
  <c r="M2012" i="1"/>
  <c r="K2012" i="1"/>
  <c r="L2012" i="1" s="1"/>
  <c r="E2012" i="1"/>
  <c r="N2011" i="1"/>
  <c r="M2011" i="1"/>
  <c r="K2011" i="1"/>
  <c r="L2011" i="1" s="1"/>
  <c r="E2011" i="1"/>
  <c r="N2010" i="1"/>
  <c r="M2010" i="1"/>
  <c r="K2010" i="1"/>
  <c r="L2010" i="1" s="1"/>
  <c r="E2010" i="1"/>
  <c r="N1925" i="1"/>
  <c r="M1925" i="1"/>
  <c r="K1925" i="1"/>
  <c r="L1925" i="1" s="1"/>
  <c r="E1925" i="1"/>
  <c r="N1924" i="1"/>
  <c r="M1924" i="1"/>
  <c r="K1924" i="1"/>
  <c r="L1924" i="1" s="1"/>
  <c r="E1924" i="1"/>
  <c r="N1923" i="1"/>
  <c r="M1923" i="1"/>
  <c r="K1923" i="1"/>
  <c r="L1923" i="1" s="1"/>
  <c r="E1923" i="1"/>
  <c r="N1922" i="1"/>
  <c r="M1922" i="1"/>
  <c r="K1922" i="1"/>
  <c r="L1922" i="1" s="1"/>
  <c r="E1922" i="1"/>
  <c r="N1921" i="1"/>
  <c r="M1921" i="1"/>
  <c r="K1921" i="1"/>
  <c r="L1921" i="1" s="1"/>
  <c r="E1921" i="1"/>
  <c r="N1920" i="1"/>
  <c r="M1920" i="1"/>
  <c r="K1920" i="1"/>
  <c r="L1920" i="1" s="1"/>
  <c r="E1920" i="1"/>
  <c r="N1919" i="1"/>
  <c r="M1919" i="1"/>
  <c r="K1919" i="1"/>
  <c r="L1919" i="1" s="1"/>
  <c r="E1919" i="1"/>
  <c r="N1918" i="1"/>
  <c r="M1918" i="1"/>
  <c r="K1918" i="1"/>
  <c r="L1918" i="1" s="1"/>
  <c r="E1918" i="1"/>
  <c r="N1917" i="1"/>
  <c r="M1917" i="1"/>
  <c r="K1917" i="1"/>
  <c r="L1917" i="1" s="1"/>
  <c r="E1917" i="1"/>
  <c r="N1916" i="1"/>
  <c r="M1916" i="1"/>
  <c r="K1916" i="1"/>
  <c r="L1916" i="1" s="1"/>
  <c r="E1916" i="1"/>
  <c r="N1915" i="1"/>
  <c r="M1915" i="1"/>
  <c r="K1915" i="1"/>
  <c r="L1915" i="1" s="1"/>
  <c r="E1915" i="1"/>
  <c r="N1914" i="1"/>
  <c r="M1914" i="1"/>
  <c r="K1914" i="1"/>
  <c r="L1914" i="1" s="1"/>
  <c r="E1914" i="1"/>
  <c r="N1913" i="1"/>
  <c r="M1913" i="1"/>
  <c r="K1913" i="1"/>
  <c r="L1913" i="1" s="1"/>
  <c r="E1913" i="1"/>
  <c r="N1912" i="1"/>
  <c r="M1912" i="1"/>
  <c r="K1912" i="1"/>
  <c r="L1912" i="1" s="1"/>
  <c r="E1912" i="1"/>
  <c r="N1911" i="1"/>
  <c r="M1911" i="1"/>
  <c r="K1911" i="1"/>
  <c r="L1911" i="1" s="1"/>
  <c r="E1911" i="1"/>
  <c r="N1910" i="1"/>
  <c r="M1910" i="1"/>
  <c r="K1910" i="1"/>
  <c r="L1910" i="1" s="1"/>
  <c r="E1910" i="1"/>
  <c r="N1909" i="1"/>
  <c r="M1909" i="1"/>
  <c r="K1909" i="1"/>
  <c r="L1909" i="1" s="1"/>
  <c r="E1909" i="1"/>
  <c r="N1908" i="1"/>
  <c r="M1908" i="1"/>
  <c r="K1908" i="1"/>
  <c r="L1908" i="1" s="1"/>
  <c r="E1908" i="1"/>
  <c r="N1907" i="1"/>
  <c r="M1907" i="1"/>
  <c r="K1907" i="1"/>
  <c r="L1907" i="1" s="1"/>
  <c r="E1907" i="1"/>
  <c r="N1906" i="1"/>
  <c r="M1906" i="1"/>
  <c r="K1906" i="1"/>
  <c r="L1906" i="1" s="1"/>
  <c r="E1906" i="1"/>
  <c r="N1905" i="1"/>
  <c r="M1905" i="1"/>
  <c r="K1905" i="1"/>
  <c r="L1905" i="1" s="1"/>
  <c r="E1905" i="1"/>
  <c r="N1904" i="1"/>
  <c r="M1904" i="1"/>
  <c r="K1904" i="1"/>
  <c r="L1904" i="1" s="1"/>
  <c r="E1904" i="1"/>
  <c r="N1903" i="1"/>
  <c r="M1903" i="1"/>
  <c r="K1903" i="1"/>
  <c r="L1903" i="1" s="1"/>
  <c r="E1903" i="1"/>
  <c r="N1902" i="1"/>
  <c r="M1902" i="1"/>
  <c r="K1902" i="1"/>
  <c r="L1902" i="1" s="1"/>
  <c r="E1902" i="1"/>
  <c r="N1901" i="1"/>
  <c r="M1901" i="1"/>
  <c r="K1901" i="1"/>
  <c r="L1901" i="1" s="1"/>
  <c r="E1901" i="1"/>
  <c r="N1900" i="1"/>
  <c r="M1900" i="1"/>
  <c r="K1900" i="1"/>
  <c r="L1900" i="1" s="1"/>
  <c r="E1900" i="1"/>
  <c r="N1899" i="1"/>
  <c r="M1899" i="1"/>
  <c r="K1899" i="1"/>
  <c r="L1899" i="1" s="1"/>
  <c r="E1899" i="1"/>
  <c r="N1898" i="1"/>
  <c r="M1898" i="1"/>
  <c r="K1898" i="1"/>
  <c r="L1898" i="1" s="1"/>
  <c r="E1898" i="1"/>
  <c r="N1897" i="1"/>
  <c r="M1897" i="1"/>
  <c r="K1897" i="1"/>
  <c r="L1897" i="1" s="1"/>
  <c r="E1897" i="1"/>
  <c r="N1896" i="1"/>
  <c r="M1896" i="1"/>
  <c r="K1896" i="1"/>
  <c r="L1896" i="1" s="1"/>
  <c r="E1896" i="1"/>
  <c r="N1895" i="1"/>
  <c r="M1895" i="1"/>
  <c r="K1895" i="1"/>
  <c r="L1895" i="1" s="1"/>
  <c r="E1895" i="1"/>
  <c r="N1894" i="1"/>
  <c r="M1894" i="1"/>
  <c r="K1894" i="1"/>
  <c r="L1894" i="1" s="1"/>
  <c r="E1894" i="1"/>
  <c r="N1893" i="1"/>
  <c r="M1893" i="1"/>
  <c r="K1893" i="1"/>
  <c r="L1893" i="1" s="1"/>
  <c r="E1893" i="1"/>
  <c r="N1892" i="1"/>
  <c r="M1892" i="1"/>
  <c r="K1892" i="1"/>
  <c r="L1892" i="1" s="1"/>
  <c r="E1892" i="1"/>
  <c r="N1891" i="1"/>
  <c r="M1891" i="1"/>
  <c r="K1891" i="1"/>
  <c r="L1891" i="1" s="1"/>
  <c r="E1891" i="1"/>
  <c r="N1890" i="1"/>
  <c r="M1890" i="1"/>
  <c r="K1890" i="1"/>
  <c r="L1890" i="1" s="1"/>
  <c r="E1890" i="1"/>
  <c r="N1889" i="1"/>
  <c r="M1889" i="1"/>
  <c r="K1889" i="1"/>
  <c r="L1889" i="1" s="1"/>
  <c r="E1889" i="1"/>
  <c r="N1888" i="1"/>
  <c r="M1888" i="1"/>
  <c r="K1888" i="1"/>
  <c r="L1888" i="1" s="1"/>
  <c r="E1888" i="1"/>
  <c r="N1887" i="1"/>
  <c r="M1887" i="1"/>
  <c r="K1887" i="1"/>
  <c r="L1887" i="1" s="1"/>
  <c r="E1887" i="1"/>
  <c r="N1886" i="1"/>
  <c r="M1886" i="1"/>
  <c r="K1886" i="1"/>
  <c r="L1886" i="1" s="1"/>
  <c r="E1886" i="1"/>
  <c r="N1885" i="1"/>
  <c r="M1885" i="1"/>
  <c r="K1885" i="1"/>
  <c r="L1885" i="1" s="1"/>
  <c r="E1885" i="1"/>
  <c r="N1884" i="1"/>
  <c r="M1884" i="1"/>
  <c r="K1884" i="1"/>
  <c r="L1884" i="1" s="1"/>
  <c r="E1884" i="1"/>
  <c r="N1883" i="1"/>
  <c r="M1883" i="1"/>
  <c r="K1883" i="1"/>
  <c r="L1883" i="1" s="1"/>
  <c r="E1883" i="1"/>
  <c r="N1882" i="1"/>
  <c r="M1882" i="1"/>
  <c r="K1882" i="1"/>
  <c r="L1882" i="1" s="1"/>
  <c r="E1882" i="1"/>
  <c r="N1881" i="1"/>
  <c r="M1881" i="1"/>
  <c r="K1881" i="1"/>
  <c r="L1881" i="1" s="1"/>
  <c r="E1881" i="1"/>
  <c r="N1880" i="1"/>
  <c r="M1880" i="1"/>
  <c r="K1880" i="1"/>
  <c r="L1880" i="1" s="1"/>
  <c r="E1880" i="1"/>
  <c r="N1879" i="1"/>
  <c r="M1879" i="1"/>
  <c r="K1879" i="1"/>
  <c r="L1879" i="1" s="1"/>
  <c r="E1879" i="1"/>
  <c r="N1878" i="1"/>
  <c r="M1878" i="1"/>
  <c r="K1878" i="1"/>
  <c r="L1878" i="1" s="1"/>
  <c r="E1878" i="1"/>
  <c r="N1877" i="1"/>
  <c r="M1877" i="1"/>
  <c r="K1877" i="1"/>
  <c r="L1877" i="1" s="1"/>
  <c r="E1877" i="1"/>
  <c r="N1876" i="1"/>
  <c r="M1876" i="1"/>
  <c r="K1876" i="1"/>
  <c r="L1876" i="1" s="1"/>
  <c r="E1876" i="1"/>
  <c r="N1875" i="1"/>
  <c r="M1875" i="1"/>
  <c r="K1875" i="1"/>
  <c r="L1875" i="1" s="1"/>
  <c r="E1875" i="1"/>
  <c r="N1874" i="1"/>
  <c r="M1874" i="1"/>
  <c r="K1874" i="1"/>
  <c r="L1874" i="1" s="1"/>
  <c r="E1874" i="1"/>
  <c r="N1873" i="1"/>
  <c r="M1873" i="1"/>
  <c r="K1873" i="1"/>
  <c r="L1873" i="1" s="1"/>
  <c r="E1873" i="1"/>
  <c r="N1872" i="1"/>
  <c r="M1872" i="1"/>
  <c r="K1872" i="1"/>
  <c r="L1872" i="1" s="1"/>
  <c r="E1872" i="1"/>
  <c r="N1871" i="1"/>
  <c r="M1871" i="1"/>
  <c r="K1871" i="1"/>
  <c r="L1871" i="1" s="1"/>
  <c r="E1871" i="1"/>
  <c r="N1870" i="1"/>
  <c r="M1870" i="1"/>
  <c r="K1870" i="1"/>
  <c r="L1870" i="1" s="1"/>
  <c r="E1870" i="1"/>
  <c r="N1869" i="1"/>
  <c r="M1869" i="1"/>
  <c r="K1869" i="1"/>
  <c r="L1869" i="1" s="1"/>
  <c r="E1869" i="1"/>
  <c r="N1868" i="1"/>
  <c r="M1868" i="1"/>
  <c r="K1868" i="1"/>
  <c r="L1868" i="1" s="1"/>
  <c r="E1868" i="1"/>
  <c r="N1867" i="1"/>
  <c r="M1867" i="1"/>
  <c r="K1867" i="1"/>
  <c r="L1867" i="1" s="1"/>
  <c r="E1867" i="1"/>
  <c r="N1866" i="1"/>
  <c r="M1866" i="1"/>
  <c r="K1866" i="1"/>
  <c r="L1866" i="1" s="1"/>
  <c r="E1866" i="1"/>
  <c r="N1865" i="1"/>
  <c r="M1865" i="1"/>
  <c r="K1865" i="1"/>
  <c r="L1865" i="1" s="1"/>
  <c r="E1865" i="1"/>
  <c r="N1864" i="1"/>
  <c r="M1864" i="1"/>
  <c r="K1864" i="1"/>
  <c r="L1864" i="1" s="1"/>
  <c r="E1864" i="1"/>
  <c r="N1863" i="1"/>
  <c r="M1863" i="1"/>
  <c r="K1863" i="1"/>
  <c r="L1863" i="1" s="1"/>
  <c r="E1863" i="1"/>
  <c r="N1862" i="1"/>
  <c r="M1862" i="1"/>
  <c r="K1862" i="1"/>
  <c r="L1862" i="1" s="1"/>
  <c r="E1862" i="1"/>
  <c r="N1861" i="1"/>
  <c r="M1861" i="1"/>
  <c r="K1861" i="1"/>
  <c r="L1861" i="1" s="1"/>
  <c r="E1861" i="1"/>
  <c r="N1860" i="1"/>
  <c r="M1860" i="1"/>
  <c r="K1860" i="1"/>
  <c r="L1860" i="1" s="1"/>
  <c r="E1860" i="1"/>
  <c r="N1859" i="1"/>
  <c r="M1859" i="1"/>
  <c r="K1859" i="1"/>
  <c r="L1859" i="1" s="1"/>
  <c r="E1859" i="1"/>
  <c r="N1858" i="1"/>
  <c r="M1858" i="1"/>
  <c r="K1858" i="1"/>
  <c r="L1858" i="1" s="1"/>
  <c r="E1858" i="1"/>
  <c r="N1857" i="1"/>
  <c r="M1857" i="1"/>
  <c r="K1857" i="1"/>
  <c r="L1857" i="1" s="1"/>
  <c r="E1857" i="1"/>
  <c r="N1856" i="1"/>
  <c r="M1856" i="1"/>
  <c r="K1856" i="1"/>
  <c r="L1856" i="1" s="1"/>
  <c r="E1856" i="1"/>
  <c r="N1855" i="1"/>
  <c r="M1855" i="1"/>
  <c r="K1855" i="1"/>
  <c r="L1855" i="1" s="1"/>
  <c r="E1855" i="1"/>
  <c r="N1854" i="1"/>
  <c r="M1854" i="1"/>
  <c r="K1854" i="1"/>
  <c r="L1854" i="1" s="1"/>
  <c r="E1854" i="1"/>
  <c r="N1853" i="1"/>
  <c r="M1853" i="1"/>
  <c r="K1853" i="1"/>
  <c r="L1853" i="1" s="1"/>
  <c r="E1853" i="1"/>
  <c r="N1852" i="1"/>
  <c r="M1852" i="1"/>
  <c r="K1852" i="1"/>
  <c r="L1852" i="1" s="1"/>
  <c r="E1852" i="1"/>
  <c r="N1851" i="1"/>
  <c r="M1851" i="1"/>
  <c r="K1851" i="1"/>
  <c r="L1851" i="1" s="1"/>
  <c r="E1851" i="1"/>
  <c r="N1850" i="1"/>
  <c r="M1850" i="1"/>
  <c r="K1850" i="1"/>
  <c r="L1850" i="1" s="1"/>
  <c r="E1850" i="1"/>
  <c r="N1849" i="1"/>
  <c r="M1849" i="1"/>
  <c r="K1849" i="1"/>
  <c r="L1849" i="1" s="1"/>
  <c r="E1849" i="1"/>
  <c r="N1848" i="1"/>
  <c r="M1848" i="1"/>
  <c r="K1848" i="1"/>
  <c r="L1848" i="1" s="1"/>
  <c r="E1848" i="1"/>
  <c r="N1847" i="1"/>
  <c r="M1847" i="1"/>
  <c r="K1847" i="1"/>
  <c r="L1847" i="1" s="1"/>
  <c r="E1847" i="1"/>
  <c r="N1846" i="1"/>
  <c r="M1846" i="1"/>
  <c r="K1846" i="1"/>
  <c r="L1846" i="1" s="1"/>
  <c r="E1846" i="1"/>
  <c r="N1845" i="1"/>
  <c r="M1845" i="1"/>
  <c r="K1845" i="1"/>
  <c r="L1845" i="1" s="1"/>
  <c r="E1845" i="1"/>
  <c r="N1844" i="1"/>
  <c r="M1844" i="1"/>
  <c r="K1844" i="1"/>
  <c r="L1844" i="1" s="1"/>
  <c r="E1844" i="1"/>
  <c r="N1843" i="1"/>
  <c r="M1843" i="1"/>
  <c r="K1843" i="1"/>
  <c r="L1843" i="1" s="1"/>
  <c r="E1843" i="1"/>
  <c r="N1842" i="1"/>
  <c r="M1842" i="1"/>
  <c r="K1842" i="1"/>
  <c r="L1842" i="1" s="1"/>
  <c r="E1842" i="1"/>
  <c r="N1841" i="1"/>
  <c r="M1841" i="1"/>
  <c r="K1841" i="1"/>
  <c r="L1841" i="1" s="1"/>
  <c r="E1841" i="1"/>
  <c r="N1840" i="1"/>
  <c r="M1840" i="1"/>
  <c r="K1840" i="1"/>
  <c r="L1840" i="1" s="1"/>
  <c r="E1840" i="1"/>
  <c r="N1839" i="1"/>
  <c r="M1839" i="1"/>
  <c r="K1839" i="1"/>
  <c r="L1839" i="1" s="1"/>
  <c r="E1839" i="1"/>
  <c r="N1838" i="1"/>
  <c r="M1838" i="1"/>
  <c r="K1838" i="1"/>
  <c r="L1838" i="1" s="1"/>
  <c r="E1838" i="1"/>
  <c r="N1837" i="1"/>
  <c r="M1837" i="1"/>
  <c r="K1837" i="1"/>
  <c r="L1837" i="1" s="1"/>
  <c r="E1837" i="1"/>
  <c r="N1836" i="1"/>
  <c r="M1836" i="1"/>
  <c r="K1836" i="1"/>
  <c r="L1836" i="1" s="1"/>
  <c r="E1836" i="1"/>
  <c r="N1835" i="1"/>
  <c r="M1835" i="1"/>
  <c r="K1835" i="1"/>
  <c r="L1835" i="1" s="1"/>
  <c r="E1835" i="1"/>
  <c r="N1834" i="1"/>
  <c r="M1834" i="1"/>
  <c r="K1834" i="1"/>
  <c r="L1834" i="1" s="1"/>
  <c r="E1834" i="1"/>
  <c r="N1833" i="1"/>
  <c r="M1833" i="1"/>
  <c r="K1833" i="1"/>
  <c r="L1833" i="1" s="1"/>
  <c r="E1833" i="1"/>
  <c r="N1832" i="1"/>
  <c r="M1832" i="1"/>
  <c r="K1832" i="1"/>
  <c r="L1832" i="1" s="1"/>
  <c r="E1832" i="1"/>
  <c r="N1831" i="1"/>
  <c r="M1831" i="1"/>
  <c r="K1831" i="1"/>
  <c r="L1831" i="1" s="1"/>
  <c r="E1831" i="1"/>
  <c r="N1830" i="1"/>
  <c r="M1830" i="1"/>
  <c r="K1830" i="1"/>
  <c r="L1830" i="1" s="1"/>
  <c r="E1830" i="1"/>
  <c r="N1829" i="1"/>
  <c r="M1829" i="1"/>
  <c r="K1829" i="1"/>
  <c r="L1829" i="1" s="1"/>
  <c r="E1829" i="1"/>
  <c r="N1828" i="1"/>
  <c r="M1828" i="1"/>
  <c r="K1828" i="1"/>
  <c r="L1828" i="1" s="1"/>
  <c r="E1828" i="1"/>
  <c r="N1827" i="1"/>
  <c r="M1827" i="1"/>
  <c r="K1827" i="1"/>
  <c r="L1827" i="1" s="1"/>
  <c r="E1827" i="1"/>
  <c r="N1826" i="1"/>
  <c r="M1826" i="1"/>
  <c r="K1826" i="1"/>
  <c r="L1826" i="1" s="1"/>
  <c r="E1826" i="1"/>
  <c r="N1825" i="1"/>
  <c r="M1825" i="1"/>
  <c r="K1825" i="1"/>
  <c r="L1825" i="1" s="1"/>
  <c r="E1825" i="1"/>
  <c r="N1824" i="1"/>
  <c r="M1824" i="1"/>
  <c r="K1824" i="1"/>
  <c r="L1824" i="1" s="1"/>
  <c r="E1824" i="1"/>
  <c r="N1823" i="1"/>
  <c r="M1823" i="1"/>
  <c r="K1823" i="1"/>
  <c r="L1823" i="1" s="1"/>
  <c r="E1823" i="1"/>
  <c r="N1822" i="1"/>
  <c r="M1822" i="1"/>
  <c r="K1822" i="1"/>
  <c r="L1822" i="1" s="1"/>
  <c r="E1822" i="1"/>
  <c r="N1821" i="1"/>
  <c r="M1821" i="1"/>
  <c r="K1821" i="1"/>
  <c r="L1821" i="1" s="1"/>
  <c r="E1821" i="1"/>
  <c r="N1820" i="1"/>
  <c r="M1820" i="1"/>
  <c r="K1820" i="1"/>
  <c r="L1820" i="1" s="1"/>
  <c r="N1819" i="1"/>
  <c r="M1819" i="1"/>
  <c r="K1819" i="1"/>
  <c r="L1819" i="1" s="1"/>
  <c r="N1818" i="1"/>
  <c r="M1818" i="1"/>
  <c r="K1818" i="1"/>
  <c r="L1818" i="1" s="1"/>
  <c r="N1817" i="1"/>
  <c r="M1817" i="1"/>
  <c r="K1817" i="1"/>
  <c r="L1817" i="1" s="1"/>
  <c r="N1816" i="1"/>
  <c r="M1816" i="1"/>
  <c r="K1816" i="1"/>
  <c r="L1816" i="1" s="1"/>
  <c r="N1815" i="1"/>
  <c r="M1815" i="1"/>
  <c r="K1815" i="1"/>
  <c r="L1815" i="1" s="1"/>
  <c r="N1814" i="1"/>
  <c r="M1814" i="1"/>
  <c r="K1814" i="1"/>
  <c r="L1814" i="1" s="1"/>
  <c r="N1813" i="1"/>
  <c r="M1813" i="1"/>
  <c r="K1813" i="1"/>
  <c r="L1813" i="1" s="1"/>
  <c r="N1812" i="1"/>
  <c r="M1812" i="1"/>
  <c r="K1812" i="1"/>
  <c r="L1812" i="1" s="1"/>
  <c r="N1811" i="1"/>
  <c r="M1811" i="1"/>
  <c r="K1811" i="1"/>
  <c r="L1811" i="1" s="1"/>
  <c r="N1810" i="1"/>
  <c r="M1810" i="1"/>
  <c r="K1810" i="1"/>
  <c r="L1810" i="1" s="1"/>
  <c r="N1809" i="1"/>
  <c r="M1809" i="1"/>
  <c r="K1809" i="1"/>
  <c r="L1809" i="1" s="1"/>
  <c r="N1808" i="1"/>
  <c r="M1808" i="1"/>
  <c r="K1808" i="1"/>
  <c r="L1808" i="1" s="1"/>
  <c r="N1807" i="1"/>
  <c r="M1807" i="1"/>
  <c r="K1807" i="1"/>
  <c r="L1807" i="1" s="1"/>
  <c r="N1806" i="1"/>
  <c r="M1806" i="1"/>
  <c r="K1806" i="1"/>
  <c r="L1806" i="1" s="1"/>
  <c r="N1805" i="1"/>
  <c r="M1805" i="1"/>
  <c r="K1805" i="1"/>
  <c r="L1805" i="1" s="1"/>
  <c r="N1804" i="1"/>
  <c r="M1804" i="1"/>
  <c r="K1804" i="1"/>
  <c r="L1804" i="1" s="1"/>
  <c r="N1803" i="1"/>
  <c r="M1803" i="1"/>
  <c r="K1803" i="1"/>
  <c r="L1803" i="1" s="1"/>
  <c r="N1802" i="1"/>
  <c r="M1802" i="1"/>
  <c r="K1802" i="1"/>
  <c r="L1802" i="1" s="1"/>
  <c r="N1801" i="1"/>
  <c r="M1801" i="1"/>
  <c r="K1801" i="1"/>
  <c r="L1801" i="1" s="1"/>
  <c r="N1800" i="1"/>
  <c r="M1800" i="1"/>
  <c r="K1800" i="1"/>
  <c r="L1800" i="1" s="1"/>
  <c r="N1799" i="1"/>
  <c r="M1799" i="1"/>
  <c r="K1799" i="1"/>
  <c r="L1799" i="1" s="1"/>
  <c r="N1798" i="1"/>
  <c r="M1798" i="1"/>
  <c r="K1798" i="1"/>
  <c r="L1798" i="1" s="1"/>
  <c r="N1797" i="1"/>
  <c r="M1797" i="1"/>
  <c r="K1797" i="1"/>
  <c r="L1797" i="1" s="1"/>
  <c r="N1796" i="1"/>
  <c r="M1796" i="1"/>
  <c r="K1796" i="1"/>
  <c r="L1796" i="1" s="1"/>
  <c r="N1795" i="1"/>
  <c r="M1795" i="1"/>
  <c r="K1795" i="1"/>
  <c r="L1795" i="1" s="1"/>
  <c r="N1794" i="1"/>
  <c r="M1794" i="1"/>
  <c r="K1794" i="1"/>
  <c r="L1794" i="1" s="1"/>
  <c r="N1793" i="1"/>
  <c r="M1793" i="1"/>
  <c r="K1793" i="1"/>
  <c r="L1793" i="1" s="1"/>
  <c r="N1792" i="1"/>
  <c r="M1792" i="1"/>
  <c r="K1792" i="1"/>
  <c r="L1792" i="1" s="1"/>
  <c r="N1791" i="1"/>
  <c r="M1791" i="1"/>
  <c r="K1791" i="1"/>
  <c r="L1791" i="1" s="1"/>
  <c r="N1790" i="1"/>
  <c r="M1790" i="1"/>
  <c r="K1790" i="1"/>
  <c r="L1790" i="1" s="1"/>
  <c r="N1789" i="1"/>
  <c r="M1789" i="1"/>
  <c r="K1789" i="1"/>
  <c r="L1789" i="1" s="1"/>
  <c r="N1788" i="1"/>
  <c r="M1788" i="1"/>
  <c r="K1788" i="1"/>
  <c r="L1788" i="1" s="1"/>
  <c r="N1787" i="1"/>
  <c r="M1787" i="1"/>
  <c r="K1787" i="1"/>
  <c r="L1787" i="1" s="1"/>
  <c r="N1786" i="1"/>
  <c r="M1786" i="1"/>
  <c r="K1786" i="1"/>
  <c r="L1786" i="1" s="1"/>
  <c r="N1785" i="1"/>
  <c r="M1785" i="1"/>
  <c r="K1785" i="1"/>
  <c r="L1785" i="1" s="1"/>
  <c r="N1784" i="1"/>
  <c r="M1784" i="1"/>
  <c r="K1784" i="1"/>
  <c r="L1784" i="1" s="1"/>
  <c r="N1783" i="1"/>
  <c r="M1783" i="1"/>
  <c r="K1783" i="1"/>
  <c r="L1783" i="1" s="1"/>
  <c r="N1782" i="1"/>
  <c r="M1782" i="1"/>
  <c r="K1782" i="1"/>
  <c r="L1782" i="1" s="1"/>
  <c r="N1781" i="1"/>
  <c r="M1781" i="1"/>
  <c r="K1781" i="1"/>
  <c r="L1781" i="1" s="1"/>
  <c r="N1780" i="1"/>
  <c r="M1780" i="1"/>
  <c r="K1780" i="1"/>
  <c r="L1780" i="1" s="1"/>
  <c r="N1779" i="1"/>
  <c r="M1779" i="1"/>
  <c r="K1779" i="1"/>
  <c r="L1779" i="1" s="1"/>
  <c r="N1778" i="1"/>
  <c r="M1778" i="1"/>
  <c r="K1778" i="1"/>
  <c r="L1778" i="1" s="1"/>
  <c r="N1777" i="1"/>
  <c r="M1777" i="1"/>
  <c r="K1777" i="1"/>
  <c r="L1777" i="1" s="1"/>
  <c r="N1776" i="1"/>
  <c r="M1776" i="1"/>
  <c r="K1776" i="1"/>
  <c r="L1776" i="1" s="1"/>
  <c r="N1775" i="1"/>
  <c r="M1775" i="1"/>
  <c r="K1775" i="1"/>
  <c r="L1775" i="1" s="1"/>
  <c r="N1774" i="1"/>
  <c r="M1774" i="1"/>
  <c r="K1774" i="1"/>
  <c r="L1774" i="1" s="1"/>
  <c r="N1773" i="1"/>
  <c r="M1773" i="1"/>
  <c r="K1773" i="1"/>
  <c r="L1773" i="1" s="1"/>
  <c r="N1772" i="1"/>
  <c r="M1772" i="1"/>
  <c r="K1772" i="1"/>
  <c r="L1772" i="1" s="1"/>
  <c r="N1771" i="1"/>
  <c r="M1771" i="1"/>
  <c r="K1771" i="1"/>
  <c r="L1771" i="1" s="1"/>
  <c r="N1770" i="1"/>
  <c r="M1770" i="1"/>
  <c r="K1770" i="1"/>
  <c r="L1770" i="1" s="1"/>
  <c r="N1769" i="1"/>
  <c r="M1769" i="1"/>
  <c r="K1769" i="1"/>
  <c r="L1769" i="1" s="1"/>
  <c r="N1768" i="1"/>
  <c r="M1768" i="1"/>
  <c r="K1768" i="1"/>
  <c r="L1768" i="1" s="1"/>
  <c r="N1767" i="1"/>
  <c r="M1767" i="1"/>
  <c r="K1767" i="1"/>
  <c r="L1767" i="1" s="1"/>
  <c r="N1766" i="1"/>
  <c r="M1766" i="1"/>
  <c r="K1766" i="1"/>
  <c r="L1766" i="1" s="1"/>
  <c r="N1765" i="1"/>
  <c r="M1765" i="1"/>
  <c r="K1765" i="1"/>
  <c r="L1765" i="1" s="1"/>
  <c r="N1764" i="1"/>
  <c r="M1764" i="1"/>
  <c r="K1764" i="1"/>
  <c r="L1764" i="1" s="1"/>
  <c r="N1763" i="1"/>
  <c r="M1763" i="1"/>
  <c r="K1763" i="1"/>
  <c r="L1763" i="1" s="1"/>
  <c r="N1762" i="1"/>
  <c r="M1762" i="1"/>
  <c r="K1762" i="1"/>
  <c r="L1762" i="1" s="1"/>
  <c r="N1761" i="1"/>
  <c r="M1761" i="1"/>
  <c r="K1761" i="1"/>
  <c r="L1761" i="1" s="1"/>
  <c r="N1760" i="1"/>
  <c r="M1760" i="1"/>
  <c r="K1760" i="1"/>
  <c r="L1760" i="1" s="1"/>
  <c r="N1759" i="1"/>
  <c r="M1759" i="1"/>
  <c r="K1759" i="1"/>
  <c r="L1759" i="1" s="1"/>
  <c r="N1758" i="1"/>
  <c r="M1758" i="1"/>
  <c r="K1758" i="1"/>
  <c r="L1758" i="1" s="1"/>
  <c r="N1757" i="1"/>
  <c r="M1757" i="1"/>
  <c r="K1757" i="1"/>
  <c r="L1757" i="1" s="1"/>
  <c r="N1756" i="1"/>
  <c r="M1756" i="1"/>
  <c r="K1756" i="1"/>
  <c r="L1756" i="1" s="1"/>
  <c r="N1755" i="1"/>
  <c r="M1755" i="1"/>
  <c r="K1755" i="1"/>
  <c r="L1755" i="1" s="1"/>
  <c r="N1754" i="1"/>
  <c r="M1754" i="1"/>
  <c r="K1754" i="1"/>
  <c r="L1754" i="1" s="1"/>
  <c r="N1753" i="1"/>
  <c r="M1753" i="1"/>
  <c r="K1753" i="1"/>
  <c r="L1753" i="1" s="1"/>
  <c r="N1752" i="1"/>
  <c r="M1752" i="1"/>
  <c r="K1752" i="1"/>
  <c r="L1752" i="1" s="1"/>
  <c r="N1751" i="1"/>
  <c r="M1751" i="1"/>
  <c r="K1751" i="1"/>
  <c r="L1751" i="1" s="1"/>
  <c r="N1750" i="1"/>
  <c r="M1750" i="1"/>
  <c r="K1750" i="1"/>
  <c r="L1750" i="1" s="1"/>
  <c r="N1749" i="1"/>
  <c r="M1749" i="1"/>
  <c r="K1749" i="1"/>
  <c r="L1749" i="1" s="1"/>
  <c r="N1748" i="1"/>
  <c r="M1748" i="1"/>
  <c r="K1748" i="1"/>
  <c r="L1748" i="1" s="1"/>
  <c r="N1747" i="1"/>
  <c r="M1747" i="1"/>
  <c r="K1747" i="1"/>
  <c r="L1747" i="1" s="1"/>
  <c r="N1746" i="1"/>
  <c r="M1746" i="1"/>
  <c r="K1746" i="1"/>
  <c r="L1746" i="1" s="1"/>
  <c r="N1745" i="1"/>
  <c r="M1745" i="1"/>
  <c r="K1745" i="1"/>
  <c r="L1745" i="1" s="1"/>
  <c r="N1744" i="1"/>
  <c r="M1744" i="1"/>
  <c r="K1744" i="1"/>
  <c r="L1744" i="1" s="1"/>
  <c r="N1743" i="1"/>
  <c r="M1743" i="1"/>
  <c r="K1743" i="1"/>
  <c r="L1743" i="1" s="1"/>
  <c r="N1742" i="1"/>
  <c r="M1742" i="1"/>
  <c r="K1742" i="1"/>
  <c r="L1742" i="1" s="1"/>
  <c r="N1741" i="1"/>
  <c r="M1741" i="1"/>
  <c r="K1741" i="1"/>
  <c r="L1741" i="1" s="1"/>
  <c r="N1740" i="1"/>
  <c r="M1740" i="1"/>
  <c r="K1740" i="1"/>
  <c r="L1740" i="1" s="1"/>
  <c r="N1739" i="1"/>
  <c r="M1739" i="1"/>
  <c r="K1739" i="1"/>
  <c r="L1739" i="1" s="1"/>
  <c r="N1738" i="1"/>
  <c r="M1738" i="1"/>
  <c r="K1738" i="1"/>
  <c r="L1738" i="1" s="1"/>
  <c r="N1737" i="1"/>
  <c r="M1737" i="1"/>
  <c r="K1737" i="1"/>
  <c r="L1737" i="1" s="1"/>
  <c r="N1736" i="1"/>
  <c r="M1736" i="1"/>
  <c r="K1736" i="1"/>
  <c r="L1736" i="1" s="1"/>
  <c r="N1735" i="1"/>
  <c r="M1735" i="1"/>
  <c r="K1735" i="1"/>
  <c r="L1735" i="1" s="1"/>
  <c r="N1734" i="1"/>
  <c r="M1734" i="1"/>
  <c r="K1734" i="1"/>
  <c r="L1734" i="1" s="1"/>
  <c r="N1733" i="1"/>
  <c r="M1733" i="1"/>
  <c r="K1733" i="1"/>
  <c r="L1733" i="1" s="1"/>
  <c r="N1732" i="1"/>
  <c r="M1732" i="1"/>
  <c r="K1732" i="1"/>
  <c r="L1732" i="1" s="1"/>
  <c r="N1731" i="1"/>
  <c r="M1731" i="1"/>
  <c r="K1731" i="1"/>
  <c r="L1731" i="1" s="1"/>
  <c r="N1730" i="1"/>
  <c r="M1730" i="1"/>
  <c r="K1730" i="1"/>
  <c r="L1730" i="1" s="1"/>
  <c r="N1729" i="1"/>
  <c r="M1729" i="1"/>
  <c r="K1729" i="1"/>
  <c r="L1729" i="1" s="1"/>
  <c r="N1728" i="1"/>
  <c r="M1728" i="1"/>
  <c r="K1728" i="1"/>
  <c r="L1728" i="1" s="1"/>
  <c r="N1727" i="1"/>
  <c r="M1727" i="1"/>
  <c r="K1727" i="1"/>
  <c r="L1727" i="1" s="1"/>
  <c r="N1726" i="1"/>
  <c r="M1726" i="1"/>
  <c r="K1726" i="1"/>
  <c r="L1726" i="1" s="1"/>
  <c r="N1725" i="1"/>
  <c r="M1725" i="1"/>
  <c r="K1725" i="1"/>
  <c r="L1725" i="1" s="1"/>
  <c r="N1724" i="1"/>
  <c r="M1724" i="1"/>
  <c r="K1724" i="1"/>
  <c r="L1724" i="1" s="1"/>
  <c r="N1723" i="1"/>
  <c r="M1723" i="1"/>
  <c r="K1723" i="1"/>
  <c r="L1723" i="1" s="1"/>
  <c r="N1722" i="1"/>
  <c r="M1722" i="1"/>
  <c r="K1722" i="1"/>
  <c r="L1722" i="1" s="1"/>
  <c r="N1721" i="1"/>
  <c r="M1721" i="1"/>
  <c r="K1721" i="1"/>
  <c r="L1721" i="1" s="1"/>
  <c r="N1720" i="1"/>
  <c r="M1720" i="1"/>
  <c r="K1720" i="1"/>
  <c r="L1720" i="1" s="1"/>
  <c r="N1719" i="1"/>
  <c r="M1719" i="1"/>
  <c r="K1719" i="1"/>
  <c r="L1719" i="1" s="1"/>
  <c r="N1718" i="1"/>
  <c r="M1718" i="1"/>
  <c r="K1718" i="1"/>
  <c r="L1718" i="1" s="1"/>
  <c r="N1717" i="1"/>
  <c r="M1717" i="1"/>
  <c r="K1717" i="1"/>
  <c r="L1717" i="1" s="1"/>
  <c r="N1716" i="1"/>
  <c r="M1716" i="1"/>
  <c r="K1716" i="1"/>
  <c r="L1716" i="1" s="1"/>
  <c r="N1715" i="1"/>
  <c r="M1715" i="1"/>
  <c r="K1715" i="1"/>
  <c r="L1715" i="1" s="1"/>
  <c r="N1714" i="1"/>
  <c r="M1714" i="1"/>
  <c r="K1714" i="1"/>
  <c r="L1714" i="1" s="1"/>
  <c r="N1713" i="1"/>
  <c r="M1713" i="1"/>
  <c r="K1713" i="1"/>
  <c r="L1713" i="1" s="1"/>
  <c r="N1712" i="1"/>
  <c r="M1712" i="1"/>
  <c r="K1712" i="1"/>
  <c r="L1712" i="1" s="1"/>
  <c r="N1711" i="1"/>
  <c r="M1711" i="1"/>
  <c r="K1711" i="1"/>
  <c r="L1711" i="1" s="1"/>
  <c r="N1710" i="1"/>
  <c r="M1710" i="1"/>
  <c r="K1710" i="1"/>
  <c r="L1710" i="1" s="1"/>
  <c r="N1709" i="1"/>
  <c r="M1709" i="1"/>
  <c r="K1709" i="1"/>
  <c r="L1709" i="1" s="1"/>
  <c r="N1708" i="1"/>
  <c r="M1708" i="1"/>
  <c r="K1708" i="1"/>
  <c r="L1708" i="1" s="1"/>
  <c r="N1707" i="1"/>
  <c r="M1707" i="1"/>
  <c r="K1707" i="1"/>
  <c r="L1707" i="1" s="1"/>
  <c r="N1706" i="1"/>
  <c r="M1706" i="1"/>
  <c r="K1706" i="1"/>
  <c r="L1706" i="1" s="1"/>
  <c r="N1705" i="1"/>
  <c r="M1705" i="1"/>
  <c r="K1705" i="1"/>
  <c r="L1705" i="1" s="1"/>
  <c r="N1704" i="1"/>
  <c r="M1704" i="1"/>
  <c r="K1704" i="1"/>
  <c r="L1704" i="1" s="1"/>
  <c r="N1703" i="1"/>
  <c r="M1703" i="1"/>
  <c r="K1703" i="1"/>
  <c r="L1703" i="1" s="1"/>
  <c r="N1702" i="1"/>
  <c r="M1702" i="1"/>
  <c r="K1702" i="1"/>
  <c r="L1702" i="1" s="1"/>
  <c r="N1701" i="1"/>
  <c r="M1701" i="1"/>
  <c r="K1701" i="1"/>
  <c r="L1701" i="1" s="1"/>
  <c r="N1700" i="1"/>
  <c r="M1700" i="1"/>
  <c r="K1700" i="1"/>
  <c r="L1700" i="1" s="1"/>
  <c r="N1699" i="1"/>
  <c r="M1699" i="1"/>
  <c r="K1699" i="1"/>
  <c r="L1699" i="1" s="1"/>
  <c r="E1699" i="1"/>
  <c r="N1698" i="1"/>
  <c r="M1698" i="1"/>
  <c r="K1698" i="1"/>
  <c r="L1698" i="1" s="1"/>
  <c r="E1698" i="1"/>
  <c r="N1697" i="1"/>
  <c r="M1697" i="1"/>
  <c r="K1697" i="1"/>
  <c r="L1697" i="1" s="1"/>
  <c r="E1697" i="1"/>
  <c r="N1696" i="1"/>
  <c r="M1696" i="1"/>
  <c r="K1696" i="1"/>
  <c r="L1696" i="1" s="1"/>
  <c r="E1696" i="1"/>
  <c r="N1695" i="1"/>
  <c r="M1695" i="1"/>
  <c r="K1695" i="1"/>
  <c r="L1695" i="1" s="1"/>
  <c r="E1695" i="1"/>
  <c r="N1694" i="1"/>
  <c r="M1694" i="1"/>
  <c r="K1694" i="1"/>
  <c r="L1694" i="1" s="1"/>
  <c r="E1694" i="1"/>
  <c r="N1693" i="1"/>
  <c r="M1693" i="1"/>
  <c r="K1693" i="1"/>
  <c r="L1693" i="1" s="1"/>
  <c r="E1693" i="1"/>
  <c r="N1692" i="1"/>
  <c r="M1692" i="1"/>
  <c r="K1692" i="1"/>
  <c r="L1692" i="1" s="1"/>
  <c r="E1692" i="1"/>
  <c r="N1691" i="1"/>
  <c r="M1691" i="1"/>
  <c r="K1691" i="1"/>
  <c r="L1691" i="1" s="1"/>
  <c r="E1691" i="1"/>
  <c r="N1690" i="1"/>
  <c r="M1690" i="1"/>
  <c r="K1690" i="1"/>
  <c r="L1690" i="1" s="1"/>
  <c r="E1690" i="1"/>
  <c r="N1689" i="1"/>
  <c r="M1689" i="1"/>
  <c r="K1689" i="1"/>
  <c r="L1689" i="1" s="1"/>
  <c r="E1689" i="1"/>
  <c r="N1688" i="1"/>
  <c r="M1688" i="1"/>
  <c r="K1688" i="1"/>
  <c r="L1688" i="1" s="1"/>
  <c r="E1688" i="1"/>
  <c r="N1687" i="1"/>
  <c r="M1687" i="1"/>
  <c r="K1687" i="1"/>
  <c r="L1687" i="1" s="1"/>
  <c r="E1687" i="1"/>
  <c r="N1686" i="1"/>
  <c r="M1686" i="1"/>
  <c r="K1686" i="1"/>
  <c r="L1686" i="1" s="1"/>
  <c r="E1686" i="1"/>
  <c r="N1685" i="1"/>
  <c r="M1685" i="1"/>
  <c r="K1685" i="1"/>
  <c r="L1685" i="1" s="1"/>
  <c r="E1685" i="1"/>
  <c r="N1684" i="1"/>
  <c r="M1684" i="1"/>
  <c r="K1684" i="1"/>
  <c r="L1684" i="1" s="1"/>
  <c r="E1684" i="1"/>
  <c r="N1683" i="1"/>
  <c r="M1683" i="1"/>
  <c r="K1683" i="1"/>
  <c r="L1683" i="1" s="1"/>
  <c r="E1683" i="1"/>
  <c r="N1682" i="1"/>
  <c r="M1682" i="1"/>
  <c r="K1682" i="1"/>
  <c r="L1682" i="1" s="1"/>
  <c r="E1682" i="1"/>
  <c r="N1681" i="1"/>
  <c r="M1681" i="1"/>
  <c r="K1681" i="1"/>
  <c r="L1681" i="1" s="1"/>
  <c r="E1681" i="1"/>
  <c r="N1680" i="1"/>
  <c r="M1680" i="1"/>
  <c r="K1680" i="1"/>
  <c r="L1680" i="1" s="1"/>
  <c r="E1680" i="1"/>
  <c r="N1679" i="1"/>
  <c r="M1679" i="1"/>
  <c r="K1679" i="1"/>
  <c r="L1679" i="1" s="1"/>
  <c r="E1679" i="1"/>
  <c r="N1678" i="1"/>
  <c r="M1678" i="1"/>
  <c r="K1678" i="1"/>
  <c r="L1678" i="1" s="1"/>
  <c r="E1678" i="1"/>
  <c r="N1677" i="1"/>
  <c r="M1677" i="1"/>
  <c r="K1677" i="1"/>
  <c r="L1677" i="1" s="1"/>
  <c r="E1677" i="1"/>
  <c r="N1676" i="1"/>
  <c r="M1676" i="1"/>
  <c r="K1676" i="1"/>
  <c r="L1676" i="1" s="1"/>
  <c r="E1676" i="1"/>
  <c r="N1675" i="1"/>
  <c r="M1675" i="1"/>
  <c r="K1675" i="1"/>
  <c r="L1675" i="1" s="1"/>
  <c r="E1675" i="1"/>
  <c r="N1674" i="1"/>
  <c r="M1674" i="1"/>
  <c r="K1674" i="1"/>
  <c r="L1674" i="1" s="1"/>
  <c r="E1674" i="1"/>
  <c r="N1673" i="1"/>
  <c r="M1673" i="1"/>
  <c r="K1673" i="1"/>
  <c r="L1673" i="1" s="1"/>
  <c r="E1673" i="1"/>
  <c r="N1672" i="1"/>
  <c r="M1672" i="1"/>
  <c r="K1672" i="1"/>
  <c r="L1672" i="1" s="1"/>
  <c r="E1672" i="1"/>
  <c r="N1671" i="1"/>
  <c r="M1671" i="1"/>
  <c r="K1671" i="1"/>
  <c r="L1671" i="1" s="1"/>
  <c r="E1671" i="1"/>
  <c r="N1670" i="1"/>
  <c r="M1670" i="1"/>
  <c r="K1670" i="1"/>
  <c r="L1670" i="1" s="1"/>
  <c r="E1670" i="1"/>
  <c r="N1669" i="1"/>
  <c r="M1669" i="1"/>
  <c r="K1669" i="1"/>
  <c r="L1669" i="1" s="1"/>
  <c r="E1669" i="1"/>
  <c r="N1668" i="1"/>
  <c r="M1668" i="1"/>
  <c r="K1668" i="1"/>
  <c r="L1668" i="1" s="1"/>
  <c r="E1668" i="1"/>
  <c r="N1667" i="1"/>
  <c r="M1667" i="1"/>
  <c r="K1667" i="1"/>
  <c r="L1667" i="1" s="1"/>
  <c r="E1667" i="1"/>
  <c r="N1666" i="1"/>
  <c r="M1666" i="1"/>
  <c r="K1666" i="1"/>
  <c r="L1666" i="1" s="1"/>
  <c r="E1666" i="1"/>
  <c r="N1665" i="1"/>
  <c r="M1665" i="1"/>
  <c r="K1665" i="1"/>
  <c r="L1665" i="1" s="1"/>
  <c r="E1665" i="1"/>
  <c r="N1664" i="1"/>
  <c r="M1664" i="1"/>
  <c r="K1664" i="1"/>
  <c r="L1664" i="1" s="1"/>
  <c r="E1664" i="1"/>
  <c r="N1663" i="1"/>
  <c r="M1663" i="1"/>
  <c r="K1663" i="1"/>
  <c r="L1663" i="1" s="1"/>
  <c r="E1663" i="1"/>
  <c r="N1662" i="1"/>
  <c r="M1662" i="1"/>
  <c r="K1662" i="1"/>
  <c r="L1662" i="1" s="1"/>
  <c r="E1662" i="1"/>
  <c r="N1661" i="1"/>
  <c r="M1661" i="1"/>
  <c r="K1661" i="1"/>
  <c r="L1661" i="1" s="1"/>
  <c r="E1661" i="1"/>
  <c r="N1660" i="1"/>
  <c r="M1660" i="1"/>
  <c r="K1660" i="1"/>
  <c r="L1660" i="1" s="1"/>
  <c r="E1660" i="1"/>
  <c r="N1659" i="1"/>
  <c r="M1659" i="1"/>
  <c r="L1659" i="1"/>
  <c r="K1659" i="1"/>
  <c r="E1659" i="1"/>
  <c r="N1658" i="1"/>
  <c r="M1658" i="1"/>
  <c r="K1658" i="1"/>
  <c r="L1658" i="1" s="1"/>
  <c r="E1658" i="1"/>
  <c r="N1657" i="1"/>
  <c r="M1657" i="1"/>
  <c r="K1657" i="1"/>
  <c r="L1657" i="1" s="1"/>
  <c r="E1657" i="1"/>
  <c r="N1656" i="1"/>
  <c r="M1656" i="1"/>
  <c r="K1656" i="1"/>
  <c r="L1656" i="1" s="1"/>
  <c r="E1656" i="1"/>
  <c r="N1655" i="1"/>
  <c r="M1655" i="1"/>
  <c r="K1655" i="1"/>
  <c r="L1655" i="1" s="1"/>
  <c r="E1655" i="1"/>
  <c r="N1654" i="1"/>
  <c r="M1654" i="1"/>
  <c r="K1654" i="1"/>
  <c r="L1654" i="1" s="1"/>
  <c r="E1654" i="1"/>
  <c r="N1653" i="1"/>
  <c r="M1653" i="1"/>
  <c r="K1653" i="1"/>
  <c r="L1653" i="1" s="1"/>
  <c r="E1653" i="1"/>
  <c r="N1652" i="1"/>
  <c r="M1652" i="1"/>
  <c r="K1652" i="1"/>
  <c r="L1652" i="1" s="1"/>
  <c r="E1652" i="1"/>
  <c r="N1651" i="1"/>
  <c r="M1651" i="1"/>
  <c r="K1651" i="1"/>
  <c r="L1651" i="1" s="1"/>
  <c r="E1651" i="1"/>
  <c r="N1650" i="1"/>
  <c r="M1650" i="1"/>
  <c r="K1650" i="1"/>
  <c r="L1650" i="1" s="1"/>
  <c r="E1650" i="1"/>
  <c r="N1649" i="1"/>
  <c r="M1649" i="1"/>
  <c r="K1649" i="1"/>
  <c r="L1649" i="1" s="1"/>
  <c r="E1649" i="1"/>
  <c r="N1648" i="1"/>
  <c r="M1648" i="1"/>
  <c r="K1648" i="1"/>
  <c r="L1648" i="1" s="1"/>
  <c r="E1648" i="1"/>
  <c r="N1647" i="1"/>
  <c r="M1647" i="1"/>
  <c r="K1647" i="1"/>
  <c r="L1647" i="1" s="1"/>
  <c r="E1647" i="1"/>
  <c r="N1646" i="1"/>
  <c r="M1646" i="1"/>
  <c r="K1646" i="1"/>
  <c r="L1646" i="1" s="1"/>
  <c r="E1646" i="1"/>
  <c r="N1645" i="1"/>
  <c r="M1645" i="1"/>
  <c r="K1645" i="1"/>
  <c r="L1645" i="1" s="1"/>
  <c r="E1645" i="1"/>
  <c r="N1644" i="1"/>
  <c r="M1644" i="1"/>
  <c r="K1644" i="1"/>
  <c r="L1644" i="1" s="1"/>
  <c r="E1644" i="1"/>
  <c r="N1643" i="1"/>
  <c r="M1643" i="1"/>
  <c r="K1643" i="1"/>
  <c r="L1643" i="1" s="1"/>
  <c r="E1643" i="1"/>
  <c r="N1642" i="1"/>
  <c r="M1642" i="1"/>
  <c r="K1642" i="1"/>
  <c r="L1642" i="1" s="1"/>
  <c r="E1642" i="1"/>
  <c r="N1641" i="1"/>
  <c r="M1641" i="1"/>
  <c r="K1641" i="1"/>
  <c r="L1641" i="1" s="1"/>
  <c r="E1641" i="1"/>
  <c r="N1640" i="1"/>
  <c r="M1640" i="1"/>
  <c r="K1640" i="1"/>
  <c r="L1640" i="1" s="1"/>
  <c r="E1640" i="1"/>
  <c r="N1639" i="1"/>
  <c r="M1639" i="1"/>
  <c r="K1639" i="1"/>
  <c r="L1639" i="1" s="1"/>
  <c r="E1639" i="1"/>
  <c r="N1638" i="1"/>
  <c r="M1638" i="1"/>
  <c r="K1638" i="1"/>
  <c r="L1638" i="1" s="1"/>
  <c r="E1638" i="1"/>
  <c r="N1637" i="1"/>
  <c r="M1637" i="1"/>
  <c r="K1637" i="1"/>
  <c r="L1637" i="1" s="1"/>
  <c r="E1637" i="1"/>
  <c r="N1636" i="1"/>
  <c r="M1636" i="1"/>
  <c r="K1636" i="1"/>
  <c r="L1636" i="1" s="1"/>
  <c r="E1636" i="1"/>
  <c r="N1635" i="1"/>
  <c r="M1635" i="1"/>
  <c r="K1635" i="1"/>
  <c r="L1635" i="1" s="1"/>
  <c r="E1635" i="1"/>
  <c r="N1634" i="1"/>
  <c r="M1634" i="1"/>
  <c r="K1634" i="1"/>
  <c r="L1634" i="1" s="1"/>
  <c r="E1634" i="1"/>
  <c r="N1633" i="1"/>
  <c r="M1633" i="1"/>
  <c r="K1633" i="1"/>
  <c r="L1633" i="1" s="1"/>
  <c r="E1633" i="1"/>
  <c r="N1632" i="1"/>
  <c r="M1632" i="1"/>
  <c r="K1632" i="1"/>
  <c r="L1632" i="1" s="1"/>
  <c r="E1632" i="1"/>
  <c r="N1631" i="1"/>
  <c r="M1631" i="1"/>
  <c r="K1631" i="1"/>
  <c r="L1631" i="1" s="1"/>
  <c r="E1631" i="1"/>
  <c r="N1630" i="1"/>
  <c r="M1630" i="1"/>
  <c r="K1630" i="1"/>
  <c r="L1630" i="1" s="1"/>
  <c r="E1630" i="1"/>
  <c r="N1629" i="1"/>
  <c r="M1629" i="1"/>
  <c r="K1629" i="1"/>
  <c r="L1629" i="1" s="1"/>
  <c r="E1629" i="1"/>
  <c r="N1628" i="1"/>
  <c r="M1628" i="1"/>
  <c r="K1628" i="1"/>
  <c r="L1628" i="1" s="1"/>
  <c r="E1628" i="1"/>
  <c r="N1627" i="1"/>
  <c r="M1627" i="1"/>
  <c r="K1627" i="1"/>
  <c r="L1627" i="1" s="1"/>
  <c r="E1627" i="1"/>
  <c r="N1626" i="1"/>
  <c r="M1626" i="1"/>
  <c r="K1626" i="1"/>
  <c r="L1626" i="1" s="1"/>
  <c r="E1626" i="1"/>
  <c r="N1625" i="1"/>
  <c r="M1625" i="1"/>
  <c r="K1625" i="1"/>
  <c r="L1625" i="1" s="1"/>
  <c r="E1625" i="1"/>
  <c r="N1624" i="1"/>
  <c r="M1624" i="1"/>
  <c r="K1624" i="1"/>
  <c r="L1624" i="1" s="1"/>
  <c r="E1624" i="1"/>
  <c r="N1623" i="1"/>
  <c r="M1623" i="1"/>
  <c r="K1623" i="1"/>
  <c r="L1623" i="1" s="1"/>
  <c r="E1623" i="1"/>
  <c r="N1622" i="1"/>
  <c r="M1622" i="1"/>
  <c r="K1622" i="1"/>
  <c r="L1622" i="1" s="1"/>
  <c r="E1622" i="1"/>
  <c r="N1621" i="1"/>
  <c r="M1621" i="1"/>
  <c r="K1621" i="1"/>
  <c r="L1621" i="1" s="1"/>
  <c r="E1621" i="1"/>
  <c r="N1620" i="1"/>
  <c r="M1620" i="1"/>
  <c r="K1620" i="1"/>
  <c r="L1620" i="1" s="1"/>
  <c r="E1620" i="1"/>
  <c r="N1619" i="1"/>
  <c r="M1619" i="1"/>
  <c r="K1619" i="1"/>
  <c r="L1619" i="1" s="1"/>
  <c r="E1619" i="1"/>
  <c r="N1618" i="1"/>
  <c r="M1618" i="1"/>
  <c r="K1618" i="1"/>
  <c r="L1618" i="1" s="1"/>
  <c r="E1618" i="1"/>
  <c r="N1617" i="1"/>
  <c r="M1617" i="1"/>
  <c r="K1617" i="1"/>
  <c r="L1617" i="1" s="1"/>
  <c r="E1617" i="1"/>
  <c r="N1616" i="1"/>
  <c r="M1616" i="1"/>
  <c r="K1616" i="1"/>
  <c r="L1616" i="1" s="1"/>
  <c r="E1616" i="1"/>
  <c r="N1615" i="1"/>
  <c r="M1615" i="1"/>
  <c r="K1615" i="1"/>
  <c r="L1615" i="1" s="1"/>
  <c r="E1615" i="1"/>
  <c r="N1614" i="1"/>
  <c r="M1614" i="1"/>
  <c r="K1614" i="1"/>
  <c r="L1614" i="1" s="1"/>
  <c r="E1614" i="1"/>
  <c r="N1613" i="1"/>
  <c r="M1613" i="1"/>
  <c r="K1613" i="1"/>
  <c r="L1613" i="1" s="1"/>
  <c r="E1613" i="1"/>
  <c r="N1612" i="1"/>
  <c r="M1612" i="1"/>
  <c r="K1612" i="1"/>
  <c r="L1612" i="1" s="1"/>
  <c r="E1612" i="1"/>
  <c r="N1611" i="1"/>
  <c r="M1611" i="1"/>
  <c r="K1611" i="1"/>
  <c r="L1611" i="1" s="1"/>
  <c r="E1611" i="1"/>
  <c r="N1610" i="1"/>
  <c r="M1610" i="1"/>
  <c r="K1610" i="1"/>
  <c r="L1610" i="1" s="1"/>
  <c r="E1610" i="1"/>
  <c r="N1609" i="1"/>
  <c r="M1609" i="1"/>
  <c r="K1609" i="1"/>
  <c r="L1609" i="1" s="1"/>
  <c r="E1609" i="1"/>
  <c r="N1608" i="1"/>
  <c r="M1608" i="1"/>
  <c r="K1608" i="1"/>
  <c r="L1608" i="1" s="1"/>
  <c r="E1608" i="1"/>
  <c r="N1607" i="1"/>
  <c r="M1607" i="1"/>
  <c r="K1607" i="1"/>
  <c r="L1607" i="1" s="1"/>
  <c r="E1607" i="1"/>
  <c r="N1606" i="1"/>
  <c r="M1606" i="1"/>
  <c r="K1606" i="1"/>
  <c r="L1606" i="1" s="1"/>
  <c r="E1606" i="1"/>
  <c r="N1605" i="1"/>
  <c r="M1605" i="1"/>
  <c r="K1605" i="1"/>
  <c r="L1605" i="1" s="1"/>
  <c r="E1605" i="1"/>
  <c r="N1604" i="1"/>
  <c r="M1604" i="1"/>
  <c r="K1604" i="1"/>
  <c r="L1604" i="1" s="1"/>
  <c r="E1604" i="1"/>
  <c r="N1603" i="1"/>
  <c r="M1603" i="1"/>
  <c r="K1603" i="1"/>
  <c r="L1603" i="1" s="1"/>
  <c r="E1603" i="1"/>
  <c r="N1602" i="1"/>
  <c r="M1602" i="1"/>
  <c r="K1602" i="1"/>
  <c r="L1602" i="1" s="1"/>
  <c r="E1602" i="1"/>
  <c r="N1601" i="1"/>
  <c r="M1601" i="1"/>
  <c r="K1601" i="1"/>
  <c r="L1601" i="1" s="1"/>
  <c r="E1601" i="1"/>
  <c r="N1600" i="1"/>
  <c r="M1600" i="1"/>
  <c r="K1600" i="1"/>
  <c r="L1600" i="1" s="1"/>
  <c r="E1600" i="1"/>
  <c r="N1599" i="1"/>
  <c r="M1599" i="1"/>
  <c r="K1599" i="1"/>
  <c r="L1599" i="1" s="1"/>
  <c r="E1599" i="1"/>
  <c r="N1598" i="1"/>
  <c r="M1598" i="1"/>
  <c r="K1598" i="1"/>
  <c r="L1598" i="1" s="1"/>
  <c r="E1598" i="1"/>
  <c r="N1597" i="1"/>
  <c r="M1597" i="1"/>
  <c r="K1597" i="1"/>
  <c r="L1597" i="1" s="1"/>
  <c r="E1597" i="1"/>
  <c r="N1596" i="1"/>
  <c r="M1596" i="1"/>
  <c r="K1596" i="1"/>
  <c r="L1596" i="1" s="1"/>
  <c r="E1596" i="1"/>
  <c r="N1595" i="1"/>
  <c r="M1595" i="1"/>
  <c r="K1595" i="1"/>
  <c r="L1595" i="1" s="1"/>
  <c r="E1595" i="1"/>
  <c r="N1594" i="1"/>
  <c r="M1594" i="1"/>
  <c r="K1594" i="1"/>
  <c r="L1594" i="1" s="1"/>
  <c r="E1594" i="1"/>
  <c r="N1593" i="1"/>
  <c r="M1593" i="1"/>
  <c r="K1593" i="1"/>
  <c r="L1593" i="1" s="1"/>
  <c r="E1593" i="1"/>
  <c r="N1592" i="1"/>
  <c r="M1592" i="1"/>
  <c r="K1592" i="1"/>
  <c r="L1592" i="1" s="1"/>
  <c r="E1592" i="1"/>
  <c r="N1591" i="1"/>
  <c r="M1591" i="1"/>
  <c r="K1591" i="1"/>
  <c r="L1591" i="1" s="1"/>
  <c r="E1591" i="1"/>
  <c r="N1590" i="1"/>
  <c r="M1590" i="1"/>
  <c r="K1590" i="1"/>
  <c r="L1590" i="1" s="1"/>
  <c r="E1590" i="1"/>
  <c r="N1589" i="1"/>
  <c r="M1589" i="1"/>
  <c r="K1589" i="1"/>
  <c r="L1589" i="1" s="1"/>
  <c r="E1589" i="1"/>
  <c r="N1588" i="1"/>
  <c r="M1588" i="1"/>
  <c r="K1588" i="1"/>
  <c r="L1588" i="1" s="1"/>
  <c r="E1588" i="1"/>
  <c r="N1587" i="1"/>
  <c r="M1587" i="1"/>
  <c r="K1587" i="1"/>
  <c r="L1587" i="1" s="1"/>
  <c r="E1587" i="1"/>
  <c r="N1586" i="1"/>
  <c r="M1586" i="1"/>
  <c r="K1586" i="1"/>
  <c r="L1586" i="1" s="1"/>
  <c r="E1586" i="1"/>
  <c r="N1585" i="1"/>
  <c r="M1585" i="1"/>
  <c r="K1585" i="1"/>
  <c r="L1585" i="1" s="1"/>
  <c r="E1585" i="1"/>
  <c r="N1584" i="1"/>
  <c r="M1584" i="1"/>
  <c r="K1584" i="1"/>
  <c r="L1584" i="1" s="1"/>
  <c r="E1584" i="1"/>
  <c r="N1583" i="1"/>
  <c r="M1583" i="1"/>
  <c r="K1583" i="1"/>
  <c r="L1583" i="1" s="1"/>
  <c r="E1583" i="1"/>
  <c r="N1582" i="1"/>
  <c r="M1582" i="1"/>
  <c r="K1582" i="1"/>
  <c r="L1582" i="1" s="1"/>
  <c r="E1582" i="1"/>
  <c r="N1581" i="1"/>
  <c r="M1581" i="1"/>
  <c r="K1581" i="1"/>
  <c r="L1581" i="1" s="1"/>
  <c r="E1581" i="1"/>
  <c r="N1580" i="1"/>
  <c r="M1580" i="1"/>
  <c r="K1580" i="1"/>
  <c r="L1580" i="1" s="1"/>
  <c r="E1580" i="1"/>
  <c r="N1579" i="1"/>
  <c r="M1579" i="1"/>
  <c r="K1579" i="1"/>
  <c r="L1579" i="1" s="1"/>
  <c r="E1579" i="1"/>
  <c r="N1578" i="1"/>
  <c r="M1578" i="1"/>
  <c r="K1578" i="1"/>
  <c r="L1578" i="1" s="1"/>
  <c r="E1578" i="1"/>
  <c r="N1577" i="1"/>
  <c r="M1577" i="1"/>
  <c r="K1577" i="1"/>
  <c r="L1577" i="1" s="1"/>
  <c r="E1577" i="1"/>
  <c r="N1576" i="1"/>
  <c r="M1576" i="1"/>
  <c r="K1576" i="1"/>
  <c r="L1576" i="1" s="1"/>
  <c r="E1576" i="1"/>
  <c r="N1575" i="1"/>
  <c r="M1575" i="1"/>
  <c r="K1575" i="1"/>
  <c r="L1575" i="1" s="1"/>
  <c r="E1575" i="1"/>
  <c r="N1574" i="1"/>
  <c r="M1574" i="1"/>
  <c r="K1574" i="1"/>
  <c r="L1574" i="1" s="1"/>
  <c r="E1574" i="1"/>
  <c r="N1573" i="1"/>
  <c r="M1573" i="1"/>
  <c r="K1573" i="1"/>
  <c r="L1573" i="1" s="1"/>
  <c r="E1573" i="1"/>
  <c r="N1572" i="1"/>
  <c r="M1572" i="1"/>
  <c r="K1572" i="1"/>
  <c r="L1572" i="1" s="1"/>
  <c r="E1572" i="1"/>
  <c r="N1571" i="1"/>
  <c r="M1571" i="1"/>
  <c r="K1571" i="1"/>
  <c r="L1571" i="1" s="1"/>
  <c r="E1571" i="1"/>
  <c r="N1570" i="1"/>
  <c r="M1570" i="1"/>
  <c r="K1570" i="1"/>
  <c r="L1570" i="1" s="1"/>
  <c r="E1570" i="1"/>
  <c r="N1569" i="1"/>
  <c r="M1569" i="1"/>
  <c r="K1569" i="1"/>
  <c r="L1569" i="1" s="1"/>
  <c r="E1569" i="1"/>
  <c r="N1568" i="1"/>
  <c r="M1568" i="1"/>
  <c r="K1568" i="1"/>
  <c r="L1568" i="1" s="1"/>
  <c r="E1568" i="1"/>
  <c r="N1567" i="1"/>
  <c r="M1567" i="1"/>
  <c r="K1567" i="1"/>
  <c r="L1567" i="1" s="1"/>
  <c r="E1567" i="1"/>
  <c r="N1566" i="1"/>
  <c r="M1566" i="1"/>
  <c r="K1566" i="1"/>
  <c r="L1566" i="1" s="1"/>
  <c r="E1566" i="1"/>
  <c r="N1565" i="1"/>
  <c r="M1565" i="1"/>
  <c r="K1565" i="1"/>
  <c r="L1565" i="1" s="1"/>
  <c r="E1565" i="1"/>
  <c r="N1564" i="1"/>
  <c r="M1564" i="1"/>
  <c r="K1564" i="1"/>
  <c r="L1564" i="1" s="1"/>
  <c r="E1564" i="1"/>
  <c r="N1563" i="1"/>
  <c r="M1563" i="1"/>
  <c r="K1563" i="1"/>
  <c r="L1563" i="1" s="1"/>
  <c r="E1563" i="1"/>
  <c r="N1562" i="1"/>
  <c r="M1562" i="1"/>
  <c r="K1562" i="1"/>
  <c r="L1562" i="1" s="1"/>
  <c r="E1562" i="1"/>
  <c r="N1561" i="1"/>
  <c r="M1561" i="1"/>
  <c r="K1561" i="1"/>
  <c r="L1561" i="1" s="1"/>
  <c r="E1561" i="1"/>
  <c r="N1560" i="1"/>
  <c r="M1560" i="1"/>
  <c r="K1560" i="1"/>
  <c r="L1560" i="1" s="1"/>
  <c r="E1560" i="1"/>
  <c r="N1559" i="1"/>
  <c r="M1559" i="1"/>
  <c r="K1559" i="1"/>
  <c r="L1559" i="1" s="1"/>
  <c r="E1559" i="1"/>
  <c r="N1558" i="1"/>
  <c r="M1558" i="1"/>
  <c r="K1558" i="1"/>
  <c r="L1558" i="1" s="1"/>
  <c r="E1558" i="1"/>
  <c r="N1557" i="1"/>
  <c r="M1557" i="1"/>
  <c r="K1557" i="1"/>
  <c r="L1557" i="1" s="1"/>
  <c r="E1557" i="1"/>
  <c r="N1556" i="1"/>
  <c r="M1556" i="1"/>
  <c r="K1556" i="1"/>
  <c r="L1556" i="1" s="1"/>
  <c r="E1556" i="1"/>
  <c r="N1555" i="1"/>
  <c r="M1555" i="1"/>
  <c r="K1555" i="1"/>
  <c r="L1555" i="1" s="1"/>
  <c r="E1555" i="1"/>
  <c r="N1554" i="1"/>
  <c r="M1554" i="1"/>
  <c r="K1554" i="1"/>
  <c r="L1554" i="1" s="1"/>
  <c r="E1554" i="1"/>
  <c r="N1553" i="1"/>
  <c r="M1553" i="1"/>
  <c r="K1553" i="1"/>
  <c r="L1553" i="1" s="1"/>
  <c r="E1553" i="1"/>
  <c r="N1552" i="1"/>
  <c r="M1552" i="1"/>
  <c r="K1552" i="1"/>
  <c r="L1552" i="1" s="1"/>
  <c r="E1552" i="1"/>
  <c r="N1551" i="1"/>
  <c r="M1551" i="1"/>
  <c r="K1551" i="1"/>
  <c r="L1551" i="1" s="1"/>
  <c r="E1551" i="1"/>
  <c r="N1550" i="1"/>
  <c r="M1550" i="1"/>
  <c r="K1550" i="1"/>
  <c r="L1550" i="1" s="1"/>
  <c r="E1550" i="1"/>
  <c r="N1549" i="1"/>
  <c r="M1549" i="1"/>
  <c r="K1549" i="1"/>
  <c r="L1549" i="1" s="1"/>
  <c r="E1549" i="1"/>
  <c r="N1548" i="1"/>
  <c r="M1548" i="1"/>
  <c r="K1548" i="1"/>
  <c r="L1548" i="1" s="1"/>
  <c r="E1548" i="1"/>
  <c r="N1547" i="1"/>
  <c r="M1547" i="1"/>
  <c r="K1547" i="1"/>
  <c r="L1547" i="1" s="1"/>
  <c r="E1547" i="1"/>
  <c r="N1546" i="1"/>
  <c r="M1546" i="1"/>
  <c r="K1546" i="1"/>
  <c r="L1546" i="1" s="1"/>
  <c r="E1546" i="1"/>
  <c r="N1545" i="1"/>
  <c r="M1545" i="1"/>
  <c r="K1545" i="1"/>
  <c r="L1545" i="1" s="1"/>
  <c r="E1545" i="1"/>
  <c r="N1544" i="1"/>
  <c r="M1544" i="1"/>
  <c r="K1544" i="1"/>
  <c r="L1544" i="1" s="1"/>
  <c r="E1544" i="1"/>
  <c r="N1543" i="1"/>
  <c r="M1543" i="1"/>
  <c r="K1543" i="1"/>
  <c r="L1543" i="1" s="1"/>
  <c r="E1543" i="1"/>
  <c r="N1542" i="1"/>
  <c r="M1542" i="1"/>
  <c r="K1542" i="1"/>
  <c r="L1542" i="1" s="1"/>
  <c r="E1542" i="1"/>
  <c r="N1541" i="1"/>
  <c r="M1541" i="1"/>
  <c r="K1541" i="1"/>
  <c r="L1541" i="1" s="1"/>
  <c r="E1541" i="1"/>
  <c r="N1540" i="1"/>
  <c r="M1540" i="1"/>
  <c r="K1540" i="1"/>
  <c r="L1540" i="1" s="1"/>
  <c r="E1540" i="1"/>
  <c r="N1539" i="1"/>
  <c r="M1539" i="1"/>
  <c r="K1539" i="1"/>
  <c r="L1539" i="1" s="1"/>
  <c r="E1539" i="1"/>
  <c r="N1538" i="1"/>
  <c r="M1538" i="1"/>
  <c r="K1538" i="1"/>
  <c r="L1538" i="1" s="1"/>
  <c r="E1538" i="1"/>
  <c r="N1537" i="1"/>
  <c r="M1537" i="1"/>
  <c r="K1537" i="1"/>
  <c r="L1537" i="1" s="1"/>
  <c r="E1537" i="1"/>
  <c r="N1536" i="1"/>
  <c r="M1536" i="1"/>
  <c r="K1536" i="1"/>
  <c r="L1536" i="1" s="1"/>
  <c r="E1536" i="1"/>
  <c r="N1535" i="1"/>
  <c r="M1535" i="1"/>
  <c r="K1535" i="1"/>
  <c r="L1535" i="1" s="1"/>
  <c r="E1535" i="1"/>
  <c r="N1534" i="1"/>
  <c r="M1534" i="1"/>
  <c r="K1534" i="1"/>
  <c r="L1534" i="1" s="1"/>
  <c r="E1534" i="1"/>
  <c r="N1533" i="1"/>
  <c r="M1533" i="1"/>
  <c r="K1533" i="1"/>
  <c r="L1533" i="1" s="1"/>
  <c r="E1533" i="1"/>
  <c r="N1532" i="1"/>
  <c r="M1532" i="1"/>
  <c r="K1532" i="1"/>
  <c r="L1532" i="1" s="1"/>
  <c r="E1532" i="1"/>
  <c r="N1531" i="1"/>
  <c r="M1531" i="1"/>
  <c r="K1531" i="1"/>
  <c r="L1531" i="1" s="1"/>
  <c r="E1531" i="1"/>
  <c r="N1530" i="1"/>
  <c r="M1530" i="1"/>
  <c r="K1530" i="1"/>
  <c r="L1530" i="1" s="1"/>
  <c r="E1530" i="1"/>
  <c r="N1529" i="1"/>
  <c r="M1529" i="1"/>
  <c r="K1529" i="1"/>
  <c r="L1529" i="1" s="1"/>
  <c r="E1529" i="1"/>
  <c r="N1528" i="1"/>
  <c r="M1528" i="1"/>
  <c r="K1528" i="1"/>
  <c r="L1528" i="1" s="1"/>
  <c r="E1528" i="1"/>
  <c r="N1527" i="1"/>
  <c r="M1527" i="1"/>
  <c r="K1527" i="1"/>
  <c r="L1527" i="1" s="1"/>
  <c r="E1527" i="1"/>
  <c r="N1526" i="1"/>
  <c r="M1526" i="1"/>
  <c r="K1526" i="1"/>
  <c r="L1526" i="1" s="1"/>
  <c r="E1526" i="1"/>
  <c r="N1525" i="1"/>
  <c r="M1525" i="1"/>
  <c r="K1525" i="1"/>
  <c r="L1525" i="1" s="1"/>
  <c r="E1525" i="1"/>
  <c r="N1524" i="1"/>
  <c r="M1524" i="1"/>
  <c r="K1524" i="1"/>
  <c r="L1524" i="1" s="1"/>
  <c r="E1524" i="1"/>
  <c r="N1523" i="1"/>
  <c r="M1523" i="1"/>
  <c r="K1523" i="1"/>
  <c r="L1523" i="1" s="1"/>
  <c r="E1523" i="1"/>
  <c r="N1522" i="1"/>
  <c r="M1522" i="1"/>
  <c r="K1522" i="1"/>
  <c r="L1522" i="1" s="1"/>
  <c r="E1522" i="1"/>
  <c r="N1521" i="1"/>
  <c r="M1521" i="1"/>
  <c r="K1521" i="1"/>
  <c r="L1521" i="1" s="1"/>
  <c r="E1521" i="1"/>
  <c r="N1520" i="1"/>
  <c r="M1520" i="1"/>
  <c r="K1520" i="1"/>
  <c r="L1520" i="1" s="1"/>
  <c r="E1520" i="1"/>
  <c r="N1519" i="1"/>
  <c r="M1519" i="1"/>
  <c r="K1519" i="1"/>
  <c r="L1519" i="1" s="1"/>
  <c r="E1519" i="1"/>
  <c r="N1518" i="1"/>
  <c r="M1518" i="1"/>
  <c r="K1518" i="1"/>
  <c r="L1518" i="1" s="1"/>
  <c r="E1518" i="1"/>
  <c r="N1517" i="1"/>
  <c r="M1517" i="1"/>
  <c r="K1517" i="1"/>
  <c r="L1517" i="1" s="1"/>
  <c r="E1517" i="1"/>
  <c r="N1516" i="1"/>
  <c r="M1516" i="1"/>
  <c r="K1516" i="1"/>
  <c r="L1516" i="1" s="1"/>
  <c r="E1516" i="1"/>
  <c r="N1515" i="1"/>
  <c r="M1515" i="1"/>
  <c r="K1515" i="1"/>
  <c r="L1515" i="1" s="1"/>
  <c r="E1515" i="1"/>
  <c r="N1514" i="1"/>
  <c r="M1514" i="1"/>
  <c r="K1514" i="1"/>
  <c r="L1514" i="1" s="1"/>
  <c r="E1514" i="1"/>
  <c r="N1513" i="1"/>
  <c r="M1513" i="1"/>
  <c r="K1513" i="1"/>
  <c r="L1513" i="1" s="1"/>
  <c r="E1513" i="1"/>
  <c r="N1512" i="1"/>
  <c r="M1512" i="1"/>
  <c r="K1512" i="1"/>
  <c r="L1512" i="1" s="1"/>
  <c r="E1512" i="1"/>
  <c r="N1511" i="1"/>
  <c r="M1511" i="1"/>
  <c r="K1511" i="1"/>
  <c r="L1511" i="1" s="1"/>
  <c r="E1511" i="1"/>
  <c r="N1510" i="1"/>
  <c r="M1510" i="1"/>
  <c r="K1510" i="1"/>
  <c r="L1510" i="1" s="1"/>
  <c r="E1510" i="1"/>
  <c r="N1509" i="1"/>
  <c r="M1509" i="1"/>
  <c r="K1509" i="1"/>
  <c r="L1509" i="1" s="1"/>
  <c r="E1509" i="1"/>
  <c r="N1508" i="1"/>
  <c r="M1508" i="1"/>
  <c r="K1508" i="1"/>
  <c r="L1508" i="1" s="1"/>
  <c r="E1508" i="1"/>
  <c r="N1507" i="1"/>
  <c r="M1507" i="1"/>
  <c r="K1507" i="1"/>
  <c r="L1507" i="1" s="1"/>
  <c r="E1507" i="1"/>
  <c r="N1506" i="1"/>
  <c r="M1506" i="1"/>
  <c r="K1506" i="1"/>
  <c r="L1506" i="1" s="1"/>
  <c r="E1506" i="1"/>
  <c r="N1505" i="1"/>
  <c r="M1505" i="1"/>
  <c r="K1505" i="1"/>
  <c r="L1505" i="1" s="1"/>
  <c r="E1505" i="1"/>
  <c r="N1504" i="1"/>
  <c r="M1504" i="1"/>
  <c r="K1504" i="1"/>
  <c r="L1504" i="1" s="1"/>
  <c r="E1504" i="1"/>
  <c r="N1503" i="1"/>
  <c r="M1503" i="1"/>
  <c r="K1503" i="1"/>
  <c r="L1503" i="1" s="1"/>
  <c r="E1503" i="1"/>
  <c r="N1502" i="1"/>
  <c r="M1502" i="1"/>
  <c r="K1502" i="1"/>
  <c r="L1502" i="1" s="1"/>
  <c r="E1502" i="1"/>
  <c r="N1501" i="1"/>
  <c r="M1501" i="1"/>
  <c r="K1501" i="1"/>
  <c r="L1501" i="1" s="1"/>
  <c r="E1501" i="1"/>
  <c r="N1500" i="1"/>
  <c r="M1500" i="1"/>
  <c r="K1500" i="1"/>
  <c r="L1500" i="1" s="1"/>
  <c r="E1500" i="1"/>
  <c r="N1499" i="1"/>
  <c r="M1499" i="1"/>
  <c r="K1499" i="1"/>
  <c r="L1499" i="1" s="1"/>
  <c r="E1499" i="1"/>
  <c r="N1498" i="1"/>
  <c r="M1498" i="1"/>
  <c r="K1498" i="1"/>
  <c r="L1498" i="1" s="1"/>
  <c r="E1498" i="1"/>
  <c r="N1497" i="1"/>
  <c r="M1497" i="1"/>
  <c r="K1497" i="1"/>
  <c r="L1497" i="1" s="1"/>
  <c r="E1497" i="1"/>
  <c r="N1496" i="1"/>
  <c r="M1496" i="1"/>
  <c r="K1496" i="1"/>
  <c r="L1496" i="1" s="1"/>
  <c r="E1496" i="1"/>
  <c r="N1495" i="1"/>
  <c r="M1495" i="1"/>
  <c r="K1495" i="1"/>
  <c r="L1495" i="1" s="1"/>
  <c r="E1495" i="1"/>
  <c r="N1494" i="1"/>
  <c r="M1494" i="1"/>
  <c r="K1494" i="1"/>
  <c r="L1494" i="1" s="1"/>
  <c r="E1494" i="1"/>
  <c r="N1493" i="1"/>
  <c r="M1493" i="1"/>
  <c r="K1493" i="1"/>
  <c r="L1493" i="1" s="1"/>
  <c r="E1493" i="1"/>
  <c r="N1492" i="1"/>
  <c r="M1492" i="1"/>
  <c r="K1492" i="1"/>
  <c r="L1492" i="1" s="1"/>
  <c r="E1492" i="1"/>
  <c r="N1491" i="1"/>
  <c r="M1491" i="1"/>
  <c r="K1491" i="1"/>
  <c r="L1491" i="1" s="1"/>
  <c r="E1491" i="1"/>
  <c r="N1490" i="1"/>
  <c r="M1490" i="1"/>
  <c r="K1490" i="1"/>
  <c r="L1490" i="1" s="1"/>
  <c r="E1490" i="1"/>
  <c r="N1489" i="1"/>
  <c r="M1489" i="1"/>
  <c r="K1489" i="1"/>
  <c r="L1489" i="1" s="1"/>
  <c r="E1489" i="1"/>
  <c r="N1488" i="1"/>
  <c r="M1488" i="1"/>
  <c r="K1488" i="1"/>
  <c r="L1488" i="1" s="1"/>
  <c r="E1488" i="1"/>
  <c r="N1487" i="1"/>
  <c r="M1487" i="1"/>
  <c r="K1487" i="1"/>
  <c r="L1487" i="1" s="1"/>
  <c r="E1487" i="1"/>
  <c r="N1486" i="1"/>
  <c r="M1486" i="1"/>
  <c r="K1486" i="1"/>
  <c r="L1486" i="1" s="1"/>
  <c r="E1486" i="1"/>
  <c r="N1485" i="1"/>
  <c r="M1485" i="1"/>
  <c r="K1485" i="1"/>
  <c r="L1485" i="1" s="1"/>
  <c r="E1485" i="1"/>
  <c r="N1484" i="1"/>
  <c r="M1484" i="1"/>
  <c r="K1484" i="1"/>
  <c r="L1484" i="1" s="1"/>
  <c r="E1484" i="1"/>
  <c r="N1483" i="1"/>
  <c r="M1483" i="1"/>
  <c r="K1483" i="1"/>
  <c r="L1483" i="1" s="1"/>
  <c r="E1483" i="1"/>
  <c r="N1482" i="1"/>
  <c r="M1482" i="1"/>
  <c r="K1482" i="1"/>
  <c r="L1482" i="1" s="1"/>
  <c r="E1482" i="1"/>
  <c r="N1481" i="1"/>
  <c r="M1481" i="1"/>
  <c r="K1481" i="1"/>
  <c r="L1481" i="1" s="1"/>
  <c r="E1481" i="1"/>
  <c r="N1480" i="1"/>
  <c r="M1480" i="1"/>
  <c r="K1480" i="1"/>
  <c r="L1480" i="1" s="1"/>
  <c r="E1480" i="1"/>
  <c r="N1479" i="1"/>
  <c r="M1479" i="1"/>
  <c r="K1479" i="1"/>
  <c r="L1479" i="1" s="1"/>
  <c r="E1479" i="1"/>
  <c r="N1478" i="1"/>
  <c r="M1478" i="1"/>
  <c r="K1478" i="1"/>
  <c r="L1478" i="1" s="1"/>
  <c r="E1478" i="1"/>
  <c r="N1477" i="1"/>
  <c r="M1477" i="1"/>
  <c r="K1477" i="1"/>
  <c r="L1477" i="1" s="1"/>
  <c r="E1477" i="1"/>
  <c r="N1476" i="1"/>
  <c r="M1476" i="1"/>
  <c r="K1476" i="1"/>
  <c r="L1476" i="1" s="1"/>
  <c r="E1476" i="1"/>
  <c r="N1475" i="1"/>
  <c r="M1475" i="1"/>
  <c r="K1475" i="1"/>
  <c r="L1475" i="1" s="1"/>
  <c r="E1475" i="1"/>
  <c r="N1474" i="1"/>
  <c r="M1474" i="1"/>
  <c r="K1474" i="1"/>
  <c r="L1474" i="1" s="1"/>
  <c r="E1474" i="1"/>
  <c r="N1473" i="1"/>
  <c r="M1473" i="1"/>
  <c r="K1473" i="1"/>
  <c r="L1473" i="1" s="1"/>
  <c r="E1473" i="1"/>
  <c r="N1472" i="1"/>
  <c r="M1472" i="1"/>
  <c r="K1472" i="1"/>
  <c r="L1472" i="1" s="1"/>
  <c r="E1472" i="1"/>
  <c r="N1471" i="1"/>
  <c r="M1471" i="1"/>
  <c r="K1471" i="1"/>
  <c r="L1471" i="1" s="1"/>
  <c r="E1471" i="1"/>
  <c r="N1470" i="1"/>
  <c r="M1470" i="1"/>
  <c r="K1470" i="1"/>
  <c r="L1470" i="1" s="1"/>
  <c r="E1470" i="1"/>
  <c r="N1469" i="1"/>
  <c r="M1469" i="1"/>
  <c r="K1469" i="1"/>
  <c r="L1469" i="1" s="1"/>
  <c r="E1469" i="1"/>
  <c r="N1468" i="1"/>
  <c r="M1468" i="1"/>
  <c r="K1468" i="1"/>
  <c r="L1468" i="1" s="1"/>
  <c r="E1468" i="1"/>
  <c r="N1467" i="1"/>
  <c r="M1467" i="1"/>
  <c r="K1467" i="1"/>
  <c r="L1467" i="1" s="1"/>
  <c r="E1467" i="1"/>
  <c r="N1466" i="1"/>
  <c r="M1466" i="1"/>
  <c r="K1466" i="1"/>
  <c r="L1466" i="1" s="1"/>
  <c r="E1466" i="1"/>
  <c r="N1465" i="1"/>
  <c r="M1465" i="1"/>
  <c r="K1465" i="1"/>
  <c r="L1465" i="1" s="1"/>
  <c r="E1465" i="1"/>
  <c r="N1464" i="1"/>
  <c r="M1464" i="1"/>
  <c r="K1464" i="1"/>
  <c r="L1464" i="1" s="1"/>
  <c r="E1464" i="1"/>
  <c r="N1463" i="1"/>
  <c r="M1463" i="1"/>
  <c r="K1463" i="1"/>
  <c r="L1463" i="1" s="1"/>
  <c r="E1463" i="1"/>
  <c r="N1462" i="1"/>
  <c r="M1462" i="1"/>
  <c r="K1462" i="1"/>
  <c r="L1462" i="1" s="1"/>
  <c r="E1462" i="1"/>
  <c r="N1461" i="1"/>
  <c r="M1461" i="1"/>
  <c r="K1461" i="1"/>
  <c r="L1461" i="1" s="1"/>
  <c r="E1461" i="1"/>
  <c r="N1460" i="1"/>
  <c r="M1460" i="1"/>
  <c r="K1460" i="1"/>
  <c r="L1460" i="1" s="1"/>
  <c r="E1460" i="1"/>
  <c r="N1459" i="1"/>
  <c r="M1459" i="1"/>
  <c r="K1459" i="1"/>
  <c r="L1459" i="1" s="1"/>
  <c r="E1459" i="1"/>
  <c r="N1458" i="1"/>
  <c r="M1458" i="1"/>
  <c r="K1458" i="1"/>
  <c r="L1458" i="1" s="1"/>
  <c r="E1458" i="1"/>
  <c r="N1457" i="1"/>
  <c r="M1457" i="1"/>
  <c r="K1457" i="1"/>
  <c r="L1457" i="1" s="1"/>
  <c r="E1457" i="1"/>
  <c r="N1456" i="1"/>
  <c r="M1456" i="1"/>
  <c r="K1456" i="1"/>
  <c r="L1456" i="1" s="1"/>
  <c r="E1456" i="1"/>
  <c r="N1455" i="1"/>
  <c r="M1455" i="1"/>
  <c r="K1455" i="1"/>
  <c r="L1455" i="1" s="1"/>
  <c r="E1455" i="1"/>
  <c r="N1454" i="1"/>
  <c r="M1454" i="1"/>
  <c r="K1454" i="1"/>
  <c r="L1454" i="1" s="1"/>
  <c r="E1454" i="1"/>
  <c r="N1453" i="1"/>
  <c r="M1453" i="1"/>
  <c r="K1453" i="1"/>
  <c r="L1453" i="1" s="1"/>
  <c r="E1453" i="1"/>
  <c r="N1452" i="1"/>
  <c r="M1452" i="1"/>
  <c r="K1452" i="1"/>
  <c r="L1452" i="1" s="1"/>
  <c r="E1452" i="1"/>
  <c r="N1451" i="1"/>
  <c r="M1451" i="1"/>
  <c r="K1451" i="1"/>
  <c r="L1451" i="1" s="1"/>
  <c r="E1451" i="1"/>
  <c r="N1450" i="1"/>
  <c r="M1450" i="1"/>
  <c r="K1450" i="1"/>
  <c r="L1450" i="1" s="1"/>
  <c r="E1450" i="1"/>
  <c r="N1449" i="1"/>
  <c r="M1449" i="1"/>
  <c r="K1449" i="1"/>
  <c r="L1449" i="1" s="1"/>
  <c r="E1449" i="1"/>
  <c r="N1448" i="1"/>
  <c r="M1448" i="1"/>
  <c r="K1448" i="1"/>
  <c r="L1448" i="1" s="1"/>
  <c r="E1448" i="1"/>
  <c r="N1447" i="1"/>
  <c r="M1447" i="1"/>
  <c r="K1447" i="1"/>
  <c r="L1447" i="1" s="1"/>
  <c r="E1447" i="1"/>
  <c r="N1446" i="1"/>
  <c r="M1446" i="1"/>
  <c r="K1446" i="1"/>
  <c r="L1446" i="1" s="1"/>
  <c r="E1446" i="1"/>
  <c r="N1445" i="1"/>
  <c r="M1445" i="1"/>
  <c r="K1445" i="1"/>
  <c r="L1445" i="1" s="1"/>
  <c r="E1445" i="1"/>
  <c r="N1444" i="1"/>
  <c r="M1444" i="1"/>
  <c r="K1444" i="1"/>
  <c r="L1444" i="1" s="1"/>
  <c r="E1444" i="1"/>
  <c r="N1443" i="1"/>
  <c r="M1443" i="1"/>
  <c r="K1443" i="1"/>
  <c r="L1443" i="1" s="1"/>
  <c r="E1443" i="1"/>
  <c r="N1442" i="1"/>
  <c r="M1442" i="1"/>
  <c r="K1442" i="1"/>
  <c r="L1442" i="1" s="1"/>
  <c r="E1442" i="1"/>
  <c r="N1441" i="1"/>
  <c r="M1441" i="1"/>
  <c r="K1441" i="1"/>
  <c r="L1441" i="1" s="1"/>
  <c r="E1441" i="1"/>
  <c r="N1440" i="1"/>
  <c r="M1440" i="1"/>
  <c r="K1440" i="1"/>
  <c r="L1440" i="1" s="1"/>
  <c r="E1440" i="1"/>
  <c r="N1439" i="1"/>
  <c r="M1439" i="1"/>
  <c r="K1439" i="1"/>
  <c r="L1439" i="1" s="1"/>
  <c r="E1439" i="1"/>
  <c r="N1438" i="1"/>
  <c r="M1438" i="1"/>
  <c r="K1438" i="1"/>
  <c r="L1438" i="1" s="1"/>
  <c r="E1438" i="1"/>
  <c r="N1437" i="1"/>
  <c r="M1437" i="1"/>
  <c r="K1437" i="1"/>
  <c r="L1437" i="1" s="1"/>
  <c r="E1437" i="1"/>
  <c r="N1436" i="1"/>
  <c r="M1436" i="1"/>
  <c r="K1436" i="1"/>
  <c r="L1436" i="1" s="1"/>
  <c r="E1436" i="1"/>
  <c r="N1435" i="1"/>
  <c r="M1435" i="1"/>
  <c r="K1435" i="1"/>
  <c r="L1435" i="1" s="1"/>
  <c r="E1435" i="1"/>
  <c r="N1434" i="1"/>
  <c r="M1434" i="1"/>
  <c r="K1434" i="1"/>
  <c r="L1434" i="1" s="1"/>
  <c r="E1434" i="1"/>
  <c r="N1433" i="1"/>
  <c r="M1433" i="1"/>
  <c r="K1433" i="1"/>
  <c r="L1433" i="1" s="1"/>
  <c r="E1433" i="1"/>
  <c r="N1432" i="1"/>
  <c r="M1432" i="1"/>
  <c r="K1432" i="1"/>
  <c r="L1432" i="1" s="1"/>
  <c r="E1432" i="1"/>
  <c r="N1431" i="1"/>
  <c r="M1431" i="1"/>
  <c r="K1431" i="1"/>
  <c r="L1431" i="1" s="1"/>
  <c r="E1431" i="1"/>
  <c r="N1430" i="1"/>
  <c r="M1430" i="1"/>
  <c r="K1430" i="1"/>
  <c r="L1430" i="1" s="1"/>
  <c r="E1430" i="1"/>
  <c r="N1429" i="1"/>
  <c r="M1429" i="1"/>
  <c r="K1429" i="1"/>
  <c r="L1429" i="1" s="1"/>
  <c r="E1429" i="1"/>
  <c r="N1428" i="1"/>
  <c r="M1428" i="1"/>
  <c r="K1428" i="1"/>
  <c r="L1428" i="1" s="1"/>
  <c r="E1428" i="1"/>
  <c r="N1427" i="1"/>
  <c r="M1427" i="1"/>
  <c r="K1427" i="1"/>
  <c r="L1427" i="1" s="1"/>
  <c r="E1427" i="1"/>
  <c r="N1426" i="1"/>
  <c r="M1426" i="1"/>
  <c r="K1426" i="1"/>
  <c r="L1426" i="1" s="1"/>
  <c r="E1426" i="1"/>
  <c r="N1425" i="1"/>
  <c r="M1425" i="1"/>
  <c r="K1425" i="1"/>
  <c r="L1425" i="1" s="1"/>
  <c r="E1425" i="1"/>
  <c r="N1424" i="1"/>
  <c r="M1424" i="1"/>
  <c r="K1424" i="1"/>
  <c r="L1424" i="1" s="1"/>
  <c r="E1424" i="1"/>
  <c r="N1423" i="1"/>
  <c r="M1423" i="1"/>
  <c r="K1423" i="1"/>
  <c r="L1423" i="1" s="1"/>
  <c r="E1423" i="1"/>
  <c r="N1422" i="1"/>
  <c r="M1422" i="1"/>
  <c r="K1422" i="1"/>
  <c r="L1422" i="1" s="1"/>
  <c r="E1422" i="1"/>
  <c r="N1421" i="1"/>
  <c r="M1421" i="1"/>
  <c r="K1421" i="1"/>
  <c r="L1421" i="1" s="1"/>
  <c r="E1421" i="1"/>
  <c r="N1420" i="1"/>
  <c r="M1420" i="1"/>
  <c r="K1420" i="1"/>
  <c r="L1420" i="1" s="1"/>
  <c r="E1420" i="1"/>
  <c r="N1419" i="1"/>
  <c r="M1419" i="1"/>
  <c r="K1419" i="1"/>
  <c r="L1419" i="1" s="1"/>
  <c r="E1419" i="1"/>
  <c r="N1418" i="1"/>
  <c r="M1418" i="1"/>
  <c r="K1418" i="1"/>
  <c r="L1418" i="1" s="1"/>
  <c r="E1418" i="1"/>
  <c r="N1417" i="1"/>
  <c r="M1417" i="1"/>
  <c r="K1417" i="1"/>
  <c r="L1417" i="1" s="1"/>
  <c r="E1417" i="1"/>
  <c r="N1416" i="1"/>
  <c r="M1416" i="1"/>
  <c r="K1416" i="1"/>
  <c r="L1416" i="1" s="1"/>
  <c r="E1416" i="1"/>
  <c r="N1415" i="1"/>
  <c r="M1415" i="1"/>
  <c r="K1415" i="1"/>
  <c r="L1415" i="1" s="1"/>
  <c r="E1415" i="1"/>
  <c r="N1414" i="1"/>
  <c r="M1414" i="1"/>
  <c r="K1414" i="1"/>
  <c r="L1414" i="1" s="1"/>
  <c r="E1414" i="1"/>
  <c r="N1413" i="1"/>
  <c r="M1413" i="1"/>
  <c r="K1413" i="1"/>
  <c r="L1413" i="1" s="1"/>
  <c r="E1413" i="1"/>
  <c r="N1412" i="1"/>
  <c r="M1412" i="1"/>
  <c r="K1412" i="1"/>
  <c r="L1412" i="1" s="1"/>
  <c r="E1412" i="1"/>
  <c r="N1411" i="1"/>
  <c r="M1411" i="1"/>
  <c r="K1411" i="1"/>
  <c r="L1411" i="1" s="1"/>
  <c r="E1411" i="1"/>
  <c r="N1410" i="1"/>
  <c r="M1410" i="1"/>
  <c r="K1410" i="1"/>
  <c r="L1410" i="1" s="1"/>
  <c r="E1410" i="1"/>
  <c r="N1409" i="1"/>
  <c r="M1409" i="1"/>
  <c r="K1409" i="1"/>
  <c r="L1409" i="1" s="1"/>
  <c r="E1409" i="1"/>
  <c r="N1408" i="1"/>
  <c r="M1408" i="1"/>
  <c r="K1408" i="1"/>
  <c r="L1408" i="1" s="1"/>
  <c r="E1408" i="1"/>
  <c r="N1407" i="1"/>
  <c r="M1407" i="1"/>
  <c r="K1407" i="1"/>
  <c r="L1407" i="1" s="1"/>
  <c r="E1407" i="1"/>
  <c r="N1406" i="1"/>
  <c r="M1406" i="1"/>
  <c r="K1406" i="1"/>
  <c r="L1406" i="1" s="1"/>
  <c r="E1406" i="1"/>
  <c r="N1405" i="1"/>
  <c r="M1405" i="1"/>
  <c r="K1405" i="1"/>
  <c r="L1405" i="1" s="1"/>
  <c r="E1405" i="1"/>
  <c r="N1404" i="1"/>
  <c r="M1404" i="1"/>
  <c r="K1404" i="1"/>
  <c r="L1404" i="1" s="1"/>
  <c r="E1404" i="1"/>
  <c r="N1403" i="1"/>
  <c r="M1403" i="1"/>
  <c r="K1403" i="1"/>
  <c r="L1403" i="1" s="1"/>
  <c r="E1403" i="1"/>
  <c r="N1402" i="1"/>
  <c r="M1402" i="1"/>
  <c r="K1402" i="1"/>
  <c r="L1402" i="1" s="1"/>
  <c r="E1402" i="1"/>
  <c r="N1401" i="1"/>
  <c r="M1401" i="1"/>
  <c r="K1401" i="1"/>
  <c r="L1401" i="1" s="1"/>
  <c r="E1401" i="1"/>
  <c r="N1400" i="1"/>
  <c r="M1400" i="1"/>
  <c r="K1400" i="1"/>
  <c r="L1400" i="1" s="1"/>
  <c r="E1400" i="1"/>
  <c r="N1399" i="1"/>
  <c r="M1399" i="1"/>
  <c r="K1399" i="1"/>
  <c r="L1399" i="1" s="1"/>
  <c r="E1399" i="1"/>
  <c r="N1398" i="1"/>
  <c r="M1398" i="1"/>
  <c r="K1398" i="1"/>
  <c r="L1398" i="1" s="1"/>
  <c r="E1398" i="1"/>
  <c r="N1397" i="1"/>
  <c r="M1397" i="1"/>
  <c r="K1397" i="1"/>
  <c r="L1397" i="1" s="1"/>
  <c r="E1397" i="1"/>
  <c r="N1396" i="1"/>
  <c r="M1396" i="1"/>
  <c r="K1396" i="1"/>
  <c r="L1396" i="1" s="1"/>
  <c r="E1396" i="1"/>
  <c r="N1395" i="1"/>
  <c r="M1395" i="1"/>
  <c r="K1395" i="1"/>
  <c r="L1395" i="1" s="1"/>
  <c r="E1395" i="1"/>
  <c r="N1394" i="1"/>
  <c r="M1394" i="1"/>
  <c r="K1394" i="1"/>
  <c r="L1394" i="1" s="1"/>
  <c r="E1394" i="1"/>
  <c r="N1393" i="1"/>
  <c r="M1393" i="1"/>
  <c r="K1393" i="1"/>
  <c r="L1393" i="1" s="1"/>
  <c r="E1393" i="1"/>
  <c r="N1392" i="1"/>
  <c r="M1392" i="1"/>
  <c r="K1392" i="1"/>
  <c r="L1392" i="1" s="1"/>
  <c r="E1392" i="1"/>
  <c r="N1391" i="1"/>
  <c r="M1391" i="1"/>
  <c r="K1391" i="1"/>
  <c r="L1391" i="1" s="1"/>
  <c r="E1391" i="1"/>
  <c r="N1390" i="1"/>
  <c r="M1390" i="1"/>
  <c r="K1390" i="1"/>
  <c r="L1390" i="1" s="1"/>
  <c r="E1390" i="1"/>
  <c r="N1389" i="1"/>
  <c r="M1389" i="1"/>
  <c r="K1389" i="1"/>
  <c r="L1389" i="1" s="1"/>
  <c r="E1389" i="1"/>
  <c r="N1388" i="1"/>
  <c r="M1388" i="1"/>
  <c r="K1388" i="1"/>
  <c r="L1388" i="1" s="1"/>
  <c r="E1388" i="1"/>
  <c r="N1387" i="1"/>
  <c r="M1387" i="1"/>
  <c r="K1387" i="1"/>
  <c r="L1387" i="1" s="1"/>
  <c r="E1387" i="1"/>
  <c r="N1386" i="1"/>
  <c r="M1386" i="1"/>
  <c r="K1386" i="1"/>
  <c r="L1386" i="1" s="1"/>
  <c r="E1386" i="1"/>
  <c r="N1385" i="1"/>
  <c r="M1385" i="1"/>
  <c r="K1385" i="1"/>
  <c r="L1385" i="1" s="1"/>
  <c r="E1385" i="1"/>
  <c r="N1384" i="1"/>
  <c r="M1384" i="1"/>
  <c r="K1384" i="1"/>
  <c r="L1384" i="1" s="1"/>
  <c r="E1384" i="1"/>
  <c r="N1383" i="1"/>
  <c r="M1383" i="1"/>
  <c r="K1383" i="1"/>
  <c r="L1383" i="1" s="1"/>
  <c r="E1383" i="1"/>
  <c r="N1382" i="1"/>
  <c r="M1382" i="1"/>
  <c r="K1382" i="1"/>
  <c r="L1382" i="1" s="1"/>
  <c r="E1382" i="1"/>
  <c r="N1381" i="1"/>
  <c r="M1381" i="1"/>
  <c r="K1381" i="1"/>
  <c r="L1381" i="1" s="1"/>
  <c r="E1381" i="1"/>
  <c r="N1380" i="1"/>
  <c r="M1380" i="1"/>
  <c r="K1380" i="1"/>
  <c r="L1380" i="1" s="1"/>
  <c r="E1380" i="1"/>
  <c r="N1379" i="1"/>
  <c r="M1379" i="1"/>
  <c r="K1379" i="1"/>
  <c r="L1379" i="1" s="1"/>
  <c r="E1379" i="1"/>
  <c r="N1378" i="1"/>
  <c r="M1378" i="1"/>
  <c r="K1378" i="1"/>
  <c r="L1378" i="1" s="1"/>
  <c r="E1378" i="1"/>
  <c r="N1377" i="1"/>
  <c r="M1377" i="1"/>
  <c r="K1377" i="1"/>
  <c r="L1377" i="1" s="1"/>
  <c r="E1377" i="1"/>
  <c r="N1376" i="1"/>
  <c r="M1376" i="1"/>
  <c r="K1376" i="1"/>
  <c r="L1376" i="1" s="1"/>
  <c r="E1376" i="1"/>
  <c r="N1375" i="1"/>
  <c r="M1375" i="1"/>
  <c r="K1375" i="1"/>
  <c r="L1375" i="1" s="1"/>
  <c r="E1375" i="1"/>
  <c r="N1374" i="1"/>
  <c r="M1374" i="1"/>
  <c r="K1374" i="1"/>
  <c r="L1374" i="1" s="1"/>
  <c r="E1374" i="1"/>
  <c r="N1373" i="1"/>
  <c r="M1373" i="1"/>
  <c r="K1373" i="1"/>
  <c r="L1373" i="1" s="1"/>
  <c r="E1373" i="1"/>
  <c r="N1372" i="1"/>
  <c r="M1372" i="1"/>
  <c r="K1372" i="1"/>
  <c r="L1372" i="1" s="1"/>
  <c r="E1372" i="1"/>
  <c r="N1371" i="1"/>
  <c r="M1371" i="1"/>
  <c r="K1371" i="1"/>
  <c r="L1371" i="1" s="1"/>
  <c r="E1371" i="1"/>
  <c r="N1370" i="1"/>
  <c r="M1370" i="1"/>
  <c r="K1370" i="1"/>
  <c r="L1370" i="1" s="1"/>
  <c r="E1370" i="1"/>
  <c r="N1369" i="1"/>
  <c r="M1369" i="1"/>
  <c r="K1369" i="1"/>
  <c r="L1369" i="1" s="1"/>
  <c r="E1369" i="1"/>
  <c r="N1368" i="1"/>
  <c r="M1368" i="1"/>
  <c r="K1368" i="1"/>
  <c r="L1368" i="1" s="1"/>
  <c r="E1368" i="1"/>
  <c r="N1367" i="1"/>
  <c r="M1367" i="1"/>
  <c r="K1367" i="1"/>
  <c r="L1367" i="1" s="1"/>
  <c r="E1367" i="1"/>
  <c r="N1366" i="1"/>
  <c r="M1366" i="1"/>
  <c r="K1366" i="1"/>
  <c r="L1366" i="1" s="1"/>
  <c r="E1366" i="1"/>
  <c r="N1365" i="1"/>
  <c r="M1365" i="1"/>
  <c r="K1365" i="1"/>
  <c r="L1365" i="1" s="1"/>
  <c r="E1365" i="1"/>
  <c r="N1364" i="1"/>
  <c r="M1364" i="1"/>
  <c r="K1364" i="1"/>
  <c r="L1364" i="1" s="1"/>
  <c r="E1364" i="1"/>
  <c r="N1363" i="1"/>
  <c r="M1363" i="1"/>
  <c r="K1363" i="1"/>
  <c r="L1363" i="1" s="1"/>
  <c r="E1363" i="1"/>
  <c r="N1362" i="1"/>
  <c r="M1362" i="1"/>
  <c r="K1362" i="1"/>
  <c r="L1362" i="1" s="1"/>
  <c r="E1362" i="1"/>
  <c r="N1361" i="1"/>
  <c r="M1361" i="1"/>
  <c r="K1361" i="1"/>
  <c r="L1361" i="1" s="1"/>
  <c r="E1361" i="1"/>
  <c r="N1360" i="1"/>
  <c r="M1360" i="1"/>
  <c r="K1360" i="1"/>
  <c r="L1360" i="1" s="1"/>
  <c r="E1360" i="1"/>
  <c r="N1359" i="1"/>
  <c r="M1359" i="1"/>
  <c r="K1359" i="1"/>
  <c r="L1359" i="1" s="1"/>
  <c r="E1359" i="1"/>
  <c r="N1358" i="1"/>
  <c r="M1358" i="1"/>
  <c r="K1358" i="1"/>
  <c r="L1358" i="1" s="1"/>
  <c r="E1358" i="1"/>
  <c r="N1357" i="1"/>
  <c r="M1357" i="1"/>
  <c r="K1357" i="1"/>
  <c r="L1357" i="1" s="1"/>
  <c r="E1357" i="1"/>
  <c r="N1356" i="1"/>
  <c r="M1356" i="1"/>
  <c r="K1356" i="1"/>
  <c r="L1356" i="1" s="1"/>
  <c r="E1356" i="1"/>
  <c r="N1355" i="1"/>
  <c r="M1355" i="1"/>
  <c r="K1355" i="1"/>
  <c r="L1355" i="1" s="1"/>
  <c r="E1355" i="1"/>
  <c r="N1354" i="1"/>
  <c r="M1354" i="1"/>
  <c r="K1354" i="1"/>
  <c r="L1354" i="1" s="1"/>
  <c r="E1354" i="1"/>
  <c r="N1353" i="1"/>
  <c r="M1353" i="1"/>
  <c r="K1353" i="1"/>
  <c r="L1353" i="1" s="1"/>
  <c r="E1353" i="1"/>
  <c r="N1352" i="1"/>
  <c r="M1352" i="1"/>
  <c r="K1352" i="1"/>
  <c r="L1352" i="1" s="1"/>
  <c r="E1352" i="1"/>
  <c r="N1351" i="1"/>
  <c r="M1351" i="1"/>
  <c r="K1351" i="1"/>
  <c r="L1351" i="1" s="1"/>
  <c r="E1351" i="1"/>
  <c r="N1350" i="1"/>
  <c r="M1350" i="1"/>
  <c r="K1350" i="1"/>
  <c r="L1350" i="1" s="1"/>
  <c r="E1350" i="1"/>
  <c r="N1349" i="1"/>
  <c r="M1349" i="1"/>
  <c r="K1349" i="1"/>
  <c r="L1349" i="1" s="1"/>
  <c r="E1349" i="1"/>
  <c r="N1348" i="1"/>
  <c r="M1348" i="1"/>
  <c r="K1348" i="1"/>
  <c r="L1348" i="1" s="1"/>
  <c r="E1348" i="1"/>
  <c r="N1347" i="1"/>
  <c r="M1347" i="1"/>
  <c r="K1347" i="1"/>
  <c r="L1347" i="1" s="1"/>
  <c r="E1347" i="1"/>
  <c r="N1346" i="1"/>
  <c r="M1346" i="1"/>
  <c r="K1346" i="1"/>
  <c r="L1346" i="1" s="1"/>
  <c r="E1346" i="1"/>
  <c r="N1345" i="1"/>
  <c r="M1345" i="1"/>
  <c r="K1345" i="1"/>
  <c r="L1345" i="1" s="1"/>
  <c r="E1345" i="1"/>
  <c r="N1344" i="1"/>
  <c r="M1344" i="1"/>
  <c r="K1344" i="1"/>
  <c r="L1344" i="1" s="1"/>
  <c r="E1344" i="1"/>
  <c r="N1343" i="1"/>
  <c r="M1343" i="1"/>
  <c r="K1343" i="1"/>
  <c r="L1343" i="1" s="1"/>
  <c r="E1343" i="1"/>
  <c r="N1342" i="1"/>
  <c r="M1342" i="1"/>
  <c r="K1342" i="1"/>
  <c r="L1342" i="1" s="1"/>
  <c r="E1342" i="1"/>
  <c r="N1341" i="1"/>
  <c r="M1341" i="1"/>
  <c r="K1341" i="1"/>
  <c r="L1341" i="1" s="1"/>
  <c r="E1341" i="1"/>
  <c r="N1340" i="1"/>
  <c r="M1340" i="1"/>
  <c r="K1340" i="1"/>
  <c r="L1340" i="1" s="1"/>
  <c r="E1340" i="1"/>
  <c r="N1339" i="1"/>
  <c r="M1339" i="1"/>
  <c r="K1339" i="1"/>
  <c r="L1339" i="1" s="1"/>
  <c r="E1339" i="1"/>
  <c r="N1338" i="1"/>
  <c r="M1338" i="1"/>
  <c r="K1338" i="1"/>
  <c r="L1338" i="1" s="1"/>
  <c r="E1338" i="1"/>
  <c r="N1337" i="1"/>
  <c r="M1337" i="1"/>
  <c r="K1337" i="1"/>
  <c r="L1337" i="1" s="1"/>
  <c r="E1337" i="1"/>
  <c r="N1336" i="1"/>
  <c r="M1336" i="1"/>
  <c r="K1336" i="1"/>
  <c r="L1336" i="1" s="1"/>
  <c r="E1336" i="1"/>
  <c r="N1335" i="1"/>
  <c r="M1335" i="1"/>
  <c r="K1335" i="1"/>
  <c r="L1335" i="1" s="1"/>
  <c r="E1335" i="1"/>
  <c r="N1334" i="1"/>
  <c r="M1334" i="1"/>
  <c r="K1334" i="1"/>
  <c r="L1334" i="1" s="1"/>
  <c r="E1334" i="1"/>
  <c r="N1333" i="1"/>
  <c r="M1333" i="1"/>
  <c r="K1333" i="1"/>
  <c r="L1333" i="1" s="1"/>
  <c r="E1333" i="1"/>
  <c r="N1332" i="1"/>
  <c r="M1332" i="1"/>
  <c r="K1332" i="1"/>
  <c r="L1332" i="1" s="1"/>
  <c r="E1332" i="1"/>
  <c r="N1331" i="1"/>
  <c r="M1331" i="1"/>
  <c r="K1331" i="1"/>
  <c r="L1331" i="1" s="1"/>
  <c r="E1331" i="1"/>
  <c r="N1330" i="1"/>
  <c r="M1330" i="1"/>
  <c r="K1330" i="1"/>
  <c r="L1330" i="1" s="1"/>
  <c r="E1330" i="1"/>
  <c r="N1329" i="1"/>
  <c r="M1329" i="1"/>
  <c r="K1329" i="1"/>
  <c r="L1329" i="1" s="1"/>
  <c r="E1329" i="1"/>
  <c r="N1328" i="1"/>
  <c r="M1328" i="1"/>
  <c r="K1328" i="1"/>
  <c r="L1328" i="1" s="1"/>
  <c r="E1328" i="1"/>
  <c r="N1327" i="1"/>
  <c r="M1327" i="1"/>
  <c r="K1327" i="1"/>
  <c r="L1327" i="1" s="1"/>
  <c r="E1327" i="1"/>
  <c r="N1326" i="1"/>
  <c r="M1326" i="1"/>
  <c r="K1326" i="1"/>
  <c r="L1326" i="1" s="1"/>
  <c r="E1326" i="1"/>
  <c r="N1325" i="1"/>
  <c r="M1325" i="1"/>
  <c r="K1325" i="1"/>
  <c r="L1325" i="1" s="1"/>
  <c r="E1325" i="1"/>
  <c r="N1324" i="1"/>
  <c r="M1324" i="1"/>
  <c r="K1324" i="1"/>
  <c r="L1324" i="1" s="1"/>
  <c r="E1324" i="1"/>
  <c r="N1323" i="1"/>
  <c r="M1323" i="1"/>
  <c r="K1323" i="1"/>
  <c r="L1323" i="1" s="1"/>
  <c r="E1323" i="1"/>
  <c r="N1322" i="1"/>
  <c r="M1322" i="1"/>
  <c r="K1322" i="1"/>
  <c r="L1322" i="1" s="1"/>
  <c r="E1322" i="1"/>
  <c r="N1321" i="1"/>
  <c r="M1321" i="1"/>
  <c r="K1321" i="1"/>
  <c r="L1321" i="1" s="1"/>
  <c r="E1321" i="1"/>
  <c r="N1320" i="1"/>
  <c r="M1320" i="1"/>
  <c r="K1320" i="1"/>
  <c r="L1320" i="1" s="1"/>
  <c r="E1320" i="1"/>
  <c r="N1319" i="1"/>
  <c r="M1319" i="1"/>
  <c r="K1319" i="1"/>
  <c r="L1319" i="1" s="1"/>
  <c r="E1319" i="1"/>
  <c r="N1318" i="1"/>
  <c r="M1318" i="1"/>
  <c r="K1318" i="1"/>
  <c r="L1318" i="1" s="1"/>
  <c r="E1318" i="1"/>
  <c r="N1317" i="1"/>
  <c r="M1317" i="1"/>
  <c r="K1317" i="1"/>
  <c r="L1317" i="1" s="1"/>
  <c r="E1317" i="1"/>
  <c r="N1316" i="1"/>
  <c r="M1316" i="1"/>
  <c r="K1316" i="1"/>
  <c r="L1316" i="1" s="1"/>
  <c r="E1316" i="1"/>
  <c r="N1315" i="1"/>
  <c r="M1315" i="1"/>
  <c r="K1315" i="1"/>
  <c r="L1315" i="1" s="1"/>
  <c r="E1315" i="1"/>
  <c r="N1314" i="1"/>
  <c r="M1314" i="1"/>
  <c r="K1314" i="1"/>
  <c r="L1314" i="1" s="1"/>
  <c r="E1314" i="1"/>
  <c r="N1313" i="1"/>
  <c r="M1313" i="1"/>
  <c r="K1313" i="1"/>
  <c r="L1313" i="1" s="1"/>
  <c r="E1313" i="1"/>
  <c r="N1312" i="1"/>
  <c r="M1312" i="1"/>
  <c r="K1312" i="1"/>
  <c r="L1312" i="1" s="1"/>
  <c r="E1312" i="1"/>
  <c r="N1311" i="1"/>
  <c r="M1311" i="1"/>
  <c r="K1311" i="1"/>
  <c r="L1311" i="1" s="1"/>
  <c r="E1311" i="1"/>
  <c r="N1310" i="1"/>
  <c r="M1310" i="1"/>
  <c r="K1310" i="1"/>
  <c r="L1310" i="1" s="1"/>
  <c r="E1310" i="1"/>
  <c r="N1309" i="1"/>
  <c r="M1309" i="1"/>
  <c r="K1309" i="1"/>
  <c r="L1309" i="1" s="1"/>
  <c r="E1309" i="1"/>
  <c r="N1308" i="1"/>
  <c r="M1308" i="1"/>
  <c r="K1308" i="1"/>
  <c r="L1308" i="1" s="1"/>
  <c r="E1308" i="1"/>
  <c r="N1307" i="1"/>
  <c r="M1307" i="1"/>
  <c r="K1307" i="1"/>
  <c r="L1307" i="1" s="1"/>
  <c r="E1307" i="1"/>
  <c r="N1306" i="1"/>
  <c r="M1306" i="1"/>
  <c r="K1306" i="1"/>
  <c r="L1306" i="1" s="1"/>
  <c r="E1306" i="1"/>
  <c r="N1305" i="1"/>
  <c r="M1305" i="1"/>
  <c r="K1305" i="1"/>
  <c r="L1305" i="1" s="1"/>
  <c r="E1305" i="1"/>
  <c r="N1304" i="1"/>
  <c r="M1304" i="1"/>
  <c r="K1304" i="1"/>
  <c r="L1304" i="1" s="1"/>
  <c r="E1304" i="1"/>
  <c r="N1303" i="1"/>
  <c r="M1303" i="1"/>
  <c r="K1303" i="1"/>
  <c r="L1303" i="1" s="1"/>
  <c r="E1303" i="1"/>
  <c r="N1302" i="1"/>
  <c r="M1302" i="1"/>
  <c r="K1302" i="1"/>
  <c r="L1302" i="1" s="1"/>
  <c r="E1302" i="1"/>
  <c r="N1301" i="1"/>
  <c r="M1301" i="1"/>
  <c r="K1301" i="1"/>
  <c r="L1301" i="1" s="1"/>
  <c r="E1301" i="1"/>
  <c r="N1300" i="1"/>
  <c r="M1300" i="1"/>
  <c r="K1300" i="1"/>
  <c r="L1300" i="1" s="1"/>
  <c r="E1300" i="1"/>
  <c r="N1299" i="1"/>
  <c r="M1299" i="1"/>
  <c r="K1299" i="1"/>
  <c r="L1299" i="1" s="1"/>
  <c r="E1299" i="1"/>
  <c r="N1298" i="1"/>
  <c r="M1298" i="1"/>
  <c r="K1298" i="1"/>
  <c r="L1298" i="1" s="1"/>
  <c r="E1298" i="1"/>
  <c r="N1297" i="1"/>
  <c r="M1297" i="1"/>
  <c r="K1297" i="1"/>
  <c r="L1297" i="1" s="1"/>
  <c r="E1297" i="1"/>
  <c r="N1296" i="1"/>
  <c r="M1296" i="1"/>
  <c r="K1296" i="1"/>
  <c r="L1296" i="1" s="1"/>
  <c r="E1296" i="1"/>
  <c r="N1295" i="1"/>
  <c r="M1295" i="1"/>
  <c r="K1295" i="1"/>
  <c r="L1295" i="1" s="1"/>
  <c r="E1295" i="1"/>
  <c r="N1294" i="1"/>
  <c r="M1294" i="1"/>
  <c r="K1294" i="1"/>
  <c r="L1294" i="1" s="1"/>
  <c r="E1294" i="1"/>
  <c r="N1293" i="1"/>
  <c r="M1293" i="1"/>
  <c r="K1293" i="1"/>
  <c r="L1293" i="1" s="1"/>
  <c r="E1293" i="1"/>
  <c r="N1292" i="1"/>
  <c r="M1292" i="1"/>
  <c r="K1292" i="1"/>
  <c r="L1292" i="1" s="1"/>
  <c r="E1292" i="1"/>
  <c r="N1291" i="1"/>
  <c r="M1291" i="1"/>
  <c r="K1291" i="1"/>
  <c r="L1291" i="1" s="1"/>
  <c r="E1291" i="1"/>
  <c r="N1290" i="1"/>
  <c r="M1290" i="1"/>
  <c r="K1290" i="1"/>
  <c r="L1290" i="1" s="1"/>
  <c r="E1290" i="1"/>
  <c r="N1289" i="1"/>
  <c r="M1289" i="1"/>
  <c r="K1289" i="1"/>
  <c r="L1289" i="1" s="1"/>
  <c r="E1289" i="1"/>
  <c r="N1288" i="1"/>
  <c r="M1288" i="1"/>
  <c r="K1288" i="1"/>
  <c r="L1288" i="1" s="1"/>
  <c r="E1288" i="1"/>
  <c r="N1287" i="1"/>
  <c r="M1287" i="1"/>
  <c r="K1287" i="1"/>
  <c r="L1287" i="1" s="1"/>
  <c r="E1287" i="1"/>
  <c r="N1286" i="1"/>
  <c r="M1286" i="1"/>
  <c r="K1286" i="1"/>
  <c r="L1286" i="1" s="1"/>
  <c r="E1286" i="1"/>
  <c r="N1285" i="1"/>
  <c r="M1285" i="1"/>
  <c r="K1285" i="1"/>
  <c r="L1285" i="1" s="1"/>
  <c r="E1285" i="1"/>
  <c r="N1284" i="1"/>
  <c r="M1284" i="1"/>
  <c r="K1284" i="1"/>
  <c r="L1284" i="1" s="1"/>
  <c r="E1284" i="1"/>
  <c r="N1283" i="1"/>
  <c r="M1283" i="1"/>
  <c r="K1283" i="1"/>
  <c r="L1283" i="1" s="1"/>
  <c r="E1283" i="1"/>
  <c r="N1282" i="1"/>
  <c r="M1282" i="1"/>
  <c r="K1282" i="1"/>
  <c r="L1282" i="1" s="1"/>
  <c r="E1282" i="1"/>
  <c r="N1281" i="1"/>
  <c r="M1281" i="1"/>
  <c r="K1281" i="1"/>
  <c r="L1281" i="1" s="1"/>
  <c r="E1281" i="1"/>
  <c r="N1280" i="1"/>
  <c r="M1280" i="1"/>
  <c r="K1280" i="1"/>
  <c r="L1280" i="1" s="1"/>
  <c r="E1280" i="1"/>
  <c r="N1279" i="1"/>
  <c r="M1279" i="1"/>
  <c r="K1279" i="1"/>
  <c r="L1279" i="1" s="1"/>
  <c r="E1279" i="1"/>
  <c r="N1278" i="1"/>
  <c r="M1278" i="1"/>
  <c r="K1278" i="1"/>
  <c r="L1278" i="1" s="1"/>
  <c r="E1278" i="1"/>
  <c r="N1277" i="1"/>
  <c r="M1277" i="1"/>
  <c r="K1277" i="1"/>
  <c r="L1277" i="1" s="1"/>
  <c r="E1277" i="1"/>
  <c r="N1276" i="1"/>
  <c r="M1276" i="1"/>
  <c r="K1276" i="1"/>
  <c r="L1276" i="1" s="1"/>
  <c r="E1276" i="1"/>
  <c r="N1275" i="1"/>
  <c r="M1275" i="1"/>
  <c r="K1275" i="1"/>
  <c r="L1275" i="1" s="1"/>
  <c r="E1275" i="1"/>
  <c r="N1274" i="1"/>
  <c r="M1274" i="1"/>
  <c r="K1274" i="1"/>
  <c r="L1274" i="1" s="1"/>
  <c r="E1274" i="1"/>
  <c r="N1273" i="1"/>
  <c r="M1273" i="1"/>
  <c r="K1273" i="1"/>
  <c r="L1273" i="1" s="1"/>
  <c r="E1273" i="1"/>
  <c r="N1272" i="1"/>
  <c r="M1272" i="1"/>
  <c r="K1272" i="1"/>
  <c r="L1272" i="1" s="1"/>
  <c r="E1272" i="1"/>
  <c r="N1271" i="1"/>
  <c r="M1271" i="1"/>
  <c r="K1271" i="1"/>
  <c r="L1271" i="1" s="1"/>
  <c r="E1271" i="1"/>
  <c r="N1270" i="1"/>
  <c r="M1270" i="1"/>
  <c r="K1270" i="1"/>
  <c r="L1270" i="1" s="1"/>
  <c r="E1270" i="1"/>
  <c r="N1269" i="1"/>
  <c r="M1269" i="1"/>
  <c r="K1269" i="1"/>
  <c r="L1269" i="1" s="1"/>
  <c r="E1269" i="1"/>
  <c r="N1268" i="1"/>
  <c r="M1268" i="1"/>
  <c r="K1268" i="1"/>
  <c r="L1268" i="1" s="1"/>
  <c r="E1268" i="1"/>
  <c r="N1267" i="1"/>
  <c r="M1267" i="1"/>
  <c r="K1267" i="1"/>
  <c r="L1267" i="1" s="1"/>
  <c r="E1267" i="1"/>
  <c r="N1266" i="1"/>
  <c r="M1266" i="1"/>
  <c r="K1266" i="1"/>
  <c r="L1266" i="1" s="1"/>
  <c r="E1266" i="1"/>
  <c r="N1265" i="1"/>
  <c r="M1265" i="1"/>
  <c r="K1265" i="1"/>
  <c r="L1265" i="1" s="1"/>
  <c r="E1265" i="1"/>
  <c r="N1264" i="1"/>
  <c r="M1264" i="1"/>
  <c r="K1264" i="1"/>
  <c r="L1264" i="1" s="1"/>
  <c r="E1264" i="1"/>
  <c r="N1263" i="1"/>
  <c r="M1263" i="1"/>
  <c r="K1263" i="1"/>
  <c r="L1263" i="1" s="1"/>
  <c r="E1263" i="1"/>
  <c r="N1262" i="1"/>
  <c r="M1262" i="1"/>
  <c r="K1262" i="1"/>
  <c r="L1262" i="1" s="1"/>
  <c r="E1262" i="1"/>
  <c r="N1261" i="1"/>
  <c r="M1261" i="1"/>
  <c r="K1261" i="1"/>
  <c r="L1261" i="1" s="1"/>
  <c r="E1261" i="1"/>
  <c r="N1260" i="1"/>
  <c r="M1260" i="1"/>
  <c r="K1260" i="1"/>
  <c r="L1260" i="1" s="1"/>
  <c r="E1260" i="1"/>
  <c r="N1259" i="1"/>
  <c r="M1259" i="1"/>
  <c r="K1259" i="1"/>
  <c r="L1259" i="1" s="1"/>
  <c r="E1259" i="1"/>
  <c r="N1258" i="1"/>
  <c r="M1258" i="1"/>
  <c r="K1258" i="1"/>
  <c r="L1258" i="1" s="1"/>
  <c r="E1258" i="1"/>
  <c r="N1257" i="1"/>
  <c r="M1257" i="1"/>
  <c r="K1257" i="1"/>
  <c r="L1257" i="1" s="1"/>
  <c r="E1257" i="1"/>
  <c r="N1256" i="1"/>
  <c r="M1256" i="1"/>
  <c r="K1256" i="1"/>
  <c r="L1256" i="1" s="1"/>
  <c r="E1256" i="1"/>
  <c r="N1255" i="1"/>
  <c r="M1255" i="1"/>
  <c r="K1255" i="1"/>
  <c r="L1255" i="1" s="1"/>
  <c r="E1255" i="1"/>
  <c r="N1254" i="1"/>
  <c r="M1254" i="1"/>
  <c r="K1254" i="1"/>
  <c r="L1254" i="1" s="1"/>
  <c r="E1254" i="1"/>
  <c r="N1253" i="1"/>
  <c r="M1253" i="1"/>
  <c r="K1253" i="1"/>
  <c r="L1253" i="1" s="1"/>
  <c r="E1253" i="1"/>
  <c r="N1252" i="1"/>
  <c r="M1252" i="1"/>
  <c r="K1252" i="1"/>
  <c r="L1252" i="1" s="1"/>
  <c r="E1252" i="1"/>
  <c r="N1251" i="1"/>
  <c r="M1251" i="1"/>
  <c r="K1251" i="1"/>
  <c r="L1251" i="1" s="1"/>
  <c r="E1251" i="1"/>
  <c r="N1250" i="1"/>
  <c r="M1250" i="1"/>
  <c r="K1250" i="1"/>
  <c r="L1250" i="1" s="1"/>
  <c r="E1250" i="1"/>
  <c r="N1249" i="1"/>
  <c r="M1249" i="1"/>
  <c r="K1249" i="1"/>
  <c r="L1249" i="1" s="1"/>
  <c r="E1249" i="1"/>
  <c r="N1248" i="1"/>
  <c r="M1248" i="1"/>
  <c r="K1248" i="1"/>
  <c r="L1248" i="1" s="1"/>
  <c r="E1248" i="1"/>
  <c r="N1247" i="1"/>
  <c r="M1247" i="1"/>
  <c r="K1247" i="1"/>
  <c r="L1247" i="1" s="1"/>
  <c r="E1247" i="1"/>
  <c r="N1246" i="1"/>
  <c r="M1246" i="1"/>
  <c r="K1246" i="1"/>
  <c r="L1246" i="1" s="1"/>
  <c r="E1246" i="1"/>
  <c r="N1245" i="1"/>
  <c r="M1245" i="1"/>
  <c r="K1245" i="1"/>
  <c r="L1245" i="1" s="1"/>
  <c r="E1245" i="1"/>
  <c r="N1244" i="1"/>
  <c r="M1244" i="1"/>
  <c r="K1244" i="1"/>
  <c r="L1244" i="1" s="1"/>
  <c r="E1244" i="1"/>
  <c r="N1243" i="1"/>
  <c r="M1243" i="1"/>
  <c r="K1243" i="1"/>
  <c r="L1243" i="1" s="1"/>
  <c r="E1243" i="1"/>
  <c r="N1242" i="1"/>
  <c r="M1242" i="1"/>
  <c r="K1242" i="1"/>
  <c r="L1242" i="1" s="1"/>
  <c r="E1242" i="1"/>
  <c r="N1241" i="1"/>
  <c r="M1241" i="1"/>
  <c r="K1241" i="1"/>
  <c r="L1241" i="1" s="1"/>
  <c r="E1241" i="1"/>
  <c r="N1240" i="1"/>
  <c r="M1240" i="1"/>
  <c r="K1240" i="1"/>
  <c r="L1240" i="1" s="1"/>
  <c r="E1240" i="1"/>
  <c r="N1239" i="1"/>
  <c r="M1239" i="1"/>
  <c r="K1239" i="1"/>
  <c r="L1239" i="1" s="1"/>
  <c r="E1239" i="1"/>
  <c r="N1238" i="1"/>
  <c r="M1238" i="1"/>
  <c r="K1238" i="1"/>
  <c r="L1238" i="1" s="1"/>
  <c r="E1238" i="1"/>
  <c r="N1237" i="1"/>
  <c r="M1237" i="1"/>
  <c r="K1237" i="1"/>
  <c r="L1237" i="1" s="1"/>
  <c r="E1237" i="1"/>
  <c r="N1236" i="1"/>
  <c r="M1236" i="1"/>
  <c r="K1236" i="1"/>
  <c r="L1236" i="1" s="1"/>
  <c r="E1236" i="1"/>
  <c r="N1235" i="1"/>
  <c r="M1235" i="1"/>
  <c r="K1235" i="1"/>
  <c r="L1235" i="1" s="1"/>
  <c r="E1235" i="1"/>
  <c r="N1234" i="1"/>
  <c r="M1234" i="1"/>
  <c r="K1234" i="1"/>
  <c r="L1234" i="1" s="1"/>
  <c r="E1234" i="1"/>
  <c r="N1233" i="1"/>
  <c r="M1233" i="1"/>
  <c r="K1233" i="1"/>
  <c r="L1233" i="1" s="1"/>
  <c r="E1233" i="1"/>
  <c r="N1232" i="1"/>
  <c r="M1232" i="1"/>
  <c r="K1232" i="1"/>
  <c r="L1232" i="1" s="1"/>
  <c r="E1232" i="1"/>
  <c r="N1231" i="1"/>
  <c r="M1231" i="1"/>
  <c r="K1231" i="1"/>
  <c r="L1231" i="1" s="1"/>
  <c r="E1231" i="1"/>
  <c r="N1230" i="1"/>
  <c r="M1230" i="1"/>
  <c r="K1230" i="1"/>
  <c r="L1230" i="1" s="1"/>
  <c r="E1230" i="1"/>
  <c r="N1229" i="1"/>
  <c r="M1229" i="1"/>
  <c r="K1229" i="1"/>
  <c r="L1229" i="1" s="1"/>
  <c r="E1229" i="1"/>
  <c r="N1228" i="1"/>
  <c r="M1228" i="1"/>
  <c r="K1228" i="1"/>
  <c r="L1228" i="1" s="1"/>
  <c r="E1228" i="1"/>
  <c r="N1227" i="1"/>
  <c r="M1227" i="1"/>
  <c r="K1227" i="1"/>
  <c r="L1227" i="1" s="1"/>
  <c r="E1227" i="1"/>
  <c r="N1226" i="1"/>
  <c r="M1226" i="1"/>
  <c r="K1226" i="1"/>
  <c r="L1226" i="1" s="1"/>
  <c r="E1226" i="1"/>
  <c r="N1225" i="1"/>
  <c r="M1225" i="1"/>
  <c r="K1225" i="1"/>
  <c r="L1225" i="1" s="1"/>
  <c r="E1225" i="1"/>
  <c r="N1224" i="1"/>
  <c r="M1224" i="1"/>
  <c r="K1224" i="1"/>
  <c r="L1224" i="1" s="1"/>
  <c r="E1224" i="1"/>
  <c r="N1223" i="1"/>
  <c r="M1223" i="1"/>
  <c r="K1223" i="1"/>
  <c r="L1223" i="1" s="1"/>
  <c r="E1223" i="1"/>
  <c r="N1222" i="1"/>
  <c r="M1222" i="1"/>
  <c r="K1222" i="1"/>
  <c r="L1222" i="1" s="1"/>
  <c r="E1222" i="1"/>
  <c r="N1221" i="1"/>
  <c r="M1221" i="1"/>
  <c r="K1221" i="1"/>
  <c r="L1221" i="1" s="1"/>
  <c r="E1221" i="1"/>
  <c r="N1220" i="1"/>
  <c r="M1220" i="1"/>
  <c r="K1220" i="1"/>
  <c r="L1220" i="1" s="1"/>
  <c r="E1220" i="1"/>
  <c r="N1219" i="1"/>
  <c r="M1219" i="1"/>
  <c r="K1219" i="1"/>
  <c r="L1219" i="1" s="1"/>
  <c r="E1219" i="1"/>
  <c r="N1218" i="1"/>
  <c r="M1218" i="1"/>
  <c r="K1218" i="1"/>
  <c r="L1218" i="1" s="1"/>
  <c r="E1218" i="1"/>
  <c r="N1217" i="1"/>
  <c r="M1217" i="1"/>
  <c r="K1217" i="1"/>
  <c r="L1217" i="1" s="1"/>
  <c r="E1217" i="1"/>
  <c r="N1216" i="1"/>
  <c r="M1216" i="1"/>
  <c r="K1216" i="1"/>
  <c r="L1216" i="1" s="1"/>
  <c r="E1216" i="1"/>
  <c r="N1215" i="1"/>
  <c r="M1215" i="1"/>
  <c r="K1215" i="1"/>
  <c r="L1215" i="1" s="1"/>
  <c r="E1215" i="1"/>
  <c r="N1214" i="1"/>
  <c r="M1214" i="1"/>
  <c r="K1214" i="1"/>
  <c r="L1214" i="1" s="1"/>
  <c r="E1214" i="1"/>
  <c r="N1213" i="1"/>
  <c r="M1213" i="1"/>
  <c r="K1213" i="1"/>
  <c r="L1213" i="1" s="1"/>
  <c r="E1213" i="1"/>
  <c r="N1212" i="1"/>
  <c r="M1212" i="1"/>
  <c r="K1212" i="1"/>
  <c r="L1212" i="1" s="1"/>
  <c r="E1212" i="1"/>
  <c r="N1211" i="1"/>
  <c r="M1211" i="1"/>
  <c r="K1211" i="1"/>
  <c r="L1211" i="1" s="1"/>
  <c r="E1211" i="1"/>
  <c r="N1210" i="1"/>
  <c r="M1210" i="1"/>
  <c r="K1210" i="1"/>
  <c r="L1210" i="1" s="1"/>
  <c r="E1210" i="1"/>
  <c r="N1209" i="1"/>
  <c r="M1209" i="1"/>
  <c r="K1209" i="1"/>
  <c r="L1209" i="1" s="1"/>
  <c r="E1209" i="1"/>
  <c r="N1208" i="1"/>
  <c r="M1208" i="1"/>
  <c r="K1208" i="1"/>
  <c r="L1208" i="1" s="1"/>
  <c r="E1208" i="1"/>
  <c r="N1207" i="1"/>
  <c r="M1207" i="1"/>
  <c r="K1207" i="1"/>
  <c r="L1207" i="1" s="1"/>
  <c r="E1207" i="1"/>
  <c r="N1206" i="1"/>
  <c r="M1206" i="1"/>
  <c r="K1206" i="1"/>
  <c r="L1206" i="1" s="1"/>
  <c r="E1206" i="1"/>
  <c r="N1205" i="1"/>
  <c r="M1205" i="1"/>
  <c r="K1205" i="1"/>
  <c r="L1205" i="1" s="1"/>
  <c r="E1205" i="1"/>
  <c r="N1204" i="1"/>
  <c r="M1204" i="1"/>
  <c r="K1204" i="1"/>
  <c r="L1204" i="1" s="1"/>
  <c r="E1204" i="1"/>
  <c r="N1203" i="1"/>
  <c r="M1203" i="1"/>
  <c r="K1203" i="1"/>
  <c r="L1203" i="1" s="1"/>
  <c r="E1203" i="1"/>
  <c r="N1202" i="1"/>
  <c r="M1202" i="1"/>
  <c r="K1202" i="1"/>
  <c r="L1202" i="1" s="1"/>
  <c r="E1202" i="1"/>
  <c r="N1201" i="1"/>
  <c r="M1201" i="1"/>
  <c r="K1201" i="1"/>
  <c r="L1201" i="1" s="1"/>
  <c r="E1201" i="1"/>
  <c r="N1200" i="1"/>
  <c r="M1200" i="1"/>
  <c r="K1200" i="1"/>
  <c r="L1200" i="1" s="1"/>
  <c r="E1200" i="1"/>
  <c r="N1199" i="1"/>
  <c r="M1199" i="1"/>
  <c r="K1199" i="1"/>
  <c r="L1199" i="1" s="1"/>
  <c r="E1199" i="1"/>
  <c r="N1198" i="1"/>
  <c r="M1198" i="1"/>
  <c r="K1198" i="1"/>
  <c r="L1198" i="1" s="1"/>
  <c r="E1198" i="1"/>
  <c r="N1197" i="1"/>
  <c r="M1197" i="1"/>
  <c r="K1197" i="1"/>
  <c r="L1197" i="1" s="1"/>
  <c r="E1197" i="1"/>
  <c r="N1196" i="1"/>
  <c r="M1196" i="1"/>
  <c r="K1196" i="1"/>
  <c r="L1196" i="1" s="1"/>
  <c r="E1196" i="1"/>
  <c r="N1195" i="1"/>
  <c r="M1195" i="1"/>
  <c r="K1195" i="1"/>
  <c r="L1195" i="1" s="1"/>
  <c r="E1195" i="1"/>
  <c r="N1194" i="1"/>
  <c r="M1194" i="1"/>
  <c r="K1194" i="1"/>
  <c r="L1194" i="1" s="1"/>
  <c r="E1194" i="1"/>
  <c r="N1193" i="1"/>
  <c r="M1193" i="1"/>
  <c r="K1193" i="1"/>
  <c r="L1193" i="1" s="1"/>
  <c r="E1193" i="1"/>
  <c r="N1192" i="1"/>
  <c r="M1192" i="1"/>
  <c r="K1192" i="1"/>
  <c r="L1192" i="1" s="1"/>
  <c r="E1192" i="1"/>
  <c r="N1191" i="1"/>
  <c r="M1191" i="1"/>
  <c r="K1191" i="1"/>
  <c r="L1191" i="1" s="1"/>
  <c r="E1191" i="1"/>
  <c r="N1190" i="1"/>
  <c r="M1190" i="1"/>
  <c r="K1190" i="1"/>
  <c r="L1190" i="1" s="1"/>
  <c r="E1190" i="1"/>
  <c r="N1189" i="1"/>
  <c r="M1189" i="1"/>
  <c r="K1189" i="1"/>
  <c r="L1189" i="1" s="1"/>
  <c r="E1189" i="1"/>
  <c r="N1188" i="1"/>
  <c r="M1188" i="1"/>
  <c r="K1188" i="1"/>
  <c r="L1188" i="1" s="1"/>
  <c r="E1188" i="1"/>
  <c r="N1187" i="1"/>
  <c r="M1187" i="1"/>
  <c r="K1187" i="1"/>
  <c r="L1187" i="1" s="1"/>
  <c r="E1187" i="1"/>
  <c r="N1186" i="1"/>
  <c r="M1186" i="1"/>
  <c r="K1186" i="1"/>
  <c r="L1186" i="1" s="1"/>
  <c r="E1186" i="1"/>
  <c r="N1185" i="1"/>
  <c r="M1185" i="1"/>
  <c r="K1185" i="1"/>
  <c r="L1185" i="1" s="1"/>
  <c r="E1185" i="1"/>
  <c r="N1184" i="1"/>
  <c r="M1184" i="1"/>
  <c r="K1184" i="1"/>
  <c r="L1184" i="1" s="1"/>
  <c r="E1184" i="1"/>
  <c r="N1183" i="1"/>
  <c r="M1183" i="1"/>
  <c r="K1183" i="1"/>
  <c r="L1183" i="1" s="1"/>
  <c r="E1183" i="1"/>
  <c r="N1182" i="1"/>
  <c r="M1182" i="1"/>
  <c r="K1182" i="1"/>
  <c r="L1182" i="1" s="1"/>
  <c r="E1182" i="1"/>
  <c r="N1181" i="1"/>
  <c r="M1181" i="1"/>
  <c r="K1181" i="1"/>
  <c r="L1181" i="1" s="1"/>
  <c r="E1181" i="1"/>
  <c r="N1180" i="1"/>
  <c r="M1180" i="1"/>
  <c r="K1180" i="1"/>
  <c r="L1180" i="1" s="1"/>
  <c r="E1180" i="1"/>
  <c r="N1179" i="1"/>
  <c r="M1179" i="1"/>
  <c r="K1179" i="1"/>
  <c r="L1179" i="1" s="1"/>
  <c r="E1179" i="1"/>
  <c r="N1178" i="1"/>
  <c r="M1178" i="1"/>
  <c r="K1178" i="1"/>
  <c r="L1178" i="1" s="1"/>
  <c r="E1178" i="1"/>
  <c r="N1177" i="1"/>
  <c r="M1177" i="1"/>
  <c r="K1177" i="1"/>
  <c r="L1177" i="1" s="1"/>
  <c r="E1177" i="1"/>
  <c r="N1176" i="1"/>
  <c r="M1176" i="1"/>
  <c r="K1176" i="1"/>
  <c r="L1176" i="1" s="1"/>
  <c r="E1176" i="1"/>
  <c r="N1175" i="1"/>
  <c r="M1175" i="1"/>
  <c r="K1175" i="1"/>
  <c r="L1175" i="1" s="1"/>
  <c r="E1175" i="1"/>
  <c r="N1174" i="1"/>
  <c r="M1174" i="1"/>
  <c r="K1174" i="1"/>
  <c r="L1174" i="1" s="1"/>
  <c r="E1174" i="1"/>
  <c r="N1173" i="1"/>
  <c r="M1173" i="1"/>
  <c r="K1173" i="1"/>
  <c r="L1173" i="1" s="1"/>
  <c r="E1173" i="1"/>
  <c r="N1172" i="1"/>
  <c r="M1172" i="1"/>
  <c r="K1172" i="1"/>
  <c r="L1172" i="1" s="1"/>
  <c r="E1172" i="1"/>
  <c r="N1171" i="1"/>
  <c r="M1171" i="1"/>
  <c r="K1171" i="1"/>
  <c r="L1171" i="1" s="1"/>
  <c r="E1171" i="1"/>
  <c r="N1170" i="1"/>
  <c r="M1170" i="1"/>
  <c r="K1170" i="1"/>
  <c r="L1170" i="1" s="1"/>
  <c r="E1170" i="1"/>
  <c r="N1169" i="1"/>
  <c r="M1169" i="1"/>
  <c r="K1169" i="1"/>
  <c r="L1169" i="1" s="1"/>
  <c r="E1169" i="1"/>
  <c r="N1168" i="1"/>
  <c r="M1168" i="1"/>
  <c r="K1168" i="1"/>
  <c r="L1168" i="1" s="1"/>
  <c r="E1168" i="1"/>
  <c r="N1167" i="1"/>
  <c r="M1167" i="1"/>
  <c r="K1167" i="1"/>
  <c r="L1167" i="1" s="1"/>
  <c r="E1167" i="1"/>
  <c r="N1166" i="1"/>
  <c r="M1166" i="1"/>
  <c r="K1166" i="1"/>
  <c r="L1166" i="1" s="1"/>
  <c r="E1166" i="1"/>
  <c r="N1165" i="1"/>
  <c r="M1165" i="1"/>
  <c r="K1165" i="1"/>
  <c r="L1165" i="1" s="1"/>
  <c r="E1165" i="1"/>
  <c r="N1164" i="1"/>
  <c r="M1164" i="1"/>
  <c r="K1164" i="1"/>
  <c r="L1164" i="1" s="1"/>
  <c r="E1164" i="1"/>
  <c r="N1163" i="1"/>
  <c r="M1163" i="1"/>
  <c r="K1163" i="1"/>
  <c r="L1163" i="1" s="1"/>
  <c r="E1163" i="1"/>
  <c r="N1162" i="1"/>
  <c r="M1162" i="1"/>
  <c r="K1162" i="1"/>
  <c r="L1162" i="1" s="1"/>
  <c r="E1162" i="1"/>
  <c r="N1161" i="1"/>
  <c r="M1161" i="1"/>
  <c r="K1161" i="1"/>
  <c r="L1161" i="1" s="1"/>
  <c r="E1161" i="1"/>
  <c r="N1160" i="1"/>
  <c r="M1160" i="1"/>
  <c r="K1160" i="1"/>
  <c r="L1160" i="1" s="1"/>
  <c r="E1160" i="1"/>
  <c r="N1159" i="1"/>
  <c r="M1159" i="1"/>
  <c r="K1159" i="1"/>
  <c r="L1159" i="1" s="1"/>
  <c r="E1159" i="1"/>
  <c r="N1158" i="1"/>
  <c r="M1158" i="1"/>
  <c r="K1158" i="1"/>
  <c r="L1158" i="1" s="1"/>
  <c r="E1158" i="1"/>
  <c r="N1157" i="1"/>
  <c r="M1157" i="1"/>
  <c r="K1157" i="1"/>
  <c r="L1157" i="1" s="1"/>
  <c r="E1157" i="1"/>
  <c r="N1156" i="1"/>
  <c r="M1156" i="1"/>
  <c r="K1156" i="1"/>
  <c r="L1156" i="1" s="1"/>
  <c r="E1156" i="1"/>
  <c r="N1155" i="1"/>
  <c r="M1155" i="1"/>
  <c r="K1155" i="1"/>
  <c r="L1155" i="1" s="1"/>
  <c r="E1155" i="1"/>
  <c r="N1154" i="1"/>
  <c r="M1154" i="1"/>
  <c r="K1154" i="1"/>
  <c r="L1154" i="1" s="1"/>
  <c r="E1154" i="1"/>
  <c r="N1153" i="1"/>
  <c r="M1153" i="1"/>
  <c r="K1153" i="1"/>
  <c r="L1153" i="1" s="1"/>
  <c r="E1153" i="1"/>
  <c r="N1152" i="1"/>
  <c r="M1152" i="1"/>
  <c r="K1152" i="1"/>
  <c r="L1152" i="1" s="1"/>
  <c r="E1152" i="1"/>
  <c r="N1151" i="1"/>
  <c r="M1151" i="1"/>
  <c r="K1151" i="1"/>
  <c r="L1151" i="1" s="1"/>
  <c r="E1151" i="1"/>
  <c r="N1150" i="1"/>
  <c r="M1150" i="1"/>
  <c r="K1150" i="1"/>
  <c r="L1150" i="1" s="1"/>
  <c r="E1150" i="1"/>
  <c r="N1149" i="1"/>
  <c r="M1149" i="1"/>
  <c r="K1149" i="1"/>
  <c r="L1149" i="1" s="1"/>
  <c r="E1149" i="1"/>
  <c r="N1148" i="1"/>
  <c r="M1148" i="1"/>
  <c r="K1148" i="1"/>
  <c r="L1148" i="1" s="1"/>
  <c r="E1148" i="1"/>
  <c r="N1147" i="1"/>
  <c r="M1147" i="1"/>
  <c r="K1147" i="1"/>
  <c r="L1147" i="1" s="1"/>
  <c r="E1147" i="1"/>
  <c r="N1146" i="1"/>
  <c r="M1146" i="1"/>
  <c r="K1146" i="1"/>
  <c r="L1146" i="1" s="1"/>
  <c r="E1146" i="1"/>
  <c r="N1145" i="1"/>
  <c r="M1145" i="1"/>
  <c r="K1145" i="1"/>
  <c r="L1145" i="1" s="1"/>
  <c r="E1145" i="1"/>
  <c r="N1144" i="1"/>
  <c r="M1144" i="1"/>
  <c r="K1144" i="1"/>
  <c r="L1144" i="1" s="1"/>
  <c r="E1144" i="1"/>
  <c r="N1143" i="1"/>
  <c r="M1143" i="1"/>
  <c r="K1143" i="1"/>
  <c r="L1143" i="1" s="1"/>
  <c r="E1143" i="1"/>
  <c r="N1142" i="1"/>
  <c r="M1142" i="1"/>
  <c r="K1142" i="1"/>
  <c r="L1142" i="1" s="1"/>
  <c r="E1142" i="1"/>
  <c r="N1141" i="1"/>
  <c r="M1141" i="1"/>
  <c r="K1141" i="1"/>
  <c r="L1141" i="1" s="1"/>
  <c r="E1141" i="1"/>
  <c r="N1140" i="1"/>
  <c r="M1140" i="1"/>
  <c r="K1140" i="1"/>
  <c r="L1140" i="1" s="1"/>
  <c r="E1140" i="1"/>
  <c r="N1139" i="1"/>
  <c r="M1139" i="1"/>
  <c r="K1139" i="1"/>
  <c r="L1139" i="1" s="1"/>
  <c r="E1139" i="1"/>
  <c r="N1138" i="1"/>
  <c r="M1138" i="1"/>
  <c r="K1138" i="1"/>
  <c r="L1138" i="1" s="1"/>
  <c r="E1138" i="1"/>
  <c r="N1137" i="1"/>
  <c r="M1137" i="1"/>
  <c r="K1137" i="1"/>
  <c r="L1137" i="1" s="1"/>
  <c r="E1137" i="1"/>
  <c r="N1136" i="1"/>
  <c r="M1136" i="1"/>
  <c r="K1136" i="1"/>
  <c r="L1136" i="1" s="1"/>
  <c r="E1136" i="1"/>
  <c r="N1135" i="1"/>
  <c r="M1135" i="1"/>
  <c r="K1135" i="1"/>
  <c r="L1135" i="1" s="1"/>
  <c r="E1135" i="1"/>
  <c r="N1134" i="1"/>
  <c r="M1134" i="1"/>
  <c r="K1134" i="1"/>
  <c r="L1134" i="1" s="1"/>
  <c r="E1134" i="1"/>
  <c r="N1133" i="1"/>
  <c r="M1133" i="1"/>
  <c r="K1133" i="1"/>
  <c r="L1133" i="1" s="1"/>
  <c r="E1133" i="1"/>
  <c r="N1132" i="1"/>
  <c r="M1132" i="1"/>
  <c r="K1132" i="1"/>
  <c r="L1132" i="1" s="1"/>
  <c r="E1132" i="1"/>
  <c r="N1131" i="1"/>
  <c r="M1131" i="1"/>
  <c r="K1131" i="1"/>
  <c r="L1131" i="1" s="1"/>
  <c r="E1131" i="1"/>
  <c r="N1130" i="1"/>
  <c r="M1130" i="1"/>
  <c r="K1130" i="1"/>
  <c r="L1130" i="1" s="1"/>
  <c r="E1130" i="1"/>
  <c r="N1129" i="1"/>
  <c r="M1129" i="1"/>
  <c r="K1129" i="1"/>
  <c r="L1129" i="1" s="1"/>
  <c r="E1129" i="1"/>
  <c r="N1128" i="1"/>
  <c r="M1128" i="1"/>
  <c r="K1128" i="1"/>
  <c r="L1128" i="1" s="1"/>
  <c r="E1128" i="1"/>
  <c r="N1127" i="1"/>
  <c r="M1127" i="1"/>
  <c r="K1127" i="1"/>
  <c r="L1127" i="1" s="1"/>
  <c r="E1127" i="1"/>
  <c r="N1126" i="1"/>
  <c r="M1126" i="1"/>
  <c r="K1126" i="1"/>
  <c r="L1126" i="1" s="1"/>
  <c r="E1126" i="1"/>
  <c r="N1125" i="1"/>
  <c r="M1125" i="1"/>
  <c r="K1125" i="1"/>
  <c r="L1125" i="1" s="1"/>
  <c r="E1125" i="1"/>
  <c r="N1124" i="1"/>
  <c r="M1124" i="1"/>
  <c r="K1124" i="1"/>
  <c r="L1124" i="1" s="1"/>
  <c r="E1124" i="1"/>
  <c r="N1123" i="1"/>
  <c r="M1123" i="1"/>
  <c r="K1123" i="1"/>
  <c r="L1123" i="1" s="1"/>
  <c r="E1123" i="1"/>
  <c r="N1122" i="1"/>
  <c r="M1122" i="1"/>
  <c r="K1122" i="1"/>
  <c r="L1122" i="1" s="1"/>
  <c r="E1122" i="1"/>
  <c r="N1121" i="1"/>
  <c r="M1121" i="1"/>
  <c r="K1121" i="1"/>
  <c r="L1121" i="1" s="1"/>
  <c r="E1121" i="1"/>
  <c r="N1120" i="1"/>
  <c r="M1120" i="1"/>
  <c r="K1120" i="1"/>
  <c r="L1120" i="1" s="1"/>
  <c r="E1120" i="1"/>
  <c r="N1119" i="1"/>
  <c r="M1119" i="1"/>
  <c r="K1119" i="1"/>
  <c r="L1119" i="1" s="1"/>
  <c r="E1119" i="1"/>
  <c r="N1118" i="1"/>
  <c r="M1118" i="1"/>
  <c r="K1118" i="1"/>
  <c r="L1118" i="1" s="1"/>
  <c r="E1118" i="1"/>
  <c r="N1117" i="1"/>
  <c r="M1117" i="1"/>
  <c r="K1117" i="1"/>
  <c r="L1117" i="1" s="1"/>
  <c r="E1117" i="1"/>
  <c r="N1116" i="1"/>
  <c r="M1116" i="1"/>
  <c r="K1116" i="1"/>
  <c r="L1116" i="1" s="1"/>
  <c r="E1116" i="1"/>
  <c r="N1115" i="1"/>
  <c r="M1115" i="1"/>
  <c r="K1115" i="1"/>
  <c r="L1115" i="1" s="1"/>
  <c r="E1115" i="1"/>
  <c r="N1114" i="1"/>
  <c r="M1114" i="1"/>
  <c r="K1114" i="1"/>
  <c r="L1114" i="1" s="1"/>
  <c r="E1114" i="1"/>
  <c r="N1113" i="1"/>
  <c r="M1113" i="1"/>
  <c r="K1113" i="1"/>
  <c r="L1113" i="1" s="1"/>
  <c r="E1113" i="1"/>
  <c r="N1112" i="1"/>
  <c r="M1112" i="1"/>
  <c r="K1112" i="1"/>
  <c r="L1112" i="1" s="1"/>
  <c r="E1112" i="1"/>
  <c r="N1111" i="1"/>
  <c r="M1111" i="1"/>
  <c r="K1111" i="1"/>
  <c r="L1111" i="1" s="1"/>
  <c r="E1111" i="1"/>
  <c r="N1110" i="1"/>
  <c r="M1110" i="1"/>
  <c r="K1110" i="1"/>
  <c r="L1110" i="1" s="1"/>
  <c r="E1110" i="1"/>
  <c r="N1109" i="1"/>
  <c r="M1109" i="1"/>
  <c r="K1109" i="1"/>
  <c r="L1109" i="1" s="1"/>
  <c r="E1109" i="1"/>
  <c r="N1108" i="1"/>
  <c r="M1108" i="1"/>
  <c r="K1108" i="1"/>
  <c r="L1108" i="1" s="1"/>
  <c r="E1108" i="1"/>
  <c r="N1107" i="1"/>
  <c r="M1107" i="1"/>
  <c r="K1107" i="1"/>
  <c r="L1107" i="1" s="1"/>
  <c r="E1107" i="1"/>
  <c r="N1106" i="1"/>
  <c r="M1106" i="1"/>
  <c r="K1106" i="1"/>
  <c r="L1106" i="1" s="1"/>
  <c r="E1106" i="1"/>
  <c r="N1105" i="1"/>
  <c r="M1105" i="1"/>
  <c r="K1105" i="1"/>
  <c r="L1105" i="1" s="1"/>
  <c r="E1105" i="1"/>
  <c r="N1104" i="1"/>
  <c r="M1104" i="1"/>
  <c r="K1104" i="1"/>
  <c r="L1104" i="1" s="1"/>
  <c r="E1104" i="1"/>
  <c r="N1103" i="1"/>
  <c r="M1103" i="1"/>
  <c r="K1103" i="1"/>
  <c r="L1103" i="1" s="1"/>
  <c r="E1103" i="1"/>
  <c r="N1102" i="1"/>
  <c r="M1102" i="1"/>
  <c r="K1102" i="1"/>
  <c r="L1102" i="1" s="1"/>
  <c r="E1102" i="1"/>
  <c r="N1101" i="1"/>
  <c r="M1101" i="1"/>
  <c r="K1101" i="1"/>
  <c r="L1101" i="1" s="1"/>
  <c r="E1101" i="1"/>
  <c r="N1100" i="1"/>
  <c r="M1100" i="1"/>
  <c r="K1100" i="1"/>
  <c r="L1100" i="1" s="1"/>
  <c r="E1100" i="1"/>
  <c r="N1099" i="1"/>
  <c r="M1099" i="1"/>
  <c r="K1099" i="1"/>
  <c r="L1099" i="1" s="1"/>
  <c r="E1099" i="1"/>
  <c r="N1098" i="1"/>
  <c r="M1098" i="1"/>
  <c r="K1098" i="1"/>
  <c r="L1098" i="1" s="1"/>
  <c r="E1098" i="1"/>
  <c r="N1097" i="1"/>
  <c r="M1097" i="1"/>
  <c r="K1097" i="1"/>
  <c r="L1097" i="1" s="1"/>
  <c r="E1097" i="1"/>
  <c r="N1096" i="1"/>
  <c r="M1096" i="1"/>
  <c r="K1096" i="1"/>
  <c r="L1096" i="1" s="1"/>
  <c r="E1096" i="1"/>
  <c r="N1095" i="1"/>
  <c r="M1095" i="1"/>
  <c r="K1095" i="1"/>
  <c r="L1095" i="1" s="1"/>
  <c r="E1095" i="1"/>
  <c r="N1094" i="1"/>
  <c r="M1094" i="1"/>
  <c r="K1094" i="1"/>
  <c r="L1094" i="1" s="1"/>
  <c r="E1094" i="1"/>
  <c r="N1093" i="1"/>
  <c r="M1093" i="1"/>
  <c r="K1093" i="1"/>
  <c r="L1093" i="1" s="1"/>
  <c r="E1093" i="1"/>
  <c r="N1092" i="1"/>
  <c r="M1092" i="1"/>
  <c r="K1092" i="1"/>
  <c r="L1092" i="1" s="1"/>
  <c r="E1092" i="1"/>
  <c r="N1091" i="1"/>
  <c r="M1091" i="1"/>
  <c r="K1091" i="1"/>
  <c r="L1091" i="1" s="1"/>
  <c r="E1091" i="1"/>
  <c r="N1090" i="1"/>
  <c r="M1090" i="1"/>
  <c r="K1090" i="1"/>
  <c r="L1090" i="1" s="1"/>
  <c r="E1090" i="1"/>
  <c r="N1089" i="1"/>
  <c r="M1089" i="1"/>
  <c r="K1089" i="1"/>
  <c r="L1089" i="1" s="1"/>
  <c r="E1089" i="1"/>
  <c r="N1088" i="1"/>
  <c r="M1088" i="1"/>
  <c r="K1088" i="1"/>
  <c r="L1088" i="1" s="1"/>
  <c r="E1088" i="1"/>
  <c r="N1087" i="1"/>
  <c r="M1087" i="1"/>
  <c r="K1087" i="1"/>
  <c r="L1087" i="1" s="1"/>
  <c r="E1087" i="1"/>
  <c r="N1086" i="1"/>
  <c r="M1086" i="1"/>
  <c r="K1086" i="1"/>
  <c r="L1086" i="1" s="1"/>
  <c r="E1086" i="1"/>
  <c r="N1085" i="1"/>
  <c r="M1085" i="1"/>
  <c r="K1085" i="1"/>
  <c r="L1085" i="1" s="1"/>
  <c r="E1085" i="1"/>
  <c r="N1084" i="1"/>
  <c r="M1084" i="1"/>
  <c r="K1084" i="1"/>
  <c r="L1084" i="1" s="1"/>
  <c r="E1084" i="1"/>
  <c r="N1083" i="1"/>
  <c r="M1083" i="1"/>
  <c r="K1083" i="1"/>
  <c r="L1083" i="1" s="1"/>
  <c r="E1083" i="1"/>
  <c r="N1082" i="1"/>
  <c r="M1082" i="1"/>
  <c r="K1082" i="1"/>
  <c r="L1082" i="1" s="1"/>
  <c r="E1082" i="1"/>
  <c r="N1081" i="1"/>
  <c r="M1081" i="1"/>
  <c r="K1081" i="1"/>
  <c r="L1081" i="1" s="1"/>
  <c r="E1081" i="1"/>
  <c r="N1080" i="1"/>
  <c r="M1080" i="1"/>
  <c r="K1080" i="1"/>
  <c r="L1080" i="1" s="1"/>
  <c r="E1080" i="1"/>
  <c r="N1079" i="1"/>
  <c r="M1079" i="1"/>
  <c r="K1079" i="1"/>
  <c r="L1079" i="1" s="1"/>
  <c r="E1079" i="1"/>
  <c r="N1078" i="1"/>
  <c r="M1078" i="1"/>
  <c r="K1078" i="1"/>
  <c r="L1078" i="1" s="1"/>
  <c r="E1078" i="1"/>
  <c r="N1077" i="1"/>
  <c r="M1077" i="1"/>
  <c r="K1077" i="1"/>
  <c r="L1077" i="1" s="1"/>
  <c r="E1077" i="1"/>
  <c r="N1076" i="1"/>
  <c r="M1076" i="1"/>
  <c r="K1076" i="1"/>
  <c r="L1076" i="1" s="1"/>
  <c r="E1076" i="1"/>
  <c r="N1075" i="1"/>
  <c r="M1075" i="1"/>
  <c r="K1075" i="1"/>
  <c r="L1075" i="1" s="1"/>
  <c r="E1075" i="1"/>
  <c r="N1074" i="1"/>
  <c r="M1074" i="1"/>
  <c r="K1074" i="1"/>
  <c r="L1074" i="1" s="1"/>
  <c r="E1074" i="1"/>
  <c r="N1073" i="1"/>
  <c r="M1073" i="1"/>
  <c r="K1073" i="1"/>
  <c r="L1073" i="1" s="1"/>
  <c r="E1073" i="1"/>
  <c r="N1072" i="1"/>
  <c r="M1072" i="1"/>
  <c r="K1072" i="1"/>
  <c r="L1072" i="1" s="1"/>
  <c r="E1072" i="1"/>
  <c r="N1071" i="1"/>
  <c r="M1071" i="1"/>
  <c r="K1071" i="1"/>
  <c r="L1071" i="1" s="1"/>
  <c r="E1071" i="1"/>
  <c r="N1070" i="1"/>
  <c r="M1070" i="1"/>
  <c r="K1070" i="1"/>
  <c r="L1070" i="1" s="1"/>
  <c r="E1070" i="1"/>
  <c r="N1069" i="1"/>
  <c r="M1069" i="1"/>
  <c r="K1069" i="1"/>
  <c r="L1069" i="1" s="1"/>
  <c r="E1069" i="1"/>
  <c r="N1068" i="1"/>
  <c r="M1068" i="1"/>
  <c r="K1068" i="1"/>
  <c r="L1068" i="1" s="1"/>
  <c r="E1068" i="1"/>
  <c r="N1067" i="1"/>
  <c r="M1067" i="1"/>
  <c r="K1067" i="1"/>
  <c r="L1067" i="1" s="1"/>
  <c r="E1067" i="1"/>
  <c r="N1066" i="1"/>
  <c r="M1066" i="1"/>
  <c r="K1066" i="1"/>
  <c r="L1066" i="1" s="1"/>
  <c r="E1066" i="1"/>
  <c r="N1065" i="1"/>
  <c r="M1065" i="1"/>
  <c r="K1065" i="1"/>
  <c r="L1065" i="1" s="1"/>
  <c r="E1065" i="1"/>
  <c r="N1064" i="1"/>
  <c r="M1064" i="1"/>
  <c r="K1064" i="1"/>
  <c r="L1064" i="1" s="1"/>
  <c r="E1064" i="1"/>
  <c r="N1063" i="1"/>
  <c r="M1063" i="1"/>
  <c r="K1063" i="1"/>
  <c r="L1063" i="1" s="1"/>
  <c r="E1063" i="1"/>
  <c r="N1062" i="1"/>
  <c r="M1062" i="1"/>
  <c r="K1062" i="1"/>
  <c r="L1062" i="1" s="1"/>
  <c r="E1062" i="1"/>
  <c r="N1061" i="1"/>
  <c r="M1061" i="1"/>
  <c r="K1061" i="1"/>
  <c r="L1061" i="1" s="1"/>
  <c r="E1061" i="1"/>
  <c r="N1060" i="1"/>
  <c r="M1060" i="1"/>
  <c r="K1060" i="1"/>
  <c r="L1060" i="1" s="1"/>
  <c r="E1060" i="1"/>
  <c r="N1059" i="1"/>
  <c r="M1059" i="1"/>
  <c r="K1059" i="1"/>
  <c r="L1059" i="1" s="1"/>
  <c r="E1059" i="1"/>
  <c r="N1058" i="1"/>
  <c r="M1058" i="1"/>
  <c r="K1058" i="1"/>
  <c r="L1058" i="1" s="1"/>
  <c r="E1058" i="1"/>
  <c r="N1057" i="1"/>
  <c r="M1057" i="1"/>
  <c r="K1057" i="1"/>
  <c r="L1057" i="1" s="1"/>
  <c r="E1057" i="1"/>
  <c r="N1056" i="1"/>
  <c r="M1056" i="1"/>
  <c r="K1056" i="1"/>
  <c r="L1056" i="1" s="1"/>
  <c r="E1056" i="1"/>
  <c r="N1055" i="1"/>
  <c r="M1055" i="1"/>
  <c r="K1055" i="1"/>
  <c r="L1055" i="1" s="1"/>
  <c r="E1055" i="1"/>
  <c r="N1054" i="1"/>
  <c r="M1054" i="1"/>
  <c r="K1054" i="1"/>
  <c r="L1054" i="1" s="1"/>
  <c r="E1054" i="1"/>
  <c r="N1053" i="1"/>
  <c r="M1053" i="1"/>
  <c r="K1053" i="1"/>
  <c r="L1053" i="1" s="1"/>
  <c r="E1053" i="1"/>
  <c r="N1052" i="1"/>
  <c r="M1052" i="1"/>
  <c r="K1052" i="1"/>
  <c r="L1052" i="1" s="1"/>
  <c r="E1052" i="1"/>
  <c r="N1051" i="1"/>
  <c r="M1051" i="1"/>
  <c r="K1051" i="1"/>
  <c r="L1051" i="1" s="1"/>
  <c r="E1051" i="1"/>
  <c r="N1050" i="1"/>
  <c r="M1050" i="1"/>
  <c r="K1050" i="1"/>
  <c r="L1050" i="1" s="1"/>
  <c r="E1050" i="1"/>
  <c r="N1049" i="1"/>
  <c r="M1049" i="1"/>
  <c r="K1049" i="1"/>
  <c r="L1049" i="1" s="1"/>
  <c r="E1049" i="1"/>
  <c r="N1048" i="1"/>
  <c r="M1048" i="1"/>
  <c r="K1048" i="1"/>
  <c r="L1048" i="1" s="1"/>
  <c r="E1048" i="1"/>
  <c r="N1047" i="1"/>
  <c r="M1047" i="1"/>
  <c r="K1047" i="1"/>
  <c r="L1047" i="1" s="1"/>
  <c r="E1047" i="1"/>
  <c r="N1046" i="1"/>
  <c r="M1046" i="1"/>
  <c r="K1046" i="1"/>
  <c r="L1046" i="1" s="1"/>
  <c r="E1046" i="1"/>
  <c r="N1045" i="1"/>
  <c r="M1045" i="1"/>
  <c r="K1045" i="1"/>
  <c r="L1045" i="1" s="1"/>
  <c r="E1045" i="1"/>
  <c r="N1044" i="1"/>
  <c r="M1044" i="1"/>
  <c r="K1044" i="1"/>
  <c r="L1044" i="1" s="1"/>
  <c r="E1044" i="1"/>
  <c r="N1043" i="1"/>
  <c r="M1043" i="1"/>
  <c r="K1043" i="1"/>
  <c r="L1043" i="1" s="1"/>
  <c r="E1043" i="1"/>
  <c r="N1042" i="1"/>
  <c r="M1042" i="1"/>
  <c r="K1042" i="1"/>
  <c r="L1042" i="1" s="1"/>
  <c r="E1042" i="1"/>
  <c r="N1041" i="1"/>
  <c r="M1041" i="1"/>
  <c r="K1041" i="1"/>
  <c r="L1041" i="1" s="1"/>
  <c r="E1041" i="1"/>
  <c r="N1040" i="1"/>
  <c r="M1040" i="1"/>
  <c r="K1040" i="1"/>
  <c r="L1040" i="1" s="1"/>
  <c r="E1040" i="1"/>
  <c r="N1039" i="1"/>
  <c r="M1039" i="1"/>
  <c r="K1039" i="1"/>
  <c r="L1039" i="1" s="1"/>
  <c r="E1039" i="1"/>
  <c r="N1038" i="1"/>
  <c r="M1038" i="1"/>
  <c r="K1038" i="1"/>
  <c r="L1038" i="1" s="1"/>
  <c r="E1038" i="1"/>
  <c r="N1037" i="1"/>
  <c r="M1037" i="1"/>
  <c r="K1037" i="1"/>
  <c r="L1037" i="1" s="1"/>
  <c r="E1037" i="1"/>
  <c r="N1036" i="1"/>
  <c r="M1036" i="1"/>
  <c r="K1036" i="1"/>
  <c r="L1036" i="1" s="1"/>
  <c r="E1036" i="1"/>
  <c r="N1035" i="1"/>
  <c r="M1035" i="1"/>
  <c r="K1035" i="1"/>
  <c r="L1035" i="1" s="1"/>
  <c r="E1035" i="1"/>
  <c r="N1034" i="1"/>
  <c r="M1034" i="1"/>
  <c r="K1034" i="1"/>
  <c r="L1034" i="1" s="1"/>
  <c r="E1034" i="1"/>
  <c r="N1033" i="1"/>
  <c r="M1033" i="1"/>
  <c r="K1033" i="1"/>
  <c r="L1033" i="1" s="1"/>
  <c r="E1033" i="1"/>
  <c r="N1032" i="1"/>
  <c r="M1032" i="1"/>
  <c r="K1032" i="1"/>
  <c r="L1032" i="1" s="1"/>
  <c r="E1032" i="1"/>
  <c r="N1031" i="1"/>
  <c r="M1031" i="1"/>
  <c r="K1031" i="1"/>
  <c r="L1031" i="1" s="1"/>
  <c r="E1031" i="1"/>
  <c r="N1030" i="1"/>
  <c r="M1030" i="1"/>
  <c r="K1030" i="1"/>
  <c r="L1030" i="1" s="1"/>
  <c r="E1030" i="1"/>
  <c r="N1029" i="1"/>
  <c r="M1029" i="1"/>
  <c r="K1029" i="1"/>
  <c r="L1029" i="1" s="1"/>
  <c r="E1029" i="1"/>
  <c r="N1028" i="1"/>
  <c r="M1028" i="1"/>
  <c r="K1028" i="1"/>
  <c r="L1028" i="1" s="1"/>
  <c r="E1028" i="1"/>
  <c r="N1027" i="1"/>
  <c r="M1027" i="1"/>
  <c r="K1027" i="1"/>
  <c r="L1027" i="1" s="1"/>
  <c r="E1027" i="1"/>
  <c r="N1026" i="1"/>
  <c r="M1026" i="1"/>
  <c r="K1026" i="1"/>
  <c r="L1026" i="1" s="1"/>
  <c r="E1026" i="1"/>
  <c r="N1025" i="1"/>
  <c r="M1025" i="1"/>
  <c r="K1025" i="1"/>
  <c r="L1025" i="1" s="1"/>
  <c r="E1025" i="1"/>
  <c r="N1024" i="1"/>
  <c r="M1024" i="1"/>
  <c r="K1024" i="1"/>
  <c r="L1024" i="1" s="1"/>
  <c r="E1024" i="1"/>
  <c r="N1023" i="1"/>
  <c r="M1023" i="1"/>
  <c r="K1023" i="1"/>
  <c r="L1023" i="1" s="1"/>
  <c r="E1023" i="1"/>
  <c r="N1022" i="1"/>
  <c r="M1022" i="1"/>
  <c r="K1022" i="1"/>
  <c r="L1022" i="1" s="1"/>
  <c r="E1022" i="1"/>
  <c r="N1021" i="1"/>
  <c r="M1021" i="1"/>
  <c r="K1021" i="1"/>
  <c r="L1021" i="1" s="1"/>
  <c r="E1021" i="1"/>
  <c r="N1020" i="1"/>
  <c r="M1020" i="1"/>
  <c r="K1020" i="1"/>
  <c r="L1020" i="1" s="1"/>
  <c r="E1020" i="1"/>
  <c r="N1019" i="1"/>
  <c r="M1019" i="1"/>
  <c r="K1019" i="1"/>
  <c r="L1019" i="1" s="1"/>
  <c r="E1019" i="1"/>
  <c r="N1018" i="1"/>
  <c r="M1018" i="1"/>
  <c r="K1018" i="1"/>
  <c r="L1018" i="1" s="1"/>
  <c r="E1018" i="1"/>
  <c r="N1017" i="1"/>
  <c r="M1017" i="1"/>
  <c r="K1017" i="1"/>
  <c r="L1017" i="1" s="1"/>
  <c r="E1017" i="1"/>
  <c r="N1016" i="1"/>
  <c r="M1016" i="1"/>
  <c r="K1016" i="1"/>
  <c r="L1016" i="1" s="1"/>
  <c r="E1016" i="1"/>
  <c r="N1015" i="1"/>
  <c r="M1015" i="1"/>
  <c r="K1015" i="1"/>
  <c r="L1015" i="1" s="1"/>
  <c r="E1015" i="1"/>
  <c r="N1014" i="1"/>
  <c r="M1014" i="1"/>
  <c r="K1014" i="1"/>
  <c r="L1014" i="1" s="1"/>
  <c r="E1014" i="1"/>
  <c r="N1013" i="1"/>
  <c r="M1013" i="1"/>
  <c r="K1013" i="1"/>
  <c r="L1013" i="1" s="1"/>
  <c r="E1013" i="1"/>
  <c r="N1012" i="1"/>
  <c r="M1012" i="1"/>
  <c r="K1012" i="1"/>
  <c r="L1012" i="1" s="1"/>
  <c r="E1012" i="1"/>
  <c r="N1011" i="1"/>
  <c r="M1011" i="1"/>
  <c r="K1011" i="1"/>
  <c r="L1011" i="1" s="1"/>
  <c r="E1011" i="1"/>
  <c r="N1010" i="1"/>
  <c r="M1010" i="1"/>
  <c r="K1010" i="1"/>
  <c r="L1010" i="1" s="1"/>
  <c r="E1010" i="1"/>
  <c r="N1009" i="1"/>
  <c r="M1009" i="1"/>
  <c r="K1009" i="1"/>
  <c r="L1009" i="1" s="1"/>
  <c r="E1009" i="1"/>
  <c r="N1008" i="1"/>
  <c r="M1008" i="1"/>
  <c r="K1008" i="1"/>
  <c r="L1008" i="1" s="1"/>
  <c r="E1008" i="1"/>
  <c r="N1007" i="1"/>
  <c r="M1007" i="1"/>
  <c r="K1007" i="1"/>
  <c r="L1007" i="1" s="1"/>
  <c r="E1007" i="1"/>
  <c r="N1006" i="1"/>
  <c r="M1006" i="1"/>
  <c r="K1006" i="1"/>
  <c r="L1006" i="1" s="1"/>
  <c r="E1006" i="1"/>
  <c r="N1005" i="1"/>
  <c r="M1005" i="1"/>
  <c r="K1005" i="1"/>
  <c r="L1005" i="1" s="1"/>
  <c r="E1005" i="1"/>
  <c r="N1004" i="1"/>
  <c r="M1004" i="1"/>
  <c r="K1004" i="1"/>
  <c r="L1004" i="1" s="1"/>
  <c r="E1004" i="1"/>
  <c r="N1003" i="1"/>
  <c r="M1003" i="1"/>
  <c r="K1003" i="1"/>
  <c r="L1003" i="1" s="1"/>
  <c r="E1003" i="1"/>
  <c r="N1002" i="1"/>
  <c r="M1002" i="1"/>
  <c r="K1002" i="1"/>
  <c r="L1002" i="1" s="1"/>
  <c r="E1002" i="1"/>
  <c r="N1001" i="1"/>
  <c r="M1001" i="1"/>
  <c r="K1001" i="1"/>
  <c r="L1001" i="1" s="1"/>
  <c r="E1001" i="1"/>
  <c r="N1000" i="1"/>
  <c r="M1000" i="1"/>
  <c r="K1000" i="1"/>
  <c r="L1000" i="1" s="1"/>
  <c r="E1000" i="1"/>
  <c r="N999" i="1"/>
  <c r="M999" i="1"/>
  <c r="K999" i="1"/>
  <c r="L999" i="1" s="1"/>
  <c r="E999" i="1"/>
  <c r="N998" i="1"/>
  <c r="M998" i="1"/>
  <c r="K998" i="1"/>
  <c r="L998" i="1" s="1"/>
  <c r="E998" i="1"/>
  <c r="N997" i="1"/>
  <c r="M997" i="1"/>
  <c r="K997" i="1"/>
  <c r="L997" i="1" s="1"/>
  <c r="E997" i="1"/>
  <c r="N996" i="1"/>
  <c r="M996" i="1"/>
  <c r="K996" i="1"/>
  <c r="L996" i="1" s="1"/>
  <c r="E996" i="1"/>
  <c r="N995" i="1"/>
  <c r="M995" i="1"/>
  <c r="K995" i="1"/>
  <c r="L995" i="1" s="1"/>
  <c r="E995" i="1"/>
  <c r="N994" i="1"/>
  <c r="M994" i="1"/>
  <c r="K994" i="1"/>
  <c r="L994" i="1" s="1"/>
  <c r="E994" i="1"/>
  <c r="N993" i="1"/>
  <c r="M993" i="1"/>
  <c r="K993" i="1"/>
  <c r="L993" i="1" s="1"/>
  <c r="E993" i="1"/>
  <c r="N992" i="1"/>
  <c r="M992" i="1"/>
  <c r="K992" i="1"/>
  <c r="L992" i="1" s="1"/>
  <c r="E992" i="1"/>
  <c r="N991" i="1"/>
  <c r="M991" i="1"/>
  <c r="K991" i="1"/>
  <c r="L991" i="1" s="1"/>
  <c r="E991" i="1"/>
  <c r="N990" i="1"/>
  <c r="M990" i="1"/>
  <c r="K990" i="1"/>
  <c r="L990" i="1" s="1"/>
  <c r="E990" i="1"/>
  <c r="N989" i="1"/>
  <c r="M989" i="1"/>
  <c r="K989" i="1"/>
  <c r="L989" i="1" s="1"/>
  <c r="E989" i="1"/>
  <c r="N988" i="1"/>
  <c r="M988" i="1"/>
  <c r="K988" i="1"/>
  <c r="L988" i="1" s="1"/>
  <c r="E988" i="1"/>
  <c r="N987" i="1"/>
  <c r="M987" i="1"/>
  <c r="K987" i="1"/>
  <c r="L987" i="1" s="1"/>
  <c r="E987" i="1"/>
  <c r="N986" i="1"/>
  <c r="M986" i="1"/>
  <c r="K986" i="1"/>
  <c r="L986" i="1" s="1"/>
  <c r="E986" i="1"/>
  <c r="N985" i="1"/>
  <c r="M985" i="1"/>
  <c r="K985" i="1"/>
  <c r="L985" i="1" s="1"/>
  <c r="E985" i="1"/>
  <c r="N984" i="1"/>
  <c r="M984" i="1"/>
  <c r="K984" i="1"/>
  <c r="L984" i="1" s="1"/>
  <c r="E984" i="1"/>
  <c r="N983" i="1"/>
  <c r="M983" i="1"/>
  <c r="K983" i="1"/>
  <c r="L983" i="1" s="1"/>
  <c r="E983" i="1"/>
  <c r="N982" i="1"/>
  <c r="M982" i="1"/>
  <c r="K982" i="1"/>
  <c r="L982" i="1" s="1"/>
  <c r="E982" i="1"/>
  <c r="N981" i="1"/>
  <c r="M981" i="1"/>
  <c r="K981" i="1"/>
  <c r="L981" i="1" s="1"/>
  <c r="E981" i="1"/>
  <c r="N980" i="1"/>
  <c r="M980" i="1"/>
  <c r="K980" i="1"/>
  <c r="L980" i="1" s="1"/>
  <c r="E980" i="1"/>
  <c r="N979" i="1"/>
  <c r="M979" i="1"/>
  <c r="K979" i="1"/>
  <c r="L979" i="1" s="1"/>
  <c r="E979" i="1"/>
  <c r="N978" i="1"/>
  <c r="M978" i="1"/>
  <c r="K978" i="1"/>
  <c r="L978" i="1" s="1"/>
  <c r="E978" i="1"/>
  <c r="N977" i="1"/>
  <c r="M977" i="1"/>
  <c r="K977" i="1"/>
  <c r="L977" i="1" s="1"/>
  <c r="E977" i="1"/>
  <c r="N976" i="1"/>
  <c r="M976" i="1"/>
  <c r="K976" i="1"/>
  <c r="L976" i="1" s="1"/>
  <c r="E976" i="1"/>
  <c r="N975" i="1"/>
  <c r="M975" i="1"/>
  <c r="K975" i="1"/>
  <c r="L975" i="1" s="1"/>
  <c r="E975" i="1"/>
  <c r="N974" i="1"/>
  <c r="M974" i="1"/>
  <c r="K974" i="1"/>
  <c r="L974" i="1" s="1"/>
  <c r="E974" i="1"/>
  <c r="N973" i="1"/>
  <c r="M973" i="1"/>
  <c r="K973" i="1"/>
  <c r="L973" i="1" s="1"/>
  <c r="E973" i="1"/>
  <c r="N972" i="1"/>
  <c r="M972" i="1"/>
  <c r="K972" i="1"/>
  <c r="L972" i="1" s="1"/>
  <c r="E972" i="1"/>
  <c r="N971" i="1"/>
  <c r="M971" i="1"/>
  <c r="K971" i="1"/>
  <c r="L971" i="1" s="1"/>
  <c r="E971" i="1"/>
  <c r="N970" i="1"/>
  <c r="M970" i="1"/>
  <c r="K970" i="1"/>
  <c r="L970" i="1" s="1"/>
  <c r="E970" i="1"/>
  <c r="N969" i="1"/>
  <c r="M969" i="1"/>
  <c r="K969" i="1"/>
  <c r="L969" i="1" s="1"/>
  <c r="E969" i="1"/>
  <c r="N968" i="1"/>
  <c r="M968" i="1"/>
  <c r="K968" i="1"/>
  <c r="L968" i="1" s="1"/>
  <c r="E968" i="1"/>
  <c r="N967" i="1"/>
  <c r="M967" i="1"/>
  <c r="K967" i="1"/>
  <c r="L967" i="1" s="1"/>
  <c r="E967" i="1"/>
  <c r="N966" i="1"/>
  <c r="M966" i="1"/>
  <c r="K966" i="1"/>
  <c r="L966" i="1" s="1"/>
  <c r="E966" i="1"/>
  <c r="N965" i="1"/>
  <c r="M965" i="1"/>
  <c r="K965" i="1"/>
  <c r="L965" i="1" s="1"/>
  <c r="E965" i="1"/>
  <c r="N964" i="1"/>
  <c r="M964" i="1"/>
  <c r="K964" i="1"/>
  <c r="L964" i="1" s="1"/>
  <c r="E964" i="1"/>
  <c r="N963" i="1"/>
  <c r="M963" i="1"/>
  <c r="K963" i="1"/>
  <c r="L963" i="1" s="1"/>
  <c r="E963" i="1"/>
  <c r="N962" i="1"/>
  <c r="M962" i="1"/>
  <c r="K962" i="1"/>
  <c r="L962" i="1" s="1"/>
  <c r="E962" i="1"/>
  <c r="N961" i="1"/>
  <c r="M961" i="1"/>
  <c r="K961" i="1"/>
  <c r="L961" i="1" s="1"/>
  <c r="E961" i="1"/>
  <c r="N960" i="1"/>
  <c r="M960" i="1"/>
  <c r="K960" i="1"/>
  <c r="L960" i="1" s="1"/>
  <c r="E960" i="1"/>
  <c r="N959" i="1"/>
  <c r="M959" i="1"/>
  <c r="K959" i="1"/>
  <c r="L959" i="1" s="1"/>
  <c r="E959" i="1"/>
  <c r="N958" i="1"/>
  <c r="M958" i="1"/>
  <c r="K958" i="1"/>
  <c r="L958" i="1" s="1"/>
  <c r="E958" i="1"/>
  <c r="N957" i="1"/>
  <c r="M957" i="1"/>
  <c r="K957" i="1"/>
  <c r="L957" i="1" s="1"/>
  <c r="E957" i="1"/>
  <c r="N956" i="1"/>
  <c r="M956" i="1"/>
  <c r="K956" i="1"/>
  <c r="L956" i="1" s="1"/>
  <c r="E956" i="1"/>
  <c r="N955" i="1"/>
  <c r="M955" i="1"/>
  <c r="K955" i="1"/>
  <c r="L955" i="1" s="1"/>
  <c r="E955" i="1"/>
  <c r="N954" i="1"/>
  <c r="M954" i="1"/>
  <c r="K954" i="1"/>
  <c r="L954" i="1" s="1"/>
  <c r="E954" i="1"/>
  <c r="N953" i="1"/>
  <c r="M953" i="1"/>
  <c r="K953" i="1"/>
  <c r="L953" i="1" s="1"/>
  <c r="E953" i="1"/>
  <c r="N952" i="1"/>
  <c r="M952" i="1"/>
  <c r="K952" i="1"/>
  <c r="L952" i="1" s="1"/>
  <c r="E952" i="1"/>
  <c r="N951" i="1"/>
  <c r="M951" i="1"/>
  <c r="K951" i="1"/>
  <c r="L951" i="1" s="1"/>
  <c r="E951" i="1"/>
  <c r="N950" i="1"/>
  <c r="M950" i="1"/>
  <c r="K950" i="1"/>
  <c r="L950" i="1" s="1"/>
  <c r="E950" i="1"/>
  <c r="N949" i="1"/>
  <c r="M949" i="1"/>
  <c r="K949" i="1"/>
  <c r="L949" i="1" s="1"/>
  <c r="E949" i="1"/>
  <c r="N948" i="1"/>
  <c r="M948" i="1"/>
  <c r="K948" i="1"/>
  <c r="L948" i="1" s="1"/>
  <c r="E948" i="1"/>
  <c r="N947" i="1"/>
  <c r="M947" i="1"/>
  <c r="K947" i="1"/>
  <c r="L947" i="1" s="1"/>
  <c r="E947" i="1"/>
  <c r="N946" i="1"/>
  <c r="M946" i="1"/>
  <c r="K946" i="1"/>
  <c r="L946" i="1" s="1"/>
  <c r="E946" i="1"/>
  <c r="N945" i="1"/>
  <c r="M945" i="1"/>
  <c r="K945" i="1"/>
  <c r="L945" i="1" s="1"/>
  <c r="E945" i="1"/>
  <c r="N944" i="1"/>
  <c r="M944" i="1"/>
  <c r="K944" i="1"/>
  <c r="L944" i="1" s="1"/>
  <c r="E944" i="1"/>
  <c r="N943" i="1"/>
  <c r="M943" i="1"/>
  <c r="K943" i="1"/>
  <c r="L943" i="1" s="1"/>
  <c r="E943" i="1"/>
  <c r="N942" i="1"/>
  <c r="M942" i="1"/>
  <c r="K942" i="1"/>
  <c r="L942" i="1" s="1"/>
  <c r="E942" i="1"/>
  <c r="N941" i="1"/>
  <c r="M941" i="1"/>
  <c r="K941" i="1"/>
  <c r="L941" i="1" s="1"/>
  <c r="E941" i="1"/>
  <c r="N940" i="1"/>
  <c r="M940" i="1"/>
  <c r="K940" i="1"/>
  <c r="L940" i="1" s="1"/>
  <c r="E940" i="1"/>
  <c r="N939" i="1"/>
  <c r="M939" i="1"/>
  <c r="K939" i="1"/>
  <c r="L939" i="1" s="1"/>
  <c r="E939" i="1"/>
  <c r="N938" i="1"/>
  <c r="M938" i="1"/>
  <c r="K938" i="1"/>
  <c r="L938" i="1" s="1"/>
  <c r="E938" i="1"/>
  <c r="N937" i="1"/>
  <c r="M937" i="1"/>
  <c r="K937" i="1"/>
  <c r="L937" i="1" s="1"/>
  <c r="E937" i="1"/>
  <c r="N936" i="1"/>
  <c r="M936" i="1"/>
  <c r="K936" i="1"/>
  <c r="L936" i="1" s="1"/>
  <c r="E936" i="1"/>
  <c r="N935" i="1"/>
  <c r="M935" i="1"/>
  <c r="K935" i="1"/>
  <c r="L935" i="1" s="1"/>
  <c r="E935" i="1"/>
  <c r="N934" i="1"/>
  <c r="M934" i="1"/>
  <c r="K934" i="1"/>
  <c r="L934" i="1" s="1"/>
  <c r="E934" i="1"/>
  <c r="N933" i="1"/>
  <c r="M933" i="1"/>
  <c r="K933" i="1"/>
  <c r="L933" i="1" s="1"/>
  <c r="E933" i="1"/>
  <c r="N932" i="1"/>
  <c r="M932" i="1"/>
  <c r="K932" i="1"/>
  <c r="L932" i="1" s="1"/>
  <c r="E932" i="1"/>
  <c r="N931" i="1"/>
  <c r="M931" i="1"/>
  <c r="K931" i="1"/>
  <c r="L931" i="1" s="1"/>
  <c r="E931" i="1"/>
  <c r="N930" i="1"/>
  <c r="M930" i="1"/>
  <c r="K930" i="1"/>
  <c r="L930" i="1" s="1"/>
  <c r="E930" i="1"/>
  <c r="N929" i="1"/>
  <c r="M929" i="1"/>
  <c r="K929" i="1"/>
  <c r="L929" i="1" s="1"/>
  <c r="E929" i="1"/>
  <c r="N928" i="1"/>
  <c r="M928" i="1"/>
  <c r="K928" i="1"/>
  <c r="L928" i="1" s="1"/>
  <c r="E928" i="1"/>
  <c r="N927" i="1"/>
  <c r="M927" i="1"/>
  <c r="K927" i="1"/>
  <c r="L927" i="1" s="1"/>
  <c r="E927" i="1"/>
  <c r="N926" i="1"/>
  <c r="M926" i="1"/>
  <c r="K926" i="1"/>
  <c r="L926" i="1" s="1"/>
  <c r="E926" i="1"/>
  <c r="N925" i="1"/>
  <c r="M925" i="1"/>
  <c r="K925" i="1"/>
  <c r="L925" i="1" s="1"/>
  <c r="E925" i="1"/>
  <c r="N924" i="1"/>
  <c r="M924" i="1"/>
  <c r="K924" i="1"/>
  <c r="L924" i="1" s="1"/>
  <c r="E924" i="1"/>
  <c r="N923" i="1"/>
  <c r="M923" i="1"/>
  <c r="K923" i="1"/>
  <c r="L923" i="1" s="1"/>
  <c r="E923" i="1"/>
  <c r="N922" i="1"/>
  <c r="M922" i="1"/>
  <c r="K922" i="1"/>
  <c r="L922" i="1" s="1"/>
  <c r="E922" i="1"/>
  <c r="N921" i="1"/>
  <c r="M921" i="1"/>
  <c r="K921" i="1"/>
  <c r="L921" i="1" s="1"/>
  <c r="E921" i="1"/>
  <c r="N920" i="1"/>
  <c r="M920" i="1"/>
  <c r="K920" i="1"/>
  <c r="L920" i="1" s="1"/>
  <c r="E920" i="1"/>
  <c r="N919" i="1"/>
  <c r="M919" i="1"/>
  <c r="K919" i="1"/>
  <c r="L919" i="1" s="1"/>
  <c r="E919" i="1"/>
  <c r="N918" i="1"/>
  <c r="M918" i="1"/>
  <c r="K918" i="1"/>
  <c r="L918" i="1" s="1"/>
  <c r="E918" i="1"/>
  <c r="N917" i="1"/>
  <c r="M917" i="1"/>
  <c r="K917" i="1"/>
  <c r="L917" i="1" s="1"/>
  <c r="E917" i="1"/>
  <c r="N916" i="1"/>
  <c r="M916" i="1"/>
  <c r="K916" i="1"/>
  <c r="L916" i="1" s="1"/>
  <c r="E916" i="1"/>
  <c r="N915" i="1"/>
  <c r="M915" i="1"/>
  <c r="K915" i="1"/>
  <c r="L915" i="1" s="1"/>
  <c r="E915" i="1"/>
  <c r="N914" i="1"/>
  <c r="M914" i="1"/>
  <c r="K914" i="1"/>
  <c r="L914" i="1" s="1"/>
  <c r="E914" i="1"/>
  <c r="N913" i="1"/>
  <c r="M913" i="1"/>
  <c r="K913" i="1"/>
  <c r="L913" i="1" s="1"/>
  <c r="E913" i="1"/>
  <c r="N912" i="1"/>
  <c r="M912" i="1"/>
  <c r="K912" i="1"/>
  <c r="L912" i="1" s="1"/>
  <c r="E912" i="1"/>
  <c r="N911" i="1"/>
  <c r="M911" i="1"/>
  <c r="K911" i="1"/>
  <c r="L911" i="1" s="1"/>
  <c r="E911" i="1"/>
  <c r="N910" i="1"/>
  <c r="M910" i="1"/>
  <c r="K910" i="1"/>
  <c r="L910" i="1" s="1"/>
  <c r="E910" i="1"/>
  <c r="N909" i="1"/>
  <c r="M909" i="1"/>
  <c r="K909" i="1"/>
  <c r="L909" i="1" s="1"/>
  <c r="E909" i="1"/>
  <c r="N908" i="1"/>
  <c r="M908" i="1"/>
  <c r="K908" i="1"/>
  <c r="L908" i="1" s="1"/>
  <c r="E908" i="1"/>
  <c r="N907" i="1"/>
  <c r="M907" i="1"/>
  <c r="K907" i="1"/>
  <c r="L907" i="1" s="1"/>
  <c r="E907" i="1"/>
  <c r="N906" i="1"/>
  <c r="M906" i="1"/>
  <c r="K906" i="1"/>
  <c r="L906" i="1" s="1"/>
  <c r="E906" i="1"/>
  <c r="N905" i="1"/>
  <c r="M905" i="1"/>
  <c r="K905" i="1"/>
  <c r="L905" i="1" s="1"/>
  <c r="E905" i="1"/>
  <c r="N904" i="1"/>
  <c r="M904" i="1"/>
  <c r="K904" i="1"/>
  <c r="L904" i="1" s="1"/>
  <c r="E904" i="1"/>
  <c r="N903" i="1"/>
  <c r="M903" i="1"/>
  <c r="K903" i="1"/>
  <c r="L903" i="1" s="1"/>
  <c r="E903" i="1"/>
  <c r="N902" i="1"/>
  <c r="M902" i="1"/>
  <c r="K902" i="1"/>
  <c r="L902" i="1" s="1"/>
  <c r="E902" i="1"/>
  <c r="N901" i="1"/>
  <c r="M901" i="1"/>
  <c r="K901" i="1"/>
  <c r="L901" i="1" s="1"/>
  <c r="E901" i="1"/>
  <c r="N900" i="1"/>
  <c r="M900" i="1"/>
  <c r="K900" i="1"/>
  <c r="L900" i="1" s="1"/>
  <c r="E900" i="1"/>
  <c r="N899" i="1"/>
  <c r="M899" i="1"/>
  <c r="K899" i="1"/>
  <c r="L899" i="1" s="1"/>
  <c r="E899" i="1"/>
  <c r="N898" i="1"/>
  <c r="M898" i="1"/>
  <c r="K898" i="1"/>
  <c r="L898" i="1" s="1"/>
  <c r="E898" i="1"/>
  <c r="N897" i="1"/>
  <c r="M897" i="1"/>
  <c r="K897" i="1"/>
  <c r="L897" i="1" s="1"/>
  <c r="E897" i="1"/>
  <c r="N896" i="1"/>
  <c r="M896" i="1"/>
  <c r="K896" i="1"/>
  <c r="L896" i="1" s="1"/>
  <c r="E896" i="1"/>
  <c r="N895" i="1"/>
  <c r="M895" i="1"/>
  <c r="K895" i="1"/>
  <c r="L895" i="1" s="1"/>
  <c r="E895" i="1"/>
  <c r="N894" i="1"/>
  <c r="M894" i="1"/>
  <c r="K894" i="1"/>
  <c r="L894" i="1" s="1"/>
  <c r="E894" i="1"/>
  <c r="N893" i="1"/>
  <c r="M893" i="1"/>
  <c r="K893" i="1"/>
  <c r="L893" i="1" s="1"/>
  <c r="E893" i="1"/>
  <c r="N892" i="1"/>
  <c r="M892" i="1"/>
  <c r="K892" i="1"/>
  <c r="L892" i="1" s="1"/>
  <c r="E892" i="1"/>
  <c r="N891" i="1"/>
  <c r="M891" i="1"/>
  <c r="K891" i="1"/>
  <c r="L891" i="1" s="1"/>
  <c r="E891" i="1"/>
  <c r="N890" i="1"/>
  <c r="M890" i="1"/>
  <c r="K890" i="1"/>
  <c r="L890" i="1" s="1"/>
  <c r="E890" i="1"/>
  <c r="N889" i="1"/>
  <c r="M889" i="1"/>
  <c r="K889" i="1"/>
  <c r="L889" i="1" s="1"/>
  <c r="E889" i="1"/>
  <c r="N888" i="1"/>
  <c r="M888" i="1"/>
  <c r="K888" i="1"/>
  <c r="L888" i="1" s="1"/>
  <c r="E888" i="1"/>
  <c r="N887" i="1"/>
  <c r="M887" i="1"/>
  <c r="K887" i="1"/>
  <c r="L887" i="1" s="1"/>
  <c r="E887" i="1"/>
  <c r="N886" i="1"/>
  <c r="M886" i="1"/>
  <c r="K886" i="1"/>
  <c r="L886" i="1" s="1"/>
  <c r="E886" i="1"/>
  <c r="N885" i="1"/>
  <c r="M885" i="1"/>
  <c r="K885" i="1"/>
  <c r="L885" i="1" s="1"/>
  <c r="E885" i="1"/>
  <c r="N884" i="1"/>
  <c r="M884" i="1"/>
  <c r="K884" i="1"/>
  <c r="L884" i="1" s="1"/>
  <c r="E884" i="1"/>
  <c r="N883" i="1"/>
  <c r="M883" i="1"/>
  <c r="K883" i="1"/>
  <c r="L883" i="1" s="1"/>
  <c r="E883" i="1"/>
  <c r="N882" i="1"/>
  <c r="M882" i="1"/>
  <c r="K882" i="1"/>
  <c r="L882" i="1" s="1"/>
  <c r="E882" i="1"/>
  <c r="N881" i="1"/>
  <c r="M881" i="1"/>
  <c r="K881" i="1"/>
  <c r="L881" i="1" s="1"/>
  <c r="E881" i="1"/>
  <c r="N880" i="1"/>
  <c r="M880" i="1"/>
  <c r="K880" i="1"/>
  <c r="L880" i="1" s="1"/>
  <c r="E880" i="1"/>
  <c r="N879" i="1"/>
  <c r="M879" i="1"/>
  <c r="K879" i="1"/>
  <c r="L879" i="1" s="1"/>
  <c r="E879" i="1"/>
  <c r="N878" i="1"/>
  <c r="M878" i="1"/>
  <c r="K878" i="1"/>
  <c r="L878" i="1" s="1"/>
  <c r="E878" i="1"/>
  <c r="N877" i="1"/>
  <c r="M877" i="1"/>
  <c r="K877" i="1"/>
  <c r="L877" i="1" s="1"/>
  <c r="E877" i="1"/>
  <c r="N876" i="1"/>
  <c r="M876" i="1"/>
  <c r="K876" i="1"/>
  <c r="L876" i="1" s="1"/>
  <c r="E876" i="1"/>
  <c r="N875" i="1"/>
  <c r="M875" i="1"/>
  <c r="K875" i="1"/>
  <c r="L875" i="1" s="1"/>
  <c r="E875" i="1"/>
  <c r="N874" i="1"/>
  <c r="M874" i="1"/>
  <c r="K874" i="1"/>
  <c r="L874" i="1" s="1"/>
  <c r="E874" i="1"/>
  <c r="N873" i="1"/>
  <c r="M873" i="1"/>
  <c r="K873" i="1"/>
  <c r="L873" i="1" s="1"/>
  <c r="E873" i="1"/>
  <c r="N872" i="1"/>
  <c r="M872" i="1"/>
  <c r="K872" i="1"/>
  <c r="L872" i="1" s="1"/>
  <c r="E872" i="1"/>
  <c r="N871" i="1"/>
  <c r="M871" i="1"/>
  <c r="K871" i="1"/>
  <c r="L871" i="1" s="1"/>
  <c r="E871" i="1"/>
  <c r="N870" i="1"/>
  <c r="M870" i="1"/>
  <c r="K870" i="1"/>
  <c r="L870" i="1" s="1"/>
  <c r="E870" i="1"/>
  <c r="N869" i="1"/>
  <c r="M869" i="1"/>
  <c r="K869" i="1"/>
  <c r="L869" i="1" s="1"/>
  <c r="E869" i="1"/>
  <c r="N868" i="1"/>
  <c r="M868" i="1"/>
  <c r="K868" i="1"/>
  <c r="L868" i="1" s="1"/>
  <c r="E868" i="1"/>
  <c r="N867" i="1"/>
  <c r="M867" i="1"/>
  <c r="K867" i="1"/>
  <c r="L867" i="1" s="1"/>
  <c r="E867" i="1"/>
  <c r="N866" i="1"/>
  <c r="M866" i="1"/>
  <c r="K866" i="1"/>
  <c r="L866" i="1" s="1"/>
  <c r="E866" i="1"/>
  <c r="N865" i="1"/>
  <c r="M865" i="1"/>
  <c r="K865" i="1"/>
  <c r="L865" i="1" s="1"/>
  <c r="E865" i="1"/>
  <c r="N864" i="1"/>
  <c r="M864" i="1"/>
  <c r="K864" i="1"/>
  <c r="L864" i="1" s="1"/>
  <c r="E864" i="1"/>
  <c r="N863" i="1"/>
  <c r="M863" i="1"/>
  <c r="K863" i="1"/>
  <c r="L863" i="1" s="1"/>
  <c r="E863" i="1"/>
  <c r="N862" i="1"/>
  <c r="M862" i="1"/>
  <c r="K862" i="1"/>
  <c r="L862" i="1" s="1"/>
  <c r="E862" i="1"/>
  <c r="N861" i="1"/>
  <c r="M861" i="1"/>
  <c r="K861" i="1"/>
  <c r="L861" i="1" s="1"/>
  <c r="E861" i="1"/>
  <c r="N860" i="1"/>
  <c r="M860" i="1"/>
  <c r="K860" i="1"/>
  <c r="L860" i="1" s="1"/>
  <c r="E860" i="1"/>
  <c r="N859" i="1"/>
  <c r="M859" i="1"/>
  <c r="K859" i="1"/>
  <c r="L859" i="1" s="1"/>
  <c r="E859" i="1"/>
  <c r="N858" i="1"/>
  <c r="M858" i="1"/>
  <c r="K858" i="1"/>
  <c r="L858" i="1" s="1"/>
  <c r="E858" i="1"/>
  <c r="N857" i="1"/>
  <c r="M857" i="1"/>
  <c r="K857" i="1"/>
  <c r="L857" i="1" s="1"/>
  <c r="E857" i="1"/>
  <c r="N856" i="1"/>
  <c r="M856" i="1"/>
  <c r="K856" i="1"/>
  <c r="L856" i="1" s="1"/>
  <c r="E856" i="1"/>
  <c r="N855" i="1"/>
  <c r="M855" i="1"/>
  <c r="K855" i="1"/>
  <c r="L855" i="1" s="1"/>
  <c r="E855" i="1"/>
  <c r="N854" i="1"/>
  <c r="M854" i="1"/>
  <c r="K854" i="1"/>
  <c r="L854" i="1" s="1"/>
  <c r="E854" i="1"/>
  <c r="N853" i="1"/>
  <c r="M853" i="1"/>
  <c r="K853" i="1"/>
  <c r="L853" i="1" s="1"/>
  <c r="E853" i="1"/>
  <c r="N852" i="1"/>
  <c r="M852" i="1"/>
  <c r="K852" i="1"/>
  <c r="L852" i="1" s="1"/>
  <c r="E852" i="1"/>
  <c r="N851" i="1"/>
  <c r="M851" i="1"/>
  <c r="K851" i="1"/>
  <c r="L851" i="1" s="1"/>
  <c r="E851" i="1"/>
  <c r="N850" i="1"/>
  <c r="M850" i="1"/>
  <c r="K850" i="1"/>
  <c r="L850" i="1" s="1"/>
  <c r="E850" i="1"/>
  <c r="N849" i="1"/>
  <c r="M849" i="1"/>
  <c r="K849" i="1"/>
  <c r="L849" i="1" s="1"/>
  <c r="E849" i="1"/>
  <c r="N848" i="1"/>
  <c r="M848" i="1"/>
  <c r="K848" i="1"/>
  <c r="L848" i="1" s="1"/>
  <c r="E848" i="1"/>
  <c r="N847" i="1"/>
  <c r="M847" i="1"/>
  <c r="K847" i="1"/>
  <c r="L847" i="1" s="1"/>
  <c r="E847" i="1"/>
  <c r="N846" i="1"/>
  <c r="M846" i="1"/>
  <c r="K846" i="1"/>
  <c r="L846" i="1" s="1"/>
  <c r="E846" i="1"/>
  <c r="N845" i="1"/>
  <c r="M845" i="1"/>
  <c r="K845" i="1"/>
  <c r="L845" i="1" s="1"/>
  <c r="E845" i="1"/>
  <c r="N844" i="1"/>
  <c r="M844" i="1"/>
  <c r="K844" i="1"/>
  <c r="L844" i="1" s="1"/>
  <c r="E844" i="1"/>
  <c r="N843" i="1"/>
  <c r="M843" i="1"/>
  <c r="K843" i="1"/>
  <c r="L843" i="1" s="1"/>
  <c r="E843" i="1"/>
  <c r="N842" i="1"/>
  <c r="M842" i="1"/>
  <c r="K842" i="1"/>
  <c r="L842" i="1" s="1"/>
  <c r="E842" i="1"/>
  <c r="N841" i="1"/>
  <c r="M841" i="1"/>
  <c r="K841" i="1"/>
  <c r="L841" i="1" s="1"/>
  <c r="E841" i="1"/>
  <c r="N840" i="1"/>
  <c r="M840" i="1"/>
  <c r="K840" i="1"/>
  <c r="L840" i="1" s="1"/>
  <c r="E840" i="1"/>
  <c r="N839" i="1"/>
  <c r="M839" i="1"/>
  <c r="K839" i="1"/>
  <c r="L839" i="1" s="1"/>
  <c r="E839" i="1"/>
  <c r="N838" i="1"/>
  <c r="M838" i="1"/>
  <c r="K838" i="1"/>
  <c r="L838" i="1" s="1"/>
  <c r="E838" i="1"/>
  <c r="N837" i="1"/>
  <c r="M837" i="1"/>
  <c r="K837" i="1"/>
  <c r="L837" i="1" s="1"/>
  <c r="E837" i="1"/>
  <c r="N836" i="1"/>
  <c r="M836" i="1"/>
  <c r="K836" i="1"/>
  <c r="L836" i="1" s="1"/>
  <c r="E836" i="1"/>
  <c r="N835" i="1"/>
  <c r="M835" i="1"/>
  <c r="K835" i="1"/>
  <c r="L835" i="1" s="1"/>
  <c r="E835" i="1"/>
  <c r="N834" i="1"/>
  <c r="M834" i="1"/>
  <c r="K834" i="1"/>
  <c r="L834" i="1" s="1"/>
  <c r="E834" i="1"/>
  <c r="N833" i="1"/>
  <c r="M833" i="1"/>
  <c r="K833" i="1"/>
  <c r="L833" i="1" s="1"/>
  <c r="E833" i="1"/>
  <c r="N832" i="1"/>
  <c r="M832" i="1"/>
  <c r="K832" i="1"/>
  <c r="L832" i="1" s="1"/>
  <c r="E832" i="1"/>
  <c r="N831" i="1"/>
  <c r="M831" i="1"/>
  <c r="K831" i="1"/>
  <c r="L831" i="1" s="1"/>
  <c r="E831" i="1"/>
  <c r="N830" i="1"/>
  <c r="M830" i="1"/>
  <c r="K830" i="1"/>
  <c r="L830" i="1" s="1"/>
  <c r="E830" i="1"/>
  <c r="N829" i="1"/>
  <c r="M829" i="1"/>
  <c r="K829" i="1"/>
  <c r="L829" i="1" s="1"/>
  <c r="E829" i="1"/>
  <c r="N828" i="1"/>
  <c r="M828" i="1"/>
  <c r="K828" i="1"/>
  <c r="L828" i="1" s="1"/>
  <c r="E828" i="1"/>
  <c r="N827" i="1"/>
  <c r="M827" i="1"/>
  <c r="K827" i="1"/>
  <c r="L827" i="1" s="1"/>
  <c r="E827" i="1"/>
  <c r="N826" i="1"/>
  <c r="M826" i="1"/>
  <c r="K826" i="1"/>
  <c r="L826" i="1" s="1"/>
  <c r="E826" i="1"/>
  <c r="N825" i="1"/>
  <c r="M825" i="1"/>
  <c r="K825" i="1"/>
  <c r="L825" i="1" s="1"/>
  <c r="E825" i="1"/>
  <c r="N824" i="1"/>
  <c r="M824" i="1"/>
  <c r="K824" i="1"/>
  <c r="L824" i="1" s="1"/>
  <c r="E824" i="1"/>
  <c r="N823" i="1"/>
  <c r="M823" i="1"/>
  <c r="K823" i="1"/>
  <c r="L823" i="1" s="1"/>
  <c r="E823" i="1"/>
  <c r="N822" i="1"/>
  <c r="M822" i="1"/>
  <c r="K822" i="1"/>
  <c r="L822" i="1" s="1"/>
  <c r="E822" i="1"/>
  <c r="N821" i="1"/>
  <c r="M821" i="1"/>
  <c r="K821" i="1"/>
  <c r="L821" i="1" s="1"/>
  <c r="E821" i="1"/>
  <c r="N820" i="1"/>
  <c r="M820" i="1"/>
  <c r="K820" i="1"/>
  <c r="L820" i="1" s="1"/>
  <c r="E820" i="1"/>
  <c r="N819" i="1"/>
  <c r="M819" i="1"/>
  <c r="K819" i="1"/>
  <c r="L819" i="1" s="1"/>
  <c r="E819" i="1"/>
  <c r="N818" i="1"/>
  <c r="M818" i="1"/>
  <c r="K818" i="1"/>
  <c r="L818" i="1" s="1"/>
  <c r="E818" i="1"/>
  <c r="N817" i="1"/>
  <c r="M817" i="1"/>
  <c r="K817" i="1"/>
  <c r="L817" i="1" s="1"/>
  <c r="E817" i="1"/>
  <c r="N816" i="1"/>
  <c r="M816" i="1"/>
  <c r="K816" i="1"/>
  <c r="L816" i="1" s="1"/>
  <c r="E816" i="1"/>
  <c r="N815" i="1"/>
  <c r="M815" i="1"/>
  <c r="K815" i="1"/>
  <c r="L815" i="1" s="1"/>
  <c r="E815" i="1"/>
  <c r="N814" i="1"/>
  <c r="M814" i="1"/>
  <c r="K814" i="1"/>
  <c r="L814" i="1" s="1"/>
  <c r="E814" i="1"/>
  <c r="N813" i="1"/>
  <c r="M813" i="1"/>
  <c r="K813" i="1"/>
  <c r="L813" i="1" s="1"/>
  <c r="E813" i="1"/>
  <c r="N812" i="1"/>
  <c r="M812" i="1"/>
  <c r="K812" i="1"/>
  <c r="L812" i="1" s="1"/>
  <c r="E812" i="1"/>
  <c r="N811" i="1"/>
  <c r="M811" i="1"/>
  <c r="K811" i="1"/>
  <c r="L811" i="1" s="1"/>
  <c r="E811" i="1"/>
  <c r="N810" i="1"/>
  <c r="M810" i="1"/>
  <c r="K810" i="1"/>
  <c r="L810" i="1" s="1"/>
  <c r="E810" i="1"/>
  <c r="N809" i="1"/>
  <c r="M809" i="1"/>
  <c r="K809" i="1"/>
  <c r="L809" i="1" s="1"/>
  <c r="E809" i="1"/>
  <c r="N808" i="1"/>
  <c r="M808" i="1"/>
  <c r="K808" i="1"/>
  <c r="L808" i="1" s="1"/>
  <c r="E808" i="1"/>
  <c r="N807" i="1"/>
  <c r="M807" i="1"/>
  <c r="K807" i="1"/>
  <c r="L807" i="1" s="1"/>
  <c r="E807" i="1"/>
  <c r="N806" i="1"/>
  <c r="M806" i="1"/>
  <c r="K806" i="1"/>
  <c r="L806" i="1" s="1"/>
  <c r="E806" i="1"/>
  <c r="N805" i="1"/>
  <c r="M805" i="1"/>
  <c r="K805" i="1"/>
  <c r="L805" i="1" s="1"/>
  <c r="E805" i="1"/>
  <c r="N804" i="1"/>
  <c r="M804" i="1"/>
  <c r="K804" i="1"/>
  <c r="L804" i="1" s="1"/>
  <c r="E804" i="1"/>
  <c r="N803" i="1"/>
  <c r="M803" i="1"/>
  <c r="K803" i="1"/>
  <c r="L803" i="1" s="1"/>
  <c r="E803" i="1"/>
  <c r="N802" i="1"/>
  <c r="M802" i="1"/>
  <c r="K802" i="1"/>
  <c r="L802" i="1" s="1"/>
  <c r="E802" i="1"/>
  <c r="N801" i="1"/>
  <c r="M801" i="1"/>
  <c r="K801" i="1"/>
  <c r="L801" i="1" s="1"/>
  <c r="E801" i="1"/>
  <c r="N800" i="1"/>
  <c r="M800" i="1"/>
  <c r="K800" i="1"/>
  <c r="L800" i="1" s="1"/>
  <c r="E800" i="1"/>
  <c r="N799" i="1"/>
  <c r="M799" i="1"/>
  <c r="K799" i="1"/>
  <c r="L799" i="1" s="1"/>
  <c r="E799" i="1"/>
  <c r="N798" i="1"/>
  <c r="M798" i="1"/>
  <c r="K798" i="1"/>
  <c r="L798" i="1" s="1"/>
  <c r="E798" i="1"/>
  <c r="N797" i="1"/>
  <c r="M797" i="1"/>
  <c r="K797" i="1"/>
  <c r="L797" i="1" s="1"/>
  <c r="E797" i="1"/>
  <c r="N796" i="1"/>
  <c r="M796" i="1"/>
  <c r="K796" i="1"/>
  <c r="L796" i="1" s="1"/>
  <c r="E796" i="1"/>
  <c r="N795" i="1"/>
  <c r="M795" i="1"/>
  <c r="K795" i="1"/>
  <c r="L795" i="1" s="1"/>
  <c r="E795" i="1"/>
  <c r="N794" i="1"/>
  <c r="M794" i="1"/>
  <c r="K794" i="1"/>
  <c r="L794" i="1" s="1"/>
  <c r="E794" i="1"/>
  <c r="N793" i="1"/>
  <c r="M793" i="1"/>
  <c r="K793" i="1"/>
  <c r="L793" i="1" s="1"/>
  <c r="E793" i="1"/>
  <c r="N792" i="1"/>
  <c r="M792" i="1"/>
  <c r="K792" i="1"/>
  <c r="L792" i="1" s="1"/>
  <c r="E792" i="1"/>
  <c r="N791" i="1"/>
  <c r="M791" i="1"/>
  <c r="K791" i="1"/>
  <c r="L791" i="1" s="1"/>
  <c r="E791" i="1"/>
  <c r="N790" i="1"/>
  <c r="M790" i="1"/>
  <c r="K790" i="1"/>
  <c r="L790" i="1" s="1"/>
  <c r="E790" i="1"/>
  <c r="N789" i="1"/>
  <c r="M789" i="1"/>
  <c r="K789" i="1"/>
  <c r="L789" i="1" s="1"/>
  <c r="E789" i="1"/>
  <c r="N788" i="1"/>
  <c r="M788" i="1"/>
  <c r="K788" i="1"/>
  <c r="L788" i="1" s="1"/>
  <c r="E788" i="1"/>
  <c r="N787" i="1"/>
  <c r="M787" i="1"/>
  <c r="K787" i="1"/>
  <c r="L787" i="1" s="1"/>
  <c r="E787" i="1"/>
  <c r="N786" i="1"/>
  <c r="M786" i="1"/>
  <c r="K786" i="1"/>
  <c r="L786" i="1" s="1"/>
  <c r="E786" i="1"/>
  <c r="N785" i="1"/>
  <c r="M785" i="1"/>
  <c r="K785" i="1"/>
  <c r="L785" i="1" s="1"/>
  <c r="E785" i="1"/>
  <c r="N784" i="1"/>
  <c r="M784" i="1"/>
  <c r="K784" i="1"/>
  <c r="L784" i="1" s="1"/>
  <c r="E784" i="1"/>
  <c r="N783" i="1"/>
  <c r="M783" i="1"/>
  <c r="K783" i="1"/>
  <c r="L783" i="1" s="1"/>
  <c r="E783" i="1"/>
  <c r="N782" i="1"/>
  <c r="M782" i="1"/>
  <c r="K782" i="1"/>
  <c r="L782" i="1" s="1"/>
  <c r="E782" i="1"/>
  <c r="N781" i="1"/>
  <c r="M781" i="1"/>
  <c r="K781" i="1"/>
  <c r="L781" i="1" s="1"/>
  <c r="E781" i="1"/>
  <c r="N780" i="1"/>
  <c r="M780" i="1"/>
  <c r="K780" i="1"/>
  <c r="L780" i="1" s="1"/>
  <c r="E780" i="1"/>
  <c r="N779" i="1"/>
  <c r="M779" i="1"/>
  <c r="K779" i="1"/>
  <c r="L779" i="1" s="1"/>
  <c r="E779" i="1"/>
  <c r="N778" i="1"/>
  <c r="M778" i="1"/>
  <c r="K778" i="1"/>
  <c r="L778" i="1" s="1"/>
  <c r="E778" i="1"/>
  <c r="N777" i="1"/>
  <c r="M777" i="1"/>
  <c r="K777" i="1"/>
  <c r="L777" i="1" s="1"/>
  <c r="E777" i="1"/>
  <c r="N776" i="1"/>
  <c r="M776" i="1"/>
  <c r="K776" i="1"/>
  <c r="L776" i="1" s="1"/>
  <c r="E776" i="1"/>
  <c r="N775" i="1"/>
  <c r="M775" i="1"/>
  <c r="K775" i="1"/>
  <c r="L775" i="1" s="1"/>
  <c r="E775" i="1"/>
  <c r="N774" i="1"/>
  <c r="M774" i="1"/>
  <c r="K774" i="1"/>
  <c r="L774" i="1" s="1"/>
  <c r="E774" i="1"/>
  <c r="N773" i="1"/>
  <c r="M773" i="1"/>
  <c r="K773" i="1"/>
  <c r="L773" i="1" s="1"/>
  <c r="E773" i="1"/>
  <c r="N772" i="1"/>
  <c r="M772" i="1"/>
  <c r="K772" i="1"/>
  <c r="L772" i="1" s="1"/>
  <c r="E772" i="1"/>
  <c r="N771" i="1"/>
  <c r="M771" i="1"/>
  <c r="K771" i="1"/>
  <c r="L771" i="1" s="1"/>
  <c r="E771" i="1"/>
  <c r="N770" i="1"/>
  <c r="M770" i="1"/>
  <c r="K770" i="1"/>
  <c r="L770" i="1" s="1"/>
  <c r="E770" i="1"/>
  <c r="N769" i="1"/>
  <c r="M769" i="1"/>
  <c r="K769" i="1"/>
  <c r="L769" i="1" s="1"/>
  <c r="E769" i="1"/>
  <c r="N768" i="1"/>
  <c r="M768" i="1"/>
  <c r="K768" i="1"/>
  <c r="L768" i="1" s="1"/>
  <c r="E768" i="1"/>
  <c r="N767" i="1"/>
  <c r="M767" i="1"/>
  <c r="K767" i="1"/>
  <c r="L767" i="1" s="1"/>
  <c r="E767" i="1"/>
  <c r="N766" i="1"/>
  <c r="M766" i="1"/>
  <c r="K766" i="1"/>
  <c r="L766" i="1" s="1"/>
  <c r="E766" i="1"/>
  <c r="N765" i="1"/>
  <c r="M765" i="1"/>
  <c r="K765" i="1"/>
  <c r="L765" i="1" s="1"/>
  <c r="E765" i="1"/>
  <c r="N764" i="1"/>
  <c r="M764" i="1"/>
  <c r="K764" i="1"/>
  <c r="L764" i="1" s="1"/>
  <c r="E764" i="1"/>
  <c r="N763" i="1"/>
  <c r="M763" i="1"/>
  <c r="K763" i="1"/>
  <c r="L763" i="1" s="1"/>
  <c r="E763" i="1"/>
  <c r="N762" i="1"/>
  <c r="M762" i="1"/>
  <c r="K762" i="1"/>
  <c r="L762" i="1" s="1"/>
  <c r="E762" i="1"/>
  <c r="N761" i="1"/>
  <c r="M761" i="1"/>
  <c r="K761" i="1"/>
  <c r="L761" i="1" s="1"/>
  <c r="E761" i="1"/>
  <c r="N760" i="1"/>
  <c r="M760" i="1"/>
  <c r="K760" i="1"/>
  <c r="L760" i="1" s="1"/>
  <c r="E760" i="1"/>
  <c r="N759" i="1"/>
  <c r="M759" i="1"/>
  <c r="K759" i="1"/>
  <c r="L759" i="1" s="1"/>
  <c r="E759" i="1"/>
  <c r="N758" i="1"/>
  <c r="M758" i="1"/>
  <c r="K758" i="1"/>
  <c r="L758" i="1" s="1"/>
  <c r="E758" i="1"/>
  <c r="N757" i="1"/>
  <c r="M757" i="1"/>
  <c r="K757" i="1"/>
  <c r="L757" i="1" s="1"/>
  <c r="E757" i="1"/>
  <c r="N756" i="1"/>
  <c r="M756" i="1"/>
  <c r="K756" i="1"/>
  <c r="L756" i="1" s="1"/>
  <c r="E756" i="1"/>
  <c r="N755" i="1"/>
  <c r="M755" i="1"/>
  <c r="K755" i="1"/>
  <c r="L755" i="1" s="1"/>
  <c r="E755" i="1"/>
  <c r="N754" i="1"/>
  <c r="M754" i="1"/>
  <c r="K754" i="1"/>
  <c r="L754" i="1" s="1"/>
  <c r="E754" i="1"/>
  <c r="N753" i="1"/>
  <c r="M753" i="1"/>
  <c r="K753" i="1"/>
  <c r="L753" i="1" s="1"/>
  <c r="E753" i="1"/>
  <c r="N752" i="1"/>
  <c r="M752" i="1"/>
  <c r="K752" i="1"/>
  <c r="L752" i="1" s="1"/>
  <c r="E752" i="1"/>
  <c r="N751" i="1"/>
  <c r="M751" i="1"/>
  <c r="K751" i="1"/>
  <c r="L751" i="1" s="1"/>
  <c r="E751" i="1"/>
  <c r="N750" i="1"/>
  <c r="M750" i="1"/>
  <c r="K750" i="1"/>
  <c r="L750" i="1" s="1"/>
  <c r="E750" i="1"/>
  <c r="N749" i="1"/>
  <c r="M749" i="1"/>
  <c r="K749" i="1"/>
  <c r="L749" i="1" s="1"/>
  <c r="E749" i="1"/>
  <c r="N748" i="1"/>
  <c r="M748" i="1"/>
  <c r="K748" i="1"/>
  <c r="L748" i="1" s="1"/>
  <c r="E748" i="1"/>
  <c r="N747" i="1"/>
  <c r="M747" i="1"/>
  <c r="K747" i="1"/>
  <c r="L747" i="1" s="1"/>
  <c r="E747" i="1"/>
  <c r="N746" i="1"/>
  <c r="M746" i="1"/>
  <c r="K746" i="1"/>
  <c r="L746" i="1" s="1"/>
  <c r="E746" i="1"/>
  <c r="N745" i="1"/>
  <c r="M745" i="1"/>
  <c r="K745" i="1"/>
  <c r="L745" i="1" s="1"/>
  <c r="E745" i="1"/>
  <c r="N744" i="1"/>
  <c r="M744" i="1"/>
  <c r="K744" i="1"/>
  <c r="L744" i="1" s="1"/>
  <c r="E744" i="1"/>
  <c r="N743" i="1"/>
  <c r="M743" i="1"/>
  <c r="K743" i="1"/>
  <c r="L743" i="1" s="1"/>
  <c r="E743" i="1"/>
  <c r="N742" i="1"/>
  <c r="M742" i="1"/>
  <c r="K742" i="1"/>
  <c r="L742" i="1" s="1"/>
  <c r="E742" i="1"/>
  <c r="N741" i="1"/>
  <c r="M741" i="1"/>
  <c r="K741" i="1"/>
  <c r="L741" i="1" s="1"/>
  <c r="E741" i="1"/>
  <c r="N740" i="1"/>
  <c r="M740" i="1"/>
  <c r="K740" i="1"/>
  <c r="L740" i="1" s="1"/>
  <c r="E740" i="1"/>
  <c r="N739" i="1"/>
  <c r="M739" i="1"/>
  <c r="K739" i="1"/>
  <c r="L739" i="1" s="1"/>
  <c r="E739" i="1"/>
  <c r="N738" i="1"/>
  <c r="M738" i="1"/>
  <c r="K738" i="1"/>
  <c r="L738" i="1" s="1"/>
  <c r="E738" i="1"/>
  <c r="N737" i="1"/>
  <c r="M737" i="1"/>
  <c r="K737" i="1"/>
  <c r="L737" i="1" s="1"/>
  <c r="E737" i="1"/>
  <c r="N736" i="1"/>
  <c r="M736" i="1"/>
  <c r="K736" i="1"/>
  <c r="L736" i="1" s="1"/>
  <c r="E736" i="1"/>
  <c r="N735" i="1"/>
  <c r="M735" i="1"/>
  <c r="K735" i="1"/>
  <c r="L735" i="1" s="1"/>
  <c r="E735" i="1"/>
  <c r="N734" i="1"/>
  <c r="M734" i="1"/>
  <c r="K734" i="1"/>
  <c r="L734" i="1" s="1"/>
  <c r="E734" i="1"/>
  <c r="N733" i="1"/>
  <c r="M733" i="1"/>
  <c r="K733" i="1"/>
  <c r="L733" i="1" s="1"/>
  <c r="E733" i="1"/>
  <c r="N732" i="1"/>
  <c r="M732" i="1"/>
  <c r="K732" i="1"/>
  <c r="L732" i="1" s="1"/>
  <c r="E732" i="1"/>
  <c r="N731" i="1"/>
  <c r="M731" i="1"/>
  <c r="K731" i="1"/>
  <c r="L731" i="1" s="1"/>
  <c r="E731" i="1"/>
  <c r="N730" i="1"/>
  <c r="M730" i="1"/>
  <c r="K730" i="1"/>
  <c r="L730" i="1" s="1"/>
  <c r="E730" i="1"/>
  <c r="N729" i="1"/>
  <c r="M729" i="1"/>
  <c r="K729" i="1"/>
  <c r="L729" i="1" s="1"/>
  <c r="E729" i="1"/>
  <c r="N728" i="1"/>
  <c r="M728" i="1"/>
  <c r="K728" i="1"/>
  <c r="L728" i="1" s="1"/>
  <c r="E728" i="1"/>
  <c r="N727" i="1"/>
  <c r="M727" i="1"/>
  <c r="K727" i="1"/>
  <c r="L727" i="1" s="1"/>
  <c r="E727" i="1"/>
  <c r="N726" i="1"/>
  <c r="M726" i="1"/>
  <c r="K726" i="1"/>
  <c r="L726" i="1" s="1"/>
  <c r="E726" i="1"/>
  <c r="N725" i="1"/>
  <c r="M725" i="1"/>
  <c r="K725" i="1"/>
  <c r="L725" i="1" s="1"/>
  <c r="E725" i="1"/>
  <c r="N724" i="1"/>
  <c r="M724" i="1"/>
  <c r="K724" i="1"/>
  <c r="L724" i="1" s="1"/>
  <c r="E724" i="1"/>
  <c r="N723" i="1"/>
  <c r="M723" i="1"/>
  <c r="K723" i="1"/>
  <c r="L723" i="1" s="1"/>
  <c r="E723" i="1"/>
  <c r="N722" i="1"/>
  <c r="M722" i="1"/>
  <c r="K722" i="1"/>
  <c r="L722" i="1" s="1"/>
  <c r="E722" i="1"/>
  <c r="N721" i="1"/>
  <c r="M721" i="1"/>
  <c r="K721" i="1"/>
  <c r="L721" i="1" s="1"/>
  <c r="E721" i="1"/>
  <c r="N720" i="1"/>
  <c r="M720" i="1"/>
  <c r="K720" i="1"/>
  <c r="L720" i="1" s="1"/>
  <c r="E720" i="1"/>
  <c r="N719" i="1"/>
  <c r="M719" i="1"/>
  <c r="K719" i="1"/>
  <c r="L719" i="1" s="1"/>
  <c r="E719" i="1"/>
  <c r="N718" i="1"/>
  <c r="M718" i="1"/>
  <c r="K718" i="1"/>
  <c r="L718" i="1" s="1"/>
  <c r="E718" i="1"/>
  <c r="N717" i="1"/>
  <c r="M717" i="1"/>
  <c r="K717" i="1"/>
  <c r="L717" i="1" s="1"/>
  <c r="E717" i="1"/>
  <c r="N716" i="1"/>
  <c r="M716" i="1"/>
  <c r="K716" i="1"/>
  <c r="L716" i="1" s="1"/>
  <c r="E716" i="1"/>
  <c r="N715" i="1"/>
  <c r="M715" i="1"/>
  <c r="K715" i="1"/>
  <c r="L715" i="1" s="1"/>
  <c r="E715" i="1"/>
  <c r="N714" i="1"/>
  <c r="M714" i="1"/>
  <c r="K714" i="1"/>
  <c r="L714" i="1" s="1"/>
  <c r="E714" i="1"/>
  <c r="N713" i="1"/>
  <c r="M713" i="1"/>
  <c r="K713" i="1"/>
  <c r="L713" i="1" s="1"/>
  <c r="E713" i="1"/>
  <c r="N712" i="1"/>
  <c r="M712" i="1"/>
  <c r="K712" i="1"/>
  <c r="L712" i="1" s="1"/>
  <c r="E712" i="1"/>
  <c r="N711" i="1"/>
  <c r="M711" i="1"/>
  <c r="K711" i="1"/>
  <c r="L711" i="1" s="1"/>
  <c r="E711" i="1"/>
  <c r="N710" i="1"/>
  <c r="M710" i="1"/>
  <c r="K710" i="1"/>
  <c r="L710" i="1" s="1"/>
  <c r="E710" i="1"/>
  <c r="N709" i="1"/>
  <c r="M709" i="1"/>
  <c r="K709" i="1"/>
  <c r="L709" i="1" s="1"/>
  <c r="E709" i="1"/>
  <c r="N708" i="1"/>
  <c r="M708" i="1"/>
  <c r="K708" i="1"/>
  <c r="L708" i="1" s="1"/>
  <c r="E708" i="1"/>
  <c r="N707" i="1"/>
  <c r="M707" i="1"/>
  <c r="K707" i="1"/>
  <c r="L707" i="1" s="1"/>
  <c r="E707" i="1"/>
  <c r="N706" i="1"/>
  <c r="M706" i="1"/>
  <c r="K706" i="1"/>
  <c r="L706" i="1" s="1"/>
  <c r="E706" i="1"/>
  <c r="N705" i="1"/>
  <c r="M705" i="1"/>
  <c r="K705" i="1"/>
  <c r="L705" i="1" s="1"/>
  <c r="E705" i="1"/>
  <c r="N704" i="1"/>
  <c r="M704" i="1"/>
  <c r="K704" i="1"/>
  <c r="L704" i="1" s="1"/>
  <c r="E704" i="1"/>
  <c r="N703" i="1"/>
  <c r="M703" i="1"/>
  <c r="K703" i="1"/>
  <c r="L703" i="1" s="1"/>
  <c r="E703" i="1"/>
  <c r="N702" i="1"/>
  <c r="M702" i="1"/>
  <c r="K702" i="1"/>
  <c r="L702" i="1" s="1"/>
  <c r="E702" i="1"/>
  <c r="N701" i="1"/>
  <c r="M701" i="1"/>
  <c r="K701" i="1"/>
  <c r="L701" i="1" s="1"/>
  <c r="E701" i="1"/>
  <c r="N700" i="1"/>
  <c r="M700" i="1"/>
  <c r="K700" i="1"/>
  <c r="L700" i="1" s="1"/>
  <c r="E700" i="1"/>
  <c r="N699" i="1"/>
  <c r="M699" i="1"/>
  <c r="K699" i="1"/>
  <c r="L699" i="1" s="1"/>
  <c r="E699" i="1"/>
  <c r="N698" i="1"/>
  <c r="M698" i="1"/>
  <c r="K698" i="1"/>
  <c r="L698" i="1" s="1"/>
  <c r="E698" i="1"/>
  <c r="N697" i="1"/>
  <c r="M697" i="1"/>
  <c r="K697" i="1"/>
  <c r="L697" i="1" s="1"/>
  <c r="E697" i="1"/>
  <c r="N696" i="1"/>
  <c r="M696" i="1"/>
  <c r="K696" i="1"/>
  <c r="L696" i="1" s="1"/>
  <c r="E696" i="1"/>
  <c r="N695" i="1"/>
  <c r="M695" i="1"/>
  <c r="K695" i="1"/>
  <c r="L695" i="1" s="1"/>
  <c r="E695" i="1"/>
  <c r="N694" i="1"/>
  <c r="M694" i="1"/>
  <c r="K694" i="1"/>
  <c r="L694" i="1" s="1"/>
  <c r="E694" i="1"/>
  <c r="N693" i="1"/>
  <c r="M693" i="1"/>
  <c r="K693" i="1"/>
  <c r="L693" i="1" s="1"/>
  <c r="E693" i="1"/>
  <c r="N692" i="1"/>
  <c r="M692" i="1"/>
  <c r="K692" i="1"/>
  <c r="L692" i="1" s="1"/>
  <c r="E692" i="1"/>
  <c r="N691" i="1"/>
  <c r="M691" i="1"/>
  <c r="K691" i="1"/>
  <c r="L691" i="1" s="1"/>
  <c r="E691" i="1"/>
  <c r="N690" i="1"/>
  <c r="M690" i="1"/>
  <c r="K690" i="1"/>
  <c r="L690" i="1" s="1"/>
  <c r="E690" i="1"/>
  <c r="N689" i="1"/>
  <c r="M689" i="1"/>
  <c r="K689" i="1"/>
  <c r="L689" i="1" s="1"/>
  <c r="E689" i="1"/>
  <c r="N688" i="1"/>
  <c r="M688" i="1"/>
  <c r="K688" i="1"/>
  <c r="L688" i="1" s="1"/>
  <c r="E688" i="1"/>
  <c r="N687" i="1"/>
  <c r="M687" i="1"/>
  <c r="K687" i="1"/>
  <c r="L687" i="1" s="1"/>
  <c r="E687" i="1"/>
  <c r="N686" i="1"/>
  <c r="M686" i="1"/>
  <c r="K686" i="1"/>
  <c r="L686" i="1" s="1"/>
  <c r="E686" i="1"/>
  <c r="N685" i="1"/>
  <c r="M685" i="1"/>
  <c r="K685" i="1"/>
  <c r="L685" i="1" s="1"/>
  <c r="E685" i="1"/>
  <c r="N684" i="1"/>
  <c r="M684" i="1"/>
  <c r="K684" i="1"/>
  <c r="L684" i="1" s="1"/>
  <c r="E684" i="1"/>
  <c r="N683" i="1"/>
  <c r="M683" i="1"/>
  <c r="K683" i="1"/>
  <c r="L683" i="1" s="1"/>
  <c r="E683" i="1"/>
  <c r="N682" i="1"/>
  <c r="M682" i="1"/>
  <c r="K682" i="1"/>
  <c r="L682" i="1" s="1"/>
  <c r="E682" i="1"/>
  <c r="N681" i="1"/>
  <c r="M681" i="1"/>
  <c r="K681" i="1"/>
  <c r="L681" i="1" s="1"/>
  <c r="E681" i="1"/>
  <c r="N680" i="1"/>
  <c r="M680" i="1"/>
  <c r="K680" i="1"/>
  <c r="L680" i="1" s="1"/>
  <c r="E680" i="1"/>
  <c r="N679" i="1"/>
  <c r="M679" i="1"/>
  <c r="K679" i="1"/>
  <c r="L679" i="1" s="1"/>
  <c r="E679" i="1"/>
  <c r="N678" i="1"/>
  <c r="M678" i="1"/>
  <c r="K678" i="1"/>
  <c r="L678" i="1" s="1"/>
  <c r="E678" i="1"/>
  <c r="N677" i="1"/>
  <c r="M677" i="1"/>
  <c r="K677" i="1"/>
  <c r="L677" i="1" s="1"/>
  <c r="E677" i="1"/>
  <c r="N676" i="1"/>
  <c r="M676" i="1"/>
  <c r="K676" i="1"/>
  <c r="L676" i="1" s="1"/>
  <c r="E676" i="1"/>
  <c r="N675" i="1"/>
  <c r="M675" i="1"/>
  <c r="K675" i="1"/>
  <c r="L675" i="1" s="1"/>
  <c r="E675" i="1"/>
  <c r="N674" i="1"/>
  <c r="M674" i="1"/>
  <c r="K674" i="1"/>
  <c r="L674" i="1" s="1"/>
  <c r="E674" i="1"/>
  <c r="N673" i="1"/>
  <c r="M673" i="1"/>
  <c r="K673" i="1"/>
  <c r="L673" i="1" s="1"/>
  <c r="E673" i="1"/>
  <c r="N672" i="1"/>
  <c r="M672" i="1"/>
  <c r="K672" i="1"/>
  <c r="L672" i="1" s="1"/>
  <c r="E672" i="1"/>
  <c r="N671" i="1"/>
  <c r="M671" i="1"/>
  <c r="K671" i="1"/>
  <c r="L671" i="1" s="1"/>
  <c r="E671" i="1"/>
  <c r="N670" i="1"/>
  <c r="M670" i="1"/>
  <c r="K670" i="1"/>
  <c r="L670" i="1" s="1"/>
  <c r="E670" i="1"/>
  <c r="N669" i="1"/>
  <c r="M669" i="1"/>
  <c r="K669" i="1"/>
  <c r="L669" i="1" s="1"/>
  <c r="E669" i="1"/>
  <c r="N668" i="1"/>
  <c r="M668" i="1"/>
  <c r="K668" i="1"/>
  <c r="L668" i="1" s="1"/>
  <c r="E668" i="1"/>
  <c r="N667" i="1"/>
  <c r="M667" i="1"/>
  <c r="K667" i="1"/>
  <c r="L667" i="1" s="1"/>
  <c r="E667" i="1"/>
  <c r="N666" i="1"/>
  <c r="M666" i="1"/>
  <c r="K666" i="1"/>
  <c r="L666" i="1" s="1"/>
  <c r="E666" i="1"/>
  <c r="N665" i="1"/>
  <c r="M665" i="1"/>
  <c r="K665" i="1"/>
  <c r="L665" i="1" s="1"/>
  <c r="E665" i="1"/>
  <c r="N664" i="1"/>
  <c r="M664" i="1"/>
  <c r="K664" i="1"/>
  <c r="L664" i="1" s="1"/>
  <c r="E664" i="1"/>
  <c r="N663" i="1"/>
  <c r="M663" i="1"/>
  <c r="K663" i="1"/>
  <c r="L663" i="1" s="1"/>
  <c r="E663" i="1"/>
  <c r="N662" i="1"/>
  <c r="M662" i="1"/>
  <c r="K662" i="1"/>
  <c r="L662" i="1" s="1"/>
  <c r="E662" i="1"/>
  <c r="N661" i="1"/>
  <c r="M661" i="1"/>
  <c r="K661" i="1"/>
  <c r="L661" i="1" s="1"/>
  <c r="E661" i="1"/>
  <c r="N660" i="1"/>
  <c r="M660" i="1"/>
  <c r="K660" i="1"/>
  <c r="L660" i="1" s="1"/>
  <c r="E660" i="1"/>
  <c r="N659" i="1"/>
  <c r="M659" i="1"/>
  <c r="K659" i="1"/>
  <c r="L659" i="1" s="1"/>
  <c r="E659" i="1"/>
  <c r="N658" i="1"/>
  <c r="M658" i="1"/>
  <c r="K658" i="1"/>
  <c r="L658" i="1" s="1"/>
  <c r="E658" i="1"/>
  <c r="N657" i="1"/>
  <c r="M657" i="1"/>
  <c r="K657" i="1"/>
  <c r="L657" i="1" s="1"/>
  <c r="E657" i="1"/>
  <c r="N656" i="1"/>
  <c r="M656" i="1"/>
  <c r="K656" i="1"/>
  <c r="L656" i="1" s="1"/>
  <c r="E656" i="1"/>
  <c r="N655" i="1"/>
  <c r="M655" i="1"/>
  <c r="K655" i="1"/>
  <c r="L655" i="1" s="1"/>
  <c r="E655" i="1"/>
  <c r="N654" i="1"/>
  <c r="M654" i="1"/>
  <c r="K654" i="1"/>
  <c r="L654" i="1" s="1"/>
  <c r="E654" i="1"/>
  <c r="N653" i="1"/>
  <c r="M653" i="1"/>
  <c r="K653" i="1"/>
  <c r="L653" i="1" s="1"/>
  <c r="E653" i="1"/>
  <c r="N652" i="1"/>
  <c r="M652" i="1"/>
  <c r="K652" i="1"/>
  <c r="L652" i="1" s="1"/>
  <c r="E652" i="1"/>
  <c r="N651" i="1"/>
  <c r="M651" i="1"/>
  <c r="K651" i="1"/>
  <c r="L651" i="1" s="1"/>
  <c r="E651" i="1"/>
  <c r="N650" i="1"/>
  <c r="M650" i="1"/>
  <c r="K650" i="1"/>
  <c r="L650" i="1" s="1"/>
  <c r="E650" i="1"/>
  <c r="N649" i="1"/>
  <c r="M649" i="1"/>
  <c r="K649" i="1"/>
  <c r="L649" i="1" s="1"/>
  <c r="E649" i="1"/>
  <c r="N648" i="1"/>
  <c r="M648" i="1"/>
  <c r="K648" i="1"/>
  <c r="L648" i="1" s="1"/>
  <c r="E648" i="1"/>
  <c r="N647" i="1"/>
  <c r="M647" i="1"/>
  <c r="K647" i="1"/>
  <c r="L647" i="1" s="1"/>
  <c r="E647" i="1"/>
  <c r="N646" i="1"/>
  <c r="M646" i="1"/>
  <c r="K646" i="1"/>
  <c r="L646" i="1" s="1"/>
  <c r="E646" i="1"/>
  <c r="N645" i="1"/>
  <c r="M645" i="1"/>
  <c r="K645" i="1"/>
  <c r="L645" i="1" s="1"/>
  <c r="E645" i="1"/>
  <c r="N644" i="1"/>
  <c r="M644" i="1"/>
  <c r="K644" i="1"/>
  <c r="L644" i="1" s="1"/>
  <c r="E644" i="1"/>
  <c r="N643" i="1"/>
  <c r="M643" i="1"/>
  <c r="K643" i="1"/>
  <c r="L643" i="1" s="1"/>
  <c r="E643" i="1"/>
  <c r="N642" i="1"/>
  <c r="M642" i="1"/>
  <c r="K642" i="1"/>
  <c r="L642" i="1" s="1"/>
  <c r="E642" i="1"/>
  <c r="N641" i="1"/>
  <c r="M641" i="1"/>
  <c r="K641" i="1"/>
  <c r="L641" i="1" s="1"/>
  <c r="E641" i="1"/>
  <c r="N640" i="1"/>
  <c r="M640" i="1"/>
  <c r="K640" i="1"/>
  <c r="L640" i="1" s="1"/>
  <c r="E640" i="1"/>
  <c r="N639" i="1"/>
  <c r="M639" i="1"/>
  <c r="K639" i="1"/>
  <c r="L639" i="1" s="1"/>
  <c r="E639" i="1"/>
  <c r="N638" i="1"/>
  <c r="M638" i="1"/>
  <c r="K638" i="1"/>
  <c r="L638" i="1" s="1"/>
  <c r="E638" i="1"/>
  <c r="N637" i="1"/>
  <c r="M637" i="1"/>
  <c r="K637" i="1"/>
  <c r="L637" i="1" s="1"/>
  <c r="E637" i="1"/>
  <c r="N636" i="1"/>
  <c r="M636" i="1"/>
  <c r="K636" i="1"/>
  <c r="L636" i="1" s="1"/>
  <c r="E636" i="1"/>
  <c r="N635" i="1"/>
  <c r="M635" i="1"/>
  <c r="K635" i="1"/>
  <c r="L635" i="1" s="1"/>
  <c r="E635" i="1"/>
  <c r="N634" i="1"/>
  <c r="M634" i="1"/>
  <c r="K634" i="1"/>
  <c r="L634" i="1" s="1"/>
  <c r="E634" i="1"/>
  <c r="N633" i="1"/>
  <c r="M633" i="1"/>
  <c r="K633" i="1"/>
  <c r="L633" i="1" s="1"/>
  <c r="E633" i="1"/>
  <c r="N632" i="1"/>
  <c r="M632" i="1"/>
  <c r="K632" i="1"/>
  <c r="L632" i="1" s="1"/>
  <c r="E632" i="1"/>
  <c r="N631" i="1"/>
  <c r="M631" i="1"/>
  <c r="K631" i="1"/>
  <c r="L631" i="1" s="1"/>
  <c r="E631" i="1"/>
  <c r="N630" i="1"/>
  <c r="M630" i="1"/>
  <c r="K630" i="1"/>
  <c r="L630" i="1" s="1"/>
  <c r="E630" i="1"/>
  <c r="N629" i="1"/>
  <c r="M629" i="1"/>
  <c r="K629" i="1"/>
  <c r="L629" i="1" s="1"/>
  <c r="E629" i="1"/>
  <c r="N628" i="1"/>
  <c r="M628" i="1"/>
  <c r="K628" i="1"/>
  <c r="L628" i="1" s="1"/>
  <c r="E628" i="1"/>
  <c r="N627" i="1"/>
  <c r="M627" i="1"/>
  <c r="K627" i="1"/>
  <c r="L627" i="1" s="1"/>
  <c r="E627" i="1"/>
  <c r="N626" i="1"/>
  <c r="M626" i="1"/>
  <c r="K626" i="1"/>
  <c r="L626" i="1" s="1"/>
  <c r="E626" i="1"/>
  <c r="N625" i="1"/>
  <c r="M625" i="1"/>
  <c r="K625" i="1"/>
  <c r="L625" i="1" s="1"/>
  <c r="E625" i="1"/>
  <c r="N624" i="1"/>
  <c r="M624" i="1"/>
  <c r="K624" i="1"/>
  <c r="L624" i="1" s="1"/>
  <c r="E624" i="1"/>
  <c r="N623" i="1"/>
  <c r="M623" i="1"/>
  <c r="K623" i="1"/>
  <c r="L623" i="1" s="1"/>
  <c r="E623" i="1"/>
  <c r="N622" i="1"/>
  <c r="M622" i="1"/>
  <c r="K622" i="1"/>
  <c r="L622" i="1" s="1"/>
  <c r="E622" i="1"/>
  <c r="N621" i="1"/>
  <c r="M621" i="1"/>
  <c r="K621" i="1"/>
  <c r="L621" i="1" s="1"/>
  <c r="E621" i="1"/>
  <c r="N620" i="1"/>
  <c r="M620" i="1"/>
  <c r="K620" i="1"/>
  <c r="L620" i="1" s="1"/>
  <c r="E620" i="1"/>
  <c r="N619" i="1"/>
  <c r="M619" i="1"/>
  <c r="K619" i="1"/>
  <c r="L619" i="1" s="1"/>
  <c r="E619" i="1"/>
  <c r="N618" i="1"/>
  <c r="M618" i="1"/>
  <c r="K618" i="1"/>
  <c r="L618" i="1" s="1"/>
  <c r="E618" i="1"/>
  <c r="N617" i="1"/>
  <c r="M617" i="1"/>
  <c r="K617" i="1"/>
  <c r="L617" i="1" s="1"/>
  <c r="E617" i="1"/>
  <c r="N616" i="1"/>
  <c r="M616" i="1"/>
  <c r="K616" i="1"/>
  <c r="L616" i="1" s="1"/>
  <c r="E616" i="1"/>
  <c r="N615" i="1"/>
  <c r="M615" i="1"/>
  <c r="K615" i="1"/>
  <c r="L615" i="1" s="1"/>
  <c r="E615" i="1"/>
  <c r="N614" i="1"/>
  <c r="M614" i="1"/>
  <c r="K614" i="1"/>
  <c r="L614" i="1" s="1"/>
  <c r="E614" i="1"/>
  <c r="N613" i="1"/>
  <c r="M613" i="1"/>
  <c r="K613" i="1"/>
  <c r="L613" i="1" s="1"/>
  <c r="E613" i="1"/>
  <c r="N612" i="1"/>
  <c r="M612" i="1"/>
  <c r="K612" i="1"/>
  <c r="L612" i="1" s="1"/>
  <c r="E612" i="1"/>
  <c r="N611" i="1"/>
  <c r="M611" i="1"/>
  <c r="K611" i="1"/>
  <c r="L611" i="1" s="1"/>
  <c r="E611" i="1"/>
  <c r="N610" i="1"/>
  <c r="M610" i="1"/>
  <c r="K610" i="1"/>
  <c r="L610" i="1" s="1"/>
  <c r="E610" i="1"/>
  <c r="N609" i="1"/>
  <c r="M609" i="1"/>
  <c r="K609" i="1"/>
  <c r="L609" i="1" s="1"/>
  <c r="E609" i="1"/>
  <c r="N608" i="1"/>
  <c r="M608" i="1"/>
  <c r="K608" i="1"/>
  <c r="L608" i="1" s="1"/>
  <c r="E608" i="1"/>
  <c r="N607" i="1"/>
  <c r="M607" i="1"/>
  <c r="K607" i="1"/>
  <c r="L607" i="1" s="1"/>
  <c r="E607" i="1"/>
  <c r="N606" i="1"/>
  <c r="M606" i="1"/>
  <c r="K606" i="1"/>
  <c r="L606" i="1" s="1"/>
  <c r="E606" i="1"/>
  <c r="N605" i="1"/>
  <c r="M605" i="1"/>
  <c r="K605" i="1"/>
  <c r="L605" i="1" s="1"/>
  <c r="E605" i="1"/>
  <c r="N604" i="1"/>
  <c r="M604" i="1"/>
  <c r="K604" i="1"/>
  <c r="L604" i="1" s="1"/>
  <c r="E604" i="1"/>
  <c r="N603" i="1"/>
  <c r="M603" i="1"/>
  <c r="K603" i="1"/>
  <c r="L603" i="1" s="1"/>
  <c r="E603" i="1"/>
  <c r="N602" i="1"/>
  <c r="M602" i="1"/>
  <c r="K602" i="1"/>
  <c r="L602" i="1" s="1"/>
  <c r="E602" i="1"/>
  <c r="N601" i="1"/>
  <c r="M601" i="1"/>
  <c r="K601" i="1"/>
  <c r="L601" i="1" s="1"/>
  <c r="E601" i="1"/>
  <c r="N600" i="1"/>
  <c r="M600" i="1"/>
  <c r="K600" i="1"/>
  <c r="L600" i="1" s="1"/>
  <c r="E600" i="1"/>
  <c r="N599" i="1"/>
  <c r="M599" i="1"/>
  <c r="K599" i="1"/>
  <c r="L599" i="1" s="1"/>
  <c r="E599" i="1"/>
  <c r="N598" i="1"/>
  <c r="M598" i="1"/>
  <c r="K598" i="1"/>
  <c r="L598" i="1" s="1"/>
  <c r="E598" i="1"/>
  <c r="N597" i="1"/>
  <c r="M597" i="1"/>
  <c r="K597" i="1"/>
  <c r="L597" i="1" s="1"/>
  <c r="E597" i="1"/>
  <c r="N596" i="1"/>
  <c r="M596" i="1"/>
  <c r="K596" i="1"/>
  <c r="L596" i="1" s="1"/>
  <c r="E596" i="1"/>
  <c r="N595" i="1"/>
  <c r="M595" i="1"/>
  <c r="K595" i="1"/>
  <c r="L595" i="1" s="1"/>
  <c r="E595" i="1"/>
  <c r="N594" i="1"/>
  <c r="M594" i="1"/>
  <c r="K594" i="1"/>
  <c r="L594" i="1" s="1"/>
  <c r="E594" i="1"/>
  <c r="N593" i="1"/>
  <c r="M593" i="1"/>
  <c r="K593" i="1"/>
  <c r="L593" i="1" s="1"/>
  <c r="E593" i="1"/>
  <c r="N592" i="1"/>
  <c r="M592" i="1"/>
  <c r="K592" i="1"/>
  <c r="L592" i="1" s="1"/>
  <c r="E592" i="1"/>
  <c r="N591" i="1"/>
  <c r="M591" i="1"/>
  <c r="K591" i="1"/>
  <c r="L591" i="1" s="1"/>
  <c r="E591" i="1"/>
  <c r="N590" i="1"/>
  <c r="M590" i="1"/>
  <c r="K590" i="1"/>
  <c r="L590" i="1" s="1"/>
  <c r="E590" i="1"/>
  <c r="N589" i="1"/>
  <c r="M589" i="1"/>
  <c r="K589" i="1"/>
  <c r="L589" i="1" s="1"/>
  <c r="E589" i="1"/>
  <c r="N588" i="1"/>
  <c r="M588" i="1"/>
  <c r="K588" i="1"/>
  <c r="L588" i="1" s="1"/>
  <c r="E588" i="1"/>
  <c r="N587" i="1"/>
  <c r="M587" i="1"/>
  <c r="K587" i="1"/>
  <c r="L587" i="1" s="1"/>
  <c r="E587" i="1"/>
  <c r="N586" i="1"/>
  <c r="M586" i="1"/>
  <c r="K586" i="1"/>
  <c r="L586" i="1" s="1"/>
  <c r="E586" i="1"/>
  <c r="N585" i="1"/>
  <c r="M585" i="1"/>
  <c r="K585" i="1"/>
  <c r="L585" i="1" s="1"/>
  <c r="E585" i="1"/>
  <c r="N584" i="1"/>
  <c r="M584" i="1"/>
  <c r="K584" i="1"/>
  <c r="L584" i="1" s="1"/>
  <c r="E584" i="1"/>
  <c r="N583" i="1"/>
  <c r="M583" i="1"/>
  <c r="K583" i="1"/>
  <c r="L583" i="1" s="1"/>
  <c r="E583" i="1"/>
  <c r="N582" i="1"/>
  <c r="M582" i="1"/>
  <c r="K582" i="1"/>
  <c r="L582" i="1" s="1"/>
  <c r="E582" i="1"/>
  <c r="N581" i="1"/>
  <c r="M581" i="1"/>
  <c r="K581" i="1"/>
  <c r="L581" i="1" s="1"/>
  <c r="E581" i="1"/>
  <c r="N580" i="1"/>
  <c r="M580" i="1"/>
  <c r="K580" i="1"/>
  <c r="L580" i="1" s="1"/>
  <c r="E580" i="1"/>
  <c r="N579" i="1"/>
  <c r="M579" i="1"/>
  <c r="K579" i="1"/>
  <c r="L579" i="1" s="1"/>
  <c r="E579" i="1"/>
  <c r="N578" i="1"/>
  <c r="M578" i="1"/>
  <c r="K578" i="1"/>
  <c r="L578" i="1" s="1"/>
  <c r="E578" i="1"/>
  <c r="N577" i="1"/>
  <c r="M577" i="1"/>
  <c r="K577" i="1"/>
  <c r="L577" i="1" s="1"/>
  <c r="E577" i="1"/>
  <c r="N576" i="1"/>
  <c r="M576" i="1"/>
  <c r="K576" i="1"/>
  <c r="L576" i="1" s="1"/>
  <c r="E576" i="1"/>
  <c r="N575" i="1"/>
  <c r="M575" i="1"/>
  <c r="K575" i="1"/>
  <c r="L575" i="1" s="1"/>
  <c r="E575" i="1"/>
  <c r="N574" i="1"/>
  <c r="M574" i="1"/>
  <c r="K574" i="1"/>
  <c r="L574" i="1" s="1"/>
  <c r="E574" i="1"/>
  <c r="N573" i="1"/>
  <c r="M573" i="1"/>
  <c r="K573" i="1"/>
  <c r="L573" i="1" s="1"/>
  <c r="E573" i="1"/>
  <c r="N572" i="1"/>
  <c r="M572" i="1"/>
  <c r="K572" i="1"/>
  <c r="L572" i="1" s="1"/>
  <c r="E572" i="1"/>
  <c r="N571" i="1"/>
  <c r="M571" i="1"/>
  <c r="K571" i="1"/>
  <c r="L571" i="1" s="1"/>
  <c r="E571" i="1"/>
  <c r="N570" i="1"/>
  <c r="M570" i="1"/>
  <c r="K570" i="1"/>
  <c r="L570" i="1" s="1"/>
  <c r="E570" i="1"/>
  <c r="N569" i="1"/>
  <c r="M569" i="1"/>
  <c r="K569" i="1"/>
  <c r="L569" i="1" s="1"/>
  <c r="E569" i="1"/>
  <c r="N568" i="1"/>
  <c r="M568" i="1"/>
  <c r="K568" i="1"/>
  <c r="L568" i="1" s="1"/>
  <c r="E568" i="1"/>
  <c r="N567" i="1"/>
  <c r="M567" i="1"/>
  <c r="K567" i="1"/>
  <c r="L567" i="1" s="1"/>
  <c r="E567" i="1"/>
  <c r="N566" i="1"/>
  <c r="M566" i="1"/>
  <c r="K566" i="1"/>
  <c r="L566" i="1" s="1"/>
  <c r="E566" i="1"/>
  <c r="N565" i="1"/>
  <c r="M565" i="1"/>
  <c r="K565" i="1"/>
  <c r="L565" i="1" s="1"/>
  <c r="E565" i="1"/>
  <c r="N564" i="1"/>
  <c r="M564" i="1"/>
  <c r="K564" i="1"/>
  <c r="L564" i="1" s="1"/>
  <c r="E564" i="1"/>
  <c r="N563" i="1"/>
  <c r="M563" i="1"/>
  <c r="K563" i="1"/>
  <c r="L563" i="1" s="1"/>
  <c r="E563" i="1"/>
  <c r="N562" i="1"/>
  <c r="M562" i="1"/>
  <c r="K562" i="1"/>
  <c r="L562" i="1" s="1"/>
  <c r="E562" i="1"/>
  <c r="N561" i="1"/>
  <c r="M561" i="1"/>
  <c r="K561" i="1"/>
  <c r="L561" i="1" s="1"/>
  <c r="E561" i="1"/>
  <c r="N560" i="1"/>
  <c r="M560" i="1"/>
  <c r="K560" i="1"/>
  <c r="L560" i="1" s="1"/>
  <c r="E560" i="1"/>
  <c r="N559" i="1"/>
  <c r="M559" i="1"/>
  <c r="K559" i="1"/>
  <c r="L559" i="1" s="1"/>
  <c r="E559" i="1"/>
  <c r="N558" i="1"/>
  <c r="M558" i="1"/>
  <c r="K558" i="1"/>
  <c r="L558" i="1" s="1"/>
  <c r="E558" i="1"/>
  <c r="N557" i="1"/>
  <c r="M557" i="1"/>
  <c r="K557" i="1"/>
  <c r="L557" i="1" s="1"/>
  <c r="E557" i="1"/>
  <c r="N556" i="1"/>
  <c r="M556" i="1"/>
  <c r="K556" i="1"/>
  <c r="L556" i="1" s="1"/>
  <c r="E556" i="1"/>
  <c r="N555" i="1"/>
  <c r="M555" i="1"/>
  <c r="K555" i="1"/>
  <c r="L555" i="1" s="1"/>
  <c r="E555" i="1"/>
  <c r="N554" i="1"/>
  <c r="M554" i="1"/>
  <c r="K554" i="1"/>
  <c r="L554" i="1" s="1"/>
  <c r="E554" i="1"/>
  <c r="N553" i="1"/>
  <c r="M553" i="1"/>
  <c r="K553" i="1"/>
  <c r="L553" i="1" s="1"/>
  <c r="E553" i="1"/>
  <c r="N552" i="1"/>
  <c r="M552" i="1"/>
  <c r="K552" i="1"/>
  <c r="L552" i="1" s="1"/>
  <c r="E552" i="1"/>
  <c r="N551" i="1"/>
  <c r="M551" i="1"/>
  <c r="K551" i="1"/>
  <c r="L551" i="1" s="1"/>
  <c r="E551" i="1"/>
  <c r="N550" i="1"/>
  <c r="M550" i="1"/>
  <c r="K550" i="1"/>
  <c r="L550" i="1" s="1"/>
  <c r="E550" i="1"/>
  <c r="N549" i="1"/>
  <c r="M549" i="1"/>
  <c r="K549" i="1"/>
  <c r="L549" i="1" s="1"/>
  <c r="E549" i="1"/>
  <c r="N548" i="1"/>
  <c r="M548" i="1"/>
  <c r="K548" i="1"/>
  <c r="L548" i="1" s="1"/>
  <c r="E548" i="1"/>
  <c r="N547" i="1"/>
  <c r="M547" i="1"/>
  <c r="K547" i="1"/>
  <c r="L547" i="1" s="1"/>
  <c r="E547" i="1"/>
  <c r="N546" i="1"/>
  <c r="M546" i="1"/>
  <c r="K546" i="1"/>
  <c r="L546" i="1" s="1"/>
  <c r="E546" i="1"/>
  <c r="N545" i="1"/>
  <c r="M545" i="1"/>
  <c r="K545" i="1"/>
  <c r="L545" i="1" s="1"/>
  <c r="E545" i="1"/>
  <c r="N544" i="1"/>
  <c r="M544" i="1"/>
  <c r="K544" i="1"/>
  <c r="L544" i="1" s="1"/>
  <c r="E544" i="1"/>
  <c r="N543" i="1"/>
  <c r="M543" i="1"/>
  <c r="K543" i="1"/>
  <c r="L543" i="1" s="1"/>
  <c r="E543" i="1"/>
  <c r="N542" i="1"/>
  <c r="M542" i="1"/>
  <c r="K542" i="1"/>
  <c r="L542" i="1" s="1"/>
  <c r="E542" i="1"/>
  <c r="N541" i="1"/>
  <c r="M541" i="1"/>
  <c r="K541" i="1"/>
  <c r="L541" i="1" s="1"/>
  <c r="E541" i="1"/>
  <c r="N540" i="1"/>
  <c r="M540" i="1"/>
  <c r="K540" i="1"/>
  <c r="L540" i="1" s="1"/>
  <c r="E540" i="1"/>
  <c r="N539" i="1"/>
  <c r="M539" i="1"/>
  <c r="K539" i="1"/>
  <c r="L539" i="1" s="1"/>
  <c r="E539" i="1"/>
  <c r="N538" i="1"/>
  <c r="M538" i="1"/>
  <c r="K538" i="1"/>
  <c r="L538" i="1" s="1"/>
  <c r="E538" i="1"/>
  <c r="N537" i="1"/>
  <c r="M537" i="1"/>
  <c r="K537" i="1"/>
  <c r="L537" i="1" s="1"/>
  <c r="E537" i="1"/>
  <c r="N536" i="1"/>
  <c r="M536" i="1"/>
  <c r="K536" i="1"/>
  <c r="L536" i="1" s="1"/>
  <c r="E536" i="1"/>
  <c r="N535" i="1"/>
  <c r="M535" i="1"/>
  <c r="K535" i="1"/>
  <c r="L535" i="1" s="1"/>
  <c r="E535" i="1"/>
  <c r="N534" i="1"/>
  <c r="M534" i="1"/>
  <c r="K534" i="1"/>
  <c r="L534" i="1" s="1"/>
  <c r="E534" i="1"/>
  <c r="N533" i="1"/>
  <c r="M533" i="1"/>
  <c r="K533" i="1"/>
  <c r="L533" i="1" s="1"/>
  <c r="E533" i="1"/>
  <c r="N532" i="1"/>
  <c r="M532" i="1"/>
  <c r="K532" i="1"/>
  <c r="L532" i="1" s="1"/>
  <c r="E532" i="1"/>
  <c r="N531" i="1"/>
  <c r="M531" i="1"/>
  <c r="K531" i="1"/>
  <c r="L531" i="1" s="1"/>
  <c r="E531" i="1"/>
  <c r="N530" i="1"/>
  <c r="M530" i="1"/>
  <c r="K530" i="1"/>
  <c r="L530" i="1" s="1"/>
  <c r="E530" i="1"/>
  <c r="N529" i="1"/>
  <c r="M529" i="1"/>
  <c r="K529" i="1"/>
  <c r="L529" i="1" s="1"/>
  <c r="E529" i="1"/>
  <c r="N528" i="1"/>
  <c r="M528" i="1"/>
  <c r="K528" i="1"/>
  <c r="L528" i="1" s="1"/>
  <c r="E528" i="1"/>
  <c r="N527" i="1"/>
  <c r="M527" i="1"/>
  <c r="K527" i="1"/>
  <c r="L527" i="1" s="1"/>
  <c r="E527" i="1"/>
  <c r="N526" i="1"/>
  <c r="M526" i="1"/>
  <c r="K526" i="1"/>
  <c r="L526" i="1" s="1"/>
  <c r="E526" i="1"/>
  <c r="N525" i="1"/>
  <c r="M525" i="1"/>
  <c r="K525" i="1"/>
  <c r="L525" i="1" s="1"/>
  <c r="E525" i="1"/>
  <c r="N524" i="1"/>
  <c r="M524" i="1"/>
  <c r="K524" i="1"/>
  <c r="L524" i="1" s="1"/>
  <c r="E524" i="1"/>
  <c r="N523" i="1"/>
  <c r="M523" i="1"/>
  <c r="K523" i="1"/>
  <c r="L523" i="1" s="1"/>
  <c r="E523" i="1"/>
  <c r="N522" i="1"/>
  <c r="M522" i="1"/>
  <c r="K522" i="1"/>
  <c r="L522" i="1" s="1"/>
  <c r="E522" i="1"/>
  <c r="N521" i="1"/>
  <c r="M521" i="1"/>
  <c r="K521" i="1"/>
  <c r="L521" i="1" s="1"/>
  <c r="E521" i="1"/>
  <c r="N520" i="1"/>
  <c r="M520" i="1"/>
  <c r="K520" i="1"/>
  <c r="L520" i="1" s="1"/>
  <c r="E520" i="1"/>
  <c r="N519" i="1"/>
  <c r="M519" i="1"/>
  <c r="K519" i="1"/>
  <c r="L519" i="1" s="1"/>
  <c r="E519" i="1"/>
  <c r="N518" i="1"/>
  <c r="M518" i="1"/>
  <c r="K518" i="1"/>
  <c r="L518" i="1" s="1"/>
  <c r="E518" i="1"/>
  <c r="N517" i="1"/>
  <c r="M517" i="1"/>
  <c r="K517" i="1"/>
  <c r="L517" i="1" s="1"/>
  <c r="E517" i="1"/>
  <c r="N516" i="1"/>
  <c r="M516" i="1"/>
  <c r="K516" i="1"/>
  <c r="L516" i="1" s="1"/>
  <c r="E516" i="1"/>
  <c r="N515" i="1"/>
  <c r="M515" i="1"/>
  <c r="K515" i="1"/>
  <c r="L515" i="1" s="1"/>
  <c r="E515" i="1"/>
  <c r="N514" i="1"/>
  <c r="M514" i="1"/>
  <c r="K514" i="1"/>
  <c r="L514" i="1" s="1"/>
  <c r="E514" i="1"/>
  <c r="N513" i="1"/>
  <c r="M513" i="1"/>
  <c r="K513" i="1"/>
  <c r="L513" i="1" s="1"/>
  <c r="E513" i="1"/>
  <c r="N512" i="1"/>
  <c r="M512" i="1"/>
  <c r="K512" i="1"/>
  <c r="L512" i="1" s="1"/>
  <c r="E512" i="1"/>
  <c r="N511" i="1"/>
  <c r="M511" i="1"/>
  <c r="K511" i="1"/>
  <c r="L511" i="1" s="1"/>
  <c r="E511" i="1"/>
  <c r="N510" i="1"/>
  <c r="M510" i="1"/>
  <c r="K510" i="1"/>
  <c r="L510" i="1" s="1"/>
  <c r="E510" i="1"/>
  <c r="N509" i="1"/>
  <c r="M509" i="1"/>
  <c r="K509" i="1"/>
  <c r="L509" i="1" s="1"/>
  <c r="E509" i="1"/>
  <c r="N508" i="1"/>
  <c r="M508" i="1"/>
  <c r="K508" i="1"/>
  <c r="L508" i="1" s="1"/>
  <c r="E508" i="1"/>
  <c r="N507" i="1"/>
  <c r="M507" i="1"/>
  <c r="K507" i="1"/>
  <c r="L507" i="1" s="1"/>
  <c r="E507" i="1"/>
  <c r="N506" i="1"/>
  <c r="M506" i="1"/>
  <c r="K506" i="1"/>
  <c r="L506" i="1" s="1"/>
  <c r="E506" i="1"/>
  <c r="N505" i="1"/>
  <c r="M505" i="1"/>
  <c r="K505" i="1"/>
  <c r="L505" i="1" s="1"/>
  <c r="E505" i="1"/>
  <c r="N504" i="1"/>
  <c r="M504" i="1"/>
  <c r="K504" i="1"/>
  <c r="L504" i="1" s="1"/>
  <c r="E504" i="1"/>
  <c r="N503" i="1"/>
  <c r="M503" i="1"/>
  <c r="K503" i="1"/>
  <c r="L503" i="1" s="1"/>
  <c r="E503" i="1"/>
  <c r="N502" i="1"/>
  <c r="M502" i="1"/>
  <c r="K502" i="1"/>
  <c r="L502" i="1" s="1"/>
  <c r="E502" i="1"/>
  <c r="N501" i="1"/>
  <c r="M501" i="1"/>
  <c r="K501" i="1"/>
  <c r="L501" i="1" s="1"/>
  <c r="E501" i="1"/>
  <c r="N500" i="1"/>
  <c r="M500" i="1"/>
  <c r="K500" i="1"/>
  <c r="L500" i="1" s="1"/>
  <c r="E500" i="1"/>
  <c r="N499" i="1"/>
  <c r="M499" i="1"/>
  <c r="K499" i="1"/>
  <c r="L499" i="1" s="1"/>
  <c r="E499" i="1"/>
  <c r="N498" i="1"/>
  <c r="M498" i="1"/>
  <c r="K498" i="1"/>
  <c r="L498" i="1" s="1"/>
  <c r="E498" i="1"/>
  <c r="N497" i="1"/>
  <c r="M497" i="1"/>
  <c r="K497" i="1"/>
  <c r="L497" i="1" s="1"/>
  <c r="E497" i="1"/>
  <c r="N496" i="1"/>
  <c r="M496" i="1"/>
  <c r="K496" i="1"/>
  <c r="L496" i="1" s="1"/>
  <c r="E496" i="1"/>
  <c r="N495" i="1"/>
  <c r="M495" i="1"/>
  <c r="K495" i="1"/>
  <c r="L495" i="1" s="1"/>
  <c r="E495" i="1"/>
  <c r="N494" i="1"/>
  <c r="M494" i="1"/>
  <c r="K494" i="1"/>
  <c r="L494" i="1" s="1"/>
  <c r="E494" i="1"/>
  <c r="N493" i="1"/>
  <c r="M493" i="1"/>
  <c r="K493" i="1"/>
  <c r="L493" i="1" s="1"/>
  <c r="E493" i="1"/>
  <c r="N492" i="1"/>
  <c r="M492" i="1"/>
  <c r="K492" i="1"/>
  <c r="L492" i="1" s="1"/>
  <c r="E492" i="1"/>
  <c r="N491" i="1"/>
  <c r="M491" i="1"/>
  <c r="K491" i="1"/>
  <c r="L491" i="1" s="1"/>
  <c r="E491" i="1"/>
  <c r="N490" i="1"/>
  <c r="M490" i="1"/>
  <c r="K490" i="1"/>
  <c r="L490" i="1" s="1"/>
  <c r="E490" i="1"/>
  <c r="N489" i="1"/>
  <c r="M489" i="1"/>
  <c r="K489" i="1"/>
  <c r="L489" i="1" s="1"/>
  <c r="E489" i="1"/>
  <c r="N488" i="1"/>
  <c r="M488" i="1"/>
  <c r="K488" i="1"/>
  <c r="L488" i="1" s="1"/>
  <c r="E488" i="1"/>
  <c r="N487" i="1"/>
  <c r="M487" i="1"/>
  <c r="K487" i="1"/>
  <c r="L487" i="1" s="1"/>
  <c r="E487" i="1"/>
  <c r="N486" i="1"/>
  <c r="M486" i="1"/>
  <c r="K486" i="1"/>
  <c r="L486" i="1" s="1"/>
  <c r="E486" i="1"/>
  <c r="N485" i="1"/>
  <c r="M485" i="1"/>
  <c r="K485" i="1"/>
  <c r="L485" i="1" s="1"/>
  <c r="E485" i="1"/>
  <c r="N484" i="1"/>
  <c r="M484" i="1"/>
  <c r="K484" i="1"/>
  <c r="L484" i="1" s="1"/>
  <c r="E484" i="1"/>
  <c r="N483" i="1"/>
  <c r="M483" i="1"/>
  <c r="K483" i="1"/>
  <c r="L483" i="1" s="1"/>
  <c r="E483" i="1"/>
  <c r="N482" i="1"/>
  <c r="M482" i="1"/>
  <c r="K482" i="1"/>
  <c r="L482" i="1" s="1"/>
  <c r="E482" i="1"/>
  <c r="N481" i="1"/>
  <c r="M481" i="1"/>
  <c r="K481" i="1"/>
  <c r="L481" i="1" s="1"/>
  <c r="E481" i="1"/>
  <c r="N480" i="1"/>
  <c r="M480" i="1"/>
  <c r="K480" i="1"/>
  <c r="L480" i="1" s="1"/>
  <c r="E480" i="1"/>
  <c r="N479" i="1"/>
  <c r="M479" i="1"/>
  <c r="K479" i="1"/>
  <c r="L479" i="1" s="1"/>
  <c r="E479" i="1"/>
  <c r="N478" i="1"/>
  <c r="M478" i="1"/>
  <c r="K478" i="1"/>
  <c r="L478" i="1" s="1"/>
  <c r="E478" i="1"/>
  <c r="N477" i="1"/>
  <c r="M477" i="1"/>
  <c r="K477" i="1"/>
  <c r="L477" i="1" s="1"/>
  <c r="E477" i="1"/>
  <c r="N476" i="1"/>
  <c r="M476" i="1"/>
  <c r="K476" i="1"/>
  <c r="L476" i="1" s="1"/>
  <c r="E476" i="1"/>
  <c r="N475" i="1"/>
  <c r="M475" i="1"/>
  <c r="K475" i="1"/>
  <c r="L475" i="1" s="1"/>
  <c r="E475" i="1"/>
  <c r="N474" i="1"/>
  <c r="M474" i="1"/>
  <c r="K474" i="1"/>
  <c r="L474" i="1" s="1"/>
  <c r="E474" i="1"/>
  <c r="N473" i="1"/>
  <c r="M473" i="1"/>
  <c r="K473" i="1"/>
  <c r="L473" i="1" s="1"/>
  <c r="E473" i="1"/>
  <c r="N472" i="1"/>
  <c r="M472" i="1"/>
  <c r="K472" i="1"/>
  <c r="L472" i="1" s="1"/>
  <c r="E472" i="1"/>
  <c r="N471" i="1"/>
  <c r="M471" i="1"/>
  <c r="K471" i="1"/>
  <c r="L471" i="1" s="1"/>
  <c r="E471" i="1"/>
  <c r="N470" i="1"/>
  <c r="M470" i="1"/>
  <c r="K470" i="1"/>
  <c r="L470" i="1" s="1"/>
  <c r="E470" i="1"/>
  <c r="N469" i="1"/>
  <c r="M469" i="1"/>
  <c r="K469" i="1"/>
  <c r="L469" i="1" s="1"/>
  <c r="E469" i="1"/>
  <c r="N468" i="1"/>
  <c r="M468" i="1"/>
  <c r="K468" i="1"/>
  <c r="L468" i="1" s="1"/>
  <c r="E468" i="1"/>
  <c r="N467" i="1"/>
  <c r="M467" i="1"/>
  <c r="K467" i="1"/>
  <c r="L467" i="1" s="1"/>
  <c r="E467" i="1"/>
  <c r="N466" i="1"/>
  <c r="M466" i="1"/>
  <c r="K466" i="1"/>
  <c r="L466" i="1" s="1"/>
  <c r="E466" i="1"/>
  <c r="N465" i="1"/>
  <c r="M465" i="1"/>
  <c r="K465" i="1"/>
  <c r="L465" i="1" s="1"/>
  <c r="E465" i="1"/>
  <c r="N464" i="1"/>
  <c r="M464" i="1"/>
  <c r="K464" i="1"/>
  <c r="L464" i="1" s="1"/>
  <c r="E464" i="1"/>
  <c r="N463" i="1"/>
  <c r="M463" i="1"/>
  <c r="K463" i="1"/>
  <c r="L463" i="1" s="1"/>
  <c r="E463" i="1"/>
  <c r="N462" i="1"/>
  <c r="M462" i="1"/>
  <c r="K462" i="1"/>
  <c r="L462" i="1" s="1"/>
  <c r="E462" i="1"/>
  <c r="N461" i="1"/>
  <c r="M461" i="1"/>
  <c r="K461" i="1"/>
  <c r="L461" i="1" s="1"/>
  <c r="E461" i="1"/>
  <c r="N460" i="1"/>
  <c r="M460" i="1"/>
  <c r="K460" i="1"/>
  <c r="L460" i="1" s="1"/>
  <c r="E460" i="1"/>
  <c r="N459" i="1"/>
  <c r="M459" i="1"/>
  <c r="K459" i="1"/>
  <c r="L459" i="1" s="1"/>
  <c r="E459" i="1"/>
  <c r="N458" i="1"/>
  <c r="M458" i="1"/>
  <c r="K458" i="1"/>
  <c r="L458" i="1" s="1"/>
  <c r="E458" i="1"/>
  <c r="N457" i="1"/>
  <c r="M457" i="1"/>
  <c r="K457" i="1"/>
  <c r="L457" i="1" s="1"/>
  <c r="E457" i="1"/>
  <c r="N456" i="1"/>
  <c r="M456" i="1"/>
  <c r="K456" i="1"/>
  <c r="L456" i="1" s="1"/>
  <c r="E456" i="1"/>
  <c r="N455" i="1"/>
  <c r="M455" i="1"/>
  <c r="K455" i="1"/>
  <c r="L455" i="1" s="1"/>
  <c r="E455" i="1"/>
  <c r="N454" i="1"/>
  <c r="M454" i="1"/>
  <c r="K454" i="1"/>
  <c r="L454" i="1" s="1"/>
  <c r="E454" i="1"/>
  <c r="N453" i="1"/>
  <c r="M453" i="1"/>
  <c r="K453" i="1"/>
  <c r="L453" i="1" s="1"/>
  <c r="E453" i="1"/>
  <c r="N452" i="1"/>
  <c r="M452" i="1"/>
  <c r="K452" i="1"/>
  <c r="L452" i="1" s="1"/>
  <c r="E452" i="1"/>
  <c r="N451" i="1"/>
  <c r="M451" i="1"/>
  <c r="K451" i="1"/>
  <c r="L451" i="1" s="1"/>
  <c r="E451" i="1"/>
  <c r="N450" i="1"/>
  <c r="M450" i="1"/>
  <c r="K450" i="1"/>
  <c r="L450" i="1" s="1"/>
  <c r="E450" i="1"/>
  <c r="N449" i="1"/>
  <c r="M449" i="1"/>
  <c r="K449" i="1"/>
  <c r="L449" i="1" s="1"/>
  <c r="E449" i="1"/>
  <c r="N448" i="1"/>
  <c r="M448" i="1"/>
  <c r="K448" i="1"/>
  <c r="L448" i="1" s="1"/>
  <c r="E448" i="1"/>
  <c r="N447" i="1"/>
  <c r="M447" i="1"/>
  <c r="K447" i="1"/>
  <c r="L447" i="1" s="1"/>
  <c r="E447" i="1"/>
  <c r="N446" i="1"/>
  <c r="M446" i="1"/>
  <c r="K446" i="1"/>
  <c r="L446" i="1" s="1"/>
  <c r="E446" i="1"/>
  <c r="N445" i="1"/>
  <c r="M445" i="1"/>
  <c r="K445" i="1"/>
  <c r="L445" i="1" s="1"/>
  <c r="E445" i="1"/>
  <c r="N444" i="1"/>
  <c r="M444" i="1"/>
  <c r="K444" i="1"/>
  <c r="L444" i="1" s="1"/>
  <c r="E444" i="1"/>
  <c r="N443" i="1"/>
  <c r="M443" i="1"/>
  <c r="K443" i="1"/>
  <c r="L443" i="1" s="1"/>
  <c r="E443" i="1"/>
  <c r="N442" i="1"/>
  <c r="M442" i="1"/>
  <c r="K442" i="1"/>
  <c r="L442" i="1" s="1"/>
  <c r="E442" i="1"/>
  <c r="N441" i="1"/>
  <c r="M441" i="1"/>
  <c r="K441" i="1"/>
  <c r="L441" i="1" s="1"/>
  <c r="E441" i="1"/>
  <c r="N440" i="1"/>
  <c r="M440" i="1"/>
  <c r="K440" i="1"/>
  <c r="L440" i="1" s="1"/>
  <c r="E440" i="1"/>
  <c r="N439" i="1"/>
  <c r="M439" i="1"/>
  <c r="K439" i="1"/>
  <c r="L439" i="1" s="1"/>
  <c r="E439" i="1"/>
  <c r="N438" i="1"/>
  <c r="M438" i="1"/>
  <c r="K438" i="1"/>
  <c r="L438" i="1" s="1"/>
  <c r="E438" i="1"/>
  <c r="N437" i="1"/>
  <c r="M437" i="1"/>
  <c r="K437" i="1"/>
  <c r="L437" i="1" s="1"/>
  <c r="E437" i="1"/>
  <c r="N436" i="1"/>
  <c r="M436" i="1"/>
  <c r="K436" i="1"/>
  <c r="L436" i="1" s="1"/>
  <c r="E436" i="1"/>
  <c r="N435" i="1"/>
  <c r="M435" i="1"/>
  <c r="K435" i="1"/>
  <c r="L435" i="1" s="1"/>
  <c r="E435" i="1"/>
  <c r="N434" i="1"/>
  <c r="M434" i="1"/>
  <c r="K434" i="1"/>
  <c r="L434" i="1" s="1"/>
  <c r="E434" i="1"/>
  <c r="N433" i="1"/>
  <c r="M433" i="1"/>
  <c r="K433" i="1"/>
  <c r="L433" i="1" s="1"/>
  <c r="E433" i="1"/>
  <c r="N432" i="1"/>
  <c r="M432" i="1"/>
  <c r="K432" i="1"/>
  <c r="L432" i="1" s="1"/>
  <c r="E432" i="1"/>
  <c r="N431" i="1"/>
  <c r="M431" i="1"/>
  <c r="K431" i="1"/>
  <c r="L431" i="1" s="1"/>
  <c r="E431" i="1"/>
  <c r="N430" i="1"/>
  <c r="M430" i="1"/>
  <c r="K430" i="1"/>
  <c r="L430" i="1" s="1"/>
  <c r="E430" i="1"/>
  <c r="N429" i="1"/>
  <c r="M429" i="1"/>
  <c r="K429" i="1"/>
  <c r="L429" i="1" s="1"/>
  <c r="E429" i="1"/>
  <c r="N428" i="1"/>
  <c r="M428" i="1"/>
  <c r="K428" i="1"/>
  <c r="L428" i="1" s="1"/>
  <c r="E428" i="1"/>
  <c r="N427" i="1"/>
  <c r="M427" i="1"/>
  <c r="K427" i="1"/>
  <c r="L427" i="1" s="1"/>
  <c r="E427" i="1"/>
  <c r="N426" i="1"/>
  <c r="M426" i="1"/>
  <c r="K426" i="1"/>
  <c r="L426" i="1" s="1"/>
  <c r="E426" i="1"/>
  <c r="N425" i="1"/>
  <c r="M425" i="1"/>
  <c r="K425" i="1"/>
  <c r="L425" i="1" s="1"/>
  <c r="E425" i="1"/>
  <c r="N424" i="1"/>
  <c r="M424" i="1"/>
  <c r="K424" i="1"/>
  <c r="L424" i="1" s="1"/>
  <c r="E424" i="1"/>
  <c r="N423" i="1"/>
  <c r="M423" i="1"/>
  <c r="K423" i="1"/>
  <c r="L423" i="1" s="1"/>
  <c r="E423" i="1"/>
  <c r="N422" i="1"/>
  <c r="M422" i="1"/>
  <c r="K422" i="1"/>
  <c r="L422" i="1" s="1"/>
  <c r="E422" i="1"/>
  <c r="N421" i="1"/>
  <c r="M421" i="1"/>
  <c r="K421" i="1"/>
  <c r="L421" i="1" s="1"/>
  <c r="E421" i="1"/>
  <c r="N420" i="1"/>
  <c r="M420" i="1"/>
  <c r="K420" i="1"/>
  <c r="L420" i="1" s="1"/>
  <c r="E420" i="1"/>
  <c r="N419" i="1"/>
  <c r="M419" i="1"/>
  <c r="K419" i="1"/>
  <c r="L419" i="1" s="1"/>
  <c r="E419" i="1"/>
  <c r="N418" i="1"/>
  <c r="M418" i="1"/>
  <c r="K418" i="1"/>
  <c r="L418" i="1" s="1"/>
  <c r="E418" i="1"/>
  <c r="N417" i="1"/>
  <c r="M417" i="1"/>
  <c r="K417" i="1"/>
  <c r="L417" i="1" s="1"/>
  <c r="E417" i="1"/>
  <c r="N416" i="1"/>
  <c r="M416" i="1"/>
  <c r="K416" i="1"/>
  <c r="L416" i="1" s="1"/>
  <c r="E416" i="1"/>
  <c r="N415" i="1"/>
  <c r="M415" i="1"/>
  <c r="K415" i="1"/>
  <c r="L415" i="1" s="1"/>
  <c r="E415" i="1"/>
  <c r="N414" i="1"/>
  <c r="M414" i="1"/>
  <c r="K414" i="1"/>
  <c r="L414" i="1" s="1"/>
  <c r="E414" i="1"/>
  <c r="N413" i="1"/>
  <c r="M413" i="1"/>
  <c r="K413" i="1"/>
  <c r="L413" i="1" s="1"/>
  <c r="E413" i="1"/>
  <c r="N412" i="1"/>
  <c r="M412" i="1"/>
  <c r="K412" i="1"/>
  <c r="L412" i="1" s="1"/>
  <c r="E412" i="1"/>
  <c r="N411" i="1"/>
  <c r="M411" i="1"/>
  <c r="K411" i="1"/>
  <c r="L411" i="1" s="1"/>
  <c r="E411" i="1"/>
  <c r="N410" i="1"/>
  <c r="M410" i="1"/>
  <c r="K410" i="1"/>
  <c r="L410" i="1" s="1"/>
  <c r="E410" i="1"/>
  <c r="N409" i="1"/>
  <c r="M409" i="1"/>
  <c r="K409" i="1"/>
  <c r="L409" i="1" s="1"/>
  <c r="E409" i="1"/>
  <c r="N408" i="1"/>
  <c r="M408" i="1"/>
  <c r="K408" i="1"/>
  <c r="L408" i="1" s="1"/>
  <c r="E408" i="1"/>
  <c r="N407" i="1"/>
  <c r="M407" i="1"/>
  <c r="K407" i="1"/>
  <c r="L407" i="1" s="1"/>
  <c r="E407" i="1"/>
  <c r="N406" i="1"/>
  <c r="M406" i="1"/>
  <c r="K406" i="1"/>
  <c r="L406" i="1" s="1"/>
  <c r="E406" i="1"/>
  <c r="N405" i="1"/>
  <c r="M405" i="1"/>
  <c r="K405" i="1"/>
  <c r="L405" i="1" s="1"/>
  <c r="E405" i="1"/>
  <c r="N404" i="1"/>
  <c r="M404" i="1"/>
  <c r="K404" i="1"/>
  <c r="L404" i="1" s="1"/>
  <c r="E404" i="1"/>
  <c r="N403" i="1"/>
  <c r="M403" i="1"/>
  <c r="K403" i="1"/>
  <c r="L403" i="1" s="1"/>
  <c r="E403" i="1"/>
  <c r="N402" i="1"/>
  <c r="M402" i="1"/>
  <c r="K402" i="1"/>
  <c r="L402" i="1" s="1"/>
  <c r="E402" i="1"/>
  <c r="N401" i="1"/>
  <c r="M401" i="1"/>
  <c r="K401" i="1"/>
  <c r="L401" i="1" s="1"/>
  <c r="E401" i="1"/>
  <c r="N400" i="1"/>
  <c r="M400" i="1"/>
  <c r="K400" i="1"/>
  <c r="L400" i="1" s="1"/>
  <c r="E400" i="1"/>
  <c r="N399" i="1"/>
  <c r="M399" i="1"/>
  <c r="K399" i="1"/>
  <c r="L399" i="1" s="1"/>
  <c r="E399" i="1"/>
  <c r="N398" i="1"/>
  <c r="M398" i="1"/>
  <c r="K398" i="1"/>
  <c r="L398" i="1" s="1"/>
  <c r="E398" i="1"/>
  <c r="N397" i="1"/>
  <c r="M397" i="1"/>
  <c r="K397" i="1"/>
  <c r="L397" i="1" s="1"/>
  <c r="E397" i="1"/>
  <c r="N396" i="1"/>
  <c r="M396" i="1"/>
  <c r="K396" i="1"/>
  <c r="L396" i="1" s="1"/>
  <c r="E396" i="1"/>
  <c r="N395" i="1"/>
  <c r="M395" i="1"/>
  <c r="K395" i="1"/>
  <c r="L395" i="1" s="1"/>
  <c r="E395" i="1"/>
  <c r="N394" i="1"/>
  <c r="M394" i="1"/>
  <c r="K394" i="1"/>
  <c r="L394" i="1" s="1"/>
  <c r="E394" i="1"/>
  <c r="N393" i="1"/>
  <c r="M393" i="1"/>
  <c r="K393" i="1"/>
  <c r="L393" i="1" s="1"/>
  <c r="E393" i="1"/>
  <c r="N392" i="1"/>
  <c r="M392" i="1"/>
  <c r="K392" i="1"/>
  <c r="L392" i="1" s="1"/>
  <c r="E392" i="1"/>
  <c r="N391" i="1"/>
  <c r="M391" i="1"/>
  <c r="K391" i="1"/>
  <c r="L391" i="1" s="1"/>
  <c r="E391" i="1"/>
  <c r="N390" i="1"/>
  <c r="M390" i="1"/>
  <c r="K390" i="1"/>
  <c r="L390" i="1" s="1"/>
  <c r="E390" i="1"/>
  <c r="N389" i="1"/>
  <c r="M389" i="1"/>
  <c r="K389" i="1"/>
  <c r="L389" i="1" s="1"/>
  <c r="E389" i="1"/>
  <c r="N388" i="1"/>
  <c r="M388" i="1"/>
  <c r="K388" i="1"/>
  <c r="L388" i="1" s="1"/>
  <c r="E388" i="1"/>
  <c r="N387" i="1"/>
  <c r="M387" i="1"/>
  <c r="K387" i="1"/>
  <c r="L387" i="1" s="1"/>
  <c r="E387" i="1"/>
  <c r="N386" i="1"/>
  <c r="M386" i="1"/>
  <c r="K386" i="1"/>
  <c r="L386" i="1" s="1"/>
  <c r="E386" i="1"/>
  <c r="N385" i="1"/>
  <c r="M385" i="1"/>
  <c r="K385" i="1"/>
  <c r="L385" i="1" s="1"/>
  <c r="E385" i="1"/>
  <c r="N384" i="1"/>
  <c r="M384" i="1"/>
  <c r="K384" i="1"/>
  <c r="L384" i="1" s="1"/>
  <c r="E384" i="1"/>
  <c r="N383" i="1"/>
  <c r="M383" i="1"/>
  <c r="K383" i="1"/>
  <c r="L383" i="1" s="1"/>
  <c r="E383" i="1"/>
  <c r="N382" i="1"/>
  <c r="M382" i="1"/>
  <c r="K382" i="1"/>
  <c r="L382" i="1" s="1"/>
  <c r="E382" i="1"/>
  <c r="N381" i="1"/>
  <c r="M381" i="1"/>
  <c r="K381" i="1"/>
  <c r="L381" i="1" s="1"/>
  <c r="E381" i="1"/>
  <c r="N380" i="1"/>
  <c r="M380" i="1"/>
  <c r="K380" i="1"/>
  <c r="L380" i="1" s="1"/>
  <c r="E380" i="1"/>
  <c r="N379" i="1"/>
  <c r="M379" i="1"/>
  <c r="K379" i="1"/>
  <c r="L379" i="1" s="1"/>
  <c r="E379" i="1"/>
  <c r="N378" i="1"/>
  <c r="M378" i="1"/>
  <c r="K378" i="1"/>
  <c r="L378" i="1" s="1"/>
  <c r="E378" i="1"/>
  <c r="N377" i="1"/>
  <c r="M377" i="1"/>
  <c r="K377" i="1"/>
  <c r="L377" i="1" s="1"/>
  <c r="E377" i="1"/>
  <c r="N376" i="1"/>
  <c r="M376" i="1"/>
  <c r="K376" i="1"/>
  <c r="L376" i="1" s="1"/>
  <c r="E376" i="1"/>
  <c r="N375" i="1"/>
  <c r="M375" i="1"/>
  <c r="K375" i="1"/>
  <c r="L375" i="1" s="1"/>
  <c r="E375" i="1"/>
  <c r="N374" i="1"/>
  <c r="M374" i="1"/>
  <c r="K374" i="1"/>
  <c r="L374" i="1" s="1"/>
  <c r="E374" i="1"/>
  <c r="N373" i="1"/>
  <c r="M373" i="1"/>
  <c r="K373" i="1"/>
  <c r="L373" i="1" s="1"/>
  <c r="E373" i="1"/>
  <c r="N372" i="1"/>
  <c r="M372" i="1"/>
  <c r="K372" i="1"/>
  <c r="L372" i="1" s="1"/>
  <c r="E372" i="1"/>
  <c r="N371" i="1"/>
  <c r="M371" i="1"/>
  <c r="K371" i="1"/>
  <c r="L371" i="1" s="1"/>
  <c r="E371" i="1"/>
  <c r="N370" i="1"/>
  <c r="M370" i="1"/>
  <c r="K370" i="1"/>
  <c r="L370" i="1" s="1"/>
  <c r="E370" i="1"/>
  <c r="N369" i="1"/>
  <c r="M369" i="1"/>
  <c r="K369" i="1"/>
  <c r="L369" i="1" s="1"/>
  <c r="E369" i="1"/>
  <c r="N368" i="1"/>
  <c r="M368" i="1"/>
  <c r="K368" i="1"/>
  <c r="L368" i="1" s="1"/>
  <c r="E368" i="1"/>
  <c r="N367" i="1"/>
  <c r="M367" i="1"/>
  <c r="K367" i="1"/>
  <c r="L367" i="1" s="1"/>
  <c r="E367" i="1"/>
  <c r="N366" i="1"/>
  <c r="M366" i="1"/>
  <c r="K366" i="1"/>
  <c r="L366" i="1" s="1"/>
  <c r="E366" i="1"/>
  <c r="N365" i="1"/>
  <c r="M365" i="1"/>
  <c r="K365" i="1"/>
  <c r="L365" i="1" s="1"/>
  <c r="E365" i="1"/>
  <c r="N364" i="1"/>
  <c r="M364" i="1"/>
  <c r="K364" i="1"/>
  <c r="L364" i="1" s="1"/>
  <c r="E364" i="1"/>
  <c r="N363" i="1"/>
  <c r="M363" i="1"/>
  <c r="K363" i="1"/>
  <c r="L363" i="1" s="1"/>
  <c r="E363" i="1"/>
  <c r="N362" i="1"/>
  <c r="M362" i="1"/>
  <c r="K362" i="1"/>
  <c r="L362" i="1" s="1"/>
  <c r="E362" i="1"/>
  <c r="N361" i="1"/>
  <c r="M361" i="1"/>
  <c r="K361" i="1"/>
  <c r="L361" i="1" s="1"/>
  <c r="E361" i="1"/>
  <c r="N360" i="1"/>
  <c r="M360" i="1"/>
  <c r="K360" i="1"/>
  <c r="L360" i="1" s="1"/>
  <c r="E360" i="1"/>
  <c r="N359" i="1"/>
  <c r="M359" i="1"/>
  <c r="K359" i="1"/>
  <c r="L359" i="1" s="1"/>
  <c r="E359" i="1"/>
  <c r="N358" i="1"/>
  <c r="M358" i="1"/>
  <c r="K358" i="1"/>
  <c r="L358" i="1" s="1"/>
  <c r="E358" i="1"/>
  <c r="N357" i="1"/>
  <c r="M357" i="1"/>
  <c r="K357" i="1"/>
  <c r="L357" i="1" s="1"/>
  <c r="E357" i="1"/>
  <c r="N356" i="1"/>
  <c r="M356" i="1"/>
  <c r="K356" i="1"/>
  <c r="L356" i="1" s="1"/>
  <c r="E356" i="1"/>
  <c r="N355" i="1"/>
  <c r="M355" i="1"/>
  <c r="K355" i="1"/>
  <c r="L355" i="1" s="1"/>
  <c r="E355" i="1"/>
  <c r="N354" i="1"/>
  <c r="M354" i="1"/>
  <c r="K354" i="1"/>
  <c r="L354" i="1" s="1"/>
  <c r="E354" i="1"/>
  <c r="N353" i="1"/>
  <c r="M353" i="1"/>
  <c r="K353" i="1"/>
  <c r="L353" i="1" s="1"/>
  <c r="E353" i="1"/>
  <c r="N352" i="1"/>
  <c r="M352" i="1"/>
  <c r="K352" i="1"/>
  <c r="L352" i="1" s="1"/>
  <c r="E352" i="1"/>
  <c r="N351" i="1"/>
  <c r="M351" i="1"/>
  <c r="K351" i="1"/>
  <c r="L351" i="1" s="1"/>
  <c r="E351" i="1"/>
  <c r="N350" i="1"/>
  <c r="M350" i="1"/>
  <c r="K350" i="1"/>
  <c r="L350" i="1" s="1"/>
  <c r="E350" i="1"/>
  <c r="N349" i="1"/>
  <c r="M349" i="1"/>
  <c r="K349" i="1"/>
  <c r="L349" i="1" s="1"/>
  <c r="E349" i="1"/>
  <c r="N348" i="1"/>
  <c r="M348" i="1"/>
  <c r="K348" i="1"/>
  <c r="L348" i="1" s="1"/>
  <c r="E348" i="1"/>
  <c r="N347" i="1"/>
  <c r="M347" i="1"/>
  <c r="K347" i="1"/>
  <c r="L347" i="1" s="1"/>
  <c r="E347" i="1"/>
  <c r="N346" i="1"/>
  <c r="M346" i="1"/>
  <c r="K346" i="1"/>
  <c r="L346" i="1" s="1"/>
  <c r="E346" i="1"/>
  <c r="N345" i="1"/>
  <c r="M345" i="1"/>
  <c r="K345" i="1"/>
  <c r="L345" i="1" s="1"/>
  <c r="E345" i="1"/>
  <c r="N344" i="1"/>
  <c r="M344" i="1"/>
  <c r="K344" i="1"/>
  <c r="L344" i="1" s="1"/>
  <c r="E344" i="1"/>
  <c r="N343" i="1"/>
  <c r="M343" i="1"/>
  <c r="K343" i="1"/>
  <c r="L343" i="1" s="1"/>
  <c r="E343" i="1"/>
  <c r="N342" i="1"/>
  <c r="M342" i="1"/>
  <c r="K342" i="1"/>
  <c r="L342" i="1" s="1"/>
  <c r="E342" i="1"/>
  <c r="N341" i="1"/>
  <c r="M341" i="1"/>
  <c r="K341" i="1"/>
  <c r="L341" i="1" s="1"/>
  <c r="E341" i="1"/>
  <c r="N340" i="1"/>
  <c r="M340" i="1"/>
  <c r="K340" i="1"/>
  <c r="L340" i="1" s="1"/>
  <c r="E340" i="1"/>
  <c r="N339" i="1"/>
  <c r="M339" i="1"/>
  <c r="K339" i="1"/>
  <c r="L339" i="1" s="1"/>
  <c r="E339" i="1"/>
  <c r="N338" i="1"/>
  <c r="M338" i="1"/>
  <c r="K338" i="1"/>
  <c r="L338" i="1" s="1"/>
  <c r="E338" i="1"/>
  <c r="N337" i="1"/>
  <c r="M337" i="1"/>
  <c r="K337" i="1"/>
  <c r="L337" i="1" s="1"/>
  <c r="E337" i="1"/>
  <c r="N336" i="1"/>
  <c r="M336" i="1"/>
  <c r="K336" i="1"/>
  <c r="L336" i="1" s="1"/>
  <c r="E336" i="1"/>
  <c r="N335" i="1"/>
  <c r="M335" i="1"/>
  <c r="K335" i="1"/>
  <c r="L335" i="1" s="1"/>
  <c r="E335" i="1"/>
  <c r="N334" i="1"/>
  <c r="M334" i="1"/>
  <c r="K334" i="1"/>
  <c r="L334" i="1" s="1"/>
  <c r="E334" i="1"/>
  <c r="N333" i="1"/>
  <c r="M333" i="1"/>
  <c r="K333" i="1"/>
  <c r="L333" i="1" s="1"/>
  <c r="E333" i="1"/>
  <c r="N332" i="1"/>
  <c r="M332" i="1"/>
  <c r="K332" i="1"/>
  <c r="L332" i="1" s="1"/>
  <c r="E332" i="1"/>
  <c r="N331" i="1"/>
  <c r="M331" i="1"/>
  <c r="K331" i="1"/>
  <c r="L331" i="1" s="1"/>
  <c r="E331" i="1"/>
  <c r="N330" i="1"/>
  <c r="M330" i="1"/>
  <c r="K330" i="1"/>
  <c r="L330" i="1" s="1"/>
  <c r="E330" i="1"/>
  <c r="N329" i="1"/>
  <c r="M329" i="1"/>
  <c r="K329" i="1"/>
  <c r="L329" i="1" s="1"/>
  <c r="E329" i="1"/>
  <c r="N328" i="1"/>
  <c r="M328" i="1"/>
  <c r="K328" i="1"/>
  <c r="L328" i="1" s="1"/>
  <c r="E328" i="1"/>
  <c r="N327" i="1"/>
  <c r="M327" i="1"/>
  <c r="K327" i="1"/>
  <c r="L327" i="1" s="1"/>
  <c r="E327" i="1"/>
  <c r="N326" i="1"/>
  <c r="M326" i="1"/>
  <c r="K326" i="1"/>
  <c r="L326" i="1" s="1"/>
  <c r="E326" i="1"/>
  <c r="N325" i="1"/>
  <c r="M325" i="1"/>
  <c r="K325" i="1"/>
  <c r="L325" i="1" s="1"/>
  <c r="E325" i="1"/>
  <c r="N324" i="1"/>
  <c r="M324" i="1"/>
  <c r="K324" i="1"/>
  <c r="L324" i="1" s="1"/>
  <c r="E324" i="1"/>
  <c r="N323" i="1"/>
  <c r="M323" i="1"/>
  <c r="K323" i="1"/>
  <c r="L323" i="1" s="1"/>
  <c r="E323" i="1"/>
  <c r="N322" i="1"/>
  <c r="M322" i="1"/>
  <c r="K322" i="1"/>
  <c r="L322" i="1" s="1"/>
  <c r="E322" i="1"/>
  <c r="N321" i="1"/>
  <c r="M321" i="1"/>
  <c r="K321" i="1"/>
  <c r="L321" i="1" s="1"/>
  <c r="E321" i="1"/>
  <c r="N320" i="1"/>
  <c r="M320" i="1"/>
  <c r="K320" i="1"/>
  <c r="L320" i="1" s="1"/>
  <c r="E320" i="1"/>
  <c r="N319" i="1"/>
  <c r="M319" i="1"/>
  <c r="K319" i="1"/>
  <c r="L319" i="1" s="1"/>
  <c r="E319" i="1"/>
  <c r="N318" i="1"/>
  <c r="M318" i="1"/>
  <c r="K318" i="1"/>
  <c r="L318" i="1" s="1"/>
  <c r="E318" i="1"/>
  <c r="N317" i="1"/>
  <c r="M317" i="1"/>
  <c r="K317" i="1"/>
  <c r="L317" i="1" s="1"/>
  <c r="E317" i="1"/>
  <c r="N316" i="1"/>
  <c r="M316" i="1"/>
  <c r="K316" i="1"/>
  <c r="L316" i="1" s="1"/>
  <c r="E316" i="1"/>
  <c r="N315" i="1"/>
  <c r="M315" i="1"/>
  <c r="K315" i="1"/>
  <c r="L315" i="1" s="1"/>
  <c r="E315" i="1"/>
  <c r="N314" i="1"/>
  <c r="M314" i="1"/>
  <c r="K314" i="1"/>
  <c r="L314" i="1" s="1"/>
  <c r="E314" i="1"/>
  <c r="N313" i="1"/>
  <c r="M313" i="1"/>
  <c r="K313" i="1"/>
  <c r="L313" i="1" s="1"/>
  <c r="E313" i="1"/>
  <c r="N312" i="1"/>
  <c r="M312" i="1"/>
  <c r="K312" i="1"/>
  <c r="L312" i="1" s="1"/>
  <c r="E312" i="1"/>
  <c r="N311" i="1"/>
  <c r="M311" i="1"/>
  <c r="K311" i="1"/>
  <c r="L311" i="1" s="1"/>
  <c r="E311" i="1"/>
  <c r="N310" i="1"/>
  <c r="M310" i="1"/>
  <c r="K310" i="1"/>
  <c r="L310" i="1" s="1"/>
  <c r="E310" i="1"/>
  <c r="N309" i="1"/>
  <c r="M309" i="1"/>
  <c r="K309" i="1"/>
  <c r="L309" i="1" s="1"/>
  <c r="E309" i="1"/>
  <c r="N308" i="1"/>
  <c r="M308" i="1"/>
  <c r="K308" i="1"/>
  <c r="L308" i="1" s="1"/>
  <c r="E308" i="1"/>
  <c r="N307" i="1"/>
  <c r="M307" i="1"/>
  <c r="K307" i="1"/>
  <c r="L307" i="1" s="1"/>
  <c r="E307" i="1"/>
  <c r="N306" i="1"/>
  <c r="M306" i="1"/>
  <c r="K306" i="1"/>
  <c r="L306" i="1" s="1"/>
  <c r="E306" i="1"/>
  <c r="N305" i="1"/>
  <c r="M305" i="1"/>
  <c r="K305" i="1"/>
  <c r="L305" i="1" s="1"/>
  <c r="E305" i="1"/>
  <c r="N304" i="1"/>
  <c r="M304" i="1"/>
  <c r="K304" i="1"/>
  <c r="L304" i="1" s="1"/>
  <c r="E304" i="1"/>
  <c r="N303" i="1"/>
  <c r="M303" i="1"/>
  <c r="K303" i="1"/>
  <c r="L303" i="1" s="1"/>
  <c r="E303" i="1"/>
  <c r="N302" i="1"/>
  <c r="M302" i="1"/>
  <c r="K302" i="1"/>
  <c r="L302" i="1" s="1"/>
  <c r="E302" i="1"/>
  <c r="N301" i="1"/>
  <c r="M301" i="1"/>
  <c r="K301" i="1"/>
  <c r="L301" i="1" s="1"/>
  <c r="E301" i="1"/>
  <c r="N300" i="1"/>
  <c r="M300" i="1"/>
  <c r="K300" i="1"/>
  <c r="L300" i="1" s="1"/>
  <c r="E300" i="1"/>
  <c r="N299" i="1"/>
  <c r="M299" i="1"/>
  <c r="K299" i="1"/>
  <c r="L299" i="1" s="1"/>
  <c r="E299" i="1"/>
  <c r="N298" i="1"/>
  <c r="M298" i="1"/>
  <c r="K298" i="1"/>
  <c r="L298" i="1" s="1"/>
  <c r="E298" i="1"/>
  <c r="N297" i="1"/>
  <c r="M297" i="1"/>
  <c r="K297" i="1"/>
  <c r="L297" i="1" s="1"/>
  <c r="E297" i="1"/>
  <c r="N296" i="1"/>
  <c r="M296" i="1"/>
  <c r="K296" i="1"/>
  <c r="L296" i="1" s="1"/>
  <c r="E296" i="1"/>
  <c r="N295" i="1"/>
  <c r="M295" i="1"/>
  <c r="K295" i="1"/>
  <c r="L295" i="1" s="1"/>
  <c r="E295" i="1"/>
  <c r="N294" i="1"/>
  <c r="M294" i="1"/>
  <c r="K294" i="1"/>
  <c r="L294" i="1" s="1"/>
  <c r="E294" i="1"/>
  <c r="N293" i="1"/>
  <c r="M293" i="1"/>
  <c r="K293" i="1"/>
  <c r="L293" i="1" s="1"/>
  <c r="E293" i="1"/>
  <c r="N292" i="1"/>
  <c r="M292" i="1"/>
  <c r="K292" i="1"/>
  <c r="L292" i="1" s="1"/>
  <c r="E292" i="1"/>
  <c r="N291" i="1"/>
  <c r="M291" i="1"/>
  <c r="K291" i="1"/>
  <c r="L291" i="1" s="1"/>
  <c r="E291" i="1"/>
  <c r="N290" i="1"/>
  <c r="M290" i="1"/>
  <c r="K290" i="1"/>
  <c r="L290" i="1" s="1"/>
  <c r="E290" i="1"/>
  <c r="N289" i="1"/>
  <c r="M289" i="1"/>
  <c r="K289" i="1"/>
  <c r="L289" i="1" s="1"/>
  <c r="E289" i="1"/>
  <c r="N288" i="1"/>
  <c r="M288" i="1"/>
  <c r="K288" i="1"/>
  <c r="L288" i="1" s="1"/>
  <c r="E288" i="1"/>
  <c r="N287" i="1"/>
  <c r="M287" i="1"/>
  <c r="K287" i="1"/>
  <c r="L287" i="1" s="1"/>
  <c r="E287" i="1"/>
  <c r="N286" i="1"/>
  <c r="M286" i="1"/>
  <c r="K286" i="1"/>
  <c r="L286" i="1" s="1"/>
  <c r="E286" i="1"/>
  <c r="N285" i="1"/>
  <c r="M285" i="1"/>
  <c r="K285" i="1"/>
  <c r="L285" i="1" s="1"/>
  <c r="E285" i="1"/>
  <c r="N284" i="1"/>
  <c r="M284" i="1"/>
  <c r="K284" i="1"/>
  <c r="L284" i="1" s="1"/>
  <c r="E284" i="1"/>
  <c r="N283" i="1"/>
  <c r="M283" i="1"/>
  <c r="K283" i="1"/>
  <c r="L283" i="1" s="1"/>
  <c r="E283" i="1"/>
  <c r="N282" i="1"/>
  <c r="M282" i="1"/>
  <c r="K282" i="1"/>
  <c r="L282" i="1" s="1"/>
  <c r="E282" i="1"/>
  <c r="N281" i="1"/>
  <c r="M281" i="1"/>
  <c r="K281" i="1"/>
  <c r="L281" i="1" s="1"/>
  <c r="E281" i="1"/>
  <c r="N280" i="1"/>
  <c r="M280" i="1"/>
  <c r="K280" i="1"/>
  <c r="L280" i="1" s="1"/>
  <c r="E280" i="1"/>
  <c r="N279" i="1"/>
  <c r="M279" i="1"/>
  <c r="K279" i="1"/>
  <c r="L279" i="1" s="1"/>
  <c r="E279" i="1"/>
  <c r="N278" i="1"/>
  <c r="M278" i="1"/>
  <c r="K278" i="1"/>
  <c r="L278" i="1" s="1"/>
  <c r="E278" i="1"/>
  <c r="N277" i="1"/>
  <c r="M277" i="1"/>
  <c r="K277" i="1"/>
  <c r="L277" i="1" s="1"/>
  <c r="E277" i="1"/>
  <c r="N276" i="1"/>
  <c r="M276" i="1"/>
  <c r="K276" i="1"/>
  <c r="L276" i="1" s="1"/>
  <c r="E276" i="1"/>
  <c r="N275" i="1"/>
  <c r="M275" i="1"/>
  <c r="K275" i="1"/>
  <c r="L275" i="1" s="1"/>
  <c r="E275" i="1"/>
  <c r="N274" i="1"/>
  <c r="M274" i="1"/>
  <c r="K274" i="1"/>
  <c r="L274" i="1" s="1"/>
  <c r="E274" i="1"/>
  <c r="N273" i="1"/>
  <c r="M273" i="1"/>
  <c r="K273" i="1"/>
  <c r="L273" i="1" s="1"/>
  <c r="E273" i="1"/>
  <c r="N272" i="1"/>
  <c r="M272" i="1"/>
  <c r="K272" i="1"/>
  <c r="L272" i="1" s="1"/>
  <c r="E272" i="1"/>
  <c r="N271" i="1"/>
  <c r="M271" i="1"/>
  <c r="K271" i="1"/>
  <c r="L271" i="1" s="1"/>
  <c r="E271" i="1"/>
  <c r="N270" i="1"/>
  <c r="M270" i="1"/>
  <c r="K270" i="1"/>
  <c r="L270" i="1" s="1"/>
  <c r="E270" i="1"/>
  <c r="N269" i="1"/>
  <c r="M269" i="1"/>
  <c r="K269" i="1"/>
  <c r="L269" i="1" s="1"/>
  <c r="E269" i="1"/>
  <c r="N268" i="1"/>
  <c r="M268" i="1"/>
  <c r="K268" i="1"/>
  <c r="L268" i="1" s="1"/>
  <c r="E268" i="1"/>
  <c r="N267" i="1"/>
  <c r="M267" i="1"/>
  <c r="K267" i="1"/>
  <c r="L267" i="1" s="1"/>
  <c r="E267" i="1"/>
  <c r="N266" i="1"/>
  <c r="M266" i="1"/>
  <c r="K266" i="1"/>
  <c r="L266" i="1" s="1"/>
  <c r="E266" i="1"/>
  <c r="N265" i="1"/>
  <c r="M265" i="1"/>
  <c r="K265" i="1"/>
  <c r="L265" i="1" s="1"/>
  <c r="E265" i="1"/>
  <c r="N264" i="1"/>
  <c r="M264" i="1"/>
  <c r="K264" i="1"/>
  <c r="L264" i="1" s="1"/>
  <c r="E264" i="1"/>
  <c r="N263" i="1"/>
  <c r="M263" i="1"/>
  <c r="K263" i="1"/>
  <c r="L263" i="1" s="1"/>
  <c r="E263" i="1"/>
  <c r="N262" i="1"/>
  <c r="M262" i="1"/>
  <c r="K262" i="1"/>
  <c r="L262" i="1" s="1"/>
  <c r="E262" i="1"/>
  <c r="N261" i="1"/>
  <c r="M261" i="1"/>
  <c r="K261" i="1"/>
  <c r="L261" i="1" s="1"/>
  <c r="E261" i="1"/>
  <c r="N260" i="1"/>
  <c r="M260" i="1"/>
  <c r="K260" i="1"/>
  <c r="L260" i="1" s="1"/>
  <c r="E260" i="1"/>
  <c r="N259" i="1"/>
  <c r="M259" i="1"/>
  <c r="K259" i="1"/>
  <c r="L259" i="1" s="1"/>
  <c r="E259" i="1"/>
  <c r="N258" i="1"/>
  <c r="M258" i="1"/>
  <c r="K258" i="1"/>
  <c r="L258" i="1" s="1"/>
  <c r="E258" i="1"/>
  <c r="N257" i="1"/>
  <c r="M257" i="1"/>
  <c r="K257" i="1"/>
  <c r="L257" i="1" s="1"/>
  <c r="E257" i="1"/>
  <c r="N256" i="1"/>
  <c r="M256" i="1"/>
  <c r="K256" i="1"/>
  <c r="L256" i="1" s="1"/>
  <c r="E256" i="1"/>
  <c r="N255" i="1"/>
  <c r="M255" i="1"/>
  <c r="K255" i="1"/>
  <c r="L255" i="1" s="1"/>
  <c r="E255" i="1"/>
  <c r="N254" i="1"/>
  <c r="M254" i="1"/>
  <c r="K254" i="1"/>
  <c r="L254" i="1" s="1"/>
  <c r="E254" i="1"/>
  <c r="N253" i="1"/>
  <c r="M253" i="1"/>
  <c r="K253" i="1"/>
  <c r="L253" i="1" s="1"/>
  <c r="E253" i="1"/>
  <c r="N252" i="1"/>
  <c r="M252" i="1"/>
  <c r="K252" i="1"/>
  <c r="L252" i="1" s="1"/>
  <c r="E252" i="1"/>
  <c r="N251" i="1"/>
  <c r="M251" i="1"/>
  <c r="K251" i="1"/>
  <c r="L251" i="1" s="1"/>
  <c r="E251" i="1"/>
  <c r="N250" i="1"/>
  <c r="M250" i="1"/>
  <c r="K250" i="1"/>
  <c r="L250" i="1" s="1"/>
  <c r="E250" i="1"/>
  <c r="N249" i="1"/>
  <c r="M249" i="1"/>
  <c r="K249" i="1"/>
  <c r="L249" i="1" s="1"/>
  <c r="E249" i="1"/>
  <c r="N248" i="1"/>
  <c r="M248" i="1"/>
  <c r="K248" i="1"/>
  <c r="L248" i="1" s="1"/>
  <c r="E248" i="1"/>
  <c r="N247" i="1"/>
  <c r="M247" i="1"/>
  <c r="K247" i="1"/>
  <c r="L247" i="1" s="1"/>
  <c r="E247" i="1"/>
  <c r="N246" i="1"/>
  <c r="M246" i="1"/>
  <c r="K246" i="1"/>
  <c r="L246" i="1" s="1"/>
  <c r="E246" i="1"/>
  <c r="N245" i="1"/>
  <c r="M245" i="1"/>
  <c r="K245" i="1"/>
  <c r="L245" i="1" s="1"/>
  <c r="E245" i="1"/>
  <c r="N244" i="1"/>
  <c r="M244" i="1"/>
  <c r="K244" i="1"/>
  <c r="L244" i="1" s="1"/>
  <c r="E244" i="1"/>
  <c r="N243" i="1"/>
  <c r="M243" i="1"/>
  <c r="K243" i="1"/>
  <c r="L243" i="1" s="1"/>
  <c r="E243" i="1"/>
  <c r="N242" i="1"/>
  <c r="M242" i="1"/>
  <c r="K242" i="1"/>
  <c r="L242" i="1" s="1"/>
  <c r="E242" i="1"/>
  <c r="N241" i="1"/>
  <c r="M241" i="1"/>
  <c r="K241" i="1"/>
  <c r="L241" i="1" s="1"/>
  <c r="E241" i="1"/>
  <c r="N240" i="1"/>
  <c r="M240" i="1"/>
  <c r="K240" i="1"/>
  <c r="L240" i="1" s="1"/>
  <c r="E240" i="1"/>
  <c r="N239" i="1"/>
  <c r="M239" i="1"/>
  <c r="K239" i="1"/>
  <c r="L239" i="1" s="1"/>
  <c r="E239" i="1"/>
  <c r="N238" i="1"/>
  <c r="M238" i="1"/>
  <c r="K238" i="1"/>
  <c r="L238" i="1" s="1"/>
  <c r="E238" i="1"/>
  <c r="N237" i="1"/>
  <c r="M237" i="1"/>
  <c r="K237" i="1"/>
  <c r="L237" i="1" s="1"/>
  <c r="E237" i="1"/>
  <c r="N236" i="1"/>
  <c r="M236" i="1"/>
  <c r="K236" i="1"/>
  <c r="L236" i="1" s="1"/>
  <c r="E236" i="1"/>
  <c r="N235" i="1"/>
  <c r="M235" i="1"/>
  <c r="K235" i="1"/>
  <c r="L235" i="1" s="1"/>
  <c r="E235" i="1"/>
  <c r="N234" i="1"/>
  <c r="M234" i="1"/>
  <c r="K234" i="1"/>
  <c r="L234" i="1" s="1"/>
  <c r="E234" i="1"/>
  <c r="N233" i="1"/>
  <c r="M233" i="1"/>
  <c r="K233" i="1"/>
  <c r="L233" i="1" s="1"/>
  <c r="E233" i="1"/>
  <c r="N232" i="1"/>
  <c r="M232" i="1"/>
  <c r="K232" i="1"/>
  <c r="L232" i="1" s="1"/>
  <c r="E232" i="1"/>
  <c r="N231" i="1"/>
  <c r="M231" i="1"/>
  <c r="K231" i="1"/>
  <c r="L231" i="1" s="1"/>
  <c r="E231" i="1"/>
  <c r="N230" i="1"/>
  <c r="M230" i="1"/>
  <c r="K230" i="1"/>
  <c r="L230" i="1" s="1"/>
  <c r="E230" i="1"/>
  <c r="N229" i="1"/>
  <c r="M229" i="1"/>
  <c r="K229" i="1"/>
  <c r="L229" i="1" s="1"/>
  <c r="E229" i="1"/>
  <c r="N228" i="1"/>
  <c r="M228" i="1"/>
  <c r="K228" i="1"/>
  <c r="L228" i="1" s="1"/>
  <c r="E228" i="1"/>
  <c r="N227" i="1"/>
  <c r="M227" i="1"/>
  <c r="K227" i="1"/>
  <c r="L227" i="1" s="1"/>
  <c r="E227" i="1"/>
  <c r="N226" i="1"/>
  <c r="M226" i="1"/>
  <c r="K226" i="1"/>
  <c r="L226" i="1" s="1"/>
  <c r="E226" i="1"/>
  <c r="N225" i="1"/>
  <c r="M225" i="1"/>
  <c r="K225" i="1"/>
  <c r="L225" i="1" s="1"/>
  <c r="E225" i="1"/>
  <c r="N224" i="1"/>
  <c r="M224" i="1"/>
  <c r="K224" i="1"/>
  <c r="L224" i="1" s="1"/>
  <c r="E224" i="1"/>
  <c r="N223" i="1"/>
  <c r="M223" i="1"/>
  <c r="K223" i="1"/>
  <c r="L223" i="1" s="1"/>
  <c r="E223" i="1"/>
  <c r="N222" i="1"/>
  <c r="M222" i="1"/>
  <c r="K222" i="1"/>
  <c r="L222" i="1" s="1"/>
  <c r="E222" i="1"/>
  <c r="N221" i="1"/>
  <c r="M221" i="1"/>
  <c r="K221" i="1"/>
  <c r="L221" i="1" s="1"/>
  <c r="E221" i="1"/>
  <c r="N220" i="1"/>
  <c r="M220" i="1"/>
  <c r="K220" i="1"/>
  <c r="L220" i="1" s="1"/>
  <c r="E220" i="1"/>
  <c r="N219" i="1"/>
  <c r="M219" i="1"/>
  <c r="K219" i="1"/>
  <c r="L219" i="1" s="1"/>
  <c r="E219" i="1"/>
  <c r="N218" i="1"/>
  <c r="M218" i="1"/>
  <c r="K218" i="1"/>
  <c r="L218" i="1" s="1"/>
  <c r="E218" i="1"/>
  <c r="N217" i="1"/>
  <c r="M217" i="1"/>
  <c r="K217" i="1"/>
  <c r="L217" i="1" s="1"/>
  <c r="E217" i="1"/>
  <c r="N216" i="1"/>
  <c r="M216" i="1"/>
  <c r="K216" i="1"/>
  <c r="L216" i="1" s="1"/>
  <c r="E216" i="1"/>
  <c r="N215" i="1"/>
  <c r="M215" i="1"/>
  <c r="K215" i="1"/>
  <c r="L215" i="1" s="1"/>
  <c r="E215" i="1"/>
  <c r="N214" i="1"/>
  <c r="M214" i="1"/>
  <c r="K214" i="1"/>
  <c r="L214" i="1" s="1"/>
  <c r="E214" i="1"/>
  <c r="N213" i="1"/>
  <c r="M213" i="1"/>
  <c r="K213" i="1"/>
  <c r="L213" i="1" s="1"/>
  <c r="E213" i="1"/>
  <c r="N212" i="1"/>
  <c r="M212" i="1"/>
  <c r="K212" i="1"/>
  <c r="L212" i="1" s="1"/>
  <c r="E212" i="1"/>
  <c r="N211" i="1"/>
  <c r="M211" i="1"/>
  <c r="K211" i="1"/>
  <c r="L211" i="1" s="1"/>
  <c r="E211" i="1"/>
  <c r="N210" i="1"/>
  <c r="M210" i="1"/>
  <c r="K210" i="1"/>
  <c r="L210" i="1" s="1"/>
  <c r="E210" i="1"/>
  <c r="N209" i="1"/>
  <c r="M209" i="1"/>
  <c r="K209" i="1"/>
  <c r="L209" i="1" s="1"/>
  <c r="E209" i="1"/>
  <c r="N208" i="1"/>
  <c r="M208" i="1"/>
  <c r="K208" i="1"/>
  <c r="L208" i="1" s="1"/>
  <c r="E208" i="1"/>
  <c r="N207" i="1"/>
  <c r="M207" i="1"/>
  <c r="K207" i="1"/>
  <c r="L207" i="1" s="1"/>
  <c r="E207" i="1"/>
  <c r="N206" i="1"/>
  <c r="M206" i="1"/>
  <c r="K206" i="1"/>
  <c r="L206" i="1" s="1"/>
  <c r="E206" i="1"/>
  <c r="N205" i="1"/>
  <c r="M205" i="1"/>
  <c r="K205" i="1"/>
  <c r="L205" i="1" s="1"/>
  <c r="E205" i="1"/>
  <c r="N204" i="1"/>
  <c r="M204" i="1"/>
  <c r="K204" i="1"/>
  <c r="L204" i="1" s="1"/>
  <c r="E204" i="1"/>
  <c r="N203" i="1"/>
  <c r="M203" i="1"/>
  <c r="K203" i="1"/>
  <c r="L203" i="1" s="1"/>
  <c r="E203" i="1"/>
  <c r="N202" i="1"/>
  <c r="M202" i="1"/>
  <c r="K202" i="1"/>
  <c r="L202" i="1" s="1"/>
  <c r="E202" i="1"/>
  <c r="N201" i="1"/>
  <c r="M201" i="1"/>
  <c r="K201" i="1"/>
  <c r="L201" i="1" s="1"/>
  <c r="E201" i="1"/>
  <c r="N200" i="1"/>
  <c r="M200" i="1"/>
  <c r="K200" i="1"/>
  <c r="L200" i="1" s="1"/>
  <c r="E200" i="1"/>
  <c r="N199" i="1"/>
  <c r="M199" i="1"/>
  <c r="K199" i="1"/>
  <c r="L199" i="1" s="1"/>
  <c r="E199" i="1"/>
  <c r="N198" i="1"/>
  <c r="M198" i="1"/>
  <c r="K198" i="1"/>
  <c r="L198" i="1" s="1"/>
  <c r="E198" i="1"/>
  <c r="N197" i="1"/>
  <c r="M197" i="1"/>
  <c r="K197" i="1"/>
  <c r="L197" i="1" s="1"/>
  <c r="E197" i="1"/>
  <c r="N196" i="1"/>
  <c r="M196" i="1"/>
  <c r="K196" i="1"/>
  <c r="L196" i="1" s="1"/>
  <c r="E196" i="1"/>
  <c r="N195" i="1"/>
  <c r="M195" i="1"/>
  <c r="K195" i="1"/>
  <c r="L195" i="1" s="1"/>
  <c r="E195" i="1"/>
  <c r="N194" i="1"/>
  <c r="M194" i="1"/>
  <c r="K194" i="1"/>
  <c r="L194" i="1" s="1"/>
  <c r="E194" i="1"/>
  <c r="N193" i="1"/>
  <c r="M193" i="1"/>
  <c r="K193" i="1"/>
  <c r="L193" i="1" s="1"/>
  <c r="E193" i="1"/>
  <c r="N192" i="1"/>
  <c r="M192" i="1"/>
  <c r="K192" i="1"/>
  <c r="L192" i="1" s="1"/>
  <c r="E192" i="1"/>
  <c r="N191" i="1"/>
  <c r="M191" i="1"/>
  <c r="K191" i="1"/>
  <c r="L191" i="1" s="1"/>
  <c r="E191" i="1"/>
  <c r="N190" i="1"/>
  <c r="M190" i="1"/>
  <c r="K190" i="1"/>
  <c r="L190" i="1" s="1"/>
  <c r="E190" i="1"/>
  <c r="N189" i="1"/>
  <c r="M189" i="1"/>
  <c r="K189" i="1"/>
  <c r="L189" i="1" s="1"/>
  <c r="E189" i="1"/>
  <c r="N188" i="1"/>
  <c r="M188" i="1"/>
  <c r="K188" i="1"/>
  <c r="L188" i="1" s="1"/>
  <c r="E188" i="1"/>
  <c r="N187" i="1"/>
  <c r="M187" i="1"/>
  <c r="K187" i="1"/>
  <c r="L187" i="1" s="1"/>
  <c r="E187" i="1"/>
  <c r="N186" i="1"/>
  <c r="M186" i="1"/>
  <c r="K186" i="1"/>
  <c r="L186" i="1" s="1"/>
  <c r="E186" i="1"/>
  <c r="N185" i="1"/>
  <c r="M185" i="1"/>
  <c r="K185" i="1"/>
  <c r="L185" i="1" s="1"/>
  <c r="E185" i="1"/>
  <c r="N184" i="1"/>
  <c r="M184" i="1"/>
  <c r="K184" i="1"/>
  <c r="L184" i="1" s="1"/>
  <c r="E184" i="1"/>
  <c r="N183" i="1"/>
  <c r="M183" i="1"/>
  <c r="K183" i="1"/>
  <c r="L183" i="1" s="1"/>
  <c r="E183" i="1"/>
  <c r="N182" i="1"/>
  <c r="M182" i="1"/>
  <c r="K182" i="1"/>
  <c r="L182" i="1" s="1"/>
  <c r="E182" i="1"/>
  <c r="N181" i="1"/>
  <c r="M181" i="1"/>
  <c r="K181" i="1"/>
  <c r="L181" i="1" s="1"/>
  <c r="E181" i="1"/>
  <c r="N180" i="1"/>
  <c r="M180" i="1"/>
  <c r="K180" i="1"/>
  <c r="L180" i="1" s="1"/>
  <c r="E180" i="1"/>
  <c r="N179" i="1"/>
  <c r="M179" i="1"/>
  <c r="K179" i="1"/>
  <c r="L179" i="1" s="1"/>
  <c r="E179" i="1"/>
  <c r="N178" i="1"/>
  <c r="M178" i="1"/>
  <c r="K178" i="1"/>
  <c r="L178" i="1" s="1"/>
  <c r="E178" i="1"/>
  <c r="N177" i="1"/>
  <c r="M177" i="1"/>
  <c r="K177" i="1"/>
  <c r="L177" i="1" s="1"/>
  <c r="E177" i="1"/>
  <c r="N176" i="1"/>
  <c r="M176" i="1"/>
  <c r="K176" i="1"/>
  <c r="L176" i="1" s="1"/>
  <c r="E176" i="1"/>
  <c r="N175" i="1"/>
  <c r="M175" i="1"/>
  <c r="K175" i="1"/>
  <c r="L175" i="1" s="1"/>
  <c r="E175" i="1"/>
  <c r="N174" i="1"/>
  <c r="M174" i="1"/>
  <c r="K174" i="1"/>
  <c r="L174" i="1" s="1"/>
  <c r="E174" i="1"/>
  <c r="N173" i="1"/>
  <c r="M173" i="1"/>
  <c r="K173" i="1"/>
  <c r="L173" i="1" s="1"/>
  <c r="E173" i="1"/>
  <c r="N172" i="1"/>
  <c r="M172" i="1"/>
  <c r="K172" i="1"/>
  <c r="L172" i="1" s="1"/>
  <c r="E172" i="1"/>
  <c r="N171" i="1"/>
  <c r="M171" i="1"/>
  <c r="K171" i="1"/>
  <c r="L171" i="1" s="1"/>
  <c r="E171" i="1"/>
  <c r="N170" i="1"/>
  <c r="M170" i="1"/>
  <c r="K170" i="1"/>
  <c r="L170" i="1" s="1"/>
  <c r="E170" i="1"/>
  <c r="N169" i="1"/>
  <c r="M169" i="1"/>
  <c r="K169" i="1"/>
  <c r="L169" i="1" s="1"/>
  <c r="E169" i="1"/>
  <c r="N168" i="1"/>
  <c r="M168" i="1"/>
  <c r="K168" i="1"/>
  <c r="L168" i="1" s="1"/>
  <c r="E168" i="1"/>
  <c r="N167" i="1"/>
  <c r="M167" i="1"/>
  <c r="K167" i="1"/>
  <c r="L167" i="1" s="1"/>
  <c r="E167" i="1"/>
  <c r="N166" i="1"/>
  <c r="M166" i="1"/>
  <c r="K166" i="1"/>
  <c r="L166" i="1" s="1"/>
  <c r="E166" i="1"/>
  <c r="N165" i="1"/>
  <c r="M165" i="1"/>
  <c r="K165" i="1"/>
  <c r="L165" i="1" s="1"/>
  <c r="E165" i="1"/>
  <c r="N164" i="1"/>
  <c r="M164" i="1"/>
  <c r="K164" i="1"/>
  <c r="L164" i="1" s="1"/>
  <c r="E164" i="1"/>
  <c r="N163" i="1"/>
  <c r="M163" i="1"/>
  <c r="K163" i="1"/>
  <c r="L163" i="1" s="1"/>
  <c r="E163" i="1"/>
  <c r="N162" i="1"/>
  <c r="M162" i="1"/>
  <c r="K162" i="1"/>
  <c r="L162" i="1" s="1"/>
  <c r="E162" i="1"/>
  <c r="N161" i="1"/>
  <c r="M161" i="1"/>
  <c r="K161" i="1"/>
  <c r="L161" i="1" s="1"/>
  <c r="E161" i="1"/>
  <c r="N160" i="1"/>
  <c r="M160" i="1"/>
  <c r="K160" i="1"/>
  <c r="L160" i="1" s="1"/>
  <c r="E160" i="1"/>
  <c r="N159" i="1"/>
  <c r="M159" i="1"/>
  <c r="K159" i="1"/>
  <c r="L159" i="1" s="1"/>
  <c r="E159" i="1"/>
  <c r="N158" i="1"/>
  <c r="M158" i="1"/>
  <c r="K158" i="1"/>
  <c r="L158" i="1" s="1"/>
  <c r="E158" i="1"/>
  <c r="N157" i="1"/>
  <c r="M157" i="1"/>
  <c r="K157" i="1"/>
  <c r="L157" i="1" s="1"/>
  <c r="E157" i="1"/>
  <c r="N156" i="1"/>
  <c r="M156" i="1"/>
  <c r="K156" i="1"/>
  <c r="L156" i="1" s="1"/>
  <c r="E156" i="1"/>
  <c r="N155" i="1"/>
  <c r="M155" i="1"/>
  <c r="K155" i="1"/>
  <c r="L155" i="1" s="1"/>
  <c r="E155" i="1"/>
  <c r="N154" i="1"/>
  <c r="M154" i="1"/>
  <c r="K154" i="1"/>
  <c r="L154" i="1" s="1"/>
  <c r="E154" i="1"/>
  <c r="N153" i="1"/>
  <c r="M153" i="1"/>
  <c r="K153" i="1"/>
  <c r="L153" i="1" s="1"/>
  <c r="E153" i="1"/>
  <c r="N152" i="1"/>
  <c r="M152" i="1"/>
  <c r="K152" i="1"/>
  <c r="L152" i="1" s="1"/>
  <c r="E152" i="1"/>
  <c r="N151" i="1"/>
  <c r="M151" i="1"/>
  <c r="K151" i="1"/>
  <c r="L151" i="1" s="1"/>
  <c r="E151" i="1"/>
  <c r="N150" i="1"/>
  <c r="M150" i="1"/>
  <c r="K150" i="1"/>
  <c r="L150" i="1" s="1"/>
  <c r="E150" i="1"/>
  <c r="N149" i="1"/>
  <c r="M149" i="1"/>
  <c r="K149" i="1"/>
  <c r="L149" i="1" s="1"/>
  <c r="E149" i="1"/>
  <c r="N148" i="1"/>
  <c r="M148" i="1"/>
  <c r="K148" i="1"/>
  <c r="L148" i="1" s="1"/>
  <c r="E148" i="1"/>
  <c r="N147" i="1"/>
  <c r="M147" i="1"/>
  <c r="K147" i="1"/>
  <c r="L147" i="1" s="1"/>
  <c r="E147" i="1"/>
  <c r="N146" i="1"/>
  <c r="M146" i="1"/>
  <c r="K146" i="1"/>
  <c r="L146" i="1" s="1"/>
  <c r="E146" i="1"/>
  <c r="N145" i="1"/>
  <c r="M145" i="1"/>
  <c r="K145" i="1"/>
  <c r="L145" i="1" s="1"/>
  <c r="E145" i="1"/>
  <c r="N144" i="1"/>
  <c r="M144" i="1"/>
  <c r="K144" i="1"/>
  <c r="L144" i="1" s="1"/>
  <c r="E144" i="1"/>
  <c r="N143" i="1"/>
  <c r="M143" i="1"/>
  <c r="K143" i="1"/>
  <c r="L143" i="1" s="1"/>
  <c r="E143" i="1"/>
  <c r="N142" i="1"/>
  <c r="M142" i="1"/>
  <c r="K142" i="1"/>
  <c r="L142" i="1" s="1"/>
  <c r="E142" i="1"/>
  <c r="N141" i="1"/>
  <c r="M141" i="1"/>
  <c r="K141" i="1"/>
  <c r="L141" i="1" s="1"/>
  <c r="E141" i="1"/>
  <c r="N140" i="1"/>
  <c r="M140" i="1"/>
  <c r="K140" i="1"/>
  <c r="L140" i="1" s="1"/>
  <c r="E140" i="1"/>
  <c r="N139" i="1"/>
  <c r="M139" i="1"/>
  <c r="K139" i="1"/>
  <c r="L139" i="1" s="1"/>
  <c r="E139" i="1"/>
  <c r="N138" i="1"/>
  <c r="M138" i="1"/>
  <c r="K138" i="1"/>
  <c r="L138" i="1" s="1"/>
  <c r="E138" i="1"/>
  <c r="N137" i="1"/>
  <c r="M137" i="1"/>
  <c r="K137" i="1"/>
  <c r="L137" i="1" s="1"/>
  <c r="E137" i="1"/>
  <c r="N136" i="1"/>
  <c r="M136" i="1"/>
  <c r="K136" i="1"/>
  <c r="L136" i="1" s="1"/>
  <c r="E136" i="1"/>
  <c r="N135" i="1"/>
  <c r="M135" i="1"/>
  <c r="K135" i="1"/>
  <c r="L135" i="1" s="1"/>
  <c r="E135" i="1"/>
  <c r="N134" i="1"/>
  <c r="M134" i="1"/>
  <c r="K134" i="1"/>
  <c r="L134" i="1" s="1"/>
  <c r="E134" i="1"/>
  <c r="N133" i="1"/>
  <c r="M133" i="1"/>
  <c r="K133" i="1"/>
  <c r="L133" i="1" s="1"/>
  <c r="E133" i="1"/>
  <c r="N132" i="1"/>
  <c r="M132" i="1"/>
  <c r="K132" i="1"/>
  <c r="L132" i="1" s="1"/>
  <c r="E132" i="1"/>
  <c r="N131" i="1"/>
  <c r="M131" i="1"/>
  <c r="K131" i="1"/>
  <c r="L131" i="1" s="1"/>
  <c r="E131" i="1"/>
  <c r="N130" i="1"/>
  <c r="M130" i="1"/>
  <c r="K130" i="1"/>
  <c r="L130" i="1" s="1"/>
  <c r="E130" i="1"/>
  <c r="N129" i="1"/>
  <c r="M129" i="1"/>
  <c r="K129" i="1"/>
  <c r="L129" i="1" s="1"/>
  <c r="E129" i="1"/>
  <c r="N128" i="1"/>
  <c r="M128" i="1"/>
  <c r="K128" i="1"/>
  <c r="L128" i="1" s="1"/>
  <c r="E128" i="1"/>
  <c r="N127" i="1"/>
  <c r="M127" i="1"/>
  <c r="K127" i="1"/>
  <c r="L127" i="1" s="1"/>
  <c r="E127" i="1"/>
  <c r="N126" i="1"/>
  <c r="M126" i="1"/>
  <c r="K126" i="1"/>
  <c r="L126" i="1" s="1"/>
  <c r="E126" i="1"/>
  <c r="N125" i="1"/>
  <c r="M125" i="1"/>
  <c r="K125" i="1"/>
  <c r="L125" i="1" s="1"/>
  <c r="E125" i="1"/>
  <c r="N124" i="1"/>
  <c r="M124" i="1"/>
  <c r="K124" i="1"/>
  <c r="L124" i="1" s="1"/>
  <c r="E124" i="1"/>
  <c r="N123" i="1"/>
  <c r="M123" i="1"/>
  <c r="K123" i="1"/>
  <c r="L123" i="1" s="1"/>
  <c r="E123" i="1"/>
  <c r="N122" i="1"/>
  <c r="M122" i="1"/>
  <c r="K122" i="1"/>
  <c r="L122" i="1" s="1"/>
  <c r="E122" i="1"/>
  <c r="N121" i="1"/>
  <c r="M121" i="1"/>
  <c r="K121" i="1"/>
  <c r="L121" i="1" s="1"/>
  <c r="E121" i="1"/>
  <c r="N120" i="1"/>
  <c r="M120" i="1"/>
  <c r="K120" i="1"/>
  <c r="L120" i="1" s="1"/>
  <c r="E120" i="1"/>
  <c r="N119" i="1"/>
  <c r="M119" i="1"/>
  <c r="K119" i="1"/>
  <c r="L119" i="1" s="1"/>
  <c r="E119" i="1"/>
  <c r="N118" i="1"/>
  <c r="M118" i="1"/>
  <c r="K118" i="1"/>
  <c r="L118" i="1" s="1"/>
  <c r="E118" i="1"/>
  <c r="N117" i="1"/>
  <c r="M117" i="1"/>
  <c r="K117" i="1"/>
  <c r="L117" i="1" s="1"/>
  <c r="E117" i="1"/>
  <c r="N116" i="1"/>
  <c r="M116" i="1"/>
  <c r="K116" i="1"/>
  <c r="L116" i="1" s="1"/>
  <c r="E116" i="1"/>
  <c r="N115" i="1"/>
  <c r="M115" i="1"/>
  <c r="K115" i="1"/>
  <c r="L115" i="1" s="1"/>
  <c r="E115" i="1"/>
  <c r="N114" i="1"/>
  <c r="M114" i="1"/>
  <c r="K114" i="1"/>
  <c r="L114" i="1" s="1"/>
  <c r="E114" i="1"/>
  <c r="N113" i="1"/>
  <c r="M113" i="1"/>
  <c r="K113" i="1"/>
  <c r="L113" i="1" s="1"/>
  <c r="E113" i="1"/>
  <c r="N112" i="1"/>
  <c r="M112" i="1"/>
  <c r="K112" i="1"/>
  <c r="L112" i="1" s="1"/>
  <c r="E112" i="1"/>
  <c r="N111" i="1"/>
  <c r="M111" i="1"/>
  <c r="K111" i="1"/>
  <c r="L111" i="1" s="1"/>
  <c r="E111" i="1"/>
  <c r="N110" i="1"/>
  <c r="M110" i="1"/>
  <c r="K110" i="1"/>
  <c r="L110" i="1" s="1"/>
  <c r="E110" i="1"/>
  <c r="N109" i="1"/>
  <c r="M109" i="1"/>
  <c r="K109" i="1"/>
  <c r="L109" i="1" s="1"/>
  <c r="E109" i="1"/>
  <c r="N108" i="1"/>
  <c r="M108" i="1"/>
  <c r="K108" i="1"/>
  <c r="L108" i="1" s="1"/>
  <c r="E108" i="1"/>
  <c r="N107" i="1"/>
  <c r="M107" i="1"/>
  <c r="K107" i="1"/>
  <c r="L107" i="1" s="1"/>
  <c r="E107" i="1"/>
  <c r="N106" i="1"/>
  <c r="M106" i="1"/>
  <c r="K106" i="1"/>
  <c r="L106" i="1" s="1"/>
  <c r="E106" i="1"/>
  <c r="N105" i="1"/>
  <c r="M105" i="1"/>
  <c r="K105" i="1"/>
  <c r="L105" i="1" s="1"/>
  <c r="E105" i="1"/>
  <c r="N104" i="1"/>
  <c r="M104" i="1"/>
  <c r="K104" i="1"/>
  <c r="L104" i="1" s="1"/>
  <c r="E104" i="1"/>
  <c r="N103" i="1"/>
  <c r="M103" i="1"/>
  <c r="K103" i="1"/>
  <c r="L103" i="1" s="1"/>
  <c r="E103" i="1"/>
  <c r="N102" i="1"/>
  <c r="M102" i="1"/>
  <c r="K102" i="1"/>
  <c r="L102" i="1" s="1"/>
  <c r="E102" i="1"/>
  <c r="N101" i="1"/>
  <c r="M101" i="1"/>
  <c r="K101" i="1"/>
  <c r="L101" i="1" s="1"/>
  <c r="E101" i="1"/>
  <c r="N100" i="1"/>
  <c r="M100" i="1"/>
  <c r="K100" i="1"/>
  <c r="L100" i="1" s="1"/>
  <c r="E100" i="1"/>
  <c r="N99" i="1"/>
  <c r="M99" i="1"/>
  <c r="K99" i="1"/>
  <c r="L99" i="1" s="1"/>
  <c r="E99" i="1"/>
  <c r="N98" i="1"/>
  <c r="M98" i="1"/>
  <c r="K98" i="1"/>
  <c r="L98" i="1" s="1"/>
  <c r="E98" i="1"/>
  <c r="N97" i="1"/>
  <c r="M97" i="1"/>
  <c r="K97" i="1"/>
  <c r="L97" i="1" s="1"/>
  <c r="E97" i="1"/>
  <c r="N96" i="1"/>
  <c r="M96" i="1"/>
  <c r="K96" i="1"/>
  <c r="L96" i="1" s="1"/>
  <c r="E96" i="1"/>
  <c r="N95" i="1"/>
  <c r="M95" i="1"/>
  <c r="K95" i="1"/>
  <c r="L95" i="1" s="1"/>
  <c r="E95" i="1"/>
  <c r="N94" i="1"/>
  <c r="M94" i="1"/>
  <c r="K94" i="1"/>
  <c r="L94" i="1" s="1"/>
  <c r="E94" i="1"/>
  <c r="N93" i="1"/>
  <c r="M93" i="1"/>
  <c r="K93" i="1"/>
  <c r="L93" i="1" s="1"/>
  <c r="E93" i="1"/>
  <c r="N92" i="1"/>
  <c r="M92" i="1"/>
  <c r="K92" i="1"/>
  <c r="L92" i="1" s="1"/>
  <c r="E92" i="1"/>
  <c r="N91" i="1"/>
  <c r="M91" i="1"/>
  <c r="K91" i="1"/>
  <c r="L91" i="1" s="1"/>
  <c r="E91" i="1"/>
  <c r="N90" i="1"/>
  <c r="M90" i="1"/>
  <c r="K90" i="1"/>
  <c r="L90" i="1" s="1"/>
  <c r="E90" i="1"/>
  <c r="N89" i="1"/>
  <c r="M89" i="1"/>
  <c r="K89" i="1"/>
  <c r="L89" i="1" s="1"/>
  <c r="E89" i="1"/>
  <c r="N88" i="1"/>
  <c r="M88" i="1"/>
  <c r="K88" i="1"/>
  <c r="L88" i="1" s="1"/>
  <c r="E88" i="1"/>
  <c r="N87" i="1"/>
  <c r="M87" i="1"/>
  <c r="K87" i="1"/>
  <c r="L87" i="1" s="1"/>
  <c r="E87" i="1"/>
  <c r="N86" i="1"/>
  <c r="M86" i="1"/>
  <c r="K86" i="1"/>
  <c r="L86" i="1" s="1"/>
  <c r="E86" i="1"/>
  <c r="N85" i="1"/>
  <c r="M85" i="1"/>
  <c r="K85" i="1"/>
  <c r="L85" i="1" s="1"/>
  <c r="E85" i="1"/>
  <c r="N84" i="1"/>
  <c r="M84" i="1"/>
  <c r="K84" i="1"/>
  <c r="L84" i="1" s="1"/>
  <c r="E84" i="1"/>
  <c r="N83" i="1"/>
  <c r="M83" i="1"/>
  <c r="K83" i="1"/>
  <c r="L83" i="1" s="1"/>
  <c r="E83" i="1"/>
  <c r="N82" i="1"/>
  <c r="M82" i="1"/>
  <c r="K82" i="1"/>
  <c r="L82" i="1" s="1"/>
  <c r="E82" i="1"/>
  <c r="N81" i="1"/>
  <c r="M81" i="1"/>
  <c r="K81" i="1"/>
  <c r="L81" i="1" s="1"/>
  <c r="E81" i="1"/>
  <c r="N80" i="1"/>
  <c r="M80" i="1"/>
  <c r="K80" i="1"/>
  <c r="L80" i="1" s="1"/>
  <c r="E80" i="1"/>
  <c r="N79" i="1"/>
  <c r="M79" i="1"/>
  <c r="K79" i="1"/>
  <c r="L79" i="1" s="1"/>
  <c r="E79" i="1"/>
  <c r="N78" i="1"/>
  <c r="M78" i="1"/>
  <c r="K78" i="1"/>
  <c r="L78" i="1" s="1"/>
  <c r="E78" i="1"/>
  <c r="N77" i="1"/>
  <c r="M77" i="1"/>
  <c r="K77" i="1"/>
  <c r="L77" i="1" s="1"/>
  <c r="E77" i="1"/>
  <c r="N76" i="1"/>
  <c r="M76" i="1"/>
  <c r="K76" i="1"/>
  <c r="L76" i="1" s="1"/>
  <c r="E76" i="1"/>
  <c r="N75" i="1"/>
  <c r="M75" i="1"/>
  <c r="K75" i="1"/>
  <c r="L75" i="1" s="1"/>
  <c r="E75" i="1"/>
  <c r="N74" i="1"/>
  <c r="M74" i="1"/>
  <c r="K74" i="1"/>
  <c r="L74" i="1" s="1"/>
  <c r="E74" i="1"/>
  <c r="N73" i="1"/>
  <c r="M73" i="1"/>
  <c r="K73" i="1"/>
  <c r="L73" i="1" s="1"/>
  <c r="E73" i="1"/>
  <c r="N72" i="1"/>
  <c r="M72" i="1"/>
  <c r="K72" i="1"/>
  <c r="L72" i="1" s="1"/>
  <c r="E72" i="1"/>
  <c r="N71" i="1"/>
  <c r="M71" i="1"/>
  <c r="K71" i="1"/>
  <c r="L71" i="1" s="1"/>
  <c r="E71" i="1"/>
  <c r="N70" i="1"/>
  <c r="M70" i="1"/>
  <c r="K70" i="1"/>
  <c r="L70" i="1" s="1"/>
  <c r="E70" i="1"/>
  <c r="N69" i="1"/>
  <c r="M69" i="1"/>
  <c r="K69" i="1"/>
  <c r="L69" i="1" s="1"/>
  <c r="E69" i="1"/>
  <c r="N68" i="1"/>
  <c r="M68" i="1"/>
  <c r="K68" i="1"/>
  <c r="L68" i="1" s="1"/>
  <c r="E68" i="1"/>
  <c r="N67" i="1"/>
  <c r="M67" i="1"/>
  <c r="K67" i="1"/>
  <c r="L67" i="1" s="1"/>
  <c r="E67" i="1"/>
  <c r="N66" i="1"/>
  <c r="M66" i="1"/>
  <c r="K66" i="1"/>
  <c r="L66" i="1" s="1"/>
  <c r="E66" i="1"/>
  <c r="N65" i="1"/>
  <c r="M65" i="1"/>
  <c r="K65" i="1"/>
  <c r="L65" i="1" s="1"/>
  <c r="E65" i="1"/>
  <c r="N64" i="1"/>
  <c r="M64" i="1"/>
  <c r="K64" i="1"/>
  <c r="L64" i="1" s="1"/>
  <c r="E64" i="1"/>
  <c r="N63" i="1"/>
  <c r="M63" i="1"/>
  <c r="K63" i="1"/>
  <c r="L63" i="1" s="1"/>
  <c r="E63" i="1"/>
  <c r="N62" i="1"/>
  <c r="M62" i="1"/>
  <c r="K62" i="1"/>
  <c r="L62" i="1" s="1"/>
  <c r="E62" i="1"/>
  <c r="N61" i="1"/>
  <c r="M61" i="1"/>
  <c r="K61" i="1"/>
  <c r="L61" i="1" s="1"/>
  <c r="E61" i="1"/>
  <c r="N60" i="1"/>
  <c r="M60" i="1"/>
  <c r="K60" i="1"/>
  <c r="L60" i="1" s="1"/>
  <c r="E60" i="1"/>
  <c r="N59" i="1"/>
  <c r="M59" i="1"/>
  <c r="K59" i="1"/>
  <c r="L59" i="1" s="1"/>
  <c r="E59" i="1"/>
  <c r="N58" i="1"/>
  <c r="M58" i="1"/>
  <c r="K58" i="1"/>
  <c r="L58" i="1" s="1"/>
  <c r="E58" i="1"/>
  <c r="N57" i="1"/>
  <c r="M57" i="1"/>
  <c r="K57" i="1"/>
  <c r="L57" i="1" s="1"/>
  <c r="E57" i="1"/>
  <c r="N56" i="1"/>
  <c r="M56" i="1"/>
  <c r="K56" i="1"/>
  <c r="L56" i="1" s="1"/>
  <c r="E56" i="1"/>
  <c r="N55" i="1"/>
  <c r="M55" i="1"/>
  <c r="K55" i="1"/>
  <c r="L55" i="1" s="1"/>
  <c r="E55" i="1"/>
  <c r="N54" i="1"/>
  <c r="M54" i="1"/>
  <c r="K54" i="1"/>
  <c r="L54" i="1" s="1"/>
  <c r="E54" i="1"/>
  <c r="N53" i="1"/>
  <c r="M53" i="1"/>
  <c r="K53" i="1"/>
  <c r="L53" i="1" s="1"/>
  <c r="E53" i="1"/>
  <c r="N52" i="1"/>
  <c r="M52" i="1"/>
  <c r="K52" i="1"/>
  <c r="L52" i="1" s="1"/>
  <c r="E52" i="1"/>
  <c r="N51" i="1"/>
  <c r="M51" i="1"/>
  <c r="K51" i="1"/>
  <c r="L51" i="1" s="1"/>
  <c r="E51" i="1"/>
  <c r="N50" i="1"/>
  <c r="M50" i="1"/>
  <c r="K50" i="1"/>
  <c r="L50" i="1" s="1"/>
  <c r="E50" i="1"/>
  <c r="N49" i="1"/>
  <c r="M49" i="1"/>
  <c r="K49" i="1"/>
  <c r="L49" i="1" s="1"/>
  <c r="E49" i="1"/>
  <c r="N48" i="1"/>
  <c r="M48" i="1"/>
  <c r="K48" i="1"/>
  <c r="L48" i="1" s="1"/>
  <c r="E48" i="1"/>
  <c r="N47" i="1"/>
  <c r="M47" i="1"/>
  <c r="K47" i="1"/>
  <c r="L47" i="1" s="1"/>
  <c r="E47" i="1"/>
  <c r="N46" i="1"/>
  <c r="M46" i="1"/>
  <c r="K46" i="1"/>
  <c r="L46" i="1" s="1"/>
  <c r="E46" i="1"/>
  <c r="N45" i="1"/>
  <c r="M45" i="1"/>
  <c r="K45" i="1"/>
  <c r="L45" i="1" s="1"/>
  <c r="E45" i="1"/>
  <c r="N44" i="1"/>
  <c r="M44" i="1"/>
  <c r="K44" i="1"/>
  <c r="L44" i="1" s="1"/>
  <c r="E44" i="1"/>
  <c r="N43" i="1"/>
  <c r="M43" i="1"/>
  <c r="K43" i="1"/>
  <c r="L43" i="1" s="1"/>
  <c r="E43" i="1"/>
  <c r="N42" i="1"/>
  <c r="M42" i="1"/>
  <c r="K42" i="1"/>
  <c r="L42" i="1" s="1"/>
  <c r="E42" i="1"/>
  <c r="N41" i="1"/>
  <c r="M41" i="1"/>
  <c r="K41" i="1"/>
  <c r="L41" i="1" s="1"/>
  <c r="E41" i="1"/>
  <c r="N40" i="1"/>
  <c r="M40" i="1"/>
  <c r="K40" i="1"/>
  <c r="L40" i="1" s="1"/>
  <c r="E40" i="1"/>
  <c r="N39" i="1"/>
  <c r="M39" i="1"/>
  <c r="K39" i="1"/>
  <c r="L39" i="1" s="1"/>
  <c r="E39" i="1"/>
  <c r="N38" i="1"/>
  <c r="M38" i="1"/>
  <c r="K38" i="1"/>
  <c r="L38" i="1" s="1"/>
  <c r="E38" i="1"/>
  <c r="N37" i="1"/>
  <c r="M37" i="1"/>
  <c r="K37" i="1"/>
  <c r="L37" i="1" s="1"/>
  <c r="E37" i="1"/>
  <c r="N36" i="1"/>
  <c r="M36" i="1"/>
  <c r="K36" i="1"/>
  <c r="L36" i="1" s="1"/>
  <c r="E36" i="1"/>
  <c r="N35" i="1"/>
  <c r="M35" i="1"/>
  <c r="K35" i="1"/>
  <c r="L35" i="1" s="1"/>
  <c r="E35" i="1"/>
  <c r="N34" i="1"/>
  <c r="M34" i="1"/>
  <c r="K34" i="1"/>
  <c r="L34" i="1" s="1"/>
  <c r="E34" i="1"/>
  <c r="N33" i="1"/>
  <c r="M33" i="1"/>
  <c r="K33" i="1"/>
  <c r="L33" i="1" s="1"/>
  <c r="E33" i="1"/>
  <c r="N32" i="1"/>
  <c r="M32" i="1"/>
  <c r="K32" i="1"/>
  <c r="L32" i="1" s="1"/>
  <c r="E32" i="1"/>
  <c r="N31" i="1"/>
  <c r="M31" i="1"/>
  <c r="K31" i="1"/>
  <c r="L31" i="1" s="1"/>
  <c r="E31" i="1"/>
  <c r="N30" i="1"/>
  <c r="M30" i="1"/>
  <c r="K30" i="1"/>
  <c r="L30" i="1" s="1"/>
  <c r="E30" i="1"/>
  <c r="N29" i="1"/>
  <c r="M29" i="1"/>
  <c r="K29" i="1"/>
  <c r="L29" i="1" s="1"/>
  <c r="E29" i="1"/>
  <c r="N28" i="1"/>
  <c r="M28" i="1"/>
  <c r="K28" i="1"/>
  <c r="L28" i="1" s="1"/>
  <c r="E28" i="1"/>
  <c r="N27" i="1"/>
  <c r="M27" i="1"/>
  <c r="K27" i="1"/>
  <c r="L27" i="1" s="1"/>
  <c r="E27" i="1"/>
  <c r="N26" i="1"/>
  <c r="M26" i="1"/>
  <c r="K26" i="1"/>
  <c r="L26" i="1" s="1"/>
  <c r="E26" i="1"/>
  <c r="N25" i="1"/>
  <c r="M25" i="1"/>
  <c r="K25" i="1"/>
  <c r="L25" i="1" s="1"/>
  <c r="E25" i="1"/>
  <c r="N24" i="1"/>
  <c r="M24" i="1"/>
  <c r="K24" i="1"/>
  <c r="L24" i="1" s="1"/>
  <c r="E24" i="1"/>
  <c r="N23" i="1"/>
  <c r="M23" i="1"/>
  <c r="K23" i="1"/>
  <c r="L23" i="1" s="1"/>
  <c r="E23" i="1"/>
  <c r="N22" i="1"/>
  <c r="M22" i="1"/>
  <c r="K22" i="1"/>
  <c r="L22" i="1" s="1"/>
  <c r="E22" i="1"/>
  <c r="N21" i="1"/>
  <c r="M21" i="1"/>
  <c r="K21" i="1"/>
  <c r="L21" i="1" s="1"/>
  <c r="E21" i="1"/>
  <c r="N20" i="1"/>
  <c r="M20" i="1"/>
  <c r="K20" i="1"/>
  <c r="L20" i="1" s="1"/>
  <c r="E20" i="1"/>
  <c r="N19" i="1"/>
  <c r="M19" i="1"/>
  <c r="K19" i="1"/>
  <c r="L19" i="1" s="1"/>
  <c r="E19" i="1"/>
  <c r="N18" i="1"/>
  <c r="M18" i="1"/>
  <c r="K18" i="1"/>
  <c r="L18" i="1" s="1"/>
  <c r="E18" i="1"/>
  <c r="N17" i="1"/>
  <c r="M17" i="1"/>
  <c r="K17" i="1"/>
  <c r="L17" i="1" s="1"/>
  <c r="E17" i="1"/>
  <c r="O16" i="1"/>
  <c r="N16" i="1"/>
  <c r="M16" i="1"/>
  <c r="K16" i="1"/>
  <c r="L16" i="1" s="1"/>
  <c r="E16" i="1"/>
  <c r="O15" i="1"/>
  <c r="N15" i="1"/>
  <c r="M15" i="1"/>
  <c r="K15" i="1"/>
  <c r="L15" i="1" s="1"/>
  <c r="E15" i="1"/>
  <c r="O14" i="1"/>
  <c r="N14" i="1"/>
  <c r="M14" i="1"/>
  <c r="K14" i="1"/>
  <c r="L14" i="1" s="1"/>
  <c r="E14" i="1"/>
  <c r="O13" i="1"/>
  <c r="N13" i="1"/>
  <c r="M13" i="1"/>
  <c r="K13" i="1"/>
  <c r="L13" i="1" s="1"/>
  <c r="E13" i="1"/>
  <c r="O12" i="1"/>
  <c r="N12" i="1"/>
  <c r="M12" i="1"/>
  <c r="K12" i="1"/>
  <c r="L12" i="1" s="1"/>
  <c r="E12" i="1"/>
  <c r="O11" i="1"/>
  <c r="N11" i="1"/>
  <c r="M11" i="1"/>
  <c r="K11" i="1"/>
  <c r="L11" i="1" s="1"/>
  <c r="E11" i="1"/>
  <c r="O10" i="1"/>
  <c r="N10" i="1"/>
  <c r="M10" i="1"/>
  <c r="K10" i="1"/>
  <c r="L10" i="1" s="1"/>
  <c r="E10" i="1"/>
  <c r="O9" i="1"/>
  <c r="N9" i="1"/>
  <c r="M9" i="1"/>
  <c r="K9" i="1"/>
  <c r="L9" i="1" s="1"/>
  <c r="E9" i="1"/>
  <c r="O8" i="1"/>
  <c r="N8" i="1"/>
  <c r="M8" i="1"/>
  <c r="K8" i="1"/>
  <c r="L8" i="1" s="1"/>
  <c r="E8" i="1"/>
  <c r="O7" i="1"/>
  <c r="N7" i="1"/>
  <c r="M7" i="1"/>
  <c r="K7" i="1"/>
  <c r="L7" i="1" s="1"/>
  <c r="E7" i="1"/>
  <c r="N6" i="1"/>
  <c r="M6" i="1"/>
  <c r="K6" i="1"/>
  <c r="L6" i="1" s="1"/>
  <c r="E6" i="1"/>
  <c r="N5" i="1"/>
  <c r="M5" i="1"/>
  <c r="K5" i="1"/>
  <c r="L5" i="1" s="1"/>
  <c r="E5" i="1"/>
  <c r="N4" i="1"/>
  <c r="M4" i="1"/>
  <c r="K4" i="1"/>
  <c r="L4" i="1" s="1"/>
  <c r="E4" i="1"/>
  <c r="N3" i="1"/>
  <c r="M3" i="1"/>
  <c r="K3" i="1"/>
  <c r="L3" i="1" s="1"/>
  <c r="E3" i="1"/>
  <c r="N2" i="1"/>
  <c r="O2" i="1" s="1"/>
  <c r="M2" i="1"/>
  <c r="K2" i="1"/>
  <c r="L2" i="1" s="1"/>
  <c r="E2" i="1"/>
  <c r="O4" i="1" l="1"/>
  <c r="O6" i="1"/>
  <c r="O3" i="1"/>
  <c r="O5" i="1"/>
</calcChain>
</file>

<file path=xl/sharedStrings.xml><?xml version="1.0" encoding="utf-8"?>
<sst xmlns="http://schemas.openxmlformats.org/spreadsheetml/2006/main" count="23346" uniqueCount="2126">
  <si>
    <t>COORDENADORIA / SECRETARIA RESPONSAVEL</t>
  </si>
  <si>
    <t>NUMERO PAD</t>
  </si>
  <si>
    <t>FORMA DE CONTRATAÇÃO</t>
  </si>
  <si>
    <t>Tramite_Antigo</t>
  </si>
  <si>
    <t>Tramite Original</t>
  </si>
  <si>
    <t>TRAMITE_SETOR</t>
  </si>
  <si>
    <t>SETOR RELEVANTE?</t>
  </si>
  <si>
    <t>DATA INICIO</t>
  </si>
  <si>
    <t>DATA FIM</t>
  </si>
  <si>
    <t>COMENTARIOS TRÂMITE</t>
  </si>
  <si>
    <t>TOTAL DE HORAS</t>
  </si>
  <si>
    <t>TOTAL DIAS</t>
  </si>
  <si>
    <t>QTDE DIAS UTEIS (DATA INCIAL - DATA FINAL)</t>
  </si>
  <si>
    <t>HORA DT INICIAL</t>
  </si>
  <si>
    <t>Horas Extras DT INICIAL</t>
  </si>
  <si>
    <t>Coordenadoria de Segurança, Transporte e Apoio Administrativo</t>
  </si>
  <si>
    <t>2462/2015</t>
  </si>
  <si>
    <t>DISPENSA</t>
  </si>
  <si>
    <t>041ZE_ORIGI</t>
  </si>
  <si>
    <t>041ZE</t>
  </si>
  <si>
    <t>-</t>
  </si>
  <si>
    <t>DG_ORIGI</t>
  </si>
  <si>
    <t>DG</t>
  </si>
  <si>
    <t>Para conhecimento.</t>
  </si>
  <si>
    <t>ASSISEG_ORIGI</t>
  </si>
  <si>
    <t>SESEG</t>
  </si>
  <si>
    <t>S</t>
  </si>
  <si>
    <t>para informar</t>
  </si>
  <si>
    <t>CAA_ORIGI</t>
  </si>
  <si>
    <t>CIP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</si>
  <si>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</si>
  <si>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</si>
  <si>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</si>
  <si>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</si>
  <si>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</si>
  <si>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SECADM_ORIGI</t>
  </si>
  <si>
    <t>SECADM</t>
  </si>
  <si>
    <t>Para análise.</t>
  </si>
  <si>
    <t>SPO_ORIGI</t>
  </si>
  <si>
    <t>SPO</t>
  </si>
  <si>
    <t>Para informar disponibilidade orçamentária.</t>
  </si>
  <si>
    <t>CO_ORIGI</t>
  </si>
  <si>
    <t>CO</t>
  </si>
  <si>
    <t>Com informação</t>
  </si>
  <si>
    <t>SECOFC_ORIGI</t>
  </si>
  <si>
    <t>SECOFC</t>
  </si>
  <si>
    <t>Para ciência e encaminhamento.</t>
  </si>
  <si>
    <t>CLC_ORIGI</t>
  </si>
  <si>
    <t>CLC</t>
  </si>
  <si>
    <t>Para demais providências</t>
  </si>
  <si>
    <t>SC_ORIGI</t>
  </si>
  <si>
    <t>SC</t>
  </si>
  <si>
    <t>Para elaborar Termo de Dispensa de Licitação.</t>
  </si>
  <si>
    <t>Segue Termo de Dispensa de Licitação, e e-mail com o aceite da empresa contratada.</t>
  </si>
  <si>
    <t>SCON_ORIGI</t>
  </si>
  <si>
    <t>SCON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</si>
  <si>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</si>
  <si>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</si>
  <si>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</si>
  <si>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</si>
  <si>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</si>
  <si>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</si>
  <si>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</si>
  <si>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</si>
  <si>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</si>
  <si>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</si>
  <si>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CPL_ORIGI</t>
  </si>
  <si>
    <t>CPL</t>
  </si>
  <si>
    <t>De acordo com a minuta do Edital e seus anexos Segue para análise dessa CPL e demais encaminhament</t>
  </si>
  <si>
    <t>ASSDG_ORIGI</t>
  </si>
  <si>
    <t>ASSDG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</si>
  <si>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</si>
  <si>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</si>
  <si>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</si>
  <si>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</si>
  <si>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</si>
  <si>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ACO_ORIGI</t>
  </si>
  <si>
    <t>ACO</t>
  </si>
  <si>
    <t>Para emissão das notas de empenho.</t>
  </si>
  <si>
    <t>Conclusão de trâmite colaborativo</t>
  </si>
  <si>
    <t>SAEO_ORIGI</t>
  </si>
  <si>
    <t>SAEO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</si>
  <si>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</si>
  <si>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</si>
  <si>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</si>
  <si>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</si>
  <si>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</si>
  <si>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140ZE_ORIGI</t>
  </si>
  <si>
    <t>140ZE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</si>
  <si>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</si>
  <si>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</si>
  <si>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</si>
  <si>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</si>
  <si>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</si>
  <si>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</si>
  <si>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</si>
  <si>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</si>
  <si>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</si>
  <si>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</si>
  <si>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</si>
  <si>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</si>
  <si>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</si>
  <si>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</si>
  <si>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</si>
  <si>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</si>
  <si>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</si>
  <si>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</si>
  <si>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</si>
  <si>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150ZE_ORIGI</t>
  </si>
  <si>
    <t>150ZE</t>
  </si>
  <si>
    <t>SESEG_ORIGI</t>
  </si>
  <si>
    <t>CSTA_ORIGI</t>
  </si>
  <si>
    <t>CSTA</t>
  </si>
  <si>
    <t>Secretaria de Gestão de Serviços</t>
  </si>
  <si>
    <t>SECGS_ORIGI</t>
  </si>
  <si>
    <t>SECGS</t>
  </si>
  <si>
    <t>Para prosseguimento.</t>
  </si>
  <si>
    <t>Para verificar disponibilidade orçamentária</t>
  </si>
  <si>
    <t>Com a informação de disponibilidade.</t>
  </si>
  <si>
    <t>SASG_ORIGI</t>
  </si>
  <si>
    <t>SASG</t>
  </si>
  <si>
    <t>À SCON: para elaborar minuta contratual.</t>
  </si>
  <si>
    <t>SECGA_ORIGI</t>
  </si>
  <si>
    <t>SECGA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</si>
  <si>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</si>
  <si>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</si>
  <si>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</si>
  <si>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</si>
  <si>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</si>
  <si>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</si>
  <si>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</si>
  <si>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</si>
  <si>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</si>
  <si>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</si>
  <si>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</si>
  <si>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SACONT_ORIGI</t>
  </si>
  <si>
    <t>SACONT</t>
  </si>
  <si>
    <t>ACFIC_ORIGI</t>
  </si>
  <si>
    <t>ACFIC</t>
  </si>
  <si>
    <t>para anotações</t>
  </si>
  <si>
    <t>1247/2016</t>
  </si>
  <si>
    <t>020ZE_ORIGI</t>
  </si>
  <si>
    <t>020ZE</t>
  </si>
  <si>
    <t>Para registro e processamento.</t>
  </si>
  <si>
    <t>CIP_ORIGI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</si>
  <si>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</si>
  <si>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</si>
  <si>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</si>
  <si>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</si>
  <si>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</si>
  <si>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</si>
  <si>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</si>
  <si>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</si>
  <si>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</si>
  <si>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</si>
  <si>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</si>
  <si>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</si>
  <si>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</si>
  <si>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</si>
  <si>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</si>
  <si>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</si>
  <si>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</si>
  <si>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</si>
  <si>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</si>
  <si>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</si>
  <si>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</si>
  <si>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</si>
  <si>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</si>
  <si>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</si>
  <si>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</si>
  <si>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</si>
  <si>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</si>
  <si>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</si>
  <si>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</si>
  <si>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155ZE_ORIGI</t>
  </si>
  <si>
    <t>155ZE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</si>
  <si>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</si>
  <si>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</si>
  <si>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</si>
  <si>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</si>
  <si>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</si>
  <si>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</si>
  <si>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</si>
  <si>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</si>
  <si>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</si>
  <si>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</si>
  <si>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</si>
  <si>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</si>
  <si>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</si>
  <si>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</si>
  <si>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</si>
  <si>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</si>
  <si>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</si>
  <si>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</si>
  <si>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</si>
  <si>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</si>
  <si>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</si>
  <si>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</si>
  <si>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2370/2014</t>
  </si>
  <si>
    <t>147ZE_ORIGI</t>
  </si>
  <si>
    <t>147ZE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</si>
  <si>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</si>
  <si>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</si>
  <si>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</si>
  <si>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</si>
  <si>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</si>
  <si>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</si>
  <si>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</si>
  <si>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</si>
  <si>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</si>
  <si>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</si>
  <si>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</si>
  <si>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</si>
  <si>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</si>
  <si>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</si>
  <si>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</si>
  <si>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</si>
  <si>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</si>
  <si>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</si>
  <si>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</si>
  <si>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</si>
  <si>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304/2016</t>
  </si>
  <si>
    <t>Licitação</t>
  </si>
  <si>
    <t>SAPC_ORIGI</t>
  </si>
  <si>
    <t>SAPC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</si>
  <si>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</si>
  <si>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</si>
  <si>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</si>
  <si>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</si>
  <si>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</si>
  <si>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</si>
  <si>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</si>
  <si>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</si>
  <si>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</si>
  <si>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</si>
  <si>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</si>
  <si>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</si>
  <si>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</si>
  <si>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</si>
  <si>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SLIC_ORIGI</t>
  </si>
  <si>
    <t>SLIC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</si>
  <si>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</si>
  <si>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</si>
  <si>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</si>
  <si>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</si>
  <si>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</si>
  <si>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</si>
  <si>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</si>
  <si>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</si>
  <si>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</si>
  <si>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</si>
  <si>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</si>
  <si>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</si>
  <si>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</si>
  <si>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</si>
  <si>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</si>
  <si>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</si>
  <si>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</si>
  <si>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</si>
  <si>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</si>
  <si>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</si>
  <si>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</si>
  <si>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</si>
  <si>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</si>
  <si>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</si>
  <si>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</si>
  <si>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</si>
  <si>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</si>
  <si>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</si>
  <si>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</si>
  <si>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</si>
  <si>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</si>
  <si>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</si>
  <si>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</si>
  <si>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</si>
  <si>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</si>
  <si>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</si>
  <si>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</si>
  <si>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</si>
  <si>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</si>
  <si>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</si>
  <si>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</si>
  <si>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</si>
  <si>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</si>
  <si>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</si>
  <si>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</si>
  <si>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</si>
  <si>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</si>
  <si>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</si>
  <si>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</si>
  <si>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</si>
  <si>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</si>
  <si>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</si>
  <si>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</si>
  <si>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</si>
  <si>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</si>
  <si>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</si>
  <si>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</si>
  <si>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</si>
  <si>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</si>
  <si>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</si>
  <si>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</si>
  <si>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SMOP_ORIGI</t>
  </si>
  <si>
    <t>SMIC</t>
  </si>
  <si>
    <t>SAPRE_ORIGI</t>
  </si>
  <si>
    <t>SAPRE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</si>
  <si>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</si>
  <si>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</si>
  <si>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</si>
  <si>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</si>
  <si>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</si>
  <si>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</si>
  <si>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</si>
  <si>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</si>
  <si>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</si>
  <si>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</si>
  <si>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</si>
  <si>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SPCF_ORIGI</t>
  </si>
  <si>
    <t>SPCF</t>
  </si>
  <si>
    <t>Para anotações</t>
  </si>
  <si>
    <t>CFIC_ORIGI</t>
  </si>
  <si>
    <t>CFIC</t>
  </si>
  <si>
    <t>SCL_ORIGI</t>
  </si>
  <si>
    <t>SCL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</si>
  <si>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</si>
  <si>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</si>
  <si>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</si>
  <si>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</si>
  <si>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</si>
  <si>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</si>
  <si>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</si>
  <si>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</si>
  <si>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</si>
  <si>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CCLC_ORIGI</t>
  </si>
  <si>
    <t>CCLC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</si>
  <si>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</si>
  <si>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</si>
  <si>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</si>
  <si>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</si>
  <si>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</si>
  <si>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</si>
  <si>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</si>
  <si>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</si>
  <si>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</si>
  <si>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</si>
  <si>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</si>
  <si>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</si>
  <si>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</si>
  <si>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</si>
  <si>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</si>
  <si>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</si>
  <si>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</si>
  <si>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</si>
  <si>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5087/2016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</si>
  <si>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</si>
  <si>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</si>
  <si>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</si>
  <si>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</si>
  <si>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</si>
  <si>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</si>
  <si>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</si>
  <si>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</si>
  <si>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</si>
  <si>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</si>
  <si>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</si>
  <si>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</si>
  <si>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</si>
  <si>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</si>
  <si>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 xml:space="preserve">9656/2012 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</si>
  <si>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</si>
  <si>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</si>
  <si>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</si>
  <si>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</si>
  <si>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</si>
  <si>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</si>
  <si>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SGMC_ORIGI</t>
  </si>
  <si>
    <t>SGMC</t>
  </si>
  <si>
    <t>Para informar com a urgência devida</t>
  </si>
  <si>
    <t>SGPA_ORIGI</t>
  </si>
  <si>
    <t>SGPA</t>
  </si>
  <si>
    <t>a pedido.</t>
  </si>
  <si>
    <t>Enviadas informações solicitadas.</t>
  </si>
  <si>
    <t>adequações</t>
  </si>
  <si>
    <t>Com as alterações solicitadas. Atenciosamente,</t>
  </si>
  <si>
    <t>CMP_ORIGI</t>
  </si>
  <si>
    <t>CMP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</si>
  <si>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</si>
  <si>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</si>
  <si>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</si>
  <si>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</si>
  <si>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CGATI_ORIGI</t>
  </si>
  <si>
    <t>CGATI</t>
  </si>
  <si>
    <t>Conforme doc. 3293/2012. Atenciosamente,</t>
  </si>
  <si>
    <t>CEPCST_ORIGI</t>
  </si>
  <si>
    <t>CEPCST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</si>
  <si>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</si>
  <si>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</si>
  <si>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</si>
  <si>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</si>
  <si>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</si>
  <si>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</si>
  <si>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</si>
  <si>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</si>
  <si>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</si>
  <si>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</si>
  <si>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</si>
  <si>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</si>
  <si>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</si>
  <si>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</si>
  <si>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</si>
  <si>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</si>
  <si>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</si>
  <si>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</si>
  <si>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</si>
  <si>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</si>
  <si>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</si>
  <si>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</si>
  <si>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</si>
  <si>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</si>
  <si>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</si>
  <si>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</si>
  <si>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</si>
  <si>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</si>
  <si>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</si>
  <si>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</si>
  <si>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</si>
  <si>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</si>
  <si>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</si>
  <si>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</si>
  <si>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</si>
  <si>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</si>
  <si>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</si>
  <si>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</si>
  <si>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</si>
  <si>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</si>
  <si>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</si>
  <si>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</si>
  <si>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</si>
  <si>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</si>
  <si>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</si>
  <si>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</si>
  <si>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</si>
  <si>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</si>
  <si>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SIASG_ORIGI</t>
  </si>
  <si>
    <t>SIASG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</si>
  <si>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</si>
  <si>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</si>
  <si>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</si>
  <si>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</si>
  <si>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</si>
  <si>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</si>
  <si>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</si>
  <si>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</si>
  <si>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1395/2014 </t>
  </si>
  <si>
    <t>SGACI_ORIGI</t>
  </si>
  <si>
    <t>Para complementações ao projeto b ico.</t>
  </si>
  <si>
    <t>Com as alterações solicitadas</t>
  </si>
  <si>
    <t>Para os procedimentos necessários à licitação.</t>
  </si>
  <si>
    <t>orçar</t>
  </si>
  <si>
    <t>COBRAS_ORIGI</t>
  </si>
  <si>
    <t>COBRAS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</si>
  <si>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</si>
  <si>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</si>
  <si>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</si>
  <si>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</si>
  <si>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</si>
  <si>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</si>
  <si>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</si>
  <si>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</si>
  <si>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</si>
  <si>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</si>
  <si>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</si>
  <si>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</si>
  <si>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</si>
  <si>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</si>
  <si>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</si>
  <si>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</si>
  <si>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</si>
  <si>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</si>
  <si>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</si>
  <si>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</si>
  <si>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</si>
  <si>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</si>
  <si>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>5966/2012</t>
  </si>
  <si>
    <t>SMOEP_ORIGI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</si>
  <si>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</si>
  <si>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</si>
  <si>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</si>
  <si>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</si>
  <si>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</si>
  <si>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</si>
  <si>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</si>
  <si>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</si>
  <si>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</si>
  <si>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</si>
  <si>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</si>
  <si>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</si>
  <si>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</si>
  <si>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</si>
  <si>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</si>
  <si>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</si>
  <si>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</si>
  <si>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</si>
  <si>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</si>
  <si>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</si>
  <si>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</si>
  <si>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</si>
  <si>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6832/2015</t>
  </si>
  <si>
    <t>Para análise e encaminhamentos.</t>
  </si>
  <si>
    <t>SECTI_ORIGI</t>
  </si>
  <si>
    <t>SECTI</t>
  </si>
  <si>
    <t>Encaminha-se para apreciação e especificação técnica do objeto.</t>
  </si>
  <si>
    <t>ASSTI_ORIGI</t>
  </si>
  <si>
    <t>ASSTI</t>
  </si>
  <si>
    <t>Para cadastrar a demanda.</t>
  </si>
  <si>
    <t>Para encaminhamento</t>
  </si>
  <si>
    <t>CSUP_ORIGI</t>
  </si>
  <si>
    <t>CSUP</t>
  </si>
  <si>
    <t>Encaminhar à SESOP para providências.</t>
  </si>
  <si>
    <t>SESOP_ORIGI</t>
  </si>
  <si>
    <t>SESOP</t>
  </si>
  <si>
    <t>para análise e providências;</t>
  </si>
  <si>
    <t>Para demais providências.</t>
  </si>
  <si>
    <t>CGEU_ORIGI</t>
  </si>
  <si>
    <t>CGEU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</si>
  <si>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</si>
  <si>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</si>
  <si>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</si>
  <si>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</si>
  <si>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</si>
  <si>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</si>
  <si>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</si>
  <si>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SMIC_ORIGI</t>
  </si>
  <si>
    <t>Solicito anexar o documento do SIOFI, se houver orçamento em PO, e enviar, brevemente, à CLC.</t>
  </si>
  <si>
    <t>Conforme doc. 158891/2016.</t>
  </si>
  <si>
    <t>SOP_ORIGI</t>
  </si>
  <si>
    <t>SOP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</si>
  <si>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</si>
  <si>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</si>
  <si>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</si>
  <si>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</si>
  <si>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</si>
  <si>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</si>
  <si>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</si>
  <si>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</si>
  <si>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</si>
  <si>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</si>
  <si>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</si>
  <si>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</si>
  <si>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</si>
  <si>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</si>
  <si>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</si>
  <si>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</si>
  <si>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</si>
  <si>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</si>
  <si>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</si>
  <si>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003140/2015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</si>
  <si>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</si>
  <si>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</si>
  <si>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</si>
  <si>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</si>
  <si>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</si>
  <si>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</si>
  <si>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</si>
  <si>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</si>
  <si>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</si>
  <si>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</si>
  <si>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</si>
  <si>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</si>
  <si>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</si>
  <si>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</si>
  <si>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</si>
  <si>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</si>
  <si>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</si>
  <si>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</si>
  <si>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Solicito informar disponibilidade orçamentária, observando-se a manifestação exarada pela CAAno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</si>
  <si>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</si>
  <si>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</si>
  <si>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</si>
  <si>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</si>
  <si>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</si>
  <si>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</si>
  <si>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</si>
  <si>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</si>
  <si>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</si>
  <si>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</si>
  <si>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</si>
  <si>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</si>
  <si>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</si>
  <si>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</si>
  <si>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007945/2013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</si>
  <si>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</si>
  <si>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</si>
  <si>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</si>
  <si>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</si>
  <si>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</si>
  <si>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</si>
  <si>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</si>
  <si>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</si>
  <si>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</si>
  <si>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</si>
  <si>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</si>
  <si>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</si>
  <si>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</si>
  <si>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</si>
  <si>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</si>
  <si>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005779/2015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</si>
  <si>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</si>
  <si>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</si>
  <si>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</si>
  <si>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</si>
  <si>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</si>
  <si>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</si>
  <si>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</si>
  <si>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</si>
  <si>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</si>
  <si>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</si>
  <si>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</si>
  <si>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</si>
  <si>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</si>
  <si>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</si>
  <si>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</si>
  <si>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</si>
  <si>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</si>
  <si>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</si>
  <si>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</si>
  <si>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</si>
  <si>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</si>
  <si>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</si>
  <si>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</si>
  <si>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</si>
  <si>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009280/2016</t>
  </si>
  <si>
    <t>086ZE_ORIGI</t>
  </si>
  <si>
    <t>086ZE</t>
  </si>
  <si>
    <t>SMIN_ORIGI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</si>
  <si>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</si>
  <si>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</si>
  <si>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</si>
  <si>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</si>
  <si>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</si>
  <si>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</si>
  <si>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</si>
  <si>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</si>
  <si>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</si>
  <si>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 xml:space="preserve">011378/2016 </t>
  </si>
  <si>
    <t>Para readequações.</t>
  </si>
  <si>
    <t>Para encaminhamenros.</t>
  </si>
  <si>
    <t>GABSOFC_ORIGI</t>
  </si>
  <si>
    <t>GABSOFC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</si>
  <si>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</si>
  <si>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</si>
  <si>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</si>
  <si>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</si>
  <si>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</si>
  <si>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</si>
  <si>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</si>
  <si>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</si>
  <si>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</si>
  <si>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</si>
  <si>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</si>
  <si>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</si>
  <si>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</si>
  <si>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</si>
  <si>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</si>
  <si>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</si>
  <si>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>001263/2015</t>
  </si>
  <si>
    <t>Registro de Preços</t>
  </si>
  <si>
    <t>SMCI_ORIGI</t>
  </si>
  <si>
    <t>SMCI</t>
  </si>
  <si>
    <t>Para constar no projeto b ico.</t>
  </si>
  <si>
    <t>ATIVIDADE</t>
  </si>
  <si>
    <t>Para os procedimentos necessários à aquisição dos materiais.</t>
  </si>
  <si>
    <t>Para anexar projeto b ico, em forma de minuta</t>
  </si>
  <si>
    <t>ANALISE PROJETO BASICO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</si>
  <si>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</si>
  <si>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</si>
  <si>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</si>
  <si>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</si>
  <si>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</si>
  <si>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</si>
  <si>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</si>
  <si>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</si>
  <si>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</si>
  <si>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</si>
  <si>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</si>
  <si>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</si>
  <si>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</si>
  <si>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</si>
  <si>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</si>
  <si>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</si>
  <si>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</si>
  <si>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000785/2016</t>
  </si>
  <si>
    <t>SMOI_ORIGI</t>
  </si>
  <si>
    <t>SMIN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</si>
  <si>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</si>
  <si>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</si>
  <si>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</si>
  <si>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</si>
  <si>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</si>
  <si>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</si>
  <si>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</si>
  <si>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</si>
  <si>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</si>
  <si>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</si>
  <si>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</si>
  <si>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</si>
  <si>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</si>
  <si>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</si>
  <si>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</si>
  <si>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</si>
  <si>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</si>
  <si>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</si>
  <si>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</si>
  <si>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</si>
  <si>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</si>
  <si>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</si>
  <si>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</si>
  <si>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008354/2012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</si>
  <si>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</si>
  <si>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</si>
  <si>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</si>
  <si>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</si>
  <si>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</si>
  <si>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</si>
  <si>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</si>
  <si>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</si>
  <si>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</si>
  <si>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</si>
  <si>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</si>
  <si>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</si>
  <si>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SCCLC_ORIGI</t>
  </si>
  <si>
    <t>SCCLC</t>
  </si>
  <si>
    <t>Para análise das planilhas</t>
  </si>
  <si>
    <t>SECIA_ORIGI</t>
  </si>
  <si>
    <t>SECIA</t>
  </si>
  <si>
    <t>Ciência e encaminhamento à CPL.</t>
  </si>
  <si>
    <t>Considerando o doc. 292.275/12 da SCCLC.</t>
  </si>
  <si>
    <t>Para análise das planilhas.</t>
  </si>
  <si>
    <t>CCLCE_ORIGI</t>
  </si>
  <si>
    <t>CCLCE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</si>
  <si>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</si>
  <si>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</si>
  <si>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</si>
  <si>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</si>
  <si>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</si>
  <si>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</si>
  <si>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</si>
  <si>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</si>
  <si>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</si>
  <si>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</si>
  <si>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 xml:space="preserve">000455/2012 </t>
  </si>
  <si>
    <t>autorizar</t>
  </si>
  <si>
    <t>para ratificar orçamentos e elaborar o termo de abertura de licitação.</t>
  </si>
  <si>
    <t>Com as informações.</t>
  </si>
  <si>
    <t>GABSA_ORIGI</t>
  </si>
  <si>
    <t>GABSA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</si>
  <si>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</si>
  <si>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</si>
  <si>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</si>
  <si>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</si>
  <si>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</si>
  <si>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</si>
  <si>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</si>
  <si>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</si>
  <si>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</si>
  <si>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006761/2014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</si>
  <si>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</si>
  <si>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</si>
  <si>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</si>
  <si>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</si>
  <si>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</si>
  <si>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</si>
  <si>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</si>
  <si>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</si>
  <si>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</si>
  <si>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</si>
  <si>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</si>
  <si>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</si>
  <si>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</si>
  <si>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</si>
  <si>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</si>
  <si>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</si>
  <si>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</si>
  <si>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</si>
  <si>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</si>
  <si>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</si>
  <si>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</si>
  <si>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</si>
  <si>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</si>
  <si>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</si>
  <si>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GABDG_ORIGI</t>
  </si>
  <si>
    <t>GABDG</t>
  </si>
  <si>
    <t>Solicito assinatura da Diretora Geral na Ata de Registro de Preços.</t>
  </si>
  <si>
    <t>001060/2012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</si>
  <si>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</si>
  <si>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</si>
  <si>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</si>
  <si>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</si>
  <si>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</si>
  <si>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</si>
  <si>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</si>
  <si>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</si>
  <si>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</si>
  <si>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</si>
  <si>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</si>
  <si>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</si>
  <si>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</si>
  <si>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003819/2013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</si>
  <si>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</si>
  <si>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</si>
  <si>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</si>
  <si>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</si>
  <si>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</si>
  <si>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</si>
  <si>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</si>
  <si>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</si>
  <si>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</si>
  <si>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</si>
  <si>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</si>
  <si>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</si>
  <si>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</si>
  <si>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</si>
  <si>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</si>
  <si>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</si>
  <si>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</si>
  <si>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</si>
  <si>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</si>
  <si>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</si>
  <si>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</si>
  <si>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</si>
  <si>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</si>
  <si>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</si>
  <si>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</si>
  <si>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</si>
  <si>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7017/2016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</si>
  <si>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</si>
  <si>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</si>
  <si>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</si>
  <si>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</si>
  <si>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</si>
  <si>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</si>
  <si>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</si>
  <si>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</si>
  <si>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</si>
  <si>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</si>
  <si>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7515/2015</t>
  </si>
  <si>
    <t>SST_ORIGI</t>
  </si>
  <si>
    <t>ST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</si>
  <si>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</si>
  <si>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</si>
  <si>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</si>
  <si>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</si>
  <si>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</si>
  <si>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</si>
  <si>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</si>
  <si>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ST_ORIGI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</si>
  <si>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</si>
  <si>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</si>
  <si>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</si>
  <si>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</si>
  <si>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</si>
  <si>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</si>
  <si>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</si>
  <si>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</si>
  <si>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</si>
  <si>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</si>
  <si>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</si>
  <si>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</si>
  <si>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</si>
  <si>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</si>
  <si>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</si>
  <si>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</si>
  <si>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</si>
  <si>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</si>
  <si>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</si>
  <si>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</si>
  <si>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</si>
  <si>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</si>
  <si>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</si>
  <si>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</si>
  <si>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</si>
  <si>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</si>
  <si>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</si>
  <si>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 xml:space="preserve">8751/2012 </t>
  </si>
  <si>
    <t>Autorização para emissão do termo.</t>
  </si>
  <si>
    <t>Para emitir termo de abertura de licitação com o orçamento da CAAconforme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</si>
  <si>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</si>
  <si>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</si>
  <si>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</si>
  <si>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</si>
  <si>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</si>
  <si>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</si>
  <si>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</si>
  <si>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</si>
  <si>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</si>
  <si>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</si>
  <si>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</si>
  <si>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</si>
  <si>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</t>
  </si>
  <si>
    <t>SMI_ORIGI</t>
  </si>
  <si>
    <t>ASG</t>
  </si>
  <si>
    <t>CCS_ORIGI</t>
  </si>
  <si>
    <t>CCS</t>
  </si>
  <si>
    <t>PARA ENCAMINHAMENTO</t>
  </si>
  <si>
    <t>SECPEG_ORIGI</t>
  </si>
  <si>
    <t>SECPEG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</si>
  <si>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</si>
  <si>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</si>
  <si>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</si>
  <si>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</si>
  <si>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</si>
  <si>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</si>
  <si>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</si>
  <si>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</si>
  <si>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</si>
  <si>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</si>
  <si>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</si>
  <si>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</si>
  <si>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</si>
  <si>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</si>
  <si>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</si>
  <si>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</si>
  <si>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</si>
  <si>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</si>
  <si>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 xml:space="preserve">5372/2015 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</si>
  <si>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</si>
  <si>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</si>
  <si>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</si>
  <si>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</si>
  <si>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</si>
  <si>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</si>
  <si>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</si>
  <si>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</si>
  <si>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</si>
  <si>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</si>
  <si>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</si>
  <si>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</si>
  <si>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</si>
  <si>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</si>
  <si>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</si>
  <si>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</si>
  <si>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</si>
  <si>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</si>
  <si>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</si>
  <si>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SSG_ORIGI</t>
  </si>
  <si>
    <t>SSG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</si>
  <si>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</si>
  <si>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</si>
  <si>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</si>
  <si>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</si>
  <si>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</si>
  <si>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</si>
  <si>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</si>
  <si>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</si>
  <si>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</si>
  <si>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</si>
  <si>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</si>
  <si>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</si>
  <si>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</si>
  <si>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</si>
  <si>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</si>
  <si>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</si>
  <si>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</si>
  <si>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</si>
  <si>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</si>
  <si>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</si>
  <si>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</si>
  <si>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</si>
  <si>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</si>
  <si>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</si>
  <si>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</si>
  <si>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</si>
  <si>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</si>
  <si>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</si>
  <si>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</si>
  <si>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</si>
  <si>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</si>
  <si>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</si>
  <si>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</si>
  <si>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</si>
  <si>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</si>
  <si>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</si>
  <si>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</si>
  <si>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</si>
  <si>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</si>
  <si>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</si>
  <si>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</si>
  <si>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</si>
  <si>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</si>
  <si>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>15/2016</t>
  </si>
  <si>
    <t>Para avaliação.</t>
  </si>
  <si>
    <t>Para complementar</t>
  </si>
  <si>
    <t>Com o projeto b ico revisado.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</si>
  <si>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</si>
  <si>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</si>
  <si>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</si>
  <si>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</si>
  <si>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</si>
  <si>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</si>
  <si>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</si>
  <si>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</si>
  <si>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</si>
  <si>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</si>
  <si>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</si>
  <si>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</si>
  <si>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</si>
  <si>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</si>
  <si>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</si>
  <si>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</si>
  <si>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</si>
  <si>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</si>
  <si>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</si>
  <si>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</si>
  <si>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</si>
  <si>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014337/2016</t>
  </si>
  <si>
    <t>Solicita-se os procedimentos necessários quanto aos orçamentos</t>
  </si>
  <si>
    <t>SC _ORIGI</t>
  </si>
  <si>
    <t>SC 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</si>
  <si>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</si>
  <si>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</si>
  <si>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</si>
  <si>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</si>
  <si>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</si>
  <si>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</si>
  <si>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</si>
  <si>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</si>
  <si>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</si>
  <si>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SLIC _ORIGI</t>
  </si>
  <si>
    <t>SLIC </t>
  </si>
  <si>
    <t>Elaborada minuta.</t>
  </si>
  <si>
    <t>À SECGA: à apreciação superior.</t>
  </si>
  <si>
    <t>Para publicação do edital</t>
  </si>
  <si>
    <t>011188/2016</t>
  </si>
  <si>
    <t>Segue para os procedimentos urgentes referente à licitação.</t>
  </si>
  <si>
    <t>CLC _ORIGI</t>
  </si>
  <si>
    <t>CLC 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</si>
  <si>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</si>
  <si>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</si>
  <si>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</si>
  <si>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</si>
  <si>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</si>
  <si>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</si>
  <si>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</si>
  <si>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</si>
  <si>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</si>
  <si>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</si>
  <si>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</si>
  <si>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Segue para anÃ¡lise do projeto basico e orçamentos obtidos visando contratação necessária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</si>
  <si>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</si>
  <si>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</si>
  <si>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</si>
  <si>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</si>
  <si>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</si>
  <si>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</si>
  <si>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 xml:space="preserve">014040/2016 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</si>
  <si>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</si>
  <si>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</si>
  <si>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</si>
  <si>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</si>
  <si>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</si>
  <si>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</si>
  <si>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</si>
  <si>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</si>
  <si>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</si>
  <si>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</si>
  <si>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</si>
  <si>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</si>
  <si>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</si>
  <si>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</si>
  <si>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</si>
  <si>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</si>
  <si>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</si>
  <si>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</si>
  <si>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</si>
  <si>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</si>
  <si>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</si>
  <si>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</si>
  <si>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</si>
  <si>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</si>
  <si>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</si>
  <si>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</si>
  <si>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</si>
  <si>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</si>
  <si>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011875/2016</t>
  </si>
  <si>
    <t>Encaminha-se para</t>
  </si>
  <si>
    <t>À SC: para emitir TAL.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</si>
  <si>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</si>
  <si>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</si>
  <si>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</si>
  <si>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</si>
  <si>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 xml:space="preserve">007141/2016 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</si>
  <si>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</si>
  <si>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</si>
  <si>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</si>
  <si>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</si>
  <si>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</si>
  <si>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</si>
  <si>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</si>
  <si>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</si>
  <si>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</si>
  <si>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</si>
  <si>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</si>
  <si>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</si>
  <si>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</si>
  <si>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</si>
  <si>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</si>
  <si>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</si>
  <si>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</si>
  <si>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</si>
  <si>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</si>
  <si>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</si>
  <si>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</si>
  <si>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</si>
  <si>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</si>
  <si>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</si>
  <si>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</si>
  <si>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</si>
  <si>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</si>
  <si>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</si>
  <si>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</si>
  <si>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</si>
  <si>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</si>
  <si>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SAEF_ORIGI</t>
  </si>
  <si>
    <t>SAEF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</si>
  <si>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</si>
  <si>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</si>
  <si>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</si>
  <si>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</si>
  <si>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</si>
  <si>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</si>
  <si>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</si>
  <si>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</si>
  <si>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</si>
  <si>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</si>
  <si>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</si>
  <si>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</si>
  <si>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</si>
  <si>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</si>
  <si>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</si>
  <si>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</si>
  <si>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</si>
  <si>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</si>
  <si>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</si>
  <si>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</si>
  <si>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</si>
  <si>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 xml:space="preserve">011628/2017 </t>
  </si>
  <si>
    <t>SOP </t>
  </si>
  <si>
    <t>011628/2017</t>
  </si>
  <si>
    <t>CIP </t>
  </si>
  <si>
    <t>SECGS  </t>
  </si>
  <si>
    <t>DG  </t>
  </si>
  <si>
    <t>PRESID  </t>
  </si>
  <si>
    <t xml:space="preserve"> 107ZE  </t>
  </si>
  <si>
    <t xml:space="preserve"> SOP </t>
  </si>
  <si>
    <t xml:space="preserve"> SECGS  </t>
  </si>
  <si>
    <t xml:space="preserve"> DG  </t>
  </si>
  <si>
    <t xml:space="preserve"> SECGA  </t>
  </si>
  <si>
    <t xml:space="preserve"> SPO  </t>
  </si>
  <si>
    <t xml:space="preserve"> CO  </t>
  </si>
  <si>
    <t xml:space="preserve"> SECOFC  </t>
  </si>
  <si>
    <t xml:space="preserve"> LEANDRO.SOPCHAKI  </t>
  </si>
  <si>
    <t xml:space="preserve"> CLC  </t>
  </si>
  <si>
    <t xml:space="preserve"> SC  </t>
  </si>
  <si>
    <t xml:space="preserve"> SLIC  </t>
  </si>
  <si>
    <t xml:space="preserve"> SCON  </t>
  </si>
  <si>
    <t xml:space="preserve"> CPL  </t>
  </si>
  <si>
    <t xml:space="preserve"> ASSDG  </t>
  </si>
  <si>
    <t xml:space="preserve"> COC  </t>
  </si>
  <si>
    <t>006785/2017</t>
  </si>
  <si>
    <t xml:space="preserve"> Henry  </t>
  </si>
  <si>
    <t xml:space="preserve"> CMP  </t>
  </si>
  <si>
    <t xml:space="preserve"> GABCOC  </t>
  </si>
  <si>
    <t>002255/2017</t>
  </si>
  <si>
    <t>SAPRE </t>
  </si>
  <si>
    <t>SECGA  </t>
  </si>
  <si>
    <t>CLC  </t>
  </si>
  <si>
    <t>SC  </t>
  </si>
  <si>
    <t xml:space="preserve"> SGEC  </t>
  </si>
  <si>
    <t xml:space="preserve"> SEO  </t>
  </si>
  <si>
    <t>003858/2017</t>
  </si>
  <si>
    <t>012049/2017</t>
  </si>
  <si>
    <t>Dispensa</t>
  </si>
  <si>
    <t>SPO  </t>
  </si>
  <si>
    <t xml:space="preserve"> SASAC  </t>
  </si>
  <si>
    <t>CO  </t>
  </si>
  <si>
    <t>003095/2017</t>
  </si>
  <si>
    <t>003947/2017</t>
  </si>
  <si>
    <t>004301/2017</t>
  </si>
  <si>
    <t>SGEC  </t>
  </si>
  <si>
    <t xml:space="preserve"> GABDG  </t>
  </si>
  <si>
    <t>002612/2017</t>
  </si>
  <si>
    <t>SMIC </t>
  </si>
  <si>
    <t>004432/2017</t>
  </si>
  <si>
    <t>001708/2017</t>
  </si>
  <si>
    <t>004570/2017</t>
  </si>
  <si>
    <t>SREDE  </t>
  </si>
  <si>
    <t>SESOP  </t>
  </si>
  <si>
    <t>AVI  </t>
  </si>
  <si>
    <t>CSESS  </t>
  </si>
  <si>
    <t>SMIN </t>
  </si>
  <si>
    <t>Row Labels</t>
  </si>
  <si>
    <t>Grand Total</t>
  </si>
  <si>
    <t>Average of TOTAL DIAS</t>
  </si>
  <si>
    <t>(Multiple Items)</t>
  </si>
  <si>
    <t>Count of NUMERO PAD</t>
  </si>
  <si>
    <t>StdDev of TOTAL DIAS</t>
  </si>
  <si>
    <t>NOVOS</t>
  </si>
  <si>
    <t>ANTIGOS</t>
  </si>
  <si>
    <t>8898/2017</t>
  </si>
  <si>
    <t>ASG  </t>
  </si>
  <si>
    <t>CSTA  </t>
  </si>
  <si>
    <t>Para análise e apreciação do Estudo Preliminar.</t>
  </si>
  <si>
    <t>Para anÃ¡lise do Estudo Preliminar.</t>
  </si>
  <si>
    <t>Para informações complementares e adequações conforme minuta anexa.</t>
  </si>
  <si>
    <t>Com Estudo preliminar retificado. Com informação da CSTA.</t>
  </si>
  <si>
    <t>Estamos de acordo com a inclusão de mais uma impressora ao estudo, devendo o mesmo ser atualizado co</t>
  </si>
  <si>
    <t>Para apreciação. Pelo prosseguimento.</t>
  </si>
  <si>
    <t>Solicitamos os trâmites necessários à contratação dos serviços de manutenção de impressoras gráficas</t>
  </si>
  <si>
    <t>Considerando os orÃ§amentos juntados pelo setor solicitante segue para elaborar planilha preÃ§os de ba</t>
  </si>
  <si>
    <t>Para elaborar planilha de preços.</t>
  </si>
  <si>
    <t>11006/2017</t>
  </si>
  <si>
    <t>Para atendimento na CSTA em virtude da extinção da ASG.</t>
  </si>
  <si>
    <t>Para anÃ¡lise do Estudo Preliminar em minuta</t>
  </si>
  <si>
    <t>Entende-se pela viabilidade da contratação, sendo necessário complementar o estudo técnico e</t>
  </si>
  <si>
    <t>Com o Estudo Preliminar, excluindo as faixas</t>
  </si>
  <si>
    <t>6877/2017</t>
  </si>
  <si>
    <t>COC  </t>
  </si>
  <si>
    <t xml:space="preserve"> GABCFIC  </t>
  </si>
  <si>
    <t xml:space="preserve"> SPCF  </t>
  </si>
  <si>
    <t xml:space="preserve"> CFIC  </t>
  </si>
  <si>
    <t xml:space="preserve"> CSTA  </t>
  </si>
  <si>
    <t>Solicito anexar o projeto bÃ¡sico pertinente, citando, no item Justificativa, o estudo preliminar em</t>
  </si>
  <si>
    <t>Para providências conforme DOC/PAD n.º 094203/2017.</t>
  </si>
  <si>
    <t>Em atendimento ao doc 94935/2017.</t>
  </si>
  <si>
    <t>Para anÃ¡lise</t>
  </si>
  <si>
    <t>Solicitamos disponibilidade orÃ§amentÃ¡ria conforme projeto bÃ¡sico.</t>
  </si>
  <si>
    <t>Para análise e conveniência de Dispensa de Licitação.</t>
  </si>
  <si>
    <t>Para elaboração do termo de dispensa de licitação.</t>
  </si>
  <si>
    <t>COM TDL 327/2017</t>
  </si>
  <si>
    <t>Para análise e designação gestores/fiscais.</t>
  </si>
  <si>
    <t>solicita autorização para a contratação por dispensa de licitação</t>
  </si>
  <si>
    <t>Para emissão de Nota de Empenho.</t>
  </si>
  <si>
    <t>Segue para pagamento.</t>
  </si>
  <si>
    <t>Para indicar retenções.</t>
  </si>
  <si>
    <t>7422/2017</t>
  </si>
  <si>
    <t>SPLE  </t>
  </si>
  <si>
    <t>SCI  </t>
  </si>
  <si>
    <t>ASCOM  </t>
  </si>
  <si>
    <t xml:space="preserve"> EJE  </t>
  </si>
  <si>
    <t xml:space="preserve"> COPE  </t>
  </si>
  <si>
    <t xml:space="preserve"> SII  </t>
  </si>
  <si>
    <t xml:space="preserve"> SLE  </t>
  </si>
  <si>
    <t xml:space="preserve"> ASCOM  </t>
  </si>
  <si>
    <t>Para análise da solicitação.</t>
  </si>
  <si>
    <t>Para apreciação e encaminhamento.</t>
  </si>
  <si>
    <t>De acordo, solicito sugerir data e abrir trÃ¢mite colaborativo para convite Ã s Ã¡reas demandantes.</t>
  </si>
  <si>
    <t>para informar os maiores demandantes.</t>
  </si>
  <si>
    <t>Com as informações inseridas.</t>
  </si>
  <si>
    <t>Para aguardar a reunião elencada.</t>
  </si>
  <si>
    <t>Para inclusÃ£o da ata da reuniÃ£o.</t>
  </si>
  <si>
    <t>Para verificação das demandas relacionadas.</t>
  </si>
  <si>
    <t>1403/2017</t>
  </si>
  <si>
    <t>Com manifestaÃ§Ã£o da CSTA pelo encaminhamento do pedido.</t>
  </si>
  <si>
    <t>Previamente, solicito informar se o objeto foi ou será incluído em contratação normal</t>
  </si>
  <si>
    <t>11651/2017</t>
  </si>
  <si>
    <t>SEO  </t>
  </si>
  <si>
    <t>SPCF  </t>
  </si>
  <si>
    <t>GABCFIC  </t>
  </si>
  <si>
    <t>CFIC  </t>
  </si>
  <si>
    <t>SAEF  </t>
  </si>
  <si>
    <t xml:space="preserve"> SCL  </t>
  </si>
  <si>
    <t xml:space="preserve"> SEF  </t>
  </si>
  <si>
    <t>Para substituir.</t>
  </si>
  <si>
    <t>Para liquidação</t>
  </si>
  <si>
    <t>Para pagamento do documento hábil 2017NP002006, e demais providências</t>
  </si>
  <si>
    <t>Para ciência e providências.</t>
  </si>
  <si>
    <t>Para apropriações e posterior envio para pagamento.</t>
  </si>
  <si>
    <t>Para pagamento do documento hábil 2017NP002234, e demais providências</t>
  </si>
  <si>
    <t>Para conhecimento da realização do pagamento</t>
  </si>
  <si>
    <t>SEGUE PARA PAGAMENTO</t>
  </si>
  <si>
    <t>Para pagamento do documento hábil 2017NP002552, e demais providências</t>
  </si>
  <si>
    <t>Para pagamento do documento hábil 2017NP002824, e demais providências</t>
  </si>
  <si>
    <t>Para procedimentos de encerramento do exercício 2017</t>
  </si>
  <si>
    <t>Para pagamento do documento hábil 2017NP002953</t>
  </si>
  <si>
    <t>Com as retificaÃ§Ãµes efetuadas pelo fornecedor.</t>
  </si>
  <si>
    <t>Para pagamento do documento hábil 2018NP000179, e demais providências</t>
  </si>
  <si>
    <t>5196/2016</t>
  </si>
  <si>
    <t>ASSISEG  </t>
  </si>
  <si>
    <t>COGSA  </t>
  </si>
  <si>
    <t>Para apreciação e manifestação.</t>
  </si>
  <si>
    <t>SASG  </t>
  </si>
  <si>
    <t>CIP  </t>
  </si>
  <si>
    <t>CMP  </t>
  </si>
  <si>
    <t>Encerramento de trâmite colaborativo</t>
  </si>
  <si>
    <t>Para avaliação no que se refere a estudos preliminares e adequação aos normativos e modelos existes.</t>
  </si>
  <si>
    <t xml:space="preserve"> COGSA  </t>
  </si>
  <si>
    <t xml:space="preserve"> CIP  </t>
  </si>
  <si>
    <t>Para efetuar as alterações.</t>
  </si>
  <si>
    <t xml:space="preserve"> ASSISEG  </t>
  </si>
  <si>
    <t>Para atendimento ao doc 135081/2016</t>
  </si>
  <si>
    <t xml:space="preserve"> SESEG  </t>
  </si>
  <si>
    <t>Para prosseguimento</t>
  </si>
  <si>
    <t>À SECGS: com sugestões para o Termo de Referência.</t>
  </si>
  <si>
    <t>Ciente e de acordo com a manifestaÃ§Ã£o da SECGS. Para atendimento ao DOC/PAD n.Âº 2087602016.</t>
  </si>
  <si>
    <t>Análise</t>
  </si>
  <si>
    <t>Para rever o Termo de ReferÃªncia, tirando as referÃªncias diretas ao sistema NUUO</t>
  </si>
  <si>
    <t>Informação</t>
  </si>
  <si>
    <t>Para aguardar novas orientaÃ§Ãµes</t>
  </si>
  <si>
    <t xml:space="preserve">Coordenadoria de Segurança, Transporte e Apoio Administrativo
</t>
  </si>
  <si>
    <t>7437/2017</t>
  </si>
  <si>
    <t>SESEG  </t>
  </si>
  <si>
    <t>Para análise com TR modificado conforme orientação da CSTA via telefone</t>
  </si>
  <si>
    <t>Para inclusÃ£o do Chek List para Registro de PreÃ§os</t>
  </si>
  <si>
    <t>Previamente à análise do Projeto Básico, solicito ratificar se se trata de registro de preços</t>
  </si>
  <si>
    <t>Para análise de projeto alterado</t>
  </si>
  <si>
    <t>Para providÃªncias</t>
  </si>
  <si>
    <t>Para anÃ¡lise do Termo de ReferÃªncia para a aquisiÃ§Ã£o de uniformes, com revisÃµes feitas pela CSTA</t>
  </si>
  <si>
    <t>Para adequar projeto básico conforme itens do check-list e demais necessidades do objeto.</t>
  </si>
  <si>
    <t>Para retificação conforme solicitado no DOC/PAD n.º 174051/2017 (vide minuta com observações).</t>
  </si>
  <si>
    <t>Para análise e prosseguimento</t>
  </si>
  <si>
    <t>Para separar em itens/lotes</t>
  </si>
  <si>
    <t>Para anÃ¡lise do Termo de ReferÃªncia</t>
  </si>
  <si>
    <t>Para complementar os itens destacados na minuta (prazos, gestor/fiscal, termos anexos).</t>
  </si>
  <si>
    <t>Para prosseguimento, com o TR ajustado</t>
  </si>
  <si>
    <t>Solicitamos os procedimentos relativos à licitação, conforme projeto básico, com a informação de .</t>
  </si>
  <si>
    <t>Tendo em vista o prazo exíguo</t>
  </si>
  <si>
    <t>Tendo em vista que os orçamentos estão incompletos, solicitamos pesquisas com outras empresas, na maior brevidade possível, para contratação, ainda, neste exercício financeiro.</t>
  </si>
  <si>
    <t>Planilha de Preços</t>
  </si>
  <si>
    <t>Com informação referente à viabilidade de realização de licitação neste exercício.</t>
  </si>
  <si>
    <t>Para verificar o prazo de entrega com as empresas orçadas com intuito de viabilizar a licitação aind</t>
  </si>
  <si>
    <t>Para ciência da informação contida no doc.233014.</t>
  </si>
  <si>
    <t>Ciente. Segue para contratação no próximo exercício.</t>
  </si>
  <si>
    <t>9419/2017</t>
  </si>
  <si>
    <t>Para alteraÃ§Ãµes no Termo de ReferÃªncia</t>
  </si>
  <si>
    <t>Solicita-se a aquisição de dez pistolas Sparks (dispositivos elétricos incapacitantes)</t>
  </si>
  <si>
    <t>Para prosseguimento da aquisiÃ§Ã£o de pistolas SPARKS, conforme TR</t>
  </si>
  <si>
    <t>SECOFC  </t>
  </si>
  <si>
    <t>Para ciência de que a presente demanda será cancelada.</t>
  </si>
  <si>
    <t>Para os procedimentos necessários</t>
  </si>
  <si>
    <t>Ciente do cancelamento da demanda.</t>
  </si>
  <si>
    <t>Para continuidade dos procedimentos preparatórios.</t>
  </si>
  <si>
    <t>De acordo, podendo ser enviado o ofício respectivo, conforme padrão adotado.</t>
  </si>
  <si>
    <t>7092/2017</t>
  </si>
  <si>
    <t>Solicita-se encaminhar à Seção de Obras e Projetos os seguintes questionamentos:</t>
  </si>
  <si>
    <t>Com solicitação.</t>
  </si>
  <si>
    <t>Segue para que a área responsável analise os questionamentos postos pela Coordenadoria</t>
  </si>
  <si>
    <t>SOP  </t>
  </si>
  <si>
    <t>Para informar quanto as duvidas suscitada pela Seção de Segurança.</t>
  </si>
  <si>
    <t xml:space="preserve"> COBRAS  </t>
  </si>
  <si>
    <t>Solicito informações sobre as questões relativas aos fóruns construídos.</t>
  </si>
  <si>
    <t>Informação Comissão de Obras.</t>
  </si>
  <si>
    <t>Sra. Coordenadora, solicitamos anexar as respectivas escrituras com os dados dos muros inclusive</t>
  </si>
  <si>
    <t>Conforme sugestão da Coordenadoria de Material e Patrimônio emitida no doc. 138502, seria mais viáve</t>
  </si>
  <si>
    <t>Para atender ao doc. 138502/2017 .</t>
  </si>
  <si>
    <t>Esta Secretaria está de acordo com os procedimentos a serem adotados relativamente à consulta aos</t>
  </si>
  <si>
    <t>7411/2016</t>
  </si>
  <si>
    <t>Para apreciação e encaminhamento</t>
  </si>
  <si>
    <t>CREGAB  </t>
  </si>
  <si>
    <t>CRECAD  </t>
  </si>
  <si>
    <t>Para manifestação</t>
  </si>
  <si>
    <t>SDS  </t>
  </si>
  <si>
    <t>SECTI  </t>
  </si>
  <si>
    <t>CPRODES  </t>
  </si>
  <si>
    <t xml:space="preserve"> CPRODES  </t>
  </si>
  <si>
    <t>Com o parecer da SDS.</t>
  </si>
  <si>
    <t xml:space="preserve"> SECTI  </t>
  </si>
  <si>
    <t>Com a informação da SDS.</t>
  </si>
  <si>
    <t>INFOS</t>
  </si>
  <si>
    <t>12268/2017</t>
  </si>
  <si>
    <t>Para análise do Estudo Preliminar</t>
  </si>
  <si>
    <t>Encaminha MINUTA do Estudo Preliminar, com alteraÃ§Ãµes da CSTA em 15/02/2018</t>
  </si>
  <si>
    <t>Com as sugestões finais do Estudo Técnico Preliminar anexadas como minuta.</t>
  </si>
  <si>
    <t>6408/2017</t>
  </si>
  <si>
    <t>057ZE  </t>
  </si>
  <si>
    <t>PARA ADOÇÃO DAS PROVIDÊNCIAS NECESSÁRIAS, TENDO EM VISTA O PERÍODO DA BIOMETRIA DE 17/04 A 14/07/17</t>
  </si>
  <si>
    <t>PARA AS DEVIDAS PROVIDÊNCIAS</t>
  </si>
  <si>
    <t>Para ajustes no TR</t>
  </si>
  <si>
    <t>Para análise do projeto readequado.</t>
  </si>
  <si>
    <t>Prosseguimento.</t>
  </si>
  <si>
    <t>Para prosseguimento da contratação de alarme monitorado, considerando os ajustes feitos no TR</t>
  </si>
  <si>
    <t>Solicitamos disponibilidade orçamentária para a contratação e envio à SECGA, considerando-se a</t>
  </si>
  <si>
    <t>Para inserir o pedido no sistema SIOFI. Após, volte.</t>
  </si>
  <si>
    <t>para prosseguimento.</t>
  </si>
  <si>
    <t>Para prosseguimento da contrataÃ§Ã£o de alarme monitorado atÃ© 30/11/2017</t>
  </si>
  <si>
    <t>disp orç</t>
  </si>
  <si>
    <t>PARA MINUTAR CONTRATO</t>
  </si>
  <si>
    <t>Á pedido.</t>
  </si>
  <si>
    <t>Para minutar contrato</t>
  </si>
  <si>
    <t>Para análise,</t>
  </si>
  <si>
    <t>Para ciência</t>
  </si>
  <si>
    <t>Com informações.</t>
  </si>
  <si>
    <t>Elaborada minuta do Contrato</t>
  </si>
  <si>
    <t>Para análise e demais providências.</t>
  </si>
  <si>
    <t>Para análise da minuta contratual.</t>
  </si>
  <si>
    <t xml:space="preserve"> SCONT  </t>
  </si>
  <si>
    <t xml:space="preserve"> SGDMI  </t>
  </si>
  <si>
    <t>5741/2017</t>
  </si>
  <si>
    <t>164ZE  </t>
  </si>
  <si>
    <t>para anÃ¡lise</t>
  </si>
  <si>
    <t>Ciente, Para avaliação e prosseguimento.</t>
  </si>
  <si>
    <t>Para os procedimentos necessÃ¡rios Ã  contrataÃ§Ã£o.</t>
  </si>
  <si>
    <t>Para providenciar contratação.</t>
  </si>
  <si>
    <t>Para elaborar o Termo de Dispensa de Licitação;.</t>
  </si>
  <si>
    <t>Para atendimento do item I do documento nº 92880/2017.</t>
  </si>
  <si>
    <t>Para continuidade dos procedimentos</t>
  </si>
  <si>
    <t>Para os procedimentos pertinentes.</t>
  </si>
  <si>
    <t>Para emitir minuta do Contrato de prestação de serviços.</t>
  </si>
  <si>
    <t>Para autorizar o Termo de Dispensa de Licitação nº 63/2017.</t>
  </si>
  <si>
    <t>PARA EMPENHAR</t>
  </si>
  <si>
    <t xml:space="preserve"> ACO  </t>
  </si>
  <si>
    <t>Para emissão da Nota de Empenho conforme autorização retro</t>
  </si>
  <si>
    <t>Para formalização.</t>
  </si>
  <si>
    <t>Ciente.</t>
  </si>
  <si>
    <t>Encaminha-se, para apreciação superior, termo de referência para contratação do</t>
  </si>
  <si>
    <t>Conforme acordado</t>
  </si>
  <si>
    <t>Em devolução, para prosseguimento</t>
  </si>
  <si>
    <t>Conforme acordado por telefone</t>
  </si>
  <si>
    <t>Para ciência da designação.</t>
  </si>
  <si>
    <t>Para registros</t>
  </si>
  <si>
    <t>7131/2017</t>
  </si>
  <si>
    <t>058ZE  </t>
  </si>
  <si>
    <t>Para Providências</t>
  </si>
  <si>
    <t>Segue novo orçamento.</t>
  </si>
  <si>
    <t>Encaminha-se, para apreciação superior, termo de referência</t>
  </si>
  <si>
    <t>Para ajuste do Termo de Referência</t>
  </si>
  <si>
    <t>Para ciência e encaminhamento à Secretaria de Orçamento, Finanças e Contabilidade.</t>
  </si>
  <si>
    <t>Para elaborar o Termo de Dispensa de Licitação pelo valor.</t>
  </si>
  <si>
    <t>Para ciência e prosseguimento</t>
  </si>
  <si>
    <t>Elaborada minuta de contrato, Monitoramento de Bandeirantes,</t>
  </si>
  <si>
    <t>Para análise, designação de gestores/fiscais e encaminhamento.</t>
  </si>
  <si>
    <t>Para ciência e prosseguimento.</t>
  </si>
  <si>
    <t>Para ciência e providências</t>
  </si>
  <si>
    <t>6246/2017</t>
  </si>
  <si>
    <t>025ZE  </t>
  </si>
  <si>
    <t>Ciente. Para avaliação e prosseguimento.</t>
  </si>
  <si>
    <t>Solicito adequar a parte de fiscais e gestores, nominando as figuras respectivas.</t>
  </si>
  <si>
    <t>Para as providÃÂªncias solicitadas no doc 94725</t>
  </si>
  <si>
    <t>Para complementar o item relativo ao desfazimento.</t>
  </si>
  <si>
    <t>Com a readequação do projeto básico</t>
  </si>
  <si>
    <t>Solicitamos disponibilidade orçamentária para a contratação e envio à SECGA, considerando-se a mel</t>
  </si>
  <si>
    <t>Para análise e continuidade ao processo</t>
  </si>
  <si>
    <t>DISP ORÇ</t>
  </si>
  <si>
    <t>Para autorizar o Termo de Dispensa de Licitação nº 315/17 e designar os gestores/fiscais do contrato</t>
  </si>
  <si>
    <t>6996/2017</t>
  </si>
  <si>
    <t>149ZE  </t>
  </si>
  <si>
    <t>O Fórum não possui segurança eletrônica e monitorada e está em Biometria de 03/04 a 25/08/2017.</t>
  </si>
  <si>
    <t>prossiga</t>
  </si>
  <si>
    <t>para continuidade</t>
  </si>
  <si>
    <t xml:space="preserve"> 149ZE  </t>
  </si>
  <si>
    <t>Para atender</t>
  </si>
  <si>
    <t>Para Justificar</t>
  </si>
  <si>
    <t>Com a justificativa</t>
  </si>
  <si>
    <t>Segue para análise.</t>
  </si>
  <si>
    <t>Elaborada minuta do Contrato, aceita a minuta pela empresa. Segue para análise, disponibilidade</t>
  </si>
  <si>
    <t>Para análise e designação dos gestores/fiscais do contrato.</t>
  </si>
  <si>
    <t>Para atestar</t>
  </si>
  <si>
    <t>7827/2017</t>
  </si>
  <si>
    <t>079ZE  </t>
  </si>
  <si>
    <t>Para contratação</t>
  </si>
  <si>
    <t>Prossiga</t>
  </si>
  <si>
    <t>Inserida a minuta contratual. Segue, para análise</t>
  </si>
  <si>
    <t>Segue para análise do Termo de Dispensa de Licitação nº 339/2017.</t>
  </si>
  <si>
    <t>7307/2017</t>
  </si>
  <si>
    <t>080ZE  </t>
  </si>
  <si>
    <t>Informo que as câmeras do fórum estão inoperantes, necessitam de reparo e conectividade com a sede</t>
  </si>
  <si>
    <t>Para informar disponibilidade.</t>
  </si>
  <si>
    <t>Informa disponibilidade orçamentária, para demais providências.</t>
  </si>
  <si>
    <t>Elaborada Minuta do contrato, segue para disponibilidade, análise e de se acordo, para empenho.</t>
  </si>
  <si>
    <t>segue para análise da minuta contratual</t>
  </si>
  <si>
    <t>para empenhar.</t>
  </si>
  <si>
    <t>6816/2017</t>
  </si>
  <si>
    <t>029ZE  </t>
  </si>
  <si>
    <t>Para as devidas providências (Biometria na 29a ZE de 10/07 a 10/11/17).</t>
  </si>
  <si>
    <t>Para alterar Termo de referência conforme modelo padrão (SESEG/CSTA). Após, retorne com urgência.</t>
  </si>
  <si>
    <t>continuidade</t>
  </si>
  <si>
    <t>Para ratificar ou adequar PB, vez que consta empresa diferente daquela que apresentou or</t>
  </si>
  <si>
    <t>Segue minuta do Contrato para análise, para informação de disponibilidade orçamentária, análise</t>
  </si>
  <si>
    <t>Para autorizar o Termo de Dispensa de Licitação nº 320/2017.</t>
  </si>
  <si>
    <t>para análise da minuta contratual.</t>
  </si>
  <si>
    <t>6828/2017</t>
  </si>
  <si>
    <t>034ZE  </t>
  </si>
  <si>
    <t>Para análise e demais encaminhamentos</t>
  </si>
  <si>
    <t>Para informações complementares.</t>
  </si>
  <si>
    <t>Ratifica-se as retificações sugeridas no documento retro.</t>
  </si>
  <si>
    <t>Para retificar o Termo de Dispensa de Licitação, coforme doc. 139723/2017.</t>
  </si>
  <si>
    <t xml:space="preserve"> 034ZE  </t>
  </si>
  <si>
    <t>Anexada minuta em campo próprio.</t>
  </si>
  <si>
    <t>Para autorizar o Termo de Dispensa de Licitação nº 321/2017.</t>
  </si>
  <si>
    <t>Concluídos os procedimentos referentes ao Contrato nº 84/2017.</t>
  </si>
  <si>
    <t>COM REGISTRO NO SIASG</t>
  </si>
  <si>
    <t>Para registros do contrato</t>
  </si>
  <si>
    <t>Para registros do contrato 84/2017.</t>
  </si>
  <si>
    <t>I - Para ciência da formalização da contratação</t>
  </si>
  <si>
    <t>com ciente</t>
  </si>
  <si>
    <t>Para providÃªncias tendo em vista o encerramento contratual</t>
  </si>
  <si>
    <t>Para autorizar ajuste orçamentário.</t>
  </si>
  <si>
    <t>Para anulação do saldo da Nota de Empenho</t>
  </si>
  <si>
    <t>Para baixa contratual e/ou anotações</t>
  </si>
  <si>
    <t>7998/2017</t>
  </si>
  <si>
    <t>045ZE  </t>
  </si>
  <si>
    <t>COM ORÇAMENTO DA EMPRESA QUE DETEM EXCLUSIVIDADE</t>
  </si>
  <si>
    <t>Encaminha-se, para apreciação superior, projeto básico para contratação dos serviços</t>
  </si>
  <si>
    <t>Elaborada Minuta do contrato e readequado o Termo de dispensa</t>
  </si>
  <si>
    <t>Para autorizar o Termo de Dispensa de Licitação nº 330/2017.</t>
  </si>
  <si>
    <t>12761/2017</t>
  </si>
  <si>
    <t>Para verificar a possibilidade da contrataÃ§Ã£o atÃ© 30/11/2017</t>
  </si>
  <si>
    <t>Para anÃ¡lise da contrataÃ§Ã£o de alarme monitorado com vigÃªncia para 30/11/2017</t>
  </si>
  <si>
    <t>adequar PB</t>
  </si>
  <si>
    <t>Para prosseguimento, conforme doc 193131</t>
  </si>
  <si>
    <t>Solicito informar disponibilidade orçamentária.</t>
  </si>
  <si>
    <t>Para conhecimento e encaminhamento à Coordenadoria de Licitações e Contratos, conforme doc.193846/17</t>
  </si>
  <si>
    <t>Elaborada minuta do contrato,</t>
  </si>
  <si>
    <t>Para análise e designação de gestor/fiscal.</t>
  </si>
  <si>
    <t>9444/2017</t>
  </si>
  <si>
    <t>168ZE  </t>
  </si>
  <si>
    <t>PARA CONTRATAÇÃO DE EMPRESA DE ALARME</t>
  </si>
  <si>
    <t>Para elaboraÃ§Ã£o do TR padrÃ£o, com vencimento para 30/11/2017</t>
  </si>
  <si>
    <t>Contratação de serviço de segurança, com alarme monitorado, até 30/11/2017</t>
  </si>
  <si>
    <t>Para análise e ratificação do pedido de alteração do objeto pela empresa.</t>
  </si>
  <si>
    <t>Segue para análise e designação dos gestores/fiscais.</t>
  </si>
  <si>
    <t>8173/2017</t>
  </si>
  <si>
    <t>076ZE  </t>
  </si>
  <si>
    <t>Solicitação de contratação de segurança para Fórum Eleitoral de Marilândia do Sul</t>
  </si>
  <si>
    <t>Para verificar Projeto Básico - vigência, considerando-se divergência em itens do documento.</t>
  </si>
  <si>
    <t>PARA MINUTAR CONTRATOS</t>
  </si>
  <si>
    <t>Para verificação.</t>
  </si>
  <si>
    <t>Para retificar o Termo de Dispensa de Licitações, conforme doc. 139716/2017.</t>
  </si>
  <si>
    <t>ELABORADA MINUTA DO CONTRATO,</t>
  </si>
  <si>
    <t>Para autorizar o Termo de Dispensa de Licitação nº 325/2017.</t>
  </si>
  <si>
    <t>7256/2017</t>
  </si>
  <si>
    <t>032ZE  </t>
  </si>
  <si>
    <t>Para análise e contratação</t>
  </si>
  <si>
    <t>Para autorizar o Termo de Dispensa de Licitação nº 324/2017 e designar os gestores/fiscais do contra</t>
  </si>
  <si>
    <t>9193/2017</t>
  </si>
  <si>
    <t>151ZE  </t>
  </si>
  <si>
    <t>Para providências e encaminhamento</t>
  </si>
  <si>
    <t>SASAC  </t>
  </si>
  <si>
    <t>De acordo</t>
  </si>
  <si>
    <t>Para retificar o termo de dispensa de licitação, conforme doc. 140195/2017.</t>
  </si>
  <si>
    <t>Para autorizar o Termo de Dispensa de Licitação nº 326/2017.</t>
  </si>
  <si>
    <t>Encaminha-se para análise da minuta contratual</t>
  </si>
  <si>
    <t>Para as providências pertinentes à emissão da Nota de Empenho conforme documento retro</t>
  </si>
  <si>
    <t>6857/2017</t>
  </si>
  <si>
    <t>012ZE  </t>
  </si>
  <si>
    <t>Para solicitar à empresa</t>
  </si>
  <si>
    <t>Para análise da certidão</t>
  </si>
  <si>
    <t>Informo que em contato</t>
  </si>
  <si>
    <t>Para providenciar o acerto do Termo de ReferÃªncia</t>
  </si>
  <si>
    <t xml:space="preserve"> 012ZE  </t>
  </si>
  <si>
    <t>Segue para as readequações do Termo de dispensa, conforme documentos anexados pela SESEG. após</t>
  </si>
  <si>
    <t>PARA MINUTAR CONTRATO - COM ALTERAÇÕES</t>
  </si>
  <si>
    <t>Adequada a minuta do contrato, com base nas alterações solicitadas nos documentos retro,</t>
  </si>
  <si>
    <t>Para autorizar o termo de Dispensa de Licitação nº 317/2017.</t>
  </si>
  <si>
    <t>Para análise da minuta do Contrato</t>
  </si>
  <si>
    <t>8498/2017</t>
  </si>
  <si>
    <t>040ZE  </t>
  </si>
  <si>
    <t>disp orça</t>
  </si>
  <si>
    <t>Para retificar o Termo de Dispensa de Licitação, conforme doc. 139709/2017.</t>
  </si>
  <si>
    <t xml:space="preserve"> 040ZE  </t>
  </si>
  <si>
    <t>Conforme solicitado.</t>
  </si>
  <si>
    <t>Para prosseguimento à contratação com a empresa INVIOLAVEL MONITORAMENTO DE ALARME LTDA</t>
  </si>
  <si>
    <t>Para elaboração do Termo de Dispensa de Licitação.</t>
  </si>
  <si>
    <t>Para encaminhar à SOFC.</t>
  </si>
  <si>
    <t>Para retificar a informação de disponibilidade orçamentária em favor da segunda melhor proposta.</t>
  </si>
  <si>
    <t>Com o reforço da informação de disponibilidade.</t>
  </si>
  <si>
    <t>Para ciência e encaminhamento à Secretaria de Secretaria de Orçamento, Finanças e Contabilidade.</t>
  </si>
  <si>
    <t>Segue para o atendimento ao despacho contido no doc. 173496, II.</t>
  </si>
  <si>
    <t>Segue para as alterações necessárias no Termo de Dispensa de Licitação nº 316/2017.</t>
  </si>
  <si>
    <t>Para análise da minuta,</t>
  </si>
  <si>
    <t>Para autorizar o Termo de Dispensa de Licitação n° 362/2017.</t>
  </si>
  <si>
    <t>7444/2017</t>
  </si>
  <si>
    <t>111ZE  </t>
  </si>
  <si>
    <t>Contratação de serviço de monitoramento de alarme para o Fórum Eleitoral de Telêmaco Borba</t>
  </si>
  <si>
    <t>Para verificação e solicitação de informações, se for o caso.</t>
  </si>
  <si>
    <t>Para juntar as certidões da empresa de menor orçamento , tendo em vista solicitação do despacho</t>
  </si>
  <si>
    <t>Para registros de viabilidade da contratação de serviço de monitoramento de alarme para Fórum Eleito</t>
  </si>
  <si>
    <t>Encaminha-se para apreciação superior</t>
  </si>
  <si>
    <t>1. Para disponibilizada orçamentária. 2. Para SECGS.</t>
  </si>
  <si>
    <t>De acordo, Para procedimentos de licitação.</t>
  </si>
  <si>
    <t>Elaborada minuta de contrato, para análise, disponibilidade orçamentária; e se de acordo, p/empenho</t>
  </si>
  <si>
    <t>Segue para análise e designação de gestores/fiscais.</t>
  </si>
  <si>
    <t>7611/2017</t>
  </si>
  <si>
    <t>017ZE  </t>
  </si>
  <si>
    <t>Para ciÃªncia e registros.</t>
  </si>
  <si>
    <t>Solicita informaÃ§Ãµes.</t>
  </si>
  <si>
    <t>Para apreciaÃ§Ã£o, com valor de orÃ§amento minorado.</t>
  </si>
  <si>
    <t>disp</t>
  </si>
  <si>
    <t>Para análise e designação de gestores e fiscais.</t>
  </si>
  <si>
    <t>7103/2017</t>
  </si>
  <si>
    <t>089ZE  </t>
  </si>
  <si>
    <t>Para análise da viabilidade da contratação.</t>
  </si>
  <si>
    <t>Solicitamos disponibilidade orçamentária para a contratação e envio à SECGA.</t>
  </si>
  <si>
    <t>para prosseguir</t>
  </si>
  <si>
    <t>PARA ELABORAR MINUTA DE CONTRATO</t>
  </si>
  <si>
    <t>Segue para análise Termo de Dispensa de Licitação e minuta do Contrato.</t>
  </si>
  <si>
    <t xml:space="preserve"> ASSPRES  </t>
  </si>
  <si>
    <t>Para análise da dispensa com contrato balizado no artigo 24º II da lei de licitações.</t>
  </si>
  <si>
    <t>8259/2017</t>
  </si>
  <si>
    <t>084ZE  </t>
  </si>
  <si>
    <t>Para verificar se há sistema de alarme instalado.</t>
  </si>
  <si>
    <t>Sugere-se refazer os orçamentos de alarme monitorado usando o nosso equipamento instalado.</t>
  </si>
  <si>
    <t>1. Para informar disponibilidade orçamentária. 2. Para SECGA.</t>
  </si>
  <si>
    <t>De acordo, Segue para procedimentos de contratação.</t>
  </si>
  <si>
    <t>Para retificar projeto básico</t>
  </si>
  <si>
    <t>Para ciência e análise</t>
  </si>
  <si>
    <t>Para apreciação e prosseguimento.</t>
  </si>
  <si>
    <t>Para continuidade da contratação, considerando-se adequação do PB por fato superveniente.</t>
  </si>
  <si>
    <t>Para análise da minuta do contrato,</t>
  </si>
  <si>
    <t>Segue para análise</t>
  </si>
  <si>
    <t>Para dispor providências.</t>
  </si>
  <si>
    <t>11266/2017</t>
  </si>
  <si>
    <t>075ZE  </t>
  </si>
  <si>
    <t>PARA ANÃLISE</t>
  </si>
  <si>
    <t>Solicitamos disponibilidade orçamentária e, após, para a contratação pela SECGA, preferencialmente</t>
  </si>
  <si>
    <t>Tendo em vista o valor orçado solicito verificar a viabilidade em ser efetivada a contratação por di</t>
  </si>
  <si>
    <t>COM TERMO DE DISPENSA DE LICITAÇÃO Nº 360/2017</t>
  </si>
  <si>
    <t>Segue para análise e designação de gestores.</t>
  </si>
  <si>
    <t>Para a providência retro.</t>
  </si>
  <si>
    <t>Para informar se para a presente contratação deverá haver formalização de contrato,</t>
  </si>
  <si>
    <t xml:space="preserve"> SGPA  </t>
  </si>
  <si>
    <t>12049/2017</t>
  </si>
  <si>
    <t>Contratação de empresa especializada para a instalação de 4 (quatro) monitores profissionais de 55, marca Samsung, modelo LFD, tecnologia LED, em estoque desta seção, para sistema de CFTV, fornecendo a mão de obra e o material necessário ao serviço.</t>
  </si>
  <si>
    <t>Para anÃ¡lise da possibilidade de contrataÃ§Ã£o da empresa CONTROL LINE para a instalaÃ§Ã£o dos monitores</t>
  </si>
  <si>
    <t>Para complementar o projeto, conforme segue.</t>
  </si>
  <si>
    <t>Para atender o contido no doc. 192743</t>
  </si>
  <si>
    <t>rever PB</t>
  </si>
  <si>
    <t>para análise e encaminhamento</t>
  </si>
  <si>
    <t>Solicitamos disponibilidade orçamentária e, após, para a SECGA dar continuidade à contratação.</t>
  </si>
  <si>
    <t>Para dar continuidade na contratação considerando os orçamentos efetuados pelo setor solicitante.</t>
  </si>
  <si>
    <t>Com Termo</t>
  </si>
  <si>
    <t>Segue o Termo de Dispensa de Licitação nº 388/2017 para análise e designação de Gestor/Fiscal.</t>
  </si>
  <si>
    <t>Solicito autorização para a contratação por dispensa de licitação.</t>
  </si>
  <si>
    <t>13851/2017</t>
  </si>
  <si>
    <t>GABSECGS  </t>
  </si>
  <si>
    <t>À CSTA: para conferência do projeto e da documentação.</t>
  </si>
  <si>
    <t>Para providÃªncias Ã  adesÃ£o Ã  ARP 55/2017 do IFSC</t>
  </si>
  <si>
    <t>Para análise, com os documentos complementares e checklist.</t>
  </si>
  <si>
    <t>Com informações: I. À SPO; II. À SECGA; III. À ASSDG.</t>
  </si>
  <si>
    <t>Para ciência e encaminhamento à Secretaria de Gestão Administrativa.</t>
  </si>
  <si>
    <t>Corrigindo andamento.</t>
  </si>
  <si>
    <t>Para emissão das NE.</t>
  </si>
  <si>
    <t xml:space="preserve"> CRBCP  </t>
  </si>
  <si>
    <t>16108/2017</t>
  </si>
  <si>
    <t>Solicita a contrataÃ§Ã£o de alarme monitorado</t>
  </si>
  <si>
    <t>Solicitamos os procedimentos necessÃ¡rios Ã  contrataÃ§Ã£o urgente, pois os equipamentos estÃ£o sendo</t>
  </si>
  <si>
    <t>Para ponderações.</t>
  </si>
  <si>
    <t>Para alterar o Termo de ReferÃªncia, incluindo a instalaÃ§Ã£o das cÃ¢meras IP</t>
  </si>
  <si>
    <t>Com o Termo de ReferÃªncia incluindo a instalaÃ§Ã£o das cÃ¢meras</t>
  </si>
  <si>
    <t>Para os procedimentos necessários à contratação.</t>
  </si>
  <si>
    <t>Para os demais procedimentos relacionados a contratação, haja vista a disponibilidade orçamentária</t>
  </si>
  <si>
    <t>Para elaborar Termo de Dispensa de Licitação, com fulcro no art. 24, inc. II, da Lei 8666/93.</t>
  </si>
  <si>
    <t>Com Termo de Dispensa de Licitação</t>
  </si>
  <si>
    <t>Segue Termo de Dispensa de Licitação, para apreciação.</t>
  </si>
  <si>
    <t>Para autorização e emissão de Nota de Empenho.</t>
  </si>
  <si>
    <t>14075/2017</t>
  </si>
  <si>
    <t>À SESEG: para análise.</t>
  </si>
  <si>
    <t>Para anÃ¡lise e prosseguimento.</t>
  </si>
  <si>
    <t>***URGENTE*** I. À SPO; II. à SECTI; III. à SECGA.</t>
  </si>
  <si>
    <t>Para ciência e encaminhamento à Secretaria de Tecnologia da Informação.</t>
  </si>
  <si>
    <t>Conforme item II do despacho no documento 217368/17.</t>
  </si>
  <si>
    <t>Com nova proposta (doc.218318/2017).</t>
  </si>
  <si>
    <t>Conforme reunião realizada nesta data, solicito contato com a empresa Redisul a fim de especificar</t>
  </si>
  <si>
    <t>Pela continuidade do processo de contratação</t>
  </si>
  <si>
    <t>À ASSDG: para análise.</t>
  </si>
  <si>
    <t>Para providências quanto a emissão do termo de inexigibilidade de licitação.</t>
  </si>
  <si>
    <t>Para elaborar Termo de Inexigibilidade de Licitação.</t>
  </si>
  <si>
    <t>Para minutar contrato, conforme retificações solicitadas pelo Setor demandante</t>
  </si>
  <si>
    <t>Para análise e declaração.</t>
  </si>
  <si>
    <t>Solicitamos análise da Declaração de Inexigibilidade de Licitação n°570/2017</t>
  </si>
  <si>
    <t>Para providências referentes à emissão de Nota de Empenho.</t>
  </si>
  <si>
    <t>2694/2017</t>
  </si>
  <si>
    <t>ST  </t>
  </si>
  <si>
    <t>Para apreciaÃ§Ã£o.</t>
  </si>
  <si>
    <t>Para analise</t>
  </si>
  <si>
    <t>Para alteraÃ§Ãµes sugeridas ao estudo preliminar - minuta anexa, assim como propÃµe-se juntada do proje</t>
  </si>
  <si>
    <t>Para apreciaÃ§Ã£o do DOC/PAD n.Âº 040124/2017 e minuta pela SECGS.</t>
  </si>
  <si>
    <t>Para ciÃªncia e encaminhamento</t>
  </si>
  <si>
    <t>Segue Termo de Abertura de Licitação para autorização.</t>
  </si>
  <si>
    <t>Para elaboraÃ§Ã£o da minuta contratual, anexo III do edital.</t>
  </si>
  <si>
    <t>Anexada minuta em campo prÃ³prio.</t>
  </si>
  <si>
    <t>Seguem a minuta do edital e demais anexos para anÃ¡lise e encaminhamento.</t>
  </si>
  <si>
    <t>para publicação do Edital</t>
  </si>
  <si>
    <t>Para os procedimentos relativos Ã  fase externa da licitaÃ§Ã£o.</t>
  </si>
  <si>
    <t>Para providências cabíveis</t>
  </si>
  <si>
    <t>Para ciência e manifestações que entenda necessário.</t>
  </si>
  <si>
    <t>Para ciÃªncia e verificaÃ§Ãµes quanto Ã s possÃ­veis causas do fracasso do certame, a fim de adequaÃ§Ãµes a</t>
  </si>
  <si>
    <t xml:space="preserve"> ST  </t>
  </si>
  <si>
    <t>Para conhecimento e providências.</t>
  </si>
  <si>
    <t>Com informações. Para apreciação e pelo prosseguimento.</t>
  </si>
  <si>
    <t>Para avaliar necessidade de adequar disponibilidade orÃ§amentÃ¡ria.</t>
  </si>
  <si>
    <t>Para retificar a planilha estimativa de preços contida no TAL.</t>
  </si>
  <si>
    <t>Segue Termo de Abertura de LicitaÃ§Ã£o com a planilha retificada.</t>
  </si>
  <si>
    <t>Com o reforço do pré-empenho.</t>
  </si>
  <si>
    <t>À SCON: para elaborar/atualizar minuta de contratol</t>
  </si>
  <si>
    <t>Elaborada minuta do contrato, com adequações solicitadas.</t>
  </si>
  <si>
    <t>À CLC: para apreciação e encaminhamentos.</t>
  </si>
  <si>
    <t>Para apreciação da minuta do edital e seus anexos.</t>
  </si>
  <si>
    <t>7517/2015</t>
  </si>
  <si>
    <t>SST  </t>
  </si>
  <si>
    <t>CAA  </t>
  </si>
  <si>
    <t>Incluir Minuta</t>
  </si>
  <si>
    <t>SECADM  </t>
  </si>
  <si>
    <t>Para elaborar Planilha de preços.</t>
  </si>
  <si>
    <t>Com o pedido no SIOFI</t>
  </si>
  <si>
    <t>Para ajuste no pedido no SIOFI</t>
  </si>
  <si>
    <t>Com o ajuste</t>
  </si>
  <si>
    <t>Para emitir termo de abertura de licitação, sendo que a execução dos serviços só iniciará no próximo</t>
  </si>
  <si>
    <t xml:space="preserve"> SECADM  </t>
  </si>
  <si>
    <t>Para autorizar a Abertura de Licitação.</t>
  </si>
  <si>
    <t>elaborar minuta edital</t>
  </si>
  <si>
    <t>Para emissão do edital de licitação. 2. Seção de Contratos Para minutar contrato de prestação de</t>
  </si>
  <si>
    <t>Para elaborar a minuta do contrato (Anexo III).</t>
  </si>
  <si>
    <t>Anexada minuta do contrato em campo próprio. após, à CLC, para análise.</t>
  </si>
  <si>
    <t>anulação pre-empenho</t>
  </si>
  <si>
    <t>nnnnnnnnnnnnnnnnnnnnnnn</t>
  </si>
  <si>
    <t>Conforme reunião realizada entre a Secretaria de Administração, Coord. de Infraestrutra Predial e Di</t>
  </si>
  <si>
    <t>para cancelamento do pré-empenho</t>
  </si>
  <si>
    <t>Para proceder o registro da anulação do Termo de Abertura de Licitação nº 252/2015.</t>
  </si>
  <si>
    <t>Para continuidade do processo</t>
  </si>
  <si>
    <t>Solicito complementar o estudo técnico com informações sobre as soluções possíveis de ser adotado</t>
  </si>
  <si>
    <t>Para consideração, vide observações no DOC 166395/2017.</t>
  </si>
  <si>
    <t>Com sugestões para alteração no Termo de Referência e Estudo Preliminar</t>
  </si>
  <si>
    <t>Para apreciaÃ§Ã£o do Estudo Preliminar e Termo de ReferÃªncia</t>
  </si>
  <si>
    <t>À ST: para juntar orçamentos e analisar apontamentos no Termo de Referência.</t>
  </si>
  <si>
    <t>Segue para os procedimentos necessários à licitação, se possível ainda a ser realizada neste ano.</t>
  </si>
  <si>
    <t>Para início dos trâmites de licitação.</t>
  </si>
  <si>
    <t>Para pesquisa no Banco de Preços e elaboração de Planilha.</t>
  </si>
  <si>
    <t>Sra. Coordenadora Segue termo de abertura de licitação</t>
  </si>
  <si>
    <t>Solicito indicar fiscal para a presente contratação</t>
  </si>
  <si>
    <t>A Seção de Transportes conta, apenas, com 3 servidores administrativos, sendo o chefe da seção o ge</t>
  </si>
  <si>
    <t>Solicito a indicação da modalidade de licitação.</t>
  </si>
  <si>
    <t>Autorização de abertura de licitação</t>
  </si>
  <si>
    <t>I - À SLIC, para elaborar minuta de edital de licitação;</t>
  </si>
  <si>
    <t>II - À SCON, para elaborar minuta de contrato.</t>
  </si>
  <si>
    <t>Para elaborar a minuta do contrato (anexo III).</t>
  </si>
  <si>
    <t>Anexada a minuta do contrato em campo próprio. Após, à CLC para análise.</t>
  </si>
  <si>
    <t>Para análise da minuta do edital e seu anexo.</t>
  </si>
  <si>
    <t>Submetemos à apreciação superior a minuta do edital de licitação, do contrato e seus anexos.</t>
  </si>
  <si>
    <t>Para análise das minutas do edital e anexos</t>
  </si>
  <si>
    <t>Edital assinado,</t>
  </si>
  <si>
    <t>a pedido, após volte,</t>
  </si>
  <si>
    <t>Para anulação parcial da Nota de Empenho</t>
  </si>
  <si>
    <t>Para retomar trâmite de formalização interrompido pelo despacho SCON doc.272753/17</t>
  </si>
  <si>
    <t>ConcluÃ­dos os procedimentos de formalizaÃ§Ã£o contratual</t>
  </si>
  <si>
    <t>Para informar SPO valor a empenhar 2018.</t>
  </si>
  <si>
    <t>12732/2017</t>
  </si>
  <si>
    <t>Entende-se pela viabilidade e necessidade da contratação pretendida.</t>
  </si>
  <si>
    <t>Para apreciação da minuta do Termo de Referência.</t>
  </si>
  <si>
    <t>Com o Termo de ReferÃªncia anexado</t>
  </si>
  <si>
    <t>Para verificações ao termo de referência conforme minuta.</t>
  </si>
  <si>
    <t>Com Termo de Referência readequado, segue para apreciação.</t>
  </si>
  <si>
    <t>Com as adequaÃ§Ãµes do TR</t>
  </si>
  <si>
    <t>Solicitamos disponibilidade orçamentária conforme orçamentos descritos no projeto básico.</t>
  </si>
  <si>
    <t>Para elaborar o termo de abertura de procedimento licitatório na modalidade pregão eletrônico</t>
  </si>
  <si>
    <t>Segue para elaborar Termo de Abertura de Licitação.</t>
  </si>
  <si>
    <t>Segue no documento 214.267/2017 o termo de abertura de licitação</t>
  </si>
  <si>
    <t>Para abertura de licitação.</t>
  </si>
  <si>
    <t>Para elaborar a minuta do edital de licitação.</t>
  </si>
  <si>
    <t>Submetemos à apreciação superior a minuta do edital de licitação e seus anexos.</t>
  </si>
  <si>
    <t>Análise da minuta do edital e anexos</t>
  </si>
  <si>
    <t>Para análise e prosseguimento.</t>
  </si>
  <si>
    <t>Com informaÃ§Ã£o. Para apreciaÃ§Ã£o.</t>
  </si>
  <si>
    <t>De acordo, conforme fundamentos apresentados, considerando-se superioridade da marca ofertada.</t>
  </si>
  <si>
    <t>Para ciÃªncia do contido nos docs. 248735 e 249138 e prosseguimento.</t>
  </si>
  <si>
    <t>Ciente. Para continuidade.</t>
  </si>
  <si>
    <t>À ASSDG, com relatório, para análise superior.</t>
  </si>
  <si>
    <t>Conforme parecer da Assessoria e autorizaÃ§Ã£o da DireÃ§Ã£o Geral, solicitamos os procedimentos</t>
  </si>
  <si>
    <t>Para demais procedimentos relativos à aquisição.</t>
  </si>
  <si>
    <t>Atesta o recebimento de 02 vans furgão.</t>
  </si>
  <si>
    <t>Para pagamento do documento NP 3310</t>
  </si>
  <si>
    <t>Para fins de encerramento.</t>
  </si>
  <si>
    <t>Para fins de arquivamento.</t>
  </si>
  <si>
    <t>13341/2017</t>
  </si>
  <si>
    <t>ASSDG  </t>
  </si>
  <si>
    <t>SAS  </t>
  </si>
  <si>
    <t>Com o Termo de ReferÃªncia para contrataÃ§Ã£o de serviÃ§os de Transporte Individual de Passageiros</t>
  </si>
  <si>
    <t>Solicito verificar quanto  complementações ao projeto básico, sugeridas na Minuta anexa.</t>
  </si>
  <si>
    <t>Para atendimento do contido no doc 210855</t>
  </si>
  <si>
    <t>Com as alteraÃ§Ãµes sugeridas no doc 210855</t>
  </si>
  <si>
    <t>Solicitamos os procedimentos necessários à licitação, cujo contrato deverá vigorar a partir do</t>
  </si>
  <si>
    <t>Para análise da presente contração bem como anexar planilha estimativa de preços.</t>
  </si>
  <si>
    <t>Segue para elaboração do termo de abertura de procedimento licitatório na modalidade pregão eletrôni</t>
  </si>
  <si>
    <t>Para elaboração da minuta do edital - pregão eletrônico</t>
  </si>
  <si>
    <t>Para retificaÃ§Ã£o do Termo de Abertura de LicitaÃ§Ã£o.</t>
  </si>
  <si>
    <t>Senhora Chefe: Tendo em vista a alteraÃ§Ã£o no valor total do Termo de Abertura de LicitaÃ§Ã£o do docum</t>
  </si>
  <si>
    <t>Para rerratificaÃ§Ã£o dos valores estimados para o exercÃ­cio e inclusÃ£o do pedido de execuÃ§Ã£o orÃ§am...</t>
  </si>
  <si>
    <t>Segue Termo de Abertura de Licitação para análise.</t>
  </si>
  <si>
    <t>para elaboração da minuta do edital de licitação.</t>
  </si>
  <si>
    <t>Para elaboração da Minuta Contratual, anexo III.</t>
  </si>
  <si>
    <t>Inserida a minuta contratual em campo prÃ³prio</t>
  </si>
  <si>
    <t>Analisada a minuta do edital e seus anexos</t>
  </si>
  <si>
    <t>13487/2017</t>
  </si>
  <si>
    <t>Segue para continuidade do trâmite de contratação (doc. 206207/2017).</t>
  </si>
  <si>
    <t>Entende-se pela viabilidade do procedimento, em continuidade ao projeto de redução de custos dos ser</t>
  </si>
  <si>
    <t>Para análise das alterações sugeridas pela SECGS.</t>
  </si>
  <si>
    <t>Com as alterações, encaminha-se para apreciação.</t>
  </si>
  <si>
    <t>Para anÃ¡lise do TR, com as adequaÃ§Ãµes requeridas.</t>
  </si>
  <si>
    <t>Segue para os procedimentos necessÃ¡rios Ã  contrataÃ§Ã£o, a qual deverÃ¡ iniciar no primeiro trimestre d</t>
  </si>
  <si>
    <t>Submeto ao conhecimento prévio dessa CLC</t>
  </si>
  <si>
    <t>Com a informação solicitada.</t>
  </si>
  <si>
    <t>para elaboração do termo de abertura de procedimento licitatório - pregão eletrônico</t>
  </si>
  <si>
    <t>Segue o Termo de Abertura de LicitaÃ§Ã£o no documento 260.563/2017.</t>
  </si>
  <si>
    <t>Para retificar o Termo de Abertura de LicitaÃ§Ã£o.</t>
  </si>
  <si>
    <t>senhora Chefe: Tendo em vista a alteraÃ§Ã£o de valores no Termo de Abertura de LicitaÃ§Ã£o</t>
  </si>
  <si>
    <t>Para rerratificaÃ§Ã£o dos valores estimados para o exercÃ­cio e inclusÃ£o do pedido de execuÃ§Ã£o...</t>
  </si>
  <si>
    <t>Segue para análise o Termo de Abertura de Licitação nº 001/2018.</t>
  </si>
  <si>
    <t>Encaminha-se para elaboração da minuta do edital.</t>
  </si>
  <si>
    <t>Inserida a minuta contratual em campo prÃ³prio.</t>
  </si>
  <si>
    <t>Segue para análise e encaminhamento.</t>
  </si>
  <si>
    <t>De acordo com a minuta do edital e seus anexos.</t>
  </si>
  <si>
    <t>16548/2017</t>
  </si>
  <si>
    <t>Segue Projeto Básico e demais documentos para as devidas providências.</t>
  </si>
  <si>
    <t>A pedido para adequaÃ§Ã£o da relaÃ§Ã£o de veÃ­culos (alteraÃ§Ã£o).</t>
  </si>
  <si>
    <t>Ciente. Pelo prosseguimento.</t>
  </si>
  <si>
    <t>Para esclarecer matéria de recebimento provisório e definitivo</t>
  </si>
  <si>
    <t>Com a informaÃ§Ã£o, ratificada por esta CSTA. Pelo prosseguimento.</t>
  </si>
  <si>
    <t>Para os trÃ¢mites necessÃ¡rios Ã  licitaÃ§Ã£o.</t>
  </si>
  <si>
    <t>Encaminha-se à Seção de Compras para orçar tendo em vista o projeto básico no doc. 009628/2017</t>
  </si>
  <si>
    <t>À SC: para orçar e elaborar planilha de preços.</t>
  </si>
  <si>
    <t>Com a planilha de cotação de preços.</t>
  </si>
  <si>
    <t>Para obter outros orçamentos.</t>
  </si>
  <si>
    <t>Segue planilha de preços readequada</t>
  </si>
  <si>
    <t>Para retificar número do Termo de Abertura de Licitação.</t>
  </si>
  <si>
    <t>Segue termo de abertura de licitaÃ§Ã£o retificado no doc 46543/2017</t>
  </si>
  <si>
    <t>De acordo, segue para continuidade da contratação por meio de pregão eletrônico.</t>
  </si>
  <si>
    <t>Para informaÃ§Ãµes quanto as classe de bÃ´nus.</t>
  </si>
  <si>
    <t>Segue - com projeto básico atualizado - para providências.</t>
  </si>
  <si>
    <t>Segue minuta do edital para anÃ¡lise e encaminhamento.</t>
  </si>
  <si>
    <t>Para assinatura do edital, emitido em definitivo.</t>
  </si>
  <si>
    <t>Finalizados os procedimentos do certame, segue o presente para análise e homologação.</t>
  </si>
  <si>
    <t>Para providências relativas à emissão de Nota de Empenho.</t>
  </si>
  <si>
    <t>009991/2017</t>
  </si>
  <si>
    <t>SMIC  </t>
  </si>
  <si>
    <t>Para ciência e encaminhamentos que julgar pertinente.</t>
  </si>
  <si>
    <t>Para os procedimentos necessários a contratação.</t>
  </si>
  <si>
    <t>Solicitamos os procedimentos necessários à contratação, conforme projeto básico anexo.</t>
  </si>
  <si>
    <t>Para procedimentos de contratações.</t>
  </si>
  <si>
    <t>Encaminha cotação de preços</t>
  </si>
  <si>
    <t>Para os trâmites necessários para licitação do objeto solicitado pela SMIC.</t>
  </si>
  <si>
    <t>Encaminha Termo de Abertura de Licitação</t>
  </si>
  <si>
    <t>Para autorizar o Termo de Abertura de Licitação n° 111/2017.</t>
  </si>
  <si>
    <t>Elaborada minuta do contrato anexo V.</t>
  </si>
  <si>
    <t>De acordo com a minuta do edital e seus anexos. segue para análise dessa CPL e demais encaminhamen</t>
  </si>
  <si>
    <t>Para análise da minuta do Edital e anexos.</t>
  </si>
  <si>
    <t>Autorização</t>
  </si>
  <si>
    <t>Em devolução, solicito tornar sem efeito o doc. 235440/2017.</t>
  </si>
  <si>
    <t>Com a minuta do projeto básico com itens a verificar.</t>
  </si>
  <si>
    <t>À SECGA: para os trâmites necessários à contratação.</t>
  </si>
  <si>
    <t>Para providências com vistas ao processo de licitatório.</t>
  </si>
  <si>
    <t>Para elaboração da minuta contratual, Anexo IV.</t>
  </si>
  <si>
    <t>Anexada minuta do Contrato. Após, à CLC, para análise.</t>
  </si>
  <si>
    <t>Submetemos à apreciação superior as minutas do edital de licitação, do contrato e seus anexos.</t>
  </si>
  <si>
    <t>análise da minuta do edital e anexos</t>
  </si>
  <si>
    <t>Edital e anexos para assinatura</t>
  </si>
  <si>
    <t>Para procedimentos relativos à fase externa da licitação</t>
  </si>
  <si>
    <t>em devolução</t>
  </si>
  <si>
    <t>Solicitamos os procedimentos necessÃ¡rios Ã  contrataÃ§Ã£o, informando, para fins de designaÃ§Ã£o, que os</t>
  </si>
  <si>
    <t>Para os trâmites licitatórios.</t>
  </si>
  <si>
    <t>Segue para elaborar Planilha Paradigma.</t>
  </si>
  <si>
    <t>Com as planilhas (em documento e em minuta).</t>
  </si>
  <si>
    <t>Para ciência e encaminhamento à Seção de Compras.</t>
  </si>
  <si>
    <t>Para ciência e demais providências.</t>
  </si>
  <si>
    <t>Para ciência e análise.</t>
  </si>
  <si>
    <t>Segue para efetuar pesquisa quanto aos insumos.</t>
  </si>
  <si>
    <t>Informação planilha de custos</t>
  </si>
  <si>
    <t>Para inclusão do Pedido de Execução Orçamentária no valor de R$178.339,88 (R$73.290,36 X 2 meses...</t>
  </si>
  <si>
    <t>Para elaborar a minuta do contrato (Anexo X).</t>
  </si>
  <si>
    <t>Para adequar a minuta do edital.</t>
  </si>
  <si>
    <t>Para adequar a planilha paradigma.</t>
  </si>
  <si>
    <t>Efetuamos a substituição da planilha "Base para Proposta da Empresa", face alteração na Lei 12546/20</t>
  </si>
  <si>
    <t>Para os procedimentos relativos à fase externa do certame.</t>
  </si>
  <si>
    <t>Para conhecimento, e se de acordo, ratificação.</t>
  </si>
  <si>
    <t>Para análise e homolgação</t>
  </si>
  <si>
    <t>Para orçamento e demais providências</t>
  </si>
  <si>
    <t>Para procedimentos de licitação por meio de pregão eletrônico.</t>
  </si>
  <si>
    <t>Para elaborar a planilha paradigma para contratação de mão de obra terceirizada.</t>
  </si>
  <si>
    <t>Com a planilha paradigma (em documento e em minuta).</t>
  </si>
  <si>
    <t>Para conhecimento e demais encaminhamentos.</t>
  </si>
  <si>
    <t>Com a planilha paradigma</t>
  </si>
  <si>
    <t>A pedido, para anÃ¡lise do Projeto bÃ¡sico.</t>
  </si>
  <si>
    <t>Segue para realizar pesquisa de preços quanto aos insumos.</t>
  </si>
  <si>
    <t>Para inclusão do Pedido de Execução Orçamentária no valor de R$230.872,50 (R$69.261,75 X 3 meses)</t>
  </si>
  <si>
    <t>Segue Termo de Abertura de LicitaÃ§Ã£o.</t>
  </si>
  <si>
    <t>Segue para análise e demais providências.</t>
  </si>
  <si>
    <t>Segue Termo de Dispensa de LicitaÃ§Ã£o readequado.</t>
  </si>
  <si>
    <t>Para apresentar minuta do edital, conforme TAL readequado.</t>
  </si>
  <si>
    <t>elaborada minuta do contrato - anexo IX.</t>
  </si>
  <si>
    <t>Decisão Pregoeira, para conhecimento, e, se de acordo, ratificação.</t>
  </si>
  <si>
    <t>infos</t>
  </si>
  <si>
    <t>Para elaboração da planilha paradigma com os devidos índices pertinentes a categoria econômica solicitada</t>
  </si>
  <si>
    <t>Com as planilhas.</t>
  </si>
  <si>
    <t>Com as planilhas, para demais providências.</t>
  </si>
  <si>
    <t>Para pesquisa de mercado quanto aos insumos constantes da planilha de custos.</t>
  </si>
  <si>
    <t>Para anexar pedido no sistema Siofi. Após, volte.</t>
  </si>
  <si>
    <t>Para autorizar o Termo de Abertura de Licitação nº 85/2017.</t>
  </si>
  <si>
    <t>Para seguimento.</t>
  </si>
  <si>
    <t>À pedido, para adequações à planilha.</t>
  </si>
  <si>
    <t>Elaborada minuta do contrato</t>
  </si>
  <si>
    <t>Para readequar a planilha.</t>
  </si>
  <si>
    <t>Com as adequações.</t>
  </si>
  <si>
    <t>Para revisar a minuta do edital de licitação, após readequação da planilha pela SGEC.</t>
  </si>
  <si>
    <t>Para adequar a minuta do contrato (Anexo IX).</t>
  </si>
  <si>
    <t>Segue minuta do contrato com as adequações da metragem conforme o edital.</t>
  </si>
  <si>
    <t>Para assinatura do edital e anexos.</t>
  </si>
  <si>
    <t>Para os procedimentos relativos a fase externa do certame.</t>
  </si>
  <si>
    <t>Para análise, e se de acordo, ratificação.</t>
  </si>
  <si>
    <t>Para verificaÃ§Ã£o.</t>
  </si>
  <si>
    <t>Para incluir projeto básico.</t>
  </si>
  <si>
    <t>Para encaminhamento dos trâmites da contratação.</t>
  </si>
  <si>
    <t>Para dar prosseguimento, de acordo com o despacho doc. 98.752/2017.</t>
  </si>
  <si>
    <t>Para os trâmites de licitação.</t>
  </si>
  <si>
    <t>Para anexar pedido do sistema Siofi. Após, volte.</t>
  </si>
  <si>
    <t>Para elaboração do termo de abertura de procedimento licitatório na modalidade pregão eletrônico</t>
  </si>
  <si>
    <t>Segue Termo de Abertura de LicitaÃ§Ã£o</t>
  </si>
  <si>
    <t>Para autorizar o Termo de Abertura de Licitação nº 89/2017.</t>
  </si>
  <si>
    <t>Para elaborar Minuta de Contrato - ANEXO VI</t>
  </si>
  <si>
    <t>Inserida a minuta contratual em campo próprio.</t>
  </si>
  <si>
    <t>Para análise do edital.</t>
  </si>
  <si>
    <t>Para assinatura</t>
  </si>
  <si>
    <t>Com a Publicação no DOU</t>
  </si>
  <si>
    <t>Para inserir os Anexos III e IV do Edital definitivo.</t>
  </si>
  <si>
    <t>Edital e Anexos com as planilhas em definitivo</t>
  </si>
  <si>
    <t>Para as providências, conforme r. despacho da Presidência (doc. nº 24199/2017).</t>
  </si>
  <si>
    <t>Para informar, com brevidade, sobre a vistoria realizada e serviÃ§os que serÃ£o necessÃ¡rios, a fim de</t>
  </si>
  <si>
    <t>Providências tomadas</t>
  </si>
  <si>
    <t>Para apreciaÃ§Ã£o superior</t>
  </si>
  <si>
    <t>Para apreciação quanto a elaboração Projeto Básico.</t>
  </si>
  <si>
    <t>Sra. Diretora, considerando a situação atual do fórum de Capanema, que não poderá ser liberado</t>
  </si>
  <si>
    <t>para as demais providências</t>
  </si>
  <si>
    <t>Com a anuência da Direção Geral exarada no doc. 054018, retorno o PAD a essa Secretaria para elabor</t>
  </si>
  <si>
    <t>Para promover estudos preliminares e projeto básico para CAE de Capanema - PR</t>
  </si>
  <si>
    <t>Para elaboração do Projeto Básico.</t>
  </si>
  <si>
    <t>Para apreciação superior quanto a licitação de empresa de reforma.</t>
  </si>
  <si>
    <t>Solicitamos anÃ¡lise quanto Ã  obtenÃ§Ã£o de disponibilidade orÃ§amentÃ¡ria na medida em que nÃ£o houve pre</t>
  </si>
  <si>
    <t>Para ciências e encaminhamento.</t>
  </si>
  <si>
    <t>Informo que há disponibilidade orçamentária, no entanto em face do valor orçado, o que poderá compro</t>
  </si>
  <si>
    <t>para reavaliar</t>
  </si>
  <si>
    <t>Para informar se hÃ¡ como reaproveitar</t>
  </si>
  <si>
    <t>COM AS INFORMAÇÕES SOLICITADAS</t>
  </si>
  <si>
    <t>Com as informaÃ§Ãµes solicitadas</t>
  </si>
  <si>
    <t>Sra Diretora, conforme opiniÃ£o tÃ©cnica fundamentada do engenheiro contratado deste TRE, relatÃ³rio do</t>
  </si>
  <si>
    <t>para informar disponibilidade orçamentária.</t>
  </si>
  <si>
    <t>Para informação de disponibilidade orçamentária</t>
  </si>
  <si>
    <t>Ã COORDENADORIA DE LICITAÃÃES E CONTRATOS</t>
  </si>
  <si>
    <t>Tendo em vista a sugestÃ£o da Secretaria de GestÃ£o de ServiÃ§os (Doc. 63482/2017), solicito verificar</t>
  </si>
  <si>
    <t>solicito reforçar disponibilidade orçamentária</t>
  </si>
  <si>
    <t>Para complementação na disponibilidade orçamentária informada</t>
  </si>
  <si>
    <t>Para reforço na disponibilidade orçamentária informada.</t>
  </si>
  <si>
    <t>Considerando o valor da contrataÃ§Ã£o, o qual Ã© muito provÃ¡vel permanecer acima de 80 mil, deverÃ¡ ser</t>
  </si>
  <si>
    <t>De acordo.</t>
  </si>
  <si>
    <t>Para elaborar minuta do Edital.</t>
  </si>
  <si>
    <t>Elaborada minutas do contrato item 01 reforma, item 02 pintura.</t>
  </si>
  <si>
    <t>Para análise e aprovação</t>
  </si>
  <si>
    <t>Conforme reuniÃ£o na data de hoje, com arquiteto AbrÃ£o, Diretor Geral do TRE e.e. e demais componente</t>
  </si>
  <si>
    <t>Para informar disponibilidade orÃ§amentÃ¡ria, conforme previsÃ£o da demanda por este TRE.</t>
  </si>
  <si>
    <t>Para os trâmites internos de licitação.</t>
  </si>
  <si>
    <t>Segue o presente para autorizar a abertura de licitaÃ§Ã£o, com indicaÃ§Ã£o da modalidade de licitaÃ§Ã£o...</t>
  </si>
  <si>
    <t>Autorizo.</t>
  </si>
  <si>
    <t>Para elaborar a minuta do contrato (anexo XI).</t>
  </si>
  <si>
    <t>Count of COORDENADORIA / SECRETARIA RESPONSAVEL</t>
  </si>
  <si>
    <t>6992/2017</t>
  </si>
  <si>
    <t xml:space="preserve"> SMIC  </t>
  </si>
  <si>
    <t>9230/2017</t>
  </si>
  <si>
    <t>24/07/2017  18:30</t>
  </si>
  <si>
    <t>26/07/2017  15:35</t>
  </si>
  <si>
    <t>26/07/2017  15:53</t>
  </si>
  <si>
    <t>26/07/2017  18:44</t>
  </si>
  <si>
    <t>Segue, com as inclusões e alterações requeridas, para ciência e encaminhamentos que julgar pertinent</t>
  </si>
  <si>
    <t>Para incluir versão atualizada.</t>
  </si>
  <si>
    <t>14/08/2017  19:28</t>
  </si>
  <si>
    <t>Com a versão atualizada.</t>
  </si>
  <si>
    <t>28/08/2017  12:10</t>
  </si>
  <si>
    <t>Para os procedimentos necessário a contratação.</t>
  </si>
  <si>
    <t>31/08/2017  13:07</t>
  </si>
  <si>
    <t>Sugere-se verificar os itens destacados no projeto básico e, depois de adequados, enviar para</t>
  </si>
  <si>
    <t>Para realizar as readequações sugeridas pela SECGS.</t>
  </si>
  <si>
    <t>Com as adequações e inclusões requeridas.</t>
  </si>
  <si>
    <t>Para disponibilidade orçamentária conforme proposta obtida.</t>
  </si>
  <si>
    <t>13/09/2017  14:53</t>
  </si>
  <si>
    <t>13/09/2017  18:18</t>
  </si>
  <si>
    <t>14/09/2017  18:08</t>
  </si>
  <si>
    <t>Para verificar a possibilidade de dispensa de licitação.</t>
  </si>
  <si>
    <t>20/09/2017  18:36</t>
  </si>
  <si>
    <t>20/09/2017  19:33</t>
  </si>
  <si>
    <t>21/09/2017  14:46</t>
  </si>
  <si>
    <t>21/09/2017  16:57</t>
  </si>
  <si>
    <t>21/09/2017  17:36</t>
  </si>
  <si>
    <t>22/09/2017  15:53</t>
  </si>
  <si>
    <t>8375/2017</t>
  </si>
  <si>
    <t>Para ciência e encaminhamentos que julgar necessários.</t>
  </si>
  <si>
    <t>À SMIC: com considerações finais.</t>
  </si>
  <si>
    <t>Solicita contratação.</t>
  </si>
  <si>
    <t>Segue o projeto básico para os procedimentos necessários à contratação.</t>
  </si>
  <si>
    <t>Para complementar o orçamento e elaborar planilha estimativa de preços.</t>
  </si>
  <si>
    <t>Verificar a viabilidade em ser formalizada a contratação por dispensa de licitação com fulcro no art</t>
  </si>
  <si>
    <t>Para análise e conveniência da contratação por dispensa de licitação.</t>
  </si>
  <si>
    <t>À SMIC: para reanálise do projeto básico.</t>
  </si>
  <si>
    <t>À SECGA: para prosseguimento da contratação.</t>
  </si>
  <si>
    <t>Considerando alterações no termo de referência solicito alteração no Termo de Dispensa.</t>
  </si>
  <si>
    <t>Para adequar o Termo de Dispensa de Licitação, conforme alterações no Termo de Referência.</t>
  </si>
  <si>
    <t>COM TERMO DE DISPENSA DE LICITAÇÃO 378/2017</t>
  </si>
  <si>
    <t>Para elaborar a minuta do contrato de prestação de serviços.</t>
  </si>
  <si>
    <t>Elaborada a minuta do contrato, com retificação da vigência do contrato para 5 meses.</t>
  </si>
  <si>
    <t>Segue para análise e designação de gestor/fiscal.</t>
  </si>
  <si>
    <t>Submeto à análise dessa Assessoria</t>
  </si>
  <si>
    <t>7429/2017</t>
  </si>
  <si>
    <t>Para análise sobre a contratação por dispensa de licitação.</t>
  </si>
  <si>
    <t>Para realizar readequações.</t>
  </si>
  <si>
    <t>Para juntar pedido de execução orçamentaria do SIOFI.</t>
  </si>
  <si>
    <t>Com o documento SIOFI, conforme solicitado.</t>
  </si>
  <si>
    <t>À apreciação.</t>
  </si>
  <si>
    <t>COM TERMO DE DISPENSA DE LICITAÇÃO Nº 309/2017</t>
  </si>
  <si>
    <t>Para providências relativas à emissão de Nota de Empenho</t>
  </si>
  <si>
    <t>4432/2017</t>
  </si>
  <si>
    <t>Segue o projeto básico readequado para ratificação e encaminhamentos que julgar pertinente.</t>
  </si>
  <si>
    <t>Solicitamos os procedimentos necessÃ¡rios Ã  licitaÃ§Ã£o relativa aos serviÃ§os de pintura</t>
  </si>
  <si>
    <t>Solicito encaminhamento Ã  seÃ§Ã£o de compras para orÃ§ar</t>
  </si>
  <si>
    <t>Para efetuar os orçamentos e elaborar quadro comparativo na formação de</t>
  </si>
  <si>
    <t>preços.</t>
  </si>
  <si>
    <t>Planilha de preços</t>
  </si>
  <si>
    <t>Termo de Abertura de Licitação</t>
  </si>
  <si>
    <t>Para autorizar a divulgação da Intenção de Registro de Preços.</t>
  </si>
  <si>
    <t>Para divulgar IRP e elaborar minuta do Edital.</t>
  </si>
  <si>
    <t>Com as informações sobre serviços anteriores.</t>
  </si>
  <si>
    <t>Para análise, e se de acordo, reatificação e encaminhamento ao GAB-DG para mesma finalidade.</t>
  </si>
  <si>
    <t>Finalizados os procedimentos do certame, segue o presente para análise, homologação</t>
  </si>
  <si>
    <t>15979/2017</t>
  </si>
  <si>
    <t>Para sua avaliação</t>
  </si>
  <si>
    <t>Para adaptações de acordo com exigências do TCU.</t>
  </si>
  <si>
    <t>Para incluir item.</t>
  </si>
  <si>
    <t>Segue para continuidade da contratação.</t>
  </si>
  <si>
    <t>Solicitamos disponibilidade orÃ§amentÃ¡ria para viabilizar a licitaÃ§Ã£o.</t>
  </si>
  <si>
    <t>Com solicitação de autorização</t>
  </si>
  <si>
    <t>para os procedimentos de licitação.</t>
  </si>
  <si>
    <t>De acordo. Segue para os procedimentos de praxe.</t>
  </si>
  <si>
    <t>Para verificaÃ§Ã£o prÃ©via do Projeto BÃ¡sico.</t>
  </si>
  <si>
    <t>À CLC: à consideração superior.</t>
  </si>
  <si>
    <t>Para apreciação e adequações do Projeto Básico.</t>
  </si>
  <si>
    <t>Para readequar o projeto básico.</t>
  </si>
  <si>
    <t>Segue o projeto básico readequado para continuidade da contratação.</t>
  </si>
  <si>
    <t>Para dar continuidade no processo licitatório.</t>
  </si>
  <si>
    <t>Solicitamos informar os itens que foram acordados como de necessÃ¡ria alteraÃ§Ã£o ao projeto bÃ¡sico, co</t>
  </si>
  <si>
    <t>Para informar as alterações do Projeto Básico</t>
  </si>
  <si>
    <t>Para continuidade dos procedimentos licitatÃ³rios considerando versÃ£o final do projeto bÃ¡sico, confor</t>
  </si>
  <si>
    <t>Senhor Coordenadora: C</t>
  </si>
  <si>
    <t>Para verificar o Projeto Básico.</t>
  </si>
  <si>
    <t>Segue Projeto Básico retificado com as informações solicitadas.</t>
  </si>
  <si>
    <t>Segue para providências.</t>
  </si>
  <si>
    <t>Projeto retificado.</t>
  </si>
  <si>
    <t>À pedido.</t>
  </si>
  <si>
    <t>Para continuidade da tramitação.</t>
  </si>
  <si>
    <t>Com informações solicitadas.</t>
  </si>
  <si>
    <t>Conforme despacho no doc.141067.</t>
  </si>
  <si>
    <t>Para prestar informações no processo.</t>
  </si>
  <si>
    <t>Segue com minuta de despacho.</t>
  </si>
  <si>
    <t>À CLC: com as informações solicitadas.</t>
  </si>
  <si>
    <t>Para retificação do TAL.</t>
  </si>
  <si>
    <t>Segue Termo de Abertura de Licitação nº 77/2017 para autorização.</t>
  </si>
  <si>
    <t>Para retificação do Termo de Abertura de Licitação.</t>
  </si>
  <si>
    <t>Termo de Abertura de Licitação retificado</t>
  </si>
  <si>
    <t>I - À SLIC, para elaboração da minuta do edital; II - À SCON, para elaboração da minuta contratual.</t>
  </si>
  <si>
    <t>Com minutas do edital e anexos, para análise e encaminhamento.</t>
  </si>
  <si>
    <t>De acordo com a minuta do edital e seus anexos. Segue para análise dessa CPL e demais</t>
  </si>
  <si>
    <t>11892/2017</t>
  </si>
  <si>
    <t>Para ciência e encaminhamentos que julgar pertinentes.</t>
  </si>
  <si>
    <t>Solicita a contratação da manutenção.</t>
  </si>
  <si>
    <t>para informar disponibilidade orçamentária</t>
  </si>
  <si>
    <t>Conforme despacho exarado no doc. 247947, item II</t>
  </si>
  <si>
    <t>para elaboração do termo de dispensa de licitação.</t>
  </si>
  <si>
    <t>Com Termo de Dispenda de Licitação</t>
  </si>
  <si>
    <t>Para autorizar a Dispensa de Licitação n° 396/2017</t>
  </si>
  <si>
    <t>Henry  </t>
  </si>
  <si>
    <t>10616/2017</t>
  </si>
  <si>
    <t>Com a solicitação de projeto técnico.</t>
  </si>
  <si>
    <t>Para atender aos solicitado pela SMIC.</t>
  </si>
  <si>
    <t>Para continuidade dos projetos técnicos.</t>
  </si>
  <si>
    <t>Para inclusão do relatório técnico</t>
  </si>
  <si>
    <t>Para estudo preliminar</t>
  </si>
  <si>
    <t>Para inserir o caderno de encargos e planilha orçamentária.</t>
  </si>
  <si>
    <t>Solicitamos disponibilidade orçamentária e, após, para a SECGA dar continuidade aos procedimentos li</t>
  </si>
  <si>
    <t>Para procedimentos iniciais de licitação.</t>
  </si>
  <si>
    <t>Para elaboração da minuta contratual - Anexo VII.</t>
  </si>
  <si>
    <t>Para análise encaminhamento do edital e seus anexos.</t>
  </si>
  <si>
    <t>3095/2017</t>
  </si>
  <si>
    <t>4149/2017</t>
  </si>
  <si>
    <t>Para elaboração de Planilha Paradigma.</t>
  </si>
  <si>
    <t>Com as planilhas de custos, encaminho para prosseguimento.</t>
  </si>
  <si>
    <t>Para pesquisa de mercado e estimativa de preços dos insumos.</t>
  </si>
  <si>
    <t>Para inclusão do Pedido de Execução Orçamentária (SIOFI &gt; Proposta &gt; Execução Setor &gt; 2017)...</t>
  </si>
  <si>
    <t>Devolvo o processo com a juntada da execução no Siofi, conforme doc. 160919/2017</t>
  </si>
  <si>
    <t>A Pedido.</t>
  </si>
  <si>
    <t>Com a substituição da Planilha - Base Para Proposta da Empresa, face alteração na Lei 12546/2011.</t>
  </si>
  <si>
    <t>A apreciação.</t>
  </si>
  <si>
    <t>Autorização de abertura de licitação.</t>
  </si>
  <si>
    <t>Para adequações à Planilha de Custos.</t>
  </si>
  <si>
    <t>Com a readequação da planilha.</t>
  </si>
  <si>
    <t>Para elaborar a minuta do contrato (Anexo IX).</t>
  </si>
  <si>
    <t>Para análise e de se acordo, ratificação.</t>
  </si>
  <si>
    <t>para dar continuidade</t>
  </si>
  <si>
    <t>7850/2017</t>
  </si>
  <si>
    <t>Para apreciação de minuta</t>
  </si>
  <si>
    <t>Segue para avaliação e encaminhamentos.</t>
  </si>
  <si>
    <t>Para realizar alterações de acordo com as considerações desta Coordenadoria.</t>
  </si>
  <si>
    <t>Para ciência e encaminhamentos com as alterações requeridas no Projeto Básico.</t>
  </si>
  <si>
    <t>À SMIC: segue PB como minuta com considerações SECGS.</t>
  </si>
  <si>
    <t>Para análise e encaminhamentos que julgar pertinentes.</t>
  </si>
  <si>
    <t>À SMIC: para análise, estudos e providências.</t>
  </si>
  <si>
    <t>Para ciência das retificações requeridas e encaminhamentos que julgar pertinentes</t>
  </si>
  <si>
    <t>Solicitamos os procedimentos necessários à licitação, sendo o fiscal e gestor já indicados no presen</t>
  </si>
  <si>
    <t>Encaminha-se à Seção de Compras para verificar outros orçamentos/balizamento dos preços</t>
  </si>
  <si>
    <t>Para efetuar pesquisa de mercado e elaboração de planilha de preços.</t>
  </si>
  <si>
    <t>Para abertura de procedimento licitatório na modalidade pregão eletrônico.</t>
  </si>
  <si>
    <t>Elaborada Minuta do contrato</t>
  </si>
  <si>
    <t>para publicação.</t>
  </si>
  <si>
    <t>7817/2017</t>
  </si>
  <si>
    <t>Para disponibilidade orçamentária e, após, para continuidade da contratação.</t>
  </si>
  <si>
    <t>Para reforço no valor de disponibilidade orçamentária.</t>
  </si>
  <si>
    <t>COM TERMO DE DISPENSA DE LICITAÇÃO Nº 301/2017</t>
  </si>
  <si>
    <t>Solicito autorização para contratação por dispensa de licitação</t>
  </si>
  <si>
    <t>1- Autorizo.</t>
  </si>
  <si>
    <t>Coordenadoria</t>
  </si>
  <si>
    <t>Coordenadoria de InfraEstrutura Predial</t>
  </si>
  <si>
    <t>Coordenadoria de Segurança , Transporte e Apoio Administrativo</t>
  </si>
  <si>
    <t>CONTROL</t>
  </si>
  <si>
    <t>MEDICAO NUMERO</t>
  </si>
  <si>
    <t>MEDIA GERAL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</si>
</sst>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F400]h:mm:ss\ AM/PM"/>
    <numFmt numFmtId="165" formatCode="0.000"/>
    <numFmt numFmtId="166" formatCode="[hh]&quot; h&quot;\ mm&quot; m&quot;\ "/>
    <numFmt numFmtId="167" formatCode="dd"/>
    <numFmt numFmtId="168" formatCode="[h]:mm:ss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Verdana"/>
    </font>
    <font>
      <sz val="10"/>
      <color rgb="FF000000"/>
      <name val="Calibri"/>
    </font>
    <font>
      <sz val="10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164" fontId="0" fillId="0" borderId="0"/>
  </cellStyleXfs>
  <cellXfs count="168">
    <xf numFmtId="164" fontId="0" fillId="0" borderId="0" xfId="0"/>
    <xf numFmtId="164" fontId="1" fillId="0" borderId="3" xfId="0" applyFont="1" applyFill="1" applyBorder="1" applyAlignment="1">
      <alignment horizontal="justify" vertical="center" wrapText="1"/>
    </xf>
    <xf numFmtId="164" fontId="1" fillId="0" borderId="3" xfId="0" applyFont="1" applyFill="1" applyBorder="1" applyAlignment="1">
      <alignment horizontal="justify" vertical="center"/>
    </xf>
    <xf numFmtId="164" fontId="2" fillId="0" borderId="1" xfId="0" applyFont="1" applyFill="1" applyBorder="1" applyAlignment="1">
      <alignment horizontal="center" vertical="top" wrapText="1"/>
    </xf>
    <xf numFmtId="164" fontId="2" fillId="0" borderId="2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center" vertical="top" wrapText="1"/>
    </xf>
    <xf numFmtId="49" fontId="2" fillId="0" borderId="2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horizontal="center" vertical="top" wrapText="1"/>
    </xf>
    <xf numFmtId="164" fontId="2" fillId="2" borderId="3" xfId="0" applyFont="1" applyFill="1" applyBorder="1" applyAlignment="1">
      <alignment horizontal="center" vertical="top" wrapText="1"/>
    </xf>
    <xf numFmtId="164" fontId="3" fillId="0" borderId="4" xfId="0" applyFont="1" applyFill="1" applyBorder="1"/>
    <xf numFmtId="164" fontId="1" fillId="0" borderId="3" xfId="0" applyNumberFormat="1" applyFont="1" applyFill="1" applyBorder="1" applyAlignment="1">
      <alignment horizontal="justify" vertical="center" wrapText="1"/>
    </xf>
    <xf numFmtId="164" fontId="1" fillId="0" borderId="0" xfId="0" applyNumberFormat="1" applyFont="1" applyFill="1" applyBorder="1" applyAlignment="1">
      <alignment horizontal="justify" vertical="center" wrapText="1"/>
    </xf>
    <xf numFmtId="164" fontId="4" fillId="0" borderId="0" xfId="0" applyFont="1" applyFill="1" applyBorder="1"/>
    <xf numFmtId="22" fontId="1" fillId="0" borderId="3" xfId="0" applyNumberFormat="1" applyFont="1" applyFill="1" applyBorder="1" applyAlignment="1">
      <alignment horizontal="justify" vertical="center" wrapText="1"/>
    </xf>
    <xf numFmtId="166" fontId="1" fillId="0" borderId="3" xfId="0" applyNumberFormat="1" applyFont="1" applyFill="1" applyBorder="1" applyAlignment="1">
      <alignment horizontal="justify" vertical="center" wrapText="1"/>
    </xf>
    <xf numFmtId="165" fontId="3" fillId="0" borderId="5" xfId="0" applyNumberFormat="1" applyFont="1" applyFill="1" applyBorder="1"/>
    <xf numFmtId="167" fontId="4" fillId="0" borderId="0" xfId="0" applyNumberFormat="1" applyFont="1" applyFill="1" applyBorder="1"/>
    <xf numFmtId="168" fontId="4" fillId="0" borderId="0" xfId="0" applyNumberFormat="1" applyFont="1" applyFill="1" applyBorder="1"/>
    <xf numFmtId="46" fontId="4" fillId="0" borderId="0" xfId="0" applyNumberFormat="1" applyFont="1" applyFill="1" applyBorder="1"/>
    <xf numFmtId="164" fontId="4" fillId="0" borderId="0" xfId="0" applyFont="1" applyFill="1" applyBorder="1" applyAlignment="1">
      <alignment horizontal="center" vertical="center"/>
    </xf>
    <xf numFmtId="168" fontId="4" fillId="0" borderId="9" xfId="0" applyNumberFormat="1" applyFont="1" applyFill="1" applyBorder="1"/>
    <xf numFmtId="20" fontId="4" fillId="0" borderId="0" xfId="0" applyNumberFormat="1" applyFont="1" applyFill="1" applyBorder="1"/>
    <xf numFmtId="164" fontId="1" fillId="0" borderId="4" xfId="0" applyFont="1" applyFill="1" applyBorder="1" applyAlignment="1">
      <alignment vertical="center" wrapText="1"/>
    </xf>
    <xf numFmtId="164" fontId="3" fillId="0" borderId="3" xfId="0" applyFont="1" applyFill="1" applyBorder="1"/>
    <xf numFmtId="164" fontId="1" fillId="0" borderId="3" xfId="0" applyFont="1" applyFill="1" applyBorder="1" applyAlignment="1">
      <alignment horizontal="center" vertical="top" wrapText="1"/>
    </xf>
    <xf numFmtId="22" fontId="1" fillId="0" borderId="3" xfId="0" applyNumberFormat="1" applyFont="1" applyFill="1" applyBorder="1" applyAlignment="1">
      <alignment horizontal="center" vertical="top" wrapText="1"/>
    </xf>
    <xf numFmtId="164" fontId="1" fillId="0" borderId="3" xfId="0" applyFont="1" applyFill="1" applyBorder="1" applyAlignment="1">
      <alignment horizontal="left" vertical="top" wrapText="1"/>
    </xf>
    <xf numFmtId="164" fontId="4" fillId="3" borderId="0" xfId="0" applyFont="1" applyFill="1" applyBorder="1"/>
    <xf numFmtId="164" fontId="1" fillId="0" borderId="0" xfId="0" applyFont="1" applyFill="1" applyBorder="1" applyAlignment="1">
      <alignment horizontal="left" vertical="top" wrapText="1"/>
    </xf>
    <xf numFmtId="164" fontId="3" fillId="0" borderId="0" xfId="0" applyFont="1" applyFill="1" applyBorder="1"/>
    <xf numFmtId="164" fontId="1" fillId="0" borderId="4" xfId="0" applyFont="1" applyFill="1" applyBorder="1" applyAlignment="1">
      <alignment horizontal="justify" vertical="center" wrapText="1"/>
    </xf>
    <xf numFmtId="164" fontId="1" fillId="0" borderId="3" xfId="0" applyFont="1" applyFill="1" applyBorder="1"/>
    <xf numFmtId="164" fontId="1" fillId="0" borderId="0" xfId="0" applyFont="1" applyFill="1" applyBorder="1"/>
    <xf numFmtId="22" fontId="1" fillId="0" borderId="3" xfId="0" applyNumberFormat="1" applyFont="1" applyFill="1" applyBorder="1"/>
    <xf numFmtId="164" fontId="1" fillId="0" borderId="6" xfId="0" applyFont="1" applyFill="1" applyBorder="1" applyAlignment="1">
      <alignment horizontal="justify" vertical="center" wrapText="1"/>
    </xf>
    <xf numFmtId="164" fontId="3" fillId="0" borderId="7" xfId="0" applyFont="1" applyFill="1" applyBorder="1"/>
    <xf numFmtId="164" fontId="1" fillId="0" borderId="7" xfId="0" applyFont="1" applyFill="1" applyBorder="1"/>
    <xf numFmtId="22" fontId="1" fillId="0" borderId="7" xfId="0" applyNumberFormat="1" applyFont="1" applyFill="1" applyBorder="1"/>
    <xf numFmtId="164" fontId="1" fillId="0" borderId="7" xfId="0" applyFont="1" applyFill="1" applyBorder="1" applyAlignment="1">
      <alignment horizontal="justify" vertical="center" wrapText="1"/>
    </xf>
    <xf numFmtId="166" fontId="1" fillId="0" borderId="7" xfId="0" applyNumberFormat="1" applyFont="1" applyFill="1" applyBorder="1" applyAlignment="1">
      <alignment horizontal="justify" vertical="center" wrapText="1"/>
    </xf>
    <xf numFmtId="22" fontId="1" fillId="0" borderId="7" xfId="0" applyNumberFormat="1" applyFont="1" applyFill="1" applyBorder="1" applyAlignment="1">
      <alignment horizontal="center" vertical="top" wrapText="1"/>
    </xf>
    <xf numFmtId="22" fontId="4" fillId="0" borderId="3" xfId="0" applyNumberFormat="1" applyFont="1" applyFill="1" applyBorder="1" applyAlignment="1">
      <alignment horizontal="center" vertical="top" wrapText="1"/>
    </xf>
    <xf numFmtId="164" fontId="4" fillId="0" borderId="3" xfId="0" applyFont="1" applyFill="1" applyBorder="1" applyAlignment="1">
      <alignment horizontal="left" vertical="top" wrapText="1"/>
    </xf>
    <xf numFmtId="14" fontId="4" fillId="0" borderId="3" xfId="0" applyNumberFormat="1" applyFont="1" applyFill="1" applyBorder="1" applyAlignment="1">
      <alignment horizontal="center" vertical="top" wrapText="1"/>
    </xf>
    <xf numFmtId="165" fontId="3" fillId="0" borderId="8" xfId="0" applyNumberFormat="1" applyFont="1" applyFill="1" applyBorder="1"/>
    <xf numFmtId="164" fontId="5" fillId="0" borderId="4" xfId="0" applyFont="1" applyFill="1" applyBorder="1" applyAlignment="1">
      <alignment horizontal="justify" vertical="center" wrapText="1"/>
    </xf>
    <xf numFmtId="164" fontId="5" fillId="0" borderId="3" xfId="0" applyFont="1" applyFill="1" applyBorder="1" applyAlignment="1">
      <alignment horizontal="justify" vertical="center" wrapText="1"/>
    </xf>
    <xf numFmtId="164" fontId="5" fillId="0" borderId="3" xfId="0" applyFont="1" applyFill="1" applyBorder="1" applyAlignment="1">
      <alignment horizontal="left" vertical="top" wrapText="1"/>
    </xf>
    <xf numFmtId="164" fontId="5" fillId="0" borderId="0" xfId="0" applyNumberFormat="1" applyFont="1" applyFill="1" applyBorder="1" applyAlignment="1">
      <alignment horizontal="justify" vertical="center" wrapText="1"/>
    </xf>
    <xf numFmtId="164" fontId="5" fillId="0" borderId="3" xfId="0" applyNumberFormat="1" applyFont="1" applyFill="1" applyBorder="1"/>
    <xf numFmtId="22" fontId="5" fillId="0" borderId="3" xfId="0" applyNumberFormat="1" applyFont="1" applyFill="1" applyBorder="1"/>
    <xf numFmtId="166" fontId="5" fillId="0" borderId="7" xfId="0" applyNumberFormat="1" applyFont="1" applyFill="1" applyBorder="1" applyAlignment="1">
      <alignment horizontal="justify" vertical="center" wrapText="1"/>
    </xf>
    <xf numFmtId="165" fontId="6" fillId="0" borderId="5" xfId="0" applyNumberFormat="1" applyFont="1" applyFill="1" applyBorder="1"/>
    <xf numFmtId="164" fontId="5" fillId="0" borderId="6" xfId="0" applyFont="1" applyFill="1" applyBorder="1" applyAlignment="1">
      <alignment horizontal="justify" vertical="center" wrapText="1"/>
    </xf>
    <xf numFmtId="164" fontId="5" fillId="0" borderId="7" xfId="0" applyFont="1" applyFill="1" applyBorder="1" applyAlignment="1">
      <alignment horizontal="justify" vertical="center" wrapText="1"/>
    </xf>
    <xf numFmtId="164" fontId="5" fillId="0" borderId="7" xfId="0" applyFont="1" applyFill="1" applyBorder="1" applyAlignment="1">
      <alignment horizontal="left" vertical="top" wrapText="1"/>
    </xf>
    <xf numFmtId="164" fontId="5" fillId="0" borderId="7" xfId="0" applyNumberFormat="1" applyFont="1" applyFill="1" applyBorder="1"/>
    <xf numFmtId="165" fontId="6" fillId="0" borderId="8" xfId="0" applyNumberFormat="1" applyFont="1" applyFill="1" applyBorder="1"/>
    <xf numFmtId="164" fontId="5" fillId="0" borderId="3" xfId="0" applyFont="1" applyFill="1" applyBorder="1"/>
    <xf numFmtId="164" fontId="1" fillId="0" borderId="3" xfId="0" applyNumberFormat="1" applyFont="1" applyFill="1" applyBorder="1"/>
    <xf numFmtId="164" fontId="1" fillId="0" borderId="7" xfId="0" applyNumberFormat="1" applyFont="1" applyFill="1" applyBorder="1"/>
    <xf numFmtId="164" fontId="0" fillId="0" borderId="0" xfId="0" pivotButton="1"/>
    <xf numFmtId="164" fontId="0" fillId="0" borderId="0" xfId="0" applyNumberFormat="1"/>
    <xf numFmtId="164" fontId="5" fillId="0" borderId="12" xfId="0" applyFont="1" applyFill="1" applyBorder="1" applyAlignment="1">
      <alignment horizontal="justify" vertical="center" wrapText="1"/>
    </xf>
    <xf numFmtId="164" fontId="5" fillId="0" borderId="11" xfId="0" applyFont="1" applyFill="1" applyBorder="1" applyAlignment="1">
      <alignment horizontal="justify" vertical="center" wrapText="1"/>
    </xf>
    <xf numFmtId="164" fontId="5" fillId="0" borderId="11" xfId="0" applyFont="1" applyFill="1" applyBorder="1" applyAlignment="1">
      <alignment horizontal="left" vertical="top" wrapText="1"/>
    </xf>
    <xf numFmtId="164" fontId="5" fillId="0" borderId="0" xfId="0" applyNumberFormat="1" applyFont="1" applyFill="1" applyAlignment="1">
      <alignment horizontal="justify" vertical="center" wrapText="1"/>
    </xf>
    <xf numFmtId="164" fontId="5" fillId="0" borderId="11" xfId="0" applyNumberFormat="1" applyFont="1" applyFill="1" applyBorder="1"/>
    <xf numFmtId="49" fontId="5" fillId="0" borderId="11" xfId="0" applyNumberFormat="1" applyFont="1" applyFill="1" applyBorder="1" applyAlignment="1">
      <alignment horizontal="justify" vertical="center" wrapText="1"/>
    </xf>
    <xf numFmtId="22" fontId="5" fillId="0" borderId="11" xfId="0" applyNumberFormat="1" applyFont="1" applyFill="1" applyBorder="1"/>
    <xf numFmtId="166" fontId="5" fillId="0" borderId="13" xfId="0" applyNumberFormat="1" applyFont="1" applyFill="1" applyBorder="1" applyAlignment="1">
      <alignment horizontal="justify" vertical="center" wrapText="1"/>
    </xf>
    <xf numFmtId="165" fontId="6" fillId="0" borderId="14" xfId="0" applyNumberFormat="1" applyFont="1" applyFill="1" applyBorder="1"/>
    <xf numFmtId="167" fontId="0" fillId="0" borderId="0" xfId="0" applyNumberFormat="1" applyFill="1"/>
    <xf numFmtId="168" fontId="0" fillId="0" borderId="0" xfId="0" applyNumberFormat="1" applyFill="1"/>
    <xf numFmtId="164" fontId="5" fillId="0" borderId="15" xfId="0" applyFont="1" applyFill="1" applyBorder="1" applyAlignment="1">
      <alignment horizontal="justify" vertical="center" wrapText="1"/>
    </xf>
    <xf numFmtId="164" fontId="5" fillId="0" borderId="13" xfId="0" applyFont="1" applyFill="1" applyBorder="1" applyAlignment="1">
      <alignment horizontal="justify" vertical="center" wrapText="1"/>
    </xf>
    <xf numFmtId="164" fontId="5" fillId="0" borderId="13" xfId="0" applyFont="1" applyFill="1" applyBorder="1" applyAlignment="1">
      <alignment horizontal="left" vertical="top" wrapText="1"/>
    </xf>
    <xf numFmtId="164" fontId="5" fillId="0" borderId="13" xfId="0" applyNumberFormat="1" applyFont="1" applyFill="1" applyBorder="1"/>
    <xf numFmtId="49" fontId="5" fillId="0" borderId="13" xfId="0" applyNumberFormat="1" applyFont="1" applyFill="1" applyBorder="1" applyAlignment="1">
      <alignment horizontal="justify" vertical="center" wrapText="1"/>
    </xf>
    <xf numFmtId="164" fontId="0" fillId="0" borderId="0" xfId="0" applyBorder="1"/>
    <xf numFmtId="22" fontId="5" fillId="0" borderId="13" xfId="0" applyNumberFormat="1" applyFont="1" applyFill="1" applyBorder="1"/>
    <xf numFmtId="165" fontId="6" fillId="0" borderId="10" xfId="0" applyNumberFormat="1" applyFont="1" applyFill="1" applyBorder="1"/>
    <xf numFmtId="167" fontId="0" fillId="0" borderId="0" xfId="0" applyNumberFormat="1" applyFill="1" applyBorder="1"/>
    <xf numFmtId="168" fontId="0" fillId="0" borderId="0" xfId="0" applyNumberFormat="1" applyFill="1" applyBorder="1"/>
    <xf numFmtId="164" fontId="5" fillId="0" borderId="11" xfId="0" applyFont="1" applyFill="1" applyBorder="1"/>
    <xf numFmtId="164" fontId="5" fillId="0" borderId="13" xfId="0" applyFont="1" applyFill="1" applyBorder="1"/>
    <xf numFmtId="22" fontId="4" fillId="0" borderId="0" xfId="0" applyNumberFormat="1" applyFont="1" applyFill="1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5" fontId="7" fillId="0" borderId="5" xfId="0" applyNumberFormat="1" applyFont="1" applyFill="1" applyBorder="1"/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4" borderId="0" xfId="0" applyNumberFormat="1" applyFill="1"/>
    <xf numFmtId="164" fontId="0" fillId="5" borderId="0" xfId="0" applyNumberFormat="1" applyFill="1" applyAlignment="1">
      <alignment horizontal="left"/>
    </xf>
    <xf numFmtId="164" fontId="0" fillId="5" borderId="0" xfId="0" applyNumberFormat="1" applyFill="1"/>
    <xf numFmtId="164" fontId="0" fillId="6" borderId="0" xfId="0" applyNumberFormat="1" applyFill="1"/>
    <xf numFmtId="164" fontId="0" fillId="6" borderId="0" xfId="0" applyNumberFormat="1" applyFill="1" applyAlignment="1">
      <alignment horizontal="left"/>
    </xf>
    <xf numFmtId="164" fontId="1" fillId="0" borderId="11" xfId="0" applyFont="1" applyFill="1" applyBorder="1" applyAlignment="1">
      <alignment horizontal="justify" vertical="center" wrapText="1"/>
    </xf>
    <xf numFmtId="164" fontId="1" fillId="0" borderId="11" xfId="0" applyFont="1" applyFill="1" applyBorder="1"/>
    <xf numFmtId="164" fontId="1" fillId="0" borderId="0" xfId="0" applyNumberFormat="1" applyFont="1" applyFill="1" applyAlignment="1">
      <alignment horizontal="justify" vertical="center" wrapText="1"/>
    </xf>
    <xf numFmtId="164" fontId="1" fillId="0" borderId="11" xfId="0" applyNumberFormat="1" applyFont="1" applyFill="1" applyBorder="1"/>
    <xf numFmtId="49" fontId="1" fillId="0" borderId="11" xfId="0" applyNumberFormat="1" applyFont="1" applyFill="1" applyBorder="1" applyAlignment="1">
      <alignment horizontal="justify" vertical="center" wrapText="1"/>
    </xf>
    <xf numFmtId="22" fontId="1" fillId="0" borderId="11" xfId="0" applyNumberFormat="1" applyFont="1" applyFill="1" applyBorder="1"/>
    <xf numFmtId="166" fontId="1" fillId="0" borderId="13" xfId="0" applyNumberFormat="1" applyFont="1" applyFill="1" applyBorder="1" applyAlignment="1">
      <alignment horizontal="justify" vertical="center" wrapText="1"/>
    </xf>
    <xf numFmtId="165" fontId="3" fillId="0" borderId="14" xfId="0" applyNumberFormat="1" applyFont="1" applyFill="1" applyBorder="1"/>
    <xf numFmtId="164" fontId="1" fillId="0" borderId="13" xfId="0" applyFont="1" applyFill="1" applyBorder="1" applyAlignment="1">
      <alignment horizontal="justify" vertical="center" wrapText="1"/>
    </xf>
    <xf numFmtId="164" fontId="1" fillId="0" borderId="13" xfId="0" applyFont="1" applyFill="1" applyBorder="1"/>
    <xf numFmtId="164" fontId="1" fillId="0" borderId="13" xfId="0" applyNumberFormat="1" applyFont="1" applyFill="1" applyBorder="1"/>
    <xf numFmtId="49" fontId="1" fillId="0" borderId="13" xfId="0" applyNumberFormat="1" applyFont="1" applyFill="1" applyBorder="1" applyAlignment="1">
      <alignment horizontal="justify" vertical="center" wrapText="1"/>
    </xf>
    <xf numFmtId="22" fontId="1" fillId="0" borderId="13" xfId="0" applyNumberFormat="1" applyFont="1" applyFill="1" applyBorder="1"/>
    <xf numFmtId="165" fontId="3" fillId="0" borderId="10" xfId="0" applyNumberFormat="1" applyFont="1" applyFill="1" applyBorder="1"/>
    <xf numFmtId="0" fontId="9" fillId="7" borderId="16" xfId="0" applyNumberFormat="1" applyFont="1" applyFill="1" applyBorder="1" applyAlignment="1">
      <alignment horizontal="center" vertical="center" wrapText="1"/>
    </xf>
    <xf numFmtId="0" fontId="9" fillId="7" borderId="17" xfId="0" applyNumberFormat="1" applyFont="1" applyFill="1" applyBorder="1" applyAlignment="1">
      <alignment horizontal="center" vertical="center" wrapText="1"/>
    </xf>
    <xf numFmtId="0" fontId="10" fillId="8" borderId="0" xfId="0" applyNumberFormat="1" applyFont="1" applyFill="1" applyBorder="1" applyAlignment="1">
      <alignment horizontal="center" vertical="center" wrapText="1"/>
    </xf>
    <xf numFmtId="0" fontId="9" fillId="9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164" fontId="8" fillId="11" borderId="0" xfId="0" applyFont="1" applyFill="1" applyAlignment="1"/>
    <xf numFmtId="1" fontId="8" fillId="11" borderId="0" xfId="0" applyNumberFormat="1" applyFont="1" applyFill="1" applyAlignment="1"/>
    <xf numFmtId="164" fontId="0" fillId="11" borderId="0" xfId="0" applyFill="1" applyAlignment="1"/>
    <xf numFmtId="2" fontId="0" fillId="10" borderId="3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/>
    </xf>
  </cellXfs>
  <cellStyles count="1">
    <cellStyle name="Normal" xfId="0" builtinId="0"/>
  </cellStyles>
  <dxfs count="9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numFmt numFmtId="2" formatCode="0.00"/>
    </dxf>
    <dxf>
      <numFmt numFmtId="2" formatCode="0.00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8" formatCode="[h]:mm:ss;@"/>
      <fill>
        <patternFill patternType="none">
          <fgColor rgb="FF000000"/>
          <bgColor rgb="FFFFFFFF"/>
        </patternFill>
      </fill>
    </dxf>
    <dxf>
      <numFmt numFmtId="167" formatCode="dd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5" formatCode="0.000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6" formatCode="[hh]&quot; h&quot;\ mm&quot; m&quot;\ 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none">
          <fgColor rgb="FF000000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bottom style="medium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medium">
          <color rgb="FF000000"/>
        </top>
        <bottom style="medium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1" defaultTableStyle="TableStyleMedium2" defaultPivotStyle="PivotStyleLight16">
    <tableStyle name="TableStyleMedium15 2" pivot="0" count="7" xr9:uid="{00000000-0011-0000-FFFF-FFFF00000000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firstColumnStripe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3255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6B07DD-C872-4AED-9A51-6A9C89CB1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6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3255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073D7B-6540-4A1C-A04E-3383A38D2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2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3255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06440-00DA-4485-A4C9-72CE20B79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5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3255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0D938-C4A8-4B15-81AE-627C279E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87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3255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7903D9-28C1-491F-8E36-F0FEB593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20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3255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E71B3-23AD-4B78-A06A-ED3F58BF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52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3255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462BBA-888D-49E5-B695-F4DB83D8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84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3255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E6F64-EF1D-4DD8-A752-32CAF843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3255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5EAFD-B31A-4BA1-9AF3-0D58054B2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49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3255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1C1A9-5871-4C84-A9C8-1B3E1AF57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8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3255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46CDE-62FC-4C9A-87EF-BA9B8BD7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14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3255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12260-C9FB-4A7C-9E00-450D64729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46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3255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E5D1B1-AD45-4DD0-ADD0-FA72C31D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79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3255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E4687-30DD-4F6E-85E5-E16255FB2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11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3255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EB965-9E5A-4B6F-852A-9929B29C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3255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FDD5F4-3AEF-4929-9B7E-9AA144E5C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76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3255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1E936-C993-4691-8C3E-BD951A403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086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3255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F235E-6E9A-422A-B2D6-ECBFF9291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41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3255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94C07-46A2-4723-812A-FDA43A249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73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3255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92D6-3C4E-49C1-B383-B7D4BD0C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05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3255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8E9DC-ED94-4B0E-A0AA-D05B50949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38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3255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1DC58-DBEE-412C-9959-3D472B55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3255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03341C-2EFA-47C3-B242-72E894BA1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0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3255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F7DE-4150-4A88-A187-D3E16896B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35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3255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08F680-B17E-41FF-8918-7F93ECAF3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6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3255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F11B84-B6F7-4587-8BED-4DFD63299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00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3255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D74E4-B19A-453C-8188-96D9A81B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3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3255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E1F8-6E2A-440F-913E-EBEA0D58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64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3255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9265D2-C1F4-4A70-9E1C-FCB2369D8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9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3255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A582B-FC79-431C-9CE8-67862576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29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3255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45DBE-56DA-4AF0-8E83-E7A4F374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62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3255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90FB5-1714-4BB4-A6B7-4859804F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3255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E028D-4DA1-42C1-92C2-7C9DB93D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26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3255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08BB3-5256-46AA-B7E2-09407F775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59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3255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27568-0146-4426-9971-720C850F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91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3255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EB844-9A6F-42CA-83EA-A540B0504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23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3255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08935-BC55-405A-AEA1-36E33FC79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56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3255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D28D0-F3B0-44D3-8A00-79BDB0CA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88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3255</xdr:row>
      <xdr:rowOff>133350</xdr:rowOff>
    </xdr:to>
    <xdr:pic>
      <xdr:nvPicPr>
        <xdr:cNvPr id="826" name="Picture 8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8D96DE-771E-4489-96C3-154D4B23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21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3255</xdr:row>
      <xdr:rowOff>133350</xdr:rowOff>
    </xdr:to>
    <xdr:pic>
      <xdr:nvPicPr>
        <xdr:cNvPr id="827" name="Picture 8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A4D48-43C3-46A5-A5CB-9E549F14A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53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3255</xdr:row>
      <xdr:rowOff>133350</xdr:rowOff>
    </xdr:to>
    <xdr:pic>
      <xdr:nvPicPr>
        <xdr:cNvPr id="828" name="Picture 8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0494A-4857-45BB-8DB0-00732339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8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3255</xdr:row>
      <xdr:rowOff>133350</xdr:rowOff>
    </xdr:to>
    <xdr:pic>
      <xdr:nvPicPr>
        <xdr:cNvPr id="829" name="Picture 8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ADE06-A3B7-42D1-B541-E8DFCBDC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18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3255</xdr:row>
      <xdr:rowOff>133350</xdr:rowOff>
    </xdr:to>
    <xdr:pic>
      <xdr:nvPicPr>
        <xdr:cNvPr id="830" name="Picture 8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9E4130-B837-45A7-8908-20CE6E287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5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3255</xdr:row>
      <xdr:rowOff>133350</xdr:rowOff>
    </xdr:to>
    <xdr:pic>
      <xdr:nvPicPr>
        <xdr:cNvPr id="831" name="Picture 8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D70E7C-B108-4E62-B1D2-F6226616B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83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3255</xdr:row>
      <xdr:rowOff>133350</xdr:rowOff>
    </xdr:to>
    <xdr:pic>
      <xdr:nvPicPr>
        <xdr:cNvPr id="832" name="Picture 8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0007F7-8D14-4B08-A260-8FD87FB69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15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3255</xdr:row>
      <xdr:rowOff>133350</xdr:rowOff>
    </xdr:to>
    <xdr:pic>
      <xdr:nvPicPr>
        <xdr:cNvPr id="833" name="Picture 8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C2AC4-728B-4C66-86FD-3DA5ECB0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47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3255</xdr:row>
      <xdr:rowOff>133350</xdr:rowOff>
    </xdr:to>
    <xdr:pic>
      <xdr:nvPicPr>
        <xdr:cNvPr id="834" name="Picture 8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F0D84-334D-4073-8113-0C43A0DC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8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3255</xdr:row>
      <xdr:rowOff>133350</xdr:rowOff>
    </xdr:to>
    <xdr:pic>
      <xdr:nvPicPr>
        <xdr:cNvPr id="835" name="Picture 8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9A76-F3AD-4ECC-940E-532047D7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12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3255</xdr:row>
      <xdr:rowOff>133350</xdr:rowOff>
    </xdr:to>
    <xdr:pic>
      <xdr:nvPicPr>
        <xdr:cNvPr id="836" name="Picture 8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25C51-BF8E-4CA4-81C2-19CAC3B6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44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3255</xdr:row>
      <xdr:rowOff>47625</xdr:rowOff>
    </xdr:to>
    <xdr:pic>
      <xdr:nvPicPr>
        <xdr:cNvPr id="8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ABA6F-1A53-4CE3-866A-DD1D72A7F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3255</xdr:row>
      <xdr:rowOff>104775</xdr:rowOff>
    </xdr:to>
    <xdr:pic>
      <xdr:nvPicPr>
        <xdr:cNvPr id="8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0B9BB-319F-47C7-95BE-06F073569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3255</xdr:row>
      <xdr:rowOff>104775</xdr:rowOff>
    </xdr:to>
    <xdr:pic>
      <xdr:nvPicPr>
        <xdr:cNvPr id="8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6E97B-FF96-430B-B4E5-63E0F7AE5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3255</xdr:row>
      <xdr:rowOff>104775</xdr:rowOff>
    </xdr:to>
    <xdr:pic>
      <xdr:nvPicPr>
        <xdr:cNvPr id="8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6E3A7-3848-4565-AFD1-1DF89C25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3255</xdr:row>
      <xdr:rowOff>104775</xdr:rowOff>
    </xdr:to>
    <xdr:pic>
      <xdr:nvPicPr>
        <xdr:cNvPr id="8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FD9F6-337D-4A54-9EE2-945BFC93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3255</xdr:row>
      <xdr:rowOff>104775</xdr:rowOff>
    </xdr:to>
    <xdr:pic>
      <xdr:nvPicPr>
        <xdr:cNvPr id="8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4F96C6-DF2B-47D3-9A55-AFFE757A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3255</xdr:row>
      <xdr:rowOff>104775</xdr:rowOff>
    </xdr:to>
    <xdr:pic>
      <xdr:nvPicPr>
        <xdr:cNvPr id="8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FFC4C-6502-4AC3-A7CE-3E56757E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3255</xdr:row>
      <xdr:rowOff>104775</xdr:rowOff>
    </xdr:to>
    <xdr:pic>
      <xdr:nvPicPr>
        <xdr:cNvPr id="8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8D4D60-0C73-4B61-9672-36E4038D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3255</xdr:row>
      <xdr:rowOff>76200</xdr:rowOff>
    </xdr:to>
    <xdr:pic>
      <xdr:nvPicPr>
        <xdr:cNvPr id="8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4BA92-E578-4D6D-8B97-24253A81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3255</xdr:row>
      <xdr:rowOff>104775</xdr:rowOff>
    </xdr:to>
    <xdr:pic>
      <xdr:nvPicPr>
        <xdr:cNvPr id="8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87FC2F-1AE9-44A9-87F4-DC0FEE5E8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3255</xdr:row>
      <xdr:rowOff>104775</xdr:rowOff>
    </xdr:to>
    <xdr:pic>
      <xdr:nvPicPr>
        <xdr:cNvPr id="8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A70D5-8291-423E-94AB-DA09204DC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3255</xdr:row>
      <xdr:rowOff>104775</xdr:rowOff>
    </xdr:to>
    <xdr:pic>
      <xdr:nvPicPr>
        <xdr:cNvPr id="8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E7DC5E-EFF4-40F1-916E-37EBA41F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3255</xdr:row>
      <xdr:rowOff>104775</xdr:rowOff>
    </xdr:to>
    <xdr:pic>
      <xdr:nvPicPr>
        <xdr:cNvPr id="8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E8A95-9E0A-44E6-9977-110B14DCB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3255</xdr:row>
      <xdr:rowOff>104775</xdr:rowOff>
    </xdr:to>
    <xdr:pic>
      <xdr:nvPicPr>
        <xdr:cNvPr id="8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5D9D9-1C81-407E-BF77-B68191D3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3255</xdr:row>
      <xdr:rowOff>104775</xdr:rowOff>
    </xdr:to>
    <xdr:pic>
      <xdr:nvPicPr>
        <xdr:cNvPr id="851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47BFD-A2BB-4C35-9C00-251AAEEC4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3255</xdr:row>
      <xdr:rowOff>104775</xdr:rowOff>
    </xdr:to>
    <xdr:pic>
      <xdr:nvPicPr>
        <xdr:cNvPr id="852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D0C74C-43F6-4D8D-9207-5FF70EF7B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3255</xdr:row>
      <xdr:rowOff>104775</xdr:rowOff>
    </xdr:to>
    <xdr:pic>
      <xdr:nvPicPr>
        <xdr:cNvPr id="853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8607B-8135-48FE-934D-48C7BDE2D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3255</xdr:row>
      <xdr:rowOff>104775</xdr:rowOff>
    </xdr:to>
    <xdr:pic>
      <xdr:nvPicPr>
        <xdr:cNvPr id="854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E2C2B-3B2B-48BA-977F-F258DFE7E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3255</xdr:row>
      <xdr:rowOff>104775</xdr:rowOff>
    </xdr:to>
    <xdr:pic>
      <xdr:nvPicPr>
        <xdr:cNvPr id="855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07E39F-A091-4BF2-897E-11D5E58C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3255</xdr:row>
      <xdr:rowOff>104775</xdr:rowOff>
    </xdr:to>
    <xdr:pic>
      <xdr:nvPicPr>
        <xdr:cNvPr id="856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21691-9F64-4229-9672-9780D747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3255</xdr:row>
      <xdr:rowOff>104775</xdr:rowOff>
    </xdr:to>
    <xdr:pic>
      <xdr:nvPicPr>
        <xdr:cNvPr id="857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8F3ADC-A252-4B29-AF60-EA6755FDA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3255</xdr:row>
      <xdr:rowOff>104775</xdr:rowOff>
    </xdr:to>
    <xdr:pic>
      <xdr:nvPicPr>
        <xdr:cNvPr id="858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7E1C5-862B-4439-995E-0205413F3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3255</xdr:row>
      <xdr:rowOff>104775</xdr:rowOff>
    </xdr:to>
    <xdr:pic>
      <xdr:nvPicPr>
        <xdr:cNvPr id="859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8B053-B487-4457-B432-807C62749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3255</xdr:row>
      <xdr:rowOff>104775</xdr:rowOff>
    </xdr:to>
    <xdr:pic>
      <xdr:nvPicPr>
        <xdr:cNvPr id="860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B7ADE-0069-4EEE-B926-A7952599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3255</xdr:row>
      <xdr:rowOff>104775</xdr:rowOff>
    </xdr:to>
    <xdr:pic>
      <xdr:nvPicPr>
        <xdr:cNvPr id="861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D134A-5086-47BB-8F72-385553C5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3255</xdr:row>
      <xdr:rowOff>104775</xdr:rowOff>
    </xdr:to>
    <xdr:pic>
      <xdr:nvPicPr>
        <xdr:cNvPr id="862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077BF-3CCD-4714-84A6-EA4510D8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3255</xdr:row>
      <xdr:rowOff>104775</xdr:rowOff>
    </xdr:to>
    <xdr:pic>
      <xdr:nvPicPr>
        <xdr:cNvPr id="863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006051-1D14-4445-BFFA-E3622099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3255</xdr:row>
      <xdr:rowOff>104775</xdr:rowOff>
    </xdr:to>
    <xdr:pic>
      <xdr:nvPicPr>
        <xdr:cNvPr id="864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5457F7-75E4-4D93-ADEA-E8991C5F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3255</xdr:row>
      <xdr:rowOff>104775</xdr:rowOff>
    </xdr:to>
    <xdr:pic>
      <xdr:nvPicPr>
        <xdr:cNvPr id="865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01B948-235F-4407-A96F-56E5CB692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3255</xdr:row>
      <xdr:rowOff>104775</xdr:rowOff>
    </xdr:to>
    <xdr:pic>
      <xdr:nvPicPr>
        <xdr:cNvPr id="866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4A588-6210-4B03-B820-666AF6BA3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3255</xdr:row>
      <xdr:rowOff>104775</xdr:rowOff>
    </xdr:to>
    <xdr:pic>
      <xdr:nvPicPr>
        <xdr:cNvPr id="867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7EADD-C5D1-411E-A169-0CC3E6520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3255</xdr:row>
      <xdr:rowOff>104775</xdr:rowOff>
    </xdr:to>
    <xdr:pic>
      <xdr:nvPicPr>
        <xdr:cNvPr id="868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A7045-2476-467F-836F-09BD1444B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3255</xdr:row>
      <xdr:rowOff>104775</xdr:rowOff>
    </xdr:to>
    <xdr:pic>
      <xdr:nvPicPr>
        <xdr:cNvPr id="869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9BF8AC-262A-4D14-B400-121DAC4E5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3255</xdr:row>
      <xdr:rowOff>104775</xdr:rowOff>
    </xdr:to>
    <xdr:pic>
      <xdr:nvPicPr>
        <xdr:cNvPr id="870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20520-3B7C-4A1A-99CD-C65EC22E8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3255</xdr:row>
      <xdr:rowOff>104775</xdr:rowOff>
    </xdr:to>
    <xdr:pic>
      <xdr:nvPicPr>
        <xdr:cNvPr id="871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A5590-713D-4874-95FA-BC6E40B0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3255</xdr:row>
      <xdr:rowOff>104775</xdr:rowOff>
    </xdr:to>
    <xdr:pic>
      <xdr:nvPicPr>
        <xdr:cNvPr id="8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4E68B-7848-48C5-8B45-A0F141EB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3255</xdr:row>
      <xdr:rowOff>104775</xdr:rowOff>
    </xdr:to>
    <xdr:pic>
      <xdr:nvPicPr>
        <xdr:cNvPr id="873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2E97F-8887-48C3-BE71-7D568B526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3255</xdr:row>
      <xdr:rowOff>104775</xdr:rowOff>
    </xdr:to>
    <xdr:pic>
      <xdr:nvPicPr>
        <xdr:cNvPr id="874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E1C070-9008-4B7D-88EF-6F9075926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3255</xdr:row>
      <xdr:rowOff>104775</xdr:rowOff>
    </xdr:to>
    <xdr:pic>
      <xdr:nvPicPr>
        <xdr:cNvPr id="875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54F869-762C-4B8E-A682-F824E8F26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8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4155FA-F4D4-43AC-AA07-A647A295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87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2113E-9E8A-4171-B74F-B2C6B82D4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87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1D3CAF-7B6A-441D-86E7-925B8930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8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10A4A-5F27-43ED-8A36-FE96D8F52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8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8E0C5-0D7F-4EA6-9753-79D3B639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8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C99D92-BB25-4A63-9623-D70810C46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8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D0CE8-DDBB-4A1B-AD0A-EEC2EA1D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8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ED2F8-3C81-48CD-B932-1D98FA774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8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BE7B2-0155-4EBE-930A-80D47190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8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FD6E2-F57F-4903-BC00-357E04CD6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8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78DB0-E434-4AE2-AA05-36B91DE1E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8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5FD56-FFE5-4A1A-B8C9-EC222DF8F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20A73-75A2-423C-BDCE-77DC1A83A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2C802-5C1D-4151-B1E5-D1513639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432B28-0DE8-4118-A872-1A840D68C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1D39F-508A-4E8B-82BA-DD3EBD83E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41E10-8F9B-4483-A0B1-3F8444FB8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A0516-13AA-4A9E-85B5-B945D704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EC5D2-2E99-4242-9EE3-26459DE6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8E0789-999F-4726-BB68-E049FDD5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41687-E82B-4C55-A609-5FFE2994D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42BA34-57A1-487A-9C9A-002E03F77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274D7-415C-4780-9400-DEBF7E426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9FA54A-82EB-4294-AFF4-FDC978572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F7F65-0CA8-4336-8268-5CCB9D054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5B753A-96F4-441F-861C-1B0C831A8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88B19-BE5C-460C-971E-90B02EA3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5D941-2F5C-4BAE-8BC5-CF0D36AB7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6D730-FDE7-44CF-8673-315BE7973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BEAD4B-0474-4378-9043-C5607A31F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3C544-E78F-479B-B984-C4B5AD47A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F691C-8BE1-41B7-9E72-EBEC5AB8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BFD33-8D46-43DB-8838-35BE77A0A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6D2A8-0FB1-44BF-BEF0-320F5F8FC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01FD83-4984-4B14-B32D-5D1BD2662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FF18C-97C7-41B9-BA04-CB6B7837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C841D-F369-43F2-91FB-525A0196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98330D-9C00-4BD9-96D2-B9149E49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688931-1000-41DD-B78C-C1966112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B813D6-DE2F-4BF3-92BD-38F95409F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71CD3-5C5C-4409-AB22-3020EAC47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7AB99B-9B90-4A04-8119-5497BBC7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22A5B-B790-46E9-BC94-2A92C911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4C8961-1257-4376-A574-5BE96F0C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37D18-7FCD-4AAC-8E15-05078231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43D794-31BA-41F7-A931-9AEEA9E4D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FA8B3-4991-4CA5-BB0D-05B000E0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EED9DD-BC5D-496F-B04C-8EC9BD994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AD0DD-2A08-4BDE-A198-403FBFE00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36E45-4FB2-46F4-AFF9-12943740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4D224-85C9-43E4-859C-A0A42F17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FB7D9-9CE5-4E36-9C33-DA17007E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38045-0A58-4BAE-8742-B722C894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B8D3FD-4540-40AC-A9B7-D556BC7F9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B7DAA6-C2FB-4306-B915-9E31F4993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AE3EE-5D6C-4669-BCD1-81A8D919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A4CE9-0A89-4A4C-8026-EADE9D63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09132-A959-490F-A917-CC6AB7AF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6FD98-A560-492F-9BD6-26C26ED0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CE3F8-1894-4892-9DD2-22C97E751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DFA9B-509F-42CF-9612-83404A8FF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F6D63-1898-44C5-A7DA-2187C90C9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8BBF9-6410-484E-BE76-6EBA1E6D4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55DA0-DEC2-4E9F-848E-047772AE2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5E91B-2905-4185-B636-888511744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C0726-25CE-48BA-87B3-DEF7E1254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E75A17-8E81-4533-80FB-24135187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9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F3DE0A-F82C-4696-ADAF-8529237A2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9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784A2-B5D1-4C85-8081-7A24239DA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9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6A874-8CB1-4C09-AB1E-1866AC9FA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4DE-7B07-47A0-BF75-9A3E57BEE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9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9C4D3-7BD4-47C8-AADF-DC7C62288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9D1D80-B5CD-4673-8017-203DEC97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9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797D5-CECE-4137-BF7F-D11B4DF80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34ECB-6AB0-4546-8B1D-84AC229A4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EB044D-3F08-4E01-A183-51A4B6B72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BE347B-7FFB-4461-BCA4-762467F42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3255</xdr:row>
      <xdr:rowOff>152400</xdr:rowOff>
    </xdr:to>
    <xdr:pic>
      <xdr:nvPicPr>
        <xdr:cNvPr id="9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C4BC3-D67F-401A-AEDE-22AA0244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3255</xdr:row>
      <xdr:rowOff>152400</xdr:rowOff>
    </xdr:to>
    <xdr:pic>
      <xdr:nvPicPr>
        <xdr:cNvPr id="954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C060D3-91D7-4DFB-90AA-9E251518E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75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3255</xdr:row>
      <xdr:rowOff>152400</xdr:rowOff>
    </xdr:to>
    <xdr:pic>
      <xdr:nvPicPr>
        <xdr:cNvPr id="955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8DF69-D862-44A1-9124-334D6640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07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3255</xdr:row>
      <xdr:rowOff>152400</xdr:rowOff>
    </xdr:to>
    <xdr:pic>
      <xdr:nvPicPr>
        <xdr:cNvPr id="956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FDEA5-C01E-47D8-9A7D-320EDB5E3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40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3255</xdr:row>
      <xdr:rowOff>152400</xdr:rowOff>
    </xdr:to>
    <xdr:pic>
      <xdr:nvPicPr>
        <xdr:cNvPr id="957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6760E-99D2-45DE-8A10-5A89BF42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72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3255</xdr:row>
      <xdr:rowOff>152400</xdr:rowOff>
    </xdr:to>
    <xdr:pic>
      <xdr:nvPicPr>
        <xdr:cNvPr id="958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9A05-D389-490A-9016-5575DBC8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05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3255</xdr:row>
      <xdr:rowOff>152400</xdr:rowOff>
    </xdr:to>
    <xdr:pic>
      <xdr:nvPicPr>
        <xdr:cNvPr id="959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E14EC-6E18-4151-9AE7-BCC50BD62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37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3255</xdr:row>
      <xdr:rowOff>152400</xdr:rowOff>
    </xdr:to>
    <xdr:pic>
      <xdr:nvPicPr>
        <xdr:cNvPr id="960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9D19B-AA80-45E2-8834-4F1825B4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69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3255</xdr:row>
      <xdr:rowOff>152400</xdr:rowOff>
    </xdr:to>
    <xdr:pic>
      <xdr:nvPicPr>
        <xdr:cNvPr id="961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785751-D553-4E74-80DB-0DA795950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02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3255</xdr:row>
      <xdr:rowOff>152400</xdr:rowOff>
    </xdr:to>
    <xdr:pic>
      <xdr:nvPicPr>
        <xdr:cNvPr id="962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02D577-CE09-43AC-9781-E4595538F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34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3255</xdr:row>
      <xdr:rowOff>152400</xdr:rowOff>
    </xdr:to>
    <xdr:pic>
      <xdr:nvPicPr>
        <xdr:cNvPr id="963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4DF84-D214-4AAF-8F21-D6C05DB2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67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3255</xdr:row>
      <xdr:rowOff>152400</xdr:rowOff>
    </xdr:to>
    <xdr:pic>
      <xdr:nvPicPr>
        <xdr:cNvPr id="964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A7D2B7-3E6D-4123-94D0-2CAB79FD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99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3255</xdr:row>
      <xdr:rowOff>152400</xdr:rowOff>
    </xdr:to>
    <xdr:pic>
      <xdr:nvPicPr>
        <xdr:cNvPr id="965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15C22F-C2B2-49E2-B944-95010CD7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3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3255</xdr:row>
      <xdr:rowOff>152400</xdr:rowOff>
    </xdr:to>
    <xdr:pic>
      <xdr:nvPicPr>
        <xdr:cNvPr id="966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66604D-2D06-4BA2-9C24-0EA2B81B2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64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3255</xdr:row>
      <xdr:rowOff>152400</xdr:rowOff>
    </xdr:to>
    <xdr:pic>
      <xdr:nvPicPr>
        <xdr:cNvPr id="967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95FA7-F5A1-42C4-9E19-037C93B0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96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3255</xdr:row>
      <xdr:rowOff>152400</xdr:rowOff>
    </xdr:to>
    <xdr:pic>
      <xdr:nvPicPr>
        <xdr:cNvPr id="968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DEF38-4594-44FF-B398-FF7609774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28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3255</xdr:row>
      <xdr:rowOff>152400</xdr:rowOff>
    </xdr:to>
    <xdr:pic>
      <xdr:nvPicPr>
        <xdr:cNvPr id="969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E9697-B242-48BA-B369-6CD146CF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61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3255</xdr:row>
      <xdr:rowOff>152400</xdr:rowOff>
    </xdr:to>
    <xdr:pic>
      <xdr:nvPicPr>
        <xdr:cNvPr id="970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83463-7F77-40C7-9D9B-A8BA3671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93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3255</xdr:row>
      <xdr:rowOff>152400</xdr:rowOff>
    </xdr:to>
    <xdr:pic>
      <xdr:nvPicPr>
        <xdr:cNvPr id="971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9084-F7B8-4347-BF89-F7BAEFAF7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26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3255</xdr:row>
      <xdr:rowOff>152400</xdr:rowOff>
    </xdr:to>
    <xdr:pic>
      <xdr:nvPicPr>
        <xdr:cNvPr id="972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C51DDA-4206-4F08-9C9A-2B65B2B7F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58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3255</xdr:row>
      <xdr:rowOff>152400</xdr:rowOff>
    </xdr:to>
    <xdr:pic>
      <xdr:nvPicPr>
        <xdr:cNvPr id="973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1A1B2-7B92-4D78-BB66-CDDB2145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90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3255</xdr:row>
      <xdr:rowOff>152400</xdr:rowOff>
    </xdr:to>
    <xdr:pic>
      <xdr:nvPicPr>
        <xdr:cNvPr id="974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8C875-F795-4B9A-B9B8-602D985B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23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3255</xdr:row>
      <xdr:rowOff>152400</xdr:rowOff>
    </xdr:to>
    <xdr:pic>
      <xdr:nvPicPr>
        <xdr:cNvPr id="975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FCC5E6-AFB9-4F42-AE24-B4EBF9F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55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3255</xdr:row>
      <xdr:rowOff>152400</xdr:rowOff>
    </xdr:to>
    <xdr:pic>
      <xdr:nvPicPr>
        <xdr:cNvPr id="976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39D0F-F9AD-431F-B515-E6D56530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88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3255</xdr:row>
      <xdr:rowOff>152400</xdr:rowOff>
    </xdr:to>
    <xdr:pic>
      <xdr:nvPicPr>
        <xdr:cNvPr id="977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2075B-2C91-4D5D-93F1-53718086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20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3255</xdr:row>
      <xdr:rowOff>152400</xdr:rowOff>
    </xdr:to>
    <xdr:pic>
      <xdr:nvPicPr>
        <xdr:cNvPr id="978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EDCCC-94E2-4F7C-BF71-033DA279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5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3255</xdr:row>
      <xdr:rowOff>152400</xdr:rowOff>
    </xdr:to>
    <xdr:pic>
      <xdr:nvPicPr>
        <xdr:cNvPr id="979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D9A83-5ED3-4D8C-A854-A47D4A3D0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85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3255</xdr:row>
      <xdr:rowOff>152400</xdr:rowOff>
    </xdr:to>
    <xdr:pic>
      <xdr:nvPicPr>
        <xdr:cNvPr id="980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C9FAD-512C-43D5-832D-E11FEF9F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17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9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F4EA0-7314-4822-BDA5-811864E88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9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15A32B-3BAC-4B30-94CF-C759FCE5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9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1EB57-D22F-4EDF-AEBF-FA7E3428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9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EA9F55-0636-46DC-A130-534C45D1E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9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BA94F5-BF4D-4F6E-BB86-3201DDE6E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9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35C8D-071F-4CAD-BDBE-F0F9490EC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9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5B0BA7-E808-4882-837B-5FC98A01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9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FFB03-7874-4695-BB97-C5BC9939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9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C7E18-B6C7-48EF-B502-BA92DF86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9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322B0-29DC-4258-BE49-163CF037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9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D9A7D-7878-45CC-BF80-3FD1EBCF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9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0A083-0D92-4B03-A61D-25F2C2DB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9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1AEA1-E946-40EC-AAB4-7AA442ECA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9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A1270-6120-49E0-BD48-E13BE58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9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7F13C-62B2-4E2E-8215-1F09B298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9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A08C8-6B1E-43C4-B25D-AACEA7EF5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9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7E78C-A3E2-487C-A45E-6252CD4AA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9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91F1F-89DC-40E1-A57E-F33A7C3D8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9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A6595-348F-4EEF-BDEE-77719DA4D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10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C3E307-DED3-42D9-B5DD-B73FD2C84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10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8B19-3BAA-46C7-B9C8-80B25717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10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03152E-7C8A-450D-B464-A50B99B2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10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E4D84-56F5-4680-B771-D2FB65301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10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09C1B8-389B-4371-9762-0D7DAA81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10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5A552B-7906-4537-9421-D1ED90CE6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10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9E94AE-B069-4779-9BBC-8BB1CF54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10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A6F418-643D-4D81-9AF2-03EB800E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10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9DE1D-EAB3-4C01-9A87-DC4E6367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10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5FF3A-C3B5-4E3F-8E63-F86384B66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10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597DF-40F0-4F4A-855A-D3B5D532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10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C7654-10BF-45F2-B3F8-12E4363F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10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577CF7-436F-44B8-9A57-FFCF973B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10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12C00-79C6-478C-94E9-912D0925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10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1D01D1-B387-4B6F-A0E4-8575EB46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10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97838-1376-44B7-8393-29A47C77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10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3F6A2D-7479-4060-8C84-F176CC43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10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C7514-3456-47B9-B8AA-9778FDD15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10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C284A1-D064-4AC8-BAA5-23FD01C0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10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75E95-DD7A-4AC3-B656-A1F0F81AB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10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3301E-A598-4F6B-95CC-08A5FFD2A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10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1CB72C-8A9E-4838-8357-69886705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10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C167E-84B1-493A-A9AB-CECC8F75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10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CF2E1C-B17C-48F3-8472-1EFE3670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10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A1DA37-4982-4C74-BA84-ED0DACEA9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10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ABD074-FFA5-4FF4-ACBD-728DE2CB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C41F91-54EC-4842-8C06-162FCCDFD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10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57E1F-0EDB-4B43-9C56-578726236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10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B01489-F460-417F-B545-EE8917B65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AE12C-3872-4A1B-B351-5A764A9B3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49050B-87A0-4407-A019-7062FA528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FC0DB-EDD6-4FB9-8C8C-1AE4F8F2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37D9B-9CBD-4F22-810E-3163DDB59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ADEC-BF46-4FF8-B919-8CEAB4BE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6AE94-6E42-4EC3-812F-55B7F5A6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10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88016-3990-4B7A-B9EA-9CB0460A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10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9D0B7A-6897-4D16-8179-DB5FA173C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3259</xdr:row>
      <xdr:rowOff>158963</xdr:rowOff>
    </xdr:to>
    <xdr:pic>
      <xdr:nvPicPr>
        <xdr:cNvPr id="10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95D9C-E482-46B7-9992-E8E4481B3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366425"/>
          <a:ext cx="152400" cy="285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3255</xdr:row>
      <xdr:rowOff>153521</xdr:rowOff>
    </xdr:to>
    <xdr:pic>
      <xdr:nvPicPr>
        <xdr:cNvPr id="10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8947F-FA94-401C-9209-E43AA03EC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82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3255</xdr:row>
      <xdr:rowOff>324971</xdr:rowOff>
    </xdr:to>
    <xdr:pic>
      <xdr:nvPicPr>
        <xdr:cNvPr id="10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24F0FE-7A10-4029-89B0-598830E8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1474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3255</xdr:row>
      <xdr:rowOff>323849</xdr:rowOff>
    </xdr:to>
    <xdr:pic>
      <xdr:nvPicPr>
        <xdr:cNvPr id="10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6E62B-875E-45FA-A331-6E36F10EB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4713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3255</xdr:row>
      <xdr:rowOff>324971</xdr:rowOff>
    </xdr:to>
    <xdr:pic>
      <xdr:nvPicPr>
        <xdr:cNvPr id="10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B6C1D-54C8-42AB-8C49-5FB59F50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7951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3255</xdr:row>
      <xdr:rowOff>323849</xdr:rowOff>
    </xdr:to>
    <xdr:pic>
      <xdr:nvPicPr>
        <xdr:cNvPr id="10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10314-209B-46E5-B428-893DA7884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1190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3255</xdr:row>
      <xdr:rowOff>324971</xdr:rowOff>
    </xdr:to>
    <xdr:pic>
      <xdr:nvPicPr>
        <xdr:cNvPr id="10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63B01-90DA-4773-88F8-01CF071B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44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3255</xdr:row>
      <xdr:rowOff>324971</xdr:rowOff>
    </xdr:to>
    <xdr:pic>
      <xdr:nvPicPr>
        <xdr:cNvPr id="10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A694F4-93E9-4687-B7F6-490AC913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7667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3255</xdr:row>
      <xdr:rowOff>323849</xdr:rowOff>
    </xdr:to>
    <xdr:pic>
      <xdr:nvPicPr>
        <xdr:cNvPr id="10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BA362-E259-4C0C-9163-EBEEE102B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0905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3255</xdr:row>
      <xdr:rowOff>324971</xdr:rowOff>
    </xdr:to>
    <xdr:pic>
      <xdr:nvPicPr>
        <xdr:cNvPr id="10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D182A-E1E5-4E0D-8268-26FFA647D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4144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3255</xdr:row>
      <xdr:rowOff>323849</xdr:rowOff>
    </xdr:to>
    <xdr:pic>
      <xdr:nvPicPr>
        <xdr:cNvPr id="10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DF46C-9E73-4F13-A03B-F57A5F2ED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7382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3255</xdr:row>
      <xdr:rowOff>324971</xdr:rowOff>
    </xdr:to>
    <xdr:pic>
      <xdr:nvPicPr>
        <xdr:cNvPr id="10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678884-1AF5-4E5F-B953-8C8E411FC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06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3255</xdr:row>
      <xdr:rowOff>324971</xdr:rowOff>
    </xdr:to>
    <xdr:pic>
      <xdr:nvPicPr>
        <xdr:cNvPr id="10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6DF72-1AFE-4FE3-913F-5A2F685E3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3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3255</xdr:row>
      <xdr:rowOff>324971</xdr:rowOff>
    </xdr:to>
    <xdr:pic>
      <xdr:nvPicPr>
        <xdr:cNvPr id="10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A1670-4E93-47E9-AD00-61262C6B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E234F-8768-4B68-BEA9-5854CE56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2AA5C-5736-4044-B079-AF6DA1209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519AF-3157-4436-97D5-E100FA499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CEFD1-F7D1-47AA-B269-C89AFBFB7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9530A-48D7-4997-8C2C-717F67B1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35EC51-A2AE-4589-B6EA-AE48BE808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BCE11-F6B3-4CCF-9B85-347945E7A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DAA925-5698-4BD5-B1CB-83681DE8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7D108-9C76-4ECE-8E17-B3271928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30DB2-7719-4624-AF64-1214C48DA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6CC0-196E-4344-AFBE-DAED4A582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39162-D11E-4A17-8E3C-AEAC67D88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8AE34-DFE5-48A5-98D3-59BF9C475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9A1B3-10FB-474A-9A7F-152B63408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4B5582-940E-493E-9BDC-F0AF91CA5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915C60-B6BB-4A4B-A1F5-AA356E669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2271-77E4-45E4-BAFA-7ADF3172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54CA6-1297-4EF3-9204-B904514D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A319B-3772-4B9C-B037-0BA535BB4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AB443-3432-4BA7-89DD-B873E17D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10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9937D1-5FC9-4AE7-99E4-2CA2997C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10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AD727-B982-4410-B736-0EF23178F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E25ED-4DFE-4B22-989B-F26C68441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F8AB3-F99D-4702-B81A-1B6B2628D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170D8-6BBB-4D0B-9A0B-0C8AF832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FD223-F802-40AD-BC61-5918B3ECD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5268FB-D02F-425C-B413-D0B62E9FF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A04E1-E4D5-4505-BA65-835DC9B6C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B99490-6E42-4174-95C1-56E2032BF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C4DD5-3B6B-4F23-9133-54F1667C5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05AFFF-1492-4152-8B08-CCC8FE21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3255</xdr:row>
      <xdr:rowOff>152400</xdr:rowOff>
    </xdr:to>
    <xdr:pic>
      <xdr:nvPicPr>
        <xdr:cNvPr id="10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5DACE-77CD-497A-970B-5E29650E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3255</xdr:row>
      <xdr:rowOff>152400</xdr:rowOff>
    </xdr:to>
    <xdr:pic>
      <xdr:nvPicPr>
        <xdr:cNvPr id="10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AD83E-20C3-42C3-899F-5E622908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03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3255</xdr:row>
      <xdr:rowOff>152400</xdr:rowOff>
    </xdr:to>
    <xdr:pic>
      <xdr:nvPicPr>
        <xdr:cNvPr id="10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7353A-6BF6-4A05-90A5-4BF02FBF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35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3255</xdr:row>
      <xdr:rowOff>76200</xdr:rowOff>
    </xdr:to>
    <xdr:pic>
      <xdr:nvPicPr>
        <xdr:cNvPr id="10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D43E2-B587-4392-8DCD-5816AE26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6813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3255</xdr:row>
      <xdr:rowOff>152400</xdr:rowOff>
    </xdr:to>
    <xdr:pic>
      <xdr:nvPicPr>
        <xdr:cNvPr id="10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4EEC4-81A3-4F3E-A279-AED6A6F29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00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3255</xdr:row>
      <xdr:rowOff>114300</xdr:rowOff>
    </xdr:to>
    <xdr:pic>
      <xdr:nvPicPr>
        <xdr:cNvPr id="10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BE578-0381-4A3D-ADF1-9148B8ACC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3290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3255</xdr:row>
      <xdr:rowOff>104775</xdr:rowOff>
    </xdr:to>
    <xdr:pic>
      <xdr:nvPicPr>
        <xdr:cNvPr id="10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D93346-B405-4C9C-8FEB-281A23BC4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3255</xdr:row>
      <xdr:rowOff>152400</xdr:rowOff>
    </xdr:to>
    <xdr:pic>
      <xdr:nvPicPr>
        <xdr:cNvPr id="10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4E51D-9B23-40ED-A25D-119257A10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976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3255</xdr:row>
      <xdr:rowOff>152400</xdr:rowOff>
    </xdr:to>
    <xdr:pic>
      <xdr:nvPicPr>
        <xdr:cNvPr id="10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87227F-012D-45E1-8AFE-6DB1EEE9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3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3255</xdr:row>
      <xdr:rowOff>104775</xdr:rowOff>
    </xdr:to>
    <xdr:pic>
      <xdr:nvPicPr>
        <xdr:cNvPr id="10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2DB7C-1F57-4421-83C0-359067B5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3255</xdr:row>
      <xdr:rowOff>76200</xdr:rowOff>
    </xdr:to>
    <xdr:pic>
      <xdr:nvPicPr>
        <xdr:cNvPr id="10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80B6A-CF3A-4BA0-9DC2-677EA67D8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9483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3255</xdr:row>
      <xdr:rowOff>152400</xdr:rowOff>
    </xdr:to>
    <xdr:pic>
      <xdr:nvPicPr>
        <xdr:cNvPr id="10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3F578-63BA-457E-9F0F-D71134A97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27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3255</xdr:row>
      <xdr:rowOff>104775</xdr:rowOff>
    </xdr:to>
    <xdr:pic>
      <xdr:nvPicPr>
        <xdr:cNvPr id="10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24288-B7F7-4CAE-88D8-5F9B3A36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3255</xdr:row>
      <xdr:rowOff>114300</xdr:rowOff>
    </xdr:to>
    <xdr:pic>
      <xdr:nvPicPr>
        <xdr:cNvPr id="10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32D760-7B05-4396-9FD0-2A49495DE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9198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3255</xdr:row>
      <xdr:rowOff>114300</xdr:rowOff>
    </xdr:to>
    <xdr:pic>
      <xdr:nvPicPr>
        <xdr:cNvPr id="109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130EB-C61D-4379-A265-DE8E5F4F1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2437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3255</xdr:row>
      <xdr:rowOff>152400</xdr:rowOff>
    </xdr:to>
    <xdr:pic>
      <xdr:nvPicPr>
        <xdr:cNvPr id="109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C21D35-2DB0-47F7-B7C9-D5535755B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56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3255</xdr:row>
      <xdr:rowOff>104775</xdr:rowOff>
    </xdr:to>
    <xdr:pic>
      <xdr:nvPicPr>
        <xdr:cNvPr id="109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93267-85F3-414E-B9CC-A908EE0C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3255</xdr:row>
      <xdr:rowOff>152400</xdr:rowOff>
    </xdr:to>
    <xdr:pic>
      <xdr:nvPicPr>
        <xdr:cNvPr id="109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2418A-EA58-461F-8CD7-BC7DBBB10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21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3255</xdr:row>
      <xdr:rowOff>104775</xdr:rowOff>
    </xdr:to>
    <xdr:pic>
      <xdr:nvPicPr>
        <xdr:cNvPr id="110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3B841B-3ACA-4B6B-92ED-D8D964BA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3255</xdr:row>
      <xdr:rowOff>76200</xdr:rowOff>
    </xdr:to>
    <xdr:pic>
      <xdr:nvPicPr>
        <xdr:cNvPr id="110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ACD3C-D480-4B6D-AF89-A27AFF39C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8629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3255</xdr:row>
      <xdr:rowOff>76200</xdr:rowOff>
    </xdr:to>
    <xdr:pic>
      <xdr:nvPicPr>
        <xdr:cNvPr id="1102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9878DF-294D-402A-8365-38ACD4DBF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1868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3255</xdr:row>
      <xdr:rowOff>76200</xdr:rowOff>
    </xdr:to>
    <xdr:pic>
      <xdr:nvPicPr>
        <xdr:cNvPr id="1103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444D9-D039-4674-A6E9-543595E8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5106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3255</xdr:row>
      <xdr:rowOff>152400</xdr:rowOff>
    </xdr:to>
    <xdr:pic>
      <xdr:nvPicPr>
        <xdr:cNvPr id="1104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2FC353-A8C8-4615-BFFE-0196F6208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8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3255</xdr:row>
      <xdr:rowOff>114300</xdr:rowOff>
    </xdr:to>
    <xdr:pic>
      <xdr:nvPicPr>
        <xdr:cNvPr id="1105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951F0-60A2-4A98-B0D2-70A0EEDCF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1583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3255</xdr:row>
      <xdr:rowOff>152400</xdr:rowOff>
    </xdr:to>
    <xdr:pic>
      <xdr:nvPicPr>
        <xdr:cNvPr id="1106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BE1043-7019-469F-8578-D0B1AAD5E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48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3255</xdr:row>
      <xdr:rowOff>152400</xdr:rowOff>
    </xdr:to>
    <xdr:pic>
      <xdr:nvPicPr>
        <xdr:cNvPr id="1107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D4370-6062-4AF6-BA27-7EE4EAF7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80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3255</xdr:row>
      <xdr:rowOff>152400</xdr:rowOff>
    </xdr:to>
    <xdr:pic>
      <xdr:nvPicPr>
        <xdr:cNvPr id="1108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EC4280-3AAF-4C7A-80B0-2BDB8978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12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3255</xdr:row>
      <xdr:rowOff>152400</xdr:rowOff>
    </xdr:to>
    <xdr:pic>
      <xdr:nvPicPr>
        <xdr:cNvPr id="1109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148F4-B9D5-4865-AA00-3B3939DBC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453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3255</xdr:row>
      <xdr:rowOff>152400</xdr:rowOff>
    </xdr:to>
    <xdr:pic>
      <xdr:nvPicPr>
        <xdr:cNvPr id="1110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07ECD6-7FB5-4AF1-A9EB-AC4ECFE8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7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3255</xdr:row>
      <xdr:rowOff>76200</xdr:rowOff>
    </xdr:to>
    <xdr:pic>
      <xdr:nvPicPr>
        <xdr:cNvPr id="1111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7C1B-341A-4FD2-A81F-209D7D63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1014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3255</xdr:row>
      <xdr:rowOff>152400</xdr:rowOff>
    </xdr:to>
    <xdr:pic>
      <xdr:nvPicPr>
        <xdr:cNvPr id="1112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CAABE-45B2-4C3A-BFCD-63F65C22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42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3255</xdr:row>
      <xdr:rowOff>152400</xdr:rowOff>
    </xdr:to>
    <xdr:pic>
      <xdr:nvPicPr>
        <xdr:cNvPr id="1113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1C968-2E4D-4597-9088-D91F78D0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74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3255</xdr:row>
      <xdr:rowOff>152400</xdr:rowOff>
    </xdr:to>
    <xdr:pic>
      <xdr:nvPicPr>
        <xdr:cNvPr id="1114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30ECA-B993-4B19-8F50-04658806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07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1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994CA-12BF-463A-BE1A-F41C750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1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21FD07-5E32-4774-94A7-09B60CA19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11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C01DC-4782-4A61-8634-984CCC97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11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AABE3-6F42-4826-85B7-ED7D0BE1E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11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0FB6A1-3A9E-4585-8E99-F5BA70DF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11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08FD1D-1833-43BB-968D-0F0EA4B89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11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5F98AE-AA8B-4719-BF1E-87047D7AC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11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86512-EB44-4A38-B956-F348C0E6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11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A9FE1B-004A-47DA-A0AA-C8C55DA7D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11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6D973B-55C4-4F05-A532-EAA0D4B14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1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9425A-1629-4AAC-96E7-700881EF1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11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8F9AC-8A7C-4006-BBA8-A3EE8D52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11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5E93A-F519-43A6-8A35-CF6DBE090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11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DE975-2627-4CC2-AF61-37F2DBEA7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11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732B68-1C2A-429C-A0B6-1613AAE5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1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0AED8-21F8-4329-A6D3-D2ACEDCF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11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24E170-EED7-43F6-8436-9B03BA1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1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6D9BD5-585B-4D32-BF4C-12523BC49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2063B9-0DD7-4E43-9414-B431C1F07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FCC4A-FB01-440B-A6F2-E2D02955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62263-0528-4A16-A892-01AEA4262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8C8D88-3388-4A45-907F-7E41912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5BCD99-39F9-47D6-A8C7-3A12B0FFB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77AE86-C582-499F-907F-D5048A1C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4F65D-DCB3-462C-B702-85823B6E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A2278-DBCD-4902-AEC3-3BDF1C906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9D19D-8FA1-4470-9781-E519DA8E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772B76-3BEB-4F83-85C5-BC9F6BA2B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18EA01-7F07-4E85-B603-4FBA5E64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0F3178-10B4-4985-B018-8615CBB8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AAD5-C941-4DF2-9024-C67554D32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BAB4F-9A5A-435F-8704-AEEA8399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8A1A03-7646-4ADC-B226-CA26067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EA4B11-E244-4CF2-B592-F7D44E27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2299-C847-4801-BBB3-57749077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5BCEF-1F2D-45D7-8E83-02D3F530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E8B43-2464-4EDC-A4EC-FEBA03CB8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ED268-B27C-4BF1-AC7B-6F8AE5D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FFE35-94DE-42AF-A47B-4D45CE2D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C4042-3C63-4432-A98F-871F7899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C22CAF-D1B4-47C3-9378-933C207E6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39708-6DB4-459B-80FF-DB9A7F5D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FE481-D969-41CF-89B3-9D72868DA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559FDA-BE6F-42B3-9513-12D1DCD2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5E877-AA0F-4A8F-8B14-9B755DF5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9B46E-4E86-43E4-9026-BF39AAA17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411FE-B45E-42A5-83F8-07C0B727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AE523-D4EE-4F5C-91C0-7DC9C36B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FDE9EF-F0F2-48B8-B033-02B20AC06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47F6C-4B19-473C-B3DE-34DF79771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87EC9-193A-4B64-AB2F-F74C5AC46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98CA3E-50DE-4BFE-B6E5-18E36ED75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F1FCED-5781-49AD-AD9B-4FDFA236D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B7224-B795-48BF-AC98-E9E2C1E31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11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492399-7704-4EEE-8BE9-7E448B009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11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077F8-CF05-478F-B0EB-D31CEE3C0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11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8D98E5-38C6-4E22-8B26-4038218A2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11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6DC18E-561F-436D-ACDA-820C4B1E2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11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929E-1858-4BA2-B7A3-E37828018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11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8DBA4-0986-40FE-AFC8-2E29463FC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11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A11C7-310E-4230-87A5-92E96BBBD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11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8EDC9-EBB8-436E-A4AB-817D5609B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11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F4273-D67B-493D-9FBD-F86899A64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11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D6ED5-EDFF-4551-98FE-3BF01DBDA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11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A3D12A-25E6-4645-BBD6-3C20AE857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11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959DF8-C9DD-43BA-B5B3-DD83E388B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3255</xdr:row>
      <xdr:rowOff>152400</xdr:rowOff>
    </xdr:to>
    <xdr:pic>
      <xdr:nvPicPr>
        <xdr:cNvPr id="11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65BC1-DC56-430C-82B8-4B6407C9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39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3255</xdr:row>
      <xdr:rowOff>152400</xdr:rowOff>
    </xdr:to>
    <xdr:pic>
      <xdr:nvPicPr>
        <xdr:cNvPr id="118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F6F7B-F423-4AF1-A2DE-CB97F8AB3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72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3255</xdr:row>
      <xdr:rowOff>152400</xdr:rowOff>
    </xdr:to>
    <xdr:pic>
      <xdr:nvPicPr>
        <xdr:cNvPr id="118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37B5B-1892-40C4-BE0D-E5C72889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04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3255</xdr:row>
      <xdr:rowOff>152400</xdr:rowOff>
    </xdr:to>
    <xdr:pic>
      <xdr:nvPicPr>
        <xdr:cNvPr id="118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6B5AB-10AB-4BFF-AA3E-F16B4A5D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36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3255</xdr:row>
      <xdr:rowOff>152400</xdr:rowOff>
    </xdr:to>
    <xdr:pic>
      <xdr:nvPicPr>
        <xdr:cNvPr id="118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93EDE-95D3-461E-9CAB-6A3B1FC1D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69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3255</xdr:row>
      <xdr:rowOff>152400</xdr:rowOff>
    </xdr:to>
    <xdr:pic>
      <xdr:nvPicPr>
        <xdr:cNvPr id="118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F02CD-40F1-4F30-B161-9EA36FBC7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0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3255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44D0C-2BE7-4408-BC9F-F600BB49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33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3255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E1A1B-04B9-468D-A224-74D481E54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663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3255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44679B-BBAF-46E1-B320-C56148AA3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98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ACE10-6515-49F4-8425-CEF4DBA51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31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0FC25B-0048-43A5-B1A3-22059CF9C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635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25F69-F462-42B7-8B26-863926D83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95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D75FA-B883-4607-B181-1B351021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2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846548-7DFA-463B-BD63-838BD768D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60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B72BC-9A47-4347-A0E9-5FD6C4731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930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EE910-B4C2-4390-B822-30D2437D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2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96A47-46A7-41EF-94DB-7F78795FF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5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DC07E-D849-4A46-84E8-4A56ECA0B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90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3255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FAAF1-5D28-4CB6-BBAE-E0F51E270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3255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2779C-F271-484D-82F8-C0912789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3255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34A488-2BC7-4531-B046-7CE3B126D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3255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BBA23-3E28-4139-B81F-54D6C309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3255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09F55-1111-41D0-B0EC-11BF13B1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AC95C-BA78-4B3F-BB2A-00D2447E5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AB419-4538-448F-8F61-F8E421AB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86539-AA3C-4514-8CF9-A47B00FE4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733920-B787-4507-B3A6-9E7ED26FB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25973F-734B-4F3A-8567-6F2E00442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6470A4-E88B-4762-B541-3E1833ACE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ADE22-A73E-4A50-BD16-BFCD666E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D38E4-39FB-44D5-9BD4-D46534EB9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8200C-65DD-4C03-B611-203A79D9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9175E-7516-4334-9D00-65D27307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65D07-CC18-44BF-A9F9-AD6184016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A8434-EFC7-42A3-8B78-DAF69E846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AA076D-AB81-4C4A-80A0-D64FED620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A9333-6372-4B86-AFB0-547896C81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DC5F8E-4EEE-46F2-9A84-2F73A1B9A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73A-9015-4482-9575-9E5C449A6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503BE7-57D1-4988-ABA2-D79596E78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E7FBC6-203E-43F3-9751-0A5CD1778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2F94A-06FA-4CC2-8C0B-C2A2077F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373AB-6261-4FD9-B536-A02946374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E091E-08D6-4C00-B001-98032B4AA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C90FA-6ADB-4BF5-8835-C30C201CF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AA28-2DE5-416F-AF9B-82CFF1BD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148F3-F61D-455B-9E89-EE75FAD4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AE0E7-761E-462C-AE05-1B9025EF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9C7B9-5CE9-4C9E-9BC3-9BE8EC00C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28DB8-0283-419F-AC9A-4B95AF950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8EC450-B5D5-4AE7-AA8C-AE3E82CA7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66839-0EEC-4312-A572-D81C2EF9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FE925-6C92-4034-994E-8F7ABB63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25473-DF52-4462-8BE1-BBB27E7DA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07595-AFC1-43C7-AE5F-F3018AED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9811E-63E4-4917-A185-DAD213A12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52E04-77A3-4798-A1FC-7FAC1E713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DC9C0-8D65-4595-9277-E981D0C2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EDCEA-0F1D-4755-B307-D031F709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4DDC0E-DB73-4401-9598-0CED59FC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95CAA-7696-4B6A-B3AF-56952ACC5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21AC4-99ED-4A15-81E6-BDB1E170C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CD7D90-C999-4D46-952E-1D6C0AF5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C8F8A5-C649-4AD2-A95C-5D3A8A213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96C8F-DBBC-4C50-9C5C-BD1D19FB2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29DB4-2212-4ABF-82E3-85881A04C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8F0FB-2C72-4126-BC65-30DBCFEA4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CF77C-530E-437F-9E7B-52ED11BAA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81E32D-8941-4FBE-BD97-E4CEF0E67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A7641E-A03E-45ED-9D72-E608FACFC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E3CAB-AEE5-4F2C-989A-8033F6FA2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8D11D1-A914-49EF-82BD-37E1C7DE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DB979-632D-438B-A884-C4BE772E2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2E0C7-3BFF-4C6F-A16C-75A44B29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61F68-4B7F-4EFF-8DFA-6D40E7B1F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9455F-3A92-4138-B143-6FC91173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CE6B9-8602-499C-B974-F7217C10F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8B6D2-AE9D-474C-87E0-7CDCD54FA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27566-C8B6-4ADA-AFE1-2504BF756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00E09-26C8-4357-9ACD-79BC6361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3B6583-C7E9-4B88-BE44-85F78EC61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827F3-B1DD-4378-BF25-0FD55B6F1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5F4596-0287-4F51-8843-FDEE449A0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6AED9B-401A-43F6-9119-092DB7B4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3E4104-AC08-45E2-B816-D12380953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07E7DB-5DE3-42BE-A961-A1A97CEDC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E23076-C299-43C0-84B0-33C21FF0B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C374B7-9D47-4B9B-8B1C-EED66BAAA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1D4B2-42C7-450B-8215-34DBBC4D0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D33DA-A465-4C33-A2D8-4F358933E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DA5D9-4011-41E5-A93B-DE5C4A7E1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1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AA7A-837F-4317-AB3C-CE283809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1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76A6-B9B1-430B-B452-8B930320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164AF-637A-4D8B-83C7-7E80730A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4882C8-F580-4CD9-9266-59184915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7CD14-120B-4BAC-8386-E92C23779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A1E3DD-D366-41CD-9A48-0FC60DAF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E20804-2D60-4787-B923-53109E5C2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2048B-B101-448D-BFE5-B72A77829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54930B-B9F3-4DA1-BAE1-8EB76459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F542F6-F03E-4E57-8AD1-61D2BD62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E142B-586B-4E7F-9710-1EE338456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F88EB-E3A7-455D-A751-BF0723F59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12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A55B46-CF28-4980-9001-CE611F64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731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12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75645-1FF4-4054-B886-C18E3BCC2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379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0F86-3E2D-4CDA-91C0-30FCEE01D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5A715D-FD5A-43A7-893B-A2BFBE002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1B8B2-9E4F-4710-AD7A-76277E98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3EE8E2-8CDF-4CD2-BC10-489DBDCB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9D97F8-DF9E-46A1-9C6A-EEFC3142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F42A4-D124-4BE0-97F5-B877AFBA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12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3EE54-DD93-4C24-A6FA-E19331A38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12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5AE2A-2B99-489A-AB70-69A20B66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12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E72CAD-60D8-4C91-8460-4CC9767B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12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E68C29-A75F-4889-9F10-802BF244E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12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4BB43-49BA-458B-A4D1-33A90134A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12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D7087B-1596-41C9-8A63-22530D19F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1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0A8C2-02FD-4A49-9012-31E679D1E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1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D93C-27B8-4237-820F-7930F1B4E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1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116-3892-43E9-987E-660D8C2D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1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E84C0-5A53-4426-AD5D-D1A7D70C3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1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EA9D7-5DA0-40A0-941A-6B75F301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1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65B68-88BB-4332-BCDA-7B10CC45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3255</xdr:row>
      <xdr:rowOff>152400</xdr:rowOff>
    </xdr:to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5C74F-9731-45AE-BCFB-D57E98D59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61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3255</xdr:row>
      <xdr:rowOff>152400</xdr:rowOff>
    </xdr:to>
    <xdr:pic>
      <xdr:nvPicPr>
        <xdr:cNvPr id="130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D03EF-0FA6-4075-9645-BC374853F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9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3255</xdr:row>
      <xdr:rowOff>152400</xdr:rowOff>
    </xdr:to>
    <xdr:pic>
      <xdr:nvPicPr>
        <xdr:cNvPr id="130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EE0035-A16C-432B-B373-DCC2BF174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26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3255</xdr:row>
      <xdr:rowOff>152400</xdr:rowOff>
    </xdr:to>
    <xdr:pic>
      <xdr:nvPicPr>
        <xdr:cNvPr id="130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C114E2-434D-44FC-A57C-0D7757ED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58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3255</xdr:row>
      <xdr:rowOff>152400</xdr:rowOff>
    </xdr:to>
    <xdr:pic>
      <xdr:nvPicPr>
        <xdr:cNvPr id="130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0C3E3-0C02-4603-8FD4-AE6739767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91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3255</xdr:row>
      <xdr:rowOff>152400</xdr:rowOff>
    </xdr:to>
    <xdr:pic>
      <xdr:nvPicPr>
        <xdr:cNvPr id="130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81E6EA-0AD6-4629-8235-EC3777D43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23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CEBCA-CE9D-4475-A288-45AA9163E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56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4BCE8-0173-462C-84ED-83CB4F7DE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88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EA10D-C5BB-468A-BD6A-D1B64230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20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CA9DF-0D86-4595-90ED-8BEA8EC2D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53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7911F-F5CF-414E-BB5F-46FE33A7F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18F97C-8B5D-4906-9703-6315738F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18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3A962-831D-4DC2-B636-686E85E7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504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84AB5-9C9B-403F-B78A-E242A78C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82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26CAD-9A3C-4B1B-8F3E-FBEB79811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15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3255</xdr:row>
      <xdr:rowOff>152400</xdr:rowOff>
    </xdr:to>
    <xdr:pic>
      <xdr:nvPicPr>
        <xdr:cNvPr id="131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8CCD4D-69B1-4A97-936A-CA59BB356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475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32903-486E-4498-9B3F-238896095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79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5A70B6-0A35-4D30-8B7E-5B0B4FF7B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123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8F277-1DB5-4501-8F36-257D68A4B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44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EF5E3-5957-4AE9-A593-8064DBDAC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77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3A544-2B17-4877-BC0F-987763D3A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09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ED298-8B2E-4110-A8F4-9D7A3B3D9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41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89A48-1F4C-49DA-B5C5-1D0AC945D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7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7C6-2352-44C8-B813-93D529577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06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2B982-C261-42F5-A3D3-833297D5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39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3255</xdr:row>
      <xdr:rowOff>152400</xdr:rowOff>
    </xdr:to>
    <xdr:pic>
      <xdr:nvPicPr>
        <xdr:cNvPr id="132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C323F-B57E-4801-AC7F-C500D370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714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BEB8D-E0AD-47F2-BADF-F83D10FD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03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721D0-720D-402F-AB1A-D6215EA44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36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2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7FCF6-70FC-4BB4-8E41-11AA0F892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68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3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3C312-494E-45FD-B8CC-57A5F9CC8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00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4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35E796-3F53-4C74-AC17-768B16659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33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26CAC7-4449-4D93-BE41-DC2B855C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6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BC32F-AAC2-4074-88CC-09A94311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98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B794F-C8C2-43E7-9FE6-DA73268C0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3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AF45E-8E80-45AE-8B78-6118E338B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62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3255</xdr:row>
      <xdr:rowOff>152400</xdr:rowOff>
    </xdr:to>
    <xdr:pic>
      <xdr:nvPicPr>
        <xdr:cNvPr id="13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5BDD6-D27D-45C3-9A3D-DC827D48D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95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3255</xdr:row>
      <xdr:rowOff>152400</xdr:rowOff>
    </xdr:to>
    <xdr:pic>
      <xdr:nvPicPr>
        <xdr:cNvPr id="134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C739-5E24-4567-839E-32F2D05DE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27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3255</xdr:row>
      <xdr:rowOff>152400</xdr:rowOff>
    </xdr:to>
    <xdr:pic>
      <xdr:nvPicPr>
        <xdr:cNvPr id="134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4660C-7CB3-4B3F-959C-837FB465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60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3255</xdr:row>
      <xdr:rowOff>152400</xdr:rowOff>
    </xdr:to>
    <xdr:pic>
      <xdr:nvPicPr>
        <xdr:cNvPr id="134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AFF3E-E77B-4DA2-96C7-1695BDB67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92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3255</xdr:row>
      <xdr:rowOff>152400</xdr:rowOff>
    </xdr:to>
    <xdr:pic>
      <xdr:nvPicPr>
        <xdr:cNvPr id="134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CD099-38FF-4D90-8BC6-036EAD5FC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2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3255</xdr:row>
      <xdr:rowOff>152400</xdr:rowOff>
    </xdr:to>
    <xdr:pic>
      <xdr:nvPicPr>
        <xdr:cNvPr id="134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5737E-0662-4C3F-9DD9-16EC8C952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57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3255</xdr:row>
      <xdr:rowOff>152400</xdr:rowOff>
    </xdr:to>
    <xdr:pic>
      <xdr:nvPicPr>
        <xdr:cNvPr id="134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0C5F4D-B60D-4E9F-85D0-76C38D69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8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3255</xdr:row>
      <xdr:rowOff>152400</xdr:rowOff>
    </xdr:to>
    <xdr:pic>
      <xdr:nvPicPr>
        <xdr:cNvPr id="134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507FF-93B4-4527-B686-D5C2AC9CE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21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3255</xdr:row>
      <xdr:rowOff>152400</xdr:rowOff>
    </xdr:to>
    <xdr:pic>
      <xdr:nvPicPr>
        <xdr:cNvPr id="134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DDAB-B511-4C3A-89D0-0C2D5C88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54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13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0CA90-A4B4-4029-A5D7-61DE287D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13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8B00D5-DD97-4B6C-A5B9-870D60189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13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A44ECC-FD59-45AA-A167-D476E807B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13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BAECD-2065-4AC8-83C1-9EF82833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FB5DC-531B-4FF3-95F6-C6458EE24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9BA52-1199-4B0D-9DD8-0425197A6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AE39C1-F6B8-44C0-994E-113EFE992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61A9D-EE78-436E-A7A7-2E564B00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4165F9-7A21-4DC3-80E4-A353C078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368779-22C1-4057-9E01-6049899C1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3B7F10-11F5-49B9-84FC-C53039172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9CD17-C031-4633-A05A-01CEC1C0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E19D-9448-4DE8-B254-6ED7A0F65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BCEB3-4EAD-4076-B505-1BC8E1C45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FF2B5-06EC-43A8-876A-CF6068F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0C2C8C-755F-47FE-9519-E43DA85F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13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6424B-72CC-4BD9-AC5B-9B2203C9C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13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954CC-5E9F-41AE-893E-09096774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13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479962-DEA8-4FEA-9B34-A7DDF4B4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13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AC5D49-CE36-49A8-A00C-F2C96B80F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9132D-B80F-463A-87DB-550B11824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7C6AB-0AED-4C7B-B2D6-0E744011F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9FEE8-84CB-4DD5-AE72-F55802DA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C00F76-47F5-4B27-B9EB-01E9841D5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27B41-FE3A-4C0C-8D80-658FA4FF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EAB1-6F41-4CE2-BD00-546D3B047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D14EB-9E19-4D61-915A-5312BD16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6DC84-AA57-4F57-9A4C-AAC9D412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13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D15A5-F4D1-4D3C-BD3D-3490919B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13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01F74-65A4-498F-BF05-F6ACD7437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13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13140-5724-4678-BF11-E4294B8AD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13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DF8D23-2AA7-45B0-B60B-A2C38FCB6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13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02D11-80D6-4629-B9E5-FEE9FB744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13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BF99C0-DCCA-44ED-A58D-BB08B0E4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13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C6E310-0D35-4201-90B3-2768A3D08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13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B5887-B710-4718-A50C-A0BCAE5B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13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993516-349C-4556-8A67-A803C056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13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E54B6-E935-415E-93F8-511718F9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13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D79B1A-F1E1-490E-95BA-BA89E2561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13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C83A5-9636-48F2-AF39-C87837984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13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37254-8C1A-4798-9B23-1C0B60B5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13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D945A-5DEC-43EA-B225-AF69F65AE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13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F16B0-27A8-43E1-8FD9-44B8C6AC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13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6A5B4-532E-41B7-86AF-A72E72245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13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4AB2B-5EC2-4E3E-8626-D748129F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13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017BCE-B739-49BD-B1E4-16358BFC4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13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94BDE-D688-4EC5-81B2-6906D7B2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13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88686-2E25-4342-A92A-67386104C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13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6FD489-D4F2-4866-9790-7405A2E58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13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671D4E-DBC0-4BC4-81C6-8D26B28F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C4A62-C148-414B-AC77-1DF7B2FC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010AFD-AAFA-4923-AFFF-819DF538B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F2288-503A-44D9-A9E8-9802AD4F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1F9CB-B56E-428D-87D0-741E5CAB9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4B94A-1F90-4FA1-A2CF-21C3BB994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F03B14-FB97-4501-9A5F-ADD14B59D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79F3B-57C4-434C-86A2-709EB247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EE9748-57DB-475D-976F-ADE0FB886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0AF8B8-3279-438C-A8C3-BD5ED9230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4734EC-A97E-4138-89E2-582B3869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CB2A2-2DCF-4F60-BE0E-984C8615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A3F9F-22E6-4F70-A7CD-B5300C6CF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8541C-0F0E-453A-9CD9-878C1BA2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4F774-6CB5-4C8F-823D-5FC6932D6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5B36D-3941-46C6-A5CE-C4816FAA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EA08D5-7DDD-4D96-9368-20FAFCA72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FDA40-B476-4082-8D98-6ED3049B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D9BDA-708E-42C4-8FE4-9B5B74F2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771016-230B-4F09-80EC-C60B7512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ADAD0-4C53-4268-8491-9F882853D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5E48CF-FC0E-4CC6-B5F3-EED627C3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CB5ED4-88D3-459C-BEA0-17AD07EC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025348-D1C1-4CFC-B53E-E27AA87FA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E9AC5-FA42-48FA-9BEF-C2445B9C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A6BC72-82DB-41AE-9836-60689D21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54A63-8713-48CE-BA45-5D07D82FF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F2F977-01AA-4E32-9E6B-AB76BBF9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0B28A-1A29-4D2C-8F09-411B6BA2A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2A0A66-85D3-4623-B19B-246AD9329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BA4974-BB14-4328-AEF6-DB5319C5D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CA875-9F72-4700-8521-CD9FC4B08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0A3013-F329-480B-9BEC-C4817B85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5E92A5-D589-4F35-9AC8-33D50237D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A6329-C759-4C74-AC5D-BBF5FB12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5F2D6F-2AB4-45BC-87D8-D1FA35776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6B7B0D-CB15-46E1-998A-74430B723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E503F-041C-4E76-8B8B-C2C8DD83C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49E70E-7CAC-4A4B-8A1B-7625E357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A0D634-C166-47C1-85C5-809F8BE74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30171C-C1B1-415E-9674-8ACA43A1F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066B8D-B0A3-40FE-8B0F-654547AB4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0839A4-D196-4E48-9EDE-881940E34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E693D-4728-4309-BD17-00191FD36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20B3A-EFBB-4D65-AB7C-B3153F96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482FE-79F8-4525-901C-A334C640C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E4EAA-8887-418F-8C11-62C214CD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68A0B-9DFF-4325-8187-B850EE128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2941D-54B6-4690-8840-F5575202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3C80D-A652-451D-83F2-95D9E60C1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64D9DE-D683-4C70-8771-6FE796D79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ABD3-FC24-4168-80F8-A34CA50F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791A7-8747-4DF2-8C2D-26F6ED486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56B823-56F1-42C1-A189-C4030481C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AA134-2670-4EC9-B191-D0F4510CB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CC12D8-F446-4225-82FB-4FB0D9C7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50F286-A980-4632-90C0-ED7DDF507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99FB68-0C59-4C52-A62A-B3D8C56E2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9600E-4597-4691-8564-18D5733E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05977-DDF0-434A-80DE-A8CEE3FF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BD877-F161-4C96-B391-41504A45F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53995-3C4D-42E9-BA48-B7C2F687B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F86FC-C219-4232-837C-D98701E1D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D48742-AEDD-4259-B4FE-29EC4B5F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96506C-DF2A-4FEE-8B00-04DC05E88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578E58-2196-42CD-B110-E458060F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4FA177-6D01-4BE1-92DC-FD62EF254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A84B2-6F94-4CE4-AC93-539E38B08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1B537-96D3-4AB2-B1B1-82199F7C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6AFA64-ED14-4537-A795-F40D2C02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5F2ED-B935-4470-878B-5FAADE06A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3DF58-B52E-4FC8-AE9B-6137F1B11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D7FD55-C8BD-4E42-8626-22FE99DDC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9364E1-7435-4F8A-BD10-18A4E52BE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E35D7-444C-41C0-866C-A462872DB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EB376-3524-4CDC-9D9B-1084F7DA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14DA6D-9C3B-4B88-AE67-EAC833E1F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89BE4-8861-4A3E-AFA7-04F9FE4B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E87CC-7033-42E4-8530-4D8CC59A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3B266-9CF8-4442-A478-E37294C2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0D914-928B-45CD-8A3B-8EE7C5FC9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8EA9BD-8EE4-42DA-86BF-9DB6D076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75D501-A067-4031-BDD6-1C4A50BF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1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C8C8B9-3630-4747-9E5A-3214A2060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1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D7F81E-1E48-4719-B65A-4AADE3144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1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C58AB-2A1E-4EFD-B78B-A7D7E70F7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1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75AD0-0164-4980-B0C2-58EEFC58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C53C43-0F92-4D7E-9102-E18D92C2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289668-0633-475B-8981-F7678B6EF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D617C-4245-4893-8D6F-74D5ADAE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174AF-FAF0-4683-85F9-6828FAEF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B74F4-D13F-49A6-A1BE-061942E6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8248D-3889-4EB4-A208-0316E70E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1D28E6-9439-4FA7-B1BC-075A5582D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AB5012-C732-4C53-AB89-A04766EEA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3255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50FA5-5511-41EC-9410-87B195C5B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3255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5B4468-C25C-4B76-9F34-8B64CEF1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3255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24AD0-3672-4826-9A53-EDED352B6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3255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08573-2E9C-44FC-B7DD-8EB26D843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3255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93A83C-AA52-4019-B2FC-529EA23D5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3255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14A839-A2A5-4066-8B1E-64577898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3255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3265D8-6362-4375-BBCC-5CF13A9E5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3255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74519-72A0-464E-A4E6-666BFF13B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A5553-BE5A-4507-91EC-98FFACEB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CDB426-DF35-4B60-ADA4-F9E248306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3F50A6-3AF3-45A9-A7B8-2B3A37B2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8948B-D90B-4D59-96D4-8BDA37322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9CE5F2-DC66-4865-B4AC-DA7ABA120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CA62FC-3B50-460A-9F77-D87B66EA4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03E5C-0A57-4AC9-BDE5-D1E787A2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07D7A-5442-477B-A417-264C76996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A3D2CF-BE8C-4D38-95A5-D42D0B36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3255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57C46F-3749-465C-9335-BA8314A12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3255</xdr:row>
      <xdr:rowOff>152400</xdr:rowOff>
    </xdr:to>
    <xdr:pic>
      <xdr:nvPicPr>
        <xdr:cNvPr id="151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56475-44B8-4382-A851-32054ABA4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3255</xdr:row>
      <xdr:rowOff>152400</xdr:rowOff>
    </xdr:to>
    <xdr:pic>
      <xdr:nvPicPr>
        <xdr:cNvPr id="151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70C129-82E6-4B5F-AA43-A006340E8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C6D1B-3C9F-4291-9D88-DE0042F57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223EC-4598-4838-8E98-3FE34EF99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DBBA8-4A7D-42A5-B6C3-DA93E8164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1C9F9-1783-4C26-8BDF-37225741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8A015D-243D-423A-8B05-FF16F2DF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D69BD-F2EE-47B6-8D8F-DFC46279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D407A-1997-4770-9CF5-71752D3D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603F0-5F7C-4CCD-8087-1FFE6978B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555BF-F48E-4952-8045-EB75D83F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943795-3E9A-4702-BA6C-729AF71CB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21B6-B551-4F45-817E-1F90F790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E0B7A3-80F9-4584-9C7B-D4A6EF68E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C64C0E-3784-4F31-A9CC-A17A108DE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27023-65F8-4F6A-9912-BA8A051C2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653F08-43A0-4822-9EAF-0000F0CF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A7B4F-998B-4083-9A38-0E79DACB7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FE673-8872-465F-A7B3-E43EFC903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40494-CD37-42F5-8FC8-7712C815D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33149-13CA-467A-8806-E77E3BA0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3AB66-6142-467C-9AFC-744EC036B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3A351E-99E3-4A25-A04D-20D15EC6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8BF33-95BF-46CA-9B96-896EAA97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3C5AF-6B01-4790-B612-CB9B6AF9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7061BD-859B-4889-8ADF-FD2D2998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F85FD8-5352-482D-AB7D-409262C49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388446-B478-4048-9948-63E456C12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1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0F4C5-3A61-47BA-92F0-3FAC3FA3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1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BBBD46-497B-4BA6-A273-81DB5FE0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1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0A5E25-CE79-4A71-9F34-1CBAE6156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1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E27BA6-544A-44FE-A67F-731750BBD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1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7D474-9526-4B17-ACC2-EE030B6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1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6AF24-9422-435B-BB59-C68C8E6A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1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25D6A-50CF-4ED1-8954-B1BAE5893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1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2C99FC-2E50-4810-9FB9-442155A2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1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7C0D1-60C4-4225-BE73-99C7D395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1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F53E91-57C5-4F5A-BDEE-CB0EE141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52FED-E129-4694-82B5-4401C226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D0BC7-68D0-4E23-8629-B85CC1520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45B1C-8A5C-4009-877D-2AE10D33A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F01852-1788-4F69-ABAC-97AF56E2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3255</xdr:row>
      <xdr:rowOff>152400</xdr:rowOff>
    </xdr:to>
    <xdr:pic>
      <xdr:nvPicPr>
        <xdr:cNvPr id="15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6EE80-DDD1-4B7F-88A7-5A25BC24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3255</xdr:row>
      <xdr:rowOff>152400</xdr:rowOff>
    </xdr:to>
    <xdr:pic>
      <xdr:nvPicPr>
        <xdr:cNvPr id="155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055E4B-B8EC-44F1-BA42-E4592C23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3255</xdr:row>
      <xdr:rowOff>152400</xdr:rowOff>
    </xdr:to>
    <xdr:pic>
      <xdr:nvPicPr>
        <xdr:cNvPr id="155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6DB69-5864-46E7-9799-D267BF60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3255</xdr:row>
      <xdr:rowOff>152400</xdr:rowOff>
    </xdr:to>
    <xdr:pic>
      <xdr:nvPicPr>
        <xdr:cNvPr id="155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82FE14-86DE-449E-943F-11CA7B19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3255</xdr:row>
      <xdr:rowOff>152400</xdr:rowOff>
    </xdr:to>
    <xdr:pic>
      <xdr:nvPicPr>
        <xdr:cNvPr id="155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A5129-7695-4ECA-94AA-6D712A2B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3255</xdr:row>
      <xdr:rowOff>152400</xdr:rowOff>
    </xdr:to>
    <xdr:pic>
      <xdr:nvPicPr>
        <xdr:cNvPr id="155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DD2E5B-A611-4764-98C4-DFB504523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3255</xdr:row>
      <xdr:rowOff>152400</xdr:rowOff>
    </xdr:to>
    <xdr:pic>
      <xdr:nvPicPr>
        <xdr:cNvPr id="155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EBA09A-DE58-4B92-BCFF-FC24CA5D1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3255</xdr:row>
      <xdr:rowOff>152400</xdr:rowOff>
    </xdr:to>
    <xdr:pic>
      <xdr:nvPicPr>
        <xdr:cNvPr id="155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2C561-84AA-490C-9E9E-BDB8060D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17766-0E60-4267-9B83-28B6544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18CBC-82B1-4CF8-9D83-B01288E9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0C1196-06E9-4510-9B69-7EF8F7BD1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0E1AA-76C8-4DD3-8ED5-D99171EA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84AC6C-3DDC-4E0A-9743-4850BC9C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1BE91-E044-4F05-87D4-2BEFB01B5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655252-F6F8-4A13-A4A5-F8190F71A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B9637-E5E1-4741-84A0-1C2967DDD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8AF01-01AC-45DC-A938-38D0A7757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3255</xdr:row>
      <xdr:rowOff>152400</xdr:rowOff>
    </xdr:to>
    <xdr:pic>
      <xdr:nvPicPr>
        <xdr:cNvPr id="156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B7757-4660-4CF0-A6D9-D5C703AC6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565C0-BD46-469E-80AA-D7401F21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4230A-8AD6-4A5E-82EF-E96E8C580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F69E8-4648-4E08-9EF2-E1EE5BE1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F0302-B19C-49E1-9D42-B1213718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co_Dados_P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_2017"/>
      <sheetName val="Estudo Inicial PADs"/>
      <sheetName val="LISTA_TRAMITES"/>
      <sheetName val="LISTAFERIADOS"/>
      <sheetName val="CalculoGanhoDias"/>
      <sheetName val="GRAFICOS DINAMICOS -MEASURE"/>
      <sheetName val="LISTA_TRAMITES_SETORES_REL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40909</v>
          </cell>
        </row>
        <row r="3">
          <cell r="B3">
            <v>40910</v>
          </cell>
        </row>
        <row r="4">
          <cell r="B4">
            <v>40911</v>
          </cell>
        </row>
        <row r="5">
          <cell r="B5">
            <v>40912</v>
          </cell>
        </row>
        <row r="6">
          <cell r="B6">
            <v>40913</v>
          </cell>
        </row>
        <row r="7">
          <cell r="B7">
            <v>40914</v>
          </cell>
        </row>
        <row r="8">
          <cell r="B8">
            <v>40959</v>
          </cell>
        </row>
        <row r="9">
          <cell r="B9">
            <v>40960</v>
          </cell>
        </row>
        <row r="10">
          <cell r="B10">
            <v>41003</v>
          </cell>
        </row>
        <row r="11">
          <cell r="B11">
            <v>41004</v>
          </cell>
        </row>
        <row r="12">
          <cell r="B12">
            <v>41005</v>
          </cell>
        </row>
        <row r="13">
          <cell r="B13">
            <v>41020</v>
          </cell>
        </row>
        <row r="14">
          <cell r="B14">
            <v>41030</v>
          </cell>
        </row>
        <row r="15">
          <cell r="B15">
            <v>41067</v>
          </cell>
        </row>
        <row r="16">
          <cell r="B16">
            <v>41132</v>
          </cell>
        </row>
        <row r="17">
          <cell r="B17">
            <v>41159</v>
          </cell>
        </row>
        <row r="18">
          <cell r="B18">
            <v>41160</v>
          </cell>
        </row>
        <row r="19">
          <cell r="B19">
            <v>41194</v>
          </cell>
        </row>
        <row r="20">
          <cell r="B20">
            <v>41210</v>
          </cell>
        </row>
        <row r="21">
          <cell r="B21">
            <v>41214</v>
          </cell>
        </row>
        <row r="22">
          <cell r="B22">
            <v>41215</v>
          </cell>
        </row>
        <row r="23">
          <cell r="B23">
            <v>41228</v>
          </cell>
        </row>
        <row r="24">
          <cell r="B24">
            <v>41262</v>
          </cell>
        </row>
        <row r="25">
          <cell r="B25">
            <v>41263</v>
          </cell>
        </row>
        <row r="26">
          <cell r="B26">
            <v>41264</v>
          </cell>
        </row>
        <row r="27">
          <cell r="B27">
            <v>41265</v>
          </cell>
        </row>
        <row r="28">
          <cell r="B28">
            <v>41266</v>
          </cell>
        </row>
        <row r="29">
          <cell r="B29">
            <v>41267</v>
          </cell>
        </row>
        <row r="30">
          <cell r="B30">
            <v>41268</v>
          </cell>
        </row>
        <row r="31">
          <cell r="B31">
            <v>41269</v>
          </cell>
        </row>
        <row r="32">
          <cell r="B32">
            <v>41270</v>
          </cell>
        </row>
        <row r="33">
          <cell r="B33">
            <v>41271</v>
          </cell>
        </row>
        <row r="34">
          <cell r="B34">
            <v>41272</v>
          </cell>
        </row>
        <row r="35">
          <cell r="B35">
            <v>41273</v>
          </cell>
        </row>
        <row r="36">
          <cell r="B36">
            <v>41274</v>
          </cell>
        </row>
        <row r="37">
          <cell r="B37">
            <v>41275</v>
          </cell>
        </row>
        <row r="38">
          <cell r="B38">
            <v>41276</v>
          </cell>
        </row>
        <row r="39">
          <cell r="B39">
            <v>41277</v>
          </cell>
        </row>
        <row r="40">
          <cell r="B40">
            <v>41278</v>
          </cell>
        </row>
        <row r="41">
          <cell r="B41">
            <v>41279</v>
          </cell>
        </row>
        <row r="42">
          <cell r="B42">
            <v>41280</v>
          </cell>
        </row>
        <row r="43">
          <cell r="B43">
            <v>41316</v>
          </cell>
        </row>
        <row r="44">
          <cell r="B44">
            <v>41317</v>
          </cell>
        </row>
        <row r="45">
          <cell r="B45">
            <v>41360</v>
          </cell>
        </row>
        <row r="46">
          <cell r="B46">
            <v>41361</v>
          </cell>
        </row>
        <row r="47">
          <cell r="B47">
            <v>41362</v>
          </cell>
        </row>
        <row r="48">
          <cell r="B48">
            <v>41385</v>
          </cell>
        </row>
        <row r="49">
          <cell r="B49" t="str">
            <v>01/05/2013</v>
          </cell>
        </row>
        <row r="50">
          <cell r="B50" t="str">
            <v>30/05/2013</v>
          </cell>
        </row>
        <row r="51">
          <cell r="B51" t="str">
            <v>07/09/2013</v>
          </cell>
        </row>
        <row r="52">
          <cell r="B52">
            <v>41525</v>
          </cell>
        </row>
        <row r="53">
          <cell r="B53" t="str">
            <v>12/10/2013</v>
          </cell>
        </row>
        <row r="54">
          <cell r="B54" t="str">
            <v>31/10/2013</v>
          </cell>
        </row>
        <row r="55">
          <cell r="B55" t="str">
            <v>01/11/2013</v>
          </cell>
        </row>
        <row r="56">
          <cell r="B56" t="str">
            <v>02/11/2013</v>
          </cell>
        </row>
        <row r="57">
          <cell r="B57" t="str">
            <v>15/11/2013</v>
          </cell>
        </row>
        <row r="58">
          <cell r="B58" t="str">
            <v>19/12/2013</v>
          </cell>
        </row>
        <row r="59">
          <cell r="B59" t="str">
            <v>20/12/2013</v>
          </cell>
        </row>
        <row r="60">
          <cell r="B60" t="str">
            <v>21/12/2013</v>
          </cell>
        </row>
        <row r="61">
          <cell r="B61" t="str">
            <v>22/12/2013</v>
          </cell>
        </row>
        <row r="62">
          <cell r="B62" t="str">
            <v>23/12/2013</v>
          </cell>
        </row>
        <row r="63">
          <cell r="B63" t="str">
            <v>24/12/2013</v>
          </cell>
        </row>
        <row r="64">
          <cell r="B64" t="str">
            <v>25/12/2013</v>
          </cell>
        </row>
        <row r="65">
          <cell r="B65" t="str">
            <v>26/12/2013</v>
          </cell>
        </row>
        <row r="66">
          <cell r="B66" t="str">
            <v>27/12/2013</v>
          </cell>
        </row>
        <row r="67">
          <cell r="B67" t="str">
            <v>28/12/2013</v>
          </cell>
        </row>
        <row r="68">
          <cell r="B68" t="str">
            <v>29/12/2013</v>
          </cell>
        </row>
        <row r="69">
          <cell r="B69" t="str">
            <v>30/12/2013</v>
          </cell>
        </row>
        <row r="70">
          <cell r="B70" t="str">
            <v>31/12/2013</v>
          </cell>
        </row>
        <row r="71">
          <cell r="B71" t="str">
            <v>01/01/2014</v>
          </cell>
        </row>
        <row r="72">
          <cell r="B72" t="str">
            <v>02/01/2014</v>
          </cell>
        </row>
        <row r="73">
          <cell r="B73" t="str">
            <v>03/01/2014</v>
          </cell>
        </row>
        <row r="74">
          <cell r="B74" t="str">
            <v>04/01/2014</v>
          </cell>
        </row>
        <row r="75">
          <cell r="B75" t="str">
            <v>05/01/2014</v>
          </cell>
        </row>
        <row r="76">
          <cell r="B76" t="str">
            <v>06/01/2014</v>
          </cell>
        </row>
        <row r="77">
          <cell r="B77" t="str">
            <v>03/03/2014</v>
          </cell>
        </row>
        <row r="78">
          <cell r="B78" t="str">
            <v>04/03/2014</v>
          </cell>
        </row>
        <row r="79">
          <cell r="B79" t="str">
            <v>16/04/2014</v>
          </cell>
        </row>
        <row r="80">
          <cell r="B80" t="str">
            <v>17/04/2014</v>
          </cell>
        </row>
        <row r="81">
          <cell r="B81" t="str">
            <v>18/04/2014</v>
          </cell>
        </row>
        <row r="82">
          <cell r="B82" t="str">
            <v>21/04/2014</v>
          </cell>
        </row>
        <row r="83">
          <cell r="B83" t="str">
            <v>01/05/2014</v>
          </cell>
        </row>
        <row r="84">
          <cell r="B84" t="str">
            <v>19/06/2014</v>
          </cell>
        </row>
        <row r="85">
          <cell r="B85" t="str">
            <v>23/06/2014</v>
          </cell>
        </row>
        <row r="86">
          <cell r="B86" t="str">
            <v>11/08/2014</v>
          </cell>
        </row>
        <row r="87">
          <cell r="B87" t="str">
            <v>07/09/2014</v>
          </cell>
        </row>
        <row r="88">
          <cell r="B88" t="str">
            <v>08/09/2014</v>
          </cell>
        </row>
        <row r="89">
          <cell r="B89" t="str">
            <v>12/10/2014</v>
          </cell>
        </row>
        <row r="90">
          <cell r="B90" t="str">
            <v>31/10/2014</v>
          </cell>
        </row>
        <row r="91">
          <cell r="B91" t="str">
            <v>01/11/2014</v>
          </cell>
        </row>
        <row r="92">
          <cell r="B92" t="str">
            <v>02/11/2014</v>
          </cell>
        </row>
        <row r="93">
          <cell r="B93" t="str">
            <v>15/11/2014</v>
          </cell>
        </row>
        <row r="94">
          <cell r="B94" t="str">
            <v>08/12/2014</v>
          </cell>
        </row>
        <row r="95">
          <cell r="B95" t="str">
            <v>19/12/2014</v>
          </cell>
        </row>
        <row r="96">
          <cell r="B96" t="str">
            <v>20/12/2014</v>
          </cell>
        </row>
        <row r="97">
          <cell r="B97" t="str">
            <v>21/12/2014</v>
          </cell>
        </row>
        <row r="98">
          <cell r="B98" t="str">
            <v>22/12/2014</v>
          </cell>
        </row>
        <row r="99">
          <cell r="B99" t="str">
            <v>23/12/2014</v>
          </cell>
        </row>
        <row r="100">
          <cell r="B100" t="str">
            <v>24/12/2014</v>
          </cell>
        </row>
        <row r="101">
          <cell r="B101" t="str">
            <v>25/12/2014</v>
          </cell>
        </row>
        <row r="102">
          <cell r="B102" t="str">
            <v>26/12/2014</v>
          </cell>
        </row>
        <row r="103">
          <cell r="B103" t="str">
            <v>27/12/2014</v>
          </cell>
        </row>
        <row r="104">
          <cell r="B104" t="str">
            <v>28/12/2014</v>
          </cell>
        </row>
        <row r="105">
          <cell r="B105" t="str">
            <v>29/12/2014</v>
          </cell>
        </row>
        <row r="106">
          <cell r="B106" t="str">
            <v>30/12/2014</v>
          </cell>
        </row>
        <row r="107">
          <cell r="B107" t="str">
            <v>31/12/2014</v>
          </cell>
        </row>
        <row r="108">
          <cell r="B108" t="str">
            <v>01/01/2015</v>
          </cell>
        </row>
        <row r="109">
          <cell r="B109" t="str">
            <v>02/01/2015</v>
          </cell>
        </row>
        <row r="110">
          <cell r="B110" t="str">
            <v>03/01/2015</v>
          </cell>
        </row>
        <row r="111">
          <cell r="B111" t="str">
            <v>04/01/2015</v>
          </cell>
        </row>
        <row r="112">
          <cell r="B112" t="str">
            <v>05/01/2015</v>
          </cell>
        </row>
        <row r="113">
          <cell r="B113" t="str">
            <v>06/01/2015</v>
          </cell>
        </row>
        <row r="114">
          <cell r="B114" t="str">
            <v>16/02/2015</v>
          </cell>
        </row>
        <row r="115">
          <cell r="B115" t="str">
            <v>17/02/2015</v>
          </cell>
        </row>
        <row r="116">
          <cell r="B116" t="str">
            <v>01/04/2015</v>
          </cell>
        </row>
        <row r="117">
          <cell r="B117" t="str">
            <v>02/04/2015</v>
          </cell>
        </row>
        <row r="118">
          <cell r="B118" t="str">
            <v>03/04/2015</v>
          </cell>
        </row>
        <row r="119">
          <cell r="B119" t="str">
            <v>21/04/2015</v>
          </cell>
        </row>
        <row r="120">
          <cell r="B120" t="str">
            <v>01/05/2015</v>
          </cell>
        </row>
        <row r="121">
          <cell r="B121" t="str">
            <v>04/06/2015</v>
          </cell>
        </row>
        <row r="122">
          <cell r="B122" t="str">
            <v>11/08/2015</v>
          </cell>
        </row>
        <row r="123">
          <cell r="B123" t="str">
            <v>07/09/2015</v>
          </cell>
        </row>
        <row r="124">
          <cell r="B124" t="str">
            <v>08/09/2015</v>
          </cell>
        </row>
        <row r="125">
          <cell r="B125" t="str">
            <v>12/10/2015</v>
          </cell>
        </row>
        <row r="126">
          <cell r="B126" t="str">
            <v>30/10/2015</v>
          </cell>
        </row>
        <row r="127">
          <cell r="B127" t="str">
            <v>01/11/2015</v>
          </cell>
        </row>
        <row r="128">
          <cell r="B128" t="str">
            <v>02/11/2015</v>
          </cell>
        </row>
        <row r="129">
          <cell r="B129" t="str">
            <v>15/11/2015</v>
          </cell>
        </row>
        <row r="130">
          <cell r="B130" t="str">
            <v>08/12/2015</v>
          </cell>
        </row>
        <row r="131">
          <cell r="B131" t="str">
            <v>20/12/2015</v>
          </cell>
        </row>
        <row r="132">
          <cell r="B132" t="str">
            <v>21/12/2015</v>
          </cell>
        </row>
        <row r="133">
          <cell r="B133" t="str">
            <v>22/12/2015</v>
          </cell>
        </row>
        <row r="134">
          <cell r="B134" t="str">
            <v>23/12/2015</v>
          </cell>
        </row>
        <row r="135">
          <cell r="B135" t="str">
            <v>24/12/2015</v>
          </cell>
        </row>
        <row r="136">
          <cell r="B136" t="str">
            <v>25/12/2015</v>
          </cell>
        </row>
        <row r="137">
          <cell r="B137" t="str">
            <v>26/12/2015</v>
          </cell>
        </row>
        <row r="138">
          <cell r="B138" t="str">
            <v>27/12/2015</v>
          </cell>
        </row>
        <row r="139">
          <cell r="B139" t="str">
            <v>28/12/2015</v>
          </cell>
        </row>
        <row r="140">
          <cell r="B140" t="str">
            <v>29/12/2015</v>
          </cell>
        </row>
        <row r="141">
          <cell r="B141" t="str">
            <v>30/12/2015</v>
          </cell>
        </row>
        <row r="142">
          <cell r="B142" t="str">
            <v>31/12/2015</v>
          </cell>
        </row>
        <row r="143">
          <cell r="B143" t="str">
            <v>01/01/2016</v>
          </cell>
        </row>
        <row r="144">
          <cell r="B144" t="str">
            <v>02/01/2016</v>
          </cell>
        </row>
        <row r="145">
          <cell r="B145" t="str">
            <v>03/01/2016</v>
          </cell>
        </row>
        <row r="146">
          <cell r="B146" t="str">
            <v>04/01/2016</v>
          </cell>
        </row>
        <row r="147">
          <cell r="B147" t="str">
            <v>05/01/2016</v>
          </cell>
        </row>
        <row r="148">
          <cell r="B148" t="str">
            <v>06/01/2016</v>
          </cell>
        </row>
        <row r="149">
          <cell r="B149" t="str">
            <v>08/02/2016</v>
          </cell>
        </row>
        <row r="150">
          <cell r="B150" t="str">
            <v>09/02/2016</v>
          </cell>
        </row>
        <row r="151">
          <cell r="B151" t="str">
            <v>23/03/2016</v>
          </cell>
        </row>
        <row r="152">
          <cell r="B152" t="str">
            <v>24/03/2016</v>
          </cell>
        </row>
        <row r="153">
          <cell r="B153" t="str">
            <v>25/03/2016</v>
          </cell>
        </row>
        <row r="154">
          <cell r="B154" t="str">
            <v>21/04/2016</v>
          </cell>
        </row>
        <row r="155">
          <cell r="B155" t="str">
            <v>26/05/2016</v>
          </cell>
        </row>
        <row r="156">
          <cell r="B156" t="str">
            <v>27/05/2016</v>
          </cell>
        </row>
        <row r="157">
          <cell r="B157" t="str">
            <v>07/09/2016</v>
          </cell>
        </row>
        <row r="158">
          <cell r="B158" t="str">
            <v>08/09/2016</v>
          </cell>
        </row>
        <row r="159">
          <cell r="B159" t="str">
            <v>12/10/2016</v>
          </cell>
        </row>
        <row r="160">
          <cell r="B160" t="str">
            <v>01/11/2016</v>
          </cell>
        </row>
        <row r="161">
          <cell r="B161" t="str">
            <v>02/11/2016</v>
          </cell>
        </row>
        <row r="162">
          <cell r="B162" t="str">
            <v>14/11/2016</v>
          </cell>
        </row>
        <row r="163">
          <cell r="B163" t="str">
            <v>15/11/2016</v>
          </cell>
        </row>
        <row r="164">
          <cell r="B164" t="str">
            <v>08/12/2016</v>
          </cell>
        </row>
        <row r="165">
          <cell r="B165" t="str">
            <v>20/12/2016</v>
          </cell>
        </row>
        <row r="166">
          <cell r="B166" t="str">
            <v>21/12/2016</v>
          </cell>
        </row>
        <row r="167">
          <cell r="B167" t="str">
            <v>22/12/2016</v>
          </cell>
        </row>
        <row r="168">
          <cell r="B168" t="str">
            <v>23/12/2016</v>
          </cell>
        </row>
        <row r="169">
          <cell r="B169" t="str">
            <v>24/12/2016</v>
          </cell>
        </row>
        <row r="170">
          <cell r="B170" t="str">
            <v>25/12/2016</v>
          </cell>
        </row>
        <row r="171">
          <cell r="B171" t="str">
            <v>26/12/2016</v>
          </cell>
        </row>
        <row r="172">
          <cell r="B172" t="str">
            <v>27/12/2016</v>
          </cell>
        </row>
        <row r="173">
          <cell r="B173" t="str">
            <v>28/12/2016</v>
          </cell>
        </row>
        <row r="174">
          <cell r="B174" t="str">
            <v>29/12/2016</v>
          </cell>
        </row>
        <row r="175">
          <cell r="B175" t="str">
            <v>30/12/2016</v>
          </cell>
        </row>
        <row r="176">
          <cell r="B176" t="str">
            <v>31/12/2016</v>
          </cell>
        </row>
        <row r="177">
          <cell r="B177" t="str">
            <v>01/01/2017</v>
          </cell>
        </row>
        <row r="178">
          <cell r="B178" t="str">
            <v>02/01/2017</v>
          </cell>
        </row>
        <row r="179">
          <cell r="B179" t="str">
            <v>03/01/2017</v>
          </cell>
        </row>
        <row r="180">
          <cell r="B180" t="str">
            <v>04/01/2017</v>
          </cell>
        </row>
        <row r="181">
          <cell r="B181" t="str">
            <v>05/01/2017</v>
          </cell>
        </row>
        <row r="182">
          <cell r="B182" t="str">
            <v>06/01/2017</v>
          </cell>
        </row>
        <row r="183">
          <cell r="B183" t="str">
            <v>27/02/2017</v>
          </cell>
        </row>
        <row r="184">
          <cell r="B184" t="str">
            <v>28/02/2017</v>
          </cell>
        </row>
        <row r="185">
          <cell r="B185" t="str">
            <v>12/04/2017</v>
          </cell>
        </row>
        <row r="186">
          <cell r="B186" t="str">
            <v>13/04/2017</v>
          </cell>
        </row>
        <row r="187">
          <cell r="B187" t="str">
            <v>14/04/2017</v>
          </cell>
        </row>
        <row r="188">
          <cell r="B188" t="str">
            <v>21/04/2017</v>
          </cell>
        </row>
        <row r="189">
          <cell r="B189" t="str">
            <v>01/05/2017</v>
          </cell>
        </row>
        <row r="190">
          <cell r="B190" t="str">
            <v>15/06/2017</v>
          </cell>
        </row>
        <row r="191">
          <cell r="B191" t="str">
            <v>11/08/2017</v>
          </cell>
        </row>
        <row r="192">
          <cell r="B192" t="str">
            <v>07/09/2017</v>
          </cell>
        </row>
        <row r="193">
          <cell r="B193" t="str">
            <v>08/09/2017</v>
          </cell>
        </row>
        <row r="194">
          <cell r="B194" t="str">
            <v>12/10/2017</v>
          </cell>
        </row>
      </sheetData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han Pablo Acosta Sanabria" refreshedDate="43187.948017013892" createdVersion="6" refreshedVersion="6" minRefreshableVersion="3" recordCount="4090" xr:uid="{00000000-000A-0000-FFFF-FFFF00000000}">
  <cacheSource type="worksheet">
    <worksheetSource name="Tabela132"/>
  </cacheSource>
  <cacheFields count="14">
    <cacheField name="COORDENADORIA / SECRETARIA RESPONSAVEL" numFmtId="164">
      <sharedItems containsBlank="1"/>
    </cacheField>
    <cacheField name="NUMERO PAD" numFmtId="0">
      <sharedItems containsBlank="1" count="112">
        <s v="2462/2015"/>
        <s v="6475/2015"/>
        <s v="12566/2016"/>
        <s v="1247/2016"/>
        <s v="8379/2014"/>
        <s v="2370/2014"/>
        <s v="304/2016"/>
        <s v="5087/2016"/>
        <s v="9656/2012 "/>
        <s v="1395/2014 "/>
        <s v="5966/2012"/>
        <s v="6832/2015"/>
        <s v="003140/2015"/>
        <s v="007816/2013"/>
        <s v="007945/2013"/>
        <s v="005779/2015"/>
        <s v="009280/2016"/>
        <s v="011378/2016 "/>
        <s v="001263/2015"/>
        <s v="000785/2016"/>
        <s v="008354/2012"/>
        <s v="000455/2012 "/>
        <s v="006761/2014"/>
        <s v="001060/2012"/>
        <s v="003819/2013"/>
        <s v="7017/2016"/>
        <s v="7515/2015"/>
        <s v="8751/2012 "/>
        <s v="1056/2013"/>
        <s v="5372/2015 "/>
        <s v="15/2016"/>
        <s v="014337/2016"/>
        <s v="011188/2016"/>
        <s v="011391/2016"/>
        <s v="014040/2016 "/>
        <s v="011231/2016 "/>
        <s v="011875/2016"/>
        <s v="007141/2016 "/>
        <s v="013288/2016"/>
        <s v="012682/2016"/>
        <s v="011628/2017 "/>
        <s v="011628/2017"/>
        <s v="006785/2017"/>
        <s v="002255/2017"/>
        <s v="003858/2017"/>
        <m/>
        <s v="012049/2017"/>
        <s v="003095/2017"/>
        <s v="003947/2017"/>
        <s v="004301/2017"/>
        <s v="002612/2017"/>
        <s v="004432/2017"/>
        <s v="001708/2017"/>
        <s v="004570/2017"/>
        <s v="8898/2017"/>
        <s v="11006/2017"/>
        <s v="6877/2017"/>
        <s v="7422/2017"/>
        <s v="1403/2017"/>
        <s v="11651/2017"/>
        <s v="5196/2016"/>
        <s v="7437/2017"/>
        <s v="9419/2017"/>
        <s v="7092/2017"/>
        <s v="7411/2016"/>
        <s v="12268/2017"/>
        <s v="6408/2017"/>
        <s v="5741/2017"/>
        <s v="7131/2017"/>
        <s v="6246/2017"/>
        <s v="6996/2017"/>
        <s v="7827/2017"/>
        <s v="7307/2017"/>
        <s v="6816/2017"/>
        <s v="6828/2017"/>
        <s v="7998/2017"/>
        <s v="12761/2017"/>
        <s v="9444/2017"/>
        <s v="8173/2017"/>
        <s v="7256/2017"/>
        <s v="9193/2017"/>
        <s v="6857/2017"/>
        <s v="8498/2017"/>
        <s v="7444/2017"/>
        <s v="7611/2017"/>
        <s v="7103/2017"/>
        <s v="8259/2017"/>
        <s v="11266/2017"/>
        <s v="12049/2017"/>
        <s v="13851/2017"/>
        <s v="16108/2017"/>
        <s v="14075/2017"/>
        <s v="2694/2017"/>
        <s v="7517/2015"/>
        <s v="12732/2017"/>
        <s v="13341/2017"/>
        <s v="13487/2017"/>
        <s v="16548/2017"/>
        <s v="009991/2017"/>
        <s v="6992/2017"/>
        <s v="9230/2017"/>
        <s v="8375/2017"/>
        <s v="7429/2017"/>
        <s v="4432/2017"/>
        <s v="15979/2017"/>
        <s v="11892/2017"/>
        <s v="10616/2017"/>
        <s v="3095/2017"/>
        <s v="4149/2017"/>
        <s v="7850/2017"/>
        <s v="7817/2017"/>
        <s v="002694/2017" u="1"/>
      </sharedItems>
    </cacheField>
    <cacheField name="FORMA DE CONTRATAÇÃO" numFmtId="164">
      <sharedItems containsBlank="1"/>
    </cacheField>
    <cacheField name="Tramite_Antigo" numFmtId="164">
      <sharedItems containsBlank="1"/>
    </cacheField>
    <cacheField name="Tramite Original" numFmtId="164">
      <sharedItems containsBlank="1"/>
    </cacheField>
    <cacheField name="TRAMITE_SETOR" numFmtId="0">
      <sharedItems containsBlank="1" count="218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s v="DG  "/>
        <s v="PRESID  "/>
        <s v=" 107ZE  "/>
        <s v=" DG  "/>
        <s v=" SECGA  "/>
        <s v=" SPO  "/>
        <s v=" CO  "/>
        <s v=" SECOFC  "/>
        <s v=" LEANDRO.SOPCHAKI  "/>
        <s v=" CLC  "/>
        <s v=" SC  "/>
        <s v=" SLIC  "/>
        <s v=" SCON  "/>
        <s v=" CPL  "/>
        <s v=" ASSDG  "/>
        <s v=" COC  "/>
        <s v=" Henry  "/>
        <s v=" CMP  "/>
        <s v=" GABCOC  "/>
        <s v="SECGA  "/>
        <s v="CLC  "/>
        <s v="SC  "/>
        <s v=" SGEC  "/>
        <s v=" SEO  "/>
        <m/>
        <s v="SGEC  "/>
        <s v=" GABDG  "/>
        <s v=" SASAC  "/>
        <s v="SREDE  "/>
        <s v="SESOP  "/>
        <s v="AVI  "/>
        <s v="CSESS  "/>
        <s v="SPO  "/>
        <s v="COC  "/>
        <s v="SPLE  "/>
        <s v="SCI  "/>
        <s v="ASCOM  "/>
        <s v=" EJE  "/>
        <s v=" COPE  "/>
        <s v=" SII  "/>
        <s v=" SLE  "/>
        <s v=" ASCOM  "/>
        <s v="SEO  "/>
        <s v="SPCF  "/>
        <s v="GABCFIC  "/>
        <s v="CFIC  "/>
        <s v="SAEF  "/>
        <s v=" SCL  "/>
        <s v=" SPCF  "/>
        <s v=" CFIC  "/>
        <s v=" SEF  "/>
        <s v="ASSISEG  "/>
        <s v="COGSA  "/>
        <s v="SASG  "/>
        <s v="CMP  "/>
        <s v=" COGSA  "/>
        <s v=" ASSISEG  "/>
        <s v="SECOFC  "/>
        <s v=" COBRAS  "/>
        <s v="CREGAB  "/>
        <s v="CRECAD  "/>
        <s v="SDS  "/>
        <s v="SECTI  "/>
        <s v="CPRODES  "/>
        <s v=" CPRODES  "/>
        <s v=" SECTI  "/>
        <s v="057ZE  "/>
        <s v="164ZE  "/>
        <s v="CO  "/>
        <s v=" ACO  "/>
        <s v="058ZE  "/>
        <s v="025ZE  "/>
        <s v="149ZE  "/>
        <s v=" 149ZE  "/>
        <s v="079ZE  "/>
        <s v="080ZE  "/>
        <s v="029ZE  "/>
        <s v="034ZE  "/>
        <s v=" 034ZE  "/>
        <s v=" SCONT  "/>
        <s v="045ZE  "/>
        <s v="168ZE  "/>
        <s v="076ZE  "/>
        <s v="032ZE  "/>
        <s v="151ZE  "/>
        <s v="SASAC  "/>
        <s v="012ZE  "/>
        <s v=" 012ZE  "/>
        <s v="040ZE  "/>
        <s v=" 040ZE  "/>
        <s v="111ZE  "/>
        <s v="017ZE  "/>
        <s v="089ZE  "/>
        <s v=" ASSPRES  "/>
        <s v="084ZE  "/>
        <s v="075ZE  "/>
        <s v="GABSECGS  "/>
        <s v="SST  "/>
        <s v="CAA  "/>
        <s v="SECADM  "/>
        <s v=" SECADM  "/>
        <e v="#VALUE!"/>
        <s v=" CRBCP  "/>
        <s v=" SGPA  "/>
        <s v=" GABCFIC  "/>
        <s v=" SGDMI  "/>
        <s v="ASSDG  "/>
        <s v="SAS  "/>
        <s v="SMIC  "/>
        <s v="CIP  "/>
        <s v=" SMIC  "/>
        <s v=" CIP  "/>
        <s v="SOP  "/>
        <s v="Henry  "/>
        <s v="ST  " u="1"/>
        <s v=" SAEO  " u="1"/>
        <s v="SESEG  " u="1"/>
        <s v=" SACONT  " u="1"/>
        <s v=" 025ZE  " u="1"/>
        <s v=" 151ZE  " u="1"/>
        <s v=" 076ZE  " u="1"/>
        <s v=" CPADOC  " u="1"/>
        <s v=" 045ZE  " u="1"/>
        <s v=" SOP" u="1"/>
        <s v=" ST" u="1"/>
        <s v=" 075ZE  " u="1"/>
        <s v=" SESEG  " u="1"/>
        <s v=" ST  " u="1"/>
        <s v=" SGMC  " u="1"/>
        <s v=" 084ZE  " u="1"/>
        <s v=" 179ZE  " u="1"/>
        <s v=" BORTOT  " u="1"/>
        <s v=" 032ZE  " u="1"/>
        <s v=" SLMP  " u="1"/>
        <s v=" 168ZE  " u="1"/>
        <s v="CSTA  " u="1"/>
        <s v=" SAEF  " u="1"/>
        <s v="SECGS  " u="1"/>
        <s v=" ASG  " u="1"/>
        <s v=" 029ZE  " u="1"/>
        <s v=" 080ZE  " u="1"/>
        <s v=" 164ZE  " u="1"/>
        <s v=" 079ZE  " u="1"/>
        <s v=" 102ZE  " u="1"/>
        <s v=" 017ZE  " u="1"/>
        <s v=" 089ZE  " u="1"/>
        <s v="ASG  " u="1"/>
        <s v=" 058ZE  " u="1"/>
        <s v=" CSTA  " u="1"/>
        <s v=" 088ZE  " u="1"/>
        <s v=" 057ZE  " u="1"/>
        <s v=" 111ZE  " u="1"/>
        <s v=" SECGS  " u="1"/>
      </sharedItems>
    </cacheField>
    <cacheField name="SETOR RELEVANTE?" numFmtId="0">
      <sharedItems containsBlank="1"/>
    </cacheField>
    <cacheField name="DATA INICIO" numFmtId="0">
      <sharedItems containsDate="1" containsBlank="1" containsMixedTypes="1" minDate="1899-12-30T00:00:00" maxDate="2018-02-19T15:34:00"/>
    </cacheField>
    <cacheField name="DATA FIM" numFmtId="0">
      <sharedItems containsDate="1" containsBlank="1" containsMixedTypes="1" minDate="1899-12-30T00:00:00" maxDate="2018-02-19T18:03:00"/>
    </cacheField>
    <cacheField name="COMENTARIOS TRÂMITE" numFmtId="164">
      <sharedItems containsBlank="1"/>
    </cacheField>
    <cacheField name="TOTAL DE HORAS" numFmtId="166">
      <sharedItems containsDate="1" containsString="0" containsBlank="1" containsMixedTypes="1" minDate="1899-12-30T00:00:00" maxDate="1900-06-09T02:04:00"/>
    </cacheField>
    <cacheField name="TOTAL DIAS" numFmtId="165">
      <sharedItems containsString="0" containsBlank="1" containsNumber="1" minValue="-87.065277777779556" maxValue="161.08611111110804"/>
    </cacheField>
    <cacheField name="QTDE DIAS UTEIS (DATA INCIAL - DATA FINAL)" numFmtId="167">
      <sharedItems containsDate="1" containsBlank="1" containsMixedTypes="1" minDate="1899-12-31T00:58:12" maxDate="1900-09-08T00:00:00"/>
    </cacheField>
    <cacheField name="HORA DT INICIAL" numFmtId="168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0">
  <r>
    <s v="Coordenadoria de Segurança, Transporte e Apoio Administrativo"/>
    <x v="0"/>
    <s v="DISPENSA"/>
    <s v="041ZE_ORIGI"/>
    <s v="041ZE_Atualiz"/>
    <x v="0"/>
    <m/>
    <d v="2015-04-23T13:32:00"/>
    <d v="2015-04-24T13:32:00"/>
    <s v="-"/>
    <d v="1899-12-31T00:00:00"/>
    <n v="1"/>
    <d v="1900-01-01T00:00:00"/>
    <s v="13:32"/>
  </r>
  <r>
    <s v="Coordenadoria de Segurança, Transporte e Apoio Administrativo"/>
    <x v="0"/>
    <s v="DISPENSA"/>
    <s v="DG_ORIGI"/>
    <s v="DG_Atualiz"/>
    <x v="1"/>
    <m/>
    <d v="2015-04-24T13:32:00"/>
    <d v="2015-04-24T20:09:00"/>
    <s v="Para conhecimento."/>
    <d v="1899-12-30T06:37:00"/>
    <n v="0.27569444444816327"/>
    <d v="1899-12-31T00:00:00"/>
    <s v="13:32"/>
  </r>
  <r>
    <s v="Coordenadoria de Segurança, Transporte e Apoio Administrativo"/>
    <x v="0"/>
    <s v="DISPENSA"/>
    <s v="ASSISEG_ORIGI"/>
    <s v="SESEG_Atualiz"/>
    <x v="2"/>
    <s v="S"/>
    <d v="2015-04-24T20:09:00"/>
    <d v="2015-05-14T19:14:00"/>
    <s v="para informar"/>
    <d v="1900-01-18T23:05:00"/>
    <n v="19.961805555554747"/>
    <n v="-7"/>
    <s v="20:9"/>
  </r>
  <r>
    <s v="Coordenadoria de Segurança, Transporte e Apoio Administrativo"/>
    <x v="0"/>
    <s v="DISPENSA"/>
    <s v="CAA_ORIGI"/>
    <s v="CIP_Atualiz"/>
    <x v="3"/>
    <s v="S"/>
    <d v="2015-05-14T19:14:00"/>
    <d v="2015-05-19T16:05:00"/>
    <s v="Para análise"/>
    <d v="1900-01-03T20:51:00"/>
    <n v="4.8687500000014552"/>
    <d v="1900-01-03T00:00:00"/>
    <s v="19:14"/>
  </r>
  <r>
    <s v="Coordenadoria de Segurança, Transporte e Apoio Administrativo"/>
    <x v="0"/>
    <s v="DISPENSA"/>
    <s v="ASSISEG_ORIGI"/>
    <s v="SESEG_Atualiz"/>
    <x v="2"/>
    <s v="S"/>
    <d v="2015-05-19T16:05:00"/>
    <d v="2015-05-21T17:13:00"/>
    <s v="Para complementar o Projeto B ico."/>
    <d v="1900-01-01T01:08:00"/>
    <n v="2.047222222223354"/>
    <d v="1900-01-02T00:00:00"/>
    <s v="16:5"/>
  </r>
  <r>
    <s v="Coordenadoria de Segurança, Transporte e Apoio Administrativo"/>
    <x v="0"/>
    <s v="DISPENSA"/>
    <s v="041ZE_ORIGI"/>
    <s v="041ZE_Atualiz"/>
    <x v="0"/>
    <m/>
    <d v="2015-05-21T17:13:00"/>
    <d v="2015-05-25T12:16:00"/>
    <s v="Para providências"/>
    <d v="1900-01-02T19:03:00"/>
    <n v="3.7937499999970896"/>
    <d v="1900-01-02T00:00:00"/>
    <s v="17:13"/>
  </r>
  <r>
    <s v="Coordenadoria de Segurança, Transporte e Apoio Administrativo"/>
    <x v="0"/>
    <s v="DISPENSA"/>
    <s v="ASSISEG_ORIGI"/>
    <s v="SESEG_Atualiz"/>
    <x v="2"/>
    <s v="S"/>
    <d v="2015-05-25T12:16:00"/>
    <d v="2015-06-03T16:18:00"/>
    <s v="Em atendimento ao Documento nº 092135/2015."/>
    <d v="1900-01-08T04:02:00"/>
    <n v="9.1680555555576575"/>
    <n v="-16"/>
    <s v="12:16"/>
  </r>
  <r>
    <s v="Coordenadoria de Segurança, Transporte e Apoio Administrativo"/>
    <x v="0"/>
    <s v="DISPENSA"/>
    <s v="CAA_ORIGI"/>
    <s v="CIP_Atualiz"/>
    <x v="3"/>
    <s v="S"/>
    <d v="2015-06-03T16:18:00"/>
    <d v="2015-06-08T14:01:00"/>
    <s v="Em devolução"/>
    <d v="1900-01-03T21:43:00"/>
    <n v="4.9048611111065838"/>
    <d v="1900-01-02T00:00:00"/>
    <s v="16:18"/>
  </r>
  <r>
    <s v="Coordenadoria de Segurança, Transporte e Apoio Administrativo"/>
    <x v="0"/>
    <s v="DISPENSA"/>
    <s v="SECADM_ORIGI"/>
    <s v="SECADM_Atualiz"/>
    <x v="4"/>
    <m/>
    <d v="2015-06-08T14:01:00"/>
    <d v="2015-06-08T16:42:00"/>
    <s v="Para análise."/>
    <d v="1899-12-30T02:41:00"/>
    <n v="0.11180555555620231"/>
    <d v="1899-12-31T00:00:00"/>
    <s v="14:1"/>
  </r>
  <r>
    <s v="Coordenadoria de Segurança, Transporte e Apoio Administrativo"/>
    <x v="0"/>
    <s v="DISPENSA"/>
    <s v="SPO_ORIGI"/>
    <s v="SPO_Atualiz"/>
    <x v="5"/>
    <m/>
    <d v="2015-06-08T16:42:00"/>
    <d v="2015-06-08T20:27:00"/>
    <s v="Para informar disponibilidade orçamentária."/>
    <d v="1899-12-30T03:45:00"/>
    <n v="0.15625"/>
    <d v="1899-12-31T00:00:00"/>
    <s v="16:42"/>
  </r>
  <r>
    <s v="Coordenadoria de Segurança, Transporte e Apoio Administrativo"/>
    <x v="0"/>
    <s v="DISPENSA"/>
    <s v="CO_ORIGI"/>
    <s v="CO_Atualiz"/>
    <x v="6"/>
    <m/>
    <d v="2015-06-08T20:27:00"/>
    <d v="2015-06-09T13:35:00"/>
    <s v="Com informação"/>
    <d v="1899-12-30T17:08:00"/>
    <n v="0.71388888888759539"/>
    <d v="1900-01-01T00:00:00"/>
    <s v="20:27"/>
  </r>
  <r>
    <s v="Coordenadoria de Segurança, Transporte e Apoio Administrativo"/>
    <x v="0"/>
    <s v="DISPENSA"/>
    <s v="SECOFC_ORIGI"/>
    <s v="SECOFC_Atualiz"/>
    <x v="7"/>
    <m/>
    <d v="2015-06-09T13:35:00"/>
    <d v="2015-06-09T15:11:00"/>
    <s v="Para ciência e encaminhamento."/>
    <d v="1899-12-30T01:36:00"/>
    <n v="6.6666666672972497E-2"/>
    <d v="1899-12-31T00:00:00"/>
    <s v="13:35"/>
  </r>
  <r>
    <s v="Coordenadoria de Segurança, Transporte e Apoio Administrativo"/>
    <x v="0"/>
    <s v="DISPENSA"/>
    <s v="CLC_ORIGI"/>
    <s v="CLC_Atualiz"/>
    <x v="8"/>
    <m/>
    <d v="2015-06-09T15:11:00"/>
    <d v="2015-06-09T16:54:00"/>
    <s v="Para demais providências"/>
    <d v="1899-12-30T01:43:00"/>
    <n v="7.1527777778101154E-2"/>
    <d v="1899-12-31T00:00:00"/>
    <s v="15:11"/>
  </r>
  <r>
    <s v="Coordenadoria de Segurança, Transporte e Apoio Administrativo"/>
    <x v="0"/>
    <s v="DISPENSA"/>
    <s v="SC_ORIGI"/>
    <s v="SC_Atualiz"/>
    <x v="9"/>
    <m/>
    <d v="2015-06-09T16:54:00"/>
    <d v="2015-06-15T18:12:00"/>
    <s v="Para elaborar Termo de Dispensa de Licitação."/>
    <d v="1900-01-05T01:18:00"/>
    <n v="6.054166666661331"/>
    <d v="1900-01-04T00:00:00"/>
    <s v="16:54"/>
  </r>
  <r>
    <s v="Coordenadoria de Segurança, Transporte e Apoio Administrativo"/>
    <x v="0"/>
    <s v="DISPENSA"/>
    <s v="CLC_ORIGI"/>
    <s v="CLC_Atualiz"/>
    <x v="8"/>
    <m/>
    <d v="2015-06-15T18:12:00"/>
    <d v="2015-06-16T15:28:00"/>
    <s v="Segue Termo de Dispensa de Licitação, e e-mail com o aceite da empresa contratada."/>
    <d v="1899-12-30T21:16:00"/>
    <n v="0.88611111111094942"/>
    <d v="1900-01-01T00:00:00"/>
    <s v="18:12"/>
  </r>
  <r>
    <s v="Coordenadoria de Segurança, Transporte e Apoio Administrativo"/>
    <x v="0"/>
    <s v="DISPENSA"/>
    <s v="SCON_ORIGI"/>
    <s v="SCON_Atualiz"/>
    <x v="10"/>
    <m/>
    <d v="2015-06-16T15:28:00"/>
    <d v="2015-06-17T18:23:00"/>
    <s v="Para elaborar a minuta do contrato de prestação de serviços de alarme monitorado para"/>
    <d v="1899-12-31T02:55:00"/>
    <n v="1.1215277777810115"/>
    <d v="1900-01-01T00:00:00"/>
    <s v="15:28"/>
  </r>
  <r>
    <s v="Coordenadoria de Segurança, Transporte e Apoio Administrativo"/>
    <x v="0"/>
    <s v="DISPENSA"/>
    <s v="CAA_ORIGI"/>
    <s v="CIP_Atualiz"/>
    <x v="3"/>
    <s v="S"/>
    <d v="2015-06-17T18:23:00"/>
    <d v="2015-06-18T17:22:00"/>
    <s v="Segue para verificar e/ ou ratificar, bem como justificar se for mantido o regime de comodato."/>
    <d v="1899-12-30T22:59:00"/>
    <n v="0.95763888888905058"/>
    <d v="1900-01-01T00:00:00"/>
    <s v="18:23"/>
  </r>
  <r>
    <s v="Coordenadoria de Segurança, Transporte e Apoio Administrativo"/>
    <x v="0"/>
    <s v="DISPENSA"/>
    <s v="SPO_ORIGI"/>
    <s v="SPO_Atualiz"/>
    <x v="5"/>
    <m/>
    <d v="2015-06-18T17:22:00"/>
    <d v="2015-06-18T19:22:00"/>
    <s v="Para informar."/>
    <d v="1899-12-30T02:00:00"/>
    <n v="8.3333333328482695E-2"/>
    <d v="1899-12-31T00:00:00"/>
    <s v="17:22"/>
  </r>
  <r>
    <s v="Coordenadoria de Segurança, Transporte e Apoio Administrativo"/>
    <x v="0"/>
    <s v="DISPENSA"/>
    <s v="CO_ORIGI"/>
    <s v="CO_Atualiz"/>
    <x v="6"/>
    <m/>
    <d v="2015-06-18T19:22:00"/>
    <d v="2015-06-19T13:00:00"/>
    <s v="Com a informação."/>
    <d v="1899-12-30T17:38:00"/>
    <n v="0.73472222222335404"/>
    <d v="1900-01-01T00:00:00"/>
    <s v="19:22"/>
  </r>
  <r>
    <s v="Coordenadoria de Segurança, Transporte e Apoio Administrativo"/>
    <x v="0"/>
    <s v="DISPENSA"/>
    <s v="SECOFC_ORIGI"/>
    <s v="SECOFC_Atualiz"/>
    <x v="7"/>
    <m/>
    <d v="2015-06-19T13:00:00"/>
    <d v="2015-06-19T14:10:00"/>
    <s v="Para ciência e encaminhamento."/>
    <d v="1899-12-30T01:10:00"/>
    <n v="4.8611111116770189E-2"/>
    <d v="1899-12-31T00:00:00"/>
    <s v="13:0"/>
  </r>
  <r>
    <s v="Coordenadoria de Segurança, Transporte e Apoio Administrativo"/>
    <x v="0"/>
    <s v="DISPENSA"/>
    <s v="CLC_ORIGI"/>
    <s v="CLC_Atualiz"/>
    <x v="8"/>
    <m/>
    <d v="2015-06-19T14:10:00"/>
    <d v="2015-06-19T15:59:00"/>
    <s v="Para demais providências"/>
    <d v="1899-12-30T01:49:00"/>
    <n v="7.5694444443797693E-2"/>
    <d v="1899-12-31T00:00:00"/>
    <s v="14:10"/>
  </r>
  <r>
    <s v="Coordenadoria de Segurança, Transporte e Apoio Administrativo"/>
    <x v="0"/>
    <s v="DISPENSA"/>
    <s v="SC_ORIGI"/>
    <s v="SC_Atualiz"/>
    <x v="9"/>
    <m/>
    <d v="2015-06-19T15:59:00"/>
    <d v="2015-07-01T14:48:00"/>
    <s v="Para retificar Termo de Dispensa."/>
    <d v="1900-01-10T22:49:00"/>
    <n v="11.950694444443798"/>
    <n v="-13"/>
    <s v="15:59"/>
  </r>
  <r>
    <s v="Coordenadoria de Segurança, Transporte e Apoio Administrativo"/>
    <x v="0"/>
    <s v="DISPENSA"/>
    <s v="CLC_ORIGI"/>
    <s v="CLC_Atualiz"/>
    <x v="8"/>
    <m/>
    <d v="2015-07-01T14:48:00"/>
    <d v="2015-07-01T18:48:00"/>
    <s v="Segue o termo de dispensa de licitação retificado."/>
    <d v="1899-12-30T04:00:00"/>
    <n v="0.16666666666424135"/>
    <d v="1899-12-31T00:00:00"/>
    <s v="14:48"/>
  </r>
  <r>
    <s v="Coordenadoria de Segurança, Transporte e Apoio Administrativo"/>
    <x v="0"/>
    <s v="DISPENSA"/>
    <s v="SCON_ORIGI"/>
    <s v="SCON_Atualiz"/>
    <x v="10"/>
    <m/>
    <d v="2015-07-01T18:48:00"/>
    <d v="2015-07-08T14:40:00"/>
    <s v="Para elaborar minuta do contrato."/>
    <d v="1900-01-05T19:52:00"/>
    <n v="6.827777777776646"/>
    <d v="1900-01-05T00:00:00"/>
    <s v="18:48"/>
  </r>
  <r>
    <s v="Coordenadoria de Segurança, Transporte e Apoio Administrativo"/>
    <x v="0"/>
    <s v="DISPENSA"/>
    <s v="CLC_ORIGI"/>
    <s v="CLC_Atualiz"/>
    <x v="8"/>
    <m/>
    <d v="2015-07-08T14:40:00"/>
    <d v="2015-07-09T13:36:00"/>
    <s v="Segue minuta para análise e, se de acordo, para empenho."/>
    <d v="1899-12-30T22:56:00"/>
    <n v="0.95555555555620231"/>
    <d v="1900-01-01T00:00:00"/>
    <s v="14:40"/>
  </r>
  <r>
    <s v="Coordenadoria de Segurança, Transporte e Apoio Administrativo"/>
    <x v="0"/>
    <s v="DISPENSA"/>
    <s v="SECADM_ORIGI"/>
    <s v="SECADM_Atualiz"/>
    <x v="4"/>
    <m/>
    <d v="2015-07-09T13:36:00"/>
    <d v="2015-07-09T16:14:00"/>
    <s v="Para autorizar a dispensa de licitação."/>
    <d v="1899-12-30T02:38:00"/>
    <n v="0.10972222222335404"/>
    <d v="1899-12-31T00:00:00"/>
    <s v="13:36"/>
  </r>
  <r>
    <s v="Coordenadoria de Segurança, Transporte e Apoio Administrativo"/>
    <x v="0"/>
    <s v="DISPENSA"/>
    <s v="SCON_ORIGI"/>
    <s v="SCON_Atualiz"/>
    <x v="10"/>
    <m/>
    <d v="2015-07-09T16:14:00"/>
    <d v="2015-07-10T14:45:00"/>
    <s v="análise e correções na minuta contratual pertinente"/>
    <d v="1899-12-30T22:31:00"/>
    <n v="0.93819444444670808"/>
    <d v="1900-01-01T00:00:00"/>
    <s v="16:14"/>
  </r>
  <r>
    <s v="Coordenadoria de Segurança, Transporte e Apoio Administrativo"/>
    <x v="0"/>
    <s v="DISPENSA"/>
    <s v="SECADM_ORIGI"/>
    <s v="SECADM_Atualiz"/>
    <x v="4"/>
    <m/>
    <d v="2015-07-10T14:45:00"/>
    <d v="2015-07-10T17:37:00"/>
    <s v="análise e correções na minuta contratual pertinente"/>
    <d v="1899-12-30T02:52:00"/>
    <n v="0.11944444444088731"/>
    <d v="1899-12-31T00:00:00"/>
    <s v="14:45"/>
  </r>
  <r>
    <s v="Coordenadoria de Segurança, Transporte e Apoio Administrativo"/>
    <x v="0"/>
    <s v="DISPENSA"/>
    <s v="CPL_ORIGI"/>
    <s v="CPL_Atualiz"/>
    <x v="11"/>
    <m/>
    <d v="2015-07-10T17:37:00"/>
    <d v="2015-07-13T17:50:00"/>
    <s v="De acordo com a minuta do Edital e seus anexos Segue para análise dessa CPL e demais encaminhament"/>
    <d v="1900-01-02T00:13:00"/>
    <n v="3.0090277777781012"/>
    <d v="1900-01-01T00:00:00"/>
    <s v="17:37"/>
  </r>
  <r>
    <s v="Coordenadoria de Segurança, Transporte e Apoio Administrativo"/>
    <x v="0"/>
    <s v="DISPENSA"/>
    <s v="ASSDG_ORIGI"/>
    <s v="ASSDG_Atualiz"/>
    <x v="12"/>
    <m/>
    <d v="2015-07-13T17:50:00"/>
    <d v="2015-07-13T19:38:00"/>
    <s v="Para análise da minuta contratual"/>
    <d v="1899-12-30T01:48:00"/>
    <n v="7.5000000004365575E-2"/>
    <d v="1899-12-31T00:00:00"/>
    <s v="17:50"/>
  </r>
  <r>
    <s v="Coordenadoria de Segurança, Transporte e Apoio Administrativo"/>
    <x v="0"/>
    <s v="DISPENSA"/>
    <s v="SECADM_ORIGI"/>
    <s v="SECADM_Atualiz"/>
    <x v="4"/>
    <m/>
    <d v="2015-07-13T19:38:00"/>
    <d v="2015-07-14T17:51:00"/>
    <s v="Para manifestação."/>
    <d v="1899-12-30T22:13:00"/>
    <n v="0.9256944444423425"/>
    <d v="1900-01-01T00:00:00"/>
    <s v="19:38"/>
  </r>
  <r>
    <s v="Coordenadoria de Segurança, Transporte e Apoio Administrativo"/>
    <x v="0"/>
    <s v="DISPENSA"/>
    <s v="ASSDG_ORIGI"/>
    <s v="ASSDG_Atualiz"/>
    <x v="12"/>
    <m/>
    <d v="2015-07-14T17:51:00"/>
    <d v="2015-07-21T16:49:00"/>
    <s v="Segue para análise da minuta contratual."/>
    <d v="1900-01-05T22:58:00"/>
    <n v="6.9569444444423425"/>
    <d v="1900-01-05T00:00:00"/>
    <s v="17:51"/>
  </r>
  <r>
    <s v="Coordenadoria de Segurança, Transporte e Apoio Administrativo"/>
    <x v="0"/>
    <s v="DISPENSA"/>
    <s v="DG_ORIGI"/>
    <s v="DG_Atualiz"/>
    <x v="1"/>
    <m/>
    <d v="2015-07-21T16:49:00"/>
    <d v="2015-07-21T19:28:00"/>
    <s v="Com a análise da minuta contratual."/>
    <d v="1899-12-30T02:39:00"/>
    <n v="0.11041666667006211"/>
    <d v="1899-12-31T00:00:00"/>
    <s v="16:49"/>
  </r>
  <r>
    <s v="Coordenadoria de Segurança, Transporte e Apoio Administrativo"/>
    <x v="0"/>
    <s v="DISPENSA"/>
    <s v="CO_ORIGI"/>
    <s v="CO_Atualiz"/>
    <x v="6"/>
    <m/>
    <d v="2015-07-21T19:28:00"/>
    <d v="2015-07-22T14:39:00"/>
    <s v="Para empenhar."/>
    <d v="1899-12-30T19:11:00"/>
    <n v="0.79930555555620231"/>
    <d v="1900-01-01T00:00:00"/>
    <s v="19:28"/>
  </r>
  <r>
    <s v="Coordenadoria de Segurança, Transporte e Apoio Administrativo"/>
    <x v="0"/>
    <s v="DISPENSA"/>
    <s v="ACO_ORIGI"/>
    <s v="ACO_Atualiz"/>
    <x v="13"/>
    <m/>
    <d v="2015-07-22T14:39:00"/>
    <d v="2015-07-23T15:14:00"/>
    <s v="Para emissão das notas de empenho."/>
    <d v="1899-12-31T00:35:00"/>
    <n v="1.0243055555547471"/>
    <d v="1900-01-01T00:00:00"/>
    <s v="14:39"/>
  </r>
  <r>
    <s v="Coordenadoria de Segurança, Transporte e Apoio Administrativo"/>
    <x v="0"/>
    <s v="DISPENSA"/>
    <s v="SECOFC_ORIGI"/>
    <s v="SECOFC_Atualiz"/>
    <x v="7"/>
    <m/>
    <d v="2015-07-23T15:14:00"/>
    <d v="2015-07-23T16:44:00"/>
    <s v="-"/>
    <d v="1899-12-30T01:30:00"/>
    <n v="6.25E-2"/>
    <d v="1899-12-31T00:00:00"/>
    <s v="15:14"/>
  </r>
  <r>
    <s v="Coordenadoria de Segurança, Transporte e Apoio Administrativo"/>
    <x v="0"/>
    <s v="DISPENSA"/>
    <s v="DG_ORIGI"/>
    <s v="DG_Atualiz"/>
    <x v="1"/>
    <m/>
    <d v="2015-07-23T15:14:00"/>
    <d v="2015-07-23T19:23:00"/>
    <s v="-"/>
    <d v="1899-12-30T04:09:00"/>
    <n v="0.17291666666278616"/>
    <d v="1899-12-31T00:00:00"/>
    <s v="15:14"/>
  </r>
  <r>
    <s v="Coordenadoria de Segurança, Transporte e Apoio Administrativo"/>
    <x v="0"/>
    <s v="DISPENSA"/>
    <s v="ACO_ORIGI"/>
    <s v="ACO_Atualiz"/>
    <x v="13"/>
    <m/>
    <d v="2015-07-23T19:23:00"/>
    <d v="2015-07-24T14:22:00"/>
    <s v="Conclusão de trâmite colaborativo"/>
    <d v="1899-12-30T18:59:00"/>
    <n v="0.79097222222480923"/>
    <d v="1900-01-01T00:00:00"/>
    <s v="19:23"/>
  </r>
  <r>
    <s v="Coordenadoria de Segurança, Transporte e Apoio Administrativo"/>
    <x v="0"/>
    <s v="DISPENSA"/>
    <s v="SAEO_ORIGI"/>
    <s v="SAEO_Atualiz"/>
    <x v="14"/>
    <m/>
    <d v="2015-07-24T14:22:00"/>
    <d v="2015-07-24T17:43:00"/>
    <s v="Para registros."/>
    <d v="1899-12-30T03:21:00"/>
    <n v="0.13958333332993789"/>
    <d v="1899-12-31T00:00:00"/>
    <s v="14:22"/>
  </r>
  <r>
    <s v="Coordenadoria de Segurança, Transporte e Apoio Administrativo"/>
    <x v="0"/>
    <s v="DISPENSA"/>
    <s v="CLC_ORIGI"/>
    <s v="CLC_Atualiz"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  <d v="1899-12-31T00:00:00"/>
    <s v="17:43"/>
  </r>
  <r>
    <s v="Coordenadoria de Segurança, Transporte e Apoio Administrativo"/>
    <x v="0"/>
    <s v="DISPENSA"/>
    <s v="SCON_ORIGI"/>
    <s v="SCON_Atualiz"/>
    <x v="10"/>
    <m/>
    <d v="2015-07-24T19:39:00"/>
    <d v="2015-08-04T16:07:00"/>
    <s v="Para formalização da contratação."/>
    <d v="1900-01-09T20:28:00"/>
    <n v="10.852777777778101"/>
    <n v="-14"/>
    <s v="19:39"/>
  </r>
  <r>
    <s v="Coordenadoria de Segurança, Transporte e Apoio Administrativo"/>
    <x v="0"/>
    <s v="DISPENSA"/>
    <s v="CLC_ORIGI"/>
    <s v="CLC_Atualiz"/>
    <x v="8"/>
    <m/>
    <d v="2015-08-04T16:07:00"/>
    <d v="2015-08-05T14:21:00"/>
    <s v="Concluídos os procedimentos de formalização do Contrato nº 109/15, anexado extrato de publicação"/>
    <d v="1899-12-30T22:14:00"/>
    <n v="0.92638888888905058"/>
    <d v="1900-01-01T00:00:00"/>
    <s v="16:7"/>
  </r>
  <r>
    <s v="Coordenadoria de Segurança, Transporte e Apoio Administrativo"/>
    <x v="1"/>
    <s v="DISPENSA"/>
    <s v="140ZE_ORIGI"/>
    <s v="140ZE_Atualiz"/>
    <x v="15"/>
    <m/>
    <s v="-"/>
    <d v="2015-09-16T15:35:00"/>
    <s v="-"/>
    <d v="1899-12-30T00:00:00"/>
    <n v="0"/>
    <e v="#VALUE!"/>
    <e v="#VALUE!"/>
  </r>
  <r>
    <s v="Coordenadoria de Segurança, Transporte e Apoio Administrativo"/>
    <x v="1"/>
    <s v="DISPENSA"/>
    <s v="ASSISEG_ORIGI"/>
    <s v="SESEG_Atualiz"/>
    <x v="2"/>
    <s v="S"/>
    <d v="2015-09-16T15:35:00"/>
    <d v="2015-09-17T12:53:00"/>
    <s v="Para análise e providencias."/>
    <d v="1899-12-30T21:18:00"/>
    <n v="0.88750000000436557"/>
    <d v="1900-01-01T00:00:00"/>
    <s v="15:35"/>
  </r>
  <r>
    <s v="Coordenadoria de Segurança, Transporte e Apoio Administrativo"/>
    <x v="1"/>
    <s v="DISPENSA"/>
    <s v="140ZE_ORIGI"/>
    <s v="140ZE_Atualiz"/>
    <x v="15"/>
    <m/>
    <d v="2015-09-17T12:53:00"/>
    <d v="2015-09-21T17:09:00"/>
    <s v="Para providências"/>
    <d v="1900-01-03T04:16:00"/>
    <n v="4.1777777777751908"/>
    <d v="1900-01-02T00:00:00"/>
    <s v="12:53"/>
  </r>
  <r>
    <s v="Coordenadoria de Segurança, Transporte e Apoio Administrativo"/>
    <x v="1"/>
    <s v="DISPENSA"/>
    <s v="ASSISEG_ORIGI"/>
    <s v="SESEG_Atualiz"/>
    <x v="2"/>
    <s v="S"/>
    <d v="2015-09-21T17:09:00"/>
    <d v="2015-09-25T18:33:00"/>
    <s v="Seguem orçamentos com as complementações solicitadas."/>
    <d v="1900-01-03T01:24:00"/>
    <n v="4.0583333333343035"/>
    <d v="1900-01-04T00:00:00"/>
    <s v="17:9"/>
  </r>
  <r>
    <s v="Coordenadoria de Segurança, Transporte e Apoio Administrativo"/>
    <x v="1"/>
    <s v="DISPENSA"/>
    <s v="CAA_ORIGI"/>
    <s v="CIP_Atualiz"/>
    <x v="3"/>
    <s v="S"/>
    <d v="2015-09-25T18:33:00"/>
    <d v="2015-10-01T16:29:00"/>
    <s v="Para análise"/>
    <d v="1900-01-04T21:56:00"/>
    <n v="5.913888888884685"/>
    <n v="-16"/>
    <s v="18:33"/>
  </r>
  <r>
    <s v="Coordenadoria de Segurança, Transporte e Apoio Administrativo"/>
    <x v="1"/>
    <s v="DISPENSA"/>
    <s v="SECADM_ORIGI"/>
    <s v="SECADM_Atualiz"/>
    <x v="4"/>
    <m/>
    <d v="2015-10-01T16:29:00"/>
    <d v="2015-10-01T18:27:00"/>
    <s v="Para análise."/>
    <d v="1899-12-30T01:58:00"/>
    <n v="8.1944444449618459E-2"/>
    <d v="1899-12-31T00:00:00"/>
    <s v="16:29"/>
  </r>
  <r>
    <s v="Coordenadoria de Segurança, Transporte e Apoio Administrativo"/>
    <x v="1"/>
    <s v="DISPENSA"/>
    <s v="SPO_ORIGI"/>
    <s v="SPO_Atualiz"/>
    <x v="5"/>
    <m/>
    <d v="2015-10-01T18:27:00"/>
    <d v="2015-10-02T14:25:00"/>
    <s v="Solicito informar disponibilidade orçamentária"/>
    <d v="1899-12-30T19:58:00"/>
    <n v="0.8319444444423425"/>
    <d v="1900-01-01T00:00:00"/>
    <s v="18:27"/>
  </r>
  <r>
    <s v="Coordenadoria de Segurança, Transporte e Apoio Administrativo"/>
    <x v="1"/>
    <s v="DISPENSA"/>
    <s v="CO_ORIGI"/>
    <s v="CO_Atualiz"/>
    <x v="6"/>
    <m/>
    <d v="2015-10-02T14:25:00"/>
    <d v="2015-10-02T15:32:00"/>
    <s v="Com a informação."/>
    <d v="1899-12-30T01:07:00"/>
    <n v="4.6527777776645962E-2"/>
    <d v="1899-12-31T00:00:00"/>
    <s v="14:25"/>
  </r>
  <r>
    <s v="Coordenadoria de Segurança, Transporte e Apoio Administrativo"/>
    <x v="1"/>
    <s v="DISPENSA"/>
    <s v="SECOFC_ORIGI"/>
    <s v="SECOFC_Atualiz"/>
    <x v="7"/>
    <m/>
    <d v="2015-10-02T15:32:00"/>
    <d v="2015-10-02T18:47:00"/>
    <s v="Para ciência e encaminhamento."/>
    <d v="1899-12-30T03:15:00"/>
    <n v="0.13541666666424135"/>
    <d v="1899-12-31T00:00:00"/>
    <s v="15:32"/>
  </r>
  <r>
    <s v="Coordenadoria de Segurança, Transporte e Apoio Administrativo"/>
    <x v="1"/>
    <s v="DISPENSA"/>
    <s v="CLC_ORIGI"/>
    <s v="CLC_Atualiz"/>
    <x v="8"/>
    <m/>
    <d v="2015-10-02T18:47:00"/>
    <d v="2015-10-05T12:34:00"/>
    <s v="Para os procedimentos necessários."/>
    <d v="1900-01-01T17:47:00"/>
    <n v="2.7409722222218988"/>
    <d v="1900-01-01T00:00:00"/>
    <s v="18:47"/>
  </r>
  <r>
    <s v="Coordenadoria de Segurança, Transporte e Apoio Administrativo"/>
    <x v="1"/>
    <s v="DISPENSA"/>
    <s v="SC_ORIGI"/>
    <s v="SC_Atualiz"/>
    <x v="9"/>
    <m/>
    <d v="2015-10-05T12:34:00"/>
    <d v="2015-10-16T17:00:00"/>
    <s v="Para elaborar Termo de Dispensade Licitação."/>
    <d v="1900-01-10T04:26:00"/>
    <n v="11.18472222222772"/>
    <d v="1900-01-08T00:00:00"/>
    <s v="12:34"/>
  </r>
  <r>
    <s v="Coordenadoria de Segurança, Transporte e Apoio Administrativo"/>
    <x v="1"/>
    <s v="DISPENSA"/>
    <s v="CLC_ORIGI"/>
    <s v="CLC_Atualiz"/>
    <x v="8"/>
    <m/>
    <d v="2015-10-16T17:00:00"/>
    <d v="2015-10-16T19:15:00"/>
    <s v="Segue Termo de Dispensa de Licitação, e e-mail com o aceite da empresa contratada."/>
    <d v="1899-12-30T02:15:00"/>
    <n v="9.375E-2"/>
    <d v="1899-12-31T00:00:00"/>
    <s v="17:0"/>
  </r>
  <r>
    <s v="Coordenadoria de Segurança, Transporte e Apoio Administrativo"/>
    <x v="1"/>
    <s v="DISPENSA"/>
    <s v="SCON_ORIGI"/>
    <s v="SCON_Atualiz"/>
    <x v="10"/>
    <m/>
    <d v="2015-10-16T19:15:00"/>
    <d v="2015-10-27T13:36:00"/>
    <s v="Para elaborar minuta do Contrato."/>
    <d v="1900-01-09T18:21:00"/>
    <n v="10.764583333329938"/>
    <d v="1900-01-07T00:00:00"/>
    <s v="19:15"/>
  </r>
  <r>
    <s v="Coordenadoria de Segurança, Transporte e Apoio Administrativo"/>
    <x v="1"/>
    <s v="DISPENSA"/>
    <s v="CLC_ORIGI"/>
    <s v="CLC_Atualiz"/>
    <x v="8"/>
    <m/>
    <d v="2015-10-27T13:36:00"/>
    <d v="2015-10-27T15:36:00"/>
    <s v="Para análise da minuta do contrato."/>
    <d v="1899-12-30T02:00:00"/>
    <n v="8.3333333335758653E-2"/>
    <d v="1899-12-31T00:00:00"/>
    <s v="13:36"/>
  </r>
  <r>
    <s v="Coordenadoria de Segurança, Transporte e Apoio Administrativo"/>
    <x v="1"/>
    <s v="DISPENSA"/>
    <s v="SECADM_ORIGI"/>
    <s v="SECADM_Atualiz"/>
    <x v="4"/>
    <m/>
    <d v="2015-10-27T15:36:00"/>
    <d v="2015-10-28T12:36:00"/>
    <s v="Para autorizar a Dispensa de Licitação."/>
    <d v="1899-12-30T21:00:00"/>
    <n v="0.875"/>
    <d v="1900-01-01T00:00:00"/>
    <s v="15:36"/>
  </r>
  <r>
    <s v="Coordenadoria de Segurança, Transporte e Apoio Administrativo"/>
    <x v="1"/>
    <s v="DISPENSA"/>
    <s v="ASSDG_ORIGI"/>
    <s v="ASSDG_Atualiz"/>
    <x v="12"/>
    <m/>
    <d v="2015-10-28T12:36:00"/>
    <d v="2015-11-03T18:15:00"/>
    <s v="Para anpalise da minuta contratual."/>
    <d v="1900-01-05T05:39:00"/>
    <n v="6.2354166666627862"/>
    <n v="-19"/>
    <s v="12:36"/>
  </r>
  <r>
    <s v="Coordenadoria de Segurança, Transporte e Apoio Administrativo"/>
    <x v="1"/>
    <s v="DISPENSA"/>
    <s v="DG_ORIGI"/>
    <s v="DG_Atualiz"/>
    <x v="1"/>
    <m/>
    <d v="2015-11-03T18:15:00"/>
    <d v="2015-11-03T18:20:00"/>
    <s v="Para apreciação."/>
    <d v="1899-12-30T00:05:00"/>
    <n v="3.4722222262644209E-3"/>
    <d v="1899-12-31T00:00:00"/>
    <s v="18:15"/>
  </r>
  <r>
    <s v="Coordenadoria de Segurança, Transporte e Apoio Administrativo"/>
    <x v="1"/>
    <s v="DISPENSA"/>
    <s v="CO_ORIGI"/>
    <s v="CO_Atualiz"/>
    <x v="6"/>
    <m/>
    <d v="2015-11-03T18:20:00"/>
    <d v="2015-11-03T18:56:00"/>
    <s v="para empenhar"/>
    <d v="1899-12-30T00:36:00"/>
    <n v="2.5000000001455192E-2"/>
    <d v="1899-12-31T00:00:00"/>
    <s v="18:20"/>
  </r>
  <r>
    <s v="Coordenadoria de Segurança, Transporte e Apoio Administrativo"/>
    <x v="1"/>
    <s v="DISPENSA"/>
    <s v="ACO_ORIGI"/>
    <s v="ACO_Atualiz"/>
    <x v="13"/>
    <m/>
    <d v="2015-11-03T18:56:00"/>
    <d v="2015-11-05T14:05:00"/>
    <s v="Para emissão das notas de empenho."/>
    <d v="1899-12-31T19:09:00"/>
    <n v="1.7979166666627862"/>
    <d v="1900-01-02T00:00:00"/>
    <s v="18:56"/>
  </r>
  <r>
    <s v="Coordenadoria de Segurança, Transporte e Apoio Administrativo"/>
    <x v="1"/>
    <s v="DISPENSA"/>
    <s v="DG_ORIGI"/>
    <s v="DG_Atualiz"/>
    <x v="1"/>
    <m/>
    <d v="2015-11-05T14:05:00"/>
    <d v="2015-11-05T14:46:00"/>
    <s v="-"/>
    <d v="1899-12-30T00:41:00"/>
    <n v="2.8472222220443655E-2"/>
    <d v="1899-12-31T00:00:00"/>
    <s v="14:5"/>
  </r>
  <r>
    <s v="Coordenadoria de Segurança, Transporte e Apoio Administrativo"/>
    <x v="1"/>
    <s v="DISPENSA"/>
    <s v="SECOFC_ORIGI"/>
    <s v="SECOFC_Atualiz"/>
    <x v="7"/>
    <m/>
    <d v="2015-11-05T14:05:00"/>
    <d v="2015-11-05T15:43:00"/>
    <s v="-"/>
    <d v="1899-12-30T01:38:00"/>
    <n v="6.805555555911269E-2"/>
    <d v="1899-12-31T00:00:00"/>
    <s v="14:5"/>
  </r>
  <r>
    <s v="Coordenadoria de Segurança, Transporte e Apoio Administrativo"/>
    <x v="1"/>
    <s v="DISPENSA"/>
    <s v="ACO_ORIGI"/>
    <s v="ACO_Atualiz"/>
    <x v="13"/>
    <m/>
    <d v="2015-11-05T15:43:00"/>
    <d v="2015-11-05T15:45:00"/>
    <s v="Conclusão de trâmite colaborativo"/>
    <d v="1899-12-30T00:02:00"/>
    <n v="1.3888888861401938E-3"/>
    <d v="1899-12-31T00:00:00"/>
    <s v="15:43"/>
  </r>
  <r>
    <s v="Coordenadoria de Segurança, Transporte e Apoio Administrativo"/>
    <x v="1"/>
    <s v="DISPENSA"/>
    <s v="SAEO_ORIGI"/>
    <s v="SAEO_Atualiz"/>
    <x v="14"/>
    <m/>
    <d v="2015-11-05T15:45:00"/>
    <d v="2015-11-05T16:48:00"/>
    <s v="Para registros."/>
    <d v="1899-12-30T01:03:00"/>
    <n v="4.3749999997089617E-2"/>
    <d v="1899-12-31T00:00:00"/>
    <s v="15:45"/>
  </r>
  <r>
    <s v="Coordenadoria de Segurança, Transporte e Apoio Administrativo"/>
    <x v="1"/>
    <s v="DISPENSA"/>
    <s v="CLC_ORIGI"/>
    <s v="CLC_Atualiz"/>
    <x v="8"/>
    <m/>
    <d v="2015-11-05T16:48:00"/>
    <d v="2015-11-05T19:04:00"/>
    <s v="Para registro da contratação."/>
    <d v="1899-12-30T02:16:00"/>
    <n v="9.4444444446708076E-2"/>
    <d v="1899-12-31T00:00:00"/>
    <s v="16:48"/>
  </r>
  <r>
    <s v="Coordenadoria de Segurança, Transporte e Apoio Administrativo"/>
    <x v="1"/>
    <s v="DISPENSA"/>
    <s v="SC_ORIGI"/>
    <s v="SC_Atualiz"/>
    <x v="9"/>
    <m/>
    <d v="2015-11-05T19:04:00"/>
    <d v="2015-11-09T18:26:00"/>
    <s v="Para registro no SIASG."/>
    <d v="1900-01-02T23:22:00"/>
    <n v="3.9736111111124046"/>
    <d v="1900-01-02T00:00:00"/>
    <s v="19:4"/>
  </r>
  <r>
    <s v="Coordenadoria de Segurança, Transporte e Apoio Administrativo"/>
    <x v="1"/>
    <s v="DISPENSA"/>
    <s v="SPO_ORIGI"/>
    <s v="SPO_Atualiz"/>
    <x v="5"/>
    <m/>
    <d v="2015-11-09T18:26:00"/>
    <d v="2015-11-09T19:45:00"/>
    <s v="A pedido"/>
    <d v="1899-12-30T01:19:00"/>
    <n v="5.486111110803904E-2"/>
    <d v="1899-12-31T00:00:00"/>
    <s v="18:26"/>
  </r>
  <r>
    <s v="Coordenadoria de Segurança, Transporte e Apoio Administrativo"/>
    <x v="1"/>
    <s v="DISPENSA"/>
    <s v="CLC_ORIGI"/>
    <s v="CLC_Atualiz"/>
    <x v="8"/>
    <m/>
    <d v="2015-11-09T19:45:00"/>
    <d v="2015-11-10T16:08:00"/>
    <s v="Para registros."/>
    <d v="1899-12-30T20:23:00"/>
    <n v="0.84930555555911269"/>
    <d v="1900-01-01T00:00:00"/>
    <s v="19:45"/>
  </r>
  <r>
    <s v="Coordenadoria de Segurança, Transporte e Apoio Administrativo"/>
    <x v="1"/>
    <s v="DISPENSA"/>
    <s v="SC_ORIGI"/>
    <s v="SC_Atualiz"/>
    <x v="9"/>
    <m/>
    <d v="2015-11-10T16:08:00"/>
    <d v="2015-11-10T17:27:00"/>
    <s v="Para emitir em definitivo o contrato de prestação de serviços."/>
    <d v="1899-12-30T01:19:00"/>
    <n v="5.486111110803904E-2"/>
    <d v="1899-12-31T00:00:00"/>
    <s v="16:8"/>
  </r>
  <r>
    <s v="Coordenadoria de Segurança, Transporte e Apoio Administrativo"/>
    <x v="1"/>
    <s v="DISPENSA"/>
    <s v="CLC_ORIGI"/>
    <s v="CLC_Atualiz"/>
    <x v="8"/>
    <m/>
    <d v="2015-11-10T17:27:00"/>
    <d v="2015-11-10T18:00:00"/>
    <s v="A pedido"/>
    <d v="1899-12-30T00:33:00"/>
    <n v="2.2916666668606922E-2"/>
    <d v="1899-12-31T00:00:00"/>
    <s v="17:27"/>
  </r>
  <r>
    <s v="Coordenadoria de Segurança, Transporte e Apoio Administrativo"/>
    <x v="1"/>
    <s v="DISPENSA"/>
    <s v="SCON_ORIGI"/>
    <s v="SCON_Atualiz"/>
    <x v="10"/>
    <m/>
    <d v="2015-11-10T18:00:00"/>
    <d v="2015-12-03T16:58:00"/>
    <s v="Para emitir o contrato de prestação de serviços em definitivo."/>
    <d v="1900-01-21T22:58:00"/>
    <n v="22.956944444442343"/>
    <n v="-5"/>
    <s v="18:0"/>
  </r>
  <r>
    <s v="Coordenadoria de Segurança, Transporte e Apoio Administrativo"/>
    <x v="1"/>
    <s v="DISPENSA"/>
    <s v="CLC_ORIGI"/>
    <s v="CLC_Atualiz"/>
    <x v="8"/>
    <m/>
    <d v="2015-12-03T16:58:00"/>
    <d v="2015-12-03T19:01:00"/>
    <s v="Concluídos os procedimentos."/>
    <d v="1899-12-30T02:03:00"/>
    <n v="8.5416666668606922E-2"/>
    <d v="1899-12-31T00:00:00"/>
    <s v="16:58"/>
  </r>
  <r>
    <s v="Coordenadoria de Segurança, Transporte e Apoio Administrativo"/>
    <x v="1"/>
    <s v="DISPENSA"/>
    <s v="SAEO_ORIGI"/>
    <s v="SAEO_Atualiz"/>
    <x v="14"/>
    <m/>
    <d v="2015-12-03T19:01:00"/>
    <d v="2015-12-04T16:00:00"/>
    <s v="Para lançamentos e registros."/>
    <d v="1899-12-30T20:59:00"/>
    <n v="0.87430555555329192"/>
    <d v="1900-01-01T00:00:00"/>
    <s v="19:1"/>
  </r>
  <r>
    <s v="Coordenadoria de Segurança, Transporte e Apoio Administrativo"/>
    <x v="2"/>
    <s v="DISPENSA"/>
    <s v="150ZE_ORIGI"/>
    <s v="150ZE_Atualiz"/>
    <x v="16"/>
    <m/>
    <s v="-"/>
    <d v="2016-09-20T18:46:00"/>
    <s v="-"/>
    <d v="1899-12-30T00:00:00"/>
    <n v="0"/>
    <e v="#VALUE!"/>
    <e v="#VALUE!"/>
  </r>
  <r>
    <s v="Coordenadoria de Segurança, Transporte e Apoio Administrativo"/>
    <x v="2"/>
    <s v="DISPENSA"/>
    <s v="SESEG_ORIGI"/>
    <s v="SESEG_Atualiz"/>
    <x v="2"/>
    <s v="S"/>
    <d v="2016-09-20T18:46:00"/>
    <d v="2016-09-22T13:37:00"/>
    <s v="Para análise."/>
    <d v="1899-12-31T18:51:00"/>
    <n v="1.7854166666656965"/>
    <d v="1900-01-02T00:00:00"/>
    <s v="18:46"/>
  </r>
  <r>
    <s v="Coordenadoria de Segurança, Transporte e Apoio Administrativo"/>
    <x v="2"/>
    <s v="DISPENSA"/>
    <s v="CSTA_ORIGI"/>
    <s v="CSTA_Atualiz"/>
    <x v="17"/>
    <s v="S"/>
    <d v="2016-09-22T13:37:00"/>
    <d v="2016-09-26T14:32:00"/>
    <s v="Para análise"/>
    <d v="1900-01-03T00:55:00"/>
    <n v="4.0381944444452529"/>
    <d v="1900-01-02T00:00:00"/>
    <s v="13:37"/>
  </r>
  <r>
    <s v="Secretaria de Gestão de Serviços"/>
    <x v="2"/>
    <s v="DISPENSA"/>
    <s v="SECGS_ORIGI"/>
    <s v="SECGS_Atualiz"/>
    <x v="18"/>
    <s v="S"/>
    <d v="2016-09-26T14:32:00"/>
    <d v="2016-09-26T16:46:00"/>
    <s v="Para prosseguimento."/>
    <d v="1899-12-30T02:14:00"/>
    <n v="9.3055555553291924E-2"/>
    <d v="1899-12-31T00:00:00"/>
    <s v="14:32"/>
  </r>
  <r>
    <s v="Coordenadoria de Segurança, Transporte e Apoio Administrativo"/>
    <x v="2"/>
    <s v="DISPENSA"/>
    <s v="SECOFC_ORIGI"/>
    <s v="SECOFC_Atualiz"/>
    <x v="7"/>
    <m/>
    <d v="2016-09-26T16:46:00"/>
    <d v="2016-09-26T17:34:00"/>
    <s v="Para verificar disponibilidade orçamentária"/>
    <d v="1899-12-30T00:48:00"/>
    <n v="3.3333333332848269E-2"/>
    <d v="1899-12-31T00:00:00"/>
    <s v="16:46"/>
  </r>
  <r>
    <s v="Coordenadoria de Segurança, Transporte e Apoio Administrativo"/>
    <x v="2"/>
    <s v="DISPENSA"/>
    <s v="CO_ORIGI"/>
    <s v="CO_Atualiz"/>
    <x v="6"/>
    <m/>
    <d v="2016-09-26T17:34:00"/>
    <d v="2016-09-26T18:05:00"/>
    <s v="Para informar disponibilidade orçamentária."/>
    <d v="1899-12-30T00:31:00"/>
    <n v="2.1527777775190771E-2"/>
    <d v="1899-12-31T00:00:00"/>
    <s v="17:34"/>
  </r>
  <r>
    <s v="Coordenadoria de Segurança, Transporte e Apoio Administrativo"/>
    <x v="2"/>
    <s v="DISPENSA"/>
    <s v="SPO_ORIGI"/>
    <s v="SPO_Atualiz"/>
    <x v="5"/>
    <m/>
    <d v="2016-09-26T18:05:00"/>
    <d v="2016-09-27T13:04:00"/>
    <s v="Para informar disponibilidade orçamentária."/>
    <d v="1899-12-30T18:59:00"/>
    <n v="0.79097222222480923"/>
    <d v="1900-01-01T00:00:00"/>
    <s v="18:5"/>
  </r>
  <r>
    <s v="Coordenadoria de Segurança, Transporte e Apoio Administrativo"/>
    <x v="2"/>
    <s v="DISPENSA"/>
    <s v="CO_ORIGI"/>
    <s v="CO_Atualiz"/>
    <x v="6"/>
    <m/>
    <d v="2016-09-27T13:04:00"/>
    <d v="2016-09-27T14:38:00"/>
    <s v="Com a informação de disponibilidade."/>
    <d v="1899-12-30T01:34:00"/>
    <n v="6.5277777779556345E-2"/>
    <d v="1899-12-31T00:00:00"/>
    <s v="13:4"/>
  </r>
  <r>
    <s v="Coordenadoria de Segurança, Transporte e Apoio Administrativo"/>
    <x v="2"/>
    <s v="DISPENSA"/>
    <s v="SECOFC_ORIGI"/>
    <s v="SECOFC_Atualiz"/>
    <x v="7"/>
    <m/>
    <d v="2016-09-27T14:38:00"/>
    <d v="2016-09-27T16:06:00"/>
    <s v="Para ciência e encaminhamento."/>
    <d v="1899-12-30T01:28:00"/>
    <n v="6.1111111106583849E-2"/>
    <d v="1899-12-31T00:00:00"/>
    <s v="14:38"/>
  </r>
  <r>
    <s v="Coordenadoria de Segurança, Transporte e Apoio Administrativo"/>
    <x v="2"/>
    <s v="DISPENSA"/>
    <s v="CLC_ORIGI"/>
    <s v="CLC_Atualiz"/>
    <x v="8"/>
    <m/>
    <d v="2016-09-27T16:06:00"/>
    <d v="2016-09-28T18:44:00"/>
    <s v="Para demais providências"/>
    <d v="1899-12-31T02:38:00"/>
    <n v="1.109722222223354"/>
    <d v="1900-01-01T00:00:00"/>
    <s v="16:6"/>
  </r>
  <r>
    <s v="Coordenadoria de Segurança, Transporte e Apoio Administrativo"/>
    <x v="2"/>
    <s v="DISPENSA"/>
    <s v="SASG_ORIGI"/>
    <s v="SASG_Atualiz"/>
    <x v="19"/>
    <m/>
    <d v="2016-09-28T18:44:00"/>
    <d v="2016-09-29T11:26:00"/>
    <s v="-"/>
    <d v="1899-12-30T16:42:00"/>
    <n v="0.69583333333866904"/>
    <d v="1900-01-01T00:00:00"/>
    <s v="18:44"/>
  </r>
  <r>
    <s v="Coordenadoria de Segurança, Transporte e Apoio Administrativo"/>
    <x v="2"/>
    <s v="DISPENSA"/>
    <s v="SC_ORIGI"/>
    <s v="SC_Atualiz"/>
    <x v="9"/>
    <m/>
    <d v="2016-09-28T18:44:00"/>
    <d v="2016-09-30T15:02:00"/>
    <s v="-"/>
    <d v="1899-12-31T20:18:00"/>
    <n v="1.8458333333328483"/>
    <d v="1900-01-02T00:00:00"/>
    <s v="18:44"/>
  </r>
  <r>
    <s v="Coordenadoria de Segurança, Transporte e Apoio Administrativo"/>
    <x v="2"/>
    <s v="DISPENSA"/>
    <s v="CLC_ORIGI"/>
    <s v="CLC_Atualiz"/>
    <x v="8"/>
    <m/>
    <d v="2016-09-30T15:02:00"/>
    <d v="2016-10-03T19:04:00"/>
    <s v="Conclusão de trâmite colaborativo"/>
    <d v="1900-01-02T04:02:00"/>
    <n v="3.1680555555576575"/>
    <n v="-19"/>
    <s v="15:2"/>
  </r>
  <r>
    <s v="Coordenadoria de Segurança, Transporte e Apoio Administrativo"/>
    <x v="2"/>
    <s v="DISPENSA"/>
    <s v="SCON_ORIGI"/>
    <s v="SCON_Atualiz"/>
    <x v="10"/>
    <m/>
    <d v="2016-10-03T19:04:00"/>
    <d v="2016-10-10T18:22:00"/>
    <s v="À SCON: para elaborar minuta contratual."/>
    <d v="1900-01-05T23:18:00"/>
    <n v="6.9708333333328483"/>
    <d v="1900-01-05T00:00:00"/>
    <s v="19:4"/>
  </r>
  <r>
    <s v="Coordenadoria de Segurança, Transporte e Apoio Administrativo"/>
    <x v="2"/>
    <s v="DISPENSA"/>
    <s v="CLC_ORIGI"/>
    <s v="CLC_Atualiz"/>
    <x v="8"/>
    <m/>
    <d v="2016-10-10T18:22:00"/>
    <d v="2016-10-13T19:40:00"/>
    <s v="Para análise."/>
    <d v="1900-01-02T01:18:00"/>
    <n v="3.0541666666686069"/>
    <d v="1900-01-02T00:00:00"/>
    <s v="18:22"/>
  </r>
  <r>
    <s v="Coordenadoria de Segurança, Transporte e Apoio Administrativo"/>
    <x v="2"/>
    <s v="DISPENSA"/>
    <s v="SECGA_ORIGI"/>
    <s v="SECGA_Atualiz"/>
    <x v="20"/>
    <m/>
    <d v="2016-10-13T19:40:00"/>
    <d v="2016-10-14T16:34:00"/>
    <s v="Para análise e encaminhamento."/>
    <d v="1899-12-30T20:54:00"/>
    <n v="0.87083333333430346"/>
    <d v="1900-01-01T00:00:00"/>
    <s v="19:40"/>
  </r>
  <r>
    <s v="Coordenadoria de Segurança, Transporte e Apoio Administrativo"/>
    <x v="2"/>
    <s v="DISPENSA"/>
    <s v="SASG_ORIGI"/>
    <s v="SASG_Atualiz"/>
    <x v="19"/>
    <m/>
    <d v="2016-10-14T16:34:00"/>
    <d v="2016-10-20T12:06:00"/>
    <s v="Para verificaÃ§Ã£o quanto ao registro da empresa no Sicaf. ApÃ³s, Ã€ CLC Para continuidade."/>
    <d v="1900-01-04T19:32:00"/>
    <n v="5.8138888888861402"/>
    <d v="1900-01-04T00:00:00"/>
    <s v="16:34"/>
  </r>
  <r>
    <s v="Coordenadoria de Segurança, Transporte e Apoio Administrativo"/>
    <x v="2"/>
    <s v="DISPENSA"/>
    <s v="CLC_ORIGI"/>
    <s v="CLC_Atualiz"/>
    <x v="8"/>
    <m/>
    <d v="2016-10-20T12:06:00"/>
    <d v="2016-10-20T16:04:00"/>
    <s v="COM COMPROVANTE DE CADASTRO DA EMPRESA NO SICAF"/>
    <d v="1899-12-30T03:58:00"/>
    <n v="0.16527777777810115"/>
    <d v="1899-12-31T00:00:00"/>
    <s v="12:6"/>
  </r>
  <r>
    <s v="Coordenadoria de Segurança, Transporte e Apoio Administrativo"/>
    <x v="2"/>
    <s v="DISPENSA"/>
    <s v="SECGA_ORIGI"/>
    <s v="SECGA_Atualiz"/>
    <x v="20"/>
    <m/>
    <d v="2016-10-20T16:04:00"/>
    <d v="2016-10-20T17:56:00"/>
    <s v="Para análise e autorização."/>
    <d v="1899-12-30T01:52:00"/>
    <n v="7.7777777776645962E-2"/>
    <d v="1899-12-31T00:00:00"/>
    <s v="16:4"/>
  </r>
  <r>
    <s v="Coordenadoria de Segurança, Transporte e Apoio Administrativo"/>
    <x v="2"/>
    <s v="DISPENSA"/>
    <s v="ASSDG_ORIGI"/>
    <s v="ASSDG_Atualiz"/>
    <x v="12"/>
    <m/>
    <d v="2016-10-20T17:56:00"/>
    <d v="2016-10-21T18:22:00"/>
    <s v="para análise da minuta contratual"/>
    <d v="1899-12-31T00:26:00"/>
    <n v="1.0180555555562023"/>
    <d v="1900-01-01T00:00:00"/>
    <s v="17:56"/>
  </r>
  <r>
    <s v="Coordenadoria de Segurança, Transporte e Apoio Administrativo"/>
    <x v="2"/>
    <s v="DISPENSA"/>
    <s v="DG_ORIGI"/>
    <s v="DG_Atualiz"/>
    <x v="1"/>
    <m/>
    <d v="2016-10-21T18:22:00"/>
    <d v="2016-10-24T18:55:00"/>
    <s v="Para apreciação."/>
    <d v="1900-01-02T00:33:00"/>
    <n v="3.0229166666686069"/>
    <d v="1900-01-01T00:00:00"/>
    <s v="18:22"/>
  </r>
  <r>
    <s v="Coordenadoria de Segurança, Transporte e Apoio Administrativo"/>
    <x v="2"/>
    <s v="DISPENSA"/>
    <s v="CO_ORIGI"/>
    <s v="CO_Atualiz"/>
    <x v="6"/>
    <m/>
    <d v="2016-10-24T18:55:00"/>
    <d v="2016-10-24T19:00:00"/>
    <s v="Para empenhar."/>
    <d v="1899-12-30T00:05:00"/>
    <n v="3.4722222189884633E-3"/>
    <d v="1899-12-31T00:00:00"/>
    <s v="18:55"/>
  </r>
  <r>
    <s v="Coordenadoria de Segurança, Transporte e Apoio Administrativo"/>
    <x v="2"/>
    <s v="DISPENSA"/>
    <s v="ACO_ORIGI"/>
    <s v="ACO_Atualiz"/>
    <x v="13"/>
    <m/>
    <d v="2016-10-24T19:00:00"/>
    <d v="2016-10-25T15:41:00"/>
    <s v="Segue para emissão das Notas de Empenho conforme autorização constante do documento retro"/>
    <d v="1899-12-30T20:41:00"/>
    <n v="0.86180555555620231"/>
    <d v="1900-01-01T00:00:00"/>
    <s v="19:0"/>
  </r>
  <r>
    <s v="Coordenadoria de Segurança, Transporte e Apoio Administrativo"/>
    <x v="2"/>
    <s v="DISPENSA"/>
    <s v="SECOFC_ORIGI"/>
    <s v="SECOFC_Atualiz"/>
    <x v="7"/>
    <m/>
    <d v="2016-10-25T15:41:00"/>
    <d v="2016-10-25T15:46:00"/>
    <s v="-"/>
    <d v="1899-12-30T00:05:00"/>
    <n v="3.4722222262644209E-3"/>
    <d v="1899-12-31T00:00:00"/>
    <s v="15:41"/>
  </r>
  <r>
    <s v="Coordenadoria de Segurança, Transporte e Apoio Administrativo"/>
    <x v="2"/>
    <s v="DISPENSA"/>
    <s v="ACO_ORIGI"/>
    <s v="ACO_Atualiz"/>
    <x v="13"/>
    <m/>
    <d v="2016-10-25T15:46:00"/>
    <d v="2016-10-25T15:49:00"/>
    <s v="Conclusão de trâmite colaborativo"/>
    <d v="1899-12-30T00:03:00"/>
    <n v="2.0833333328482695E-3"/>
    <d v="1899-12-31T00:00:00"/>
    <s v="15:46"/>
  </r>
  <r>
    <s v="Coordenadoria de Segurança, Transporte e Apoio Administrativo"/>
    <x v="2"/>
    <s v="DISPENSA"/>
    <s v="DG_ORIGI"/>
    <s v="DG_Atualiz"/>
    <x v="1"/>
    <m/>
    <d v="2016-10-25T15:49:00"/>
    <d v="2016-10-25T17:39:00"/>
    <s v="-"/>
    <d v="1899-12-30T01:50:00"/>
    <n v="7.6388888890505768E-2"/>
    <d v="1899-12-31T00:00:00"/>
    <s v="15:49"/>
  </r>
  <r>
    <s v="Coordenadoria de Segurança, Transporte e Apoio Administrativo"/>
    <x v="2"/>
    <s v="DISPENSA"/>
    <s v="ACO_ORIGI"/>
    <s v="ACO_Atualiz"/>
    <x v="13"/>
    <m/>
    <d v="2016-10-25T17:39:00"/>
    <d v="2016-10-25T17:42:00"/>
    <s v="Conclusão de trâmite colaborativo"/>
    <d v="1899-12-30T00:03:00"/>
    <n v="2.0833333328482695E-3"/>
    <d v="1899-12-31T00:00:00"/>
    <s v="17:39"/>
  </r>
  <r>
    <s v="Coordenadoria de Segurança, Transporte e Apoio Administrativo"/>
    <x v="2"/>
    <s v="DISPENSA"/>
    <s v="SAEO_ORIGI"/>
    <s v="SAEO_Atualiz"/>
    <x v="14"/>
    <m/>
    <d v="2016-10-25T17:42:00"/>
    <d v="2016-10-26T16:03:00"/>
    <s v="Para registros."/>
    <d v="1899-12-30T22:21:00"/>
    <n v="0.93124999999417923"/>
    <d v="1900-01-01T00:00:00"/>
    <s v="17:42"/>
  </r>
  <r>
    <s v="Coordenadoria de Segurança, Transporte e Apoio Administrativo"/>
    <x v="2"/>
    <s v="DISPENSA"/>
    <s v="CLC_ORIGI"/>
    <s v="CLC_Atualiz"/>
    <x v="8"/>
    <m/>
    <d v="2016-10-26T16:03:00"/>
    <d v="2016-10-26T19:35:00"/>
    <s v="Para registros."/>
    <d v="1899-12-30T03:32:00"/>
    <n v="0.14722222222189885"/>
    <d v="1899-12-31T00:00:00"/>
    <s v="16:3"/>
  </r>
  <r>
    <s v="Coordenadoria de Segurança, Transporte e Apoio Administrativo"/>
    <x v="2"/>
    <s v="DISPENSA"/>
    <s v="SC_ORIGI"/>
    <s v="SC_Atualiz"/>
    <x v="9"/>
    <m/>
    <d v="2016-10-26T19:35:00"/>
    <d v="2016-10-27T15:00:00"/>
    <s v="Para efetuar o registro no SIASG."/>
    <d v="1899-12-30T19:25:00"/>
    <n v="0.80902777778101154"/>
    <d v="1900-01-01T00:00:00"/>
    <s v="19:35"/>
  </r>
  <r>
    <s v="Coordenadoria de Segurança, Transporte e Apoio Administrativo"/>
    <x v="2"/>
    <s v="DISPENSA"/>
    <s v="CLC_ORIGI"/>
    <s v="CLC_Atualiz"/>
    <x v="8"/>
    <m/>
    <d v="2016-10-27T15:00:00"/>
    <d v="2016-10-27T20:39:00"/>
    <s v="Com registro no SIASG"/>
    <d v="1899-12-30T05:39:00"/>
    <n v="0.23541666667006211"/>
    <d v="1899-12-31T00:00:00"/>
    <s v="15:0"/>
  </r>
  <r>
    <s v="Coordenadoria de Segurança, Transporte e Apoio Administrativo"/>
    <x v="2"/>
    <s v="DISPENSA"/>
    <s v="SCON_ORIGI"/>
    <s v="SCON_Atualiz"/>
    <x v="10"/>
    <m/>
    <d v="2016-10-27T20:39:00"/>
    <d v="2016-11-17T18:15:00"/>
    <s v="Para emissão do Contrato."/>
    <d v="1900-01-19T21:36:00"/>
    <n v="20.899999999994179"/>
    <n v="-7"/>
    <s v="20:39"/>
  </r>
  <r>
    <s v="Coordenadoria de Segurança, Transporte e Apoio Administrativo"/>
    <x v="2"/>
    <s v="DISPENSA"/>
    <s v="CLC_ORIGI"/>
    <s v="CLC_Atualiz"/>
    <x v="8"/>
    <m/>
    <d v="2016-11-17T18:15:00"/>
    <d v="2016-11-18T18:45:00"/>
    <s v="Concluídos os procedimentos de formalização do contrato nr 113/2016,"/>
    <d v="1899-12-31T00:30:00"/>
    <n v="1.0208333333357587"/>
    <d v="1900-01-01T00:00:00"/>
    <s v="18:15"/>
  </r>
  <r>
    <s v="Coordenadoria de Segurança, Transporte e Apoio Administrativo"/>
    <x v="2"/>
    <s v="DISPENSA"/>
    <s v="SAEO_ORIGI"/>
    <s v="SAEO_Atualiz"/>
    <x v="14"/>
    <m/>
    <d v="2016-11-18T18:45:00"/>
    <d v="2016-11-21T14:38:00"/>
    <s v="Para efetuar os lançamentos e os registros relativo ao contrato nº 113/2016."/>
    <d v="1900-01-01T19:53:00"/>
    <n v="2.828472222223354"/>
    <d v="1900-01-01T00:00:00"/>
    <s v="18:45"/>
  </r>
  <r>
    <s v="Coordenadoria de Segurança, Transporte e Apoio Administrativo"/>
    <x v="2"/>
    <s v="DISPENSA"/>
    <s v="SACONT_ORIGI"/>
    <s v="SACONT_Atualiz"/>
    <x v="21"/>
    <m/>
    <d v="2016-11-21T14:38:00"/>
    <d v="2016-11-21T16:56:00"/>
    <s v="Para registros."/>
    <d v="1899-12-30T02:18:00"/>
    <n v="9.5833333332848269E-2"/>
    <d v="1899-12-31T00:00:00"/>
    <s v="14:38"/>
  </r>
  <r>
    <s v="Coordenadoria de Segurança, Transporte e Apoio Administrativo"/>
    <x v="2"/>
    <s v="DISPENSA"/>
    <s v="ACFIC_ORIGI"/>
    <s v="ACFIC_Atualiz"/>
    <x v="22"/>
    <m/>
    <d v="2016-11-21T16:56:00"/>
    <s v="-"/>
    <s v="para anotações"/>
    <d v="1899-12-30T00:00:00"/>
    <n v="0"/>
    <e v="#VALUE!"/>
    <s v="16:56"/>
  </r>
  <r>
    <s v="Coordenadoria de Segurança, Transporte e Apoio Administrativo"/>
    <x v="3"/>
    <s v="DISPENSA"/>
    <s v="020ZE_ORIGI"/>
    <s v="020ZE_Atualiz"/>
    <x v="23"/>
    <m/>
    <s v="-"/>
    <d v="2016-02-22T18:13:00"/>
    <s v="-"/>
    <d v="1899-12-30T00:00:00"/>
    <n v="0"/>
    <e v="#VALUE!"/>
    <e v="#VALUE!"/>
  </r>
  <r>
    <s v="Coordenadoria de Segurança, Transporte e Apoio Administrativo"/>
    <x v="3"/>
    <s v="DISPENSA"/>
    <s v="ASSISEG_ORIGI"/>
    <s v="SESEG_Atualiz"/>
    <x v="2"/>
    <s v="S"/>
    <d v="2016-02-22T18:13:00"/>
    <d v="2016-02-25T16:32:00"/>
    <s v="Para registro e processamento."/>
    <d v="1900-01-01T22:19:00"/>
    <n v="2.929861111108039"/>
    <d v="1900-01-03T00:00:00"/>
    <s v="18:13"/>
  </r>
  <r>
    <s v="Coordenadoria de Segurança, Transporte e Apoio Administrativo"/>
    <x v="3"/>
    <s v="DISPENSA"/>
    <s v="CIP_ORIGI"/>
    <s v="CIP_Atualiz"/>
    <x v="3"/>
    <s v="S"/>
    <d v="2016-02-25T16:32:00"/>
    <d v="2016-02-26T17:08:00"/>
    <s v="Para análise"/>
    <d v="1899-12-31T00:36:00"/>
    <n v="1.0250000000014552"/>
    <d v="1900-01-01T00:00:00"/>
    <s v="16:32"/>
  </r>
  <r>
    <s v="Coordenadoria de Segurança, Transporte e Apoio Administrativo"/>
    <x v="3"/>
    <s v="DISPENSA"/>
    <s v="ASSISEG_ORIGI"/>
    <s v="SESEG_Atualiz"/>
    <x v="2"/>
    <s v="S"/>
    <d v="2016-02-26T17:08:00"/>
    <d v="2016-03-02T16:14:00"/>
    <s v="Previamente, solicito ratificar os valores pertinentes a peças e serviços."/>
    <d v="1900-01-03T23:06:00"/>
    <n v="4.9625000000014552"/>
    <n v="-15"/>
    <s v="17:8"/>
  </r>
  <r>
    <s v="Coordenadoria de Segurança, Transporte e Apoio Administrativo"/>
    <x v="3"/>
    <s v="DISPENSA"/>
    <s v="CIP_ORIGI"/>
    <s v="CIP_Atualiz"/>
    <x v="3"/>
    <s v="S"/>
    <d v="2016-03-02T16:14:00"/>
    <d v="2016-03-02T17:43:00"/>
    <s v="Encaminha-se com alterações solicitadas"/>
    <d v="1899-12-30T01:29:00"/>
    <n v="6.1805555553291924E-2"/>
    <d v="1899-12-31T00:00:00"/>
    <s v="16:14"/>
  </r>
  <r>
    <s v="Coordenadoria de Segurança, Transporte e Apoio Administrativo"/>
    <x v="3"/>
    <s v="DISPENSA"/>
    <s v="ASSISEG_ORIGI"/>
    <s v="SESEG_Atualiz"/>
    <x v="2"/>
    <s v="S"/>
    <d v="2016-03-02T17:43:00"/>
    <d v="2016-03-14T12:45:00"/>
    <s v="Para anexar certidões atualizadas."/>
    <d v="1900-01-10T19:02:00"/>
    <n v="11.793055555557657"/>
    <d v="1900-01-08T00:00:00"/>
    <s v="17:43"/>
  </r>
  <r>
    <s v="Coordenadoria de Segurança, Transporte e Apoio Administrativo"/>
    <x v="3"/>
    <s v="DISPENSA"/>
    <s v="CIP_ORIGI"/>
    <s v="CIP_Atualiz"/>
    <x v="3"/>
    <s v="S"/>
    <d v="2016-03-14T12:45:00"/>
    <d v="2016-03-21T17:12:00"/>
    <s v="Para continuidade ao processo"/>
    <d v="1900-01-06T04:27:00"/>
    <n v="7.1854166666671517"/>
    <d v="1900-01-05T00:00:00"/>
    <s v="12:45"/>
  </r>
  <r>
    <s v="Coordenadoria de Segurança, Transporte e Apoio Administrativo"/>
    <x v="3"/>
    <s v="DISPENSA"/>
    <s v="ASSISEG_ORIGI"/>
    <s v="SESEG_Atualiz"/>
    <x v="2"/>
    <s v="S"/>
    <d v="2016-03-21T17:12:00"/>
    <d v="2016-04-14T15:04:00"/>
    <s v="análise"/>
    <d v="1900-01-22T21:52:00"/>
    <n v="23.911111111112405"/>
    <n v="-5"/>
    <s v="17:12"/>
  </r>
  <r>
    <s v="Coordenadoria de Segurança, Transporte e Apoio Administrativo"/>
    <x v="3"/>
    <s v="DISPENSA"/>
    <s v="CSTA_ORIGI"/>
    <s v="CSTA_Atualiz"/>
    <x v="17"/>
    <s v="S"/>
    <d v="2016-04-14T15:04:00"/>
    <d v="2016-04-19T13:22:00"/>
    <s v="Para autorizar contratação"/>
    <d v="1900-01-03T22:18:00"/>
    <n v="4.929166666661331"/>
    <d v="1900-01-03T00:00:00"/>
    <s v="15:4"/>
  </r>
  <r>
    <s v="Coordenadoria de Segurança, Transporte e Apoio Administrativo"/>
    <x v="3"/>
    <s v="DISPENSA"/>
    <s v="SECADM_ORIGI"/>
    <s v="SECADM_Atualiz"/>
    <x v="4"/>
    <m/>
    <d v="2016-04-19T13:22:00"/>
    <d v="2016-04-19T16:01:00"/>
    <s v="Para prosseguimento do pedido."/>
    <d v="1899-12-30T02:39:00"/>
    <n v="0.11041666667006211"/>
    <d v="1899-12-31T00:00:00"/>
    <s v="13:22"/>
  </r>
  <r>
    <s v="Coordenadoria de Segurança, Transporte e Apoio Administrativo"/>
    <x v="3"/>
    <s v="DISPENSA"/>
    <s v="CSTA_ORIGI"/>
    <s v="CSTA_Atualiz"/>
    <x v="17"/>
    <s v="S"/>
    <d v="2016-04-19T16:01:00"/>
    <d v="2016-04-19T18:56:00"/>
    <s v="Em devolução a pedido."/>
    <d v="1899-12-30T02:55:00"/>
    <n v="0.12152777778101154"/>
    <d v="1899-12-31T00:00:00"/>
    <s v="16:1"/>
  </r>
  <r>
    <s v="Coordenadoria de Segurança, Transporte e Apoio Administrativo"/>
    <x v="3"/>
    <s v="DISPENSA"/>
    <s v="ASSISEG_ORIGI"/>
    <s v="SESEG_Atualiz"/>
    <x v="2"/>
    <s v="S"/>
    <d v="2016-04-19T18:56:00"/>
    <d v="2016-06-27T14:17:00"/>
    <s v="Desconsiderar o DOC/PAD n.º 073165/2016 e outras providências."/>
    <d v="1900-03-08T19:21:00"/>
    <n v="68.806249999994179"/>
    <d v="1900-01-05T00:00:00"/>
    <s v="18:56"/>
  </r>
  <r>
    <s v="Coordenadoria de Segurança, Transporte e Apoio Administrativo"/>
    <x v="3"/>
    <s v="DISPENSA"/>
    <s v="020ZE_ORIGI"/>
    <s v="020ZE_Atualiz"/>
    <x v="23"/>
    <m/>
    <d v="2016-06-27T14:17:00"/>
    <d v="2016-06-27T16:38:00"/>
    <s v="Para informar"/>
    <d v="1899-12-30T02:21:00"/>
    <n v="9.7916666672972497E-2"/>
    <d v="1899-12-31T00:00:00"/>
    <s v="14:17"/>
  </r>
  <r>
    <s v="Coordenadoria de Segurança, Transporte e Apoio Administrativo"/>
    <x v="3"/>
    <s v="DISPENSA"/>
    <s v="ASSISEG_ORIGI"/>
    <s v="SESEG_Atualiz"/>
    <x v="2"/>
    <s v="S"/>
    <d v="2016-06-27T16:38:00"/>
    <d v="2016-07-05T18:48:00"/>
    <s v="Para manutenção do contrato."/>
    <d v="1900-01-07T02:10:00"/>
    <n v="8.0902777777737356"/>
    <n v="-17"/>
    <s v="16:38"/>
  </r>
  <r>
    <s v="Coordenadoria de Segurança, Transporte e Apoio Administrativo"/>
    <x v="3"/>
    <s v="DISPENSA"/>
    <s v="CSTA_ORIGI"/>
    <s v="CSTA_Atualiz"/>
    <x v="17"/>
    <s v="S"/>
    <d v="2016-07-05T18:48:00"/>
    <d v="2016-07-21T14:38:00"/>
    <s v="Para análise"/>
    <d v="1900-01-14T19:50:00"/>
    <n v="15.826388888890506"/>
    <d v="1900-01-12T00:00:00"/>
    <s v="18:48"/>
  </r>
  <r>
    <s v="Coordenadoria de Segurança, Transporte e Apoio Administrativo"/>
    <x v="3"/>
    <s v="DISPENSA"/>
    <s v="ASSISEG_ORIGI"/>
    <s v="SESEG_Atualiz"/>
    <x v="2"/>
    <s v="S"/>
    <d v="2016-07-21T14:38:00"/>
    <d v="2016-07-26T19:15:00"/>
    <s v="Para providências."/>
    <d v="1900-01-04T04:37:00"/>
    <n v="5.1923611111124046"/>
    <d v="1900-01-03T00:00:00"/>
    <s v="14:38"/>
  </r>
  <r>
    <s v="Coordenadoria de Segurança, Transporte e Apoio Administrativo"/>
    <x v="3"/>
    <s v="DISPENSA"/>
    <s v="CSTA_ORIGI"/>
    <s v="CSTA_Atualiz"/>
    <x v="17"/>
    <s v="S"/>
    <d v="2016-07-26T19:15:00"/>
    <d v="2016-07-30T11:49:00"/>
    <s v="Para continuidade com o termo de referência readequado conforme solicitação documento nº 143764/20"/>
    <d v="1900-01-02T16:34:00"/>
    <n v="3.6902777777722804"/>
    <d v="1900-01-03T00:00:00"/>
    <s v="19:15"/>
  </r>
  <r>
    <s v="Coordenadoria de Segurança, Transporte e Apoio Administrativo"/>
    <x v="3"/>
    <s v="DISPENSA"/>
    <s v="CLC_ORIGI"/>
    <s v="CLC_Atualiz"/>
    <x v="8"/>
    <m/>
    <d v="2016-07-30T11:49:00"/>
    <d v="2016-08-01T18:27:00"/>
    <s v="Para prosseguimento."/>
    <d v="1900-01-01T06:38:00"/>
    <n v="2.2763888888948713"/>
    <n v="-22"/>
    <s v="11:49"/>
  </r>
  <r>
    <s v="Coordenadoria de Segurança, Transporte e Apoio Administrativo"/>
    <x v="3"/>
    <s v="DISPENSA"/>
    <s v="SPO_ORIGI"/>
    <s v="SPO_Atualiz"/>
    <x v="5"/>
    <m/>
    <d v="2016-08-01T18:27:00"/>
    <d v="2016-08-02T14:12:00"/>
    <s v="Para informar disponibilidade orçamentária."/>
    <d v="1899-12-30T19:45:00"/>
    <n v="0.82291666666424135"/>
    <d v="1900-01-01T00:00:00"/>
    <s v="18:27"/>
  </r>
  <r>
    <s v="Coordenadoria de Segurança, Transporte e Apoio Administrativo"/>
    <x v="3"/>
    <s v="DISPENSA"/>
    <s v="CO_ORIGI"/>
    <s v="CO_Atualiz"/>
    <x v="6"/>
    <m/>
    <d v="2016-08-02T14:12:00"/>
    <d v="2016-08-02T14:32:00"/>
    <s v="Com a informação de disponibilidade"/>
    <d v="1899-12-30T00:20:00"/>
    <n v="1.3888888890505768E-2"/>
    <d v="1899-12-31T00:00:00"/>
    <s v="14:12"/>
  </r>
  <r>
    <s v="Coordenadoria de Segurança, Transporte e Apoio Administrativo"/>
    <x v="3"/>
    <s v="DISPENSA"/>
    <s v="SECOFC_ORIGI"/>
    <s v="SECOFC_Atualiz"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  <d v="1899-12-31T00:00:00"/>
    <s v="14:32"/>
  </r>
  <r>
    <s v="Coordenadoria de Segurança, Transporte e Apoio Administrativo"/>
    <x v="3"/>
    <s v="DISPENSA"/>
    <s v="CLC_ORIGI"/>
    <s v="CLC_Atualiz"/>
    <x v="8"/>
    <m/>
    <d v="2016-08-02T15:38:00"/>
    <d v="2016-08-02T18:51:00"/>
    <s v="Com informação de disponibilidade orçamentária, para demais providências."/>
    <d v="1899-12-30T03:13:00"/>
    <n v="0.13402777777810115"/>
    <d v="1899-12-31T00:00:00"/>
    <s v="15:38"/>
  </r>
  <r>
    <s v="Coordenadoria de Segurança, Transporte e Apoio Administrativo"/>
    <x v="3"/>
    <s v="DISPENSA"/>
    <s v="SC_ORIGI"/>
    <s v="SC_Atualiz"/>
    <x v="9"/>
    <m/>
    <d v="2016-08-02T18:51:00"/>
    <d v="2016-08-09T16:57:00"/>
    <s v="Para elaborar Termo de Dispensa de Licitação, com fulcro no art. 24, II, da L8666/93."/>
    <d v="1900-01-05T22:06:00"/>
    <n v="6.9208333333372138"/>
    <d v="1900-01-05T00:00:00"/>
    <s v="18:51"/>
  </r>
  <r>
    <s v="Coordenadoria de Segurança, Transporte e Apoio Administrativo"/>
    <x v="3"/>
    <s v="DISPENSA"/>
    <s v="CLC_ORIGI"/>
    <s v="CLC_Atualiz"/>
    <x v="8"/>
    <m/>
    <d v="2016-08-09T16:57:00"/>
    <d v="2016-08-10T18:44:00"/>
    <s v="Termo de dispensa de licitação"/>
    <d v="1899-12-31T01:47:00"/>
    <n v="1.0743055555503815"/>
    <d v="1900-01-01T00:00:00"/>
    <s v="16:57"/>
  </r>
  <r>
    <s v="Coordenadoria de Segurança, Transporte e Apoio Administrativo"/>
    <x v="3"/>
    <s v="DISPENSA"/>
    <s v="SCON_ORIGI"/>
    <s v="SCON_Atualiz"/>
    <x v="10"/>
    <m/>
    <d v="2016-08-10T18:44:00"/>
    <d v="2016-08-29T15:40:00"/>
    <s v="Para elaborar minuta de contrato."/>
    <d v="1900-01-17T20:56:00"/>
    <n v="18.87222222222772"/>
    <d v="1900-01-13T00:00:00"/>
    <s v="18:44"/>
  </r>
  <r>
    <s v="Coordenadoria de Segurança, Transporte e Apoio Administrativo"/>
    <x v="3"/>
    <s v="DISPENSA"/>
    <s v="CLC_ORIGI"/>
    <s v="CLC_Atualiz"/>
    <x v="8"/>
    <m/>
    <d v="2016-08-29T15:40:00"/>
    <d v="2016-08-31T19:09:00"/>
    <s v="Segue minuta do contrato para análise e cadastro no SICAF"/>
    <d v="1900-01-01T03:29:00"/>
    <n v="2.1451388888890506"/>
    <d v="1900-01-02T00:00:00"/>
    <s v="15:40"/>
  </r>
  <r>
    <s v="Coordenadoria de Segurança, Transporte e Apoio Administrativo"/>
    <x v="3"/>
    <s v="DISPENSA"/>
    <s v="SECGA_ORIGI"/>
    <s v="SECGA_Atualiz"/>
    <x v="20"/>
    <m/>
    <d v="2016-08-31T19:09:00"/>
    <d v="2016-09-02T18:05:00"/>
    <s v="À SECGA, para apreciação do Termo de Dispensa de Licitação 115/16 e designação de gestor do contrato"/>
    <d v="1899-12-31T22:56:00"/>
    <n v="1.9555555555489263"/>
    <n v="-19"/>
    <s v="19:9"/>
  </r>
  <r>
    <s v="Coordenadoria de Segurança, Transporte e Apoio Administrativo"/>
    <x v="3"/>
    <s v="DISPENSA"/>
    <s v="ASSDG_ORIGI"/>
    <s v="ASSDG_Atualiz"/>
    <x v="12"/>
    <m/>
    <d v="2016-09-02T18:05:00"/>
    <d v="2016-09-04T15:36:00"/>
    <s v="De acordo com a dispensa de licitação 115/2016."/>
    <d v="1899-12-31T21:31:00"/>
    <n v="1.8965277777824667"/>
    <d v="1899-12-31T00:00:00"/>
    <s v="18:5"/>
  </r>
  <r>
    <s v="Coordenadoria de Segurança, Transporte e Apoio Administrativo"/>
    <x v="3"/>
    <s v="DISPENSA"/>
    <s v="DG_ORIGI"/>
    <s v="DG_Atualiz"/>
    <x v="1"/>
    <m/>
    <d v="2016-09-04T15:36:00"/>
    <d v="2016-09-06T16:46:00"/>
    <s v="Para os devidos fins."/>
    <d v="1900-01-01T01:10:00"/>
    <n v="2.0486111111094942"/>
    <d v="1900-01-01T00:00:00"/>
    <s v="15:36"/>
  </r>
  <r>
    <s v="Coordenadoria de Segurança, Transporte e Apoio Administrativo"/>
    <x v="3"/>
    <s v="DISPENSA"/>
    <s v="CO_ORIGI"/>
    <s v="CO_Atualiz"/>
    <x v="6"/>
    <m/>
    <d v="2016-09-06T16:46:00"/>
    <d v="2016-09-06T17:01:00"/>
    <s v="para empenhar"/>
    <d v="1899-12-30T00:15:00"/>
    <n v="1.0416666664241347E-2"/>
    <d v="1899-12-31T00:00:00"/>
    <s v="16:46"/>
  </r>
  <r>
    <s v="Coordenadoria de Segurança, Transporte e Apoio Administrativo"/>
    <x v="3"/>
    <s v="DISPENSA"/>
    <s v="ACO_ORIGI"/>
    <s v="ACO_Atualiz"/>
    <x v="13"/>
    <m/>
    <d v="2016-09-06T17:01:00"/>
    <d v="2016-09-08T16:52:00"/>
    <s v="Para emissão da Nota de Empenho."/>
    <d v="1899-12-31T23:51:00"/>
    <n v="1.9937500000014552"/>
    <d v="1899-12-31T00:00:00"/>
    <s v="17:1"/>
  </r>
  <r>
    <s v="Coordenadoria de Segurança, Transporte e Apoio Administrativo"/>
    <x v="3"/>
    <s v="DISPENSA"/>
    <s v="SECOFC_ORIGI"/>
    <s v="SECOFC_Atualiz"/>
    <x v="7"/>
    <m/>
    <d v="2016-09-08T16:52:00"/>
    <d v="2016-09-08T17:49:00"/>
    <s v="-"/>
    <d v="1899-12-30T00:57:00"/>
    <n v="3.9583333331393078E-2"/>
    <d v="1899-12-30T00:00:00"/>
    <s v="16:52"/>
  </r>
  <r>
    <s v="Coordenadoria de Segurança, Transporte e Apoio Administrativo"/>
    <x v="3"/>
    <s v="DISPENSA"/>
    <s v="DG_ORIGI"/>
    <s v="DG_Atualiz"/>
    <x v="1"/>
    <m/>
    <d v="2016-09-08T16:52:00"/>
    <d v="2016-09-09T13:50:00"/>
    <s v="-"/>
    <d v="1899-12-30T20:58:00"/>
    <n v="0.87361111111385981"/>
    <d v="1899-12-31T00:00:00"/>
    <s v="16:52"/>
  </r>
  <r>
    <s v="Coordenadoria de Segurança, Transporte e Apoio Administrativo"/>
    <x v="3"/>
    <s v="DISPENSA"/>
    <s v="ACO_ORIGI"/>
    <s v="ACO_Atualiz"/>
    <x v="13"/>
    <m/>
    <d v="2016-09-09T13:50:00"/>
    <d v="2016-09-09T14:23:00"/>
    <s v="Conclusão de trâmite colaborativo"/>
    <d v="1899-12-30T00:33:00"/>
    <n v="2.2916666668606922E-2"/>
    <d v="1899-12-31T00:00:00"/>
    <s v="13:50"/>
  </r>
  <r>
    <s v="Coordenadoria de Segurança, Transporte e Apoio Administrativo"/>
    <x v="3"/>
    <s v="DISPENSA"/>
    <s v="SAEO_ORIGI"/>
    <s v="SAEO_Atualiz"/>
    <x v="14"/>
    <m/>
    <d v="2016-09-09T14:23:00"/>
    <d v="2016-09-09T16:06:00"/>
    <s v="Para registros."/>
    <d v="1899-12-30T01:43:00"/>
    <n v="7.1527777770825196E-2"/>
    <d v="1899-12-31T00:00:00"/>
    <s v="14:23"/>
  </r>
  <r>
    <s v="Coordenadoria de Segurança, Transporte e Apoio Administrativo"/>
    <x v="3"/>
    <s v="DISPENSA"/>
    <s v="CLC_ORIGI"/>
    <s v="CLC_Atualiz"/>
    <x v="8"/>
    <m/>
    <d v="2016-09-09T16:06:00"/>
    <d v="2016-09-09T20:37:00"/>
    <s v="Conforme item IV do documento nº 178915/2016."/>
    <d v="1899-12-30T04:31:00"/>
    <n v="0.18819444444670808"/>
    <d v="1899-12-31T00:00:00"/>
    <s v="16:6"/>
  </r>
  <r>
    <s v="Coordenadoria de Segurança, Transporte e Apoio Administrativo"/>
    <x v="3"/>
    <s v="DISPENSA"/>
    <s v="SC_ORIGI"/>
    <s v="SC_Atualiz"/>
    <x v="9"/>
    <m/>
    <d v="2016-09-09T20:37:00"/>
    <d v="2016-09-13T15:38:00"/>
    <s v="Para efetuar o registro no SIASG."/>
    <d v="1900-01-02T19:01:00"/>
    <n v="3.7923611111109494"/>
    <d v="1900-01-02T00:00:00"/>
    <s v="20:37"/>
  </r>
  <r>
    <s v="Coordenadoria de Segurança, Transporte e Apoio Administrativo"/>
    <x v="3"/>
    <s v="DISPENSA"/>
    <s v="CLC_ORIGI"/>
    <s v="CLC_Atualiz"/>
    <x v="8"/>
    <m/>
    <d v="2016-09-13T15:38:00"/>
    <d v="2016-09-14T19:08:00"/>
    <s v="LANÇAMENTO SIASG"/>
    <d v="1899-12-31T03:30:00"/>
    <n v="1.1458333333357587"/>
    <d v="1900-01-01T00:00:00"/>
    <s v="15:38"/>
  </r>
  <r>
    <s v="Coordenadoria de Segurança, Transporte e Apoio Administrativo"/>
    <x v="3"/>
    <s v="DISPENSA"/>
    <s v="SCON_ORIGI"/>
    <s v="SCON_Atualiz"/>
    <x v="10"/>
    <m/>
    <d v="2016-09-14T19:08:00"/>
    <d v="2016-09-28T15:15:00"/>
    <s v="Para emitir em definitivo o contrato."/>
    <d v="1900-01-12T20:07:00"/>
    <n v="13.838194444440887"/>
    <d v="1900-01-10T00:00:00"/>
    <s v="19:8"/>
  </r>
  <r>
    <s v="Coordenadoria de Segurança, Transporte e Apoio Administrativo"/>
    <x v="3"/>
    <s v="DISPENSA"/>
    <s v="CLC_ORIGI"/>
    <s v="CLC_Atualiz"/>
    <x v="8"/>
    <m/>
    <d v="2016-09-28T15:15:00"/>
    <d v="2016-09-30T16:43:00"/>
    <s v="Concluídos os procedimentos de formalização do contrato nº 91/2016"/>
    <d v="1900-01-01T01:28:00"/>
    <n v="2.0611111111138598"/>
    <d v="1900-01-02T00:00:00"/>
    <s v="15:15"/>
  </r>
  <r>
    <s v="Coordenadoria de Segurança, Transporte e Apoio Administrativo"/>
    <x v="4"/>
    <s v="DISPENSA"/>
    <s v="155ZE_ORIGI"/>
    <s v="155ZE_Atualiz"/>
    <x v="24"/>
    <m/>
    <s v="-"/>
    <d v="2014-11-12T13:24:00"/>
    <s v="-"/>
    <d v="1899-12-30T00:00:00"/>
    <n v="0"/>
    <e v="#VALUE!"/>
    <e v="#VALUE!"/>
  </r>
  <r>
    <s v="Coordenadoria de Segurança, Transporte e Apoio Administrativo"/>
    <x v="4"/>
    <s v="DISPENSA"/>
    <s v="ASSISEG_ORIGI"/>
    <s v="SESEG_Atualiz"/>
    <x v="2"/>
    <s v="S"/>
    <d v="2014-11-12T13:24:00"/>
    <d v="2014-12-14T10:55:00"/>
    <s v="para conhecimento"/>
    <d v="1900-01-30T21:31:00"/>
    <n v="31.896527777775191"/>
    <d v="1899-12-31T00:00:00"/>
    <s v="13:24"/>
  </r>
  <r>
    <s v="Coordenadoria de Segurança, Transporte e Apoio Administrativo"/>
    <x v="4"/>
    <s v="DISPENSA"/>
    <s v="155ZE_ORIGI"/>
    <s v="155ZE_Atualiz"/>
    <x v="24"/>
    <m/>
    <d v="2014-12-14T10:55:00"/>
    <d v="2015-02-02T14:35:00"/>
    <s v="Encaminhem os três orçamentos com as respectivas certidões."/>
    <d v="1900-02-18T03:40:00"/>
    <n v="50.152777777781012"/>
    <d v="1900-08-13T00:00:00"/>
    <s v="10:55"/>
  </r>
  <r>
    <s v="Coordenadoria de Segurança, Transporte e Apoio Administrativo"/>
    <x v="4"/>
    <s v="DISPENSA"/>
    <s v="ASSISEG_ORIGI"/>
    <s v="SESEG_Atualiz"/>
    <x v="2"/>
    <s v="S"/>
    <d v="2015-02-02T14:35:00"/>
    <d v="2015-02-04T17:32:00"/>
    <s v="PARA PROVIDÊNCIAS"/>
    <d v="1900-01-01T02:57:00"/>
    <n v="2.1229166666671517"/>
    <d v="1900-01-02T00:00:00"/>
    <s v="14:35"/>
  </r>
  <r>
    <s v="Coordenadoria de Segurança, Transporte e Apoio Administrativo"/>
    <x v="4"/>
    <s v="DISPENSA"/>
    <s v="CAA_ORIGI"/>
    <s v="CIP_Atualiz"/>
    <x v="3"/>
    <s v="S"/>
    <d v="2015-02-04T17:32:00"/>
    <d v="2015-02-06T17:54:00"/>
    <s v="Para apreciação"/>
    <d v="1900-01-01T00:22:00"/>
    <n v="2.015277777776646"/>
    <d v="1900-01-02T00:00:00"/>
    <s v="17:32"/>
  </r>
  <r>
    <s v="Coordenadoria de Segurança, Transporte e Apoio Administrativo"/>
    <x v="4"/>
    <s v="DISPENSA"/>
    <s v="ASSISEG_ORIGI"/>
    <s v="SESEG_Atualiz"/>
    <x v="2"/>
    <s v="S"/>
    <d v="2015-02-06T17:54:00"/>
    <d v="2015-02-06T18:50:00"/>
    <s v="Para esclarecer."/>
    <d v="1899-12-30T00:56:00"/>
    <n v="3.8888888884685002E-2"/>
    <d v="1899-12-31T00:00:00"/>
    <s v="17:54"/>
  </r>
  <r>
    <s v="Coordenadoria de Segurança, Transporte e Apoio Administrativo"/>
    <x v="4"/>
    <s v="DISPENSA"/>
    <s v="155ZE_ORIGI"/>
    <s v="155ZE_Atualiz"/>
    <x v="24"/>
    <m/>
    <d v="2015-02-06T18:50:00"/>
    <d v="2015-02-18T18:27:00"/>
    <s v="Para providência"/>
    <d v="1900-01-10T23:37:00"/>
    <n v="11.984027777783922"/>
    <d v="1900-01-06T00:00:00"/>
    <s v="18:50"/>
  </r>
  <r>
    <s v="Coordenadoria de Segurança, Transporte e Apoio Administrativo"/>
    <x v="4"/>
    <s v="DISPENSA"/>
    <s v="ASSISEG_ORIGI"/>
    <s v="SESEG_Atualiz"/>
    <x v="2"/>
    <s v="S"/>
    <d v="2015-02-18T18:27:00"/>
    <d v="2015-02-20T18:12:00"/>
    <s v="para providências"/>
    <d v="1899-12-31T23:45:00"/>
    <n v="1.9895833333284827"/>
    <d v="1900-01-02T00:00:00"/>
    <s v="18:27"/>
  </r>
  <r>
    <s v="Coordenadoria de Segurança, Transporte e Apoio Administrativo"/>
    <x v="4"/>
    <s v="DISPENSA"/>
    <s v="155ZE_ORIGI"/>
    <s v="155ZE_Atualiz"/>
    <x v="24"/>
    <m/>
    <d v="2015-02-20T18:12:00"/>
    <d v="2015-03-12T15:23:00"/>
    <s v="Conforme documento retro"/>
    <d v="1900-01-18T21:11:00"/>
    <n v="19.882638888891961"/>
    <n v="-7"/>
    <s v="18:12"/>
  </r>
  <r>
    <s v="Coordenadoria de Segurança, Transporte e Apoio Administrativo"/>
    <x v="4"/>
    <s v="DISPENSA"/>
    <s v="ASSISEG_ORIGI"/>
    <s v="SESEG_Atualiz"/>
    <x v="2"/>
    <s v="S"/>
    <d v="2015-03-12T15:23:00"/>
    <d v="2015-03-16T17:20:00"/>
    <s v="PARA PROSSEGUIMENTO"/>
    <d v="1900-01-03T01:57:00"/>
    <n v="4.0812499999956344"/>
    <d v="1900-01-02T00:00:00"/>
    <s v="15:23"/>
  </r>
  <r>
    <s v="Coordenadoria de Segurança, Transporte e Apoio Administrativo"/>
    <x v="4"/>
    <s v="DISPENSA"/>
    <s v="155ZE_ORIGI"/>
    <s v="155ZE_Atualiz"/>
    <x v="24"/>
    <m/>
    <d v="2015-03-16T17:20:00"/>
    <d v="2015-03-20T13:28:00"/>
    <s v="Para verificar"/>
    <d v="1900-01-02T20:08:00"/>
    <n v="3.8388888888948713"/>
    <d v="1900-01-04T00:00:00"/>
    <s v="17:20"/>
  </r>
  <r>
    <s v="Coordenadoria de Segurança, Transporte e Apoio Administrativo"/>
    <x v="4"/>
    <s v="DISPENSA"/>
    <s v="ASSISEG_ORIGI"/>
    <s v="SESEG_Atualiz"/>
    <x v="2"/>
    <s v="S"/>
    <d v="2015-03-20T13:28:00"/>
    <d v="2015-03-31T18:23:00"/>
    <s v="para andamento."/>
    <d v="1900-01-10T04:55:00"/>
    <n v="11.204861111109494"/>
    <d v="1900-01-07T00:00:00"/>
    <s v="13:28"/>
  </r>
  <r>
    <s v="Coordenadoria de Segurança, Transporte e Apoio Administrativo"/>
    <x v="4"/>
    <s v="DISPENSA"/>
    <s v="CAA_ORIGI"/>
    <s v="CIP_Atualiz"/>
    <x v="3"/>
    <s v="S"/>
    <d v="2015-03-31T18:23:00"/>
    <d v="2015-04-07T14:28:00"/>
    <s v="Para análise"/>
    <d v="1900-01-05T20:05:00"/>
    <n v="6.8368055555547471"/>
    <n v="-17"/>
    <s v="18:23"/>
  </r>
  <r>
    <s v="Coordenadoria de Segurança, Transporte e Apoio Administrativo"/>
    <x v="4"/>
    <s v="DISPENSA"/>
    <s v="SECADM_ORIGI"/>
    <s v="SECADM_Atualiz"/>
    <x v="4"/>
    <m/>
    <d v="2015-04-07T14:28:00"/>
    <d v="2015-04-07T19:24:00"/>
    <s v="Para análise."/>
    <d v="1899-12-30T04:56:00"/>
    <n v="0.20555555555620231"/>
    <d v="1899-12-31T00:00:00"/>
    <s v="14:28"/>
  </r>
  <r>
    <s v="Coordenadoria de Segurança, Transporte e Apoio Administrativo"/>
    <x v="4"/>
    <s v="DISPENSA"/>
    <s v="SPO_ORIGI"/>
    <s v="SPO_Atualiz"/>
    <x v="5"/>
    <m/>
    <d v="2015-04-07T19:24:00"/>
    <d v="2015-04-10T20:15:00"/>
    <s v="solicito informar disponibilidade orçamentária visando a contratação por dispensa de licitação;"/>
    <d v="1900-01-02T00:51:00"/>
    <n v="3.0354166666656965"/>
    <d v="1900-01-03T00:00:00"/>
    <s v="19:24"/>
  </r>
  <r>
    <s v="Coordenadoria de Segurança, Transporte e Apoio Administrativo"/>
    <x v="4"/>
    <s v="DISPENSA"/>
    <s v="CO_ORIGI"/>
    <s v="CO_Atualiz"/>
    <x v="6"/>
    <m/>
    <d v="2015-04-10T20:15:00"/>
    <d v="2015-04-13T13:43:00"/>
    <s v="Com a informação."/>
    <d v="1900-01-01T17:28:00"/>
    <n v="2.7277777777781012"/>
    <d v="1900-01-01T00:00:00"/>
    <s v="20:15"/>
  </r>
  <r>
    <s v="Coordenadoria de Segurança, Transporte e Apoio Administrativo"/>
    <x v="4"/>
    <s v="DISPENSA"/>
    <s v="SECOFC_ORIGI"/>
    <s v="SECOFC_Atualiz"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  <d v="1899-12-31T00:00:00"/>
    <s v="13:43"/>
  </r>
  <r>
    <s v="Coordenadoria de Segurança, Transporte e Apoio Administrativo"/>
    <x v="4"/>
    <s v="DISPENSA"/>
    <s v="CLC_ORIGI"/>
    <s v="CLC_Atualiz"/>
    <x v="8"/>
    <m/>
    <d v="2015-04-13T15:02:00"/>
    <d v="2015-04-14T15:41:00"/>
    <s v="Para demais procedimentos"/>
    <d v="1899-12-31T00:39:00"/>
    <n v="1.0270833333343035"/>
    <d v="1900-01-01T00:00:00"/>
    <s v="15:2"/>
  </r>
  <r>
    <s v="Coordenadoria de Segurança, Transporte e Apoio Administrativo"/>
    <x v="4"/>
    <s v="DISPENSA"/>
    <s v="SC_ORIGI"/>
    <s v="SC_Atualiz"/>
    <x v="9"/>
    <m/>
    <d v="2015-04-14T15:41:00"/>
    <d v="2015-05-08T17:36:00"/>
    <s v="Para elaborar o termo de dispensa de Licitação."/>
    <d v="1900-01-23T01:55:00"/>
    <n v="24.079861111109494"/>
    <n v="-5"/>
    <s v="15:41"/>
  </r>
  <r>
    <s v="Coordenadoria de Segurança, Transporte e Apoio Administrativo"/>
    <x v="4"/>
    <s v="DISPENSA"/>
    <s v="CLC_ORIGI"/>
    <s v="CLC_Atualiz"/>
    <x v="8"/>
    <m/>
    <d v="2015-05-08T17:36:00"/>
    <d v="2015-05-12T15:41:00"/>
    <s v="Com a informação."/>
    <d v="1900-01-02T22:05:00"/>
    <n v="3.9201388888905058"/>
    <d v="1900-01-02T00:00:00"/>
    <s v="17:36"/>
  </r>
  <r>
    <s v="Coordenadoria de Segurança, Transporte e Apoio Administrativo"/>
    <x v="4"/>
    <s v="DISPENSA"/>
    <s v="SC_ORIGI"/>
    <s v="SC_Atualiz"/>
    <x v="9"/>
    <m/>
    <d v="2015-05-12T15:41:00"/>
    <d v="2015-05-14T18:37:00"/>
    <s v="Para retificação."/>
    <d v="1900-01-01T02:56:00"/>
    <n v="2.1222222222204437"/>
    <d v="1900-01-02T00:00:00"/>
    <s v="15:41"/>
  </r>
  <r>
    <s v="Coordenadoria de Segurança, Transporte e Apoio Administrativo"/>
    <x v="4"/>
    <s v="DISPENSA"/>
    <s v="CLC_ORIGI"/>
    <s v="CLC_Atualiz"/>
    <x v="8"/>
    <m/>
    <d v="2015-05-14T18:37:00"/>
    <d v="2015-05-14T20:43:00"/>
    <s v="Com a informação."/>
    <d v="1899-12-30T02:06:00"/>
    <n v="8.7500000001455192E-2"/>
    <d v="1899-12-31T00:00:00"/>
    <s v="18:37"/>
  </r>
  <r>
    <s v="Coordenadoria de Segurança, Transporte e Apoio Administrativo"/>
    <x v="4"/>
    <s v="DISPENSA"/>
    <s v="SCON_ORIGI"/>
    <s v="SCON_Atualiz"/>
    <x v="10"/>
    <m/>
    <d v="2015-05-14T20:43:00"/>
    <d v="2015-05-20T16:18:00"/>
    <s v="Para elaborar minuta do contrato."/>
    <d v="1900-01-04T19:35:00"/>
    <n v="5.8159722222262644"/>
    <d v="1900-01-04T00:00:00"/>
    <s v="20:43"/>
  </r>
  <r>
    <s v="Coordenadoria de Segurança, Transporte e Apoio Administrativo"/>
    <x v="4"/>
    <s v="DISPENSA"/>
    <s v="CLC_ORIGI"/>
    <s v="CLC_Atualiz"/>
    <x v="8"/>
    <m/>
    <d v="2015-05-20T16:18:00"/>
    <d v="2015-05-22T19:58:00"/>
    <s v="Segue minuta para análise e, se de acorodo para empenho."/>
    <d v="1900-01-01T03:40:00"/>
    <n v="2.1527777777737356"/>
    <d v="1900-01-02T00:00:00"/>
    <s v="16:18"/>
  </r>
  <r>
    <s v="Coordenadoria de Segurança, Transporte e Apoio Administrativo"/>
    <x v="4"/>
    <s v="DISPENSA"/>
    <s v="SECADM_ORIGI"/>
    <s v="SECADM_Atualiz"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  <d v="1900-01-01T00:00:00"/>
    <s v="19:58"/>
  </r>
  <r>
    <s v="Coordenadoria de Segurança, Transporte e Apoio Administrativo"/>
    <x v="4"/>
    <s v="DISPENSA"/>
    <s v="ASSDG_ORIGI"/>
    <s v="ASSDG_Atualiz"/>
    <x v="12"/>
    <m/>
    <d v="2015-05-25T19:00:00"/>
    <d v="2015-05-29T15:23:00"/>
    <s v="análise e demais encaminhamentos pertinentes"/>
    <d v="1900-01-02T20:23:00"/>
    <n v="3.8493055555591127"/>
    <d v="1900-01-04T00:00:00"/>
    <s v="19:0"/>
  </r>
  <r>
    <s v="Coordenadoria de Segurança, Transporte e Apoio Administrativo"/>
    <x v="4"/>
    <s v="DISPENSA"/>
    <s v="DG_ORIGI"/>
    <s v="DG_Atualiz"/>
    <x v="1"/>
    <m/>
    <d v="2015-05-29T15:23:00"/>
    <d v="2015-05-29T19:26:00"/>
    <s v="Para apreciação."/>
    <d v="1899-12-30T04:03:00"/>
    <n v="0.16874999999708962"/>
    <d v="1899-12-31T00:00:00"/>
    <s v="15:23"/>
  </r>
  <r>
    <s v="Coordenadoria de Segurança, Transporte e Apoio Administrativo"/>
    <x v="4"/>
    <s v="DISPENSA"/>
    <s v="CO_ORIGI"/>
    <s v="CO_Atualiz"/>
    <x v="6"/>
    <m/>
    <d v="2015-05-29T19:26:00"/>
    <d v="2015-05-29T19:53:00"/>
    <s v="Para empenhar."/>
    <d v="1899-12-30T00:27:00"/>
    <n v="1.8750000002910383E-2"/>
    <d v="1899-12-31T00:00:00"/>
    <s v="19:26"/>
  </r>
  <r>
    <s v="Coordenadoria de Segurança, Transporte e Apoio Administrativo"/>
    <x v="4"/>
    <s v="DISPENSA"/>
    <s v="ACO_ORIGI"/>
    <s v="ACO_Atualiz"/>
    <x v="13"/>
    <m/>
    <d v="2015-05-29T19:53:00"/>
    <d v="2015-06-02T17:33:00"/>
    <s v="Para emissão da nota de empenho."/>
    <d v="1900-01-02T21:40:00"/>
    <n v="3.9027777777737356"/>
    <n v="-19"/>
    <s v="19:53"/>
  </r>
  <r>
    <s v="Coordenadoria de Segurança, Transporte e Apoio Administrativo"/>
    <x v="4"/>
    <s v="DISPENSA"/>
    <s v="SECOFC_ORIGI"/>
    <s v="SECOFC_Atualiz"/>
    <x v="7"/>
    <m/>
    <d v="2015-06-02T17:33:00"/>
    <d v="2015-06-02T18:14:00"/>
    <s v="-"/>
    <d v="1899-12-30T00:41:00"/>
    <n v="2.8472222227719612E-2"/>
    <d v="1899-12-31T00:00:00"/>
    <s v="17:33"/>
  </r>
  <r>
    <s v="Coordenadoria de Segurança, Transporte e Apoio Administrativo"/>
    <x v="4"/>
    <s v="DISPENSA"/>
    <s v="DG_ORIGI"/>
    <s v="DG_Atualiz"/>
    <x v="1"/>
    <m/>
    <d v="2015-06-02T17:33:00"/>
    <d v="2015-06-02T18:21:00"/>
    <s v="-"/>
    <d v="1899-12-30T00:48:00"/>
    <n v="3.3333333332848269E-2"/>
    <d v="1899-12-31T00:00:00"/>
    <s v="17:33"/>
  </r>
  <r>
    <s v="Coordenadoria de Segurança, Transporte e Apoio Administrativo"/>
    <x v="4"/>
    <s v="DISPENSA"/>
    <s v="ACO_ORIGI"/>
    <s v="ACO_Atualiz"/>
    <x v="13"/>
    <m/>
    <d v="2015-06-02T18:21:00"/>
    <d v="2015-06-02T18:38:00"/>
    <s v="Conclusão de trâmite colaborativo"/>
    <d v="1899-12-30T00:17:00"/>
    <n v="1.1805555557657499E-2"/>
    <d v="1899-12-31T00:00:00"/>
    <s v="18:21"/>
  </r>
  <r>
    <s v="Coordenadoria de Segurança, Transporte e Apoio Administrativo"/>
    <x v="4"/>
    <s v="DISPENSA"/>
    <s v="SAEO_ORIGI"/>
    <s v="SAEO_Atualiz"/>
    <x v="14"/>
    <m/>
    <d v="2015-06-02T18:38:00"/>
    <d v="2015-06-02T19:13:00"/>
    <s v="Para registros."/>
    <d v="1899-12-30T00:35:00"/>
    <n v="2.4305555554747116E-2"/>
    <d v="1899-12-31T00:00:00"/>
    <s v="18:38"/>
  </r>
  <r>
    <s v="Coordenadoria de Segurança, Transporte e Apoio Administrativo"/>
    <x v="4"/>
    <s v="DISPENSA"/>
    <s v="CLC_ORIGI"/>
    <s v="CLC_Atualiz"/>
    <x v="8"/>
    <m/>
    <d v="2015-06-02T19:13:00"/>
    <d v="2015-06-03T15:11:00"/>
    <s v="Conforme item IV do documento nº 099844/2015."/>
    <d v="1899-12-30T19:58:00"/>
    <n v="0.83194444444961846"/>
    <d v="1900-01-01T00:00:00"/>
    <s v="19:13"/>
  </r>
  <r>
    <s v="Coordenadoria de Segurança, Transporte e Apoio Administrativo"/>
    <x v="4"/>
    <s v="DISPENSA"/>
    <s v="SC_ORIGI"/>
    <s v="SC_Atualiz"/>
    <x v="9"/>
    <m/>
    <d v="2015-06-03T15:11:00"/>
    <d v="2015-06-03T15:58:00"/>
    <s v="Para efetuar o registro no SIASG."/>
    <d v="1899-12-30T00:47:00"/>
    <n v="3.2638888886140194E-2"/>
    <d v="1899-12-31T00:00:00"/>
    <s v="15:11"/>
  </r>
  <r>
    <s v="Coordenadoria de Segurança, Transporte e Apoio Administrativo"/>
    <x v="4"/>
    <s v="DISPENSA"/>
    <s v="CLC_ORIGI"/>
    <s v="CLC_Atualiz"/>
    <x v="8"/>
    <m/>
    <d v="2015-06-03T15:58:00"/>
    <d v="2015-06-03T19:32:00"/>
    <s v="Com a informação."/>
    <d v="1899-12-30T03:34:00"/>
    <n v="0.14861111110803904"/>
    <d v="1899-12-31T00:00:00"/>
    <s v="15:58"/>
  </r>
  <r>
    <s v="Coordenadoria de Segurança, Transporte e Apoio Administrativo"/>
    <x v="4"/>
    <s v="DISPENSA"/>
    <s v="SCON_ORIGI"/>
    <s v="SCON_Atualiz"/>
    <x v="10"/>
    <m/>
    <d v="2015-06-03T19:32:00"/>
    <d v="2015-06-23T18:52:00"/>
    <s v="Para emitir em definitivo o contrato."/>
    <d v="1900-01-18T23:20:00"/>
    <n v="19.972222222226264"/>
    <d v="1900-01-13T00:00:00"/>
    <s v="19:32"/>
  </r>
  <r>
    <s v="Coordenadoria de Segurança, Transporte e Apoio Administrativo"/>
    <x v="4"/>
    <s v="DISPENSA"/>
    <s v="CLC_ORIGI"/>
    <s v="CLC_Atualiz"/>
    <x v="8"/>
    <m/>
    <d v="2015-06-23T18:52:00"/>
    <d v="2015-06-24T15:23:00"/>
    <s v="Concluídos os procedimentos de formalização do Contrato nº 82/15, anexado o extrato de publicação"/>
    <d v="1899-12-30T20:31:00"/>
    <n v="0.85486111111094942"/>
    <d v="1900-01-01T00:00:00"/>
    <s v="18:52"/>
  </r>
  <r>
    <s v="Coordenadoria de Segurança, Transporte e Apoio Administrativo"/>
    <x v="4"/>
    <s v="DISPENSA"/>
    <s v="SAEO_ORIGI"/>
    <s v="SAEO_Atualiz"/>
    <x v="14"/>
    <m/>
    <d v="2015-06-24T15:23:00"/>
    <d v="2015-06-24T16:51:00"/>
    <s v="Para lançamentos e registros."/>
    <d v="1899-12-30T01:28:00"/>
    <n v="6.1111111106583849E-2"/>
    <d v="1899-12-31T00:00:00"/>
    <s v="15:23"/>
  </r>
  <r>
    <s v="Coordenadoria de Segurança, Transporte e Apoio Administrativo"/>
    <x v="5"/>
    <s v="DISPENSA"/>
    <s v="147ZE_ORIGI"/>
    <s v="147ZE_Atualiz"/>
    <x v="25"/>
    <m/>
    <s v="-"/>
    <d v="2014-04-09T16:20:00"/>
    <s v="-"/>
    <d v="1899-12-30T00:00:00"/>
    <n v="0"/>
    <e v="#VALUE!"/>
    <e v="#VALUE!"/>
  </r>
  <r>
    <s v="Coordenadoria de Segurança, Transporte e Apoio Administrativo"/>
    <x v="5"/>
    <s v="DISPENSA"/>
    <s v="ASSISEG_ORIGI"/>
    <s v="SESEG_Atualiz"/>
    <x v="2"/>
    <s v="S"/>
    <d v="2014-04-09T16:20:00"/>
    <d v="2014-04-23T13:57:00"/>
    <s v="Para apreciação."/>
    <d v="1900-01-12T21:37:00"/>
    <n v="13.900694444448163"/>
    <d v="1900-01-06T00:00:00"/>
    <s v="16:20"/>
  </r>
  <r>
    <s v="Coordenadoria de Segurança, Transporte e Apoio Administrativo"/>
    <x v="5"/>
    <s v="DISPENSA"/>
    <s v="147ZE_ORIGI"/>
    <s v="147ZE_Atualiz"/>
    <x v="25"/>
    <m/>
    <d v="2014-04-23T13:57:00"/>
    <d v="2014-04-28T19:23:00"/>
    <s v="Para adequações conforme e-mail encaminhado nesta data."/>
    <d v="1900-01-04T05:26:00"/>
    <n v="5.226388888884685"/>
    <d v="1900-01-03T00:00:00"/>
    <s v="13:57"/>
  </r>
  <r>
    <s v="Coordenadoria de Segurança, Transporte e Apoio Administrativo"/>
    <x v="5"/>
    <s v="DISPENSA"/>
    <s v="ASSISEG_ORIGI"/>
    <s v="SESEG_Atualiz"/>
    <x v="2"/>
    <s v="S"/>
    <d v="2014-04-28T19:23:00"/>
    <d v="2014-05-19T11:41:00"/>
    <s v="Devolutiva dos orçamentos readequados."/>
    <d v="1900-01-19T16:18:00"/>
    <n v="20.679166666668607"/>
    <n v="-8"/>
    <s v="19:23"/>
  </r>
  <r>
    <s v="Coordenadoria de Segurança, Transporte e Apoio Administrativo"/>
    <x v="5"/>
    <s v="DISPENSA"/>
    <s v="CAA_ORIGI"/>
    <s v="CIP_Atualiz"/>
    <x v="3"/>
    <s v="S"/>
    <d v="2014-05-19T11:41:00"/>
    <d v="2014-05-20T16:17:00"/>
    <s v="Para análise"/>
    <d v="1899-12-31T04:36:00"/>
    <n v="1.1916666666656965"/>
    <d v="1900-01-01T00:00:00"/>
    <s v="11:41"/>
  </r>
  <r>
    <s v="Coordenadoria de Segurança, Transporte e Apoio Administrativo"/>
    <x v="5"/>
    <s v="DISPENSA"/>
    <s v="ASSISEG_ORIGI"/>
    <s v="SESEG_Atualiz"/>
    <x v="2"/>
    <s v="S"/>
    <d v="2014-05-20T16:17:00"/>
    <d v="2014-05-21T15:00:00"/>
    <s v="Para informar."/>
    <d v="1899-12-30T22:43:00"/>
    <n v="0.94652777777810115"/>
    <d v="1900-01-01T00:00:00"/>
    <s v="16:17"/>
  </r>
  <r>
    <s v="Coordenadoria de Segurança, Transporte e Apoio Administrativo"/>
    <x v="5"/>
    <s v="DISPENSA"/>
    <s v="CAA_ORIGI"/>
    <s v="CIP_Atualiz"/>
    <x v="3"/>
    <s v="S"/>
    <d v="2014-05-21T15:00:00"/>
    <d v="2014-05-22T15:04:00"/>
    <s v="Para análise e encaminhamento."/>
    <d v="1899-12-31T00:04:00"/>
    <n v="1.0027777777795563"/>
    <d v="1900-01-01T00:00:00"/>
    <s v="15:0"/>
  </r>
  <r>
    <s v="Coordenadoria de Segurança, Transporte e Apoio Administrativo"/>
    <x v="5"/>
    <s v="DISPENSA"/>
    <s v="SECADM_ORIGI"/>
    <s v="SECADM_Atualiz"/>
    <x v="4"/>
    <m/>
    <d v="2014-05-22T15:04:00"/>
    <d v="2014-05-22T19:17:00"/>
    <s v="Segue para os procedimentos necessários aos serviços de monitoramento do Fórum de Foz do Iguaçú."/>
    <d v="1899-12-30T04:13:00"/>
    <n v="0.1756944444423425"/>
    <d v="1899-12-31T00:00:00"/>
    <s v="15:4"/>
  </r>
  <r>
    <s v="Coordenadoria de Segurança, Transporte e Apoio Administrativo"/>
    <x v="5"/>
    <s v="DISPENSA"/>
    <s v="SPO_ORIGI"/>
    <s v="SPO_Atualiz"/>
    <x v="5"/>
    <m/>
    <d v="2014-05-22T19:17:00"/>
    <d v="2014-05-23T19:28:00"/>
    <s v="Solicito informar disponibilidade orçamentária"/>
    <d v="1899-12-31T00:11:00"/>
    <n v="1.007638888891961"/>
    <d v="1900-01-01T00:00:00"/>
    <s v="19:17"/>
  </r>
  <r>
    <s v="Coordenadoria de Segurança, Transporte e Apoio Administrativo"/>
    <x v="5"/>
    <s v="DISPENSA"/>
    <s v="CO_ORIGI"/>
    <s v="CO_Atualiz"/>
    <x v="6"/>
    <m/>
    <d v="2014-05-23T19:28:00"/>
    <d v="2014-05-26T13:22:00"/>
    <s v="Com informação"/>
    <d v="1900-01-01T17:54:00"/>
    <n v="2.7458333333270275"/>
    <d v="1900-01-01T00:00:00"/>
    <s v="19:28"/>
  </r>
  <r>
    <s v="Coordenadoria de Segurança, Transporte e Apoio Administrativo"/>
    <x v="5"/>
    <s v="DISPENSA"/>
    <s v="SECOFC_ORIGI"/>
    <s v="SECOFC_Atualiz"/>
    <x v="7"/>
    <m/>
    <d v="2014-05-26T13:22:00"/>
    <d v="2014-05-26T14:29:00"/>
    <s v="Para ciência e encaminhamento."/>
    <d v="1899-12-30T01:07:00"/>
    <n v="4.652777778392192E-2"/>
    <d v="1899-12-31T00:00:00"/>
    <s v="13:22"/>
  </r>
  <r>
    <s v="Coordenadoria de Segurança, Transporte e Apoio Administrativo"/>
    <x v="5"/>
    <s v="DISPENSA"/>
    <s v="CLC_ORIGI"/>
    <s v="CLC_Atualiz"/>
    <x v="8"/>
    <m/>
    <d v="2014-05-26T14:29:00"/>
    <d v="2014-06-04T18:30:00"/>
    <s v="Para procedimentos."/>
    <d v="1900-01-08T04:01:00"/>
    <n v="9.1673611111109494"/>
    <n v="-15"/>
    <s v="14:29"/>
  </r>
  <r>
    <s v="Coordenadoria de Segurança, Transporte e Apoio Administrativo"/>
    <x v="5"/>
    <s v="DISPENSA"/>
    <s v="SC_ORIGI"/>
    <s v="SC_Atualiz"/>
    <x v="9"/>
    <m/>
    <d v="2014-06-04T18:30:00"/>
    <d v="2014-06-13T12:20:00"/>
    <s v="Para elaborar Termo de Dispensa de Licitação - art. 24, II, da Lei nº 8.666/93."/>
    <d v="1900-01-07T17:50:00"/>
    <n v="8.7430555555547471"/>
    <d v="1900-01-07T00:00:00"/>
    <s v="18:30"/>
  </r>
  <r>
    <s v="Coordenadoria de Segurança, Transporte e Apoio Administrativo"/>
    <x v="5"/>
    <s v="DISPENSA"/>
    <s v="CLC_ORIGI"/>
    <s v="CLC_Atualiz"/>
    <x v="8"/>
    <m/>
    <d v="2014-06-13T12:20:00"/>
    <d v="2014-06-18T18:25:00"/>
    <s v="com termo de dispensa"/>
    <d v="1900-01-04T06:05:00"/>
    <n v="5.2534722222189885"/>
    <d v="1900-01-03T00:00:00"/>
    <s v="12:20"/>
  </r>
  <r>
    <s v="Coordenadoria de Segurança, Transporte e Apoio Administrativo"/>
    <x v="5"/>
    <s v="DISPENSA"/>
    <s v="SCON_ORIGI"/>
    <s v="SCON_Atualiz"/>
    <x v="10"/>
    <m/>
    <d v="2014-06-18T18:25:00"/>
    <d v="2014-06-26T13:05:00"/>
    <s v="Para elaboração de minuta contratual."/>
    <d v="1900-01-06T18:40:00"/>
    <n v="7.7777777777810115"/>
    <d v="1900-01-04T00:00:00"/>
    <s v="18:25"/>
  </r>
  <r>
    <s v="Coordenadoria de Segurança, Transporte e Apoio Administrativo"/>
    <x v="5"/>
    <s v="DISPENSA"/>
    <s v="CLC_ORIGI"/>
    <s v="CLC_Atualiz"/>
    <x v="8"/>
    <m/>
    <d v="2014-06-26T13:05:00"/>
    <d v="2014-06-27T15:58:00"/>
    <s v="Segue minuta do contrato, para análise, com o aceite da empresa. Já considerando a adequação"/>
    <d v="1899-12-31T02:53:00"/>
    <n v="1.1201388888875954"/>
    <d v="1900-01-01T00:00:00"/>
    <s v="13:5"/>
  </r>
  <r>
    <s v="Coordenadoria de Segurança, Transporte e Apoio Administrativo"/>
    <x v="5"/>
    <s v="DISPENSA"/>
    <s v="SC_ORIGI"/>
    <s v="SC_Atualiz"/>
    <x v="9"/>
    <m/>
    <d v="2014-06-27T15:58:00"/>
    <d v="2014-06-27T18:57:00"/>
    <s v="Para adequação."/>
    <d v="1899-12-30T02:59:00"/>
    <n v="0.12430555555329192"/>
    <d v="1899-12-31T00:00:00"/>
    <s v="15:58"/>
  </r>
  <r>
    <s v="Coordenadoria de Segurança, Transporte e Apoio Administrativo"/>
    <x v="5"/>
    <s v="DISPENSA"/>
    <s v="CLC_ORIGI"/>
    <s v="CLC_Atualiz"/>
    <x v="8"/>
    <m/>
    <d v="2014-06-27T18:57:00"/>
    <d v="2014-06-30T19:39:00"/>
    <s v="Alterações no Termo de dispensa"/>
    <d v="1900-01-02T00:42:00"/>
    <n v="3.0291666666671517"/>
    <d v="1900-01-01T00:00:00"/>
    <s v="18:57"/>
  </r>
  <r>
    <s v="Coordenadoria de Segurança, Transporte e Apoio Administrativo"/>
    <x v="5"/>
    <s v="DISPENSA"/>
    <s v="SECADM_ORIGI"/>
    <s v="SECADM_Atualiz"/>
    <x v="4"/>
    <m/>
    <d v="2014-06-30T19:39:00"/>
    <d v="2014-07-01T19:47:00"/>
    <s v="Para autorizar a dispensa de licitação, na forma do art. 24, II, da Lei nº 8.666/93."/>
    <d v="1899-12-31T00:08:00"/>
    <n v="1.0055555555591127"/>
    <n v="-22"/>
    <s v="19:39"/>
  </r>
  <r>
    <s v="Coordenadoria de Segurança, Transporte e Apoio Administrativo"/>
    <x v="5"/>
    <s v="DISPENSA"/>
    <s v="ASSDG_ORIGI"/>
    <s v="ASSDG_Atualiz"/>
    <x v="12"/>
    <m/>
    <d v="2014-07-01T19:47:00"/>
    <d v="2014-07-05T16:23:00"/>
    <s v="Para análise da minuta contratual, após encaminhe-se à Direção Geral."/>
    <d v="1900-01-02T20:36:00"/>
    <n v="3.8583333333299379"/>
    <d v="1900-01-03T00:00:00"/>
    <s v="19:47"/>
  </r>
  <r>
    <s v="Coordenadoria de Segurança, Transporte e Apoio Administrativo"/>
    <x v="5"/>
    <s v="DISPENSA"/>
    <s v="DG_ORIGI"/>
    <s v="DG_Atualiz"/>
    <x v="1"/>
    <m/>
    <d v="2014-07-05T16:23:00"/>
    <d v="2014-07-07T17:28:00"/>
    <s v="Para apreciação."/>
    <d v="1900-01-01T01:05:00"/>
    <n v="2.0451388888905058"/>
    <d v="1899-12-31T00:00:00"/>
    <s v="16:23"/>
  </r>
  <r>
    <s v="Coordenadoria de Segurança, Transporte e Apoio Administrativo"/>
    <x v="5"/>
    <s v="DISPENSA"/>
    <s v="CLC_ORIGI"/>
    <s v="CLC_Atualiz"/>
    <x v="8"/>
    <m/>
    <d v="2014-07-07T17:28:00"/>
    <d v="2014-07-07T17:53:00"/>
    <s v="para publicação"/>
    <d v="1899-12-30T00:25:00"/>
    <n v="1.7361111109494232E-2"/>
    <d v="1899-12-31T00:00:00"/>
    <s v="17:28"/>
  </r>
  <r>
    <s v="Coordenadoria de Segurança, Transporte e Apoio Administrativo"/>
    <x v="5"/>
    <s v="DISPENSA"/>
    <s v="CO_ORIGI"/>
    <s v="CO_Atualiz"/>
    <x v="6"/>
    <m/>
    <d v="2014-07-07T17:53:00"/>
    <d v="2014-07-07T18:39:00"/>
    <s v="À Coordenadoria de Orçamento Para empenhar."/>
    <d v="1899-12-30T00:46:00"/>
    <n v="3.1944444446708076E-2"/>
    <d v="1899-12-31T00:00:00"/>
    <s v="17:53"/>
  </r>
  <r>
    <s v="Coordenadoria de Segurança, Transporte e Apoio Administrativo"/>
    <x v="5"/>
    <s v="DISPENSA"/>
    <s v="ACO_ORIGI"/>
    <s v="ACO_Atualiz"/>
    <x v="13"/>
    <m/>
    <d v="2014-07-07T18:39:00"/>
    <d v="2014-07-08T11:44:00"/>
    <s v="Para emissão de empenho"/>
    <d v="1899-12-30T17:05:00"/>
    <n v="0.71180555555474712"/>
    <d v="1900-01-01T00:00:00"/>
    <s v="18:39"/>
  </r>
  <r>
    <s v="Coordenadoria de Segurança, Transporte e Apoio Administrativo"/>
    <x v="5"/>
    <s v="DISPENSA"/>
    <s v="SECOFC_ORIGI"/>
    <s v="SECOFC_Atualiz"/>
    <x v="7"/>
    <m/>
    <d v="2014-07-08T11:44:00"/>
    <d v="2014-07-08T13:10:00"/>
    <s v="-"/>
    <d v="1899-12-30T01:26:00"/>
    <n v="5.9722222220443655E-2"/>
    <d v="1899-12-31T00:00:00"/>
    <s v="11:44"/>
  </r>
  <r>
    <s v="Coordenadoria de Segurança, Transporte e Apoio Administrativo"/>
    <x v="5"/>
    <s v="DISPENSA"/>
    <s v="DG_ORIGI"/>
    <s v="DG_Atualiz"/>
    <x v="1"/>
    <m/>
    <d v="2014-07-08T11:44:00"/>
    <d v="2014-07-09T14:11:00"/>
    <s v="-"/>
    <d v="1899-12-31T02:27:00"/>
    <n v="1.1020833333313931"/>
    <d v="1900-01-01T00:00:00"/>
    <s v="11:44"/>
  </r>
  <r>
    <s v="Coordenadoria de Segurança, Transporte e Apoio Administrativo"/>
    <x v="5"/>
    <s v="DISPENSA"/>
    <s v="ACO_ORIGI"/>
    <s v="ACO_Atualiz"/>
    <x v="13"/>
    <m/>
    <d v="2014-07-09T14:11:00"/>
    <d v="2014-07-09T14:21:00"/>
    <s v="Conclusão de trâmite colaborativo"/>
    <d v="1899-12-30T00:10:00"/>
    <n v="6.9444444452528842E-3"/>
    <d v="1899-12-31T00:00:00"/>
    <s v="14:11"/>
  </r>
  <r>
    <s v="Coordenadoria de Segurança, Transporte e Apoio Administrativo"/>
    <x v="5"/>
    <s v="DISPENSA"/>
    <s v="SAEO_ORIGI"/>
    <s v="SAEO_Atualiz"/>
    <x v="14"/>
    <m/>
    <d v="2014-07-09T14:21:00"/>
    <d v="2014-07-09T16:57:00"/>
    <s v="Para registros."/>
    <d v="1899-12-30T02:36:00"/>
    <n v="0.10833333333721384"/>
    <d v="1899-12-31T00:00:00"/>
    <s v="14:21"/>
  </r>
  <r>
    <s v="Coordenadoria de Segurança, Transporte e Apoio Administrativo"/>
    <x v="5"/>
    <s v="DISPENSA"/>
    <s v="CLC_ORIGI"/>
    <s v="CLC_Atualiz"/>
    <x v="8"/>
    <m/>
    <d v="2014-07-09T16:57:00"/>
    <d v="2014-07-10T14:44:00"/>
    <s v="Conforme item 2 do despacho doc.129470/14."/>
    <d v="1899-12-30T21:47:00"/>
    <n v="0.90763888888614019"/>
    <d v="1900-01-01T00:00:00"/>
    <s v="16:57"/>
  </r>
  <r>
    <s v="Coordenadoria de Segurança, Transporte e Apoio Administrativo"/>
    <x v="5"/>
    <s v="DISPENSA"/>
    <s v="SC_ORIGI"/>
    <s v="SC_Atualiz"/>
    <x v="9"/>
    <m/>
    <d v="2014-07-10T14:44:00"/>
    <d v="2014-07-15T13:01:00"/>
    <s v="Para registro no SIASG"/>
    <d v="1900-01-03T22:17:00"/>
    <n v="4.9284722222218988"/>
    <d v="1900-01-03T00:00:00"/>
    <s v="14:44"/>
  </r>
  <r>
    <s v="Coordenadoria de Segurança, Transporte e Apoio Administrativo"/>
    <x v="5"/>
    <s v="DISPENSA"/>
    <s v="SCON_ORIGI"/>
    <s v="SCON_Atualiz"/>
    <x v="10"/>
    <m/>
    <d v="2014-07-15T13:01:00"/>
    <d v="2014-07-28T18:02:00"/>
    <s v="Para emitir contrato."/>
    <d v="1900-01-12T05:01:00"/>
    <n v="13.209027777775191"/>
    <d v="1900-01-09T00:00:00"/>
    <s v="13:1"/>
  </r>
  <r>
    <s v="Coordenadoria de Segurança, Transporte e Apoio Administrativo"/>
    <x v="5"/>
    <s v="DISPENSA"/>
    <s v="CLC_ORIGI"/>
    <s v="CLC_Atualiz"/>
    <x v="8"/>
    <m/>
    <d v="2014-07-28T18:02:00"/>
    <d v="2014-07-29T19:18:00"/>
    <s v="Concluídos os procedimentos referentes ao Contrato nº 102/14."/>
    <d v="1899-12-31T01:16:00"/>
    <n v="1.0527777777824667"/>
    <d v="1900-01-01T00:00:00"/>
    <s v="18:2"/>
  </r>
  <r>
    <s v="Coordenadoria de Segurança, Transporte e Apoio Administrativo"/>
    <x v="5"/>
    <s v="DISPENSA"/>
    <s v="SAEO_ORIGI"/>
    <s v="SAEO_Atualiz"/>
    <x v="14"/>
    <m/>
    <d v="2014-07-29T19:18:00"/>
    <d v="2014-07-30T15:04:00"/>
    <s v="Para lançamentos e registros"/>
    <d v="1899-12-30T19:46:00"/>
    <n v="0.82361111111094942"/>
    <d v="1900-01-01T00:00:00"/>
    <s v="19:18"/>
  </r>
  <r>
    <s v="Secretaria de Gestão de Serviços"/>
    <x v="6"/>
    <s v="Licitação"/>
    <s v="SAPC_ORIGI"/>
    <s v="SAPC_Atualiz"/>
    <x v="26"/>
    <m/>
    <s v="-"/>
    <d v="2015-01-16T17:01:00"/>
    <s v="-"/>
    <d v="1899-12-30T00:00:00"/>
    <n v="0"/>
    <e v="#VALUE!"/>
    <e v="#VALUE!"/>
  </r>
  <r>
    <s v="Secretaria de Gestão de Serviços"/>
    <x v="6"/>
    <s v="Licitação"/>
    <s v="CAA_ORIGI"/>
    <s v="CIP_Atualiz"/>
    <x v="3"/>
    <s v="S"/>
    <d v="2015-01-16T17:01:00"/>
    <d v="2015-01-24T16:49:00"/>
    <s v="PARA APRECIAÇÃO"/>
    <d v="1900-01-06T23:48:00"/>
    <n v="7.9916666666686069"/>
    <d v="1900-01-05T00:00:00"/>
    <s v="17:1"/>
  </r>
  <r>
    <s v="Secretaria de Gestão de Serviços"/>
    <x v="6"/>
    <s v="Licitação"/>
    <s v="SAPC_ORIGI"/>
    <s v="SAPC_Atualiz"/>
    <x v="26"/>
    <m/>
    <d v="2015-01-24T16:49:00"/>
    <d v="2015-02-19T16:36:00"/>
    <s v="informar"/>
    <d v="1900-01-24T23:47:00"/>
    <n v="25.990972222221899"/>
    <n v="-4"/>
    <s v="16:49"/>
  </r>
  <r>
    <s v="Secretaria de Gestão de Serviços"/>
    <x v="6"/>
    <s v="Licitação"/>
    <s v="CAA_ORIGI"/>
    <s v="CIP_Atualiz"/>
    <x v="3"/>
    <s v="S"/>
    <d v="2015-02-19T16:36:00"/>
    <d v="2015-02-24T14:34:00"/>
    <s v="para apreciação superior"/>
    <d v="1900-01-03T21:58:00"/>
    <n v="4.9152777777781012"/>
    <d v="1900-01-03T00:00:00"/>
    <s v="16:36"/>
  </r>
  <r>
    <s v="Secretaria de Gestão de Serviços"/>
    <x v="6"/>
    <s v="Licitação"/>
    <s v="SAPC_ORIGI"/>
    <s v="SAPC_Atualiz"/>
    <x v="26"/>
    <m/>
    <d v="2015-02-24T14:34:00"/>
    <d v="2015-03-06T17:52:00"/>
    <s v="Para complementar."/>
    <d v="1900-01-09T03:18:00"/>
    <n v="10.13749999999709"/>
    <n v="-13"/>
    <s v="14:34"/>
  </r>
  <r>
    <s v="Secretaria de Gestão de Serviços"/>
    <x v="6"/>
    <s v="Licitação"/>
    <s v="CAA_ORIGI"/>
    <s v="CIP_Atualiz"/>
    <x v="3"/>
    <s v="S"/>
    <d v="2015-03-06T17:52:00"/>
    <d v="2015-03-12T15:54:00"/>
    <s v="Com as alterações solicitadas."/>
    <d v="1900-01-04T22:02:00"/>
    <n v="5.9180555555576575"/>
    <d v="1900-01-04T00:00:00"/>
    <s v="17:52"/>
  </r>
  <r>
    <s v="Secretaria de Gestão de Serviços"/>
    <x v="6"/>
    <s v="Licitação"/>
    <s v="SAPC_ORIGI"/>
    <s v="SAPC_Atualiz"/>
    <x v="26"/>
    <m/>
    <d v="2015-03-12T15:54:00"/>
    <d v="2015-03-18T18:31:00"/>
    <s v="Para informar."/>
    <d v="1900-01-05T02:37:00"/>
    <n v="6.109027777776646"/>
    <d v="1900-01-04T00:00:00"/>
    <s v="15:54"/>
  </r>
  <r>
    <s v="Secretaria de Gestão de Serviços"/>
    <x v="6"/>
    <s v="Licitação"/>
    <s v="CAA_ORIGI"/>
    <s v="CIP_Atualiz"/>
    <x v="3"/>
    <s v="S"/>
    <d v="2015-03-18T18:31:00"/>
    <d v="2015-03-23T16:04:00"/>
    <s v="Para apreciação"/>
    <d v="1900-01-03T21:33:00"/>
    <n v="4.8979166666686069"/>
    <d v="1900-01-03T00:00:00"/>
    <s v="18:31"/>
  </r>
  <r>
    <s v="Secretaria de Gestão de Serviços"/>
    <x v="6"/>
    <s v="Licitação"/>
    <s v="SECADM_ORIGI"/>
    <s v="SECADM_Atualiz"/>
    <x v="4"/>
    <m/>
    <d v="2015-03-23T16:04:00"/>
    <d v="2015-03-23T19:59:00"/>
    <s v="para orçamento"/>
    <d v="1899-12-30T03:55:00"/>
    <n v="0.16319444444525288"/>
    <d v="1899-12-31T00:00:00"/>
    <s v="16:4"/>
  </r>
  <r>
    <s v="Secretaria de Gestão de Serviços"/>
    <x v="6"/>
    <s v="Licitação"/>
    <s v="CLC_ORIGI"/>
    <s v="CLC_Atualiz"/>
    <x v="8"/>
    <m/>
    <d v="2015-03-23T19:59:00"/>
    <d v="2015-03-24T13:58:00"/>
    <s v="Para verificar orçamentos."/>
    <d v="1899-12-30T17:59:00"/>
    <n v="0.74930555555329192"/>
    <d v="1900-01-01T00:00:00"/>
    <s v="19:59"/>
  </r>
  <r>
    <s v="Secretaria de Gestão de Serviços"/>
    <x v="6"/>
    <s v="Licitação"/>
    <s v="SC_ORIGI"/>
    <s v="SC_Atualiz"/>
    <x v="9"/>
    <m/>
    <d v="2015-03-24T13:58:00"/>
    <d v="2015-05-13T12:21:00"/>
    <s v="Para orçar."/>
    <d v="1900-02-17T22:23:00"/>
    <n v="49.932638888887595"/>
    <n v="-8"/>
    <s v="13:58"/>
  </r>
  <r>
    <s v="Secretaria de Gestão de Serviços"/>
    <x v="6"/>
    <s v="Licitação"/>
    <s v="CLC_ORIGI"/>
    <s v="CLC_Atualiz"/>
    <x v="8"/>
    <m/>
    <d v="2015-05-13T12:21:00"/>
    <d v="2015-05-13T15:52:00"/>
    <s v="Segue Pesquisa de Preços, e orçamentos das empresas consultadas."/>
    <d v="1899-12-30T03:31:00"/>
    <n v="0.14652777778246673"/>
    <d v="1899-12-31T00:00:00"/>
    <s v="12:21"/>
  </r>
  <r>
    <s v="Secretaria de Gestão de Serviços"/>
    <x v="6"/>
    <s v="Licitação"/>
    <s v="SPO_ORIGI"/>
    <s v="SPO_Atualiz"/>
    <x v="5"/>
    <m/>
    <d v="2015-05-13T15:52:00"/>
    <d v="2015-05-13T18:17:00"/>
    <s v="Para informar disponibilidade orçamentária."/>
    <d v="1899-12-30T02:25:00"/>
    <n v="0.10069444444525288"/>
    <d v="1899-12-31T00:00:00"/>
    <s v="15:52"/>
  </r>
  <r>
    <s v="Secretaria de Gestão de Serviços"/>
    <x v="6"/>
    <s v="Licitação"/>
    <s v="SAPC_ORIGI"/>
    <s v="SAPC_Atualiz"/>
    <x v="26"/>
    <m/>
    <d v="2015-05-13T18:17:00"/>
    <d v="2015-05-14T17:59:00"/>
    <s v="Para ratificar a estimativa de execução para 2015."/>
    <d v="1899-12-30T23:42:00"/>
    <n v="0.98749999999563443"/>
    <d v="1900-01-01T00:00:00"/>
    <s v="18:17"/>
  </r>
  <r>
    <s v="Secretaria de Gestão de Serviços"/>
    <x v="6"/>
    <s v="Licitação"/>
    <s v="SPO_ORIGI"/>
    <s v="SPO_Atualiz"/>
    <x v="5"/>
    <m/>
    <d v="2015-05-14T17:59:00"/>
    <d v="2015-05-14T18:56:00"/>
    <s v="Com a informação."/>
    <d v="1899-12-30T00:57:00"/>
    <n v="3.9583333338669036E-2"/>
    <d v="1899-12-31T00:00:00"/>
    <s v="17:59"/>
  </r>
  <r>
    <s v="Secretaria de Gestão de Serviços"/>
    <x v="6"/>
    <s v="Licitação"/>
    <s v="CO_ORIGI"/>
    <s v="CO_Atualiz"/>
    <x v="6"/>
    <m/>
    <d v="2015-05-14T18:56:00"/>
    <d v="2015-05-14T19:33:00"/>
    <s v="Com a informação."/>
    <d v="1899-12-30T00:37:00"/>
    <n v="2.569444444088731E-2"/>
    <d v="1899-12-31T00:00:00"/>
    <s v="18:56"/>
  </r>
  <r>
    <s v="Secretaria de Gestão de Serviços"/>
    <x v="6"/>
    <s v="Licitação"/>
    <s v="SECOFC_ORIGI"/>
    <s v="SECOFC_Atualiz"/>
    <x v="7"/>
    <m/>
    <d v="2015-05-14T19:33:00"/>
    <d v="2015-05-15T16:53:00"/>
    <s v="Para ciência e encaminhamento."/>
    <d v="1899-12-30T21:20:00"/>
    <n v="0.88888888889050577"/>
    <d v="1900-01-01T00:00:00"/>
    <s v="19:33"/>
  </r>
  <r>
    <s v="Secretaria de Gestão de Serviços"/>
    <x v="6"/>
    <s v="Licitação"/>
    <s v="CLC_ORIGI"/>
    <s v="CLC_Atualiz"/>
    <x v="8"/>
    <m/>
    <d v="2015-05-15T16:53:00"/>
    <d v="2015-05-15T19:29:00"/>
    <s v="Para procedimentos."/>
    <d v="1899-12-30T02:36:00"/>
    <n v="0.10833333332993789"/>
    <d v="1899-12-31T00:00:00"/>
    <s v="16:53"/>
  </r>
  <r>
    <s v="Secretaria de Gestão de Serviços"/>
    <x v="6"/>
    <s v="Licitação"/>
    <s v="SC_ORIGI"/>
    <s v="SC_Atualiz"/>
    <x v="9"/>
    <m/>
    <d v="2015-05-15T19:29:00"/>
    <d v="2015-05-20T16:26:00"/>
    <s v="Para elaborar Termo de Abertura de Licitação."/>
    <d v="1900-01-03T20:57:00"/>
    <n v="4.8729166666671517"/>
    <d v="1900-01-03T00:00:00"/>
    <s v="19:29"/>
  </r>
  <r>
    <s v="Secretaria de Gestão de Serviços"/>
    <x v="6"/>
    <s v="Licitação"/>
    <s v="CLC_ORIGI"/>
    <s v="CLC_Atualiz"/>
    <x v="8"/>
    <m/>
    <d v="2015-05-20T16:26:00"/>
    <d v="2015-05-20T18:31:00"/>
    <s v="Segue Termo de Abertura de Licitação"/>
    <d v="1899-12-30T02:05:00"/>
    <n v="8.6805555554747116E-2"/>
    <d v="1899-12-31T00:00:00"/>
    <s v="16:26"/>
  </r>
  <r>
    <s v="Secretaria de Gestão de Serviços"/>
    <x v="6"/>
    <s v="Licitação"/>
    <s v="SECADM_ORIGI"/>
    <s v="SECADM_Atualiz"/>
    <x v="4"/>
    <m/>
    <d v="2015-05-20T18:31:00"/>
    <d v="2015-05-20T20:35:00"/>
    <s v="Para autorizar o Termo de Abertura de Licitação."/>
    <d v="1899-12-30T02:04:00"/>
    <n v="8.6111111115314998E-2"/>
    <d v="1899-12-31T00:00:00"/>
    <s v="18:31"/>
  </r>
  <r>
    <s v="Secretaria de Gestão de Serviços"/>
    <x v="6"/>
    <s v="Licitação"/>
    <s v="CLC_ORIGI"/>
    <s v="CLC_Atualiz"/>
    <x v="8"/>
    <m/>
    <d v="2015-05-20T20:35:00"/>
    <d v="2015-05-21T14:55:00"/>
    <s v="Para elaboração da minuta do edital."/>
    <d v="1899-12-30T18:20:00"/>
    <n v="0.76388888889050577"/>
    <d v="1900-01-01T00:00:00"/>
    <s v="20:35"/>
  </r>
  <r>
    <s v="Secretaria de Gestão de Serviços"/>
    <x v="6"/>
    <s v="Licitação"/>
    <s v="SLIC_ORIGI"/>
    <s v="SLIC_Atualiz"/>
    <x v="27"/>
    <m/>
    <d v="2015-05-21T14:55:00"/>
    <d v="2015-05-26T17:33:00"/>
    <s v="Para emissão do edital. À SCON Para emissão da minuta de contrato."/>
    <d v="1900-01-04T02:38:00"/>
    <n v="5.1097222222160781"/>
    <d v="1900-01-03T00:00:00"/>
    <s v="14:55"/>
  </r>
  <r>
    <s v="Secretaria de Gestão de Serviços"/>
    <x v="6"/>
    <s v="Licitação"/>
    <s v="SCON_ORIGI"/>
    <s v="SCON_Atualiz"/>
    <x v="10"/>
    <m/>
    <d v="2015-05-26T17:33:00"/>
    <d v="2015-05-27T16:46:00"/>
    <s v="Para elaboração da minuta contratual - Anexo IV."/>
    <d v="1899-12-30T23:13:00"/>
    <n v="0.96736111111385981"/>
    <d v="1900-01-01T00:00:00"/>
    <s v="17:33"/>
  </r>
  <r>
    <s v="Secretaria de Gestão de Serviços"/>
    <x v="6"/>
    <s v="Licitação"/>
    <s v="SLIC_ORIGI"/>
    <s v="SLIC_Atualiz"/>
    <x v="27"/>
    <m/>
    <d v="2015-05-27T16:46:00"/>
    <d v="2015-05-27T18:41:00"/>
    <s v="Inserida minuta contratual em campo próprio."/>
    <d v="1899-12-30T01:55:00"/>
    <n v="7.9861111109494232E-2"/>
    <d v="1899-12-31T00:00:00"/>
    <s v="16:46"/>
  </r>
  <r>
    <s v="Secretaria de Gestão de Serviços"/>
    <x v="6"/>
    <s v="Licitação"/>
    <s v="CLC_ORIGI"/>
    <s v="CLC_Atualiz"/>
    <x v="8"/>
    <m/>
    <d v="2015-05-27T18:41:00"/>
    <d v="2015-05-27T19:48:00"/>
    <s v="Para análise e encaminhamento."/>
    <d v="1899-12-30T01:07:00"/>
    <n v="4.6527777776645962E-2"/>
    <d v="1899-12-31T00:00:00"/>
    <s v="18:41"/>
  </r>
  <r>
    <s v="Secretaria de Gestão de Serviços"/>
    <x v="6"/>
    <s v="Licitação"/>
    <s v="SECADM_ORIGI"/>
    <s v="SECADM_Atualiz"/>
    <x v="4"/>
    <m/>
    <d v="2015-05-27T19:48:00"/>
    <d v="2015-05-28T19:16:00"/>
    <s v="À apreciação superior."/>
    <d v="1899-12-30T23:28:00"/>
    <n v="0.97777777777810115"/>
    <d v="1900-01-01T00:00:00"/>
    <s v="19:48"/>
  </r>
  <r>
    <s v="Secretaria de Gestão de Serviços"/>
    <x v="6"/>
    <s v="Licitação"/>
    <s v="CAA_ORIGI"/>
    <s v="CIP_Atualiz"/>
    <x v="3"/>
    <s v="S"/>
    <d v="2015-05-28T19:16:00"/>
    <d v="2015-05-29T10:20:00"/>
    <s v="readequação do Projeto B ico"/>
    <d v="1899-12-30T15:04:00"/>
    <n v="0.62777777777955635"/>
    <d v="1900-01-01T00:00:00"/>
    <s v="19:16"/>
  </r>
  <r>
    <s v="Secretaria de Gestão de Serviços"/>
    <x v="6"/>
    <s v="Licitação"/>
    <s v="SAPC_ORIGI"/>
    <s v="SAPC_Atualiz"/>
    <x v="26"/>
    <m/>
    <d v="2015-05-29T10:20:00"/>
    <d v="2015-05-29T13:11:00"/>
    <s v="Para adequar a redação do ANS - item 11."/>
    <d v="1899-12-30T02:51:00"/>
    <n v="0.11875000000145519"/>
    <d v="1899-12-31T00:00:00"/>
    <s v="10:20"/>
  </r>
  <r>
    <s v="Secretaria de Gestão de Serviços"/>
    <x v="6"/>
    <s v="Licitação"/>
    <s v="SLIC_ORIGI"/>
    <s v="SLIC_Atualiz"/>
    <x v="27"/>
    <m/>
    <d v="2015-05-29T13:11:00"/>
    <d v="2015-06-01T18:40:00"/>
    <s v="Para ciência da retificação do projeto b ico."/>
    <d v="1900-01-02T05:29:00"/>
    <n v="3.2284722222248092"/>
    <n v="-20"/>
    <s v="13:11"/>
  </r>
  <r>
    <s v="Secretaria de Gestão de Serviços"/>
    <x v="6"/>
    <s v="Licitação"/>
    <s v="CLC_ORIGI"/>
    <s v="CLC_Atualiz"/>
    <x v="8"/>
    <m/>
    <d v="2015-06-01T18:40:00"/>
    <d v="2015-06-01T20:20:00"/>
    <s v="Para análise e encaminhamento."/>
    <d v="1899-12-30T01:40:00"/>
    <n v="6.9444444437976927E-2"/>
    <d v="1899-12-31T00:00:00"/>
    <s v="18:40"/>
  </r>
  <r>
    <s v="Secretaria de Gestão de Serviços"/>
    <x v="6"/>
    <s v="Licitação"/>
    <s v="SECADM_ORIGI"/>
    <s v="SECADM_Atualiz"/>
    <x v="4"/>
    <m/>
    <d v="2015-06-01T20:20:00"/>
    <d v="2015-06-03T19:52:00"/>
    <s v="À apreciação superior."/>
    <d v="1899-12-31T23:32:00"/>
    <n v="1.9805555555576575"/>
    <d v="1900-01-02T00:00:00"/>
    <s v="20:20"/>
  </r>
  <r>
    <s v="Secretaria de Gestão de Serviços"/>
    <x v="6"/>
    <s v="Licitação"/>
    <s v="CPL_ORIGI"/>
    <s v="CPL_Atualiz"/>
    <x v="11"/>
    <m/>
    <d v="2015-06-03T19:52:00"/>
    <d v="2015-06-05T15:30:00"/>
    <s v="análise e demais encaminhamentos pertinentes"/>
    <d v="1899-12-31T19:38:00"/>
    <n v="1.8180555555591127"/>
    <d v="1900-01-01T00:00:00"/>
    <s v="19:52"/>
  </r>
  <r>
    <s v="Secretaria de Gestão de Serviços"/>
    <x v="6"/>
    <s v="Licitação"/>
    <s v="ASSDG_ORIGI"/>
    <s v="ASSDG_Atualiz"/>
    <x v="12"/>
    <m/>
    <d v="2015-06-05T15:30:00"/>
    <d v="2015-06-12T15:28:00"/>
    <s v="para análise e aprovação."/>
    <d v="1900-01-05T23:58:00"/>
    <n v="6.9986111111065838"/>
    <d v="1900-01-05T00:00:00"/>
    <s v="15:30"/>
  </r>
  <r>
    <s v="Secretaria de Gestão de Serviços"/>
    <x v="6"/>
    <s v="Licitação"/>
    <s v="DG_ORIGI"/>
    <s v="DG_Atualiz"/>
    <x v="1"/>
    <m/>
    <d v="2015-06-12T15:28:00"/>
    <d v="2015-06-12T16:48:00"/>
    <s v="Para apreciação."/>
    <d v="1899-12-30T01:20:00"/>
    <n v="5.5555555554747116E-2"/>
    <d v="1899-12-31T00:00:00"/>
    <s v="15:28"/>
  </r>
  <r>
    <s v="Secretaria de Gestão de Serviços"/>
    <x v="6"/>
    <s v="Licitação"/>
    <s v="SLIC_ORIGI"/>
    <s v="SLIC_Atualiz"/>
    <x v="27"/>
    <m/>
    <d v="2015-06-12T16:48:00"/>
    <d v="2015-06-17T14:58:00"/>
    <s v="PARA PUBLICAÇÃO DO EDITAL"/>
    <d v="1900-01-03T22:10:00"/>
    <n v="4.9236111111167702"/>
    <d v="1900-01-03T00:00:00"/>
    <s v="16:48"/>
  </r>
  <r>
    <s v="Secretaria de Gestão de Serviços"/>
    <x v="6"/>
    <s v="Licitação"/>
    <s v="CPL_ORIGI"/>
    <s v="CPL_Atualiz"/>
    <x v="11"/>
    <m/>
    <d v="2015-06-17T14:58:00"/>
    <d v="2015-06-17T18:20:00"/>
    <s v="Com edital e anexos, em definitivo, para assinatura."/>
    <d v="1899-12-30T03:22:00"/>
    <n v="0.14027777777664596"/>
    <d v="1899-12-31T00:00:00"/>
    <s v="14:58"/>
  </r>
  <r>
    <s v="Secretaria de Gestão de Serviços"/>
    <x v="6"/>
    <s v="Licitação"/>
    <s v="SLIC_ORIGI"/>
    <s v="SLIC_Atualiz"/>
    <x v="27"/>
    <m/>
    <d v="2015-06-17T18:20:00"/>
    <d v="2015-06-18T15:27:00"/>
    <s v="Edital assinado."/>
    <d v="1899-12-30T21:07:00"/>
    <n v="0.87986111111240461"/>
    <d v="1900-01-01T00:00:00"/>
    <s v="18:20"/>
  </r>
  <r>
    <s v="Secretaria de Gestão de Serviços"/>
    <x v="6"/>
    <s v="Licitação"/>
    <s v="CPL_ORIGI"/>
    <s v="CPL_Atualiz"/>
    <x v="11"/>
    <m/>
    <d v="2015-06-18T15:27:00"/>
    <d v="2015-06-24T15:19:00"/>
    <s v="Para aguardar a data de abertura do certame."/>
    <d v="1900-01-04T23:52:00"/>
    <n v="5.9944444444408873"/>
    <d v="1900-01-04T00:00:00"/>
    <s v="15:27"/>
  </r>
  <r>
    <s v="Secretaria de Gestão de Serviços"/>
    <x v="6"/>
    <s v="Licitação"/>
    <s v="CAA_ORIGI"/>
    <s v="CIP_Atualiz"/>
    <x v="3"/>
    <s v="S"/>
    <d v="2015-06-24T15:19:00"/>
    <d v="2015-06-25T16:30:00"/>
    <s v="para manifestação e alterações, no que couber."/>
    <d v="1899-12-31T01:11:00"/>
    <n v="1.0493055555562023"/>
    <d v="1900-01-01T00:00:00"/>
    <s v="15:19"/>
  </r>
  <r>
    <s v="Secretaria de Gestão de Serviços"/>
    <x v="6"/>
    <s v="Licitação"/>
    <s v="SAPC_ORIGI"/>
    <s v="SAPC_Atualiz"/>
    <x v="26"/>
    <m/>
    <d v="2015-06-25T16:30:00"/>
    <d v="2015-06-25T18:59:00"/>
    <s v="Informo que foi enviado email para consulta por escrito ao CREA."/>
    <d v="1899-12-30T02:29:00"/>
    <n v="0.10347222222480923"/>
    <d v="1899-12-31T00:00:00"/>
    <s v="16:30"/>
  </r>
  <r>
    <s v="Secretaria de Gestão de Serviços"/>
    <x v="6"/>
    <s v="Licitação"/>
    <s v="CPL_ORIGI"/>
    <s v="CPL_Atualiz"/>
    <x v="11"/>
    <m/>
    <d v="2015-06-25T18:59:00"/>
    <d v="2015-06-25T19:14:00"/>
    <s v="A pedido. Atenciosamente,"/>
    <d v="1899-12-30T00:15:00"/>
    <n v="1.0416666664241347E-2"/>
    <d v="1899-12-31T00:00:00"/>
    <s v="18:59"/>
  </r>
  <r>
    <s v="Secretaria de Gestão de Serviços"/>
    <x v="6"/>
    <s v="Licitação"/>
    <s v="SAPC_ORIGI"/>
    <s v="SAPC_Atualiz"/>
    <x v="26"/>
    <m/>
    <d v="2015-06-25T19:14:00"/>
    <d v="2015-06-26T13:54:00"/>
    <s v="para manifestação."/>
    <d v="1899-12-30T18:40:00"/>
    <n v="0.77777777778101154"/>
    <d v="1900-01-01T00:00:00"/>
    <s v="19:14"/>
  </r>
  <r>
    <s v="Secretaria de Gestão de Serviços"/>
    <x v="6"/>
    <s v="Licitação"/>
    <s v="CAA_ORIGI"/>
    <s v="CIP_Atualiz"/>
    <x v="3"/>
    <s v="S"/>
    <d v="2015-06-26T13:54:00"/>
    <d v="2015-06-26T14:24:00"/>
    <s v="Com as informações solicitadas."/>
    <d v="1899-12-30T00:30:00"/>
    <n v="2.0833333328482695E-2"/>
    <d v="1899-12-31T00:00:00"/>
    <s v="13:54"/>
  </r>
  <r>
    <s v="Secretaria de Gestão de Serviços"/>
    <x v="6"/>
    <s v="Licitação"/>
    <s v="CPL_ORIGI"/>
    <s v="CPL_Atualiz"/>
    <x v="11"/>
    <m/>
    <d v="2015-06-26T14:24:00"/>
    <d v="2015-06-26T14:33:00"/>
    <s v="Conforme doc. 119835, estamos aguardando resposta por escrito do CREA."/>
    <d v="1899-12-30T00:09:00"/>
    <n v="6.2499999985448085E-3"/>
    <d v="1899-12-31T00:00:00"/>
    <s v="14:24"/>
  </r>
  <r>
    <s v="Secretaria de Gestão de Serviços"/>
    <x v="6"/>
    <s v="Licitação"/>
    <s v="SLIC_ORIGI"/>
    <s v="SLIC_Atualiz"/>
    <x v="27"/>
    <m/>
    <d v="2015-06-26T14:33:00"/>
    <d v="2015-06-30T09:42:00"/>
    <s v="para suspender."/>
    <d v="1900-01-02T19:09:00"/>
    <n v="3.7979166666700621"/>
    <d v="1900-01-02T00:00:00"/>
    <s v="14:33"/>
  </r>
  <r>
    <s v="Secretaria de Gestão de Serviços"/>
    <x v="6"/>
    <s v="Licitação"/>
    <s v="CPL_ORIGI"/>
    <s v="CPL_Atualiz"/>
    <x v="11"/>
    <m/>
    <d v="2015-06-30T09:42:00"/>
    <d v="2015-06-30T16:08:00"/>
    <s v="Em devolução."/>
    <d v="1899-12-30T06:26:00"/>
    <n v="0.26805555555620231"/>
    <d v="1899-12-31T00:00:00"/>
    <s v="9:42"/>
  </r>
  <r>
    <s v="Secretaria de Gestão de Serviços"/>
    <x v="6"/>
    <s v="Licitação"/>
    <s v="CAA_ORIGI"/>
    <s v="CIP_Atualiz"/>
    <x v="3"/>
    <s v="S"/>
    <d v="2015-06-30T16:08:00"/>
    <d v="2015-07-01T14:58:00"/>
    <s v="Para aguardar manifestação do CREA"/>
    <d v="1899-12-30T22:50:00"/>
    <n v="0.95138888889050577"/>
    <n v="-22"/>
    <s v="16:8"/>
  </r>
  <r>
    <s v="Secretaria de Gestão de Serviços"/>
    <x v="6"/>
    <s v="Licitação"/>
    <s v="SAPC_ORIGI"/>
    <s v="SAPC_Atualiz"/>
    <x v="26"/>
    <m/>
    <d v="2015-07-01T14:58:00"/>
    <d v="2015-07-10T17:21:00"/>
    <s v="Com base nas respostas do CREA à consulta realizada, não há razão para que se proceda alteração."/>
    <d v="1900-01-08T02:23:00"/>
    <n v="9.0993055555518367"/>
    <d v="1900-01-07T00:00:00"/>
    <s v="14:58"/>
  </r>
  <r>
    <s v="Secretaria de Gestão de Serviços"/>
    <x v="6"/>
    <s v="Licitação"/>
    <s v="CAA_ORIGI"/>
    <s v="CIP_Atualiz"/>
    <x v="3"/>
    <s v="S"/>
    <d v="2015-07-10T17:21:00"/>
    <d v="2015-07-13T16:54:00"/>
    <s v="Com as alterações para apreciação superior. Atenciosamente,"/>
    <d v="1900-01-01T23:33:00"/>
    <n v="2.9812500000043656"/>
    <d v="1900-01-01T00:00:00"/>
    <s v="17:21"/>
  </r>
  <r>
    <s v="Secretaria de Gestão de Serviços"/>
    <x v="6"/>
    <s v="Licitação"/>
    <s v="SAPC_ORIGI"/>
    <s v="SAPC_Atualiz"/>
    <x v="26"/>
    <m/>
    <d v="2015-07-13T16:54:00"/>
    <d v="2015-07-14T14:59:00"/>
    <s v="Para justificar as exigências pertinentes à habilitação."/>
    <d v="1899-12-30T22:05:00"/>
    <n v="0.92013888888322981"/>
    <d v="1900-01-01T00:00:00"/>
    <s v="16:54"/>
  </r>
  <r>
    <s v="Secretaria de Gestão de Serviços"/>
    <x v="6"/>
    <s v="Licitação"/>
    <s v="CAA_ORIGI"/>
    <s v="CIP_Atualiz"/>
    <x v="3"/>
    <s v="S"/>
    <d v="2015-07-14T14:59:00"/>
    <d v="2015-07-15T13:35:00"/>
    <s v="Com as informações solicitadas."/>
    <d v="1899-12-30T22:36:00"/>
    <n v="0.94166666666569654"/>
    <d v="1900-01-01T00:00:00"/>
    <s v="14:59"/>
  </r>
  <r>
    <s v="Secretaria de Gestão de Serviços"/>
    <x v="6"/>
    <s v="Licitação"/>
    <s v="SAPC_ORIGI"/>
    <s v="SAPC_Atualiz"/>
    <x v="26"/>
    <m/>
    <d v="2015-07-15T13:35:00"/>
    <d v="2015-08-21T18:09:00"/>
    <s v="Para adequações ao projeto b ico, conforme minuta anexada."/>
    <d v="1900-02-05T04:34:00"/>
    <n v="37.190277777779556"/>
    <d v="1900-01-04T00:00:00"/>
    <s v="13:35"/>
  </r>
  <r>
    <s v="Secretaria de Gestão de Serviços"/>
    <x v="6"/>
    <s v="Licitação"/>
    <s v="CAA_ORIGI"/>
    <s v="CIP_Atualiz"/>
    <x v="3"/>
    <s v="S"/>
    <d v="2015-08-21T18:09:00"/>
    <d v="2015-08-25T16:51:00"/>
    <s v="Para apreciação superior."/>
    <d v="1900-01-02T22:42:00"/>
    <n v="3.9458333333313931"/>
    <d v="1900-01-02T00:00:00"/>
    <s v="18:9"/>
  </r>
  <r>
    <s v="Secretaria de Gestão de Serviços"/>
    <x v="6"/>
    <s v="Licitação"/>
    <s v="SAPC_ORIGI"/>
    <s v="SAPC_Atualiz"/>
    <x v="26"/>
    <m/>
    <d v="2015-08-25T16:51:00"/>
    <d v="2015-08-31T15:01:00"/>
    <s v="Para esclarecer."/>
    <d v="1900-01-04T22:10:00"/>
    <n v="5.9236111111167702"/>
    <d v="1900-01-04T00:00:00"/>
    <s v="16:51"/>
  </r>
  <r>
    <s v="Secretaria de Gestão de Serviços"/>
    <x v="6"/>
    <s v="Licitação"/>
    <s v="CAA_ORIGI"/>
    <s v="CIP_Atualiz"/>
    <x v="3"/>
    <s v="S"/>
    <d v="2015-08-31T15:01:00"/>
    <d v="2015-09-01T14:41:00"/>
    <s v="Para análise e tramitação."/>
    <d v="1899-12-30T23:40:00"/>
    <n v="0.98611111110949423"/>
    <n v="-21"/>
    <s v="15:1"/>
  </r>
  <r>
    <s v="Secretaria de Gestão de Serviços"/>
    <x v="6"/>
    <s v="Licitação"/>
    <s v="SECADM_ORIGI"/>
    <s v="SECADM_Atualiz"/>
    <x v="4"/>
    <m/>
    <d v="2015-09-01T14:41:00"/>
    <d v="2015-09-01T18:19:00"/>
    <s v="Para ciencia e encaminhamento."/>
    <d v="1899-12-30T03:38:00"/>
    <n v="0.15138888888759539"/>
    <d v="1899-12-31T00:00:00"/>
    <s v="14:41"/>
  </r>
  <r>
    <s v="Secretaria de Gestão de Serviços"/>
    <x v="6"/>
    <s v="Licitação"/>
    <s v="CAA_ORIGI"/>
    <s v="CIP_Atualiz"/>
    <x v="3"/>
    <s v="S"/>
    <d v="2015-09-01T18:19:00"/>
    <d v="2015-09-02T12:57:00"/>
    <s v="a pedido"/>
    <d v="1899-12-30T18:38:00"/>
    <n v="0.77638888888759539"/>
    <d v="1900-01-01T00:00:00"/>
    <s v="18:19"/>
  </r>
  <r>
    <s v="Secretaria de Gestão de Serviços"/>
    <x v="6"/>
    <s v="Licitação"/>
    <s v="SECADM_ORIGI"/>
    <s v="SECADM_Atualiz"/>
    <x v="4"/>
    <m/>
    <d v="2015-09-02T12:57:00"/>
    <d v="2015-09-03T19:21:00"/>
    <s v="Conforme desp 164146, houve alteração do projeto b ico."/>
    <d v="1899-12-31T06:24:00"/>
    <n v="1.2666666666700621"/>
    <d v="1900-01-01T00:00:00"/>
    <s v="12:57"/>
  </r>
  <r>
    <s v="Secretaria de Gestão de Serviços"/>
    <x v="6"/>
    <s v="Licitação"/>
    <s v="CPL_ORIGI"/>
    <s v="CPL_Atualiz"/>
    <x v="11"/>
    <m/>
    <d v="2015-09-03T19:21:00"/>
    <d v="2015-09-03T20:01:00"/>
    <s v="providências pertinentes"/>
    <d v="1899-12-30T00:40:00"/>
    <n v="2.7777777773735579E-2"/>
    <d v="1899-12-31T00:00:00"/>
    <s v="19:21"/>
  </r>
  <r>
    <s v="Secretaria de Gestão de Serviços"/>
    <x v="6"/>
    <s v="Licitação"/>
    <s v="SLIC_ORIGI"/>
    <s v="SLIC_Atualiz"/>
    <x v="27"/>
    <m/>
    <d v="2015-09-03T20:01:00"/>
    <d v="2015-09-11T17:26:00"/>
    <s v="Para providências cabíveis."/>
    <d v="1900-01-06T21:25:00"/>
    <n v="7.8923611111167702"/>
    <d v="1900-01-04T00:00:00"/>
    <s v="20:1"/>
  </r>
  <r>
    <s v="Secretaria de Gestão de Serviços"/>
    <x v="6"/>
    <s v="Licitação"/>
    <s v="CLC_ORIGI"/>
    <s v="CLC_Atualiz"/>
    <x v="8"/>
    <m/>
    <d v="2015-09-11T17:26:00"/>
    <d v="2015-09-15T18:31:00"/>
    <s v="A pedido."/>
    <d v="1900-01-03T01:05:00"/>
    <n v="4.0451388888832298"/>
    <d v="1900-01-02T00:00:00"/>
    <s v="17:26"/>
  </r>
  <r>
    <s v="Secretaria de Gestão de Serviços"/>
    <x v="6"/>
    <s v="Licitação"/>
    <s v="SECADM_ORIGI"/>
    <s v="SECADM_Atualiz"/>
    <x v="4"/>
    <m/>
    <d v="2015-09-15T18:31:00"/>
    <d v="2015-09-15T19:48:00"/>
    <s v="com informação"/>
    <d v="1899-12-30T01:17:00"/>
    <n v="5.3472222221898846E-2"/>
    <d v="1899-12-31T00:00:00"/>
    <s v="18:31"/>
  </r>
  <r>
    <s v="Secretaria de Gestão de Serviços"/>
    <x v="6"/>
    <s v="Licitação"/>
    <s v="CAA_ORIGI"/>
    <s v="CIP_Atualiz"/>
    <x v="3"/>
    <s v="S"/>
    <d v="2015-09-15T19:48:00"/>
    <d v="2015-09-21T17:49:00"/>
    <s v="Para adequações visando atender ao despacho exarado pela CLC no doc. 173528 deste PAD."/>
    <d v="1900-01-04T22:01:00"/>
    <n v="5.9173611111109494"/>
    <d v="1900-01-04T00:00:00"/>
    <s v="19:48"/>
  </r>
  <r>
    <s v="Secretaria de Gestão de Serviços"/>
    <x v="6"/>
    <s v="Licitação"/>
    <s v="SAPC_ORIGI"/>
    <s v="SAPC_Atualiz"/>
    <x v="26"/>
    <m/>
    <d v="2015-09-21T17:49:00"/>
    <d v="2015-10-01T17:50:00"/>
    <s v="Para adequações."/>
    <d v="1900-01-09T00:01:00"/>
    <n v="10.000694444446708"/>
    <n v="-14"/>
    <s v="17:49"/>
  </r>
  <r>
    <s v="Secretaria de Gestão de Serviços"/>
    <x v="6"/>
    <s v="Licitação"/>
    <s v="CAA_ORIGI"/>
    <s v="CIP_Atualiz"/>
    <x v="3"/>
    <s v="S"/>
    <d v="2015-10-01T17:50:00"/>
    <d v="2015-10-06T13:50:00"/>
    <s v="Encaminho para apreciação superior, com as alterações solicitadas. Atenciosamente,"/>
    <d v="1900-01-03T20:00:00"/>
    <n v="4.8333333333357587"/>
    <d v="1900-01-03T00:00:00"/>
    <s v="17:50"/>
  </r>
  <r>
    <s v="Secretaria de Gestão de Serviços"/>
    <x v="6"/>
    <s v="Licitação"/>
    <s v="SECADM_ORIGI"/>
    <s v="SECADM_Atualiz"/>
    <x v="4"/>
    <m/>
    <d v="2015-10-06T13:50:00"/>
    <d v="2015-10-08T16:50:00"/>
    <s v="Para análise."/>
    <d v="1900-01-01T03:00:00"/>
    <n v="2.125"/>
    <d v="1900-01-02T00:00:00"/>
    <s v="13:50"/>
  </r>
  <r>
    <s v="Secretaria de Gestão de Serviços"/>
    <x v="6"/>
    <s v="Licitação"/>
    <s v="CLC_ORIGI"/>
    <s v="CLC_Atualiz"/>
    <x v="8"/>
    <m/>
    <d v="2015-10-08T16:50:00"/>
    <d v="2015-10-08T18:05:00"/>
    <s v="Segue o projeto b ico com as readequações."/>
    <d v="1899-12-30T01:15:00"/>
    <n v="5.2083333328482695E-2"/>
    <d v="1899-12-31T00:00:00"/>
    <s v="16:50"/>
  </r>
  <r>
    <s v="Secretaria de Gestão de Serviços"/>
    <x v="6"/>
    <s v="Licitação"/>
    <s v="SLIC_ORIGI"/>
    <s v="SLIC_Atualiz"/>
    <x v="27"/>
    <m/>
    <d v="2015-10-08T18:05:00"/>
    <d v="2015-10-16T16:09:00"/>
    <s v="Para readequar minuta do Edital."/>
    <d v="1900-01-06T22:04:00"/>
    <n v="7.9194444444510737"/>
    <d v="1900-01-05T00:00:00"/>
    <s v="18:5"/>
  </r>
  <r>
    <s v="Secretaria de Gestão de Serviços"/>
    <x v="6"/>
    <s v="Licitação"/>
    <s v="SCON_ORIGI"/>
    <s v="SCON_Atualiz"/>
    <x v="10"/>
    <m/>
    <d v="2015-10-16T16:09:00"/>
    <d v="2015-10-20T17:15:00"/>
    <s v="Para adequações à minuta contratual."/>
    <d v="1900-01-03T01:06:00"/>
    <n v="4.0458333333299379"/>
    <d v="1900-01-02T00:00:00"/>
    <s v="16:9"/>
  </r>
  <r>
    <s v="Secretaria de Gestão de Serviços"/>
    <x v="6"/>
    <s v="Licitação"/>
    <s v="SLIC_ORIGI"/>
    <s v="SLIC_Atualiz"/>
    <x v="27"/>
    <m/>
    <d v="2015-10-20T17:15:00"/>
    <d v="2015-10-20T19:54:00"/>
    <s v="Anexada minuta do contrato anexo IV e anexo IV-I"/>
    <d v="1899-12-30T02:39:00"/>
    <n v="0.11041666667006211"/>
    <d v="1899-12-31T00:00:00"/>
    <s v="17:15"/>
  </r>
  <r>
    <s v="Secretaria de Gestão de Serviços"/>
    <x v="6"/>
    <s v="Licitação"/>
    <s v="CLC_ORIGI"/>
    <s v="CLC_Atualiz"/>
    <x v="8"/>
    <m/>
    <d v="2015-10-20T19:54:00"/>
    <d v="2015-10-21T19:50:00"/>
    <s v="Para encaminhamento."/>
    <d v="1899-12-30T23:56:00"/>
    <n v="0.99722222222044365"/>
    <d v="1900-01-01T00:00:00"/>
    <s v="19:54"/>
  </r>
  <r>
    <s v="Secretaria de Gestão de Serviços"/>
    <x v="6"/>
    <s v="Licitação"/>
    <s v="SECADM_ORIGI"/>
    <s v="SECADM_Atualiz"/>
    <x v="4"/>
    <m/>
    <d v="2015-10-21T19:50:00"/>
    <d v="2015-10-21T20:35:00"/>
    <s v="Para análise."/>
    <d v="1899-12-30T00:45:00"/>
    <n v="3.125E-2"/>
    <d v="1899-12-31T00:00:00"/>
    <s v="19:50"/>
  </r>
  <r>
    <s v="Secretaria de Gestão de Serviços"/>
    <x v="6"/>
    <s v="Licitação"/>
    <s v="CPL_ORIGI"/>
    <s v="CPL_Atualiz"/>
    <x v="11"/>
    <m/>
    <d v="2015-10-21T20:35:00"/>
    <d v="2015-10-22T19:29:00"/>
    <s v="análise e demais providências"/>
    <d v="1899-12-30T22:54:00"/>
    <n v="0.95416666666278616"/>
    <d v="1900-01-01T00:00:00"/>
    <s v="20:35"/>
  </r>
  <r>
    <s v="Secretaria de Gestão de Serviços"/>
    <x v="6"/>
    <s v="Licitação"/>
    <s v="ASSDG_ORIGI"/>
    <s v="ASSDG_Atualiz"/>
    <x v="12"/>
    <m/>
    <d v="2015-10-22T19:29:00"/>
    <d v="2015-10-23T16:21:00"/>
    <s v="Para análise e aprovação."/>
    <d v="1899-12-30T20:52:00"/>
    <n v="0.86944444444816327"/>
    <d v="1900-01-01T00:00:00"/>
    <s v="19:29"/>
  </r>
  <r>
    <s v="Secretaria de Gestão de Serviços"/>
    <x v="6"/>
    <s v="Licitação"/>
    <s v="SLIC_ORIGI"/>
    <s v="SLIC_Atualiz"/>
    <x v="27"/>
    <m/>
    <d v="2015-10-23T16:21:00"/>
    <d v="2015-10-26T16:28:00"/>
    <s v="A pedido."/>
    <d v="1900-01-02T00:07:00"/>
    <n v="3.0048611111124046"/>
    <d v="1900-01-01T00:00:00"/>
    <s v="16:21"/>
  </r>
  <r>
    <s v="Secretaria de Gestão de Serviços"/>
    <x v="6"/>
    <s v="Licitação"/>
    <s v="ASSDG_ORIGI"/>
    <s v="ASSDG_Atualiz"/>
    <x v="12"/>
    <m/>
    <d v="2015-10-26T16:28:00"/>
    <d v="2015-10-27T16:12:00"/>
    <s v="Em devolução."/>
    <d v="1899-12-30T23:44:00"/>
    <n v="0.98888888888905058"/>
    <d v="1900-01-01T00:00:00"/>
    <s v="16:28"/>
  </r>
  <r>
    <s v="Secretaria de Gestão de Serviços"/>
    <x v="6"/>
    <s v="Licitação"/>
    <s v="DG_ORIGI"/>
    <s v="DG_Atualiz"/>
    <x v="1"/>
    <m/>
    <d v="2015-10-27T16:12:00"/>
    <d v="2015-10-27T18:41:00"/>
    <s v="Com a análise da minuta do edital e seus anexos"/>
    <d v="1899-12-30T02:29:00"/>
    <n v="0.10347222221753327"/>
    <d v="1899-12-31T00:00:00"/>
    <s v="16:12"/>
  </r>
  <r>
    <s v="Secretaria de Gestão de Serviços"/>
    <x v="6"/>
    <s v="Licitação"/>
    <s v="SLIC_ORIGI"/>
    <s v="SLIC_Atualiz"/>
    <x v="27"/>
    <m/>
    <d v="2015-10-27T18:41:00"/>
    <d v="2015-10-28T11:14:00"/>
    <s v="À Seção de Licitações."/>
    <d v="1899-12-30T16:33:00"/>
    <n v="0.68958333333284827"/>
    <d v="1900-01-01T00:00:00"/>
    <s v="18:41"/>
  </r>
  <r>
    <s v="Secretaria de Gestão de Serviços"/>
    <x v="6"/>
    <s v="Licitação"/>
    <s v="CPL_ORIGI"/>
    <s v="CPL_Atualiz"/>
    <x v="11"/>
    <m/>
    <d v="2015-10-28T11:14:00"/>
    <d v="2015-10-28T14:09:00"/>
    <s v="Seguem edital e demais anexos, em definitivo, para assinaturas."/>
    <d v="1899-12-30T02:55:00"/>
    <n v="0.12152777778101154"/>
    <d v="1899-12-31T00:00:00"/>
    <s v="11:14"/>
  </r>
  <r>
    <s v="Secretaria de Gestão de Serviços"/>
    <x v="6"/>
    <s v="Licitação"/>
    <s v="SLIC_ORIGI"/>
    <s v="SLIC_Atualiz"/>
    <x v="27"/>
    <m/>
    <d v="2015-10-28T14:09:00"/>
    <d v="2015-11-03T16:32:00"/>
    <s v="Edital assinado."/>
    <d v="1900-01-05T02:23:00"/>
    <n v="6.0993055555518367"/>
    <n v="-19"/>
    <s v="14:9"/>
  </r>
  <r>
    <s v="Secretaria de Gestão de Serviços"/>
    <x v="6"/>
    <s v="Licitação"/>
    <s v="CPL_ORIGI"/>
    <s v="CPL_Atualiz"/>
    <x v="11"/>
    <m/>
    <d v="2015-11-03T16:32:00"/>
    <d v="2015-11-10T17:52:00"/>
    <s v="Para aguardar a data de abertura do certame - 12Nov2015."/>
    <d v="1900-01-06T01:20:00"/>
    <n v="7.0555555555547471"/>
    <d v="1900-01-05T00:00:00"/>
    <s v="16:32"/>
  </r>
  <r>
    <s v="Secretaria de Gestão de Serviços"/>
    <x v="6"/>
    <s v="Licitação"/>
    <s v="CAA_ORIGI"/>
    <s v="CIP_Atualiz"/>
    <x v="3"/>
    <s v="S"/>
    <d v="2015-11-10T17:52:00"/>
    <d v="2015-11-11T16:46:00"/>
    <s v="Para manifestação."/>
    <d v="1899-12-30T22:54:00"/>
    <n v="0.95416666667006211"/>
    <d v="1900-01-01T00:00:00"/>
    <s v="17:52"/>
  </r>
  <r>
    <s v="Secretaria de Gestão de Serviços"/>
    <x v="6"/>
    <s v="Licitação"/>
    <s v="CPL_ORIGI"/>
    <s v="CPL_Atualiz"/>
    <x v="11"/>
    <m/>
    <d v="2015-11-11T16:46:00"/>
    <d v="2015-11-12T17:08:00"/>
    <s v="análise"/>
    <d v="1899-12-31T00:22:00"/>
    <n v="1.015277777776646"/>
    <d v="1900-01-01T00:00:00"/>
    <s v="16:46"/>
  </r>
  <r>
    <s v="Secretaria de Gestão de Serviços"/>
    <x v="6"/>
    <s v="Licitação"/>
    <s v="ASSDG_ORIGI"/>
    <s v="ASSDG_Atualiz"/>
    <x v="12"/>
    <m/>
    <d v="2015-11-12T17:08:00"/>
    <d v="2015-11-12T18:29:00"/>
    <s v="para análise."/>
    <d v="1899-12-30T01:21:00"/>
    <n v="5.6250000001455192E-2"/>
    <d v="1899-12-31T00:00:00"/>
    <s v="17:8"/>
  </r>
  <r>
    <s v="Secretaria de Gestão de Serviços"/>
    <x v="6"/>
    <s v="Licitação"/>
    <s v="DG_ORIGI"/>
    <s v="DG_Atualiz"/>
    <x v="1"/>
    <m/>
    <d v="2015-11-12T18:29:00"/>
    <d v="2015-11-12T18:35:00"/>
    <s v="Para apreciação."/>
    <d v="1899-12-30T00:06:00"/>
    <n v="4.166666665696539E-3"/>
    <d v="1899-12-31T00:00:00"/>
    <s v="18:29"/>
  </r>
  <r>
    <s v="Secretaria de Gestão de Serviços"/>
    <x v="6"/>
    <s v="Licitação"/>
    <s v="CPL_ORIGI"/>
    <s v="CPL_Atualiz"/>
    <x v="11"/>
    <m/>
    <d v="2015-11-12T18:35:00"/>
    <d v="2015-11-12T19:32:00"/>
    <s v="para dar continuidade."/>
    <d v="1899-12-30T00:57:00"/>
    <n v="3.9583333331393078E-2"/>
    <d v="1899-12-31T00:00:00"/>
    <s v="18:35"/>
  </r>
  <r>
    <s v="Secretaria de Gestão de Serviços"/>
    <x v="6"/>
    <s v="Licitação"/>
    <s v="SLIC_ORIGI"/>
    <s v="SLIC_Atualiz"/>
    <x v="27"/>
    <m/>
    <d v="2015-11-12T19:32:00"/>
    <d v="2015-11-13T14:20:00"/>
    <s v="Para anexar comprovante de suspensão no sistema comprasnet"/>
    <d v="1899-12-30T18:48:00"/>
    <n v="0.78333333333284827"/>
    <d v="1900-01-01T00:00:00"/>
    <s v="19:32"/>
  </r>
  <r>
    <s v="Secretaria de Gestão de Serviços"/>
    <x v="6"/>
    <s v="Licitação"/>
    <s v="CPL_ORIGI"/>
    <s v="CPL_Atualiz"/>
    <x v="11"/>
    <m/>
    <d v="2015-11-13T14:20:00"/>
    <d v="2015-11-13T15:23:00"/>
    <s v="Edital com reabertura de prazo."/>
    <d v="1899-12-30T01:03:00"/>
    <n v="4.3750000004365575E-2"/>
    <d v="1899-12-31T00:00:00"/>
    <s v="14:20"/>
  </r>
  <r>
    <s v="Secretaria de Gestão de Serviços"/>
    <x v="6"/>
    <s v="Licitação"/>
    <s v="SLIC_ORIGI"/>
    <s v="SLIC_Atualiz"/>
    <x v="27"/>
    <m/>
    <d v="2015-11-13T15:23:00"/>
    <d v="2015-11-16T17:57:00"/>
    <s v="Edital assinado."/>
    <d v="1900-01-02T02:34:00"/>
    <n v="3.1069444444437977"/>
    <d v="1900-01-01T00:00:00"/>
    <s v="15:23"/>
  </r>
  <r>
    <s v="Secretaria de Gestão de Serviços"/>
    <x v="6"/>
    <s v="Licitação"/>
    <s v="CPL_ORIGI"/>
    <s v="CPL_Atualiz"/>
    <x v="11"/>
    <m/>
    <d v="2015-11-16T17:57:00"/>
    <d v="2015-12-17T14:42:00"/>
    <s v="Para aguardar a data de abertura do certame - 26Nov2015 as 15hs."/>
    <d v="1900-01-29T20:45:00"/>
    <n v="30.864583333335759"/>
    <d v="1900-01-01T00:00:00"/>
    <s v="17:57"/>
  </r>
  <r>
    <s v="Secretaria de Gestão de Serviços"/>
    <x v="6"/>
    <s v="Licitação"/>
    <s v="ASSDG_ORIGI"/>
    <s v="ASSDG_Atualiz"/>
    <x v="12"/>
    <m/>
    <d v="2015-12-17T14:42:00"/>
    <d v="2015-12-17T18:45:00"/>
    <s v="para análise"/>
    <d v="1899-12-30T04:03:00"/>
    <n v="0.16874999999708962"/>
    <d v="1899-12-31T00:00:00"/>
    <s v="14:42"/>
  </r>
  <r>
    <s v="Secretaria de Gestão de Serviços"/>
    <x v="6"/>
    <s v="Licitação"/>
    <s v="DG_ORIGI"/>
    <s v="DG_Atualiz"/>
    <x v="1"/>
    <m/>
    <d v="2015-12-17T18:45:00"/>
    <d v="2015-12-17T19:03:00"/>
    <s v="Com o parecer, para apreciação."/>
    <d v="1899-12-30T00:18:00"/>
    <n v="1.2499999997089617E-2"/>
    <d v="1899-12-31T00:00:00"/>
    <s v="18:45"/>
  </r>
  <r>
    <s v="Secretaria de Gestão de Serviços"/>
    <x v="6"/>
    <s v="Licitação"/>
    <s v="CPL_ORIGI"/>
    <s v="CPL_Atualiz"/>
    <x v="11"/>
    <m/>
    <d v="2015-12-17T19:03:00"/>
    <d v="2015-12-22T11:20:00"/>
    <s v="Para dar continuidade."/>
    <d v="1900-01-03T16:17:00"/>
    <n v="4.6784722222218988"/>
    <d v="1900-01-01T00:00:00"/>
    <s v="19:3"/>
  </r>
  <r>
    <s v="Secretaria de Gestão de Serviços"/>
    <x v="6"/>
    <s v="Licitação"/>
    <s v="ASSDG_ORIGI"/>
    <s v="ASSDG_Atualiz"/>
    <x v="12"/>
    <m/>
    <d v="2015-12-22T11:20:00"/>
    <d v="2015-12-22T15:44:00"/>
    <s v="Para análise, homologação e adjudicação"/>
    <d v="1899-12-30T04:24:00"/>
    <n v="0.18333333333430346"/>
    <d v="1899-12-30T00:00:00"/>
    <s v="11:20"/>
  </r>
  <r>
    <s v="Secretaria de Gestão de Serviços"/>
    <x v="6"/>
    <s v="Licitação"/>
    <s v="DG_ORIGI"/>
    <s v="DG_Atualiz"/>
    <x v="1"/>
    <m/>
    <d v="2015-12-22T15:44:00"/>
    <d v="2015-12-22T18:30:00"/>
    <s v="Com o parecer."/>
    <d v="1899-12-30T02:46:00"/>
    <n v="0.11527777778246673"/>
    <d v="1899-12-30T00:00:00"/>
    <s v="15:44"/>
  </r>
  <r>
    <s v="Secretaria de Gestão de Serviços"/>
    <x v="6"/>
    <s v="Licitação"/>
    <s v="CO_ORIGI"/>
    <s v="CO_Atualiz"/>
    <x v="6"/>
    <m/>
    <d v="2015-12-22T18:30:00"/>
    <d v="2015-12-22T19:23:00"/>
    <s v="Para empenhar."/>
    <d v="1899-12-30T00:53:00"/>
    <n v="3.6805555551836733E-2"/>
    <d v="1899-12-30T00:00:00"/>
    <s v="18:30"/>
  </r>
  <r>
    <s v="Secretaria de Gestão de Serviços"/>
    <x v="6"/>
    <s v="Licitação"/>
    <s v="ACO_ORIGI"/>
    <s v="ACO_Atualiz"/>
    <x v="13"/>
    <m/>
    <d v="2015-12-22T19:23:00"/>
    <d v="2015-12-23T14:11:00"/>
    <s v="Para emissão de nota de empenho."/>
    <d v="1899-12-30T18:48:00"/>
    <n v="0.78333333333284827"/>
    <d v="1899-12-30T00:00:00"/>
    <s v="19:23"/>
  </r>
  <r>
    <s v="Secretaria de Gestão de Serviços"/>
    <x v="6"/>
    <s v="Licitação"/>
    <s v="SECOFC_ORIGI"/>
    <s v="SECOFC_Atualiz"/>
    <x v="7"/>
    <m/>
    <d v="2015-12-23T14:11:00"/>
    <d v="2015-12-23T15:41:00"/>
    <s v="-"/>
    <d v="1899-12-30T01:30:00"/>
    <n v="6.25E-2"/>
    <d v="1899-12-30T00:00:00"/>
    <s v="14:11"/>
  </r>
  <r>
    <s v="Secretaria de Gestão de Serviços"/>
    <x v="6"/>
    <s v="Licitação"/>
    <s v="DG_ORIGI"/>
    <s v="DG_Atualiz"/>
    <x v="1"/>
    <m/>
    <d v="2015-12-23T14:11:00"/>
    <d v="2015-12-23T16:44:00"/>
    <s v="-"/>
    <d v="1899-12-30T02:33:00"/>
    <n v="0.10625000000436557"/>
    <d v="1899-12-30T00:00:00"/>
    <s v="14:11"/>
  </r>
  <r>
    <s v="Secretaria de Gestão de Serviços"/>
    <x v="6"/>
    <s v="Licitação"/>
    <s v="ACO_ORIGI"/>
    <s v="ACO_Atualiz"/>
    <x v="13"/>
    <m/>
    <d v="2015-12-23T16:44:00"/>
    <d v="2015-12-23T17:51:00"/>
    <s v="Conclusão de trâmite colaborativo"/>
    <d v="1899-12-30T01:07:00"/>
    <n v="4.6527777776645962E-2"/>
    <d v="1899-12-30T00:00:00"/>
    <s v="16:44"/>
  </r>
  <r>
    <s v="Secretaria de Gestão de Serviços"/>
    <x v="6"/>
    <s v="Licitação"/>
    <s v="SAEO_ORIGI"/>
    <s v="SAEO_Atualiz"/>
    <x v="14"/>
    <m/>
    <d v="2015-12-23T17:51:00"/>
    <d v="2015-12-23T20:50:00"/>
    <s v="Para registros."/>
    <d v="1899-12-30T02:59:00"/>
    <n v="0.12430555555329192"/>
    <d v="1899-12-30T00:00:00"/>
    <s v="17:51"/>
  </r>
  <r>
    <s v="Secretaria de Gestão de Serviços"/>
    <x v="6"/>
    <s v="Licitação"/>
    <s v="SCON_ORIGI"/>
    <s v="SCON_Atualiz"/>
    <x v="10"/>
    <m/>
    <d v="2015-12-23T20:50:00"/>
    <d v="2016-01-19T16:37:00"/>
    <s v="Para formalização dos procedimentos contratuais."/>
    <d v="1900-01-25T19:47:00"/>
    <n v="26.824305555557657"/>
    <d v="1900-08-17T00:00:00"/>
    <s v="20:50"/>
  </r>
  <r>
    <s v="Secretaria de Gestão de Serviços"/>
    <x v="6"/>
    <s v="Licitação"/>
    <s v="CLC_ORIGI"/>
    <s v="CLC_Atualiz"/>
    <x v="8"/>
    <m/>
    <d v="2016-01-19T16:37:00"/>
    <d v="2016-01-19T17:48:00"/>
    <s v="Concluídos os procedimentos referentes ao Contrato nº 12/16."/>
    <d v="1899-12-30T01:11:00"/>
    <n v="4.9305555556202307E-2"/>
    <d v="1899-12-31T00:00:00"/>
    <s v="16:37"/>
  </r>
  <r>
    <s v="Secretaria de Gestão de Serviços"/>
    <x v="6"/>
    <s v="Licitação"/>
    <s v="SAEO_ORIGI"/>
    <s v="SAEO_Atualiz"/>
    <x v="14"/>
    <m/>
    <d v="2016-01-19T17:48:00"/>
    <d v="2016-01-21T13:27:00"/>
    <s v="Para lançamentos e registros."/>
    <d v="1899-12-31T19:39:00"/>
    <n v="1.8187499999985448"/>
    <d v="1900-01-02T00:00:00"/>
    <s v="17:48"/>
  </r>
  <r>
    <s v="Secretaria de Gestão de Serviços"/>
    <x v="6"/>
    <s v="Licitação"/>
    <s v="SMOP_ORIGI"/>
    <s v="SMIC_Atualiz"/>
    <x v="28"/>
    <s v="S"/>
    <d v="2016-01-21T13:27:00"/>
    <d v="2016-01-22T18:01:00"/>
    <s v="Para informar."/>
    <d v="1899-12-31T04:34:00"/>
    <n v="1.1902777777795563"/>
    <d v="1900-01-01T00:00:00"/>
    <s v="13:27"/>
  </r>
  <r>
    <s v="Secretaria de Gestão de Serviços"/>
    <x v="6"/>
    <s v="Licitação"/>
    <s v="SAPRE_ORIGI"/>
    <s v="SAPRE_Atualiz"/>
    <x v="29"/>
    <s v="S"/>
    <d v="2016-01-22T18:01:00"/>
    <d v="2016-01-28T16:53:00"/>
    <s v="Para verificar."/>
    <d v="1900-01-04T22:52:00"/>
    <n v="5.952777777776646"/>
    <d v="1900-01-04T00:00:00"/>
    <s v="18:1"/>
  </r>
  <r>
    <s v="Secretaria de Gestão de Serviços"/>
    <x v="6"/>
    <s v="Licitação"/>
    <s v="SAEO_ORIGI"/>
    <s v="SAEO_Atualiz"/>
    <x v="14"/>
    <m/>
    <d v="2016-01-28T16:53:00"/>
    <d v="2016-01-28T18:55:00"/>
    <s v="Com as informações de previsão de execução solicitadas."/>
    <d v="1899-12-30T02:02:00"/>
    <n v="8.4722222221898846E-2"/>
    <d v="1899-12-31T00:00:00"/>
    <s v="16:53"/>
  </r>
  <r>
    <s v="Secretaria de Gestão de Serviços"/>
    <x v="6"/>
    <s v="Licitação"/>
    <s v="SPO_ORIGI"/>
    <s v="SPO_Atualiz"/>
    <x v="5"/>
    <m/>
    <d v="2016-01-28T18:55:00"/>
    <d v="2016-01-29T15:45:00"/>
    <s v="DISP. ORÇAMENTÁRIA - EMISSÃO NE 2016 - CANCELAMENTO DE RP - SERV. DE LIMP. DE VIDROS EM ALTURA"/>
    <d v="1899-12-30T20:50:00"/>
    <n v="0.86805555555474712"/>
    <d v="1900-01-01T00:00:00"/>
    <s v="18:55"/>
  </r>
  <r>
    <s v="Secretaria de Gestão de Serviços"/>
    <x v="6"/>
    <s v="Licitação"/>
    <s v="CO_ORIGI"/>
    <s v="CO_Atualiz"/>
    <x v="6"/>
    <m/>
    <d v="2016-01-29T15:45:00"/>
    <d v="2016-01-29T17:31:00"/>
    <s v="Com a informação de disponibilidade orçamentária."/>
    <d v="1899-12-30T01:46:00"/>
    <n v="7.3611111110949423E-2"/>
    <d v="1899-12-31T00:00:00"/>
    <s v="15:45"/>
  </r>
  <r>
    <s v="Secretaria de Gestão de Serviços"/>
    <x v="6"/>
    <s v="Licitação"/>
    <s v="SECOFC_ORIGI"/>
    <s v="SECOFC_Atualiz"/>
    <x v="7"/>
    <m/>
    <d v="2016-01-29T17:31:00"/>
    <d v="2016-01-29T18:06:00"/>
    <s v="Para ciência e encaminhamento."/>
    <d v="1899-12-30T00:35:00"/>
    <n v="2.4305555554747116E-2"/>
    <d v="1899-12-31T00:00:00"/>
    <s v="17:31"/>
  </r>
  <r>
    <s v="Secretaria de Gestão de Serviços"/>
    <x v="6"/>
    <s v="Licitação"/>
    <s v="DG_ORIGI"/>
    <s v="DG_Atualiz"/>
    <x v="1"/>
    <m/>
    <d v="2016-01-29T18:06:00"/>
    <d v="2016-01-29T19:53:00"/>
    <s v="Com solicitação de autorização."/>
    <d v="1899-12-30T01:47:00"/>
    <n v="7.4305555557657499E-2"/>
    <d v="1899-12-31T00:00:00"/>
    <s v="18:6"/>
  </r>
  <r>
    <s v="Secretaria de Gestão de Serviços"/>
    <x v="6"/>
    <s v="Licitação"/>
    <s v="CO_ORIGI"/>
    <s v="CO_Atualiz"/>
    <x v="6"/>
    <m/>
    <d v="2016-01-29T19:53:00"/>
    <d v="2016-02-01T14:38:00"/>
    <s v="para empenhar"/>
    <d v="1900-01-01T18:45:00"/>
    <n v="2.78125"/>
    <n v="-19"/>
    <s v="19:53"/>
  </r>
  <r>
    <s v="Secretaria de Gestão de Serviços"/>
    <x v="6"/>
    <s v="Licitação"/>
    <s v="ACO_ORIGI"/>
    <s v="ACO_Atualiz"/>
    <x v="13"/>
    <m/>
    <d v="2016-02-01T14:38:00"/>
    <d v="2016-02-01T15:29:00"/>
    <s v="Para emissão de Nota de Empenho e cancelamento de saldo inscrito em Restos a Pagar."/>
    <d v="1899-12-30T00:51:00"/>
    <n v="3.5416666665696539E-2"/>
    <d v="1899-12-31T00:00:00"/>
    <s v="14:38"/>
  </r>
  <r>
    <s v="Secretaria de Gestão de Serviços"/>
    <x v="6"/>
    <s v="Licitação"/>
    <s v="DG_ORIGI"/>
    <s v="DG_Atualiz"/>
    <x v="1"/>
    <m/>
    <d v="2016-02-01T15:29:00"/>
    <d v="2016-02-02T15:41:00"/>
    <s v="Valor autorizado para emissão de nota de empenho difere"/>
    <d v="1899-12-31T00:12:00"/>
    <n v="1.0083333333313931"/>
    <d v="1900-01-01T00:00:00"/>
    <s v="15:29"/>
  </r>
  <r>
    <s v="Secretaria de Gestão de Serviços"/>
    <x v="6"/>
    <s v="Licitação"/>
    <s v="CO_ORIGI"/>
    <s v="CO_Atualiz"/>
    <x v="6"/>
    <m/>
    <d v="2016-02-02T15:41:00"/>
    <d v="2016-02-02T17:02:00"/>
    <s v="Para emissão da nota de empenho."/>
    <d v="1899-12-30T01:21:00"/>
    <n v="5.6250000001455192E-2"/>
    <d v="1899-12-31T00:00:00"/>
    <s v="15:41"/>
  </r>
  <r>
    <s v="Secretaria de Gestão de Serviços"/>
    <x v="6"/>
    <s v="Licitação"/>
    <s v="ACO_ORIGI"/>
    <s v="ACO_Atualiz"/>
    <x v="13"/>
    <m/>
    <d v="2016-02-02T17:02:00"/>
    <d v="2016-02-02T19:06:00"/>
    <s v="Para emissão de uma nota de empenho e cancelamento de saldo inscrito em Restos a Pagar."/>
    <d v="1899-12-30T02:04:00"/>
    <n v="8.611111110803904E-2"/>
    <d v="1899-12-31T00:00:00"/>
    <s v="17:2"/>
  </r>
  <r>
    <s v="Secretaria de Gestão de Serviços"/>
    <x v="6"/>
    <s v="Licitação"/>
    <s v="SECOFC_ORIGI"/>
    <s v="SECOFC_Atualiz"/>
    <x v="7"/>
    <m/>
    <d v="2016-02-02T19:06:00"/>
    <d v="2016-02-02T19:14:00"/>
    <s v="-"/>
    <d v="1899-12-30T00:08:00"/>
    <n v="5.5555555591126904E-3"/>
    <d v="1899-12-31T00:00:00"/>
    <s v="19:6"/>
  </r>
  <r>
    <s v="Secretaria de Gestão de Serviços"/>
    <x v="6"/>
    <s v="Licitação"/>
    <s v="DG_ORIGI"/>
    <s v="DG_Atualiz"/>
    <x v="1"/>
    <m/>
    <d v="2016-02-02T19:06:00"/>
    <d v="2016-02-02T19:47:00"/>
    <s v="-"/>
    <d v="1899-12-30T00:41:00"/>
    <n v="2.8472222227719612E-2"/>
    <d v="1899-12-31T00:00:00"/>
    <s v="19:6"/>
  </r>
  <r>
    <s v="Secretaria de Gestão de Serviços"/>
    <x v="6"/>
    <s v="Licitação"/>
    <s v="ACO_ORIGI"/>
    <s v="ACO_Atualiz"/>
    <x v="13"/>
    <m/>
    <d v="2016-02-02T19:47:00"/>
    <d v="2016-02-03T12:43:00"/>
    <s v="Conclusão de trâmite colaborativo"/>
    <d v="1899-12-30T16:56:00"/>
    <n v="0.70555555555620231"/>
    <d v="1900-01-01T00:00:00"/>
    <s v="19:47"/>
  </r>
  <r>
    <s v="Secretaria de Gestão de Serviços"/>
    <x v="6"/>
    <s v="Licitação"/>
    <s v="SAEO_ORIGI"/>
    <s v="SAEO_Atualiz"/>
    <x v="14"/>
    <m/>
    <d v="2016-02-03T12:43:00"/>
    <d v="2016-02-04T18:24:00"/>
    <s v="Para registros."/>
    <d v="1899-12-31T05:41:00"/>
    <n v="1.2368055555562023"/>
    <d v="1900-01-01T00:00:00"/>
    <s v="12:43"/>
  </r>
  <r>
    <s v="Secretaria de Gestão de Serviços"/>
    <x v="6"/>
    <s v="Licitação"/>
    <s v="CO_ORIGI"/>
    <s v="CO_Atualiz"/>
    <x v="6"/>
    <m/>
    <d v="2016-02-04T18:24:00"/>
    <d v="2016-02-04T18:56:00"/>
    <s v="Para ciência e encaminhamento à SACONT."/>
    <d v="1899-12-30T00:32:00"/>
    <n v="2.2222222221898846E-2"/>
    <d v="1899-12-31T00:00:00"/>
    <s v="18:24"/>
  </r>
  <r>
    <s v="Secretaria de Gestão de Serviços"/>
    <x v="6"/>
    <s v="Licitação"/>
    <s v="SACONT_ORIGI"/>
    <s v="SACONT_Atualiz"/>
    <x v="21"/>
    <m/>
    <d v="2016-02-04T18:56:00"/>
    <d v="2016-02-05T14:34:00"/>
    <s v="Para os lançamentos e registros devidos referentes ao Contrato nº 12/16."/>
    <d v="1899-12-30T19:38:00"/>
    <n v="0.81805555555183673"/>
    <d v="1900-01-01T00:00:00"/>
    <s v="18:56"/>
  </r>
  <r>
    <s v="Secretaria de Gestão de Serviços"/>
    <x v="6"/>
    <s v="Licitação"/>
    <s v="ACFIC_ORIGI"/>
    <s v="ACFIC_Atualiz"/>
    <x v="22"/>
    <m/>
    <d v="2016-02-05T14:34:00"/>
    <d v="2016-02-15T17:14:00"/>
    <s v="para indicar retenções"/>
    <d v="1900-01-09T02:40:00"/>
    <n v="10.111111111109494"/>
    <d v="1900-01-04T00:00:00"/>
    <s v="14:34"/>
  </r>
  <r>
    <s v="Secretaria de Gestão de Serviços"/>
    <x v="6"/>
    <s v="Licitação"/>
    <s v="SPCF_ORIGI"/>
    <s v="SPCF_Atualiz"/>
    <x v="30"/>
    <m/>
    <d v="2016-02-15T17:14:00"/>
    <d v="2016-02-18T13:30:00"/>
    <s v="Para anotações"/>
    <d v="1900-01-01T20:16:00"/>
    <n v="2.8444444444467081"/>
    <d v="1900-01-03T00:00:00"/>
    <s v="17:14"/>
  </r>
  <r>
    <s v="Secretaria de Gestão de Serviços"/>
    <x v="6"/>
    <s v="Licitação"/>
    <s v="CFIC_ORIGI"/>
    <s v="CFIC_Atualiz"/>
    <x v="31"/>
    <m/>
    <d v="2016-02-18T13:30:00"/>
    <d v="2016-02-18T15:13:00"/>
    <s v="Para ciência e encaminhamento."/>
    <d v="1899-12-30T01:43:00"/>
    <n v="7.1527777778101154E-2"/>
    <d v="1899-12-31T00:00:00"/>
    <s v="13:30"/>
  </r>
  <r>
    <s v="Secretaria de Gestão de Serviços"/>
    <x v="6"/>
    <s v="Licitação"/>
    <s v="SCL_ORIGI"/>
    <s v="SCL_Atualiz"/>
    <x v="32"/>
    <m/>
    <d v="2016-02-18T15:13:00"/>
    <d v="2016-02-19T11:26:00"/>
    <s v="Para auditoria dos procedimentos."/>
    <d v="1899-12-30T20:13:00"/>
    <n v="0.84236111111385981"/>
    <d v="1900-01-01T00:00:00"/>
    <s v="15:13"/>
  </r>
  <r>
    <s v="Secretaria de Gestão de Serviços"/>
    <x v="6"/>
    <s v="Licitação"/>
    <s v="SAPRE_ORIGI"/>
    <s v="SAPRE_Atualiz"/>
    <x v="29"/>
    <s v="S"/>
    <d v="2016-02-19T11:26:00"/>
    <d v="2016-03-07T19:30:00"/>
    <s v="De acordo, para acompanhamento da contratação."/>
    <d v="1900-01-16T08:04:00"/>
    <n v="17.336111111108039"/>
    <n v="-10"/>
    <s v="11:26"/>
  </r>
  <r>
    <s v="Secretaria de Gestão de Serviços"/>
    <x v="6"/>
    <s v="Licitação"/>
    <s v="CIP_ORIGI"/>
    <s v="CIP_Atualiz"/>
    <x v="3"/>
    <s v="S"/>
    <d v="2016-03-07T19:30:00"/>
    <d v="2016-03-10T12:20:00"/>
    <s v="Para análise do pedido."/>
    <d v="1900-01-01T16:50:00"/>
    <n v="2.7013888888905058"/>
    <d v="1900-01-03T00:00:00"/>
    <s v="19:30"/>
  </r>
  <r>
    <s v="Secretaria de Gestão de Serviços"/>
    <x v="6"/>
    <s v="Licitação"/>
    <s v="SAPRE_ORIGI"/>
    <s v="SAPRE_Atualiz"/>
    <x v="29"/>
    <s v="S"/>
    <d v="2016-03-10T12:20:00"/>
    <d v="2016-03-11T17:03:00"/>
    <s v="Para informar se a contratada apresentou toda documentação exigida, no prazo especificado no contrat"/>
    <d v="1899-12-31T04:43:00"/>
    <n v="1.1965277777781012"/>
    <d v="1900-01-01T00:00:00"/>
    <s v="12:20"/>
  </r>
  <r>
    <s v="Secretaria de Gestão de Serviços"/>
    <x v="6"/>
    <s v="Licitação"/>
    <s v="CIP_ORIGI"/>
    <s v="CIP_Atualiz"/>
    <x v="3"/>
    <s v="S"/>
    <d v="2016-03-11T17:03:00"/>
    <d v="2016-03-14T13:11:00"/>
    <s v="Com as iformações solicitadas."/>
    <d v="1900-01-01T20:08:00"/>
    <n v="2.8388888888875954"/>
    <d v="1900-01-01T00:00:00"/>
    <s v="17:3"/>
  </r>
  <r>
    <s v="Secretaria de Gestão de Serviços"/>
    <x v="6"/>
    <s v="Licitação"/>
    <s v="SECADM_ORIGI"/>
    <s v="SECADM_Atualiz"/>
    <x v="4"/>
    <m/>
    <d v="2016-03-14T13:11:00"/>
    <d v="2016-03-14T21:23:00"/>
    <s v="Para análise quanto à possibilidade de atender-se o pedido da empresa Top Team"/>
    <d v="1899-12-30T08:12:00"/>
    <n v="0.34166666666715173"/>
    <d v="1899-12-31T00:00:00"/>
    <s v="13:11"/>
  </r>
  <r>
    <s v="Secretaria de Gestão de Serviços"/>
    <x v="6"/>
    <s v="Licitação"/>
    <s v="CIP_ORIGI"/>
    <s v="CIP_Atualiz"/>
    <x v="3"/>
    <s v="S"/>
    <d v="2016-03-14T21:23:00"/>
    <d v="2016-03-15T16:42:00"/>
    <s v="de acordo."/>
    <d v="1899-12-30T19:19:00"/>
    <n v="0.80486111110803904"/>
    <d v="1900-01-01T00:00:00"/>
    <s v="21:23"/>
  </r>
  <r>
    <s v="Secretaria de Gestão de Serviços"/>
    <x v="6"/>
    <s v="Licitação"/>
    <s v="SAPRE_ORIGI"/>
    <s v="SAPRE_Atualiz"/>
    <x v="29"/>
    <s v="S"/>
    <d v="2016-03-15T16:42:00"/>
    <d v="2016-04-14T11:12:00"/>
    <s v="Deferido o pedido do fornecedor."/>
    <d v="1900-01-28T18:30:00"/>
    <n v="29.770833333335759"/>
    <n v="-2"/>
    <s v="16:42"/>
  </r>
  <r>
    <s v="Secretaria de Gestão de Serviços"/>
    <x v="6"/>
    <s v="Licitação"/>
    <s v="CIP_ORIGI"/>
    <s v="CIP_Atualiz"/>
    <x v="3"/>
    <s v="S"/>
    <d v="2016-04-14T11:12:00"/>
    <d v="2016-04-14T17:33:00"/>
    <s v="Para apreciação superior."/>
    <d v="1899-12-30T06:21:00"/>
    <n v="0.26458333332993789"/>
    <d v="1899-12-31T00:00:00"/>
    <s v="11:12"/>
  </r>
  <r>
    <s v="Secretaria de Gestão de Serviços"/>
    <x v="6"/>
    <s v="Licitação"/>
    <s v="SECADM_ORIGI"/>
    <s v="SECADM_Atualiz"/>
    <x v="4"/>
    <m/>
    <d v="2016-04-14T17:33:00"/>
    <d v="2016-04-15T13:15:00"/>
    <s v="Para ciência e envio para minuta do aditivo."/>
    <d v="1899-12-30T19:42:00"/>
    <n v="0.82083333333866904"/>
    <d v="1900-01-01T00:00:00"/>
    <s v="17:33"/>
  </r>
  <r>
    <s v="Secretaria de Gestão de Serviços"/>
    <x v="6"/>
    <s v="Licitação"/>
    <s v="CCLC_ORIGI"/>
    <s v="CCLC_Atualiz"/>
    <x v="33"/>
    <m/>
    <d v="2016-04-15T13:15:00"/>
    <d v="2016-04-15T13:28:00"/>
    <s v="Para aditamento contratual"/>
    <d v="1899-12-30T00:13:00"/>
    <n v="9.0277777781011537E-3"/>
    <d v="1899-12-31T00:00:00"/>
    <s v="13:15"/>
  </r>
  <r>
    <s v="Secretaria de Gestão de Serviços"/>
    <x v="6"/>
    <s v="Licitação"/>
    <s v="CLC_ORIGI"/>
    <s v="CLC_Atualiz"/>
    <x v="8"/>
    <m/>
    <d v="2016-04-15T13:28:00"/>
    <d v="2016-04-15T17:27:00"/>
    <s v="."/>
    <d v="1899-12-30T03:59:00"/>
    <n v="0.16597222221753327"/>
    <d v="1899-12-31T00:00:00"/>
    <s v="13:28"/>
  </r>
  <r>
    <s v="Secretaria de Gestão de Serviços"/>
    <x v="6"/>
    <s v="Licitação"/>
    <s v="SCON_ORIGI"/>
    <s v="SCON_Atualiz"/>
    <x v="10"/>
    <m/>
    <d v="2016-04-15T17:27:00"/>
    <d v="2016-04-27T15:58:00"/>
    <s v="Para elaborar a minuta do Termo de Supressão parcial dos quantitativos contratados do contrato 12/16"/>
    <d v="1900-01-10T22:31:00"/>
    <n v="11.938194444446708"/>
    <d v="1900-01-07T00:00:00"/>
    <s v="17:27"/>
  </r>
  <r>
    <s v="Secretaria de Gestão de Serviços"/>
    <x v="6"/>
    <s v="Licitação"/>
    <s v="CLC_ORIGI"/>
    <s v="CLC_Atualiz"/>
    <x v="8"/>
    <m/>
    <d v="2016-04-27T15:58:00"/>
    <d v="2016-04-28T19:18:00"/>
    <s v="Segue minuta do 1º termo aditivo de supressão parcial, para análise."/>
    <d v="1899-12-31T03:20:00"/>
    <n v="1.1388888888905058"/>
    <d v="1900-01-01T00:00:00"/>
    <s v="15:58"/>
  </r>
  <r>
    <s v="Secretaria de Gestão de Serviços"/>
    <x v="6"/>
    <s v="Licitação"/>
    <s v="ASSDG_ORIGI"/>
    <s v="ASSDG_Atualiz"/>
    <x v="12"/>
    <m/>
    <d v="2016-04-28T19:18:00"/>
    <d v="2016-04-29T14:47:00"/>
    <s v="Para análise da minuta do Primeiro Termo Aditivo de supressão do contrato nº 12/16."/>
    <d v="1899-12-30T19:29:00"/>
    <n v="0.81180555555329192"/>
    <d v="1900-01-01T00:00:00"/>
    <s v="19:18"/>
  </r>
  <r>
    <s v="Secretaria de Gestão de Serviços"/>
    <x v="6"/>
    <s v="Licitação"/>
    <s v="DG_ORIGI"/>
    <s v="DG_Atualiz"/>
    <x v="1"/>
    <m/>
    <d v="2016-04-29T14:47:00"/>
    <d v="2016-05-02T17:06:00"/>
    <s v="Para apreciação."/>
    <d v="1900-01-02T02:19:00"/>
    <n v="3.0965277777795563"/>
    <n v="-18"/>
    <s v="14:47"/>
  </r>
  <r>
    <s v="Secretaria de Gestão de Serviços"/>
    <x v="6"/>
    <s v="Licitação"/>
    <s v="CO_ORIGI"/>
    <s v="CO_Atualiz"/>
    <x v="6"/>
    <m/>
    <d v="2016-05-02T17:06:00"/>
    <d v="2016-05-02T17:51:00"/>
    <s v="para adequação da pertinente NE."/>
    <d v="1899-12-30T00:45:00"/>
    <n v="3.125E-2"/>
    <d v="1899-12-31T00:00:00"/>
    <s v="17:6"/>
  </r>
  <r>
    <s v="Secretaria de Gestão de Serviços"/>
    <x v="6"/>
    <s v="Licitação"/>
    <s v="SAEO_ORIGI"/>
    <s v="SAEO_Atualiz"/>
    <x v="14"/>
    <m/>
    <d v="2016-05-02T17:51:00"/>
    <d v="2016-05-03T18:06:00"/>
    <s v="Para conhecimento e providências pertinentes a minuta do 1º Termo Aditivo do contrato"/>
    <d v="1899-12-31T00:15:00"/>
    <n v="1.0104166666642413"/>
    <d v="1900-01-01T00:00:00"/>
    <s v="17:51"/>
  </r>
  <r>
    <s v="Secretaria de Gestão de Serviços"/>
    <x v="6"/>
    <s v="Licitação"/>
    <s v="SAPRE_ORIGI"/>
    <s v="SAPRE_Atualiz"/>
    <x v="29"/>
    <s v="S"/>
    <d v="2016-05-03T18:06:00"/>
    <d v="2016-05-04T15:59:00"/>
    <s v="Para informar."/>
    <d v="1899-12-30T21:53:00"/>
    <n v="0.91180555555911269"/>
    <d v="1900-01-01T00:00:00"/>
    <s v="18:6"/>
  </r>
  <r>
    <s v="Secretaria de Gestão de Serviços"/>
    <x v="6"/>
    <s v="Licitação"/>
    <s v="SAEO_ORIGI"/>
    <s v="SAEO_Atualiz"/>
    <x v="14"/>
    <m/>
    <d v="2016-05-04T15:59:00"/>
    <d v="2016-05-04T17:58:00"/>
    <s v="Para anulação parcial de saldos de empenho."/>
    <d v="1899-12-30T01:59:00"/>
    <n v="8.2638888889050577E-2"/>
    <d v="1899-12-31T00:00:00"/>
    <s v="15:59"/>
  </r>
  <r>
    <s v="Secretaria de Gestão de Serviços"/>
    <x v="6"/>
    <s v="Licitação"/>
    <s v="CO_ORIGI"/>
    <s v="CO_Atualiz"/>
    <x v="6"/>
    <m/>
    <d v="2016-05-04T17:58:00"/>
    <d v="2016-05-04T18:50:00"/>
    <s v="Para solicitar autorização a fim de adequar saldo de nota de empenho."/>
    <d v="1899-12-30T00:52:00"/>
    <n v="3.6111111105128657E-2"/>
    <d v="1899-12-31T00:00:00"/>
    <s v="17:58"/>
  </r>
  <r>
    <s v="Secretaria de Gestão de Serviços"/>
    <x v="6"/>
    <s v="Licitação"/>
    <s v="SECOFC_ORIGI"/>
    <s v="SECOFC_Atualiz"/>
    <x v="7"/>
    <m/>
    <d v="2016-05-04T18:50:00"/>
    <d v="2016-05-05T14:19:00"/>
    <s v="Para ciência e encaminhamento."/>
    <d v="1899-12-30T19:29:00"/>
    <n v="0.81180555556056788"/>
    <d v="1900-01-01T00:00:00"/>
    <s v="18:50"/>
  </r>
  <r>
    <s v="Secretaria de Gestão de Serviços"/>
    <x v="6"/>
    <s v="Licitação"/>
    <s v="DG_ORIGI"/>
    <s v="DG_Atualiz"/>
    <x v="1"/>
    <m/>
    <d v="2016-05-05T14:19:00"/>
    <d v="2016-05-05T18:16:00"/>
    <s v="Com solicitação de autorização."/>
    <d v="1899-12-30T03:57:00"/>
    <n v="0.16458333333139308"/>
    <d v="1899-12-31T00:00:00"/>
    <s v="14:19"/>
  </r>
  <r>
    <s v="Secretaria de Gestão de Serviços"/>
    <x v="6"/>
    <s v="Licitação"/>
    <s v="CO_ORIGI"/>
    <s v="CO_Atualiz"/>
    <x v="6"/>
    <m/>
    <d v="2016-05-05T18:16:00"/>
    <d v="2016-05-05T18:42:00"/>
    <s v="para empenhar"/>
    <d v="1899-12-30T00:26:00"/>
    <n v="1.8055555556202307E-2"/>
    <d v="1899-12-31T00:00:00"/>
    <s v="18:16"/>
  </r>
  <r>
    <s v="Secretaria de Gestão de Serviços"/>
    <x v="6"/>
    <s v="Licitação"/>
    <s v="ACO_ORIGI"/>
    <s v="ACO_Atualiz"/>
    <x v="13"/>
    <m/>
    <d v="2016-05-05T18:42:00"/>
    <d v="2016-05-06T11:42:00"/>
    <s v="Para efetivar a anulação parcial da Nota de Empenho conforme autorização retro"/>
    <d v="1899-12-30T17:00:00"/>
    <n v="0.70833333333575865"/>
    <d v="1900-01-01T00:00:00"/>
    <s v="18:42"/>
  </r>
  <r>
    <s v="Secretaria de Gestão de Serviços"/>
    <x v="6"/>
    <s v="Licitação"/>
    <s v="SECOFC_ORIGI"/>
    <s v="SECOFC_Atualiz"/>
    <x v="7"/>
    <m/>
    <d v="2016-05-06T11:42:00"/>
    <d v="2016-05-06T12:47:00"/>
    <s v="-"/>
    <d v="1899-12-30T01:05:00"/>
    <n v="4.5138888883229811E-2"/>
    <d v="1899-12-31T00:00:00"/>
    <s v="11:42"/>
  </r>
  <r>
    <s v="Secretaria de Gestão de Serviços"/>
    <x v="6"/>
    <s v="Licitação"/>
    <s v="DG_ORIGI"/>
    <s v="DG_Atualiz"/>
    <x v="1"/>
    <m/>
    <d v="2016-05-06T11:42:00"/>
    <d v="2016-05-06T19:41:00"/>
    <s v="-"/>
    <d v="1899-12-30T07:59:00"/>
    <n v="0.33263888888905058"/>
    <d v="1899-12-31T00:00:00"/>
    <s v="11:42"/>
  </r>
  <r>
    <s v="Secretaria de Gestão de Serviços"/>
    <x v="6"/>
    <s v="Licitação"/>
    <s v="ACO_ORIGI"/>
    <s v="ACO_Atualiz"/>
    <x v="13"/>
    <m/>
    <d v="2016-05-06T19:41:00"/>
    <d v="2016-05-09T13:47:00"/>
    <s v="Conclusão de trâmite colaborativo"/>
    <d v="1900-01-01T18:06:00"/>
    <n v="2.7541666666656965"/>
    <d v="1900-01-01T00:00:00"/>
    <s v="19:41"/>
  </r>
  <r>
    <s v="Secretaria de Gestão de Serviços"/>
    <x v="6"/>
    <s v="Licitação"/>
    <s v="SCON_ORIGI"/>
    <s v="SCON_Atualiz"/>
    <x v="10"/>
    <m/>
    <d v="2016-05-09T13:47:00"/>
    <d v="2016-05-17T19:07:00"/>
    <s v="Para emissão do primeiro termo aditivo"/>
    <d v="1900-01-07T05:20:00"/>
    <n v="8.2222222222189885"/>
    <d v="1900-01-06T00:00:00"/>
    <s v="13:47"/>
  </r>
  <r>
    <s v="Secretaria de Gestão de Serviços"/>
    <x v="6"/>
    <s v="Licitação"/>
    <s v="CLC_ORIGI"/>
    <s v="CLC_Atualiz"/>
    <x v="8"/>
    <m/>
    <d v="2016-05-17T19:07:00"/>
    <d v="2016-05-18T16:52:00"/>
    <s v="Concluídos os procedimentos referentes ao 1º Termo aditivo."/>
    <d v="1899-12-30T21:45:00"/>
    <n v="0.90625"/>
    <d v="1900-01-01T00:00:00"/>
    <s v="19:7"/>
  </r>
  <r>
    <s v="Secretaria de Gestão de Serviços"/>
    <x v="6"/>
    <s v="Licitação"/>
    <s v="SAEO_ORIGI"/>
    <s v="SAEO_Atualiz"/>
    <x v="14"/>
    <m/>
    <d v="2016-05-18T16:52:00"/>
    <d v="2016-05-18T19:00:00"/>
    <s v="Para os registros necessários."/>
    <d v="1899-12-30T02:08:00"/>
    <n v="8.8888888887595385E-2"/>
    <d v="1899-12-31T00:00:00"/>
    <s v="16:52"/>
  </r>
  <r>
    <s v="Secretaria de Gestão de Serviços"/>
    <x v="6"/>
    <s v="Licitação"/>
    <s v="CO_ORIGI"/>
    <s v="CO_Atualiz"/>
    <x v="6"/>
    <m/>
    <d v="2016-05-18T19:00:00"/>
    <d v="2016-05-18T19:06:00"/>
    <s v="Para ciência e encaminhamento à SACONT, conforme despacho anterior."/>
    <d v="1899-12-30T00:06:00"/>
    <n v="4.166666665696539E-3"/>
    <d v="1899-12-31T00:00:00"/>
    <s v="19:0"/>
  </r>
  <r>
    <s v="Secretaria de Gestão de Serviços"/>
    <x v="6"/>
    <s v="Licitação"/>
    <s v="SACONT_ORIGI"/>
    <s v="SACONT_Atualiz"/>
    <x v="21"/>
    <m/>
    <d v="2016-05-18T19:06:00"/>
    <d v="2016-05-19T14:57:00"/>
    <s v="Para registros / anotações, conforme item II do despacho / documento nº 093818/2016"/>
    <d v="1899-12-30T19:51:00"/>
    <n v="0.82708333333721384"/>
    <d v="1900-01-01T00:00:00"/>
    <s v="19:6"/>
  </r>
  <r>
    <s v="Secretaria de Gestão de Serviços"/>
    <x v="6"/>
    <s v="Licitação"/>
    <s v="SPCF_ORIGI"/>
    <s v="SPCF_Atualiz"/>
    <x v="30"/>
    <m/>
    <d v="2016-05-19T14:57:00"/>
    <d v="2016-05-20T13:56:00"/>
    <s v="Para anotações."/>
    <d v="1899-12-30T22:59:00"/>
    <n v="0.95763888888905058"/>
    <d v="1900-01-01T00:00:00"/>
    <s v="14:57"/>
  </r>
  <r>
    <s v="Secretaria de Gestão de Serviços"/>
    <x v="6"/>
    <s v="Licitação"/>
    <s v="CFIC_ORIGI"/>
    <s v="CFIC_Atualiz"/>
    <x v="31"/>
    <m/>
    <d v="2016-05-20T13:56:00"/>
    <d v="2016-05-20T16:41:00"/>
    <s v="Para ciência e encaminhamento."/>
    <d v="1899-12-30T02:45:00"/>
    <n v="0.11458333333575865"/>
    <d v="1899-12-31T00:00:00"/>
    <s v="13:56"/>
  </r>
  <r>
    <s v="Secretaria de Gestão de Serviços"/>
    <x v="6"/>
    <s v="Licitação"/>
    <s v="SAPRE_ORIGI"/>
    <s v="SAPRE_Atualiz"/>
    <x v="29"/>
    <s v="S"/>
    <d v="2016-05-20T16:41:00"/>
    <d v="2016-10-28T18:45:00"/>
    <s v="Para ciência e acompanhamento."/>
    <d v="1900-06-09T02:04:00"/>
    <n v="161.08611111110804"/>
    <d v="1900-01-06T00:00:00"/>
    <s v="16:41"/>
  </r>
  <r>
    <s v="Secretaria de Gestão de Serviços"/>
    <x v="6"/>
    <s v="Licitação"/>
    <s v="SACONT_ORIGI"/>
    <s v="SACONT_Atualiz"/>
    <x v="21"/>
    <m/>
    <d v="2016-10-28T18:45:00"/>
    <s v="-"/>
    <s v="Para cálculo de reajuste"/>
    <d v="1899-12-30T00:00:00"/>
    <n v="0"/>
    <e v="#VALUE!"/>
    <s v="18:45"/>
  </r>
  <r>
    <s v="Secretaria de Gestão de Serviços"/>
    <x v="7"/>
    <s v="Licitação"/>
    <s v="SAPRE_ORIGI"/>
    <s v="SAPRE_Atualiz"/>
    <x v="29"/>
    <s v="S"/>
    <d v="2016-05-30T20:13:00"/>
    <d v="2016-05-31T20:13:00"/>
    <s v="-"/>
    <d v="1899-12-31T00:00:00"/>
    <n v="1"/>
    <d v="1900-01-01T00:00:00"/>
    <s v="20:13"/>
  </r>
  <r>
    <s v="Secretaria de Gestão de Serviços"/>
    <x v="7"/>
    <s v="Licitação"/>
    <s v="CIP_ORIGI"/>
    <s v="CIP_Atualiz"/>
    <x v="3"/>
    <s v="S"/>
    <d v="2016-05-31T20:13:00"/>
    <d v="2016-06-09T15:29:00"/>
    <s v="PARA APRECIAÇÃO SUPERIOR."/>
    <d v="1900-01-07T19:16:00"/>
    <n v="8.8027777777751908"/>
    <n v="-17"/>
    <s v="20:13"/>
  </r>
  <r>
    <s v="Secretaria de Gestão de Serviços"/>
    <x v="7"/>
    <s v="Licitação"/>
    <s v="SAPRE_ORIGI"/>
    <s v="SAPRE_Atualiz"/>
    <x v="29"/>
    <s v="S"/>
    <d v="2016-06-09T15:29:00"/>
    <d v="2016-08-04T15:48:00"/>
    <s v="informs"/>
    <d v="1900-02-24T00:19:00"/>
    <n v="56.013194444443798"/>
    <n v="-4"/>
    <s v="15:29"/>
  </r>
  <r>
    <s v="Secretaria de Gestão de Serviços"/>
    <x v="7"/>
    <s v="Licitação"/>
    <s v="CIP_ORIGI"/>
    <s v="CIP_Atualiz"/>
    <x v="3"/>
    <s v="S"/>
    <d v="2016-08-04T15:48:00"/>
    <d v="2016-08-09T18:47:00"/>
    <s v="Com o projeto alterado"/>
    <d v="1900-01-04T02:59:00"/>
    <n v="5.1243055555532919"/>
    <d v="1900-01-03T00:00:00"/>
    <s v="15:48"/>
  </r>
  <r>
    <s v="Secretaria de Gestão de Serviços"/>
    <x v="7"/>
    <s v="Licitação"/>
    <s v="SECGS_ORIGI"/>
    <s v="SECGS_Atualiz"/>
    <x v="18"/>
    <s v="S"/>
    <d v="2016-08-09T18:47:00"/>
    <d v="2016-08-10T11:43:00"/>
    <s v="Para apreciação."/>
    <d v="1899-12-30T16:56:00"/>
    <n v="0.70555555555620231"/>
    <d v="1900-01-01T00:00:00"/>
    <s v="18:47"/>
  </r>
  <r>
    <s v="Secretaria de Gestão de Serviços"/>
    <x v="7"/>
    <s v="Licitação"/>
    <s v="SECGA_ORIGI"/>
    <s v="SECGA_Atualiz"/>
    <x v="20"/>
    <m/>
    <d v="2016-08-10T11:43:00"/>
    <d v="2016-08-12T15:00:00"/>
    <s v="Para procedimentos cabíveis"/>
    <d v="1900-01-01T03:17:00"/>
    <n v="2.1368055555576575"/>
    <d v="1900-01-02T00:00:00"/>
    <s v="11:43"/>
  </r>
  <r>
    <s v="Secretaria de Gestão de Serviços"/>
    <x v="7"/>
    <s v="Licitação"/>
    <s v="CLC_ORIGI"/>
    <s v="CLC_Atualiz"/>
    <x v="8"/>
    <m/>
    <d v="2016-08-12T15:00:00"/>
    <d v="2016-08-12T18:40:00"/>
    <s v="Para providenciar a contratação verificando preço também de Atas de RP."/>
    <d v="1899-12-30T03:40:00"/>
    <n v="0.15277777778101154"/>
    <d v="1899-12-31T00:00:00"/>
    <s v="15:0"/>
  </r>
  <r>
    <s v="Secretaria de Gestão de Serviços"/>
    <x v="7"/>
    <s v="Licitação"/>
    <s v="SC_ORIGI"/>
    <s v="SC_Atualiz"/>
    <x v="9"/>
    <m/>
    <d v="2016-08-12T18:40:00"/>
    <d v="2016-09-01T16:00:00"/>
    <s v="Para orçar."/>
    <d v="1900-01-18T21:20:00"/>
    <n v="19.88888888888323"/>
    <n v="-6"/>
    <s v="18:40"/>
  </r>
  <r>
    <s v="Secretaria de Gestão de Serviços"/>
    <x v="7"/>
    <s v="Licitação"/>
    <s v="SAPRE_ORIGI"/>
    <s v="SAPRE_Atualiz"/>
    <x v="29"/>
    <s v="S"/>
    <d v="2016-09-01T16:00:00"/>
    <d v="2016-09-02T13:15:00"/>
    <s v="A pedido."/>
    <d v="1899-12-30T21:15:00"/>
    <n v="0.88541666667151731"/>
    <d v="1900-01-01T00:00:00"/>
    <s v="16:0"/>
  </r>
  <r>
    <s v="Secretaria de Gestão de Serviços"/>
    <x v="7"/>
    <s v="Licitação"/>
    <s v="SC_ORIGI"/>
    <s v="SC_Atualiz"/>
    <x v="9"/>
    <m/>
    <d v="2016-09-02T13:15:00"/>
    <d v="2016-09-19T14:47:00"/>
    <s v="Com o projeto alterado"/>
    <d v="1900-01-16T01:32:00"/>
    <n v="17.06388888888614"/>
    <d v="1900-01-09T00:00:00"/>
    <s v="13:15"/>
  </r>
  <r>
    <s v="Secretaria de Gestão de Serviços"/>
    <x v="7"/>
    <s v="Licitação"/>
    <s v="CLC_ORIGI"/>
    <s v="CLC_Atualiz"/>
    <x v="8"/>
    <m/>
    <d v="2016-09-19T14:47:00"/>
    <d v="2016-09-20T12:58:00"/>
    <s v="Para os devidos fins."/>
    <d v="1899-12-30T22:11:00"/>
    <n v="0.92430555555620231"/>
    <d v="1900-01-01T00:00:00"/>
    <s v="14:47"/>
  </r>
  <r>
    <s v="Secretaria de Gestão de Serviços"/>
    <x v="7"/>
    <s v="Licitação"/>
    <s v="SPO_ORIGI"/>
    <s v="SPO_Atualiz"/>
    <x v="5"/>
    <m/>
    <d v="2016-09-20T12:58:00"/>
    <d v="2016-09-20T16:49:00"/>
    <s v="Para informar a disponibilidade orçamentária."/>
    <d v="1899-12-30T03:51:00"/>
    <n v="0.16041666666569654"/>
    <d v="1899-12-31T00:00:00"/>
    <s v="12:58"/>
  </r>
  <r>
    <s v="Secretaria de Gestão de Serviços"/>
    <x v="7"/>
    <s v="Licitação"/>
    <s v="CO_ORIGI"/>
    <s v="CO_Atualiz"/>
    <x v="6"/>
    <m/>
    <d v="2016-09-20T16:49:00"/>
    <d v="2016-09-20T17:20:00"/>
    <s v="Com a informação de disponibilidade orçamentária."/>
    <d v="1899-12-30T00:31:00"/>
    <n v="2.1527777775190771E-2"/>
    <d v="1899-12-31T00:00:00"/>
    <s v="16:49"/>
  </r>
  <r>
    <s v="Secretaria de Gestão de Serviços"/>
    <x v="7"/>
    <s v="Licitação"/>
    <s v="SECOFC_ORIGI"/>
    <s v="SECOFC_Atualiz"/>
    <x v="7"/>
    <m/>
    <d v="2016-09-20T17:20:00"/>
    <d v="2016-09-20T20:21:00"/>
    <s v="Para ciência e encaminhamento."/>
    <d v="1899-12-30T03:01:00"/>
    <n v="0.12569444444670808"/>
    <d v="1899-12-31T00:00:00"/>
    <s v="17:20"/>
  </r>
  <r>
    <s v="Secretaria de Gestão de Serviços"/>
    <x v="7"/>
    <s v="Licitação"/>
    <s v="CLC_ORIGI"/>
    <s v="CLC_Atualiz"/>
    <x v="8"/>
    <m/>
    <d v="2016-09-20T20:21:00"/>
    <d v="2016-09-21T14:26:00"/>
    <s v="Com informação de disponibilidade orçamentária, para demais providências."/>
    <d v="1899-12-30T18:05:00"/>
    <n v="0.75347222222626442"/>
    <d v="1900-01-01T00:00:00"/>
    <s v="20:21"/>
  </r>
  <r>
    <s v="Secretaria de Gestão de Serviços"/>
    <x v="7"/>
    <s v="Licitação"/>
    <s v="SC_ORIGI"/>
    <s v="SC_Atualiz"/>
    <x v="9"/>
    <m/>
    <d v="2016-09-21T14:26:00"/>
    <d v="2016-09-22T18:57:00"/>
    <s v="Para elaborar o Termo de Abertura de Licitação."/>
    <d v="1899-12-31T04:31:00"/>
    <n v="1.1881944444394321"/>
    <d v="1900-01-01T00:00:00"/>
    <s v="14:26"/>
  </r>
  <r>
    <s v="Secretaria de Gestão de Serviços"/>
    <x v="7"/>
    <s v="Licitação"/>
    <s v="CLC_ORIGI"/>
    <s v="CLC_Atualiz"/>
    <x v="8"/>
    <m/>
    <d v="2016-09-22T18:57:00"/>
    <d v="2016-09-27T18:43:00"/>
    <s v="Para os devidos fins."/>
    <d v="1900-01-03T23:46:00"/>
    <n v="4.9902777777824667"/>
    <d v="1900-01-03T00:00:00"/>
    <s v="18:57"/>
  </r>
  <r>
    <s v="Secretaria de Gestão de Serviços"/>
    <x v="7"/>
    <s v="Licitação"/>
    <s v="SECGA_ORIGI"/>
    <s v="SECGA_Atualiz"/>
    <x v="20"/>
    <m/>
    <d v="2016-09-27T18:43:00"/>
    <d v="2016-09-28T15:41:00"/>
    <s v="Para autorizar o Termo de Abertura de Licitação nº 156/2016."/>
    <d v="1899-12-30T20:58:00"/>
    <n v="0.87361111110658385"/>
    <d v="1900-01-01T00:00:00"/>
    <s v="18:43"/>
  </r>
  <r>
    <s v="Secretaria de Gestão de Serviços"/>
    <x v="7"/>
    <s v="Licitação"/>
    <s v="CLC_ORIGI"/>
    <s v="CLC_Atualiz"/>
    <x v="8"/>
    <m/>
    <d v="2016-09-28T15:41:00"/>
    <d v="2016-10-04T19:32:00"/>
    <s v="para elaboração da minuta do edital na modalidade pregão eletrônico"/>
    <d v="1900-01-05T03:51:00"/>
    <n v="6.1604166666656965"/>
    <n v="-18"/>
    <s v="15:41"/>
  </r>
  <r>
    <s v="Secretaria de Gestão de Serviços"/>
    <x v="7"/>
    <s v="Licitação"/>
    <s v="SLIC_ORIGI"/>
    <s v="SLIC_Atualiz"/>
    <x v="27"/>
    <m/>
    <d v="2016-10-04T19:32:00"/>
    <d v="2016-10-07T16:26:00"/>
    <s v="Para elaborar a minuta do edital."/>
    <d v="1900-01-01T20:54:00"/>
    <n v="2.8708333333343035"/>
    <d v="1900-01-03T00:00:00"/>
    <s v="19:32"/>
  </r>
  <r>
    <s v="Secretaria de Gestão de Serviços"/>
    <x v="7"/>
    <s v="Licitação"/>
    <s v="CLC_ORIGI"/>
    <s v="CLC_Atualiz"/>
    <x v="8"/>
    <m/>
    <d v="2016-10-07T16:26:00"/>
    <d v="2016-10-10T16:56:00"/>
    <s v="Para análise e encaminhamento."/>
    <d v="1900-01-02T00:30:00"/>
    <n v="3.0208333333357587"/>
    <d v="1900-01-01T00:00:00"/>
    <s v="16:26"/>
  </r>
  <r>
    <s v="Secretaria de Gestão de Serviços"/>
    <x v="7"/>
    <s v="Licitação"/>
    <s v="SECGA_ORIGI"/>
    <s v="SECGA_Atualiz"/>
    <x v="20"/>
    <m/>
    <d v="2016-10-10T16:56:00"/>
    <d v="2016-10-10T19:06:00"/>
    <s v="Submetemos à apreciação superior."/>
    <d v="1899-12-30T02:10:00"/>
    <n v="9.0277777773735579E-2"/>
    <d v="1899-12-31T00:00:00"/>
    <s v="16:56"/>
  </r>
  <r>
    <s v="Secretaria de Gestão de Serviços"/>
    <x v="7"/>
    <s v="Licitação"/>
    <s v="CPL_ORIGI"/>
    <s v="CPL_Atualiz"/>
    <x v="11"/>
    <m/>
    <d v="2016-10-10T19:06:00"/>
    <d v="2016-10-10T19:31:00"/>
    <s v="De acordo com a minuta do edital e seus anexos. Segue para análise dessa CPL e demais encaminhamen"/>
    <d v="1899-12-30T00:25:00"/>
    <n v="1.7361111116770189E-2"/>
    <d v="1899-12-31T00:00:00"/>
    <s v="19:6"/>
  </r>
  <r>
    <s v="Secretaria de Gestão de Serviços"/>
    <x v="7"/>
    <s v="Licitação"/>
    <s v="ASSDG_ORIGI"/>
    <s v="ASSDG_Atualiz"/>
    <x v="12"/>
    <m/>
    <d v="2016-10-10T19:31:00"/>
    <d v="2016-10-14T18:16:00"/>
    <s v="Para análise e aprovação."/>
    <d v="1900-01-02T22:45:00"/>
    <n v="3.9479166666642413"/>
    <d v="1900-01-03T00:00:00"/>
    <s v="19:31"/>
  </r>
  <r>
    <s v="Secretaria de Gestão de Serviços"/>
    <x v="7"/>
    <s v="Licitação"/>
    <s v="DG_ORIGI"/>
    <s v="DG_Atualiz"/>
    <x v="1"/>
    <m/>
    <d v="2016-10-14T18:16:00"/>
    <d v="2016-10-14T18:30:00"/>
    <s v="Para os devidos fins."/>
    <d v="1899-12-30T00:14:00"/>
    <n v="9.7222222248092294E-3"/>
    <d v="1899-12-31T00:00:00"/>
    <s v="18:16"/>
  </r>
  <r>
    <s v="Secretaria de Gestão de Serviços"/>
    <x v="7"/>
    <s v="Licitação"/>
    <s v="SLIC_ORIGI"/>
    <s v="SLIC_Atualiz"/>
    <x v="27"/>
    <m/>
    <d v="2016-10-14T18:30:00"/>
    <d v="2016-10-16T10:11:00"/>
    <s v="À Seção de Licitações."/>
    <d v="1899-12-31T15:41:00"/>
    <n v="1.6534722222204437"/>
    <d v="1899-12-31T00:00:00"/>
    <s v="18:30"/>
  </r>
  <r>
    <s v="Secretaria de Gestão de Serviços"/>
    <x v="7"/>
    <s v="Licitação"/>
    <s v="CPL_ORIGI"/>
    <s v="CPL_Atualiz"/>
    <x v="11"/>
    <m/>
    <d v="2016-10-16T10:11:00"/>
    <d v="2016-10-17T12:47:00"/>
    <s v="Com edital e anexos, em definitivo, para assinaturas."/>
    <d v="1899-12-31T02:36:00"/>
    <n v="1.1083333333299379"/>
    <d v="1899-12-31T00:00:00"/>
    <s v="10:11"/>
  </r>
  <r>
    <s v="Secretaria de Gestão de Serviços"/>
    <x v="7"/>
    <s v="Licitação"/>
    <s v="SLIC_ORIGI"/>
    <s v="SLIC_Atualiz"/>
    <x v="27"/>
    <m/>
    <d v="2016-10-17T12:47:00"/>
    <d v="2016-10-18T12:00:00"/>
    <s v="Edital assinado."/>
    <d v="1899-12-30T23:13:00"/>
    <n v="0.96736111111385981"/>
    <d v="1900-01-01T00:00:00"/>
    <s v="12:47"/>
  </r>
  <r>
    <s v="Secretaria de Gestão de Serviços"/>
    <x v="7"/>
    <s v="Licitação"/>
    <s v="CPL_ORIGI"/>
    <s v="CPL_Atualiz"/>
    <x v="11"/>
    <m/>
    <d v="2016-10-18T12:00:00"/>
    <s v="-"/>
    <s v="Para os procedimentos quanto a fase externa da licitação."/>
    <d v="1899-12-30T00:00:00"/>
    <n v="0"/>
    <e v="#VALUE!"/>
    <s v="12:0"/>
  </r>
  <r>
    <s v="Secretaria de Gestão de Serviços"/>
    <x v="8"/>
    <s v="Licitação"/>
    <s v="SAPC_ORIGI"/>
    <s v="SAPC_Atualiz"/>
    <x v="26"/>
    <m/>
    <s v="-"/>
    <d v="2012-11-29T17:43:00"/>
    <s v="-"/>
    <d v="1899-12-30T00:00:00"/>
    <n v="0"/>
    <e v="#VALUE!"/>
    <e v="#VALUE!"/>
  </r>
  <r>
    <s v="Secretaria de Gestão de Serviços"/>
    <x v="8"/>
    <s v="Licitação"/>
    <s v="CAA_ORIGI"/>
    <s v="CIP_Atualiz"/>
    <x v="3"/>
    <s v="S"/>
    <d v="2012-11-29T17:43:00"/>
    <d v="2012-11-30T12:31:00"/>
    <s v="Para apreciação superior"/>
    <d v="1899-12-30T18:48:00"/>
    <n v="0.78333333333284827"/>
    <d v="1900-01-01T00:00:00"/>
    <s v="17:43"/>
  </r>
  <r>
    <s v="Secretaria de Gestão de Serviços"/>
    <x v="8"/>
    <s v="Licitação"/>
    <s v="SAPC_ORIGI"/>
    <s v="SAPC_Atualiz"/>
    <x v="26"/>
    <m/>
    <d v="2012-11-30T12:31:00"/>
    <d v="2012-11-30T17:52:00"/>
    <s v="Segue com as complementações e questionamentos ao projeto b ico - minuta anexa para análise."/>
    <d v="1899-12-30T05:21:00"/>
    <n v="0.22291666666569654"/>
    <d v="1899-12-31T00:00:00"/>
    <s v="12:31"/>
  </r>
  <r>
    <s v="Secretaria de Gestão de Serviços"/>
    <x v="8"/>
    <s v="Licitação"/>
    <s v="CAA_ORIGI"/>
    <s v="CIP_Atualiz"/>
    <x v="3"/>
    <s v="S"/>
    <d v="2012-11-30T17:52:00"/>
    <d v="2012-12-04T13:04:00"/>
    <s v="Para apreciação, com as correções solicitadas. Atenciosamente,"/>
    <d v="1900-01-02T19:12:00"/>
    <n v="3.8000000000029104"/>
    <n v="-11"/>
    <s v="17:52"/>
  </r>
  <r>
    <s v="Secretaria de Gestão de Serviços"/>
    <x v="8"/>
    <s v="Licitação"/>
    <s v="SAPC_ORIGI"/>
    <s v="SAPC_Atualiz"/>
    <x v="26"/>
    <m/>
    <d v="2012-12-04T13:04:00"/>
    <d v="2012-12-10T09:39:00"/>
    <s v="Solicito verificar todas as alterações/complementações inseridas na minuta anexa."/>
    <d v="1900-01-04T20:35:00"/>
    <n v="5.8576388888905058"/>
    <d v="1900-01-04T00:00:00"/>
    <s v="13:4"/>
  </r>
  <r>
    <s v="Secretaria de Gestão de Serviços"/>
    <x v="8"/>
    <s v="Licitação"/>
    <s v="CAA_ORIGI"/>
    <s v="CIP_Atualiz"/>
    <x v="3"/>
    <s v="S"/>
    <d v="2012-12-10T09:39:00"/>
    <d v="2012-12-10T18:26:00"/>
    <s v="Para apreciação, com as devida retificações e inclusões. Atenciosamente,"/>
    <d v="1899-12-30T08:47:00"/>
    <n v="0.36597222222189885"/>
    <d v="1899-12-31T00:00:00"/>
    <s v="9:39"/>
  </r>
  <r>
    <s v="Secretaria de Gestão de Serviços"/>
    <x v="8"/>
    <s v="Licitação"/>
    <s v="SAPC_ORIGI"/>
    <s v="SAPC_Atualiz"/>
    <x v="26"/>
    <m/>
    <d v="2012-12-10T18:26:00"/>
    <d v="2012-12-10T18:51:00"/>
    <s v="A pedido, para demais complementações dos cargos da CMP."/>
    <d v="1899-12-30T00:25:00"/>
    <n v="1.7361111109494232E-2"/>
    <d v="1899-12-31T00:00:00"/>
    <s v="18:26"/>
  </r>
  <r>
    <s v="Secretaria de Gestão de Serviços"/>
    <x v="8"/>
    <s v="Licitação"/>
    <s v="SGMC_ORIGI"/>
    <s v="SGMC_Atualiz"/>
    <x v="34"/>
    <m/>
    <d v="2012-12-10T18:51:00"/>
    <d v="2012-12-11T13:19:00"/>
    <s v="Para informar com a urgência devida"/>
    <d v="1899-12-30T18:28:00"/>
    <n v="0.7694444444423425"/>
    <d v="1900-01-01T00:00:00"/>
    <s v="18:51"/>
  </r>
  <r>
    <s v="Secretaria de Gestão de Serviços"/>
    <x v="8"/>
    <s v="Licitação"/>
    <s v="SGPA_ORIGI"/>
    <s v="SGPA_Atualiz"/>
    <x v="35"/>
    <m/>
    <d v="2012-12-11T13:19:00"/>
    <d v="2012-12-12T18:49:00"/>
    <s v="a pedido."/>
    <d v="1899-12-31T05:30:00"/>
    <n v="1.2291666666715173"/>
    <d v="1900-01-01T00:00:00"/>
    <s v="13:19"/>
  </r>
  <r>
    <s v="Secretaria de Gestão de Serviços"/>
    <x v="8"/>
    <s v="Licitação"/>
    <s v="SAPC_ORIGI"/>
    <s v="SAPC_Atualiz"/>
    <x v="26"/>
    <m/>
    <d v="2012-12-12T18:49:00"/>
    <d v="2012-12-28T16:22:00"/>
    <s v="Enviadas informações solicitadas."/>
    <d v="1900-01-14T21:33:00"/>
    <n v="15.897916666661331"/>
    <d v="1900-01-04T00:00:00"/>
    <s v="18:49"/>
  </r>
  <r>
    <s v="Secretaria de Gestão de Serviços"/>
    <x v="8"/>
    <s v="Licitação"/>
    <s v="CAA_ORIGI"/>
    <s v="CIP_Atualiz"/>
    <x v="3"/>
    <s v="S"/>
    <d v="2012-12-28T16:22:00"/>
    <d v="2013-01-07T15:02:00"/>
    <s v="Para apreciação superior"/>
    <d v="1900-01-08T22:40:00"/>
    <n v="9.9444444444452529"/>
    <d v="1900-08-08T00:00:00"/>
    <s v="16:22"/>
  </r>
  <r>
    <s v="Secretaria de Gestão de Serviços"/>
    <x v="8"/>
    <s v="Licitação"/>
    <s v="SAPC_ORIGI"/>
    <s v="SAPC_Atualiz"/>
    <x v="26"/>
    <m/>
    <d v="2013-01-07T15:02:00"/>
    <d v="2013-01-07T19:30:00"/>
    <s v="adequações"/>
    <d v="1899-12-30T04:28:00"/>
    <n v="0.18611111111385981"/>
    <d v="1899-12-31T00:00:00"/>
    <s v="15:2"/>
  </r>
  <r>
    <s v="Secretaria de Gestão de Serviços"/>
    <x v="8"/>
    <s v="Licitação"/>
    <s v="CAA_ORIGI"/>
    <s v="CIP_Atualiz"/>
    <x v="3"/>
    <s v="S"/>
    <d v="2013-01-07T19:30:00"/>
    <d v="2013-01-08T14:46:00"/>
    <s v="Com as alterações solicitadas. Atenciosamente,"/>
    <d v="1899-12-30T19:16:00"/>
    <n v="0.80277777777519077"/>
    <d v="1900-01-01T00:00:00"/>
    <s v="19:30"/>
  </r>
  <r>
    <s v="Secretaria de Gestão de Serviços"/>
    <x v="8"/>
    <s v="Licitação"/>
    <s v="CMP_ORIGI"/>
    <s v="CMP_Atualiz"/>
    <x v="36"/>
    <m/>
    <d v="2013-01-08T14:46:00"/>
    <d v="2013-01-09T18:34:00"/>
    <s v="Para ciência e ratificação ao projeto b ico respectivamente ao item que caberá a essa Coordenadoria"/>
    <d v="1899-12-31T03:48:00"/>
    <n v="1.1583333333328483"/>
    <d v="1900-01-01T00:00:00"/>
    <s v="14:46"/>
  </r>
  <r>
    <s v="Secretaria de Gestão de Serviços"/>
    <x v="8"/>
    <s v="Licitação"/>
    <s v="SGPA_ORIGI"/>
    <s v="SGPA_Atualiz"/>
    <x v="35"/>
    <m/>
    <d v="2013-01-09T18:34:00"/>
    <d v="2013-01-09T18:39:00"/>
    <s v="Para ciência e ratificação."/>
    <d v="1899-12-30T00:05:00"/>
    <n v="3.4722222262644209E-3"/>
    <d v="1899-12-31T00:00:00"/>
    <s v="18:34"/>
  </r>
  <r>
    <s v="Secretaria de Gestão de Serviços"/>
    <x v="8"/>
    <s v="Licitação"/>
    <s v="CAA_ORIGI"/>
    <s v="CIP_Atualiz"/>
    <x v="3"/>
    <s v="S"/>
    <d v="2013-01-09T18:39:00"/>
    <d v="2013-01-09T18:58:00"/>
    <s v="Segue sugestão de alterações no projeto b ico."/>
    <d v="1899-12-30T00:19:00"/>
    <n v="1.3194444443797693E-2"/>
    <d v="1899-12-31T00:00:00"/>
    <s v="18:39"/>
  </r>
  <r>
    <s v="Secretaria de Gestão de Serviços"/>
    <x v="8"/>
    <s v="Licitação"/>
    <s v="SAPC_ORIGI"/>
    <s v="SAPC_Atualiz"/>
    <x v="26"/>
    <m/>
    <d v="2013-01-09T18:58:00"/>
    <d v="2013-01-11T13:54:00"/>
    <s v="Segue para adequações, de acordo com as sugestões apresentadas pela CMP."/>
    <d v="1899-12-31T18:56:00"/>
    <n v="1.788888888891961"/>
    <d v="1900-01-02T00:00:00"/>
    <s v="18:58"/>
  </r>
  <r>
    <s v="Secretaria de Gestão de Serviços"/>
    <x v="8"/>
    <s v="Licitação"/>
    <s v="CGATI_ORIGI"/>
    <s v="CGATI_Atualiz"/>
    <x v="37"/>
    <m/>
    <d v="2013-01-11T13:54:00"/>
    <d v="2013-01-11T14:52:00"/>
    <s v="Conforme doc. 3293/2012. Atenciosamente,"/>
    <d v="1899-12-30T00:58:00"/>
    <n v="4.0277777770825196E-2"/>
    <d v="1899-12-31T00:00:00"/>
    <s v="13:54"/>
  </r>
  <r>
    <s v="Secretaria de Gestão de Serviços"/>
    <x v="8"/>
    <s v="Licitação"/>
    <s v="CEPCST_ORIGI"/>
    <s v="CEPCST_Atualiz"/>
    <x v="38"/>
    <m/>
    <d v="2013-01-11T14:52:00"/>
    <d v="2013-01-15T14:47:00"/>
    <s v="Ratifico o projeto basico"/>
    <d v="1900-01-02T23:55:00"/>
    <n v="3.9965277777810115"/>
    <d v="1900-01-02T00:00:00"/>
    <s v="14:52"/>
  </r>
  <r>
    <s v="Secretaria de Gestão de Serviços"/>
    <x v="8"/>
    <s v="Licitação"/>
    <s v="SAPC_ORIGI"/>
    <s v="SAPC_Atualiz"/>
    <x v="26"/>
    <m/>
    <d v="2013-01-15T14:47:00"/>
    <d v="2013-01-15T17:36:00"/>
    <s v="PARA INFORMAR"/>
    <d v="1899-12-30T02:49:00"/>
    <n v="0.11736111110803904"/>
    <d v="1899-12-31T00:00:00"/>
    <s v="14:47"/>
  </r>
  <r>
    <s v="Secretaria de Gestão de Serviços"/>
    <x v="8"/>
    <s v="Licitação"/>
    <s v="CMP_ORIGI"/>
    <s v="CMP_Atualiz"/>
    <x v="36"/>
    <m/>
    <d v="2013-01-15T17:36:00"/>
    <d v="2013-01-16T16:07:00"/>
    <s v="Encaminho para informar - doc. 8696/2013. Atenciosamente,"/>
    <d v="1899-12-30T22:31:00"/>
    <n v="0.93819444444670808"/>
    <d v="1900-01-01T00:00:00"/>
    <s v="17:36"/>
  </r>
  <r>
    <s v="Secretaria de Gestão de Serviços"/>
    <x v="8"/>
    <s v="Licitação"/>
    <s v="CEPCST_ORIGI"/>
    <s v="CEPCST_Atualiz"/>
    <x v="38"/>
    <m/>
    <d v="2013-01-16T16:07:00"/>
    <d v="2013-01-23T16:47:00"/>
    <s v="Com a informação."/>
    <d v="1900-01-06T00:40:00"/>
    <n v="7.0277777777810115"/>
    <d v="1900-01-05T00:00:00"/>
    <s v="16:7"/>
  </r>
  <r>
    <s v="Secretaria de Gestão de Serviços"/>
    <x v="8"/>
    <s v="Licitação"/>
    <s v="CLC_ORIGI"/>
    <s v="CLC_Atualiz"/>
    <x v="8"/>
    <m/>
    <d v="2013-01-23T16:47:00"/>
    <d v="2013-01-23T19:39:00"/>
    <s v="para analise"/>
    <d v="1899-12-30T02:52:00"/>
    <n v="0.11944444444088731"/>
    <d v="1899-12-31T00:00:00"/>
    <s v="16:47"/>
  </r>
  <r>
    <s v="Secretaria de Gestão de Serviços"/>
    <x v="8"/>
    <s v="Licitação"/>
    <s v="SC_ORIGI"/>
    <s v="SC_Atualiz"/>
    <x v="9"/>
    <m/>
    <d v="2013-01-23T19:39:00"/>
    <d v="2013-01-25T16:57:00"/>
    <s v="Para orçar."/>
    <d v="1899-12-31T21:18:00"/>
    <n v="1.8875000000043656"/>
    <d v="1900-01-02T00:00:00"/>
    <s v="19:39"/>
  </r>
  <r>
    <s v="Secretaria de Gestão de Serviços"/>
    <x v="8"/>
    <s v="Licitação"/>
    <s v="SAPC_ORIGI"/>
    <s v="SAPC_Atualiz"/>
    <x v="26"/>
    <m/>
    <d v="2013-01-25T16:57:00"/>
    <d v="2013-02-23T12:02:00"/>
    <s v="À PEDIDO"/>
    <d v="1900-01-27T19:05:00"/>
    <n v="28.79513888888323"/>
    <n v="-1"/>
    <s v="16:57"/>
  </r>
  <r>
    <s v="Secretaria de Gestão de Serviços"/>
    <x v="8"/>
    <s v="Licitação"/>
    <s v="SC_ORIGI"/>
    <s v="SC_Atualiz"/>
    <x v="9"/>
    <m/>
    <d v="2013-02-23T12:02:00"/>
    <d v="2013-02-28T16:28:00"/>
    <s v="Encaminha processo com alterações informadas."/>
    <d v="1900-01-04T04:26:00"/>
    <n v="5.1847222222277196"/>
    <d v="1900-01-03T00:00:00"/>
    <s v="12:2"/>
  </r>
  <r>
    <s v="Secretaria de Gestão de Serviços"/>
    <x v="8"/>
    <s v="Licitação"/>
    <s v="SAPC_ORIGI"/>
    <s v="SAPC_Atualiz"/>
    <x v="26"/>
    <m/>
    <d v="2013-02-28T16:28:00"/>
    <d v="2013-03-12T14:40:00"/>
    <s v="Para readequar o projeto b ico conforme reunião com a CLC na data de hoje."/>
    <d v="1900-01-10T22:12:00"/>
    <n v="11.924999999995634"/>
    <n v="-11"/>
    <s v="16:28"/>
  </r>
  <r>
    <s v="Secretaria de Gestão de Serviços"/>
    <x v="8"/>
    <s v="Licitação"/>
    <s v="CAA_ORIGI"/>
    <s v="CIP_Atualiz"/>
    <x v="3"/>
    <s v="S"/>
    <d v="2013-03-12T14:40:00"/>
    <d v="2013-03-12T17:19:00"/>
    <s v="Encaminho projeto b ico com readequações. Atenciosamente,"/>
    <d v="1899-12-30T02:39:00"/>
    <n v="0.11041666667006211"/>
    <d v="1899-12-31T00:00:00"/>
    <s v="14:40"/>
  </r>
  <r>
    <s v="Secretaria de Gestão de Serviços"/>
    <x v="8"/>
    <s v="Licitação"/>
    <s v="CLC_ORIGI"/>
    <s v="CLC_Atualiz"/>
    <x v="8"/>
    <m/>
    <d v="2013-03-12T17:19:00"/>
    <d v="2013-03-12T19:10:00"/>
    <s v="Para continuidade dos procedimentos, projeto readequado conforme reunião."/>
    <d v="1899-12-30T01:51:00"/>
    <n v="7.7083333329937886E-2"/>
    <d v="1899-12-31T00:00:00"/>
    <s v="17:19"/>
  </r>
  <r>
    <s v="Secretaria de Gestão de Serviços"/>
    <x v="8"/>
    <s v="Licitação"/>
    <s v="SC_ORIGI"/>
    <s v="SC_Atualiz"/>
    <x v="9"/>
    <m/>
    <d v="2013-03-12T19:10:00"/>
    <d v="2013-03-18T16:38:00"/>
    <s v="Para emitir novo termo de abertura de licitação."/>
    <d v="1900-01-04T21:28:00"/>
    <n v="5.8944444444496185"/>
    <d v="1900-01-04T00:00:00"/>
    <s v="19:10"/>
  </r>
  <r>
    <s v="Secretaria de Gestão de Serviços"/>
    <x v="8"/>
    <s v="Licitação"/>
    <s v="CLC_ORIGI"/>
    <s v="CLC_Atualiz"/>
    <x v="8"/>
    <m/>
    <d v="2013-03-18T16:38:00"/>
    <d v="2013-03-18T17:36:00"/>
    <s v="ORÇAMENTO"/>
    <d v="1899-12-30T00:58:00"/>
    <n v="4.0277777770825196E-2"/>
    <d v="1899-12-31T00:00:00"/>
    <s v="16:38"/>
  </r>
  <r>
    <s v="Secretaria de Gestão de Serviços"/>
    <x v="8"/>
    <s v="Licitação"/>
    <s v="SPO_ORIGI"/>
    <s v="SPO_Atualiz"/>
    <x v="5"/>
    <m/>
    <d v="2013-03-18T17:36:00"/>
    <d v="2013-03-20T18:07:00"/>
    <s v="Para informar disponibilidade orçamentária."/>
    <d v="1900-01-01T00:31:00"/>
    <n v="2.0215277777824667"/>
    <d v="1900-01-02T00:00:00"/>
    <s v="17:36"/>
  </r>
  <r>
    <s v="Secretaria de Gestão de Serviços"/>
    <x v="8"/>
    <s v="Licitação"/>
    <s v="CO_ORIGI"/>
    <s v="CO_Atualiz"/>
    <x v="6"/>
    <m/>
    <d v="2013-03-20T18:07:00"/>
    <d v="2013-03-20T18:20:00"/>
    <s v="Com a informação."/>
    <d v="1899-12-30T00:13:00"/>
    <n v="9.0277777781011537E-3"/>
    <d v="1899-12-31T00:00:00"/>
    <s v="18:7"/>
  </r>
  <r>
    <s v="Secretaria de Gestão de Serviços"/>
    <x v="8"/>
    <s v="Licitação"/>
    <s v="SECOFC_ORIGI"/>
    <s v="SECOFC_Atualiz"/>
    <x v="7"/>
    <m/>
    <d v="2013-03-20T18:20:00"/>
    <d v="2013-03-20T19:35:00"/>
    <s v="Para solicitar autorização."/>
    <d v="1899-12-30T01:15:00"/>
    <n v="5.2083333328482695E-2"/>
    <d v="1899-12-31T00:00:00"/>
    <s v="18:20"/>
  </r>
  <r>
    <s v="Secretaria de Gestão de Serviços"/>
    <x v="8"/>
    <s v="Licitação"/>
    <s v="CLC_ORIGI"/>
    <s v="CLC_Atualiz"/>
    <x v="8"/>
    <m/>
    <d v="2013-03-20T19:35:00"/>
    <d v="2013-03-22T14:05:00"/>
    <s v="Para orocedimentos."/>
    <d v="1899-12-31T18:30:00"/>
    <n v="1.7708333333357587"/>
    <d v="1900-01-02T00:00:00"/>
    <s v="19:35"/>
  </r>
  <r>
    <s v="Secretaria de Gestão de Serviços"/>
    <x v="8"/>
    <s v="Licitação"/>
    <s v="SC_ORIGI"/>
    <s v="SC_Atualiz"/>
    <x v="9"/>
    <m/>
    <d v="2013-03-22T14:05:00"/>
    <d v="2013-04-03T17:28:00"/>
    <s v="Para elaborar o termo de Abertura de Licitação."/>
    <d v="1900-01-11T03:23:00"/>
    <n v="12.140972222223354"/>
    <n v="-14"/>
    <s v="14:5"/>
  </r>
  <r>
    <s v="Secretaria de Gestão de Serviços"/>
    <x v="8"/>
    <s v="Licitação"/>
    <s v="CLC_ORIGI"/>
    <s v="CLC_Atualiz"/>
    <x v="8"/>
    <m/>
    <d v="2013-04-03T17:28:00"/>
    <d v="2013-04-04T15:52:00"/>
    <s v="TERMO DE ABERTURA DE LICITAÇÃO"/>
    <d v="1899-12-30T22:24:00"/>
    <n v="0.93333333333430346"/>
    <d v="1900-01-01T00:00:00"/>
    <s v="17:28"/>
  </r>
  <r>
    <s v="Secretaria de Gestão de Serviços"/>
    <x v="8"/>
    <s v="Licitação"/>
    <s v="SC_ORIGI"/>
    <s v="SC_Atualiz"/>
    <x v="9"/>
    <m/>
    <d v="2013-04-04T15:52:00"/>
    <d v="2013-04-04T18:05:00"/>
    <s v="Para retificar o termo de abertura de licitação."/>
    <d v="1899-12-30T02:13:00"/>
    <n v="9.2361111106583849E-2"/>
    <d v="1899-12-31T00:00:00"/>
    <s v="15:52"/>
  </r>
  <r>
    <s v="Secretaria de Gestão de Serviços"/>
    <x v="8"/>
    <s v="Licitação"/>
    <s v="CLC_ORIGI"/>
    <s v="CLC_Atualiz"/>
    <x v="8"/>
    <m/>
    <d v="2013-04-04T18:05:00"/>
    <d v="2013-04-04T18:23:00"/>
    <s v="TERMO DE ABERTURA DE LICITAÇÃO RETIFICADO"/>
    <d v="1899-12-30T00:18:00"/>
    <n v="1.2500000004365575E-2"/>
    <d v="1899-12-31T00:00:00"/>
    <s v="18:5"/>
  </r>
  <r>
    <s v="Secretaria de Gestão de Serviços"/>
    <x v="8"/>
    <s v="Licitação"/>
    <s v="SPO_ORIGI"/>
    <s v="SPO_Atualiz"/>
    <x v="5"/>
    <m/>
    <d v="2013-04-04T18:23:00"/>
    <d v="2013-04-09T17:46:00"/>
    <s v="Para adequar disponibilidade orçamentária."/>
    <d v="1900-01-03T23:23:00"/>
    <n v="4.9743055555518367"/>
    <d v="1900-01-03T00:00:00"/>
    <s v="18:23"/>
  </r>
  <r>
    <s v="Secretaria de Gestão de Serviços"/>
    <x v="8"/>
    <s v="Licitação"/>
    <s v="SAEO_ORIGI"/>
    <s v="SAEO_Atualiz"/>
    <x v="14"/>
    <m/>
    <d v="2013-04-09T17:46:00"/>
    <d v="2013-04-10T12:23:00"/>
    <s v="Para informar."/>
    <d v="1899-12-30T18:37:00"/>
    <n v="0.77569444444816327"/>
    <d v="1900-01-01T00:00:00"/>
    <s v="17:46"/>
  </r>
  <r>
    <s v="Secretaria de Gestão de Serviços"/>
    <x v="8"/>
    <s v="Licitação"/>
    <s v="SPO_ORIGI"/>
    <s v="SPO_Atualiz"/>
    <x v="5"/>
    <m/>
    <d v="2013-04-10T12:23:00"/>
    <d v="2013-04-10T19:52:00"/>
    <s v="A pedido"/>
    <d v="1899-12-30T07:29:00"/>
    <n v="0.31180555555329192"/>
    <d v="1899-12-31T00:00:00"/>
    <s v="12:23"/>
  </r>
  <r>
    <s v="Secretaria de Gestão de Serviços"/>
    <x v="8"/>
    <s v="Licitação"/>
    <s v="CO_ORIGI"/>
    <s v="CO_Atualiz"/>
    <x v="6"/>
    <m/>
    <d v="2013-04-10T19:52:00"/>
    <d v="2013-04-11T12:45:00"/>
    <s v="Com a solicitação."/>
    <d v="1899-12-30T16:53:00"/>
    <n v="0.70347222222335404"/>
    <d v="1900-01-01T00:00:00"/>
    <s v="19:52"/>
  </r>
  <r>
    <s v="Secretaria de Gestão de Serviços"/>
    <x v="8"/>
    <s v="Licitação"/>
    <s v="SECOFC_ORIGI"/>
    <s v="SECOFC_Atualiz"/>
    <x v="7"/>
    <m/>
    <d v="2013-04-11T12:45:00"/>
    <d v="2013-04-12T14:30:00"/>
    <s v="Para análise e encaminhamento"/>
    <d v="1899-12-31T01:45:00"/>
    <n v="1.0729166666642413"/>
    <d v="1900-01-01T00:00:00"/>
    <s v="12:45"/>
  </r>
  <r>
    <s v="Secretaria de Gestão de Serviços"/>
    <x v="8"/>
    <s v="Licitação"/>
    <s v="SECADM_ORIGI"/>
    <s v="SECADM_Atualiz"/>
    <x v="4"/>
    <m/>
    <d v="2013-04-12T14:30:00"/>
    <d v="2013-04-12T20:08:00"/>
    <s v="Para análise"/>
    <d v="1899-12-30T05:38:00"/>
    <n v="0.23472222222335404"/>
    <d v="1899-12-31T00:00:00"/>
    <s v="14:30"/>
  </r>
  <r>
    <s v="Secretaria de Gestão de Serviços"/>
    <x v="8"/>
    <s v="Licitação"/>
    <s v="CAA_ORIGI"/>
    <s v="CIP_Atualiz"/>
    <x v="3"/>
    <s v="S"/>
    <d v="2013-04-12T20:08:00"/>
    <d v="2013-04-15T13:52:00"/>
    <s v="Para atender ao que dispõe o despacho da SECOFC no doc. 076854."/>
    <d v="1900-01-01T17:44:00"/>
    <n v="2.7388888888890506"/>
    <d v="1900-01-01T00:00:00"/>
    <s v="20:8"/>
  </r>
  <r>
    <s v="Secretaria de Gestão de Serviços"/>
    <x v="8"/>
    <s v="Licitação"/>
    <s v="SECADM_ORIGI"/>
    <s v="SECADM_Atualiz"/>
    <x v="4"/>
    <m/>
    <d v="2013-04-15T13:52:00"/>
    <d v="2013-04-17T17:49:00"/>
    <s v="Segue o projeto b ico com a redução do objeto - item 01."/>
    <d v="1900-01-01T03:57:00"/>
    <n v="2.1645833333313931"/>
    <d v="1900-01-02T00:00:00"/>
    <s v="13:52"/>
  </r>
  <r>
    <s v="Secretaria de Gestão de Serviços"/>
    <x v="8"/>
    <s v="Licitação"/>
    <s v="SECOFC_ORIGI"/>
    <s v="SECOFC_Atualiz"/>
    <x v="7"/>
    <m/>
    <d v="2013-04-17T17:49:00"/>
    <d v="2013-04-18T12:24:00"/>
    <s v="Com o projeto b ico readequado."/>
    <d v="1899-12-30T18:35:00"/>
    <n v="0.77430555556202307"/>
    <d v="1900-01-01T00:00:00"/>
    <s v="17:49"/>
  </r>
  <r>
    <s v="Secretaria de Gestão de Serviços"/>
    <x v="8"/>
    <s v="Licitação"/>
    <s v="CO_ORIGI"/>
    <s v="CO_Atualiz"/>
    <x v="6"/>
    <m/>
    <d v="2013-04-18T12:24:00"/>
    <d v="2013-04-18T16:39:00"/>
    <s v="Para ciência."/>
    <d v="1899-12-30T04:15:00"/>
    <n v="0.17708333332848269"/>
    <d v="1899-12-31T00:00:00"/>
    <s v="12:24"/>
  </r>
  <r>
    <s v="Secretaria de Gestão de Serviços"/>
    <x v="8"/>
    <s v="Licitação"/>
    <s v="SPO_ORIGI"/>
    <s v="SPO_Atualiz"/>
    <x v="5"/>
    <m/>
    <d v="2013-04-18T16:39:00"/>
    <d v="2013-04-19T14:44:00"/>
    <s v="Para informar."/>
    <d v="1899-12-30T22:05:00"/>
    <n v="0.92013888889050577"/>
    <d v="1900-01-01T00:00:00"/>
    <s v="16:39"/>
  </r>
  <r>
    <s v="Secretaria de Gestão de Serviços"/>
    <x v="8"/>
    <s v="Licitação"/>
    <s v="CAA_ORIGI"/>
    <s v="CIP_Atualiz"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  <d v="1899-12-31T00:00:00"/>
    <s v="14:44"/>
  </r>
  <r>
    <s v="Secretaria de Gestão de Serviços"/>
    <x v="8"/>
    <s v="Licitação"/>
    <s v="CLC_ORIGI"/>
    <s v="CLC_Atualiz"/>
    <x v="8"/>
    <m/>
    <d v="2013-04-19T15:58:00"/>
    <d v="2013-04-22T13:41:00"/>
    <s v="Solicitamos considerar a redução do item 01 - projeto b ico adequado doc. 78079."/>
    <d v="1900-01-01T21:43:00"/>
    <n v="2.9048611111138598"/>
    <d v="1900-01-01T00:00:00"/>
    <s v="15:58"/>
  </r>
  <r>
    <s v="Secretaria de Gestão de Serviços"/>
    <x v="8"/>
    <s v="Licitação"/>
    <s v="SC_ORIGI"/>
    <s v="SC_Atualiz"/>
    <x v="9"/>
    <m/>
    <d v="2013-04-22T13:41:00"/>
    <d v="2013-04-22T16:33:00"/>
    <s v="Para readequar a planilha de valores."/>
    <d v="1899-12-30T02:52:00"/>
    <n v="0.11944444444088731"/>
    <d v="1899-12-31T00:00:00"/>
    <s v="13:41"/>
  </r>
  <r>
    <s v="Secretaria de Gestão de Serviços"/>
    <x v="8"/>
    <s v="Licitação"/>
    <s v="CLC_ORIGI"/>
    <s v="CLC_Atualiz"/>
    <x v="8"/>
    <m/>
    <d v="2013-04-22T16:33:00"/>
    <d v="2013-04-22T18:02:00"/>
    <s v="PLANILHA READEQUADA E TERMO"/>
    <d v="1899-12-30T01:29:00"/>
    <n v="6.1805555553291924E-2"/>
    <d v="1899-12-31T00:00:00"/>
    <s v="16:33"/>
  </r>
  <r>
    <s v="Secretaria de Gestão de Serviços"/>
    <x v="8"/>
    <s v="Licitação"/>
    <s v="SLIC_ORIGI"/>
    <s v="SLIC_Atualiz"/>
    <x v="27"/>
    <m/>
    <d v="2013-04-22T18:02:00"/>
    <d v="2013-04-24T13:36:00"/>
    <s v="Para elaborar a minuta do edital."/>
    <d v="1899-12-31T19:34:00"/>
    <n v="1.8152777777795563"/>
    <d v="1900-01-02T00:00:00"/>
    <s v="18:2"/>
  </r>
  <r>
    <s v="Secretaria de Gestão de Serviços"/>
    <x v="8"/>
    <s v="Licitação"/>
    <s v="SC_ORIGI"/>
    <s v="SC_Atualiz"/>
    <x v="9"/>
    <m/>
    <d v="2013-04-24T13:36:00"/>
    <d v="2013-04-24T14:06:00"/>
    <s v="A pedido"/>
    <d v="1899-12-30T00:30:00"/>
    <n v="2.0833333335758653E-2"/>
    <d v="1899-12-31T00:00:00"/>
    <s v="13:36"/>
  </r>
  <r>
    <s v="Secretaria de Gestão de Serviços"/>
    <x v="8"/>
    <s v="Licitação"/>
    <s v="CLC_ORIGI"/>
    <s v="CLC_Atualiz"/>
    <x v="8"/>
    <m/>
    <d v="2013-04-24T14:06:00"/>
    <d v="2013-04-24T14:16:00"/>
    <s v="TERMO DE ABERTURA DE LICITAÇÃO CORRIGIDO"/>
    <d v="1899-12-30T00:10:00"/>
    <n v="6.9444444452528842E-3"/>
    <d v="1899-12-31T00:00:00"/>
    <s v="14:6"/>
  </r>
  <r>
    <s v="Secretaria de Gestão de Serviços"/>
    <x v="8"/>
    <s v="Licitação"/>
    <s v="SPO_ORIGI"/>
    <s v="SPO_Atualiz"/>
    <x v="5"/>
    <m/>
    <d v="2013-04-24T14:16:00"/>
    <d v="2013-04-30T17:11:00"/>
    <s v="Para adequar disponiblidade orçamentária."/>
    <d v="1900-01-05T02:55:00"/>
    <n v="6.1215277777737356"/>
    <d v="1900-01-04T00:00:00"/>
    <s v="14:16"/>
  </r>
  <r>
    <s v="Secretaria de Gestão de Serviços"/>
    <x v="8"/>
    <s v="Licitação"/>
    <s v="SECADM_ORIGI"/>
    <s v="SECADM_Atualiz"/>
    <x v="4"/>
    <m/>
    <d v="2013-04-30T17:11:00"/>
    <d v="2013-04-30T18:29:00"/>
    <s v="Para informações."/>
    <d v="1899-12-30T01:18:00"/>
    <n v="5.4166666668606922E-2"/>
    <d v="1899-12-31T00:00:00"/>
    <s v="17:11"/>
  </r>
  <r>
    <s v="Secretaria de Gestão de Serviços"/>
    <x v="8"/>
    <s v="Licitação"/>
    <s v="CAA_ORIGI"/>
    <s v="CIP_Atualiz"/>
    <x v="3"/>
    <s v="S"/>
    <d v="2013-04-30T18:29:00"/>
    <d v="2013-05-02T12:25:00"/>
    <s v="Para readequação."/>
    <d v="1899-12-31T17:56:00"/>
    <n v="1.7472222222204437"/>
    <n v="-20"/>
    <s v="18:29"/>
  </r>
  <r>
    <s v="Secretaria de Gestão de Serviços"/>
    <x v="8"/>
    <s v="Licitação"/>
    <s v="SC_ORIGI"/>
    <s v="SC_Atualiz"/>
    <x v="9"/>
    <m/>
    <d v="2013-05-02T12:25:00"/>
    <d v="2013-05-02T17:57:00"/>
    <s v="Informamos que, conforme solicitação da SA, os quantitativos foram mantidos."/>
    <d v="1899-12-30T05:32:00"/>
    <n v="0.2305555555576575"/>
    <d v="1899-12-31T00:00:00"/>
    <s v="12:25"/>
  </r>
  <r>
    <s v="Secretaria de Gestão de Serviços"/>
    <x v="8"/>
    <s v="Licitação"/>
    <s v="CLC_ORIGI"/>
    <s v="CLC_Atualiz"/>
    <x v="8"/>
    <m/>
    <d v="2013-05-02T17:57:00"/>
    <d v="2013-05-02T19:45:00"/>
    <s v="TERMO DE ABERTURA DE LICITAÇÃO READEQUADO"/>
    <d v="1899-12-30T01:48:00"/>
    <n v="7.4999999997089617E-2"/>
    <d v="1899-12-31T00:00:00"/>
    <s v="17:57"/>
  </r>
  <r>
    <s v="Secretaria de Gestão de Serviços"/>
    <x v="8"/>
    <s v="Licitação"/>
    <s v="SPO_ORIGI"/>
    <s v="SPO_Atualiz"/>
    <x v="5"/>
    <m/>
    <d v="2013-05-02T19:45:00"/>
    <d v="2013-05-07T13:49:00"/>
    <s v="Para informar a disponibilidade orçamentária."/>
    <d v="1900-01-03T18:04:00"/>
    <n v="4.7527777777795563"/>
    <d v="1900-01-03T00:00:00"/>
    <s v="19:45"/>
  </r>
  <r>
    <s v="Secretaria de Gestão de Serviços"/>
    <x v="8"/>
    <s v="Licitação"/>
    <s v="CO_ORIGI"/>
    <s v="CO_Atualiz"/>
    <x v="6"/>
    <m/>
    <d v="2013-05-07T13:49:00"/>
    <d v="2013-05-07T14:21:00"/>
    <s v="Com a informação."/>
    <d v="1899-12-30T00:32:00"/>
    <n v="2.2222222221898846E-2"/>
    <d v="1899-12-31T00:00:00"/>
    <s v="13:49"/>
  </r>
  <r>
    <s v="Secretaria de Gestão de Serviços"/>
    <x v="8"/>
    <s v="Licitação"/>
    <s v="SECOFC_ORIGI"/>
    <s v="SECOFC_Atualiz"/>
    <x v="7"/>
    <m/>
    <d v="2013-05-07T14:21:00"/>
    <d v="2013-05-07T14:51:00"/>
    <s v="Para ciência e encaminhamento"/>
    <d v="1899-12-30T00:30:00"/>
    <n v="2.0833333335758653E-2"/>
    <d v="1899-12-31T00:00:00"/>
    <s v="14:21"/>
  </r>
  <r>
    <s v="Secretaria de Gestão de Serviços"/>
    <x v="8"/>
    <s v="Licitação"/>
    <s v="CLC_ORIGI"/>
    <s v="CLC_Atualiz"/>
    <x v="8"/>
    <m/>
    <d v="2013-05-07T14:51:00"/>
    <d v="2013-05-07T17:18:00"/>
    <s v="Para procedimentos."/>
    <d v="1899-12-30T02:27:00"/>
    <n v="0.10208333333139308"/>
    <d v="1899-12-31T00:00:00"/>
    <s v="14:51"/>
  </r>
  <r>
    <s v="Secretaria de Gestão de Serviços"/>
    <x v="8"/>
    <s v="Licitação"/>
    <s v="SLIC_ORIGI"/>
    <s v="SLIC_Atualiz"/>
    <x v="27"/>
    <m/>
    <d v="2013-05-07T17:18:00"/>
    <d v="2013-05-10T19:33:00"/>
    <s v="Para elaborar a minuta do edital."/>
    <d v="1900-01-02T02:15:00"/>
    <n v="3.09375"/>
    <d v="1900-01-03T00:00:00"/>
    <s v="17:18"/>
  </r>
  <r>
    <s v="Secretaria de Gestão de Serviços"/>
    <x v="8"/>
    <s v="Licitação"/>
    <s v="SC_ORIGI"/>
    <s v="SC_Atualiz"/>
    <x v="9"/>
    <m/>
    <d v="2013-05-10T19:33:00"/>
    <d v="2013-05-13T13:19:00"/>
    <s v="Para retificar o quantitativo de meses relativo à função de carregador - período eleitoral: 9 meses"/>
    <d v="1900-01-01T17:46:00"/>
    <n v="2.7402777777751908"/>
    <d v="1900-01-01T00:00:00"/>
    <s v="19:33"/>
  </r>
  <r>
    <s v="Secretaria de Gestão de Serviços"/>
    <x v="8"/>
    <s v="Licitação"/>
    <s v="SLIC_ORIGI"/>
    <s v="SLIC_Atualiz"/>
    <x v="27"/>
    <m/>
    <d v="2013-05-13T13:19:00"/>
    <d v="2013-05-14T18:23:00"/>
    <s v="TERMO DE ABERTURA DE LICITAÇÃO CORRIGIDO"/>
    <d v="1899-12-31T05:04:00"/>
    <n v="1.211111111115315"/>
    <d v="1900-01-01T00:00:00"/>
    <s v="13:19"/>
  </r>
  <r>
    <s v="Secretaria de Gestão de Serviços"/>
    <x v="8"/>
    <s v="Licitação"/>
    <s v="SCON_ORIGI"/>
    <s v="SCON_Atualiz"/>
    <x v="10"/>
    <m/>
    <d v="2013-05-14T18:23:00"/>
    <d v="2013-05-16T19:24:00"/>
    <s v="Encaminha minuta do Edital para elaboração da minuta do respectivo contrato."/>
    <d v="1900-01-01T01:01:00"/>
    <n v="2.0423611111109494"/>
    <d v="1900-01-02T00:00:00"/>
    <s v="18:23"/>
  </r>
  <r>
    <s v="Secretaria de Gestão de Serviços"/>
    <x v="8"/>
    <s v="Licitação"/>
    <s v="SLIC_ORIGI"/>
    <s v="SLIC_Atualiz"/>
    <x v="27"/>
    <m/>
    <d v="2013-05-16T19:24:00"/>
    <d v="2013-05-17T18:25:00"/>
    <s v="inserida minuta"/>
    <d v="1899-12-30T23:01:00"/>
    <n v="0.95902777777519077"/>
    <d v="1900-01-01T00:00:00"/>
    <s v="19:24"/>
  </r>
  <r>
    <s v="Secretaria de Gestão de Serviços"/>
    <x v="8"/>
    <s v="Licitação"/>
    <s v="CLC_ORIGI"/>
    <s v="CLC_Atualiz"/>
    <x v="8"/>
    <m/>
    <d v="2013-05-17T18:25:00"/>
    <d v="2013-05-17T19:14:00"/>
    <s v="Com minutas do edital e anexos, para análise."/>
    <d v="1899-12-30T00:49:00"/>
    <n v="3.4027777779556345E-2"/>
    <d v="1899-12-31T00:00:00"/>
    <s v="18:25"/>
  </r>
  <r>
    <s v="Secretaria de Gestão de Serviços"/>
    <x v="8"/>
    <s v="Licitação"/>
    <s v="CPL_ORIGI"/>
    <s v="CPL_Atualiz"/>
    <x v="11"/>
    <m/>
    <d v="2013-05-17T19:14:00"/>
    <d v="2013-05-21T16:14:00"/>
    <s v="Para análise da minuta do edital e seus anexos."/>
    <d v="1900-01-02T21:00:00"/>
    <n v="3.875"/>
    <d v="1900-01-02T00:00:00"/>
    <s v="19:14"/>
  </r>
  <r>
    <s v="Secretaria de Gestão de Serviços"/>
    <x v="8"/>
    <s v="Licitação"/>
    <s v="ASSDG_ORIGI"/>
    <s v="ASSDG_Atualiz"/>
    <x v="12"/>
    <m/>
    <d v="2013-05-21T16:14:00"/>
    <d v="2013-05-22T15:40:00"/>
    <s v="para análise."/>
    <d v="1899-12-30T23:26:00"/>
    <n v="0.97638888889196096"/>
    <d v="1900-01-01T00:00:00"/>
    <s v="16:14"/>
  </r>
  <r>
    <s v="Secretaria de Gestão de Serviços"/>
    <x v="8"/>
    <s v="Licitação"/>
    <s v="DG_ORIGI"/>
    <s v="DG_Atualiz"/>
    <x v="1"/>
    <m/>
    <d v="2013-05-22T15:40:00"/>
    <d v="2013-05-22T16:02:00"/>
    <s v="Para apreciação."/>
    <d v="1899-12-30T00:22:00"/>
    <n v="1.5277777776645962E-2"/>
    <d v="1899-12-31T00:00:00"/>
    <s v="15:40"/>
  </r>
  <r>
    <s v="Secretaria de Gestão de Serviços"/>
    <x v="8"/>
    <s v="Licitação"/>
    <s v="SLIC_ORIGI"/>
    <s v="SLIC_Atualiz"/>
    <x v="27"/>
    <m/>
    <d v="2013-05-22T16:02:00"/>
    <d v="2013-05-23T17:56:00"/>
    <s v="Para providenciar o Edital"/>
    <d v="1899-12-31T01:54:00"/>
    <n v="1.0791666666627862"/>
    <d v="1900-01-01T00:00:00"/>
    <s v="16:2"/>
  </r>
  <r>
    <s v="Secretaria de Gestão de Serviços"/>
    <x v="8"/>
    <s v="Licitação"/>
    <s v="CPL_ORIGI"/>
    <s v="CPL_Atualiz"/>
    <x v="11"/>
    <m/>
    <d v="2013-05-23T17:56:00"/>
    <d v="2013-05-23T18:03:00"/>
    <s v="Edital, em definitivo, para assinaturas."/>
    <d v="1899-12-30T00:07:00"/>
    <n v="4.8611111124046147E-3"/>
    <d v="1899-12-31T00:00:00"/>
    <s v="17:56"/>
  </r>
  <r>
    <s v="Secretaria de Gestão de Serviços"/>
    <x v="8"/>
    <s v="Licitação"/>
    <s v="SLIC_ORIGI"/>
    <s v="SLIC_Atualiz"/>
    <x v="27"/>
    <m/>
    <d v="2013-05-23T18:03:00"/>
    <d v="2013-05-23T18:21:00"/>
    <s v="A pedido"/>
    <d v="1899-12-30T00:18:00"/>
    <n v="1.2499999997089617E-2"/>
    <d v="1899-12-31T00:00:00"/>
    <s v="18:3"/>
  </r>
  <r>
    <s v="Secretaria de Gestão de Serviços"/>
    <x v="8"/>
    <s v="Licitação"/>
    <s v="CPL_ORIGI"/>
    <s v="CPL_Atualiz"/>
    <x v="11"/>
    <m/>
    <d v="2013-05-23T18:21:00"/>
    <d v="2013-05-23T18:58:00"/>
    <s v="Edital, em definitivo, para assinaturas."/>
    <d v="1899-12-30T00:37:00"/>
    <n v="2.5694444448163267E-2"/>
    <d v="1899-12-31T00:00:00"/>
    <s v="18:21"/>
  </r>
  <r>
    <s v="Secretaria de Gestão de Serviços"/>
    <x v="8"/>
    <s v="Licitação"/>
    <s v="SLIC_ORIGI"/>
    <s v="SLIC_Atualiz"/>
    <x v="27"/>
    <m/>
    <d v="2013-05-23T18:58:00"/>
    <d v="2013-05-28T14:11:00"/>
    <s v="Edital assinado."/>
    <d v="1900-01-03T19:13:00"/>
    <n v="4.8006944444423425"/>
    <d v="1900-01-03T00:00:00"/>
    <s v="18:58"/>
  </r>
  <r>
    <s v="Secretaria de Gestão de Serviços"/>
    <x v="8"/>
    <s v="Licitação"/>
    <s v="SECADM_ORIGI"/>
    <s v="SECADM_Atualiz"/>
    <x v="4"/>
    <m/>
    <d v="2013-05-28T14:11:00"/>
    <d v="2013-05-28T16:49:00"/>
    <s v="Para designar gestores."/>
    <d v="1899-12-30T02:38:00"/>
    <n v="0.10972222222335404"/>
    <d v="1899-12-31T00:00:00"/>
    <s v="14:11"/>
  </r>
  <r>
    <s v="Secretaria de Gestão de Serviços"/>
    <x v="8"/>
    <s v="Licitação"/>
    <s v="SCON_ORIGI"/>
    <s v="SCON_Atualiz"/>
    <x v="10"/>
    <m/>
    <d v="2013-05-28T16:49:00"/>
    <d v="2013-05-28T17:21:00"/>
    <s v="Para registrar no sitema a designação de gestores elencada em doc. 115954"/>
    <d v="1899-12-30T00:32:00"/>
    <n v="2.2222222221898846E-2"/>
    <d v="1899-12-31T00:00:00"/>
    <s v="16:49"/>
  </r>
  <r>
    <s v="Secretaria de Gestão de Serviços"/>
    <x v="8"/>
    <s v="Licitação"/>
    <s v="CPL_ORIGI"/>
    <s v="CPL_Atualiz"/>
    <x v="11"/>
    <m/>
    <d v="2013-05-28T17:21:00"/>
    <d v="2013-06-25T15:09:00"/>
    <s v="Para aguardar o certame."/>
    <d v="1900-01-26T21:48:00"/>
    <n v="27.908333333332848"/>
    <n v="-4"/>
    <s v="17:21"/>
  </r>
  <r>
    <s v="Secretaria de Gestão de Serviços"/>
    <x v="8"/>
    <s v="Licitação"/>
    <s v="ASSDG_ORIGI"/>
    <s v="ASSDG_Atualiz"/>
    <x v="12"/>
    <m/>
    <d v="2013-06-25T15:09:00"/>
    <d v="2013-06-25T16:28:00"/>
    <s v="Para análise e homologação."/>
    <d v="1899-12-30T01:19:00"/>
    <n v="5.4861111115314998E-2"/>
    <d v="1899-12-31T00:00:00"/>
    <s v="15:9"/>
  </r>
  <r>
    <s v="Secretaria de Gestão de Serviços"/>
    <x v="8"/>
    <s v="Licitação"/>
    <s v="CPL_ORIGI"/>
    <s v="CPL_Atualiz"/>
    <x v="11"/>
    <m/>
    <d v="2013-06-25T16:28:00"/>
    <d v="2013-06-25T18:00:00"/>
    <s v="A pedido."/>
    <d v="1899-12-30T01:32:00"/>
    <n v="6.3888888886140194E-2"/>
    <d v="1899-12-31T00:00:00"/>
    <s v="16:28"/>
  </r>
  <r>
    <s v="Secretaria de Gestão de Serviços"/>
    <x v="8"/>
    <s v="Licitação"/>
    <s v="ASSDG_ORIGI"/>
    <s v="ASSDG_Atualiz"/>
    <x v="12"/>
    <m/>
    <d v="2013-06-25T18:00:00"/>
    <d v="2013-06-25T18:45:00"/>
    <s v="com informação."/>
    <d v="1899-12-30T00:45:00"/>
    <n v="3.125E-2"/>
    <d v="1899-12-31T00:00:00"/>
    <s v="18:0"/>
  </r>
  <r>
    <s v="Secretaria de Gestão de Serviços"/>
    <x v="8"/>
    <s v="Licitação"/>
    <s v="DG_ORIGI"/>
    <s v="DG_Atualiz"/>
    <x v="1"/>
    <m/>
    <d v="2013-06-25T18:45:00"/>
    <d v="2013-06-25T18:57:00"/>
    <s v="Para apreciação."/>
    <d v="1899-12-30T00:12:00"/>
    <n v="8.333333331393078E-3"/>
    <d v="1899-12-31T00:00:00"/>
    <s v="18:45"/>
  </r>
  <r>
    <s v="Secretaria de Gestão de Serviços"/>
    <x v="8"/>
    <s v="Licitação"/>
    <s v="CO_ORIGI"/>
    <s v="CO_Atualiz"/>
    <x v="6"/>
    <m/>
    <d v="2013-06-25T18:57:00"/>
    <d v="2013-06-25T19:08:00"/>
    <s v="para empenhar"/>
    <d v="1899-12-30T00:11:00"/>
    <n v="7.6388888919609599E-3"/>
    <d v="1899-12-31T00:00:00"/>
    <s v="18:57"/>
  </r>
  <r>
    <s v="Secretaria de Gestão de Serviços"/>
    <x v="8"/>
    <s v="Licitação"/>
    <s v="ACO_ORIGI"/>
    <s v="ACO_Atualiz"/>
    <x v="13"/>
    <m/>
    <d v="2013-06-25T19:08:00"/>
    <d v="2013-06-26T11:08:00"/>
    <s v="Para emissão de nota de empenho."/>
    <d v="1899-12-30T16:00:00"/>
    <n v="0.66666666666424135"/>
    <d v="1900-01-01T00:00:00"/>
    <s v="19:8"/>
  </r>
  <r>
    <s v="Secretaria de Gestão de Serviços"/>
    <x v="8"/>
    <s v="Licitação"/>
    <s v="SECOFC_ORIGI"/>
    <s v="SECOFC_Atualiz"/>
    <x v="7"/>
    <m/>
    <d v="2013-06-26T11:08:00"/>
    <d v="2013-06-26T11:12:00"/>
    <s v="-"/>
    <d v="1899-12-30T00:04:00"/>
    <n v="2.7777777795563452E-3"/>
    <d v="1899-12-31T00:00:00"/>
    <s v="11:8"/>
  </r>
  <r>
    <s v="Secretaria de Gestão de Serviços"/>
    <x v="8"/>
    <s v="Licitação"/>
    <s v="DG_ORIGI"/>
    <s v="DG_Atualiz"/>
    <x v="1"/>
    <m/>
    <d v="2013-06-26T11:08:00"/>
    <d v="2013-06-26T11:12:00"/>
    <s v="-"/>
    <d v="1899-12-30T00:04:00"/>
    <n v="2.7777777795563452E-3"/>
    <d v="1899-12-31T00:00:00"/>
    <s v="11:8"/>
  </r>
  <r>
    <s v="Secretaria de Gestão de Serviços"/>
    <x v="8"/>
    <s v="Licitação"/>
    <s v="ACO_ORIGI"/>
    <s v="ACO_Atualiz"/>
    <x v="13"/>
    <m/>
    <d v="2013-06-26T11:12:00"/>
    <d v="2013-06-26T11:18:00"/>
    <s v="Conclusão de trâmite colaborativo"/>
    <d v="1899-12-30T00:06:00"/>
    <n v="4.166666665696539E-3"/>
    <d v="1899-12-31T00:00:00"/>
    <s v="11:12"/>
  </r>
  <r>
    <s v="Secretaria de Gestão de Serviços"/>
    <x v="8"/>
    <s v="Licitação"/>
    <s v="SCON_ORIGI"/>
    <s v="SCON_Atualiz"/>
    <x v="10"/>
    <m/>
    <d v="2013-06-26T11:18:00"/>
    <d v="2013-07-05T17:23:00"/>
    <s v="Para formalização do contrato."/>
    <d v="1900-01-08T06:05:00"/>
    <n v="9.2534722222262644"/>
    <n v="-16"/>
    <s v="11:18"/>
  </r>
  <r>
    <s v="Secretaria de Gestão de Serviços"/>
    <x v="8"/>
    <s v="Licitação"/>
    <s v="SIASG_ORIGI"/>
    <s v="SIASG_Atualiz"/>
    <x v="39"/>
    <m/>
    <d v="2013-07-05T17:23:00"/>
    <d v="2013-07-08T16:26:00"/>
    <s v="publicação"/>
    <d v="1900-01-01T23:03:00"/>
    <n v="2.960416666661331"/>
    <d v="1900-01-01T00:00:00"/>
    <s v="17:23"/>
  </r>
  <r>
    <s v="Secretaria de Gestão de Serviços"/>
    <x v="8"/>
    <s v="Licitação"/>
    <s v="SCON_ORIGI"/>
    <s v="SCON_Atualiz"/>
    <x v="10"/>
    <m/>
    <d v="2013-07-08T16:26:00"/>
    <d v="2013-07-12T14:17:00"/>
    <s v="Com recibo de envio de matéria para publicação no D.O.U."/>
    <d v="1900-01-02T21:51:00"/>
    <n v="3.9104166666656965"/>
    <d v="1900-01-04T00:00:00"/>
    <s v="16:26"/>
  </r>
  <r>
    <s v="Secretaria de Gestão de Serviços"/>
    <x v="8"/>
    <s v="Licitação"/>
    <s v="CLC_ORIGI"/>
    <s v="CLC_Atualiz"/>
    <x v="8"/>
    <m/>
    <d v="2013-07-12T14:17:00"/>
    <d v="2013-07-12T15:52:00"/>
    <s v="Procedimentos contratuais concluídos."/>
    <d v="1899-12-30T01:35:00"/>
    <n v="6.5972222226264421E-2"/>
    <d v="1899-12-31T00:00:00"/>
    <s v="14:17"/>
  </r>
  <r>
    <s v="Secretaria de Gestão de Serviços"/>
    <x v="8"/>
    <s v="Licitação"/>
    <s v="SAEO_ORIGI"/>
    <s v="SAEO_Atualiz"/>
    <x v="14"/>
    <m/>
    <d v="2013-07-12T15:52:00"/>
    <d v="2013-07-15T17:31:00"/>
    <s v="Para lançamentos."/>
    <d v="1900-01-02T01:39:00"/>
    <n v="3.0687499999985448"/>
    <d v="1900-01-01T00:00:00"/>
    <s v="15:52"/>
  </r>
  <r>
    <s v="Secretaria de Gestão de Serviços"/>
    <x v="8"/>
    <s v="Licitação"/>
    <s v="CO_ORIGI"/>
    <s v="CO_Atualiz"/>
    <x v="6"/>
    <m/>
    <d v="2013-07-15T17:31:00"/>
    <d v="2013-07-16T14:52:00"/>
    <s v="Para autorizar."/>
    <d v="1899-12-30T21:21:00"/>
    <n v="0.88958333332993789"/>
    <d v="1900-01-01T00:00:00"/>
    <s v="17:31"/>
  </r>
  <r>
    <s v="Secretaria de Gestão de Serviços"/>
    <x v="8"/>
    <s v="Licitação"/>
    <s v="SECOFC_ORIGI"/>
    <s v="SECOFC_Atualiz"/>
    <x v="7"/>
    <m/>
    <d v="2013-07-16T14:52:00"/>
    <d v="2013-07-16T16:57:00"/>
    <s v="Para solicitar autorização"/>
    <d v="1899-12-30T02:05:00"/>
    <n v="8.6805555562023073E-2"/>
    <d v="1899-12-31T00:00:00"/>
    <s v="14:52"/>
  </r>
  <r>
    <s v="Secretaria de Gestão de Serviços"/>
    <x v="8"/>
    <s v="Licitação"/>
    <s v="DG_ORIGI"/>
    <s v="DG_Atualiz"/>
    <x v="1"/>
    <m/>
    <d v="2013-07-16T16:57:00"/>
    <d v="2013-07-16T19:14:00"/>
    <s v="Com solicitação para emissão de NE."/>
    <d v="1899-12-30T02:17:00"/>
    <n v="9.5138888886140194E-2"/>
    <d v="1899-12-31T00:00:00"/>
    <s v="16:57"/>
  </r>
  <r>
    <s v="Secretaria de Gestão de Serviços"/>
    <x v="8"/>
    <s v="Licitação"/>
    <s v="CO_ORIGI"/>
    <s v="CO_Atualiz"/>
    <x v="6"/>
    <m/>
    <d v="2013-07-16T19:14:00"/>
    <d v="2013-07-16T19:16:00"/>
    <s v="Para empenhar."/>
    <d v="1899-12-30T00:02:00"/>
    <n v="1.3888888861401938E-3"/>
    <d v="1899-12-31T00:00:00"/>
    <s v="19:14"/>
  </r>
  <r>
    <s v="Secretaria de Gestão de Serviços"/>
    <x v="8"/>
    <s v="Licitação"/>
    <s v="ACO_ORIGI"/>
    <s v="ACO_Atualiz"/>
    <x v="13"/>
    <m/>
    <d v="2013-07-16T19:16:00"/>
    <d v="2013-07-17T17:08:00"/>
    <s v="Para empenhar"/>
    <d v="1899-12-30T21:52:00"/>
    <n v="0.91111111111240461"/>
    <d v="1900-01-01T00:00:00"/>
    <s v="19:16"/>
  </r>
  <r>
    <s v="Secretaria de Gestão de Serviços"/>
    <x v="9"/>
    <s v="Licitação"/>
    <s v="SGACI_ORIGI"/>
    <s v="SAPRE_Atualiz"/>
    <x v="29"/>
    <s v="S"/>
    <d v="2014-02-27T15:57:00"/>
    <d v="2014-02-28T15:57:00"/>
    <s v="-"/>
    <d v="1899-12-31T00:00:00"/>
    <n v="1"/>
    <d v="1900-01-01T00:00:00"/>
    <s v="15:57"/>
  </r>
  <r>
    <s v="Secretaria de Gestão de Serviços"/>
    <x v="9"/>
    <s v="Licitação"/>
    <s v="CAA_ORIGI"/>
    <s v="CIP_Atualiz"/>
    <x v="3"/>
    <s v="S"/>
    <d v="2014-02-28T15:57:00"/>
    <d v="2014-03-07T17:15:00"/>
    <s v="Para apreciação superior."/>
    <d v="1900-01-06T01:18:00"/>
    <n v="7.0541666666686069"/>
    <n v="-16"/>
    <s v="15:57"/>
  </r>
  <r>
    <s v="Secretaria de Gestão de Serviços"/>
    <x v="9"/>
    <s v="Licitação"/>
    <s v="SGACI_ORIGI"/>
    <s v="SAPRE_Atualiz"/>
    <x v="29"/>
    <s v="S"/>
    <d v="2014-03-07T17:15:00"/>
    <d v="2014-03-11T16:54:00"/>
    <s v="Para complementações ao projeto b ico."/>
    <d v="1900-01-02T23:39:00"/>
    <n v="3.9854166666700621"/>
    <d v="1900-01-02T00:00:00"/>
    <s v="17:15"/>
  </r>
  <r>
    <s v="Secretaria de Gestão de Serviços"/>
    <x v="9"/>
    <s v="Licitação"/>
    <s v="CAA_ORIGI"/>
    <s v="CIP_Atualiz"/>
    <x v="3"/>
    <s v="S"/>
    <d v="2014-03-11T16:54:00"/>
    <d v="2014-03-12T14:08:00"/>
    <s v="Com as alterações solicitadas"/>
    <d v="1899-12-30T21:14:00"/>
    <n v="0.88472222221753327"/>
    <d v="1900-01-01T00:00:00"/>
    <s v="16:54"/>
  </r>
  <r>
    <s v="Secretaria de Gestão de Serviços"/>
    <x v="9"/>
    <s v="Licitação"/>
    <s v="SECADM_ORIGI"/>
    <s v="SECADM_Atualiz"/>
    <x v="4"/>
    <m/>
    <d v="2014-03-12T14:08:00"/>
    <d v="2014-03-12T16:21:00"/>
    <s v="Para os procedimentos necessários à licitação."/>
    <d v="1899-12-30T02:13:00"/>
    <n v="9.2361111113859806E-2"/>
    <d v="1899-12-31T00:00:00"/>
    <s v="14:8"/>
  </r>
  <r>
    <s v="Secretaria de Gestão de Serviços"/>
    <x v="9"/>
    <s v="Licitação"/>
    <s v="CLC_ORIGI"/>
    <s v="CLC_Atualiz"/>
    <x v="8"/>
    <m/>
    <d v="2014-03-12T16:21:00"/>
    <d v="2014-03-13T14:40:00"/>
    <s v="orçar"/>
    <d v="1899-12-30T22:19:00"/>
    <n v="0.92986111110803904"/>
    <d v="1900-01-01T00:00:00"/>
    <s v="16:21"/>
  </r>
  <r>
    <s v="Secretaria de Gestão de Serviços"/>
    <x v="9"/>
    <s v="Licitação"/>
    <s v="SC_ORIGI"/>
    <s v="SC_Atualiz"/>
    <x v="9"/>
    <m/>
    <d v="2014-03-13T14:40:00"/>
    <d v="2014-05-07T15:14:00"/>
    <s v="Para orçar."/>
    <d v="1900-02-23T00:34:00"/>
    <n v="55.023611111115315"/>
    <n v="-5"/>
    <s v="14:40"/>
  </r>
  <r>
    <s v="Secretaria de Gestão de Serviços"/>
    <x v="9"/>
    <s v="Licitação"/>
    <s v="CLC_ORIGI"/>
    <s v="CLC_Atualiz"/>
    <x v="8"/>
    <m/>
    <d v="2014-05-07T15:14:00"/>
    <d v="2014-05-07T17:31:00"/>
    <s v="ORÇAMENTO"/>
    <d v="1899-12-30T02:17:00"/>
    <n v="9.5138888886140194E-2"/>
    <d v="1899-12-31T00:00:00"/>
    <s v="15:14"/>
  </r>
  <r>
    <s v="Secretaria de Gestão de Serviços"/>
    <x v="9"/>
    <s v="Licitação"/>
    <s v="SPO_ORIGI"/>
    <s v="SPO_Atualiz"/>
    <x v="5"/>
    <m/>
    <d v="2014-05-07T17:31:00"/>
    <d v="2014-05-08T17:22:00"/>
    <s v="Para informar a disponibilidade orçamentária."/>
    <d v="1899-12-30T23:51:00"/>
    <n v="0.99375000000145519"/>
    <d v="1900-01-01T00:00:00"/>
    <s v="17:31"/>
  </r>
  <r>
    <s v="Secretaria de Gestão de Serviços"/>
    <x v="9"/>
    <s v="Licitação"/>
    <s v="COBRAS_ORIGI"/>
    <s v="COBRAS_Atualiz"/>
    <x v="40"/>
    <m/>
    <d v="2014-05-08T17:22:00"/>
    <d v="2014-05-12T15:27:00"/>
    <s v="Para informar."/>
    <d v="1900-01-02T22:05:00"/>
    <n v="3.9201388888905058"/>
    <d v="1900-01-02T00:00:00"/>
    <s v="17:22"/>
  </r>
  <r>
    <s v="Secretaria de Gestão de Serviços"/>
    <x v="9"/>
    <s v="Licitação"/>
    <s v="SPO_ORIGI"/>
    <s v="SPO_Atualiz"/>
    <x v="5"/>
    <m/>
    <d v="2014-05-12T15:27:00"/>
    <d v="2014-05-12T18:38:00"/>
    <s v="Com a expectativa das inaugurações"/>
    <d v="1899-12-30T03:11:00"/>
    <n v="0.132638888884685"/>
    <d v="1899-12-31T00:00:00"/>
    <s v="15:27"/>
  </r>
  <r>
    <s v="Secretaria de Gestão de Serviços"/>
    <x v="9"/>
    <s v="Licitação"/>
    <s v="CO_ORIGI"/>
    <s v="CO_Atualiz"/>
    <x v="6"/>
    <m/>
    <d v="2014-05-12T18:38:00"/>
    <d v="2014-05-12T19:03:00"/>
    <s v="Com a informação."/>
    <d v="1899-12-30T00:25:00"/>
    <n v="1.7361111109494232E-2"/>
    <d v="1899-12-31T00:00:00"/>
    <s v="18:38"/>
  </r>
  <r>
    <s v="Secretaria de Gestão de Serviços"/>
    <x v="9"/>
    <s v="Licitação"/>
    <s v="SECOFC_ORIGI"/>
    <s v="SECOFC_Atualiz"/>
    <x v="7"/>
    <m/>
    <d v="2014-05-12T19:03:00"/>
    <d v="2014-05-12T20:35:00"/>
    <s v="Para ciência e encaminhamento"/>
    <d v="1899-12-30T01:32:00"/>
    <n v="6.3888888893416151E-2"/>
    <d v="1899-12-31T00:00:00"/>
    <s v="19:3"/>
  </r>
  <r>
    <s v="Secretaria de Gestão de Serviços"/>
    <x v="9"/>
    <s v="Licitação"/>
    <s v="CLC_ORIGI"/>
    <s v="CLC_Atualiz"/>
    <x v="8"/>
    <m/>
    <d v="2014-05-12T20:35:00"/>
    <d v="2014-05-14T14:26:00"/>
    <s v="Para formalização da contratação"/>
    <d v="1899-12-31T17:51:00"/>
    <n v="1.7437500000014552"/>
    <d v="1900-01-02T00:00:00"/>
    <s v="20:35"/>
  </r>
  <r>
    <s v="Secretaria de Gestão de Serviços"/>
    <x v="9"/>
    <s v="Licitação"/>
    <s v="SC_ORIGI"/>
    <s v="SC_Atualiz"/>
    <x v="9"/>
    <m/>
    <d v="2014-05-14T14:26:00"/>
    <d v="2014-05-16T20:07:00"/>
    <s v="Para elaborar o Termo de Abertura de Licitação."/>
    <d v="1900-01-01T05:41:00"/>
    <n v="2.2368055555489263"/>
    <d v="1900-01-02T00:00:00"/>
    <s v="14:26"/>
  </r>
  <r>
    <s v="Secretaria de Gestão de Serviços"/>
    <x v="9"/>
    <s v="Licitação"/>
    <s v="CLC_ORIGI"/>
    <s v="CLC_Atualiz"/>
    <x v="8"/>
    <m/>
    <d v="2014-05-16T20:07:00"/>
    <d v="2014-05-19T15:39:00"/>
    <s v="Com Termo de Abertura de Licitação"/>
    <d v="1900-01-01T19:32:00"/>
    <n v="2.8138888888934162"/>
    <d v="1900-01-01T00:00:00"/>
    <s v="20:7"/>
  </r>
  <r>
    <s v="Secretaria de Gestão de Serviços"/>
    <x v="9"/>
    <s v="Licitação"/>
    <s v="SECADM_ORIGI"/>
    <s v="SECADM_Atualiz"/>
    <x v="4"/>
    <m/>
    <d v="2014-05-19T15:39:00"/>
    <d v="2014-05-19T16:42:00"/>
    <s v="Para autorizar o termo de abertura de licitação nº 85/14."/>
    <d v="1899-12-30T01:03:00"/>
    <n v="4.3749999997089617E-2"/>
    <d v="1899-12-31T00:00:00"/>
    <s v="15:39"/>
  </r>
  <r>
    <s v="Secretaria de Gestão de Serviços"/>
    <x v="9"/>
    <s v="Licitação"/>
    <s v="CLC_ORIGI"/>
    <s v="CLC_Atualiz"/>
    <x v="8"/>
    <m/>
    <d v="2014-05-19T16:42:00"/>
    <d v="2014-05-20T15:15:00"/>
    <s v="Ciente e de acordo com o contido no termo de abertura de licitação nº 85/2014"/>
    <d v="1899-12-30T22:33:00"/>
    <n v="0.93958333333284827"/>
    <d v="1900-01-01T00:00:00"/>
    <s v="16:42"/>
  </r>
  <r>
    <s v="Secretaria de Gestão de Serviços"/>
    <x v="9"/>
    <s v="Licitação"/>
    <s v="SLIC_ORIGI"/>
    <s v="SLIC_Atualiz"/>
    <x v="27"/>
    <m/>
    <d v="2014-05-20T15:15:00"/>
    <d v="2014-05-28T17:51:00"/>
    <s v="Para elaborar a minuta do edital."/>
    <d v="1900-01-07T02:36:00"/>
    <n v="8.1083333333372138"/>
    <d v="1900-01-06T00:00:00"/>
    <s v="15:15"/>
  </r>
  <r>
    <s v="Secretaria de Gestão de Serviços"/>
    <x v="9"/>
    <s v="Licitação"/>
    <s v="SCON_ORIGI"/>
    <s v="SCON_Atualiz"/>
    <x v="10"/>
    <m/>
    <d v="2014-05-28T17:51:00"/>
    <d v="2014-06-03T16:34:00"/>
    <s v="Para minutar contrato."/>
    <d v="1900-01-04T22:43:00"/>
    <n v="5.9465277777781012"/>
    <n v="-17"/>
    <s v="17:51"/>
  </r>
  <r>
    <s v="Secretaria de Gestão de Serviços"/>
    <x v="9"/>
    <s v="Licitação"/>
    <s v="SGACI_ORIGI"/>
    <s v="SAPRE_Atualiz"/>
    <x v="29"/>
    <s v="S"/>
    <d v="2014-06-03T16:34:00"/>
    <d v="2014-06-03T16:41:00"/>
    <s v="A pedido."/>
    <d v="1899-12-30T00:07:00"/>
    <n v="4.8611111124046147E-3"/>
    <d v="1899-12-31T00:00:00"/>
    <s v="16:34"/>
  </r>
  <r>
    <s v="Secretaria de Gestão de Serviços"/>
    <x v="9"/>
    <s v="Licitação"/>
    <s v="SPO_ORIGI"/>
    <s v="SPO_Atualiz"/>
    <x v="5"/>
    <m/>
    <d v="2014-06-03T16:41:00"/>
    <d v="2014-06-03T18:13:00"/>
    <s v="Para adequa¿¿"/>
    <d v="1899-12-30T01:32:00"/>
    <n v="6.3888888886140194E-2"/>
    <d v="1899-12-31T00:00:00"/>
    <s v="16:41"/>
  </r>
  <r>
    <s v="Secretaria de Gestão de Serviços"/>
    <x v="9"/>
    <s v="Licitação"/>
    <s v="CO_ORIGI"/>
    <s v="CO_Atualiz"/>
    <x v="6"/>
    <m/>
    <d v="2014-06-03T18:13:00"/>
    <d v="2014-06-03T18:51:00"/>
    <s v="Com o pré-empenho."/>
    <d v="1899-12-30T00:38:00"/>
    <n v="2.6388888887595385E-2"/>
    <d v="1899-12-31T00:00:00"/>
    <s v="18:13"/>
  </r>
  <r>
    <s v="Secretaria de Gestão de Serviços"/>
    <x v="9"/>
    <s v="Licitação"/>
    <s v="SECOFC_ORIGI"/>
    <s v="SECOFC_Atualiz"/>
    <x v="7"/>
    <m/>
    <d v="2014-06-03T18:51:00"/>
    <d v="2014-06-04T13:50:00"/>
    <s v="Para ci¿ncia e encaminhamento ¿ Coordenadoria de Licita¿¿es e Contratos."/>
    <d v="1899-12-30T18:59:00"/>
    <n v="0.79097222222480923"/>
    <d v="1900-01-01T00:00:00"/>
    <s v="18:51"/>
  </r>
  <r>
    <s v="Secretaria de Gestão de Serviços"/>
    <x v="9"/>
    <s v="Licitação"/>
    <s v="CLC_ORIGI"/>
    <s v="CLC_Atualiz"/>
    <x v="8"/>
    <m/>
    <d v="2014-06-04T13:50:00"/>
    <d v="2014-06-04T14:33:00"/>
    <s v="para demais providências."/>
    <d v="1899-12-30T00:43:00"/>
    <n v="2.9861111106583849E-2"/>
    <d v="1899-12-31T00:00:00"/>
    <s v="13:50"/>
  </r>
  <r>
    <s v="Secretaria de Gestão de Serviços"/>
    <x v="9"/>
    <s v="Licitação"/>
    <s v="SGACI_ORIGI"/>
    <s v="SAPRE_Atualiz"/>
    <x v="29"/>
    <s v="S"/>
    <d v="2014-06-04T14:33:00"/>
    <d v="2014-06-04T15:35:00"/>
    <s v="Tendo em vista que não faremos contrato solicito que seja excluído os foruns que serão inaugurados n"/>
    <d v="1899-12-30T01:02:00"/>
    <n v="4.3055555557657499E-2"/>
    <d v="1899-12-31T00:00:00"/>
    <s v="14:33"/>
  </r>
  <r>
    <s v="Secretaria de Gestão de Serviços"/>
    <x v="9"/>
    <s v="Licitação"/>
    <s v="CLC_ORIGI"/>
    <s v="CLC_Atualiz"/>
    <x v="8"/>
    <m/>
    <d v="2014-06-04T15:35:00"/>
    <d v="2014-06-04T15:58:00"/>
    <s v="Com a informação"/>
    <d v="1899-12-30T00:23:00"/>
    <n v="1.5972222223354038E-2"/>
    <d v="1899-12-31T00:00:00"/>
    <s v="15:35"/>
  </r>
  <r>
    <s v="Secretaria de Gestão de Serviços"/>
    <x v="9"/>
    <s v="Licitação"/>
    <s v="SC_ORIGI"/>
    <s v="SC_Atualiz"/>
    <x v="9"/>
    <m/>
    <d v="2014-06-04T15:58:00"/>
    <d v="2014-06-05T18:57:00"/>
    <s v="Retificar o termo de abertura de licitação excluindo os itens 1, 6,10, e 15 relativo aos fóruns elei"/>
    <d v="1899-12-31T02:59:00"/>
    <n v="1.1243055555532919"/>
    <d v="1900-01-01T00:00:00"/>
    <s v="15:58"/>
  </r>
  <r>
    <s v="Secretaria de Gestão de Serviços"/>
    <x v="9"/>
    <s v="Licitação"/>
    <s v="CLC_ORIGI"/>
    <s v="CLC_Atualiz"/>
    <x v="8"/>
    <m/>
    <d v="2014-06-05T18:57:00"/>
    <d v="2014-06-06T18:37:00"/>
    <s v="com termo de abertura"/>
    <d v="1899-12-30T23:40:00"/>
    <n v="0.98611111110949423"/>
    <d v="1900-01-01T00:00:00"/>
    <s v="18:57"/>
  </r>
  <r>
    <s v="Secretaria de Gestão de Serviços"/>
    <x v="9"/>
    <s v="Licitação"/>
    <s v="SLIC_ORIGI"/>
    <s v="SLIC_Atualiz"/>
    <x v="27"/>
    <m/>
    <d v="2014-06-06T18:37:00"/>
    <d v="2014-06-10T16:57:00"/>
    <s v="Para emitir edital de licitação de acordo com o termo de abertura retificado. Esclareço que já tem a"/>
    <d v="1900-01-02T22:20:00"/>
    <n v="3.9305555555620231"/>
    <d v="1900-01-02T00:00:00"/>
    <s v="18:37"/>
  </r>
  <r>
    <s v="Secretaria de Gestão de Serviços"/>
    <x v="9"/>
    <s v="Licitação"/>
    <s v="CLC_ORIGI"/>
    <s v="CLC_Atualiz"/>
    <x v="8"/>
    <m/>
    <d v="2014-06-10T16:57:00"/>
    <d v="2014-06-11T14:55:00"/>
    <s v="Para análise da minuta do edital."/>
    <d v="1899-12-30T21:58:00"/>
    <n v="0.91527777777810115"/>
    <d v="1900-01-01T00:00:00"/>
    <s v="16:57"/>
  </r>
  <r>
    <s v="Secretaria de Gestão de Serviços"/>
    <x v="9"/>
    <s v="Licitação"/>
    <s v="SECADM_ORIGI"/>
    <s v="SECADM_Atualiz"/>
    <x v="4"/>
    <m/>
    <d v="2014-06-11T14:55:00"/>
    <d v="2014-06-12T11:22:00"/>
    <s v="Submetemos à apreciação superior."/>
    <d v="1899-12-30T20:27:00"/>
    <n v="0.85208333333139308"/>
    <d v="1900-01-01T00:00:00"/>
    <s v="14:55"/>
  </r>
  <r>
    <s v="Secretaria de Gestão de Serviços"/>
    <x v="9"/>
    <s v="Licitação"/>
    <s v="CPL_ORIGI"/>
    <s v="CPL_Atualiz"/>
    <x v="11"/>
    <m/>
    <d v="2014-06-12T11:22:00"/>
    <d v="2014-06-12T12:41:00"/>
    <s v="análise da minuta de edital"/>
    <d v="1899-12-30T01:19:00"/>
    <n v="5.486111110803904E-2"/>
    <d v="1899-12-31T00:00:00"/>
    <s v="11:22"/>
  </r>
  <r>
    <s v="Secretaria de Gestão de Serviços"/>
    <x v="9"/>
    <s v="Licitação"/>
    <s v="ASSDG_ORIGI"/>
    <s v="ASSDG_Atualiz"/>
    <x v="12"/>
    <m/>
    <d v="2014-06-12T12:41:00"/>
    <d v="2014-06-13T15:56:00"/>
    <s v="para análise"/>
    <d v="1899-12-31T03:15:00"/>
    <n v="1.1354166666715173"/>
    <d v="1900-01-01T00:00:00"/>
    <s v="12:41"/>
  </r>
  <r>
    <s v="Secretaria de Gestão de Serviços"/>
    <x v="9"/>
    <s v="Licitação"/>
    <s v="DG_ORIGI"/>
    <s v="DG_Atualiz"/>
    <x v="1"/>
    <m/>
    <d v="2014-06-13T15:56:00"/>
    <d v="2014-06-13T18:44:00"/>
    <s v="Com a análise da minuta do edital de licitação e seus anexos."/>
    <d v="1899-12-30T02:48:00"/>
    <n v="0.11666666666133096"/>
    <d v="1899-12-31T00:00:00"/>
    <s v="15:56"/>
  </r>
  <r>
    <s v="Secretaria de Gestão de Serviços"/>
    <x v="9"/>
    <s v="Licitação"/>
    <s v="SLIC_ORIGI"/>
    <s v="SLIC_Atualiz"/>
    <x v="27"/>
    <m/>
    <d v="2014-06-13T18:44:00"/>
    <d v="2014-06-16T11:40:00"/>
    <s v="para publicação do edital"/>
    <d v="1900-01-01T16:56:00"/>
    <n v="2.7055555555562023"/>
    <d v="1900-01-01T00:00:00"/>
    <s v="18:44"/>
  </r>
  <r>
    <s v="Secretaria de Gestão de Serviços"/>
    <x v="9"/>
    <s v="Licitação"/>
    <s v="CPL_ORIGI"/>
    <s v="CPL_Atualiz"/>
    <x v="11"/>
    <m/>
    <d v="2014-06-16T11:40:00"/>
    <d v="2014-06-16T12:47:00"/>
    <s v="Com edital, em definitivo, para assinatura."/>
    <d v="1899-12-30T01:07:00"/>
    <n v="4.6527777776645962E-2"/>
    <d v="1899-12-31T00:00:00"/>
    <s v="11:40"/>
  </r>
  <r>
    <s v="Secretaria de Gestão de Serviços"/>
    <x v="9"/>
    <s v="Licitação"/>
    <s v="SLIC_ORIGI"/>
    <s v="SLIC_Atualiz"/>
    <x v="27"/>
    <m/>
    <d v="2014-06-16T12:47:00"/>
    <d v="2014-06-18T15:53:00"/>
    <s v="Edital assinado."/>
    <d v="1900-01-01T03:06:00"/>
    <n v="2.1291666666729725"/>
    <d v="1900-01-02T00:00:00"/>
    <s v="12:47"/>
  </r>
  <r>
    <s v="Secretaria de Gestão de Serviços"/>
    <x v="9"/>
    <s v="Licitação"/>
    <s v="CPL_ORIGI"/>
    <s v="CPL_Atualiz"/>
    <x v="11"/>
    <m/>
    <d v="2014-06-18T15:53:00"/>
    <d v="2014-07-09T17:06:00"/>
    <s v="Para aguardar a data de abertura do certame."/>
    <d v="1900-01-20T01:13:00"/>
    <n v="21.050694444442343"/>
    <n v="-8"/>
    <s v="15:53"/>
  </r>
  <r>
    <s v="Secretaria de Gestão de Serviços"/>
    <x v="9"/>
    <s v="Licitação"/>
    <s v="ASSDG_ORIGI"/>
    <s v="ASSDG_Atualiz"/>
    <x v="12"/>
    <m/>
    <d v="2014-07-09T17:06:00"/>
    <d v="2014-07-11T19:08:00"/>
    <s v="Para análise e homologação"/>
    <d v="1900-01-01T02:02:00"/>
    <n v="2.0847222222218988"/>
    <d v="1900-01-02T00:00:00"/>
    <s v="17:6"/>
  </r>
  <r>
    <s v="Secretaria de Gestão de Serviços"/>
    <x v="9"/>
    <s v="Licitação"/>
    <s v="DG_ORIGI"/>
    <s v="DG_Atualiz"/>
    <x v="1"/>
    <m/>
    <d v="2014-07-11T19:08:00"/>
    <d v="2014-07-14T19:41:00"/>
    <s v="Com o parecer, para apreciação."/>
    <d v="1900-01-02T00:33:00"/>
    <n v="3.0229166666686069"/>
    <d v="1900-01-01T00:00:00"/>
    <s v="19:8"/>
  </r>
  <r>
    <s v="Secretaria de Gestão de Serviços"/>
    <x v="9"/>
    <s v="Licitação"/>
    <s v="CO_ORIGI"/>
    <s v="CO_Atualiz"/>
    <x v="6"/>
    <m/>
    <d v="2014-07-14T19:41:00"/>
    <d v="2014-07-15T12:43:00"/>
    <s v="para empenhar"/>
    <d v="1899-12-30T17:02:00"/>
    <n v="0.70972222222189885"/>
    <d v="1900-01-01T00:00:00"/>
    <s v="19:41"/>
  </r>
  <r>
    <s v="Secretaria de Gestão de Serviços"/>
    <x v="9"/>
    <s v="Licitação"/>
    <s v="ACO_ORIGI"/>
    <s v="ACO_Atualiz"/>
    <x v="13"/>
    <m/>
    <d v="2014-07-15T12:43:00"/>
    <d v="2014-07-15T17:51:00"/>
    <s v="Para emissão de notas de empenho."/>
    <d v="1899-12-30T05:08:00"/>
    <n v="0.21388888888759539"/>
    <d v="1899-12-31T00:00:00"/>
    <s v="12:43"/>
  </r>
  <r>
    <s v="Secretaria de Gestão de Serviços"/>
    <x v="9"/>
    <s v="Licitação"/>
    <s v="SGACI_ORIGI"/>
    <s v="SAPRE_Atualiz"/>
    <x v="29"/>
    <s v="S"/>
    <d v="2014-07-15T17:51:00"/>
    <d v="2014-10-16T14:23:00"/>
    <s v="A pedido."/>
    <d v="1900-04-01T20:32:00"/>
    <n v="92.855555555557657"/>
    <d v="1900-01-01T00:00:00"/>
    <s v="17:51"/>
  </r>
  <r>
    <s v="Secretaria de Gestão de Serviços"/>
    <x v="9"/>
    <s v="Licitação"/>
    <s v="COBRAS_ORIGI"/>
    <s v="COBRAS_Atualiz"/>
    <x v="40"/>
    <m/>
    <d v="2014-10-16T14:23:00"/>
    <d v="2014-10-16T17:27:00"/>
    <s v="Para informar"/>
    <d v="1899-12-30T03:04:00"/>
    <n v="0.12777777777228039"/>
    <d v="1899-12-31T00:00:00"/>
    <s v="14:23"/>
  </r>
  <r>
    <s v="Secretaria de Gestão de Serviços"/>
    <x v="9"/>
    <s v="Licitação"/>
    <s v="SGACI_ORIGI"/>
    <s v="SAPRE_Atualiz"/>
    <x v="29"/>
    <s v="S"/>
    <d v="2014-10-16T17:27:00"/>
    <d v="2014-10-17T17:10:00"/>
    <s v="Com a informação."/>
    <d v="1899-12-30T23:43:00"/>
    <n v="0.98819444444961846"/>
    <d v="1900-01-01T00:00:00"/>
    <s v="17:27"/>
  </r>
  <r>
    <s v="Secretaria de Gestão de Serviços"/>
    <x v="9"/>
    <s v="Licitação"/>
    <s v="SPO_ORIGI"/>
    <s v="SPO_Atualiz"/>
    <x v="5"/>
    <m/>
    <d v="2014-10-17T17:10:00"/>
    <d v="2014-10-17T17:31:00"/>
    <s v="Com a informação"/>
    <d v="1899-12-30T00:21:00"/>
    <n v="1.4583333329937886E-2"/>
    <d v="1899-12-31T00:00:00"/>
    <s v="17:10"/>
  </r>
  <r>
    <s v="Secretaria de Gestão de Serviços"/>
    <x v="9"/>
    <s v="Licitação"/>
    <s v="CO_ORIGI"/>
    <s v="CO_Atualiz"/>
    <x v="6"/>
    <m/>
    <d v="2014-10-17T17:31:00"/>
    <d v="2014-10-17T18:01:00"/>
    <s v="Com a informação."/>
    <d v="1899-12-30T00:30:00"/>
    <n v="2.0833333335758653E-2"/>
    <d v="1899-12-31T00:00:00"/>
    <s v="17:31"/>
  </r>
  <r>
    <s v="Secretaria de Gestão de Serviços"/>
    <x v="9"/>
    <s v="Licitação"/>
    <s v="ACO_ORIGI"/>
    <s v="ACO_Atualiz"/>
    <x v="13"/>
    <m/>
    <d v="2014-10-17T18:01:00"/>
    <d v="2014-10-20T13:14:00"/>
    <s v="Para emissão de nota de empenho."/>
    <d v="1900-01-01T19:13:00"/>
    <n v="2.8006944444423425"/>
    <d v="1900-01-01T00:00:00"/>
    <s v="18:1"/>
  </r>
  <r>
    <s v="Secretaria de Gestão de Serviços"/>
    <x v="10"/>
    <s v="Licitação"/>
    <s v="SMOEP_ORIGI"/>
    <s v="SMIC_Atualiz"/>
    <x v="28"/>
    <s v="S"/>
    <d v="2012-08-27T11:46:00"/>
    <d v="2012-08-28T11:46:00"/>
    <s v="-"/>
    <d v="1899-12-31T00:00:00"/>
    <n v="1"/>
    <d v="1900-01-01T00:00:00"/>
    <s v="11:46"/>
  </r>
  <r>
    <s v="Secretaria de Gestão de Serviços"/>
    <x v="10"/>
    <s v="Licitação"/>
    <s v="CAA_ORIGI"/>
    <s v="CIP_Atualiz"/>
    <x v="3"/>
    <s v="S"/>
    <d v="2012-08-28T11:46:00"/>
    <d v="2012-08-29T17:06:00"/>
    <s v="Para análise e encaminamentos."/>
    <d v="1899-12-31T05:20:00"/>
    <n v="1.2222222222262644"/>
    <d v="1900-01-01T00:00:00"/>
    <s v="11:46"/>
  </r>
  <r>
    <s v="Secretaria de Gestão de Serviços"/>
    <x v="10"/>
    <s v="Licitação"/>
    <s v="SMOEP_ORIGI"/>
    <s v="SMIC_Atualiz"/>
    <x v="28"/>
    <s v="S"/>
    <d v="2012-08-29T17:06:00"/>
    <d v="2012-10-20T14:33:00"/>
    <s v="Para informar possibilidade de inserção de um orçamento dos serviços ou,se for o caso,anexar fotos"/>
    <d v="1900-02-19T21:27:00"/>
    <n v="51.893749999995634"/>
    <n v="-6"/>
    <s v="17:6"/>
  </r>
  <r>
    <s v="Secretaria de Gestão de Serviços"/>
    <x v="10"/>
    <s v="Licitação"/>
    <s v="CAA_ORIGI"/>
    <s v="CIP_Atualiz"/>
    <x v="3"/>
    <s v="S"/>
    <d v="2012-10-20T14:33:00"/>
    <d v="2012-10-20T16:09:00"/>
    <s v="Para os encaminhamentos."/>
    <d v="1899-12-30T01:36:00"/>
    <n v="6.6666666672972497E-2"/>
    <d v="1899-12-30T00:00:00"/>
    <s v="14:33"/>
  </r>
  <r>
    <s v="Secretaria de Gestão de Serviços"/>
    <x v="10"/>
    <s v="Licitação"/>
    <s v="SECADM_ORIGI"/>
    <s v="SECADM_Atualiz"/>
    <x v="4"/>
    <m/>
    <d v="2012-10-20T16:09:00"/>
    <d v="2012-10-22T14:50:00"/>
    <s v="Segue para os procedimentos necessários à contratação, conforme projeto b ico."/>
    <d v="1899-12-31T22:41:00"/>
    <n v="1.945138888884685"/>
    <d v="1899-12-31T00:00:00"/>
    <s v="16:9"/>
  </r>
  <r>
    <s v="Secretaria de Gestão de Serviços"/>
    <x v="10"/>
    <s v="Licitação"/>
    <s v="ACO_ORIGI"/>
    <s v="ACO_Atualiz"/>
    <x v="13"/>
    <m/>
    <d v="2012-10-22T14:50:00"/>
    <d v="2012-10-23T17:31:00"/>
    <s v="Para informar disponibilidade orçamentária."/>
    <d v="1899-12-31T02:41:00"/>
    <n v="1.1118055555562023"/>
    <d v="1900-01-01T00:00:00"/>
    <s v="14:50"/>
  </r>
  <r>
    <s v="Secretaria de Gestão de Serviços"/>
    <x v="10"/>
    <s v="Licitação"/>
    <s v="CO_ORIGI"/>
    <s v="CO_Atualiz"/>
    <x v="6"/>
    <m/>
    <d v="2012-10-23T17:31:00"/>
    <d v="2012-10-23T18:26:00"/>
    <s v="Com os pré-empenhos."/>
    <d v="1899-12-30T00:55:00"/>
    <n v="3.8194444445252884E-2"/>
    <d v="1899-12-31T00:00:00"/>
    <s v="17:31"/>
  </r>
  <r>
    <s v="Secretaria de Gestão de Serviços"/>
    <x v="10"/>
    <s v="Licitação"/>
    <s v="SECOFC_ORIGI"/>
    <s v="SECOFC_Atualiz"/>
    <x v="7"/>
    <m/>
    <d v="2012-10-23T18:26:00"/>
    <d v="2012-10-23T21:22:00"/>
    <s v="Para ciência e encaminhamento."/>
    <d v="1899-12-30T02:56:00"/>
    <n v="0.12222222222044365"/>
    <d v="1899-12-31T00:00:00"/>
    <s v="18:26"/>
  </r>
  <r>
    <s v="Secretaria de Gestão de Serviços"/>
    <x v="10"/>
    <s v="Licitação"/>
    <s v="CLC_ORIGI"/>
    <s v="CLC_Atualiz"/>
    <x v="8"/>
    <m/>
    <d v="2012-10-23T21:22:00"/>
    <d v="2012-10-24T15:14:00"/>
    <s v="Para providências"/>
    <d v="1899-12-30T17:52:00"/>
    <n v="0.74444444444816327"/>
    <d v="1900-01-01T00:00:00"/>
    <s v="21:22"/>
  </r>
  <r>
    <s v="Secretaria de Gestão de Serviços"/>
    <x v="10"/>
    <s v="Licitação"/>
    <s v="SC_ORIGI"/>
    <s v="SC_Atualiz"/>
    <x v="9"/>
    <m/>
    <d v="2012-10-24T15:14:00"/>
    <d v="2012-12-04T13:35:00"/>
    <s v="Para verificar a possibilidade de obtenção de outros orçamentos."/>
    <d v="1900-02-08T22:21:00"/>
    <n v="40.931249999994179"/>
    <n v="-11"/>
    <s v="15:14"/>
  </r>
  <r>
    <s v="Secretaria de Gestão de Serviços"/>
    <x v="10"/>
    <s v="Licitação"/>
    <s v="CLC_ORIGI"/>
    <s v="CLC_Atualiz"/>
    <x v="8"/>
    <m/>
    <d v="2012-12-04T13:35:00"/>
    <d v="2012-12-05T14:05:00"/>
    <s v="Com a informação."/>
    <d v="1899-12-31T00:30:00"/>
    <n v="1.0208333333357587"/>
    <d v="1900-01-01T00:00:00"/>
    <s v="13:35"/>
  </r>
  <r>
    <s v="Secretaria de Gestão de Serviços"/>
    <x v="10"/>
    <s v="Licitação"/>
    <s v="SPO_ORIGI"/>
    <s v="SPO_Atualiz"/>
    <x v="5"/>
    <m/>
    <d v="2012-12-05T14:05:00"/>
    <d v="2012-12-05T19:12:00"/>
    <s v="Para reforço de disponibilidade orçamentária."/>
    <d v="1899-12-30T05:07:00"/>
    <n v="0.21319444444816327"/>
    <d v="1899-12-31T00:00:00"/>
    <s v="14:5"/>
  </r>
  <r>
    <s v="Secretaria de Gestão de Serviços"/>
    <x v="10"/>
    <s v="Licitação"/>
    <s v="SC_ORIGI"/>
    <s v="SC_Atualiz"/>
    <x v="9"/>
    <m/>
    <d v="2012-12-05T19:12:00"/>
    <d v="2012-12-11T17:34:00"/>
    <s v="Considerando as classificações diferentes para aquisição e reforma, conforme demonstrado no doc."/>
    <d v="1900-01-04T22:22:00"/>
    <n v="5.9319444444408873"/>
    <d v="1900-01-04T00:00:00"/>
    <s v="19:12"/>
  </r>
  <r>
    <s v="Secretaria de Gestão de Serviços"/>
    <x v="10"/>
    <s v="Licitação"/>
    <s v="CLC_ORIGI"/>
    <s v="CLC_Atualiz"/>
    <x v="8"/>
    <m/>
    <d v="2012-12-11T17:34:00"/>
    <d v="2012-12-12T13:47:00"/>
    <s v="Com a informação."/>
    <d v="1899-12-30T20:13:00"/>
    <n v="0.84236111111385981"/>
    <d v="1900-01-01T00:00:00"/>
    <s v="17:34"/>
  </r>
  <r>
    <s v="Secretaria de Gestão de Serviços"/>
    <x v="10"/>
    <s v="Licitação"/>
    <s v="SMOEP_ORIGI"/>
    <s v="SMIC_Atualiz"/>
    <x v="28"/>
    <s v="S"/>
    <d v="2012-12-12T13:47:00"/>
    <d v="2012-12-13T17:40:00"/>
    <s v="Para informar."/>
    <d v="1899-12-31T03:53:00"/>
    <n v="1.1618055555518367"/>
    <d v="1900-01-01T00:00:00"/>
    <s v="13:47"/>
  </r>
  <r>
    <s v="Secretaria de Gestão de Serviços"/>
    <x v="10"/>
    <s v="Licitação"/>
    <s v="CLC_ORIGI"/>
    <s v="CLC_Atualiz"/>
    <x v="8"/>
    <m/>
    <d v="2012-12-13T17:40:00"/>
    <d v="2012-12-13T20:05:00"/>
    <s v="Com a informção"/>
    <d v="1899-12-30T02:25:00"/>
    <n v="0.10069444444525288"/>
    <d v="1899-12-31T00:00:00"/>
    <s v="17:40"/>
  </r>
  <r>
    <s v="Secretaria de Gestão de Serviços"/>
    <x v="10"/>
    <s v="Licitação"/>
    <s v="SMOEP_ORIGI"/>
    <s v="SMIC_Atualiz"/>
    <x v="28"/>
    <s v="S"/>
    <d v="2012-12-13T20:05:00"/>
    <d v="2012-12-21T18:25:00"/>
    <s v="Com informação."/>
    <d v="1900-01-06T22:20:00"/>
    <n v="7.9305555555547471"/>
    <d v="1900-01-03T00:00:00"/>
    <s v="20:5"/>
  </r>
  <r>
    <s v="Secretaria de Gestão de Serviços"/>
    <x v="10"/>
    <s v="Licitação"/>
    <s v="CO_ORIGI"/>
    <s v="CO_Atualiz"/>
    <x v="6"/>
    <m/>
    <d v="2012-12-21T18:25:00"/>
    <d v="2012-12-21T18:45:00"/>
    <s v="Para anulação de pré-empenho visto que o serviço não será contratadom neste ano."/>
    <d v="1899-12-30T00:20:00"/>
    <n v="1.3888888890505768E-2"/>
    <d v="1899-12-30T00:00:00"/>
    <s v="18:25"/>
  </r>
  <r>
    <s v="Secretaria de Gestão de Serviços"/>
    <x v="10"/>
    <s v="Licitação"/>
    <s v="SPO_ORIGI"/>
    <s v="SPO_Atualiz"/>
    <x v="5"/>
    <m/>
    <d v="2012-12-21T18:45:00"/>
    <d v="2012-12-26T12:04:00"/>
    <s v="Para anulação de pré-empenho"/>
    <d v="1900-01-03T17:19:00"/>
    <n v="4.7215277777795563"/>
    <d v="1899-12-30T00:00:00"/>
    <s v="18:45"/>
  </r>
  <r>
    <s v="Secretaria de Gestão de Serviços"/>
    <x v="10"/>
    <s v="Licitação"/>
    <s v="SECOFC_ORIGI"/>
    <s v="SECOFC_Atualiz"/>
    <x v="7"/>
    <m/>
    <d v="2012-12-26T12:04:00"/>
    <d v="2012-12-26T15:17:00"/>
    <s v="Com a informação."/>
    <d v="1899-12-30T03:13:00"/>
    <n v="0.13402777777810115"/>
    <d v="1899-12-30T00:00:00"/>
    <s v="12:4"/>
  </r>
  <r>
    <s v="Secretaria de Gestão de Serviços"/>
    <x v="10"/>
    <s v="Licitação"/>
    <s v="SECADM_ORIGI"/>
    <s v="SECADM_Atualiz"/>
    <x v="4"/>
    <m/>
    <d v="2012-12-26T15:17:00"/>
    <d v="2012-12-26T16:53:00"/>
    <s v="Com informação."/>
    <d v="1899-12-30T01:36:00"/>
    <n v="6.6666666665696539E-2"/>
    <d v="1899-12-30T00:00:00"/>
    <s v="15:17"/>
  </r>
  <r>
    <s v="Secretaria de Gestão de Serviços"/>
    <x v="10"/>
    <s v="Licitação"/>
    <s v="CAA_ORIGI"/>
    <s v="CIP_Atualiz"/>
    <x v="3"/>
    <s v="S"/>
    <d v="2012-12-26T16:53:00"/>
    <d v="2013-01-14T18:02:00"/>
    <s v="Em devolução com a anulação do pré-empenho."/>
    <d v="1900-01-18T01:09:00"/>
    <n v="19.047916666662786"/>
    <d v="1900-08-15T00:00:00"/>
    <s v="16:53"/>
  </r>
  <r>
    <s v="Secretaria de Gestão de Serviços"/>
    <x v="10"/>
    <s v="Licitação"/>
    <s v="SMOEP_ORIGI"/>
    <s v="SMIC_Atualiz"/>
    <x v="28"/>
    <s v="S"/>
    <d v="2013-01-14T18:02:00"/>
    <d v="2013-01-14T18:46:00"/>
    <s v="Para ciência e reiterar o pedido de contratação neste exercício 2013."/>
    <d v="1899-12-30T00:44:00"/>
    <n v="3.0555555560567882E-2"/>
    <d v="1899-12-31T00:00:00"/>
    <s v="18:2"/>
  </r>
  <r>
    <s v="Secretaria de Gestão de Serviços"/>
    <x v="10"/>
    <s v="Licitação"/>
    <s v="CAA_ORIGI"/>
    <s v="CIP_Atualiz"/>
    <x v="3"/>
    <s v="S"/>
    <d v="2013-01-14T18:46:00"/>
    <d v="2013-01-15T12:54:00"/>
    <s v="Para encaminhamentos."/>
    <d v="1899-12-30T18:08:00"/>
    <n v="0.75555555555183673"/>
    <d v="1900-01-01T00:00:00"/>
    <s v="18:46"/>
  </r>
  <r>
    <s v="Secretaria de Gestão de Serviços"/>
    <x v="10"/>
    <s v="Licitação"/>
    <s v="CLC_ORIGI"/>
    <s v="CLC_Atualiz"/>
    <x v="8"/>
    <m/>
    <d v="2013-01-15T12:54:00"/>
    <d v="2013-01-15T15:53:00"/>
    <s v="Para dar sequência aos procedimentos de contratação neste exercício."/>
    <d v="1899-12-30T02:59:00"/>
    <n v="0.12430555556056788"/>
    <d v="1899-12-31T00:00:00"/>
    <s v="12:54"/>
  </r>
  <r>
    <s v="Secretaria de Gestão de Serviços"/>
    <x v="10"/>
    <s v="Licitação"/>
    <s v="SPO_ORIGI"/>
    <s v="SPO_Atualiz"/>
    <x v="5"/>
    <m/>
    <d v="2013-01-15T15:53:00"/>
    <d v="2013-01-15T16:48:00"/>
    <s v="Para informar a disponibilidade orçamentária."/>
    <d v="1899-12-30T00:55:00"/>
    <n v="3.8194444437976927E-2"/>
    <d v="1899-12-31T00:00:00"/>
    <s v="15:53"/>
  </r>
  <r>
    <s v="Secretaria de Gestão de Serviços"/>
    <x v="10"/>
    <s v="Licitação"/>
    <s v="SC_ORIGI"/>
    <s v="SC_Atualiz"/>
    <x v="9"/>
    <m/>
    <d v="2013-01-15T16:48:00"/>
    <d v="2013-01-22T14:47:00"/>
    <s v="Para cotação. Após, volte."/>
    <d v="1900-01-05T21:59:00"/>
    <n v="6.9159722222248092"/>
    <d v="1900-01-05T00:00:00"/>
    <s v="16:48"/>
  </r>
  <r>
    <s v="Secretaria de Gestão de Serviços"/>
    <x v="10"/>
    <s v="Licitação"/>
    <s v="CLC_ORIGI"/>
    <s v="CLC_Atualiz"/>
    <x v="8"/>
    <m/>
    <d v="2013-01-22T14:47:00"/>
    <d v="2013-01-22T16:37:00"/>
    <s v="Para análise do orçamento"/>
    <d v="1899-12-30T01:50:00"/>
    <n v="7.6388888890505768E-2"/>
    <d v="1899-12-31T00:00:00"/>
    <s v="14:47"/>
  </r>
  <r>
    <s v="Secretaria de Gestão de Serviços"/>
    <x v="10"/>
    <s v="Licitação"/>
    <s v="SPO_ORIGI"/>
    <s v="SPO_Atualiz"/>
    <x v="5"/>
    <m/>
    <d v="2013-01-22T16:37:00"/>
    <d v="2013-03-01T19:48:00"/>
    <s v="Para informar disponibilidade orçamentária."/>
    <d v="1900-02-06T03:11:00"/>
    <n v="38.132638888884685"/>
    <n v="-16"/>
    <s v="16:37"/>
  </r>
  <r>
    <s v="Secretaria de Gestão de Serviços"/>
    <x v="10"/>
    <s v="Licitação"/>
    <s v="CO_ORIGI"/>
    <s v="CO_Atualiz"/>
    <x v="6"/>
    <m/>
    <d v="2013-03-01T19:48:00"/>
    <d v="2013-03-04T14:42:00"/>
    <s v="Com o pré-empenho."/>
    <d v="1900-01-01T18:54:00"/>
    <n v="2.7875000000058208"/>
    <d v="1900-01-01T00:00:00"/>
    <s v="19:48"/>
  </r>
  <r>
    <s v="Secretaria de Gestão de Serviços"/>
    <x v="10"/>
    <s v="Licitação"/>
    <s v="SECOFC_ORIGI"/>
    <s v="SECOFC_Atualiz"/>
    <x v="7"/>
    <m/>
    <d v="2013-03-04T14:42:00"/>
    <d v="2013-03-04T15:27:00"/>
    <s v="Para solicitar autorização."/>
    <d v="1899-12-30T00:45:00"/>
    <n v="3.125E-2"/>
    <d v="1899-12-31T00:00:00"/>
    <s v="14:42"/>
  </r>
  <r>
    <s v="Secretaria de Gestão de Serviços"/>
    <x v="10"/>
    <s v="Licitação"/>
    <s v="CLC_ORIGI"/>
    <s v="CLC_Atualiz"/>
    <x v="8"/>
    <m/>
    <d v="2013-03-04T15:27:00"/>
    <d v="2013-03-04T18:36:00"/>
    <s v="com informação, para providências"/>
    <d v="1899-12-30T03:09:00"/>
    <n v="0.13124999999854481"/>
    <d v="1899-12-31T00:00:00"/>
    <s v="15:27"/>
  </r>
  <r>
    <s v="Secretaria de Gestão de Serviços"/>
    <x v="10"/>
    <s v="Licitação"/>
    <s v="SC_ORIGI"/>
    <s v="SC_Atualiz"/>
    <x v="9"/>
    <m/>
    <d v="2013-03-04T18:36:00"/>
    <d v="2013-03-11T18:34:00"/>
    <s v="Para formalizar a contratação."/>
    <d v="1900-01-05T23:58:00"/>
    <n v="6.9986111111065838"/>
    <d v="1900-01-05T00:00:00"/>
    <s v="18:36"/>
  </r>
  <r>
    <s v="Secretaria de Gestão de Serviços"/>
    <x v="10"/>
    <s v="Licitação"/>
    <s v="CLC_ORIGI"/>
    <s v="CLC_Atualiz"/>
    <x v="8"/>
    <m/>
    <d v="2013-03-11T18:34:00"/>
    <d v="2013-03-12T14:09:00"/>
    <s v="Com a informação."/>
    <d v="1899-12-30T19:35:00"/>
    <n v="0.81597222222626442"/>
    <d v="1900-01-01T00:00:00"/>
    <s v="18:34"/>
  </r>
  <r>
    <s v="Secretaria de Gestão de Serviços"/>
    <x v="10"/>
    <s v="Licitação"/>
    <s v="SECADM_ORIGI"/>
    <s v="SECADM_Atualiz"/>
    <x v="4"/>
    <m/>
    <d v="2013-03-12T14:09:00"/>
    <d v="2013-03-12T17:25:00"/>
    <s v="Para autorizar a contratação direta."/>
    <d v="1899-12-30T03:16:00"/>
    <n v="0.13611111111094942"/>
    <d v="1899-12-31T00:00:00"/>
    <s v="14:9"/>
  </r>
  <r>
    <s v="Secretaria de Gestão de Serviços"/>
    <x v="10"/>
    <s v="Licitação"/>
    <s v="DG_ORIGI"/>
    <s v="DG_Atualiz"/>
    <x v="1"/>
    <m/>
    <d v="2013-03-12T17:25:00"/>
    <d v="2013-03-12T20:12:00"/>
    <s v="Solicita autorização para a contratação por dispensa de licitação."/>
    <d v="1899-12-30T02:47:00"/>
    <n v="0.11597222222189885"/>
    <d v="1899-12-31T00:00:00"/>
    <s v="17:25"/>
  </r>
  <r>
    <s v="Secretaria de Gestão de Serviços"/>
    <x v="10"/>
    <s v="Licitação"/>
    <s v="CO_ORIGI"/>
    <s v="CO_Atualiz"/>
    <x v="6"/>
    <m/>
    <d v="2013-03-12T20:12:00"/>
    <d v="2013-03-13T13:16:00"/>
    <s v="Para empenhar"/>
    <d v="1899-12-30T17:04:00"/>
    <n v="0.71111111110803904"/>
    <d v="1900-01-01T00:00:00"/>
    <s v="20:12"/>
  </r>
  <r>
    <s v="Secretaria de Gestão de Serviços"/>
    <x v="11"/>
    <s v="Licitação"/>
    <s v="SMOEP_ORIGI"/>
    <s v="SMIC_Atualiz"/>
    <x v="28"/>
    <s v="S"/>
    <d v="2015-09-25T17:35:00"/>
    <d v="2015-09-30T17:35:00"/>
    <s v="-"/>
    <d v="1900-01-04T00:00:00"/>
    <n v="5"/>
    <d v="1900-01-03T00:00:00"/>
    <s v="17:35"/>
  </r>
  <r>
    <s v="Secretaria de Gestão de Serviços"/>
    <x v="11"/>
    <s v="Licitação"/>
    <s v="CAA_ORIGI"/>
    <s v="CIP_Atualiz"/>
    <x v="3"/>
    <s v="S"/>
    <d v="2015-09-30T17:35:00"/>
    <d v="2015-10-01T15:33:00"/>
    <s v="Para análise e encaminhamentos."/>
    <d v="1899-12-30T21:58:00"/>
    <n v="0.91527777777810115"/>
    <n v="-20"/>
    <s v="17:35"/>
  </r>
  <r>
    <s v="Secretaria de Gestão de Serviços"/>
    <x v="11"/>
    <s v="Licitação"/>
    <s v="SMOEP_ORIGI"/>
    <s v="SMIC_Atualiz"/>
    <x v="28"/>
    <s v="S"/>
    <d v="2015-10-01T15:33:00"/>
    <d v="2015-10-08T15:17:00"/>
    <s v="informar"/>
    <d v="1900-01-05T23:44:00"/>
    <n v="6.9888888888890506"/>
    <d v="1900-01-05T00:00:00"/>
    <s v="15:33"/>
  </r>
  <r>
    <s v="Secretaria de Gestão de Serviços"/>
    <x v="11"/>
    <s v="Licitação"/>
    <s v="CAA_ORIGI"/>
    <s v="CIP_Atualiz"/>
    <x v="3"/>
    <s v="S"/>
    <d v="2015-10-08T15:17:00"/>
    <d v="2015-10-19T12:27:00"/>
    <s v="Para encaminhamentos."/>
    <d v="1900-01-09T21:10:00"/>
    <n v="10.881944444445253"/>
    <d v="1900-01-06T00:00:00"/>
    <s v="15:17"/>
  </r>
  <r>
    <s v="Secretaria de Gestão de Serviços"/>
    <x v="11"/>
    <s v="Licitação"/>
    <s v="SECADM_ORIGI"/>
    <s v="SECADM_Atualiz"/>
    <x v="4"/>
    <m/>
    <d v="2015-10-19T12:27:00"/>
    <d v="2015-10-19T18:54:00"/>
    <s v="Para análise."/>
    <d v="1899-12-30T06:27:00"/>
    <n v="0.26874999999563443"/>
    <d v="1899-12-31T00:00:00"/>
    <s v="12:27"/>
  </r>
  <r>
    <s v="Secretaria de Gestão de Serviços"/>
    <x v="11"/>
    <s v="Licitação"/>
    <s v="SECTI_ORIGI"/>
    <s v="SECTI_Atualiz"/>
    <x v="41"/>
    <m/>
    <d v="2015-10-19T18:54:00"/>
    <d v="2015-10-20T14:15:00"/>
    <s v="Encaminha-se para apreciação e especificação técnica do objeto."/>
    <d v="1899-12-30T19:21:00"/>
    <n v="0.80625000000145519"/>
    <d v="1900-01-01T00:00:00"/>
    <s v="18:54"/>
  </r>
  <r>
    <s v="Secretaria de Gestão de Serviços"/>
    <x v="11"/>
    <s v="Licitação"/>
    <s v="ASSTI_ORIGI"/>
    <s v="ASSTI_Atualiz"/>
    <x v="42"/>
    <m/>
    <d v="2015-10-20T14:15:00"/>
    <d v="2015-10-20T19:34:00"/>
    <s v="Para cadastrar a demanda."/>
    <d v="1899-12-30T05:19:00"/>
    <n v="0.22152777777955635"/>
    <d v="1899-12-31T00:00:00"/>
    <s v="14:15"/>
  </r>
  <r>
    <s v="Secretaria de Gestão de Serviços"/>
    <x v="11"/>
    <s v="Licitação"/>
    <s v="SECTI_ORIGI"/>
    <s v="SECTI_Atualiz"/>
    <x v="41"/>
    <m/>
    <d v="2015-10-20T19:34:00"/>
    <d v="2015-10-22T07:35:00"/>
    <s v="Para encaminhamento"/>
    <d v="1899-12-31T12:01:00"/>
    <n v="1.5006944444394321"/>
    <d v="1900-01-02T00:00:00"/>
    <s v="19:34"/>
  </r>
  <r>
    <s v="Secretaria de Gestão de Serviços"/>
    <x v="11"/>
    <s v="Licitação"/>
    <s v="CSUP_ORIGI"/>
    <s v="CSUP_Atualiz"/>
    <x v="43"/>
    <m/>
    <d v="2015-10-22T07:35:00"/>
    <d v="2015-10-22T14:49:00"/>
    <s v="Encaminhar à SESOP para providências."/>
    <d v="1899-12-30T07:14:00"/>
    <n v="0.30138888888905058"/>
    <d v="1899-12-31T00:00:00"/>
    <s v="7:35"/>
  </r>
  <r>
    <s v="Secretaria de Gestão de Serviços"/>
    <x v="11"/>
    <s v="Licitação"/>
    <s v="SESOP_ORIGI"/>
    <s v="SESOP_Atualiz"/>
    <x v="44"/>
    <m/>
    <d v="2015-10-22T14:49:00"/>
    <d v="2015-12-11T15:33:00"/>
    <s v="para análise e providências;"/>
    <d v="1900-02-18T00:44:00"/>
    <n v="50.030555555560568"/>
    <n v="-6"/>
    <s v="14:49"/>
  </r>
  <r>
    <s v="Secretaria de Gestão de Serviços"/>
    <x v="11"/>
    <s v="Licitação"/>
    <s v="CSUP_ORIGI"/>
    <s v="CSUP_Atualiz"/>
    <x v="43"/>
    <m/>
    <d v="2015-12-11T15:33:00"/>
    <d v="2015-12-11T16:04:00"/>
    <s v="Para demais providências."/>
    <d v="1899-12-30T00:31:00"/>
    <n v="2.1527777775190771E-2"/>
    <d v="1899-12-31T00:00:00"/>
    <s v="15:33"/>
  </r>
  <r>
    <s v="Secretaria de Gestão de Serviços"/>
    <x v="11"/>
    <s v="Licitação"/>
    <s v="CGEU_ORIGI"/>
    <s v="CGEU_Atualiz"/>
    <x v="45"/>
    <m/>
    <d v="2015-12-11T16:04:00"/>
    <d v="2015-12-16T15:05:00"/>
    <s v="Para informar."/>
    <d v="1900-01-03T23:01:00"/>
    <n v="4.9590277777751908"/>
    <d v="1900-01-03T00:00:00"/>
    <s v="16:4"/>
  </r>
  <r>
    <s v="Secretaria de Gestão de Serviços"/>
    <x v="11"/>
    <s v="Licitação"/>
    <s v="SECTI_ORIGI"/>
    <s v="SECTI_Atualiz"/>
    <x v="41"/>
    <m/>
    <d v="2015-12-16T15:05:00"/>
    <d v="2015-12-17T12:58:00"/>
    <s v="Para providências"/>
    <d v="1899-12-30T21:53:00"/>
    <n v="0.91180555555911269"/>
    <d v="1900-01-01T00:00:00"/>
    <s v="15:5"/>
  </r>
  <r>
    <s v="Secretaria de Gestão de Serviços"/>
    <x v="11"/>
    <s v="Licitação"/>
    <s v="SECADM_ORIGI"/>
    <s v="SECADM_Atualiz"/>
    <x v="4"/>
    <m/>
    <d v="2015-12-17T12:58:00"/>
    <d v="2015-12-17T16:08:00"/>
    <s v="Com a informação."/>
    <d v="1899-12-30T03:10:00"/>
    <n v="0.13194444444525288"/>
    <d v="1899-12-31T00:00:00"/>
    <s v="12:58"/>
  </r>
  <r>
    <s v="Secretaria de Gestão de Serviços"/>
    <x v="11"/>
    <s v="Licitação"/>
    <s v="SMOP_ORIGI"/>
    <s v="SMIC_Atualiz"/>
    <x v="28"/>
    <s v="S"/>
    <d v="2015-12-17T16:08:00"/>
    <d v="2016-04-01T16:56:00"/>
    <s v="Segue em atendimento ao despacho exarado no doc.247432"/>
    <d v="1900-04-15T00:48:00"/>
    <n v="106.03333333333285"/>
    <d v="1900-08-10T00:00:00"/>
    <s v="16:8"/>
  </r>
  <r>
    <s v="Secretaria de Gestão de Serviços"/>
    <x v="11"/>
    <s v="Licitação"/>
    <s v="CIP_ORIGI"/>
    <s v="CIP_Atualiz"/>
    <x v="3"/>
    <s v="S"/>
    <d v="2016-04-01T16:56:00"/>
    <d v="2016-04-20T14:37:00"/>
    <s v="Para ciência e encaminhamentos."/>
    <d v="1900-01-17T21:41:00"/>
    <n v="18.903472222220444"/>
    <d v="1900-01-13T00:00:00"/>
    <s v="16:56"/>
  </r>
  <r>
    <s v="Secretaria de Gestão de Serviços"/>
    <x v="11"/>
    <s v="Licitação"/>
    <s v="SECADM_ORIGI"/>
    <s v="SECADM_Atualiz"/>
    <x v="4"/>
    <m/>
    <d v="2016-04-20T14:37:00"/>
    <d v="2016-04-27T20:09:00"/>
    <s v="Tendo em vista a necessidade do software AUTOCAD para os trabalhos de engenharia deste TRE, segue"/>
    <d v="1900-01-06T05:32:00"/>
    <n v="7.2305555555576575"/>
    <d v="1900-01-04T00:00:00"/>
    <s v="14:37"/>
  </r>
  <r>
    <s v="Secretaria de Gestão de Serviços"/>
    <x v="11"/>
    <s v="Licitação"/>
    <s v="SECTI_ORIGI"/>
    <s v="SECTI_Atualiz"/>
    <x v="41"/>
    <m/>
    <d v="2016-04-27T20:09:00"/>
    <d v="2016-05-02T17:22:00"/>
    <s v="para elaboração do projeto b ico"/>
    <d v="1900-01-03T21:13:00"/>
    <n v="4.8840277777781012"/>
    <n v="-18"/>
    <s v="20:9"/>
  </r>
  <r>
    <s v="Secretaria de Gestão de Serviços"/>
    <x v="11"/>
    <s v="Licitação"/>
    <s v="CSUP_ORIGI"/>
    <s v="CSUP_Atualiz"/>
    <x v="43"/>
    <m/>
    <d v="2016-05-02T17:22:00"/>
    <d v="2016-05-03T14:47:00"/>
    <s v="Encaminhar à SESOP para informar."/>
    <d v="1899-12-30T21:25:00"/>
    <n v="0.89236111110949423"/>
    <d v="1900-01-01T00:00:00"/>
    <s v="17:22"/>
  </r>
  <r>
    <s v="Secretaria de Gestão de Serviços"/>
    <x v="11"/>
    <s v="Licitação"/>
    <s v="SESOP_ORIGI"/>
    <s v="SESOP_Atualiz"/>
    <x v="44"/>
    <m/>
    <d v="2016-05-03T14:47:00"/>
    <d v="2016-05-03T17:47:00"/>
    <s v="Para informar"/>
    <d v="1899-12-30T03:00:00"/>
    <n v="0.125"/>
    <d v="1899-12-31T00:00:00"/>
    <s v="14:47"/>
  </r>
  <r>
    <s v="Secretaria de Gestão de Serviços"/>
    <x v="11"/>
    <s v="Licitação"/>
    <s v="CGEU_ORIGI"/>
    <s v="CGEU_Atualiz"/>
    <x v="45"/>
    <m/>
    <d v="2016-05-03T17:47:00"/>
    <d v="2016-05-05T13:46:00"/>
    <s v="Com a informação."/>
    <d v="1899-12-31T19:59:00"/>
    <n v="1.8326388888890506"/>
    <d v="1900-01-02T00:00:00"/>
    <s v="17:47"/>
  </r>
  <r>
    <s v="Secretaria de Gestão de Serviços"/>
    <x v="11"/>
    <s v="Licitação"/>
    <s v="SECTI_ORIGI"/>
    <s v="SECTI_Atualiz"/>
    <x v="41"/>
    <m/>
    <d v="2016-05-05T13:46:00"/>
    <d v="2016-08-09T16:03:00"/>
    <s v="Para ciência e encaminhamento"/>
    <d v="1900-04-05T02:17:00"/>
    <n v="96.09513888888614"/>
    <d v="1900-01-02T00:00:00"/>
    <s v="13:46"/>
  </r>
  <r>
    <s v="Secretaria de Gestão de Serviços"/>
    <x v="11"/>
    <s v="Licitação"/>
    <s v="SECGA_ORIGI"/>
    <s v="SECGA_Atualiz"/>
    <x v="20"/>
    <m/>
    <d v="2016-08-09T16:03:00"/>
    <d v="2016-08-09T16:54:00"/>
    <s v="Para a aquisição"/>
    <d v="1899-12-30T00:51:00"/>
    <n v="3.5416666672972497E-2"/>
    <d v="1899-12-31T00:00:00"/>
    <s v="16:3"/>
  </r>
  <r>
    <s v="Secretaria de Gestão de Serviços"/>
    <x v="11"/>
    <s v="Licitação"/>
    <s v="SECGS_ORIGI"/>
    <s v="SECGS_Atualiz"/>
    <x v="18"/>
    <s v="S"/>
    <d v="2016-08-09T16:54:00"/>
    <d v="2016-08-09T17:16:00"/>
    <s v="Para ciência e encaminhamento à CLC a fim de providenciar a contratação, se o projeto b ico estiver"/>
    <d v="1899-12-30T00:22:00"/>
    <n v="1.5277777776645962E-2"/>
    <d v="1899-12-31T00:00:00"/>
    <s v="16:54"/>
  </r>
  <r>
    <s v="Secretaria de Gestão de Serviços"/>
    <x v="11"/>
    <s v="Licitação"/>
    <s v="SMIC_ORIGI"/>
    <s v="SMIC_Atualiz"/>
    <x v="28"/>
    <s v="S"/>
    <d v="2016-08-09T17:16:00"/>
    <d v="2016-08-09T17:33:00"/>
    <s v="Solicito anexar o documento do SIOFI, se houver orçamento em PO, e enviar, brevemente, à CLC."/>
    <d v="1899-12-30T00:17:00"/>
    <n v="1.1805555550381541E-2"/>
    <d v="1899-12-31T00:00:00"/>
    <s v="17:16"/>
  </r>
  <r>
    <s v="Secretaria de Gestão de Serviços"/>
    <x v="11"/>
    <s v="Licitação"/>
    <s v="CLC_ORIGI"/>
    <s v="CLC_Atualiz"/>
    <x v="8"/>
    <m/>
    <d v="2016-08-09T17:33:00"/>
    <d v="2016-08-11T19:03:00"/>
    <s v="Conforme doc. 158891/2016."/>
    <d v="1900-01-01T01:30:00"/>
    <n v="2.0625"/>
    <d v="1900-01-02T00:00:00"/>
    <s v="17:33"/>
  </r>
  <r>
    <s v="Secretaria de Gestão de Serviços"/>
    <x v="11"/>
    <s v="Licitação"/>
    <s v="SOP_ORIGI"/>
    <s v="SOP_Atualiz"/>
    <x v="46"/>
    <s v="S"/>
    <d v="2016-08-11T19:03:00"/>
    <d v="2016-08-25T16:38:00"/>
    <s v="A pedido."/>
    <d v="1900-01-12T21:35:00"/>
    <n v="13.899305555562023"/>
    <d v="1900-01-10T00:00:00"/>
    <s v="19:3"/>
  </r>
  <r>
    <s v="Secretaria de Gestão de Serviços"/>
    <x v="11"/>
    <s v="Licitação"/>
    <s v="CIP_ORIGI"/>
    <s v="CIP_Atualiz"/>
    <x v="3"/>
    <s v="S"/>
    <d v="2016-08-25T16:38:00"/>
    <d v="2016-08-27T15:44:00"/>
    <s v="Para apreciação superior"/>
    <d v="1899-12-31T23:06:00"/>
    <n v="1.9624999999941792"/>
    <d v="1900-01-01T00:00:00"/>
    <s v="16:38"/>
  </r>
  <r>
    <s v="Secretaria de Gestão de Serviços"/>
    <x v="11"/>
    <s v="Licitação"/>
    <s v="SECGS_ORIGI"/>
    <s v="SECGS_Atualiz"/>
    <x v="18"/>
    <s v="S"/>
    <d v="2016-08-27T15:44:00"/>
    <d v="2016-08-29T19:09:00"/>
    <s v="Para análise encaminhamento."/>
    <d v="1900-01-01T03:25:00"/>
    <n v="2.1423611111167702"/>
    <d v="1899-12-31T00:00:00"/>
    <s v="15:44"/>
  </r>
  <r>
    <s v="Secretaria de Gestão de Serviços"/>
    <x v="11"/>
    <s v="Licitação"/>
    <s v="CLC_ORIGI"/>
    <s v="CLC_Atualiz"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  <n v="-18"/>
    <s v="19:9"/>
  </r>
  <r>
    <s v="Secretaria de Gestão de Serviços"/>
    <x v="11"/>
    <s v="Licitação"/>
    <s v="SECTI_ORIGI"/>
    <s v="SECTI_Atualiz"/>
    <x v="41"/>
    <m/>
    <d v="2016-09-02T14:52:00"/>
    <d v="2016-09-05T17:13:00"/>
    <s v="À SECTI: para atualizar as informações técnicas prestadas. Após, à SOP."/>
    <d v="1900-01-02T02:21:00"/>
    <n v="3.0979166666729725"/>
    <d v="1900-01-01T00:00:00"/>
    <s v="14:52"/>
  </r>
  <r>
    <s v="Secretaria de Gestão de Serviços"/>
    <x v="11"/>
    <s v="Licitação"/>
    <s v="CGEU_ORIGI"/>
    <s v="CGEU_Atualiz"/>
    <x v="45"/>
    <m/>
    <d v="2016-09-05T17:13:00"/>
    <d v="2016-09-09T16:18:00"/>
    <s v="-"/>
    <d v="1900-01-02T23:05:00"/>
    <n v="3.9618055555547471"/>
    <d v="1900-01-02T00:00:00"/>
    <s v="17:13"/>
  </r>
  <r>
    <s v="Secretaria de Gestão de Serviços"/>
    <x v="11"/>
    <s v="Licitação"/>
    <s v="SESOP_ORIGI"/>
    <s v="SESOP_Atualiz"/>
    <x v="44"/>
    <m/>
    <d v="2016-09-05T17:13:00"/>
    <d v="2016-09-13T12:37:00"/>
    <s v="-"/>
    <d v="1900-01-06T19:24:00"/>
    <n v="7.8083333333270275"/>
    <d v="1900-01-04T00:00:00"/>
    <s v="17:13"/>
  </r>
  <r>
    <s v="Secretaria de Gestão de Serviços"/>
    <x v="11"/>
    <s v="Licitação"/>
    <s v="SECTI_ORIGI"/>
    <s v="SECTI_Atualiz"/>
    <x v="41"/>
    <m/>
    <d v="2016-09-13T12:37:00"/>
    <d v="2016-09-13T15:54:00"/>
    <s v="Conclusão de trâmite colaborativo"/>
    <d v="1899-12-30T03:17:00"/>
    <n v="0.1368055555576575"/>
    <d v="1899-12-31T00:00:00"/>
    <s v="12:37"/>
  </r>
  <r>
    <s v="Secretaria de Gestão de Serviços"/>
    <x v="11"/>
    <s v="Licitação"/>
    <s v="SOP_ORIGI"/>
    <s v="SOP_Atualiz"/>
    <x v="46"/>
    <s v="S"/>
    <d v="2016-09-13T15:54:00"/>
    <d v="2016-09-14T17:27:00"/>
    <s v="Após informações da SECTI, encaminho para providências."/>
    <d v="1899-12-31T01:33:00"/>
    <n v="1.0645833333328483"/>
    <d v="1900-01-01T00:00:00"/>
    <s v="15:54"/>
  </r>
  <r>
    <s v="Secretaria de Gestão de Serviços"/>
    <x v="11"/>
    <s v="Licitação"/>
    <s v="CLC_ORIGI"/>
    <s v="CLC_Atualiz"/>
    <x v="8"/>
    <m/>
    <d v="2016-09-14T17:27:00"/>
    <d v="2016-09-23T16:06:00"/>
    <s v="Com o projeto bÃ¡sico readequado"/>
    <d v="1900-01-07T22:39:00"/>
    <n v="8.9437499999985448"/>
    <d v="1900-01-07T00:00:00"/>
    <s v="17:27"/>
  </r>
  <r>
    <s v="Secretaria de Gestão de Serviços"/>
    <x v="11"/>
    <s v="Licitação"/>
    <s v="SC_ORIGI"/>
    <s v="SC_Atualiz"/>
    <x v="9"/>
    <m/>
    <d v="2016-09-23T16:06:00"/>
    <d v="2016-09-29T17:47:00"/>
    <s v="Para elaborar a planilha de custos."/>
    <d v="1900-01-05T01:41:00"/>
    <n v="6.070138888891961"/>
    <d v="1900-01-04T00:00:00"/>
    <s v="16:6"/>
  </r>
  <r>
    <s v="Secretaria de Gestão de Serviços"/>
    <x v="11"/>
    <s v="Licitação"/>
    <s v="CLC_ORIGI"/>
    <s v="CLC_Atualiz"/>
    <x v="8"/>
    <m/>
    <d v="2016-09-29T17:47:00"/>
    <d v="2016-09-30T17:00:00"/>
    <s v="ORÇAMENTOS"/>
    <d v="1899-12-30T23:13:00"/>
    <n v="0.96736111111385981"/>
    <d v="1900-01-01T00:00:00"/>
    <s v="17:47"/>
  </r>
  <r>
    <s v="Secretaria de Gestão de Serviços"/>
    <x v="11"/>
    <s v="Licitação"/>
    <s v="SPO_ORIGI"/>
    <s v="SPO_Atualiz"/>
    <x v="5"/>
    <m/>
    <d v="2016-09-30T17:00:00"/>
    <d v="2016-09-30T19:10:00"/>
    <s v="À SPO: para informar disponibilidade orçamentária."/>
    <d v="1899-12-30T02:10:00"/>
    <n v="9.0277777773735579E-2"/>
    <d v="1899-12-31T00:00:00"/>
    <s v="17:0"/>
  </r>
  <r>
    <s v="Secretaria de Gestão de Serviços"/>
    <x v="11"/>
    <s v="Licitação"/>
    <s v="CO_ORIGI"/>
    <s v="CO_Atualiz"/>
    <x v="6"/>
    <m/>
    <d v="2016-09-30T19:10:00"/>
    <d v="2016-09-30T19:15:00"/>
    <s v="Com a informação de disponibilidade"/>
    <d v="1899-12-30T00:05:00"/>
    <n v="3.4722222262644209E-3"/>
    <d v="1899-12-31T00:00:00"/>
    <s v="19:10"/>
  </r>
  <r>
    <s v="Secretaria de Gestão de Serviços"/>
    <x v="11"/>
    <s v="Licitação"/>
    <s v="SECOFC_ORIGI"/>
    <s v="SECOFC_Atualiz"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  <n v="-19"/>
    <s v="19:15"/>
  </r>
  <r>
    <s v="Secretaria de Gestão de Serviços"/>
    <x v="11"/>
    <s v="Licitação"/>
    <s v="CLC_ORIGI"/>
    <s v="CLC_Atualiz"/>
    <x v="8"/>
    <m/>
    <d v="2016-10-01T16:51:00"/>
    <d v="2016-10-02T15:25:00"/>
    <s v="Para demais providências"/>
    <d v="1899-12-30T22:34:00"/>
    <n v="0.94027777777955635"/>
    <d v="1899-12-30T00:00:00"/>
    <s v="16:51"/>
  </r>
  <r>
    <s v="Secretaria de Gestão de Serviços"/>
    <x v="11"/>
    <s v="Licitação"/>
    <s v="SC_ORIGI"/>
    <s v="SC_Atualiz"/>
    <x v="9"/>
    <m/>
    <d v="2016-10-02T15:25:00"/>
    <d v="2016-10-03T15:19:00"/>
    <s v="Para elaborar Termo de Abertura de Licitação."/>
    <d v="1899-12-30T23:54:00"/>
    <n v="0.99583333333430346"/>
    <d v="1899-12-31T00:00:00"/>
    <s v="15:25"/>
  </r>
  <r>
    <s v="Secretaria de Gestão de Serviços"/>
    <x v="11"/>
    <s v="Licitação"/>
    <s v="CLC_ORIGI"/>
    <s v="CLC_Atualiz"/>
    <x v="8"/>
    <m/>
    <d v="2016-10-03T15:19:00"/>
    <d v="2016-10-04T15:50:00"/>
    <s v="Senhora Coordenadora:"/>
    <d v="1899-12-31T00:31:00"/>
    <n v="1.0215277777751908"/>
    <d v="1900-01-01T00:00:00"/>
    <s v="15:19"/>
  </r>
  <r>
    <s v="Secretaria de Gestão de Serviços"/>
    <x v="11"/>
    <s v="Licitação"/>
    <s v="SECGA_ORIGI"/>
    <s v="SECGA_Atualiz"/>
    <x v="20"/>
    <m/>
    <d v="2016-10-04T15:50:00"/>
    <d v="2016-10-06T18:43:00"/>
    <s v="À SECGA: para apreciação do TAL n. 171, designação de gestor/fiscal e definição da modalidade."/>
    <d v="1900-01-01T02:53:00"/>
    <n v="2.1201388888948713"/>
    <d v="1900-01-02T00:00:00"/>
    <s v="15:50"/>
  </r>
  <r>
    <s v="Secretaria de Gestão de Serviços"/>
    <x v="11"/>
    <s v="Licitação"/>
    <s v="CLC_ORIGI"/>
    <s v="CLC_Atualiz"/>
    <x v="8"/>
    <m/>
    <d v="2016-10-06T18:43:00"/>
    <d v="2016-10-07T16:12:00"/>
    <s v="De acordo com o termo de abertura de licitação, retorno o presente com a designação."/>
    <d v="1899-12-30T21:29:00"/>
    <n v="0.89513888888905058"/>
    <d v="1900-01-01T00:00:00"/>
    <s v="18:43"/>
  </r>
  <r>
    <s v="Secretaria de Gestão de Serviços"/>
    <x v="11"/>
    <s v="Licitação"/>
    <s v="SLIC_ORIGI"/>
    <s v="SLIC_Atualiz"/>
    <x v="27"/>
    <m/>
    <d v="2016-10-07T16:12:00"/>
    <d v="2016-10-13T16:56:00"/>
    <s v="À SLIC: para elaborar minuta de edital."/>
    <d v="1900-01-05T00:44:00"/>
    <n v="6.0305555555532919"/>
    <d v="1900-01-03T00:00:00"/>
    <s v="16:12"/>
  </r>
  <r>
    <s v="Secretaria de Gestão de Serviços"/>
    <x v="11"/>
    <s v="Licitação"/>
    <s v="CLC_ORIGI"/>
    <s v="CLC_Atualiz"/>
    <x v="8"/>
    <m/>
    <d v="2016-10-13T16:56:00"/>
    <d v="2016-10-13T18:27:00"/>
    <s v="Para análise e encaminhamento do edital e seus anexos."/>
    <d v="1899-12-30T01:31:00"/>
    <n v="6.3194444446708076E-2"/>
    <d v="1899-12-31T00:00:00"/>
    <s v="16:56"/>
  </r>
  <r>
    <s v="Secretaria de Gestão de Serviços"/>
    <x v="11"/>
    <s v="Licitação"/>
    <s v="SECGA_ORIGI"/>
    <s v="SECGA_Atualiz"/>
    <x v="20"/>
    <m/>
    <d v="2016-10-13T18:27:00"/>
    <d v="2016-10-13T18:38:00"/>
    <s v="Para análise da minuta o Edital e anexos."/>
    <d v="1899-12-30T00:11:00"/>
    <n v="7.6388888846850023E-3"/>
    <d v="1899-12-31T00:00:00"/>
    <s v="18:27"/>
  </r>
  <r>
    <s v="Secretaria de Gestão de Serviços"/>
    <x v="11"/>
    <s v="Licitação"/>
    <s v="CPL_ORIGI"/>
    <s v="CPL_Atualiz"/>
    <x v="11"/>
    <m/>
    <d v="2016-10-13T18:38:00"/>
    <d v="2016-10-13T19:14:00"/>
    <s v="De acordo com a minuta do edital e seus anexos. Segue para análise dessa CPL e demais encaminhament"/>
    <d v="1899-12-30T00:36:00"/>
    <n v="2.5000000001455192E-2"/>
    <d v="1899-12-31T00:00:00"/>
    <s v="18:38"/>
  </r>
  <r>
    <s v="Secretaria de Gestão de Serviços"/>
    <x v="11"/>
    <s v="Licitação"/>
    <s v="ASSDG_ORIGI"/>
    <s v="ASSDG_Atualiz"/>
    <x v="12"/>
    <m/>
    <d v="2016-10-13T19:14:00"/>
    <d v="2016-10-16T11:47:00"/>
    <s v="Para análise e aprovação."/>
    <d v="1900-01-01T16:33:00"/>
    <n v="2.6895833333328483"/>
    <d v="1900-01-01T00:00:00"/>
    <s v="19:14"/>
  </r>
  <r>
    <s v="Secretaria de Gestão de Serviços"/>
    <x v="11"/>
    <s v="Licitação"/>
    <s v="DG_ORIGI"/>
    <s v="DG_Atualiz"/>
    <x v="1"/>
    <m/>
    <d v="2016-10-16T11:47:00"/>
    <d v="2016-10-17T12:29:00"/>
    <s v="Para apreciação."/>
    <d v="1899-12-31T00:42:00"/>
    <n v="1.0291666666671517"/>
    <d v="1899-12-31T00:00:00"/>
    <s v="11:47"/>
  </r>
  <r>
    <s v="Secretaria de Gestão de Serviços"/>
    <x v="11"/>
    <s v="Licitação"/>
    <s v="SLIC_ORIGI"/>
    <s v="SLIC_Atualiz"/>
    <x v="27"/>
    <m/>
    <d v="2016-10-17T12:29:00"/>
    <d v="2016-10-18T12:52:00"/>
    <s v="para publicação do edital."/>
    <d v="1899-12-31T00:23:00"/>
    <n v="1.015972222223354"/>
    <d v="1900-01-01T00:00:00"/>
    <s v="12:29"/>
  </r>
  <r>
    <s v="Secretaria de Gestão de Serviços"/>
    <x v="11"/>
    <s v="Licitação"/>
    <s v="CPL_ORIGI"/>
    <s v="CPL_Atualiz"/>
    <x v="11"/>
    <m/>
    <d v="2016-10-18T12:52:00"/>
    <d v="2016-10-18T14:08:00"/>
    <s v="Com edital e anexos, para assinaturas."/>
    <d v="1899-12-30T01:16:00"/>
    <n v="5.2777777775190771E-2"/>
    <d v="1899-12-31T00:00:00"/>
    <s v="12:52"/>
  </r>
  <r>
    <s v="Secretaria de Gestão de Serviços"/>
    <x v="11"/>
    <s v="Licitação"/>
    <s v="SLIC_ORIGI"/>
    <s v="SLIC_Atualiz"/>
    <x v="27"/>
    <m/>
    <d v="2016-10-18T14:08:00"/>
    <d v="2016-10-18T15:02:00"/>
    <s v="A pedido."/>
    <d v="1899-12-30T00:54:00"/>
    <n v="3.7499999998544808E-2"/>
    <d v="1899-12-31T00:00:00"/>
    <s v="14:8"/>
  </r>
  <r>
    <s v="Secretaria de Gestão de Serviços"/>
    <x v="11"/>
    <s v="Licitação"/>
    <s v="CPL_ORIGI"/>
    <s v="CPL_Atualiz"/>
    <x v="11"/>
    <m/>
    <d v="2016-10-18T15:02:00"/>
    <d v="2016-10-18T15:22:00"/>
    <s v="Com edital e anexos, em definitivo, para assinaturas."/>
    <d v="1899-12-30T00:20:00"/>
    <n v="1.3888888890505768E-2"/>
    <d v="1899-12-31T00:00:00"/>
    <s v="15:2"/>
  </r>
  <r>
    <s v="Secretaria de Gestão de Serviços"/>
    <x v="11"/>
    <s v="Licitação"/>
    <s v="SLIC_ORIGI"/>
    <s v="SLIC_Atualiz"/>
    <x v="27"/>
    <m/>
    <d v="2016-10-18T15:22:00"/>
    <d v="2016-10-19T15:57:00"/>
    <s v="Edital assinado."/>
    <d v="1899-12-31T00:35:00"/>
    <n v="1.0243055555547471"/>
    <d v="1900-01-01T00:00:00"/>
    <s v="15:22"/>
  </r>
  <r>
    <s v="Secretaria de Gestão de Serviços"/>
    <x v="11"/>
    <s v="Licitação"/>
    <s v="CPL_ORIGI"/>
    <s v="CPL_Atualiz"/>
    <x v="11"/>
    <m/>
    <d v="2016-10-19T15:57:00"/>
    <d v="2016-11-04T14:46:00"/>
    <s v="Para aguardar a abertura do certame."/>
    <d v="1900-01-14T22:49:00"/>
    <n v="15.950694444443798"/>
    <n v="-9"/>
    <s v="15:57"/>
  </r>
  <r>
    <s v="Secretaria de Gestão de Serviços"/>
    <x v="11"/>
    <s v="Licitação"/>
    <s v="ASSDG_ORIGI"/>
    <s v="ASSDG_Atualiz"/>
    <x v="12"/>
    <m/>
    <d v="2016-11-04T14:46:00"/>
    <d v="2016-11-04T17:54:00"/>
    <s v="Para análise e homologação."/>
    <d v="1899-12-30T03:08:00"/>
    <n v="0.13055555555911269"/>
    <d v="1899-12-31T00:00:00"/>
    <s v="14:46"/>
  </r>
  <r>
    <s v="Secretaria de Gestão de Serviços"/>
    <x v="12"/>
    <s v="DISPENSA"/>
    <s v="SMOEP_ORIGI"/>
    <s v="SMIC_Atualiz"/>
    <x v="28"/>
    <s v="S"/>
    <d v="2015-05-11T18:34:00"/>
    <d v="2015-05-12T18:34:00"/>
    <s v="-"/>
    <d v="1899-12-31T00:00:00"/>
    <n v="1"/>
    <d v="1900-01-01T00:00:00"/>
    <s v="18:34"/>
  </r>
  <r>
    <s v="Secretaria de Gestão de Serviços"/>
    <x v="12"/>
    <s v="DISPENSA"/>
    <s v="CAA_ORIGI"/>
    <s v="CIP_Atualiz"/>
    <x v="3"/>
    <s v="S"/>
    <d v="2015-05-12T18:34:00"/>
    <d v="2015-05-14T12:38:00"/>
    <s v="Para análise e encaminhamentos."/>
    <d v="1899-12-31T18:04:00"/>
    <n v="1.7527777777795563"/>
    <d v="1900-01-02T00:00:00"/>
    <s v="18:34"/>
  </r>
  <r>
    <s v="Secretaria de Gestão de Serviços"/>
    <x v="12"/>
    <s v="DISPENSA"/>
    <s v="SECADM_ORIGI"/>
    <s v="SECADM_Atualiz"/>
    <x v="4"/>
    <m/>
    <d v="2015-05-14T12:38:00"/>
    <d v="2015-05-14T18:13:00"/>
    <s v="Para análise"/>
    <d v="1899-12-30T05:35:00"/>
    <n v="0.23263888889050577"/>
    <d v="1899-12-31T00:00:00"/>
    <s v="12:38"/>
  </r>
  <r>
    <s v="Secretaria de Gestão de Serviços"/>
    <x v="12"/>
    <s v="DISPENSA"/>
    <s v="SPO_ORIGI"/>
    <s v="SPO_Atualiz"/>
    <x v="5"/>
    <m/>
    <d v="2015-05-14T18:13:00"/>
    <d v="2015-05-14T19:24:00"/>
    <s v="solicito informar diusponibilidade orçamentária"/>
    <d v="1899-12-30T01:11:00"/>
    <n v="4.9305555556202307E-2"/>
    <d v="1899-12-31T00:00:00"/>
    <s v="18:13"/>
  </r>
  <r>
    <s v="Secretaria de Gestão de Serviços"/>
    <x v="12"/>
    <s v="DISPENSA"/>
    <s v="CO_ORIGI"/>
    <s v="CO_Atualiz"/>
    <x v="6"/>
    <m/>
    <d v="2015-05-14T19:24:00"/>
    <d v="2015-05-15T13:00:00"/>
    <s v="Com a informação."/>
    <d v="1899-12-30T17:36:00"/>
    <n v="0.73333333332993789"/>
    <d v="1900-01-01T00:00:00"/>
    <s v="19:24"/>
  </r>
  <r>
    <s v="Secretaria de Gestão de Serviços"/>
    <x v="12"/>
    <s v="DISPENSA"/>
    <s v="SECOFC_ORIGI"/>
    <s v="SECOFC_Atualiz"/>
    <x v="7"/>
    <m/>
    <d v="2015-05-15T13:00:00"/>
    <d v="2015-05-15T16:56:00"/>
    <s v="Para ciência e encaminhamento."/>
    <d v="1899-12-30T03:56:00"/>
    <n v="0.16388888889196096"/>
    <d v="1899-12-31T00:00:00"/>
    <s v="13:0"/>
  </r>
  <r>
    <s v="Secretaria de Gestão de Serviços"/>
    <x v="12"/>
    <s v="DISPENSA"/>
    <s v="CLC_ORIGI"/>
    <s v="CLC_Atualiz"/>
    <x v="8"/>
    <m/>
    <d v="2015-05-15T16:56:00"/>
    <d v="2015-05-18T19:50:00"/>
    <s v="Para demais providências"/>
    <d v="1900-01-02T02:54:00"/>
    <n v="3.1208333333343035"/>
    <d v="1900-01-01T00:00:00"/>
    <s v="16:56"/>
  </r>
  <r>
    <s v="Secretaria de Gestão de Serviços"/>
    <x v="12"/>
    <s v="DISPENSA"/>
    <s v="SECADM_ORIGI"/>
    <s v="SECADM_Atualiz"/>
    <x v="4"/>
    <m/>
    <d v="2015-05-18T19:50:00"/>
    <d v="2015-05-20T20:29:00"/>
    <s v="Para análise e conveniência da contratação por dispensa de licitação pelo valor."/>
    <d v="1900-01-01T00:39:00"/>
    <n v="2.0270833333343035"/>
    <d v="1900-01-02T00:00:00"/>
    <s v="19:50"/>
  </r>
  <r>
    <s v="Secretaria de Gestão de Serviços"/>
    <x v="12"/>
    <s v="DISPENSA"/>
    <s v="CLC_ORIGI"/>
    <s v="CLC_Atualiz"/>
    <x v="8"/>
    <m/>
    <d v="2015-05-20T20:29:00"/>
    <d v="2015-05-21T14:57:00"/>
    <s v="Para efetivar a contratação."/>
    <d v="1899-12-30T18:28:00"/>
    <n v="0.7694444444423425"/>
    <d v="1900-01-01T00:00:00"/>
    <s v="20:29"/>
  </r>
  <r>
    <s v="Secretaria de Gestão de Serviços"/>
    <x v="12"/>
    <s v="DISPENSA"/>
    <s v="SC_ORIGI"/>
    <s v="SC_Atualiz"/>
    <x v="9"/>
    <m/>
    <d v="2015-05-21T14:57:00"/>
    <d v="2015-05-25T15:49:00"/>
    <s v="Para emitir Termo de Dispensa de Licitação."/>
    <d v="1900-01-03T00:52:00"/>
    <n v="4.0361111111124046"/>
    <d v="1900-01-02T00:00:00"/>
    <s v="14:57"/>
  </r>
  <r>
    <s v="Secretaria de Gestão de Serviços"/>
    <x v="12"/>
    <s v="DISPENSA"/>
    <s v="CLC_ORIGI"/>
    <s v="CLC_Atualiz"/>
    <x v="8"/>
    <m/>
    <d v="2015-05-25T15:49:00"/>
    <d v="2015-05-27T16:51:00"/>
    <s v="À PEDIDO."/>
    <d v="1900-01-01T01:02:00"/>
    <n v="2.0430555555503815"/>
    <d v="1900-01-02T00:00:00"/>
    <s v="15:49"/>
  </r>
  <r>
    <s v="Secretaria de Gestão de Serviços"/>
    <x v="12"/>
    <s v="DISPENSA"/>
    <s v="SECADM_ORIGI"/>
    <s v="SECADM_Atualiz"/>
    <x v="4"/>
    <m/>
    <d v="2015-05-27T16:51:00"/>
    <d v="2015-06-01T20:14:00"/>
    <s v="Submetemos a apreciação superior."/>
    <d v="1900-01-04T03:23:00"/>
    <n v="5.140972222223354"/>
    <n v="-19"/>
    <s v="16:51"/>
  </r>
  <r>
    <s v="Secretaria de Gestão de Serviços"/>
    <x v="12"/>
    <s v="DISPENSA"/>
    <s v="CLC_ORIGI"/>
    <s v="CLC_Atualiz"/>
    <x v="8"/>
    <m/>
    <d v="2015-06-01T20:14:00"/>
    <d v="2015-06-01T20:26:00"/>
    <s v="Para efetivar a contratação."/>
    <d v="1899-12-30T00:12:00"/>
    <n v="8.3333333386690356E-3"/>
    <d v="1899-12-31T00:00:00"/>
    <s v="20:14"/>
  </r>
  <r>
    <s v="Secretaria de Gestão de Serviços"/>
    <x v="12"/>
    <s v="DISPENSA"/>
    <s v="SC_ORIGI"/>
    <s v="SC_Atualiz"/>
    <x v="9"/>
    <m/>
    <d v="2015-06-01T20:26:00"/>
    <d v="2015-06-03T16:23:00"/>
    <s v="Para emitir termo de dispensa de licitação conforme autorização da Secretaria de Administração."/>
    <d v="1899-12-31T19:57:00"/>
    <n v="1.8312499999956344"/>
    <d v="1900-01-02T00:00:00"/>
    <s v="20:26"/>
  </r>
  <r>
    <s v="Secretaria de Gestão de Serviços"/>
    <x v="12"/>
    <s v="DISPENSA"/>
    <s v="CLC_ORIGI"/>
    <s v="CLC_Atualiz"/>
    <x v="8"/>
    <m/>
    <d v="2015-06-03T16:23:00"/>
    <d v="2015-06-03T20:08:00"/>
    <s v="TERMO DE DISPENSA DE LICITAÇÃO"/>
    <d v="1899-12-30T03:45:00"/>
    <n v="0.15625"/>
    <d v="1899-12-31T00:00:00"/>
    <s v="16:23"/>
  </r>
  <r>
    <s v="Secretaria de Gestão de Serviços"/>
    <x v="12"/>
    <s v="DISPENSA"/>
    <s v="SCON_ORIGI"/>
    <s v="SCON_Atualiz"/>
    <x v="10"/>
    <m/>
    <d v="2015-06-03T20:08:00"/>
    <d v="2015-06-10T18:06:00"/>
    <s v="Para elaborar a minuta do contrato."/>
    <d v="1900-01-05T21:58:00"/>
    <n v="6.9152777777781012"/>
    <d v="1900-01-04T00:00:00"/>
    <s v="20:8"/>
  </r>
  <r>
    <s v="Secretaria de Gestão de Serviços"/>
    <x v="12"/>
    <s v="DISPENSA"/>
    <s v="SC_ORIGI"/>
    <s v="SC_Atualiz"/>
    <x v="9"/>
    <m/>
    <d v="2015-06-10T18:06:00"/>
    <d v="2015-06-11T14:48:00"/>
    <s v="Para realizar inclusões no Termo de dispensa e incluir a minuta em campo.DOC."/>
    <d v="1899-12-30T20:42:00"/>
    <n v="0.86250000000291038"/>
    <d v="1900-01-01T00:00:00"/>
    <s v="18:6"/>
  </r>
  <r>
    <s v="Secretaria de Gestão de Serviços"/>
    <x v="12"/>
    <s v="DISPENSA"/>
    <s v="SCON_ORIGI"/>
    <s v="SCON_Atualiz"/>
    <x v="10"/>
    <m/>
    <d v="2015-06-11T14:48:00"/>
    <d v="2015-06-11T17:44:00"/>
    <s v="Com a informação."/>
    <d v="1899-12-30T02:56:00"/>
    <n v="0.12222222222044365"/>
    <d v="1899-12-31T00:00:00"/>
    <s v="14:48"/>
  </r>
  <r>
    <s v="Secretaria de Gestão de Serviços"/>
    <x v="12"/>
    <s v="DISPENSA"/>
    <s v="CLC_ORIGI"/>
    <s v="CLC_Atualiz"/>
    <x v="8"/>
    <m/>
    <d v="2015-06-11T17:44:00"/>
    <d v="2015-06-12T16:51:00"/>
    <s v="Segue minuta do contrato para análise, anexado o aceite da empresa."/>
    <d v="1899-12-30T23:07:00"/>
    <n v="0.96319444444088731"/>
    <d v="1900-01-01T00:00:00"/>
    <s v="17:44"/>
  </r>
  <r>
    <s v="Secretaria de Gestão de Serviços"/>
    <x v="12"/>
    <s v="DISPENSA"/>
    <s v="SECADM_ORIGI"/>
    <s v="SECADM_Atualiz"/>
    <x v="4"/>
    <m/>
    <d v="2015-06-12T16:51:00"/>
    <d v="2015-06-15T16:42:00"/>
    <s v="À apreciação superior."/>
    <d v="1900-01-01T23:51:00"/>
    <n v="2.9937500000014552"/>
    <d v="1900-01-01T00:00:00"/>
    <s v="16:51"/>
  </r>
  <r>
    <s v="Secretaria de Gestão de Serviços"/>
    <x v="12"/>
    <s v="DISPENSA"/>
    <s v="ASSDG_ORIGI"/>
    <s v="ASSDG_Atualiz"/>
    <x v="12"/>
    <m/>
    <d v="2015-06-15T16:42:00"/>
    <d v="2015-06-16T17:36:00"/>
    <s v="Para análise da minuta de contrato"/>
    <d v="1899-12-31T00:54:00"/>
    <n v="1.0374999999985448"/>
    <d v="1900-01-01T00:00:00"/>
    <s v="16:42"/>
  </r>
  <r>
    <s v="Secretaria de Gestão de Serviços"/>
    <x v="12"/>
    <s v="DISPENSA"/>
    <s v="DG_ORIGI"/>
    <s v="DG_Atualiz"/>
    <x v="1"/>
    <m/>
    <d v="2015-06-16T17:36:00"/>
    <d v="2015-06-16T19:07:00"/>
    <s v="Com a análise da minuta contratual"/>
    <d v="1899-12-30T01:31:00"/>
    <n v="6.3194444446708076E-2"/>
    <d v="1899-12-31T00:00:00"/>
    <s v="17:36"/>
  </r>
  <r>
    <s v="Secretaria de Gestão de Serviços"/>
    <x v="12"/>
    <s v="DISPENSA"/>
    <s v="CO_ORIGI"/>
    <s v="CO_Atualiz"/>
    <x v="6"/>
    <m/>
    <d v="2015-06-16T19:07:00"/>
    <d v="2015-06-16T19:19:00"/>
    <s v="para empenhar"/>
    <d v="1899-12-30T00:12:00"/>
    <n v="8.333333331393078E-3"/>
    <d v="1899-12-31T00:00:00"/>
    <s v="19:7"/>
  </r>
  <r>
    <s v="Secretaria de Gestão de Serviços"/>
    <x v="13"/>
    <s v="Licitação"/>
    <s v="SMOEP_ORIGI"/>
    <s v="SMIC_Atualiz"/>
    <x v="28"/>
    <s v="S"/>
    <d v="2013-09-23T17:27:00"/>
    <d v="2013-09-24T17:27:00"/>
    <s v="-"/>
    <d v="1899-12-31T00:00:00"/>
    <n v="1"/>
    <d v="1900-01-01T00:00:00"/>
    <s v="17:27"/>
  </r>
  <r>
    <s v="Secretaria de Gestão de Serviços"/>
    <x v="13"/>
    <s v="Licitação"/>
    <s v="CAA_ORIGI"/>
    <s v="CIP_Atualiz"/>
    <x v="3"/>
    <s v="S"/>
    <d v="2013-09-24T17:27:00"/>
    <d v="2013-09-25T16:01:00"/>
    <s v="Para encaminhamentos."/>
    <d v="1899-12-30T22:34:00"/>
    <n v="0.94027777777955635"/>
    <d v="1900-01-01T00:00:00"/>
    <s v="17:27"/>
  </r>
  <r>
    <s v="Secretaria de Gestão de Serviços"/>
    <x v="13"/>
    <s v="Licitação"/>
    <s v="SMOEP_ORIGI"/>
    <s v="SMIC_Atualiz"/>
    <x v="28"/>
    <s v="S"/>
    <d v="2013-09-25T16:01:00"/>
    <d v="2013-09-25T17:15:00"/>
    <s v="informar"/>
    <d v="1899-12-30T01:14:00"/>
    <n v="5.1388888889050577E-2"/>
    <d v="1899-12-31T00:00:00"/>
    <s v="16:1"/>
  </r>
  <r>
    <s v="Secretaria de Gestão de Serviços"/>
    <x v="13"/>
    <s v="Licitação"/>
    <s v="CAA_ORIGI"/>
    <s v="CIP_Atualiz"/>
    <x v="3"/>
    <s v="S"/>
    <d v="2013-09-25T17:15:00"/>
    <d v="2013-09-25T17:57:00"/>
    <s v="Para encaminhamentos."/>
    <d v="1899-12-30T00:42:00"/>
    <n v="2.9166666667151731E-2"/>
    <d v="1899-12-31T00:00:00"/>
    <s v="17:15"/>
  </r>
  <r>
    <s v="Secretaria de Gestão de Serviços"/>
    <x v="13"/>
    <s v="Licitação"/>
    <s v="SECADM_ORIGI"/>
    <s v="SECADM_Atualiz"/>
    <x v="4"/>
    <m/>
    <d v="2013-09-25T17:57:00"/>
    <d v="2013-09-25T19:43:00"/>
    <s v="Segue o projeto b ico para os procedimentos necessários à licitação."/>
    <d v="1899-12-30T01:46:00"/>
    <n v="7.3611111110949423E-2"/>
    <d v="1899-12-31T00:00:00"/>
    <s v="17:57"/>
  </r>
  <r>
    <s v="Secretaria de Gestão de Serviços"/>
    <x v="13"/>
    <s v="Licitação"/>
    <s v="CLC_ORIGI"/>
    <s v="CLC_Atualiz"/>
    <x v="8"/>
    <m/>
    <d v="2013-09-25T19:43:00"/>
    <d v="2013-09-26T16:54:00"/>
    <s v="Solicito obter outros orçamentos visando a abertura de procedimento licitatório."/>
    <d v="1899-12-30T21:11:00"/>
    <n v="0.88263888889196096"/>
    <d v="1900-01-01T00:00:00"/>
    <s v="19:43"/>
  </r>
  <r>
    <s v="Secretaria de Gestão de Serviços"/>
    <x v="13"/>
    <s v="Licitação"/>
    <s v="SC_ORIGI"/>
    <s v="SC_Atualiz"/>
    <x v="9"/>
    <m/>
    <d v="2013-09-26T16:54:00"/>
    <d v="2013-10-11T18:14:00"/>
    <s v="Para orçar."/>
    <d v="1900-01-14T01:20:00"/>
    <n v="15.055555555554747"/>
    <n v="-11"/>
    <s v="16:54"/>
  </r>
  <r>
    <s v="Secretaria de Gestão de Serviços"/>
    <x v="13"/>
    <s v="Licitação"/>
    <s v="CLC_ORIGI"/>
    <s v="CLC_Atualiz"/>
    <x v="8"/>
    <m/>
    <d v="2013-10-11T18:14:00"/>
    <d v="2013-10-14T14:01:00"/>
    <s v="Para verificar orçamento"/>
    <d v="1900-01-01T19:47:00"/>
    <n v="2.8243055555503815"/>
    <d v="1900-01-01T00:00:00"/>
    <s v="18:14"/>
  </r>
  <r>
    <s v="Secretaria de Gestão de Serviços"/>
    <x v="13"/>
    <s v="Licitação"/>
    <s v="SPO_ORIGI"/>
    <s v="SPO_Atualiz"/>
    <x v="5"/>
    <m/>
    <d v="2013-10-14T14:01:00"/>
    <d v="2013-10-14T18:25:00"/>
    <s v="Para informar disponibilidade orçamentária."/>
    <d v="1899-12-30T04:24:00"/>
    <n v="0.18333333333430346"/>
    <d v="1899-12-31T00:00:00"/>
    <s v="14:1"/>
  </r>
  <r>
    <s v="Secretaria de Gestão de Serviços"/>
    <x v="13"/>
    <s v="Licitação"/>
    <s v="SMOEP_ORIGI"/>
    <s v="SMIC_Atualiz"/>
    <x v="28"/>
    <s v="S"/>
    <d v="2013-10-14T18:25:00"/>
    <d v="2013-10-15T13:42:00"/>
    <s v="Para informar."/>
    <d v="1899-12-30T19:17:00"/>
    <n v="0.80347222222189885"/>
    <d v="1900-01-01T00:00:00"/>
    <s v="18:25"/>
  </r>
  <r>
    <s v="Secretaria de Gestão de Serviços"/>
    <x v="13"/>
    <s v="Licitação"/>
    <s v="CAA_ORIGI"/>
    <s v="CIP_Atualiz"/>
    <x v="3"/>
    <s v="S"/>
    <d v="2013-10-15T13:42:00"/>
    <d v="2013-10-15T16:43:00"/>
    <s v="Para análise."/>
    <d v="1899-12-30T03:01:00"/>
    <n v="0.12569444444670808"/>
    <d v="1899-12-31T00:00:00"/>
    <s v="13:42"/>
  </r>
  <r>
    <s v="Secretaria de Gestão de Serviços"/>
    <x v="13"/>
    <s v="Licitação"/>
    <s v="SECADM_ORIGI"/>
    <s v="SECADM_Atualiz"/>
    <x v="4"/>
    <m/>
    <d v="2013-10-15T16:43:00"/>
    <d v="2013-10-17T20:29:00"/>
    <s v="Conforme exposto pela gestão contratual, não há viabilidade de exclusão de itens do projeto b ico."/>
    <d v="1900-01-01T03:46:00"/>
    <n v="2.1569444444467081"/>
    <d v="1900-01-02T00:00:00"/>
    <s v="16:43"/>
  </r>
  <r>
    <s v="Secretaria de Gestão de Serviços"/>
    <x v="13"/>
    <s v="Licitação"/>
    <s v="SPO_ORIGI"/>
    <s v="SPO_Atualiz"/>
    <x v="5"/>
    <m/>
    <d v="2013-10-17T20:29:00"/>
    <d v="2013-10-18T18:32:00"/>
    <s v="Solicito informar disponibilidade orçamentária, observando-se a manifestação exarada pela CAAno doc"/>
    <d v="1899-12-30T22:03:00"/>
    <n v="0.91874999999708962"/>
    <d v="1900-01-01T00:00:00"/>
    <s v="20:29"/>
  </r>
  <r>
    <s v="Secretaria de Gestão de Serviços"/>
    <x v="13"/>
    <s v="Licitação"/>
    <s v="CO_ORIGI"/>
    <s v="CO_Atualiz"/>
    <x v="6"/>
    <m/>
    <d v="2013-10-18T18:32:00"/>
    <d v="2013-10-18T19:21:00"/>
    <s v="Com a informação."/>
    <d v="1899-12-30T00:49:00"/>
    <n v="3.4027777779556345E-2"/>
    <d v="1899-12-31T00:00:00"/>
    <s v="18:32"/>
  </r>
  <r>
    <s v="Secretaria de Gestão de Serviços"/>
    <x v="13"/>
    <s v="Licitação"/>
    <s v="SECOFC_ORIGI"/>
    <s v="SECOFC_Atualiz"/>
    <x v="7"/>
    <m/>
    <d v="2013-10-18T19:21:00"/>
    <d v="2013-10-21T14:50:00"/>
    <s v="Para ciência e encaminhamento."/>
    <d v="1900-01-01T19:29:00"/>
    <n v="2.8118055555532919"/>
    <d v="1900-01-01T00:00:00"/>
    <s v="19:21"/>
  </r>
  <r>
    <s v="Secretaria de Gestão de Serviços"/>
    <x v="13"/>
    <s v="Licitação"/>
    <s v="CLC_ORIGI"/>
    <s v="CLC_Atualiz"/>
    <x v="8"/>
    <m/>
    <d v="2013-10-21T14:50:00"/>
    <d v="2013-10-22T15:53:00"/>
    <s v="Para procedimentos."/>
    <d v="1899-12-31T01:03:00"/>
    <n v="1.0437500000043656"/>
    <d v="1900-01-01T00:00:00"/>
    <s v="14:50"/>
  </r>
  <r>
    <s v="Secretaria de Gestão de Serviços"/>
    <x v="13"/>
    <s v="Licitação"/>
    <s v="SC_ORIGI"/>
    <s v="SC_Atualiz"/>
    <x v="9"/>
    <m/>
    <d v="2013-10-22T15:53:00"/>
    <d v="2013-10-24T18:23:00"/>
    <s v="Para elaborar Termo de Abertura de Licitação."/>
    <d v="1900-01-01T02:30:00"/>
    <n v="2.1041666666642413"/>
    <d v="1900-01-02T00:00:00"/>
    <s v="15:53"/>
  </r>
  <r>
    <s v="Secretaria de Gestão de Serviços"/>
    <x v="13"/>
    <s v="Licitação"/>
    <s v="CLC_ORIGI"/>
    <s v="CLC_Atualiz"/>
    <x v="8"/>
    <m/>
    <d v="2013-10-24T18:23:00"/>
    <d v="2013-10-25T15:12:00"/>
    <s v="p/ analise"/>
    <d v="1899-12-30T20:49:00"/>
    <n v="0.86736111110803904"/>
    <d v="1900-01-01T00:00:00"/>
    <s v="18:23"/>
  </r>
  <r>
    <s v="Secretaria de Gestão de Serviços"/>
    <x v="13"/>
    <s v="Licitação"/>
    <s v="SC_ORIGI"/>
    <s v="SC_Atualiz"/>
    <x v="9"/>
    <m/>
    <d v="2013-10-25T15:12:00"/>
    <d v="2013-10-28T17:55:00"/>
    <s v="Para autorizar Termo de Abertura de Licitação."/>
    <d v="1900-01-02T02:43:00"/>
    <n v="3.1131944444496185"/>
    <d v="1900-01-01T00:00:00"/>
    <s v="15:12"/>
  </r>
  <r>
    <s v="Secretaria de Gestão de Serviços"/>
    <x v="13"/>
    <s v="Licitação"/>
    <s v="CLC_ORIGI"/>
    <s v="CLC_Atualiz"/>
    <x v="8"/>
    <m/>
    <d v="2013-10-28T17:55:00"/>
    <d v="2013-10-28T20:21:00"/>
    <s v="P/ análise"/>
    <d v="1899-12-30T02:26:00"/>
    <n v="0.101388888884685"/>
    <d v="1899-12-31T00:00:00"/>
    <s v="17:55"/>
  </r>
  <r>
    <s v="Secretaria de Gestão de Serviços"/>
    <x v="13"/>
    <s v="Licitação"/>
    <s v="SECADM_ORIGI"/>
    <s v="SECADM_Atualiz"/>
    <x v="4"/>
    <m/>
    <d v="2013-10-28T20:21:00"/>
    <d v="2013-10-29T17:27:00"/>
    <s v="Para autorizar o Termo de Abertura de Licitação nº. 231/13."/>
    <d v="1899-12-30T21:06:00"/>
    <n v="0.87916666666569654"/>
    <d v="1900-01-01T00:00:00"/>
    <s v="20:21"/>
  </r>
  <r>
    <s v="Secretaria de Gestão de Serviços"/>
    <x v="13"/>
    <s v="Licitação"/>
    <s v="CLC_ORIGI"/>
    <s v="CLC_Atualiz"/>
    <x v="8"/>
    <m/>
    <d v="2013-10-29T17:27:00"/>
    <d v="2013-10-29T18:35:00"/>
    <s v="elaboração da respectiva minuta de edital"/>
    <d v="1899-12-30T01:08:00"/>
    <n v="4.7222222223354038E-2"/>
    <d v="1899-12-31T00:00:00"/>
    <s v="17:27"/>
  </r>
  <r>
    <s v="Secretaria de Gestão de Serviços"/>
    <x v="13"/>
    <s v="Licitação"/>
    <s v="SLIC_ORIGI"/>
    <s v="SLIC_Atualiz"/>
    <x v="27"/>
    <m/>
    <d v="2013-10-29T18:35:00"/>
    <d v="2013-11-12T14:29:00"/>
    <s v="Para elaborar a minuta do edital."/>
    <d v="1900-01-12T19:54:00"/>
    <n v="13.829166666670062"/>
    <n v="-13"/>
    <s v="18:35"/>
  </r>
  <r>
    <s v="Secretaria de Gestão de Serviços"/>
    <x v="13"/>
    <s v="Licitação"/>
    <s v="SCON_ORIGI"/>
    <s v="SCON_Atualiz"/>
    <x v="10"/>
    <m/>
    <d v="2013-11-12T14:29:00"/>
    <d v="2013-11-20T14:49:00"/>
    <s v="Para minutar contrato."/>
    <d v="1900-01-07T00:20:00"/>
    <n v="8.0138888888832298"/>
    <d v="1900-01-05T00:00:00"/>
    <s v="14:29"/>
  </r>
  <r>
    <s v="Secretaria de Gestão de Serviços"/>
    <x v="13"/>
    <s v="Licitação"/>
    <s v="SLIC_ORIGI"/>
    <s v="SLIC_Atualiz"/>
    <x v="27"/>
    <m/>
    <d v="2013-11-20T14:49:00"/>
    <d v="2013-11-20T16:22:00"/>
    <s v="com minuta do contrato"/>
    <d v="1899-12-30T01:33:00"/>
    <n v="6.4583333332848269E-2"/>
    <d v="1899-12-31T00:00:00"/>
    <s v="14:49"/>
  </r>
  <r>
    <s v="Secretaria de Gestão de Serviços"/>
    <x v="13"/>
    <s v="Licitação"/>
    <s v="CLC_ORIGI"/>
    <s v="CLC_Atualiz"/>
    <x v="8"/>
    <m/>
    <d v="2013-11-20T16:22:00"/>
    <d v="2013-11-20T17:38:00"/>
    <s v="Para análise."/>
    <d v="1899-12-30T01:16:00"/>
    <n v="5.2777777782466728E-2"/>
    <d v="1899-12-31T00:00:00"/>
    <s v="16:22"/>
  </r>
  <r>
    <s v="Secretaria de Gestão de Serviços"/>
    <x v="13"/>
    <s v="Licitação"/>
    <s v="SECADM_ORIGI"/>
    <s v="SECADM_Atualiz"/>
    <x v="4"/>
    <m/>
    <d v="2013-11-20T17:38:00"/>
    <d v="2013-11-20T20:02:00"/>
    <s v="Para apreciação superior."/>
    <d v="1899-12-30T02:24:00"/>
    <n v="9.9999999998544808E-2"/>
    <d v="1899-12-31T00:00:00"/>
    <s v="17:38"/>
  </r>
  <r>
    <s v="Secretaria de Gestão de Serviços"/>
    <x v="13"/>
    <s v="Licitação"/>
    <s v="CPL_ORIGI"/>
    <s v="CPL_Atualiz"/>
    <x v="11"/>
    <m/>
    <d v="2013-11-20T20:02:00"/>
    <d v="2013-11-22T20:44:00"/>
    <s v="De acordo com a minuta do Edital seus anexos e Contrato. Segue para análise dessa Comissão, após en"/>
    <d v="1900-01-01T00:42:00"/>
    <n v="2.0291666666671517"/>
    <d v="1900-01-02T00:00:00"/>
    <s v="20:2"/>
  </r>
  <r>
    <s v="Secretaria de Gestão de Serviços"/>
    <x v="13"/>
    <s v="Licitação"/>
    <s v="ASSDG_ORIGI"/>
    <s v="ASSDG_Atualiz"/>
    <x v="12"/>
    <m/>
    <d v="2013-11-22T20:44:00"/>
    <d v="2013-11-28T19:15:00"/>
    <s v="para análise."/>
    <d v="1900-01-04T22:31:00"/>
    <n v="5.9381944444467081"/>
    <d v="1900-01-04T00:00:00"/>
    <s v="20:44"/>
  </r>
  <r>
    <s v="Secretaria de Gestão de Serviços"/>
    <x v="13"/>
    <s v="Licitação"/>
    <s v="DG_ORIGI"/>
    <s v="DG_Atualiz"/>
    <x v="1"/>
    <m/>
    <d v="2013-11-28T19:15:00"/>
    <d v="2013-11-28T20:15:00"/>
    <s v="Com a análise da minuta do edital de licitação e seus anexos"/>
    <d v="1899-12-30T01:00:00"/>
    <n v="4.1666666664241347E-2"/>
    <d v="1899-12-31T00:00:00"/>
    <s v="19:15"/>
  </r>
  <r>
    <s v="Secretaria de Gestão de Serviços"/>
    <x v="13"/>
    <s v="Licitação"/>
    <s v="SLIC_ORIGI"/>
    <s v="SLIC_Atualiz"/>
    <x v="27"/>
    <m/>
    <d v="2013-11-28T20:15:00"/>
    <d v="2013-11-29T16:18:00"/>
    <s v="PARA OS DEMAIS PROCEDIMENTOS"/>
    <d v="1899-12-30T20:03:00"/>
    <n v="0.83541666666860692"/>
    <d v="1900-01-01T00:00:00"/>
    <s v="20:15"/>
  </r>
  <r>
    <s v="Secretaria de Gestão de Serviços"/>
    <x v="13"/>
    <s v="Licitação"/>
    <s v="CLC_ORIGI"/>
    <s v="CLC_Atualiz"/>
    <x v="8"/>
    <m/>
    <d v="2013-11-29T16:18:00"/>
    <d v="2013-11-29T16:27:00"/>
    <s v="A pedido."/>
    <d v="1899-12-30T00:09:00"/>
    <n v="6.2499999985448085E-3"/>
    <d v="1899-12-31T00:00:00"/>
    <s v="16:18"/>
  </r>
  <r>
    <s v="Secretaria de Gestão de Serviços"/>
    <x v="13"/>
    <s v="Licitação"/>
    <s v="SLIC_ORIGI"/>
    <s v="SLIC_Atualiz"/>
    <x v="27"/>
    <m/>
    <d v="2013-11-29T16:27:00"/>
    <d v="2013-11-29T17:33:00"/>
    <s v="À SLIC Favor considerar a média dos dois preços mais baratos (R$43.500,00 e R$125.906,00 = R$84.703"/>
    <d v="1899-12-30T01:06:00"/>
    <n v="4.5833333329937886E-2"/>
    <d v="1899-12-31T00:00:00"/>
    <s v="16:27"/>
  </r>
  <r>
    <s v="Secretaria de Gestão de Serviços"/>
    <x v="13"/>
    <s v="Licitação"/>
    <s v="SPO_ORIGI"/>
    <s v="SPO_Atualiz"/>
    <x v="5"/>
    <m/>
    <d v="2013-11-29T17:33:00"/>
    <d v="2013-11-29T18:44:00"/>
    <s v="Para rever a disponibilidade orçamentária, em vista do despacho doc 260.367/13"/>
    <d v="1899-12-30T01:11:00"/>
    <n v="4.9305555556202307E-2"/>
    <d v="1899-12-31T00:00:00"/>
    <s v="17:33"/>
  </r>
  <r>
    <s v="Secretaria de Gestão de Serviços"/>
    <x v="13"/>
    <s v="Licitação"/>
    <s v="CO_ORIGI"/>
    <s v="CO_Atualiz"/>
    <x v="6"/>
    <m/>
    <d v="2013-11-29T18:44:00"/>
    <d v="2013-11-29T19:04:00"/>
    <s v="Com a informação."/>
    <d v="1899-12-30T00:20:00"/>
    <n v="1.3888888890505768E-2"/>
    <d v="1899-12-31T00:00:00"/>
    <s v="18:44"/>
  </r>
  <r>
    <s v="Secretaria de Gestão de Serviços"/>
    <x v="13"/>
    <s v="Licitação"/>
    <s v="SLIC_ORIGI"/>
    <s v="SLIC_Atualiz"/>
    <x v="27"/>
    <m/>
    <d v="2013-11-29T19:04:00"/>
    <d v="2013-12-02T15:17:00"/>
    <s v="Conforme despacho anterior"/>
    <d v="1900-01-01T20:13:00"/>
    <n v="2.8423611111138598"/>
    <n v="-13"/>
    <s v="19:4"/>
  </r>
  <r>
    <s v="Secretaria de Gestão de Serviços"/>
    <x v="13"/>
    <s v="Licitação"/>
    <s v="CPL_ORIGI"/>
    <s v="CPL_Atualiz"/>
    <x v="11"/>
    <m/>
    <d v="2013-12-02T15:17:00"/>
    <d v="2013-12-02T15:28:00"/>
    <s v="Para assinaturas, após volte."/>
    <d v="1899-12-30T00:11:00"/>
    <n v="7.6388888846850023E-3"/>
    <d v="1899-12-31T00:00:00"/>
    <s v="15:17"/>
  </r>
  <r>
    <s v="Secretaria de Gestão de Serviços"/>
    <x v="13"/>
    <s v="Licitação"/>
    <s v="SLIC_ORIGI"/>
    <s v="SLIC_Atualiz"/>
    <x v="27"/>
    <m/>
    <d v="2013-12-02T15:28:00"/>
    <d v="2013-12-04T12:54:00"/>
    <s v="Edital assinado."/>
    <d v="1899-12-31T21:26:00"/>
    <n v="1.8930555555562023"/>
    <d v="1900-01-02T00:00:00"/>
    <s v="15:28"/>
  </r>
  <r>
    <s v="Secretaria de Gestão de Serviços"/>
    <x v="13"/>
    <s v="Licitação"/>
    <s v="CPL_ORIGI"/>
    <s v="CPL_Atualiz"/>
    <x v="11"/>
    <m/>
    <d v="2013-12-04T12:54:00"/>
    <d v="2013-12-26T14:36:00"/>
    <s v="Para aguardar data abertura certame licitatório."/>
    <d v="1900-01-21T01:42:00"/>
    <n v="22.070833333331393"/>
    <d v="1900-01-10T00:00:00"/>
    <s v="12:54"/>
  </r>
  <r>
    <s v="Secretaria de Gestão de Serviços"/>
    <x v="13"/>
    <s v="Licitação"/>
    <s v="ASSDG_ORIGI"/>
    <s v="ASSDG_Atualiz"/>
    <x v="12"/>
    <m/>
    <d v="2013-12-26T14:36:00"/>
    <d v="2013-12-26T15:24:00"/>
    <s v="Para análise e homologação"/>
    <d v="1899-12-30T00:48:00"/>
    <n v="3.3333333340124227E-2"/>
    <d v="1899-12-30T00:00:00"/>
    <s v="14:36"/>
  </r>
  <r>
    <s v="Secretaria de Gestão de Serviços"/>
    <x v="14"/>
    <s v="DISPENSA"/>
    <s v="SMOEP_ORIGI"/>
    <s v="SMIC_Atualiz"/>
    <x v="28"/>
    <s v="S"/>
    <d v="2013-10-01T14:56:00"/>
    <d v="2013-10-28T14:56:00"/>
    <s v="-"/>
    <d v="1900-01-26T00:00:00"/>
    <n v="27"/>
    <d v="1900-01-19T00:00:00"/>
    <s v="14:56"/>
  </r>
  <r>
    <s v="Secretaria de Gestão de Serviços"/>
    <x v="14"/>
    <s v="DISPENSA"/>
    <s v="CAA_ORIGI"/>
    <s v="CIP_Atualiz"/>
    <x v="3"/>
    <s v="S"/>
    <d v="2013-10-28T14:56:00"/>
    <d v="2013-10-28T16:48:00"/>
    <s v="Para encaminhamentos."/>
    <d v="1899-12-30T01:52:00"/>
    <n v="7.7777777776645962E-2"/>
    <d v="1899-12-31T00:00:00"/>
    <s v="14:56"/>
  </r>
  <r>
    <s v="Secretaria de Gestão de Serviços"/>
    <x v="14"/>
    <s v="DISPENSA"/>
    <s v="SECADM_ORIGI"/>
    <s v="SECADM_Atualiz"/>
    <x v="4"/>
    <m/>
    <d v="2013-10-28T16:48:00"/>
    <d v="2013-10-29T17:22:00"/>
    <s v="Segue o projeto b ico para análise e trâmites pertinentes à licitação."/>
    <d v="1899-12-31T00:34:00"/>
    <n v="1.023611111115315"/>
    <d v="1900-01-01T00:00:00"/>
    <s v="16:48"/>
  </r>
  <r>
    <s v="Secretaria de Gestão de Serviços"/>
    <x v="14"/>
    <s v="DISPENSA"/>
    <s v="DG_ORIGI"/>
    <s v="DG_Atualiz"/>
    <x v="1"/>
    <m/>
    <d v="2013-10-29T17:22:00"/>
    <d v="2013-10-29T18:32:00"/>
    <s v="Submeto à apreciação dessa Direção Geral"/>
    <d v="1899-12-30T01:10:00"/>
    <n v="4.8611111109494232E-2"/>
    <d v="1899-12-31T00:00:00"/>
    <s v="17:22"/>
  </r>
  <r>
    <s v="Secretaria de Gestão de Serviços"/>
    <x v="14"/>
    <s v="DISPENSA"/>
    <s v="SPO_ORIGI"/>
    <s v="SPO_Atualiz"/>
    <x v="5"/>
    <m/>
    <d v="2013-10-29T18:32:00"/>
    <d v="2013-10-30T14:49:00"/>
    <s v="para informar."/>
    <d v="1899-12-30T20:17:00"/>
    <n v="0.84513888888614019"/>
    <d v="1900-01-01T00:00:00"/>
    <s v="18:32"/>
  </r>
  <r>
    <s v="Secretaria de Gestão de Serviços"/>
    <x v="14"/>
    <s v="DISPENSA"/>
    <s v="CO_ORIGI"/>
    <s v="CO_Atualiz"/>
    <x v="6"/>
    <m/>
    <d v="2013-10-30T14:49:00"/>
    <d v="2013-10-30T15:01:00"/>
    <s v="Com o pré-empenho."/>
    <d v="1899-12-30T00:12:00"/>
    <n v="8.3333333386690356E-3"/>
    <d v="1899-12-31T00:00:00"/>
    <s v="14:49"/>
  </r>
  <r>
    <s v="Secretaria de Gestão de Serviços"/>
    <x v="14"/>
    <s v="DISPENSA"/>
    <s v="SECOFC_ORIGI"/>
    <s v="SECOFC_Atualiz"/>
    <x v="7"/>
    <m/>
    <d v="2013-10-30T15:01:00"/>
    <d v="2013-10-30T15:58:00"/>
    <s v="Para ciência e encaminhamento."/>
    <d v="1899-12-30T00:57:00"/>
    <n v="3.9583333331393078E-2"/>
    <d v="1899-12-31T00:00:00"/>
    <s v="15:1"/>
  </r>
  <r>
    <s v="Secretaria de Gestão de Serviços"/>
    <x v="14"/>
    <s v="DISPENSA"/>
    <s v="CLC_ORIGI"/>
    <s v="CLC_Atualiz"/>
    <x v="8"/>
    <m/>
    <d v="2013-10-30T15:58:00"/>
    <d v="2013-10-30T18:00:00"/>
    <s v="Para procedimentos."/>
    <d v="1899-12-30T02:02:00"/>
    <n v="8.4722222221898846E-2"/>
    <d v="1899-12-31T00:00:00"/>
    <s v="15:58"/>
  </r>
  <r>
    <s v="Secretaria de Gestão de Serviços"/>
    <x v="14"/>
    <s v="DISPENSA"/>
    <s v="SC_ORIGI"/>
    <s v="SC_Atualiz"/>
    <x v="9"/>
    <m/>
    <d v="2013-10-30T18:00:00"/>
    <d v="2013-11-19T15:06:00"/>
    <s v="Para emissão do Termo de Abertura de Licitação."/>
    <d v="1900-01-18T21:06:00"/>
    <n v="19.879166666665697"/>
    <n v="-9"/>
    <s v="18:0"/>
  </r>
  <r>
    <s v="Secretaria de Gestão de Serviços"/>
    <x v="14"/>
    <s v="DISPENSA"/>
    <s v="CLC_ORIGI"/>
    <s v="CLC_Atualiz"/>
    <x v="8"/>
    <m/>
    <d v="2013-11-19T15:06:00"/>
    <d v="2013-11-19T18:08:00"/>
    <s v="c/ termo de abertura de licitação para análise"/>
    <d v="1899-12-30T03:02:00"/>
    <n v="0.12638888889341615"/>
    <d v="1899-12-31T00:00:00"/>
    <s v="15:6"/>
  </r>
  <r>
    <s v="Secretaria de Gestão de Serviços"/>
    <x v="14"/>
    <s v="DISPENSA"/>
    <s v="SECADM_ORIGI"/>
    <s v="SECADM_Atualiz"/>
    <x v="4"/>
    <m/>
    <d v="2013-11-19T18:08:00"/>
    <d v="2013-11-20T20:03:00"/>
    <s v="Para autorizar o termo de Abertura de Licitação nº 241/13."/>
    <d v="1899-12-31T01:55:00"/>
    <n v="1.0798611111094942"/>
    <d v="1900-01-01T00:00:00"/>
    <s v="18:8"/>
  </r>
  <r>
    <s v="Secretaria de Gestão de Serviços"/>
    <x v="14"/>
    <s v="DISPENSA"/>
    <s v="CLC_ORIGI"/>
    <s v="CLC_Atualiz"/>
    <x v="8"/>
    <m/>
    <d v="2013-11-20T20:03:00"/>
    <d v="2013-11-21T15:59:00"/>
    <s v="elaboração da minuta do respectivo edital"/>
    <d v="1899-12-30T19:56:00"/>
    <n v="0.83055555555620231"/>
    <d v="1900-01-01T00:00:00"/>
    <s v="20:3"/>
  </r>
  <r>
    <s v="Secretaria de Gestão de Serviços"/>
    <x v="14"/>
    <s v="DISPENSA"/>
    <s v="SLIC_ORIGI"/>
    <s v="SLIC_Atualiz"/>
    <x v="27"/>
    <m/>
    <d v="2013-11-21T15:59:00"/>
    <d v="2013-11-27T14:04:00"/>
    <s v="Para elaborar a minuta do edital."/>
    <d v="1900-01-04T22:05:00"/>
    <n v="5.9201388888832298"/>
    <d v="1900-01-04T00:00:00"/>
    <s v="15:59"/>
  </r>
  <r>
    <s v="Secretaria de Gestão de Serviços"/>
    <x v="14"/>
    <s v="DISPENSA"/>
    <s v="CLC_ORIGI"/>
    <s v="CLC_Atualiz"/>
    <x v="8"/>
    <m/>
    <d v="2013-11-27T14:04:00"/>
    <d v="2013-11-27T17:16:00"/>
    <s v="Para análise da minuta do edital."/>
    <d v="1899-12-30T03:12:00"/>
    <n v="0.13333333333866904"/>
    <d v="1899-12-31T00:00:00"/>
    <s v="14:4"/>
  </r>
  <r>
    <s v="Secretaria de Gestão de Serviços"/>
    <x v="14"/>
    <s v="DISPENSA"/>
    <s v="SECADM_ORIGI"/>
    <s v="SECADM_Atualiz"/>
    <x v="4"/>
    <m/>
    <d v="2013-11-27T17:16:00"/>
    <d v="2013-11-27T19:17:00"/>
    <s v="Para apreciação."/>
    <d v="1899-12-30T02:01:00"/>
    <n v="8.4027777775190771E-2"/>
    <d v="1899-12-31T00:00:00"/>
    <s v="17:16"/>
  </r>
  <r>
    <s v="Secretaria de Gestão de Serviços"/>
    <x v="14"/>
    <s v="DISPENSA"/>
    <s v="CPL_ORIGI"/>
    <s v="CPL_Atualiz"/>
    <x v="11"/>
    <m/>
    <d v="2013-11-27T19:17:00"/>
    <d v="2013-11-29T18:28:00"/>
    <s v="nálise da minuta do edital"/>
    <d v="1899-12-31T23:11:00"/>
    <n v="1.9659722222204437"/>
    <d v="1900-01-02T00:00:00"/>
    <s v="19:17"/>
  </r>
  <r>
    <s v="Secretaria de Gestão de Serviços"/>
    <x v="14"/>
    <s v="DISPENSA"/>
    <s v="ASSDG_ORIGI"/>
    <s v="ASSDG_Atualiz"/>
    <x v="12"/>
    <m/>
    <d v="2013-11-29T18:28:00"/>
    <d v="2013-12-03T17:24:00"/>
    <s v="para análise."/>
    <d v="1900-01-02T22:56:00"/>
    <n v="3.9555555555562023"/>
    <n v="-12"/>
    <s v="18:28"/>
  </r>
  <r>
    <s v="Secretaria de Gestão de Serviços"/>
    <x v="14"/>
    <s v="DISPENSA"/>
    <s v="SCON_ORIGI"/>
    <s v="SCON_Atualiz"/>
    <x v="10"/>
    <m/>
    <d v="2013-12-03T17:24:00"/>
    <d v="2013-12-03T18:09:00"/>
    <s v="Para inclusão de minuta contratual."/>
    <d v="1899-12-30T00:45:00"/>
    <n v="3.125E-2"/>
    <d v="1899-12-31T00:00:00"/>
    <s v="17:24"/>
  </r>
  <r>
    <s v="Secretaria de Gestão de Serviços"/>
    <x v="14"/>
    <s v="DISPENSA"/>
    <s v="SLIC_ORIGI"/>
    <s v="SLIC_Atualiz"/>
    <x v="27"/>
    <m/>
    <d v="2013-12-03T18:09:00"/>
    <d v="2013-12-03T19:08:00"/>
    <s v="INCLUÍDA A MINUTA DO CONTRATO."/>
    <d v="1899-12-30T00:59:00"/>
    <n v="4.0972222224809229E-2"/>
    <d v="1899-12-31T00:00:00"/>
    <s v="18:9"/>
  </r>
  <r>
    <s v="Secretaria de Gestão de Serviços"/>
    <x v="14"/>
    <s v="DISPENSA"/>
    <s v="CLC_ORIGI"/>
    <s v="CLC_Atualiz"/>
    <x v="8"/>
    <m/>
    <d v="2013-12-03T19:08:00"/>
    <d v="2013-12-03T19:15:00"/>
    <s v="Com minuta do edital e anexos para análise."/>
    <d v="1899-12-30T00:07:00"/>
    <n v="4.8611111124046147E-3"/>
    <d v="1899-12-31T00:00:00"/>
    <s v="19:8"/>
  </r>
  <r>
    <s v="Secretaria de Gestão de Serviços"/>
    <x v="14"/>
    <s v="DISPENSA"/>
    <s v="SECADM_ORIGI"/>
    <s v="SECADM_Atualiz"/>
    <x v="4"/>
    <m/>
    <d v="2013-12-03T19:15:00"/>
    <d v="2013-12-03T19:30:00"/>
    <s v="Para análise da minuta do edital e seus anexos."/>
    <d v="1899-12-30T00:15:00"/>
    <n v="1.0416666664241347E-2"/>
    <d v="1899-12-31T00:00:00"/>
    <s v="19:15"/>
  </r>
  <r>
    <s v="Secretaria de Gestão de Serviços"/>
    <x v="14"/>
    <s v="DISPENSA"/>
    <s v="CLC_ORIGI"/>
    <s v="CLC_Atualiz"/>
    <x v="8"/>
    <m/>
    <d v="2013-12-03T19:30:00"/>
    <d v="2013-12-04T12:27:00"/>
    <s v="De acordo com a minuta do Edital, seus anexos e minuta contratual. Segue para análise dessa CPL, ap"/>
    <d v="1899-12-30T16:57:00"/>
    <n v="0.70625000000291038"/>
    <d v="1900-01-01T00:00:00"/>
    <s v="19:30"/>
  </r>
  <r>
    <s v="Secretaria de Gestão de Serviços"/>
    <x v="14"/>
    <s v="DISPENSA"/>
    <s v="CPL_ORIGI"/>
    <s v="CPL_Atualiz"/>
    <x v="11"/>
    <m/>
    <d v="2013-12-04T12:27:00"/>
    <d v="2013-12-04T14:14:00"/>
    <s v="Para análise da minutas do edital, do contrato e seus anexos."/>
    <d v="1899-12-30T01:47:00"/>
    <n v="7.4305555550381541E-2"/>
    <d v="1899-12-31T00:00:00"/>
    <s v="12:27"/>
  </r>
  <r>
    <s v="Secretaria de Gestão de Serviços"/>
    <x v="14"/>
    <s v="DISPENSA"/>
    <s v="ASSDG_ORIGI"/>
    <s v="ASSDG_Atualiz"/>
    <x v="12"/>
    <m/>
    <d v="2013-12-04T14:14:00"/>
    <d v="2013-12-04T15:10:00"/>
    <s v="para análise."/>
    <d v="1899-12-30T00:56:00"/>
    <n v="3.888888889196096E-2"/>
    <d v="1899-12-31T00:00:00"/>
    <s v="14:14"/>
  </r>
  <r>
    <s v="Secretaria de Gestão de Serviços"/>
    <x v="14"/>
    <s v="DISPENSA"/>
    <s v="DG_ORIGI"/>
    <s v="DG_Atualiz"/>
    <x v="1"/>
    <m/>
    <d v="2013-12-04T15:10:00"/>
    <d v="2013-12-04T17:29:00"/>
    <s v="Com a análise da minuta do edital de licitação e seus anexos"/>
    <d v="1899-12-30T02:19:00"/>
    <n v="9.6527777779556345E-2"/>
    <d v="1899-12-31T00:00:00"/>
    <s v="15:10"/>
  </r>
  <r>
    <s v="Secretaria de Gestão de Serviços"/>
    <x v="14"/>
    <s v="DISPENSA"/>
    <s v="SLIC_ORIGI"/>
    <s v="SLIC_Atualiz"/>
    <x v="27"/>
    <m/>
    <d v="2013-12-04T17:29:00"/>
    <d v="2013-12-04T17:51:00"/>
    <s v="À Seção de Licitações."/>
    <d v="1899-12-30T00:22:00"/>
    <n v="1.5277777776645962E-2"/>
    <d v="1899-12-31T00:00:00"/>
    <s v="17:29"/>
  </r>
  <r>
    <s v="Secretaria de Gestão de Serviços"/>
    <x v="14"/>
    <s v="DISPENSA"/>
    <s v="CPL_ORIGI"/>
    <s v="CPL_Atualiz"/>
    <x v="11"/>
    <m/>
    <d v="2013-12-04T17:51:00"/>
    <d v="2013-12-04T19:00:00"/>
    <s v="Para assinatura do edital."/>
    <d v="1899-12-30T01:09:00"/>
    <n v="4.7916666662786156E-2"/>
    <d v="1899-12-31T00:00:00"/>
    <s v="17:51"/>
  </r>
  <r>
    <s v="Secretaria de Gestão de Serviços"/>
    <x v="14"/>
    <s v="DISPENSA"/>
    <s v="SLIC_ORIGI"/>
    <s v="SLIC_Atualiz"/>
    <x v="27"/>
    <m/>
    <d v="2013-12-04T19:00:00"/>
    <d v="2013-12-05T17:31:00"/>
    <s v="Edital assinado."/>
    <d v="1899-12-30T22:31:00"/>
    <n v="0.93819444444670808"/>
    <d v="1900-01-01T00:00:00"/>
    <s v="19:0"/>
  </r>
  <r>
    <s v="Secretaria de Gestão de Serviços"/>
    <x v="14"/>
    <s v="DISPENSA"/>
    <s v="CPL_ORIGI"/>
    <s v="CPL_Atualiz"/>
    <x v="11"/>
    <m/>
    <d v="2013-12-05T17:31:00"/>
    <d v="2013-12-30T14:17:00"/>
    <s v="Para aguardar licitação a qual ocorrerá em 17/12/13   11:00hs."/>
    <d v="1900-01-23T20:46:00"/>
    <n v="24.865277777775191"/>
    <d v="1900-01-09T00:00:00"/>
    <s v="17:31"/>
  </r>
  <r>
    <s v="Secretaria de Gestão de Serviços"/>
    <x v="14"/>
    <s v="DISPENSA"/>
    <s v="ASSDG_ORIGI"/>
    <s v="ASSDG_Atualiz"/>
    <x v="12"/>
    <m/>
    <d v="2013-12-30T14:17:00"/>
    <d v="2013-12-30T14:37:00"/>
    <s v="Para análise e homologação"/>
    <d v="1899-12-30T00:20:00"/>
    <n v="1.3888888890505768E-2"/>
    <d v="1899-12-30T00:00:00"/>
    <s v="14:17"/>
  </r>
  <r>
    <s v="Secretaria de Gestão de Serviços"/>
    <x v="15"/>
    <s v="Licitação"/>
    <s v="SMOEP_ORIGI"/>
    <s v="SMIC_Atualiz"/>
    <x v="28"/>
    <s v="S"/>
    <d v="2015-08-11T13:06:00"/>
    <d v="2015-08-13T13:06:00"/>
    <s v="-"/>
    <d v="1900-01-01T00:00:00"/>
    <n v="2"/>
    <d v="1900-01-01T00:00:00"/>
    <s v="13:6"/>
  </r>
  <r>
    <s v="Secretaria de Gestão de Serviços"/>
    <x v="15"/>
    <s v="Licitação"/>
    <s v="CAA_ORIGI"/>
    <s v="CIP_Atualiz"/>
    <x v="3"/>
    <s v="S"/>
    <d v="2015-08-13T13:06:00"/>
    <d v="2015-08-20T10:42:00"/>
    <s v="Para análise e encaminhamentos."/>
    <d v="1900-01-05T21:36:00"/>
    <n v="6.9000000000014552"/>
    <d v="1900-01-05T00:00:00"/>
    <s v="13:6"/>
  </r>
  <r>
    <s v="Secretaria de Gestão de Serviços"/>
    <x v="15"/>
    <s v="Licitação"/>
    <s v="SMOEP_ORIGI"/>
    <s v="SMIC_Atualiz"/>
    <x v="28"/>
    <s v="S"/>
    <d v="2015-08-20T10:42:00"/>
    <d v="2015-08-20T20:12:00"/>
    <s v="Para verificar."/>
    <d v="1899-12-30T09:30:00"/>
    <n v="0.39583333333575865"/>
    <d v="1899-12-31T00:00:00"/>
    <s v="10:42"/>
  </r>
  <r>
    <s v="Secretaria de Gestão de Serviços"/>
    <x v="15"/>
    <s v="Licitação"/>
    <s v="CAA_ORIGI"/>
    <s v="CIP_Atualiz"/>
    <x v="3"/>
    <s v="S"/>
    <d v="2015-08-20T20:12:00"/>
    <d v="2015-08-21T11:12:00"/>
    <s v="Para encaminhamentos."/>
    <d v="1899-12-30T15:00:00"/>
    <n v="0.625"/>
    <d v="1900-01-01T00:00:00"/>
    <s v="20:12"/>
  </r>
  <r>
    <s v="Secretaria de Gestão de Serviços"/>
    <x v="15"/>
    <s v="Licitação"/>
    <s v="SECADM_ORIGI"/>
    <s v="SECADM_Atualiz"/>
    <x v="4"/>
    <m/>
    <d v="2015-08-21T11:12:00"/>
    <d v="2015-08-24T16:20:00"/>
    <s v="Segue para os procedimentos necessários à contratação nos moldes do projeto b ico."/>
    <d v="1900-01-02T05:08:00"/>
    <n v="3.2138888888875954"/>
    <d v="1900-01-01T00:00:00"/>
    <s v="11:12"/>
  </r>
  <r>
    <s v="Secretaria de Gestão de Serviços"/>
    <x v="15"/>
    <s v="Licitação"/>
    <s v="SPO_ORIGI"/>
    <s v="SPO_Atualiz"/>
    <x v="5"/>
    <m/>
    <d v="2015-08-24T16:20:00"/>
    <d v="2015-08-24T18:31:00"/>
    <s v="Para informar disponibilidade orçamentária."/>
    <d v="1899-12-30T02:11:00"/>
    <n v="9.0972222220443655E-2"/>
    <d v="1899-12-31T00:00:00"/>
    <s v="16:20"/>
  </r>
  <r>
    <s v="Secretaria de Gestão de Serviços"/>
    <x v="15"/>
    <s v="Licitação"/>
    <s v="SMOEP_ORIGI"/>
    <s v="SMIC_Atualiz"/>
    <x v="28"/>
    <s v="S"/>
    <d v="2015-08-24T18:31:00"/>
    <d v="2015-08-25T15:12:00"/>
    <s v="Para indicar uma substituição de despesa."/>
    <d v="1899-12-30T20:41:00"/>
    <n v="0.86180555555620231"/>
    <d v="1900-01-01T00:00:00"/>
    <s v="18:31"/>
  </r>
  <r>
    <s v="Secretaria de Gestão de Serviços"/>
    <x v="15"/>
    <s v="Licitação"/>
    <s v="SPO_ORIGI"/>
    <s v="SPO_Atualiz"/>
    <x v="5"/>
    <m/>
    <d v="2015-08-25T15:12:00"/>
    <d v="2015-08-25T16:16:00"/>
    <s v="Para continuidade dos procedimentos."/>
    <d v="1899-12-30T01:04:00"/>
    <n v="4.4444444443797693E-2"/>
    <d v="1899-12-31T00:00:00"/>
    <s v="15:12"/>
  </r>
  <r>
    <s v="Secretaria de Gestão de Serviços"/>
    <x v="15"/>
    <s v="Licitação"/>
    <s v="CO_ORIGI"/>
    <s v="CO_Atualiz"/>
    <x v="6"/>
    <m/>
    <d v="2015-08-25T16:16:00"/>
    <d v="2015-08-25T17:08:00"/>
    <s v="Com o pré-empenho."/>
    <d v="1899-12-30T00:52:00"/>
    <n v="3.6111111112404615E-2"/>
    <d v="1899-12-31T00:00:00"/>
    <s v="16:16"/>
  </r>
  <r>
    <s v="Secretaria de Gestão de Serviços"/>
    <x v="15"/>
    <s v="Licitação"/>
    <s v="SECOFC_ORIGI"/>
    <s v="SECOFC_Atualiz"/>
    <x v="7"/>
    <m/>
    <d v="2015-08-25T17:08:00"/>
    <d v="2015-08-25T18:15:00"/>
    <s v="Para ciência e encaminhamento."/>
    <d v="1899-12-30T01:07:00"/>
    <n v="4.6527777776645962E-2"/>
    <d v="1899-12-31T00:00:00"/>
    <s v="17:8"/>
  </r>
  <r>
    <s v="Secretaria de Gestão de Serviços"/>
    <x v="15"/>
    <s v="Licitação"/>
    <s v="CLC_ORIGI"/>
    <s v="CLC_Atualiz"/>
    <x v="8"/>
    <m/>
    <d v="2015-08-25T18:15:00"/>
    <d v="2015-08-26T14:37:00"/>
    <s v="Para procedimentos."/>
    <d v="1899-12-30T20:22:00"/>
    <n v="0.84861111111240461"/>
    <d v="1900-01-01T00:00:00"/>
    <s v="18:15"/>
  </r>
  <r>
    <s v="Secretaria de Gestão de Serviços"/>
    <x v="15"/>
    <s v="Licitação"/>
    <s v="SC_ORIGI"/>
    <s v="SC_Atualiz"/>
    <x v="9"/>
    <m/>
    <d v="2015-08-26T14:37:00"/>
    <d v="2015-09-01T17:26:00"/>
    <s v="Para elaborar Termo de Abertura de Licitação na modalidade Pregão Eletrônico."/>
    <d v="1900-01-05T02:49:00"/>
    <n v="6.117361111115315"/>
    <n v="-17"/>
    <s v="14:37"/>
  </r>
  <r>
    <s v="Secretaria de Gestão de Serviços"/>
    <x v="15"/>
    <s v="Licitação"/>
    <s v="CLC_ORIGI"/>
    <s v="CLC_Atualiz"/>
    <x v="8"/>
    <m/>
    <d v="2015-09-01T17:26:00"/>
    <d v="2015-09-04T18:10:00"/>
    <s v="SENHORA COORDENADORA: Segue no documento 164.469/2015 o Termo de Abertura de Licitação."/>
    <d v="1900-01-02T00:44:00"/>
    <n v="3.0305555555532919"/>
    <d v="1900-01-03T00:00:00"/>
    <s v="17:26"/>
  </r>
  <r>
    <s v="Secretaria de Gestão de Serviços"/>
    <x v="15"/>
    <s v="Licitação"/>
    <s v="CAA_ORIGI"/>
    <s v="CIP_Atualiz"/>
    <x v="3"/>
    <s v="S"/>
    <d v="2015-09-04T18:10:00"/>
    <d v="2015-09-09T14:42:00"/>
    <s v="Solicito que seja revisto a planilha de BDI já que a somatoria dos percentuais dos itens da mesma"/>
    <d v="1900-01-03T20:32:00"/>
    <n v="4.8555555555576575"/>
    <d v="1900-01-01T00:00:00"/>
    <s v="18:10"/>
  </r>
  <r>
    <s v="Secretaria de Gestão de Serviços"/>
    <x v="15"/>
    <s v="Licitação"/>
    <s v="SMOEP_ORIGI"/>
    <s v="SMIC_Atualiz"/>
    <x v="28"/>
    <s v="S"/>
    <d v="2015-09-09T14:42:00"/>
    <d v="2015-09-14T19:59:00"/>
    <s v="Para verificação dos itens referidos pela CLC e retificação do BDI."/>
    <d v="1900-01-04T05:17:00"/>
    <n v="5.2201388888861402"/>
    <d v="1900-01-03T00:00:00"/>
    <s v="14:42"/>
  </r>
  <r>
    <s v="Secretaria de Gestão de Serviços"/>
    <x v="15"/>
    <s v="Licitação"/>
    <s v="CAA_ORIGI"/>
    <s v="CIP_Atualiz"/>
    <x v="3"/>
    <s v="S"/>
    <d v="2015-09-14T19:59:00"/>
    <d v="2015-09-17T16:54:00"/>
    <s v="Anexada a planilha revisada, encaminho para seguir os tramites da contratação."/>
    <d v="1900-01-01T20:55:00"/>
    <n v="2.8715277777810115"/>
    <d v="1900-01-03T00:00:00"/>
    <s v="19:59"/>
  </r>
  <r>
    <s v="Secretaria de Gestão de Serviços"/>
    <x v="15"/>
    <s v="Licitação"/>
    <s v="CLC_ORIGI"/>
    <s v="CLC_Atualiz"/>
    <x v="8"/>
    <m/>
    <d v="2015-09-17T16:54:00"/>
    <d v="2015-09-17T17:28:00"/>
    <s v="Segue planilha revisada, conforme solicitação, e informações complementares BDI"/>
    <d v="1899-12-30T00:34:00"/>
    <n v="2.361111110803904E-2"/>
    <d v="1899-12-31T00:00:00"/>
    <s v="16:54"/>
  </r>
  <r>
    <s v="Secretaria de Gestão de Serviços"/>
    <x v="15"/>
    <s v="Licitação"/>
    <s v="SC_ORIGI"/>
    <s v="SC_Atualiz"/>
    <x v="9"/>
    <m/>
    <d v="2015-09-17T17:28:00"/>
    <d v="2015-09-22T14:00:00"/>
    <s v="Para reemitir novo termo de abertura de licitação considerando que houve alteração da planilha de cu"/>
    <d v="1900-01-03T20:32:00"/>
    <n v="4.8555555555576575"/>
    <d v="1900-01-03T00:00:00"/>
    <s v="17:28"/>
  </r>
  <r>
    <s v="Secretaria de Gestão de Serviços"/>
    <x v="15"/>
    <s v="Licitação"/>
    <s v="CLC_ORIGI"/>
    <s v="CLC_Atualiz"/>
    <x v="8"/>
    <m/>
    <d v="2015-09-22T14:00:00"/>
    <d v="2015-09-22T15:37:00"/>
    <s v="SENHORA COORDENADORA: Conforme pedido segue o Termo de abertura de licitação retificado."/>
    <d v="1899-12-30T01:37:00"/>
    <n v="6.7361111105128657E-2"/>
    <d v="1899-12-31T00:00:00"/>
    <s v="14:0"/>
  </r>
  <r>
    <s v="Secretaria de Gestão de Serviços"/>
    <x v="15"/>
    <s v="Licitação"/>
    <s v="SECADM_ORIGI"/>
    <s v="SECADM_Atualiz"/>
    <x v="4"/>
    <m/>
    <d v="2015-09-22T15:37:00"/>
    <d v="2015-09-23T16:56:00"/>
    <s v="Para autorizar o Termo de Abertura de Licitação nº 160/2015."/>
    <d v="1899-12-31T01:19:00"/>
    <n v="1.054861111115315"/>
    <d v="1900-01-01T00:00:00"/>
    <s v="15:37"/>
  </r>
  <r>
    <s v="Secretaria de Gestão de Serviços"/>
    <x v="15"/>
    <s v="Licitação"/>
    <s v="CLC_ORIGI"/>
    <s v="CLC_Atualiz"/>
    <x v="8"/>
    <m/>
    <d v="2015-09-23T16:56:00"/>
    <d v="2015-09-23T18:37:00"/>
    <s v="Encaminha-se para elaboração da minuta do Edital."/>
    <d v="1899-12-30T01:41:00"/>
    <n v="7.0138888884685002E-2"/>
    <d v="1899-12-31T00:00:00"/>
    <s v="16:56"/>
  </r>
  <r>
    <s v="Secretaria de Gestão de Serviços"/>
    <x v="15"/>
    <s v="Licitação"/>
    <s v="SLIC_ORIGI"/>
    <s v="SLIC_Atualiz"/>
    <x v="27"/>
    <m/>
    <d v="2015-09-23T18:37:00"/>
    <d v="2015-09-29T18:39:00"/>
    <s v="Para elaborar minuta do Edital"/>
    <d v="1900-01-05T00:02:00"/>
    <n v="6.0013888888934162"/>
    <d v="1900-01-04T00:00:00"/>
    <s v="18:37"/>
  </r>
  <r>
    <s v="Secretaria de Gestão de Serviços"/>
    <x v="15"/>
    <s v="Licitação"/>
    <s v="SCON_ORIGI"/>
    <s v="SCON_Atualiz"/>
    <x v="10"/>
    <m/>
    <d v="2015-09-29T18:39:00"/>
    <d v="2015-10-01T14:49:00"/>
    <s v="Para elaborar a minuta do contrato (anexo V)."/>
    <d v="1899-12-31T20:10:00"/>
    <n v="1.8402777777737356"/>
    <n v="-20"/>
    <s v="18:39"/>
  </r>
  <r>
    <s v="Secretaria de Gestão de Serviços"/>
    <x v="15"/>
    <s v="Licitação"/>
    <s v="SLIC_ORIGI"/>
    <s v="SLIC_Atualiz"/>
    <x v="27"/>
    <m/>
    <d v="2015-10-01T14:49:00"/>
    <d v="2015-10-01T16:16:00"/>
    <s v="Com a minuta do contrato."/>
    <d v="1899-12-30T01:27:00"/>
    <n v="6.0416666667151731E-2"/>
    <d v="1899-12-31T00:00:00"/>
    <s v="14:49"/>
  </r>
  <r>
    <s v="Secretaria de Gestão de Serviços"/>
    <x v="15"/>
    <s v="Licitação"/>
    <s v="CLC_ORIGI"/>
    <s v="CLC_Atualiz"/>
    <x v="8"/>
    <m/>
    <d v="2015-10-01T16:16:00"/>
    <d v="2015-10-01T20:05:00"/>
    <s v="Para análise da minuta do edital e seus anexos."/>
    <d v="1899-12-30T03:49:00"/>
    <n v="0.15902777777955635"/>
    <d v="1899-12-31T00:00:00"/>
    <s v="16:16"/>
  </r>
  <r>
    <s v="Secretaria de Gestão de Serviços"/>
    <x v="15"/>
    <s v="Licitação"/>
    <s v="SECADM_ORIGI"/>
    <s v="SECADM_Atualiz"/>
    <x v="4"/>
    <m/>
    <d v="2015-10-01T20:05:00"/>
    <d v="2015-10-02T15:32:00"/>
    <s v="Para análise das minutas do Edital, contrato e anexos."/>
    <d v="1899-12-30T19:27:00"/>
    <n v="0.81041666666715173"/>
    <d v="1900-01-01T00:00:00"/>
    <s v="20:5"/>
  </r>
  <r>
    <s v="Secretaria de Gestão de Serviços"/>
    <x v="15"/>
    <s v="Licitação"/>
    <s v="CPL_ORIGI"/>
    <s v="CPL_Atualiz"/>
    <x v="11"/>
    <m/>
    <d v="2015-10-02T15:32:00"/>
    <d v="2015-10-02T16:33:00"/>
    <s v="De acordo com a minuta do Edital e seus anexos. Segue para análise da minuta do Edital e seus anex"/>
    <d v="1899-12-30T01:01:00"/>
    <n v="4.2361111110949423E-2"/>
    <d v="1899-12-31T00:00:00"/>
    <s v="15:32"/>
  </r>
  <r>
    <s v="Secretaria de Gestão de Serviços"/>
    <x v="15"/>
    <s v="Licitação"/>
    <s v="SECADM_ORIGI"/>
    <s v="SECADM_Atualiz"/>
    <x v="4"/>
    <m/>
    <d v="2015-10-02T16:33:00"/>
    <d v="2015-10-02T18:42:00"/>
    <s v="Para adequações conforme reunião de 30/09/2015 - acórdão 754/2015 TCU"/>
    <d v="1899-12-30T02:09:00"/>
    <n v="8.9583333334303461E-2"/>
    <d v="1899-12-31T00:00:00"/>
    <s v="16:33"/>
  </r>
  <r>
    <s v="Secretaria de Gestão de Serviços"/>
    <x v="15"/>
    <s v="Licitação"/>
    <s v="CLC_ORIGI"/>
    <s v="CLC_Atualiz"/>
    <x v="8"/>
    <m/>
    <d v="2015-10-02T18:42:00"/>
    <d v="2015-10-06T16:46:00"/>
    <s v="adequações pertinentes na minuta de edital"/>
    <d v="1900-01-02T22:04:00"/>
    <n v="3.9194444444437977"/>
    <d v="1900-01-02T00:00:00"/>
    <s v="18:42"/>
  </r>
  <r>
    <s v="Secretaria de Gestão de Serviços"/>
    <x v="15"/>
    <s v="Licitação"/>
    <s v="SLIC_ORIGI"/>
    <s v="SLIC_Atualiz"/>
    <x v="27"/>
    <m/>
    <d v="2015-10-06T16:46:00"/>
    <d v="2015-10-14T16:15:00"/>
    <s v="Para efetuar as as adequações na minuta do edital sugeridas pela CPL."/>
    <d v="1900-01-06T23:29:00"/>
    <n v="7.9784722222248092"/>
    <d v="1900-01-05T00:00:00"/>
    <s v="16:46"/>
  </r>
  <r>
    <s v="Secretaria de Gestão de Serviços"/>
    <x v="15"/>
    <s v="Licitação"/>
    <s v="CLC_ORIGI"/>
    <s v="CLC_Atualiz"/>
    <x v="8"/>
    <m/>
    <d v="2015-10-14T16:15:00"/>
    <d v="2015-10-14T17:39:00"/>
    <s v="Para análise da minuta do edital e seus anexos."/>
    <d v="1899-12-30T01:24:00"/>
    <n v="5.8333333334303461E-2"/>
    <d v="1899-12-31T00:00:00"/>
    <s v="16:15"/>
  </r>
  <r>
    <s v="Secretaria de Gestão de Serviços"/>
    <x v="15"/>
    <s v="Licitação"/>
    <s v="SECADM_ORIGI"/>
    <s v="SECADM_Atualiz"/>
    <x v="4"/>
    <m/>
    <d v="2015-10-14T17:39:00"/>
    <d v="2015-10-16T20:05:00"/>
    <s v="Submetemos a apreciação superior."/>
    <d v="1900-01-01T02:26:00"/>
    <n v="2.101388888884685"/>
    <d v="1900-01-02T00:00:00"/>
    <s v="17:39"/>
  </r>
  <r>
    <s v="Secretaria de Gestão de Serviços"/>
    <x v="15"/>
    <s v="Licitação"/>
    <s v="CPL_ORIGI"/>
    <s v="CPL_Atualiz"/>
    <x v="11"/>
    <m/>
    <d v="2015-10-16T20:05:00"/>
    <d v="2015-10-20T17:54:00"/>
    <s v="análise e demais providências"/>
    <d v="1900-01-02T21:49:00"/>
    <n v="3.9090277777795563"/>
    <d v="1900-01-02T00:00:00"/>
    <s v="20:5"/>
  </r>
  <r>
    <s v="Secretaria de Gestão de Serviços"/>
    <x v="15"/>
    <s v="Licitação"/>
    <s v="ASSDG_ORIGI"/>
    <s v="ASSDG_Atualiz"/>
    <x v="12"/>
    <m/>
    <d v="2015-10-20T17:54:00"/>
    <d v="2015-10-23T16:09:00"/>
    <s v="Para análise e aprovação."/>
    <d v="1900-01-01T22:15:00"/>
    <n v="2.9270833333357587"/>
    <d v="1900-01-03T00:00:00"/>
    <s v="17:54"/>
  </r>
  <r>
    <s v="Secretaria de Gestão de Serviços"/>
    <x v="15"/>
    <s v="Licitação"/>
    <s v="SLIC_ORIGI"/>
    <s v="SLIC_Atualiz"/>
    <x v="27"/>
    <m/>
    <d v="2015-10-23T16:09:00"/>
    <d v="2015-10-27T13:53:00"/>
    <s v="A pedido."/>
    <d v="1900-01-02T21:44:00"/>
    <n v="3.9055555555532919"/>
    <d v="1900-01-02T00:00:00"/>
    <s v="16:9"/>
  </r>
  <r>
    <s v="Secretaria de Gestão de Serviços"/>
    <x v="15"/>
    <s v="Licitação"/>
    <s v="SMOEP_ORIGI"/>
    <s v="SMIC_Atualiz"/>
    <x v="28"/>
    <s v="S"/>
    <d v="2015-10-27T13:53:00"/>
    <d v="2015-10-30T12:07:00"/>
    <s v="Para informar."/>
    <d v="1900-01-01T22:14:00"/>
    <n v="2.9263888888890506"/>
    <d v="1900-01-02T00:00:00"/>
    <s v="13:53"/>
  </r>
  <r>
    <s v="Secretaria de Gestão de Serviços"/>
    <x v="15"/>
    <s v="Licitação"/>
    <s v="SLIC_ORIGI"/>
    <s v="SLIC_Atualiz"/>
    <x v="27"/>
    <m/>
    <d v="2015-10-30T12:07:00"/>
    <d v="2015-11-05T14:57:00"/>
    <s v="Com o detalhamento do atestado de capacidade técnica."/>
    <d v="1900-01-05T02:50:00"/>
    <n v="6.1180555555547471"/>
    <n v="-18"/>
    <s v="12:7"/>
  </r>
  <r>
    <s v="Secretaria de Gestão de Serviços"/>
    <x v="15"/>
    <s v="Licitação"/>
    <s v="ASSDG_ORIGI"/>
    <s v="ASSDG_Atualiz"/>
    <x v="12"/>
    <m/>
    <d v="2015-11-05T14:57:00"/>
    <d v="2015-11-05T16:08:00"/>
    <s v="Com informação."/>
    <d v="1899-12-30T01:11:00"/>
    <n v="4.9305555556202307E-2"/>
    <d v="1899-12-31T00:00:00"/>
    <s v="14:57"/>
  </r>
  <r>
    <s v="Secretaria de Gestão de Serviços"/>
    <x v="15"/>
    <s v="Licitação"/>
    <s v="CPL_ORIGI"/>
    <s v="CPL_Atualiz"/>
    <x v="11"/>
    <m/>
    <d v="2015-11-05T16:08:00"/>
    <d v="2015-11-05T17:22:00"/>
    <s v="Para análise."/>
    <d v="1899-12-30T01:14:00"/>
    <n v="5.1388888889050577E-2"/>
    <d v="1899-12-31T00:00:00"/>
    <s v="16:8"/>
  </r>
  <r>
    <s v="Secretaria de Gestão de Serviços"/>
    <x v="15"/>
    <s v="Licitação"/>
    <s v="ASSDG_ORIGI"/>
    <s v="ASSDG_Atualiz"/>
    <x v="12"/>
    <m/>
    <d v="2015-11-05T17:22:00"/>
    <d v="2015-11-09T14:53:00"/>
    <s v="Para análise e aprovação."/>
    <d v="1900-01-02T21:31:00"/>
    <n v="3.8965277777751908"/>
    <d v="1900-01-02T00:00:00"/>
    <s v="17:22"/>
  </r>
  <r>
    <s v="Secretaria de Gestão de Serviços"/>
    <x v="15"/>
    <s v="Licitação"/>
    <s v="DG_ORIGI"/>
    <s v="DG_Atualiz"/>
    <x v="1"/>
    <m/>
    <d v="2015-11-09T14:53:00"/>
    <d v="2015-11-09T17:46:00"/>
    <s v="Para apreciação."/>
    <d v="1899-12-30T02:53:00"/>
    <n v="0.12013888888759539"/>
    <d v="1899-12-31T00:00:00"/>
    <s v="14:53"/>
  </r>
  <r>
    <s v="Secretaria de Gestão de Serviços"/>
    <x v="15"/>
    <s v="Licitação"/>
    <s v="SLIC_ORIGI"/>
    <s v="SLIC_Atualiz"/>
    <x v="27"/>
    <m/>
    <d v="2015-11-09T17:46:00"/>
    <d v="2015-11-10T19:31:00"/>
    <s v="PARA PUBLICAÇÃO"/>
    <d v="1899-12-31T01:45:00"/>
    <n v="1.0729166666715173"/>
    <d v="1900-01-01T00:00:00"/>
    <s v="17:46"/>
  </r>
  <r>
    <s v="Secretaria de Gestão de Serviços"/>
    <x v="15"/>
    <s v="Licitação"/>
    <s v="CPL_ORIGI"/>
    <s v="CPL_Atualiz"/>
    <x v="11"/>
    <m/>
    <d v="2015-11-10T19:31:00"/>
    <d v="2015-11-10T19:36:00"/>
    <s v="à"/>
    <d v="1899-12-30T00:05:00"/>
    <n v="3.4722222189884633E-3"/>
    <d v="1899-12-31T00:00:00"/>
    <s v="19:31"/>
  </r>
  <r>
    <s v="Secretaria de Gestão de Serviços"/>
    <x v="15"/>
    <s v="Licitação"/>
    <s v="SLIC_ORIGI"/>
    <s v="SLIC_Atualiz"/>
    <x v="27"/>
    <m/>
    <d v="2015-11-10T19:36:00"/>
    <d v="2015-11-13T16:29:00"/>
    <s v="Edital assinado."/>
    <d v="1900-01-01T20:53:00"/>
    <n v="2.8701388888875954"/>
    <d v="1900-01-03T00:00:00"/>
    <s v="19:36"/>
  </r>
  <r>
    <s v="Secretaria de Gestão de Serviços"/>
    <x v="16"/>
    <s v="DISPENSA"/>
    <s v="086ZE_ORIGI"/>
    <s v="086ZE_Atualiz"/>
    <x v="47"/>
    <m/>
    <s v="-"/>
    <d v="2016-07-29T14:48:00"/>
    <s v="-"/>
    <d v="1899-12-30T00:00:00"/>
    <n v="0"/>
    <e v="#VALUE!"/>
    <e v="#VALUE!"/>
  </r>
  <r>
    <s v="Secretaria de Gestão de Serviços"/>
    <x v="16"/>
    <s v="DISPENSA"/>
    <s v="SMIN_ORIGI"/>
    <s v="SOP_Atualiz"/>
    <x v="46"/>
    <s v="S"/>
    <d v="2016-07-29T14:48:00"/>
    <d v="2016-09-02T19:35:00"/>
    <s v="Para autorização."/>
    <d v="1900-02-03T04:47:00"/>
    <n v="35.199305555550382"/>
    <n v="-18"/>
    <s v="14:48"/>
  </r>
  <r>
    <s v="Secretaria de Gestão de Serviços"/>
    <x v="16"/>
    <s v="DISPENSA"/>
    <s v="CIP_ORIGI"/>
    <s v="CIP_Atualiz"/>
    <x v="3"/>
    <s v="S"/>
    <d v="2016-09-02T19:35:00"/>
    <d v="2016-09-06T11:54:00"/>
    <s v="Para apreciação."/>
    <d v="1900-01-02T16:19:00"/>
    <n v="3.679861111115315"/>
    <d v="1900-01-02T00:00:00"/>
    <s v="19:35"/>
  </r>
  <r>
    <s v="Secretaria de Gestão de Serviços"/>
    <x v="16"/>
    <s v="DISPENSA"/>
    <s v="SMIN_ORIGI"/>
    <s v="SOP_Atualiz"/>
    <x v="46"/>
    <s v="S"/>
    <d v="2016-09-06T11:54:00"/>
    <d v="2016-09-06T15:21:00"/>
    <s v="Para realizar alterações."/>
    <d v="1899-12-30T03:27:00"/>
    <n v="0.14374999999563443"/>
    <d v="1899-12-31T00:00:00"/>
    <s v="11:54"/>
  </r>
  <r>
    <s v="Secretaria de Gestão de Serviços"/>
    <x v="16"/>
    <s v="DISPENSA"/>
    <s v="CIP_ORIGI"/>
    <s v="CIP_Atualiz"/>
    <x v="3"/>
    <s v="S"/>
    <d v="2016-09-06T15:21:00"/>
    <d v="2016-09-07T14:27:00"/>
    <s v="Com as adequações solicitadas."/>
    <d v="1899-12-30T23:06:00"/>
    <n v="0.96250000000145519"/>
    <d v="1899-12-31T00:00:00"/>
    <s v="15:21"/>
  </r>
  <r>
    <s v="Secretaria de Gestão de Serviços"/>
    <x v="16"/>
    <s v="DISPENSA"/>
    <s v="SECGS_ORIGI"/>
    <s v="SECGS_Atualiz"/>
    <x v="18"/>
    <s v="S"/>
    <d v="2016-09-07T14:27:00"/>
    <d v="2016-09-09T13:36:00"/>
    <s v="Para providÊncias."/>
    <d v="1899-12-31T23:09:00"/>
    <n v="1.9645833333343035"/>
    <d v="1899-12-31T00:00:00"/>
    <s v="14:27"/>
  </r>
  <r>
    <s v="Secretaria de Gestão de Serviços"/>
    <x v="16"/>
    <s v="DISPENSA"/>
    <s v="CLC_ORIGI"/>
    <s v="CLC_Atualiz"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  <d v="1900-01-03T00:00:00"/>
    <s v="13:36"/>
  </r>
  <r>
    <s v="Secretaria de Gestão de Serviços"/>
    <x v="16"/>
    <s v="DISPENSA"/>
    <s v="SPO_ORIGI"/>
    <s v="SPO_Atualiz"/>
    <x v="5"/>
    <m/>
    <d v="2016-09-14T13:35:00"/>
    <d v="2016-09-14T15:19:00"/>
    <s v="À SPO: para informar disponibilidade orçamentária."/>
    <d v="1899-12-30T01:44:00"/>
    <n v="7.2222222224809229E-2"/>
    <d v="1899-12-31T00:00:00"/>
    <s v="13:35"/>
  </r>
  <r>
    <s v="Secretaria de Gestão de Serviços"/>
    <x v="16"/>
    <s v="DISPENSA"/>
    <s v="CO_ORIGI"/>
    <s v="CO_Atualiz"/>
    <x v="6"/>
    <m/>
    <d v="2016-09-14T15:19:00"/>
    <d v="2016-09-14T17:11:00"/>
    <s v="Com a informação de disponibilidade orçamentária."/>
    <d v="1899-12-30T01:52:00"/>
    <n v="7.7777777776645962E-2"/>
    <d v="1899-12-31T00:00:00"/>
    <s v="15:19"/>
  </r>
  <r>
    <s v="Secretaria de Gestão de Serviços"/>
    <x v="16"/>
    <s v="DISPENSA"/>
    <s v="SECOFC_ORIGI"/>
    <s v="SECOFC_Atualiz"/>
    <x v="7"/>
    <m/>
    <d v="2016-09-14T17:11:00"/>
    <d v="2016-09-14T18:44:00"/>
    <s v="Para ciência e encaminhamento."/>
    <d v="1899-12-30T01:33:00"/>
    <n v="6.4583333332848269E-2"/>
    <d v="1899-12-31T00:00:00"/>
    <s v="17:11"/>
  </r>
  <r>
    <s v="Secretaria de Gestão de Serviços"/>
    <x v="16"/>
    <s v="DISPENSA"/>
    <s v="CLC_ORIGI"/>
    <s v="CLC_Atualiz"/>
    <x v="8"/>
    <m/>
    <d v="2016-09-14T18:44:00"/>
    <d v="2016-09-16T19:07:00"/>
    <s v="Para demais providências."/>
    <d v="1900-01-01T00:23:00"/>
    <n v="2.015972222223354"/>
    <d v="1900-01-02T00:00:00"/>
    <s v="18:44"/>
  </r>
  <r>
    <s v="Secretaria de Gestão de Serviços"/>
    <x v="16"/>
    <s v="DISPENSA"/>
    <s v="SC_ORIGI"/>
    <s v="SC_Atualiz"/>
    <x v="9"/>
    <m/>
    <d v="2016-09-16T19:07:00"/>
    <d v="2016-09-22T17:32:00"/>
    <s v="À SC: para elaborar Termo de Dispensa de Licitação, com fulcro no art. 24, II, da L8.666/93."/>
    <d v="1900-01-04T22:25:00"/>
    <n v="5.9340277777810115"/>
    <d v="1900-01-04T00:00:00"/>
    <s v="19:7"/>
  </r>
  <r>
    <s v="Secretaria de Gestão de Serviços"/>
    <x v="16"/>
    <s v="DISPENSA"/>
    <s v="CLC_ORIGI"/>
    <s v="CLC_Atualiz"/>
    <x v="8"/>
    <m/>
    <d v="2016-09-22T17:32:00"/>
    <d v="2016-09-27T18:47:00"/>
    <s v="Com termo de dispensa de licitação"/>
    <d v="1900-01-04T01:15:00"/>
    <n v="5.0520833333284827"/>
    <d v="1900-01-03T00:00:00"/>
    <s v="17:32"/>
  </r>
  <r>
    <s v="Secretaria de Gestão de Serviços"/>
    <x v="16"/>
    <s v="DISPENSA"/>
    <s v="SECGA_ORIGI"/>
    <s v="SECGA_Atualiz"/>
    <x v="20"/>
    <m/>
    <d v="2016-09-27T18:47:00"/>
    <d v="2016-09-28T16:00:00"/>
    <s v="Para autorizar o Termo de Dispensa de Licitação nº 155/2016."/>
    <d v="1899-12-30T21:13:00"/>
    <n v="0.88402777777810115"/>
    <d v="1900-01-01T00:00:00"/>
    <s v="18:47"/>
  </r>
  <r>
    <s v="Secretaria de Gestão de Serviços"/>
    <x v="16"/>
    <s v="DISPENSA"/>
    <s v="DG_ORIGI"/>
    <s v="DG_Atualiz"/>
    <x v="1"/>
    <m/>
    <d v="2016-09-28T16:00:00"/>
    <d v="2016-09-28T17:28:00"/>
    <s v="solicito autorização para a contratação por dispensa de licitação"/>
    <d v="1899-12-30T01:28:00"/>
    <n v="6.1111111113859806E-2"/>
    <d v="1899-12-31T00:00:00"/>
    <s v="16:0"/>
  </r>
  <r>
    <s v="Secretaria de Gestão de Serviços"/>
    <x v="16"/>
    <s v="DISPENSA"/>
    <s v="CO_ORIGI"/>
    <s v="CO_Atualiz"/>
    <x v="6"/>
    <m/>
    <d v="2016-09-28T17:28:00"/>
    <d v="2016-09-28T17:41:00"/>
    <s v="para empenhar"/>
    <d v="1899-12-30T00:13:00"/>
    <n v="9.0277777781011537E-3"/>
    <d v="1899-12-31T00:00:00"/>
    <s v="17:28"/>
  </r>
  <r>
    <s v="Secretaria de Gestão de Serviços"/>
    <x v="17"/>
    <s v="DISPENSA"/>
    <s v="SMIN_ORIGI"/>
    <s v="SOP_Atualiz"/>
    <x v="46"/>
    <s v="S"/>
    <d v="2016-08-29T12:19:00"/>
    <d v="2016-08-30T12:19:00"/>
    <s v="-"/>
    <d v="1899-12-31T00:00:00"/>
    <n v="1"/>
    <d v="1900-01-01T00:00:00"/>
    <s v="12:19"/>
  </r>
  <r>
    <s v="Secretaria de Gestão de Serviços"/>
    <x v="17"/>
    <s v="DISPENSA"/>
    <s v="CIP_ORIGI"/>
    <s v="CIP_Atualiz"/>
    <x v="3"/>
    <s v="S"/>
    <d v="2016-08-30T12:19:00"/>
    <d v="2016-09-09T14:06:00"/>
    <s v="Para apreciação."/>
    <d v="1900-01-09T01:47:00"/>
    <n v="10.074305555557657"/>
    <n v="-16"/>
    <s v="12:19"/>
  </r>
  <r>
    <s v="Secretaria de Gestão de Serviços"/>
    <x v="17"/>
    <s v="DISPENSA"/>
    <s v="SMIN_ORIGI"/>
    <s v="SOP_Atualiz"/>
    <x v="46"/>
    <s v="S"/>
    <d v="2016-09-09T14:06:00"/>
    <d v="2016-09-09T16:35:00"/>
    <s v="Para readequações."/>
    <d v="1899-12-30T02:29:00"/>
    <n v="0.10347222221753327"/>
    <d v="1899-12-31T00:00:00"/>
    <s v="14:6"/>
  </r>
  <r>
    <s v="Secretaria de Gestão de Serviços"/>
    <x v="17"/>
    <s v="DISPENSA"/>
    <s v="CIP_ORIGI"/>
    <s v="CIP_Atualiz"/>
    <x v="3"/>
    <s v="S"/>
    <d v="2016-09-09T16:35:00"/>
    <d v="2016-09-09T19:56:00"/>
    <s v="Com as adequações solicitadas."/>
    <d v="1899-12-30T03:21:00"/>
    <n v="0.13958333333721384"/>
    <d v="1899-12-31T00:00:00"/>
    <s v="16:35"/>
  </r>
  <r>
    <s v="Secretaria de Gestão de Serviços"/>
    <x v="17"/>
    <s v="DISPENSA"/>
    <s v="SECGS_ORIGI"/>
    <s v="SECGS_Atualiz"/>
    <x v="18"/>
    <s v="S"/>
    <d v="2016-09-09T19:56:00"/>
    <d v="2016-09-15T14:29:00"/>
    <s v="Para encaminhamenros."/>
    <d v="1900-01-04T18:33:00"/>
    <n v="5.7729166666686069"/>
    <d v="1900-01-04T00:00:00"/>
    <s v="19:56"/>
  </r>
  <r>
    <s v="Secretaria de Gestão de Serviços"/>
    <x v="17"/>
    <s v="DISPENSA"/>
    <s v="GABSOFC_ORIGI"/>
    <s v="GABSOFC_Atualiz"/>
    <x v="48"/>
    <m/>
    <d v="2016-09-15T14:29:00"/>
    <d v="2016-09-15T14:59:00"/>
    <s v="."/>
    <d v="1899-12-30T00:30:00"/>
    <n v="2.0833333328482695E-2"/>
    <d v="1899-12-31T00:00:00"/>
    <s v="14:29"/>
  </r>
  <r>
    <s v="Secretaria de Gestão de Serviços"/>
    <x v="17"/>
    <s v="DISPENSA"/>
    <s v="CO_ORIGI"/>
    <s v="CO_Atualiz"/>
    <x v="6"/>
    <m/>
    <d v="2016-09-15T14:59:00"/>
    <d v="2016-09-15T15:42:00"/>
    <s v="Para informar disponibilidade orçamentária."/>
    <d v="1899-12-30T00:43:00"/>
    <n v="2.9861111113859806E-2"/>
    <d v="1899-12-31T00:00:00"/>
    <s v="14:59"/>
  </r>
  <r>
    <s v="Secretaria de Gestão de Serviços"/>
    <x v="17"/>
    <s v="DISPENSA"/>
    <s v="SPO_ORIGI"/>
    <s v="SPO_Atualiz"/>
    <x v="5"/>
    <m/>
    <d v="2016-09-15T15:42:00"/>
    <d v="2016-09-15T16:20:00"/>
    <s v="Para informar disponibilidade orçamentária."/>
    <d v="1899-12-30T00:38:00"/>
    <n v="2.6388888887595385E-2"/>
    <d v="1899-12-31T00:00:00"/>
    <s v="15:42"/>
  </r>
  <r>
    <s v="Secretaria de Gestão de Serviços"/>
    <x v="17"/>
    <s v="DISPENSA"/>
    <s v="CO_ORIGI"/>
    <s v="CO_Atualiz"/>
    <x v="6"/>
    <m/>
    <d v="2016-09-15T16:20:00"/>
    <d v="2016-09-15T16:44:00"/>
    <s v="Com a informação de disponibilidade orçamentária."/>
    <d v="1899-12-30T00:24:00"/>
    <n v="1.6666666670062114E-2"/>
    <d v="1899-12-31T00:00:00"/>
    <s v="16:20"/>
  </r>
  <r>
    <s v="Secretaria de Gestão de Serviços"/>
    <x v="17"/>
    <s v="DISPENSA"/>
    <s v="SECOFC_ORIGI"/>
    <s v="SECOFC_Atualiz"/>
    <x v="7"/>
    <m/>
    <d v="2016-09-15T16:44:00"/>
    <d v="2016-09-16T15:05:00"/>
    <s v="Para ciência e encaminhamento."/>
    <d v="1899-12-30T22:21:00"/>
    <n v="0.93124999999417923"/>
    <d v="1900-01-01T00:00:00"/>
    <s v="16:44"/>
  </r>
  <r>
    <s v="Secretaria de Gestão de Serviços"/>
    <x v="17"/>
    <s v="DISPENSA"/>
    <s v="CLC_ORIGI"/>
    <s v="CLC_Atualiz"/>
    <x v="8"/>
    <m/>
    <d v="2016-09-16T15:05:00"/>
    <d v="2016-09-21T14:10:00"/>
    <s v="Com a informação de disponibilidade orçamentária."/>
    <d v="1900-01-03T23:05:00"/>
    <n v="4.9618055555620231"/>
    <d v="1900-01-03T00:00:00"/>
    <s v="15:5"/>
  </r>
  <r>
    <s v="Secretaria de Gestão de Serviços"/>
    <x v="17"/>
    <s v="DISPENSA"/>
    <s v="SMIN_ORIGI"/>
    <s v="SOP_Atualiz"/>
    <x v="46"/>
    <s v="S"/>
    <d v="2016-09-21T14:10:00"/>
    <d v="2016-10-05T16:53:00"/>
    <s v="À SMIN: para verificar questões listadas, concernentes ao Projeto B ico apresentado."/>
    <d v="1900-01-13T02:43:00"/>
    <n v="14.113194444442343"/>
    <n v="-12"/>
    <s v="14:10"/>
  </r>
  <r>
    <s v="Secretaria de Gestão de Serviços"/>
    <x v="17"/>
    <s v="DISPENSA"/>
    <s v="SECGS_ORIGI"/>
    <s v="SECGS_Atualiz"/>
    <x v="18"/>
    <s v="S"/>
    <d v="2016-10-05T16:53:00"/>
    <d v="2016-10-17T19:04:00"/>
    <s v="Para apreciação."/>
    <d v="1900-01-11T02:11:00"/>
    <n v="12.090972222220444"/>
    <d v="1900-01-07T00:00:00"/>
    <s v="16:53"/>
  </r>
  <r>
    <s v="Secretaria de Gestão de Serviços"/>
    <x v="17"/>
    <s v="DISPENSA"/>
    <s v="CLC_ORIGI"/>
    <s v="CLC_Atualiz"/>
    <x v="8"/>
    <m/>
    <d v="2016-10-17T19:04:00"/>
    <d v="2016-10-23T12:07:00"/>
    <s v="Sanadas as irregularidades, para prosseguimento"/>
    <d v="1900-01-04T17:03:00"/>
    <n v="5.7104166666686069"/>
    <d v="1900-01-04T00:00:00"/>
    <s v="19:4"/>
  </r>
  <r>
    <s v="Secretaria de Gestão de Serviços"/>
    <x v="17"/>
    <s v="DISPENSA"/>
    <s v="SECGA_ORIGI"/>
    <s v="SECGA_Atualiz"/>
    <x v="20"/>
    <m/>
    <d v="2016-10-23T12:07:00"/>
    <d v="2016-10-24T13:06:00"/>
    <s v="Solicitando esclarecimentos."/>
    <d v="1899-12-31T00:59:00"/>
    <n v="1.0409722222175333"/>
    <d v="1899-12-31T00:00:00"/>
    <s v="12:7"/>
  </r>
  <r>
    <s v="Secretaria de Gestão de Serviços"/>
    <x v="17"/>
    <s v="DISPENSA"/>
    <s v="SECGS_ORIGI"/>
    <s v="SECGS_Atualiz"/>
    <x v="18"/>
    <s v="S"/>
    <d v="2016-10-24T13:06:00"/>
    <d v="2016-10-24T16:10:00"/>
    <s v="Para informar sobre os questionamentos da CLC, acrescentando esta SECGA que a padronização."/>
    <d v="1899-12-30T03:04:00"/>
    <n v="0.12777777777955635"/>
    <d v="1899-12-31T00:00:00"/>
    <s v="13:6"/>
  </r>
  <r>
    <s v="Secretaria de Gestão de Serviços"/>
    <x v="17"/>
    <s v="DISPENSA"/>
    <s v="CIP_ORIGI"/>
    <s v="CIP_Atualiz"/>
    <x v="3"/>
    <s v="S"/>
    <d v="2016-10-24T16:10:00"/>
    <d v="2016-10-25T13:43:00"/>
    <s v="Para ciÃªncia e informaÃ§Ãµes da seÃ§Ã£o gestora."/>
    <d v="1899-12-30T21:33:00"/>
    <n v="0.89791666666860692"/>
    <d v="1900-01-01T00:00:00"/>
    <s v="16:10"/>
  </r>
  <r>
    <s v="Secretaria de Gestão de Serviços"/>
    <x v="17"/>
    <s v="DISPENSA"/>
    <s v="SMIN_ORIGI"/>
    <s v="SOP_Atualiz"/>
    <x v="46"/>
    <s v="S"/>
    <d v="2016-10-25T13:43:00"/>
    <d v="2016-10-25T14:23:00"/>
    <s v="Para esclarecer os questionamentos da CLC (doc. 219.561)."/>
    <d v="1899-12-30T00:40:00"/>
    <n v="2.7777777781011537E-2"/>
    <d v="1899-12-31T00:00:00"/>
    <s v="13:43"/>
  </r>
  <r>
    <s v="Secretaria de Gestão de Serviços"/>
    <x v="17"/>
    <s v="DISPENSA"/>
    <s v="CIP_ORIGI"/>
    <s v="CIP_Atualiz"/>
    <x v="3"/>
    <s v="S"/>
    <d v="2016-10-25T14:23:00"/>
    <d v="2016-10-25T17:48:00"/>
    <s v="Esclarecimentos."/>
    <d v="1899-12-30T03:25:00"/>
    <n v="0.14236111110949423"/>
    <d v="1899-12-31T00:00:00"/>
    <s v="14:23"/>
  </r>
  <r>
    <s v="Secretaria de Gestão de Serviços"/>
    <x v="17"/>
    <s v="DISPENSA"/>
    <s v="SECGS_ORIGI"/>
    <s v="SECGS_Atualiz"/>
    <x v="18"/>
    <s v="S"/>
    <d v="2016-10-25T17:48:00"/>
    <d v="2016-10-27T16:01:00"/>
    <s v="Com os esclarecimentos solicitados."/>
    <d v="1899-12-31T22:13:00"/>
    <n v="1.9256944444423425"/>
    <d v="1900-01-02T00:00:00"/>
    <s v="17:48"/>
  </r>
  <r>
    <s v="Secretaria de Gestão de Serviços"/>
    <x v="17"/>
    <s v="DISPENSA"/>
    <s v="SECGA_ORIGI"/>
    <s v="SECGA_Atualiz"/>
    <x v="20"/>
    <m/>
    <d v="2016-10-27T16:01:00"/>
    <d v="2016-10-27T20:09:00"/>
    <s v="Ciente, para os procedimentos cabÃ­veis."/>
    <d v="1899-12-30T04:08:00"/>
    <n v="0.17222222222335404"/>
    <d v="1899-12-31T00:00:00"/>
    <s v="16:1"/>
  </r>
  <r>
    <s v="Secretaria de Gestão de Serviços"/>
    <x v="17"/>
    <s v="DISPENSA"/>
    <s v="CLC_ORIGI"/>
    <s v="CLC_Atualiz"/>
    <x v="8"/>
    <m/>
    <d v="2016-10-27T20:09:00"/>
    <d v="2016-11-09T16:16:00"/>
    <s v="Para continuidade da contratação a ser efetivada com a empresa designada no Projeto b ico."/>
    <d v="1900-01-11T20:07:00"/>
    <n v="12.838194444440887"/>
    <n v="-11"/>
    <s v="20:9"/>
  </r>
  <r>
    <s v="Secretaria de Gestão de Serviços"/>
    <x v="17"/>
    <s v="DISPENSA"/>
    <s v="SPO_ORIGI"/>
    <s v="SPO_Atualiz"/>
    <x v="5"/>
    <m/>
    <d v="2016-11-09T16:16:00"/>
    <d v="2016-11-09T18:54:00"/>
    <s v="À SPO: para reforçar a disponibilidade orçamentária."/>
    <d v="1899-12-30T02:38:00"/>
    <n v="0.10972222222335404"/>
    <d v="1899-12-31T00:00:00"/>
    <s v="16:16"/>
  </r>
  <r>
    <s v="Secretaria de Gestão de Serviços"/>
    <x v="17"/>
    <s v="DISPENSA"/>
    <s v="CO_ORIGI"/>
    <s v="CO_Atualiz"/>
    <x v="6"/>
    <m/>
    <d v="2016-11-09T18:54:00"/>
    <d v="2016-11-10T13:52:00"/>
    <s v="Com a informação de disponibilidade orçamentária."/>
    <d v="1899-12-30T18:58:00"/>
    <n v="0.79027777777810115"/>
    <d v="1900-01-01T00:00:00"/>
    <s v="18:54"/>
  </r>
  <r>
    <s v="Secretaria de Gestão de Serviços"/>
    <x v="17"/>
    <s v="DISPENSA"/>
    <s v="SECOFC_ORIGI"/>
    <s v="SECOFC_Atualiz"/>
    <x v="7"/>
    <m/>
    <d v="2016-11-10T13:52:00"/>
    <d v="2016-11-10T20:11:00"/>
    <s v="Para ciência e encaminhamento."/>
    <d v="1899-12-30T06:19:00"/>
    <n v="0.26319444444379769"/>
    <d v="1899-12-31T00:00:00"/>
    <s v="13:52"/>
  </r>
  <r>
    <s v="Secretaria de Gestão de Serviços"/>
    <x v="17"/>
    <s v="DISPENSA"/>
    <s v="CLC_ORIGI"/>
    <s v="CLC_Atualiz"/>
    <x v="8"/>
    <m/>
    <d v="2016-11-10T20:11:00"/>
    <d v="2016-11-17T14:41:00"/>
    <s v="Com informação de disponibilidade orçamentária, para demais procedimentos."/>
    <d v="1900-01-05T18:30:00"/>
    <n v="6.7708333333357587"/>
    <d v="1900-01-03T00:00:00"/>
    <s v="20:11"/>
  </r>
  <r>
    <s v="Secretaria de Gestão de Serviços"/>
    <x v="17"/>
    <s v="DISPENSA"/>
    <s v="SC_ORIGI"/>
    <s v="SC_Atualiz"/>
    <x v="9"/>
    <m/>
    <d v="2016-11-17T14:41:00"/>
    <d v="2016-11-25T18:37:00"/>
    <s v="Para elaborar o Termo de Dispensa de Licitação."/>
    <d v="1900-01-07T03:56:00"/>
    <n v="8.163888888884685"/>
    <d v="1900-01-06T00:00:00"/>
    <s v="14:41"/>
  </r>
  <r>
    <s v="Secretaria de Gestão de Serviços"/>
    <x v="17"/>
    <s v="DISPENSA"/>
    <s v="CLC_ORIGI"/>
    <s v="CLC_Atualiz"/>
    <x v="8"/>
    <m/>
    <d v="2016-11-25T18:37:00"/>
    <d v="2016-11-28T18:54:00"/>
    <s v="com termo de dispensa de licitação"/>
    <d v="1900-01-02T00:17:00"/>
    <n v="3.0118055555576575"/>
    <d v="1900-01-01T00:00:00"/>
    <s v="18:37"/>
  </r>
  <r>
    <s v="Secretaria de Gestão de Serviços"/>
    <x v="17"/>
    <s v="DISPENSA"/>
    <s v="SECGA_ORIGI"/>
    <s v="SECGA_Atualiz"/>
    <x v="20"/>
    <m/>
    <d v="2016-11-28T18:54:00"/>
    <d v="2016-11-28T20:24:00"/>
    <s v="Para análise e autorização."/>
    <d v="1899-12-30T01:30:00"/>
    <n v="6.25E-2"/>
    <d v="1899-12-31T00:00:00"/>
    <s v="18:54"/>
  </r>
  <r>
    <s v="Secretaria de Gestão de Serviços"/>
    <x v="17"/>
    <s v="DISPENSA"/>
    <s v="DG_ORIGI"/>
    <s v="DG_Atualiz"/>
    <x v="1"/>
    <m/>
    <d v="2016-11-28T20:24:00"/>
    <d v="2016-11-29T14:36:00"/>
    <s v="Solicita autorização para a contratação por dispensa de licitação"/>
    <d v="1899-12-30T18:12:00"/>
    <n v="0.75833333333139308"/>
    <d v="1900-01-01T00:00:00"/>
    <s v="20:24"/>
  </r>
  <r>
    <s v="Secretaria de Gestão de Serviços"/>
    <x v="17"/>
    <s v="DISPENSA"/>
    <s v="CO_ORIGI"/>
    <s v="CO_Atualiz"/>
    <x v="6"/>
    <m/>
    <d v="2016-11-29T14:36:00"/>
    <d v="2016-11-29T16:13:00"/>
    <s v="para empenhar"/>
    <d v="1899-12-30T01:37:00"/>
    <n v="6.7361111112404615E-2"/>
    <d v="1899-12-31T00:00:00"/>
    <s v="14:36"/>
  </r>
  <r>
    <s v="Secretaria de Gestão de Serviços"/>
    <x v="17"/>
    <s v="DISPENSA"/>
    <s v="ACO_ORIGI"/>
    <s v="ACO_Atualiz"/>
    <x v="13"/>
    <m/>
    <d v="2016-11-29T16:13:00"/>
    <d v="2016-11-30T19:09:00"/>
    <s v="Para emissão da Nota de empenho."/>
    <d v="1899-12-31T02:56:00"/>
    <n v="1.1222222222277196"/>
    <d v="1900-01-01T00:00:00"/>
    <s v="16:13"/>
  </r>
  <r>
    <s v="Secretaria de Gestão de Serviços"/>
    <x v="18"/>
    <s v="Registro de Preços"/>
    <s v="SMCI_ORIGI"/>
    <s v="SMCI_Atualiz"/>
    <x v="49"/>
    <m/>
    <d v="2015-03-04T16:00:00"/>
    <d v="2015-03-05T16:00:00"/>
    <s v="-"/>
    <d v="1899-12-31T00:00:00"/>
    <n v="1"/>
    <d v="1900-01-01T00:00:00"/>
    <s v="16:0"/>
  </r>
  <r>
    <s v="Secretaria de Gestão de Serviços"/>
    <x v="18"/>
    <s v="Registro de Preços"/>
    <s v="CAA_ORIGI"/>
    <s v="CIP_Atualiz"/>
    <x v="3"/>
    <s v="S"/>
    <d v="2015-03-05T16:00:00"/>
    <d v="2015-03-05T16:52:00"/>
    <s v="Para apreciação superior"/>
    <d v="1899-12-30T00:52:00"/>
    <n v="3.6111111112404615E-2"/>
    <d v="1899-12-31T00:00:00"/>
    <s v="16:0"/>
  </r>
  <r>
    <s v="Secretaria de Gestão de Serviços"/>
    <x v="18"/>
    <s v="Registro de Preços"/>
    <s v="SMCI_ORIGI"/>
    <s v="SMCI_Atualiz"/>
    <x v="49"/>
    <m/>
    <d v="2015-03-05T16:52:00"/>
    <d v="2015-03-05T16:59:00"/>
    <s v="Para constar no projeto b ico."/>
    <d v="1899-12-30T00:07:00"/>
    <n v="4.8611111124046147E-3"/>
    <d v="1899-12-31T00:00:00"/>
    <s v="16:52"/>
  </r>
  <r>
    <s v="Secretaria de Gestão de Serviços"/>
    <x v="18"/>
    <s v="Registro de Preços"/>
    <s v="CAA_ORIGI"/>
    <s v="CIP_Atualiz"/>
    <x v="3"/>
    <s v="S"/>
    <d v="2015-03-05T16:59:00"/>
    <d v="2015-03-05T17:20:00"/>
    <s v="Com o projeto b ico readequado."/>
    <d v="1899-12-30T00:21:00"/>
    <n v="1.4583333329937886E-2"/>
    <d v="1899-12-31T00:00:00"/>
    <s v="16:59"/>
  </r>
  <r>
    <s v="Secretaria de Gestão de Serviços"/>
    <x v="18"/>
    <s v="Registro de Preços"/>
    <s v="SECADM_ORIGI"/>
    <s v="SECADM_Atualiz"/>
    <x v="4"/>
    <m/>
    <d v="2015-03-05T17:20:00"/>
    <d v="2015-03-05T19:17:00"/>
    <s v="Para os procedimentos necessários à aquisição dos materiais."/>
    <d v="1899-12-30T01:57:00"/>
    <n v="8.1250000002910383E-2"/>
    <d v="1899-12-31T00:00:00"/>
    <s v="17:20"/>
  </r>
  <r>
    <s v="Secretaria de Gestão de Serviços"/>
    <x v="18"/>
    <s v="Registro de Preços"/>
    <s v="CAA_ORIGI"/>
    <s v="CIP_Atualiz"/>
    <x v="3"/>
    <s v="S"/>
    <d v="2015-03-05T19:17:00"/>
    <d v="2015-03-06T12:51:00"/>
    <s v="Para anexar projeto b ico, em forma de minuta"/>
    <d v="1899-12-30T17:34:00"/>
    <n v="0.73194444444379769"/>
    <d v="1900-01-01T00:00:00"/>
    <s v="19:17"/>
  </r>
  <r>
    <s v="Secretaria de Gestão de Serviços"/>
    <x v="18"/>
    <s v="Registro de Preços"/>
    <s v="SMCI_ORIGI"/>
    <s v="SMCI_Atualiz"/>
    <x v="49"/>
    <m/>
    <d v="2015-03-06T12:51:00"/>
    <d v="2015-03-06T13:09:00"/>
    <s v="Para anexar e, após, enviar à Secretaria de Administração."/>
    <d v="1899-12-30T00:18:00"/>
    <n v="1.2500000004365575E-2"/>
    <d v="1899-12-31T00:00:00"/>
    <s v="12:51"/>
  </r>
  <r>
    <s v="Secretaria de Gestão de Serviços"/>
    <x v="18"/>
    <s v="Registro de Preços"/>
    <s v="SECADM_ORIGI"/>
    <s v="SECADM_Atualiz"/>
    <x v="4"/>
    <m/>
    <d v="2015-03-06T13:09:00"/>
    <d v="2015-03-06T14:06:00"/>
    <s v="Com a inclusão do projeto b ico em forma de minuta."/>
    <d v="1899-12-30T00:57:00"/>
    <n v="3.9583333331393078E-2"/>
    <d v="1899-12-31T00:00:00"/>
    <s v="13:9"/>
  </r>
  <r>
    <s v="Secretaria de Gestão de Serviços"/>
    <x v="18"/>
    <s v="Registro de Preços"/>
    <s v="CLC_ORIGI"/>
    <s v="CLC_Atualiz"/>
    <x v="8"/>
    <m/>
    <d v="2015-03-06T14:06:00"/>
    <d v="2015-03-06T17:24:00"/>
    <s v="elaboração de planilha de custos junto ao setor competente"/>
    <d v="1899-12-30T03:18:00"/>
    <n v="0.13749999999708962"/>
    <d v="1899-12-31T00:00:00"/>
    <s v="14:6"/>
  </r>
  <r>
    <s v="Secretaria de Gestão de Serviços"/>
    <x v="18"/>
    <s v="Registro de Preços"/>
    <s v="SC_ORIGI"/>
    <s v="SC_Atualiz"/>
    <x v="9"/>
    <m/>
    <d v="2015-03-06T17:24:00"/>
    <d v="2015-03-09T13:17:00"/>
    <s v="Para orçar visando aquisição por SRP."/>
    <d v="1900-01-01T19:53:00"/>
    <n v="2.828472222223354"/>
    <d v="1900-01-01T00:00:00"/>
    <s v="17:24"/>
  </r>
  <r>
    <s v="Secretaria de Gestão de Serviços"/>
    <x v="18"/>
    <s v="Registro de Preços"/>
    <s v="CLC_ORIGI"/>
    <s v="CLC_Atualiz"/>
    <x v="8"/>
    <m/>
    <d v="2015-03-09T13:17:00"/>
    <d v="2015-03-09T13:38:00"/>
    <s v="À PEDIDO."/>
    <d v="1899-12-30T00:21:00"/>
    <n v="1.4583333337213844E-2"/>
    <d v="1899-12-31T00:00:00"/>
    <s v="13:17"/>
  </r>
  <r>
    <s v="Secretaria de Gestão de Serviços"/>
    <x v="18"/>
    <s v="Registro de Preços"/>
    <s v="SECADM_ORIGI"/>
    <s v="SECADM_Atualiz"/>
    <x v="4"/>
    <m/>
    <d v="2015-03-09T13:38:00"/>
    <d v="2015-03-09T17:36:00"/>
    <s v="Para autorizar abertura de licitação pelo sistema de Rgistro de Preços já que a planilha de"/>
    <d v="1899-12-30T03:58:00"/>
    <n v="0.1652777777708252"/>
    <d v="1899-12-31T00:00:00"/>
    <s v="13:38"/>
  </r>
  <r>
    <s v="Secretaria de Gestão de Serviços"/>
    <x v="18"/>
    <s v="Registro de Preços"/>
    <s v="CLC_ORIGI"/>
    <s v="CLC_Atualiz"/>
    <x v="8"/>
    <m/>
    <d v="2015-03-09T17:36:00"/>
    <d v="2015-03-09T18:14:00"/>
    <s v="elaboração Termo de Abertura de Licitação"/>
    <d v="1899-12-30T00:38:00"/>
    <n v="2.6388888894871343E-2"/>
    <d v="1899-12-31T00:00:00"/>
    <s v="17:36"/>
  </r>
  <r>
    <s v="Secretaria de Gestão de Serviços"/>
    <x v="18"/>
    <s v="Registro de Preços"/>
    <s v="SC_ORIGI"/>
    <s v="SC_Atualiz"/>
    <x v="9"/>
    <m/>
    <d v="2015-03-09T18:14:00"/>
    <d v="2015-03-10T13:30:00"/>
    <s v="Para emissão do termo de abertura de licitação pelo sistema de rp conforme despacho da Secretaria de"/>
    <d v="1899-12-30T19:16:00"/>
    <n v="0.80277777777519077"/>
    <d v="1900-01-01T00:00:00"/>
    <s v="18:14"/>
  </r>
  <r>
    <s v="Secretaria de Gestão de Serviços"/>
    <x v="18"/>
    <s v="Registro de Preços"/>
    <s v="CLC_ORIGI"/>
    <s v="CLC_Atualiz"/>
    <x v="8"/>
    <m/>
    <d v="2015-03-10T13:30:00"/>
    <d v="2015-03-10T17:29:00"/>
    <s v="Segue Termo de Abertura de Licitação."/>
    <d v="1899-12-30T03:59:00"/>
    <n v="0.16597222222480923"/>
    <d v="1899-12-31T00:00:00"/>
    <s v="13:30"/>
  </r>
  <r>
    <s v="Secretaria de Gestão de Serviços"/>
    <x v="18"/>
    <s v="Registro de Preços"/>
    <s v="SECADM_ORIGI"/>
    <s v="SECADM_Atualiz"/>
    <x v="4"/>
    <m/>
    <d v="2015-03-10T17:29:00"/>
    <d v="2015-03-10T18:34:00"/>
    <s v="Para autorizar o Termo de Abertura de Licitação nº 22/2015."/>
    <d v="1899-12-30T01:05:00"/>
    <n v="4.5138888883229811E-2"/>
    <d v="1899-12-31T00:00:00"/>
    <s v="17:29"/>
  </r>
  <r>
    <s v="Secretaria de Gestão de Serviços"/>
    <x v="18"/>
    <s v="Registro de Preços"/>
    <s v="CLC_ORIGI"/>
    <s v="CLC_Atualiz"/>
    <x v="8"/>
    <m/>
    <d v="2015-03-10T18:34:00"/>
    <d v="2015-03-10T20:52:00"/>
    <s v="Segue para elaboração da minuta do Edital - RP."/>
    <d v="1899-12-30T02:18:00"/>
    <n v="9.5833333332848269E-2"/>
    <d v="1899-12-31T00:00:00"/>
    <s v="18:34"/>
  </r>
  <r>
    <s v="Secretaria de Gestão de Serviços"/>
    <x v="18"/>
    <s v="Registro de Preços"/>
    <s v="SLIC_ORIGI"/>
    <s v="SLIC_Atualiz"/>
    <x v="27"/>
    <m/>
    <d v="2015-03-10T20:52:00"/>
    <d v="2015-03-12T16:56:00"/>
    <s v="Para elaborar a minuta do edital."/>
    <d v="1899-12-31T20:04:00"/>
    <n v="1.836111111115315"/>
    <d v="1900-01-02T00:00:00"/>
    <s v="20:52"/>
  </r>
  <r>
    <s v="Secretaria de Gestão de Serviços"/>
    <x v="18"/>
    <s v="Registro de Preços"/>
    <s v="CLC_ORIGI"/>
    <s v="CLC_Atualiz"/>
    <x v="8"/>
    <m/>
    <d v="2015-03-12T16:56:00"/>
    <d v="2015-03-12T18:24:00"/>
    <s v="Para análise da minuta do edital e seus anexos."/>
    <d v="1899-12-30T01:28:00"/>
    <n v="6.1111111113859806E-2"/>
    <d v="1899-12-31T00:00:00"/>
    <s v="16:56"/>
  </r>
  <r>
    <s v="Secretaria de Gestão de Serviços"/>
    <x v="18"/>
    <s v="Registro de Preços"/>
    <s v="SECADM_ORIGI"/>
    <s v="SECADM_Atualiz"/>
    <x v="4"/>
    <m/>
    <d v="2015-03-12T18:24:00"/>
    <d v="2015-03-13T17:17:00"/>
    <s v="Submentemos a apreciação superior."/>
    <d v="1899-12-30T22:53:00"/>
    <n v="0.95347222221607808"/>
    <d v="1900-01-01T00:00:00"/>
    <s v="18:24"/>
  </r>
  <r>
    <s v="Secretaria de Gestão de Serviços"/>
    <x v="18"/>
    <s v="Registro de Preços"/>
    <s v="CPL_ORIGI"/>
    <s v="CPL_Atualiz"/>
    <x v="11"/>
    <m/>
    <d v="2015-03-13T17:17:00"/>
    <d v="2015-03-13T17:35:00"/>
    <s v="análise."/>
    <d v="1899-12-30T00:18:00"/>
    <n v="1.2500000004365575E-2"/>
    <d v="1899-12-31T00:00:00"/>
    <s v="17:17"/>
  </r>
  <r>
    <s v="Secretaria de Gestão de Serviços"/>
    <x v="18"/>
    <s v="Registro de Preços"/>
    <s v="ASSDG_ORIGI"/>
    <s v="ASSDG_Atualiz"/>
    <x v="12"/>
    <m/>
    <d v="2015-03-13T17:35:00"/>
    <d v="2015-03-16T13:54:00"/>
    <s v="para análise"/>
    <d v="1900-01-01T20:19:00"/>
    <n v="2.8465277777795563"/>
    <d v="1900-01-01T00:00:00"/>
    <s v="17:35"/>
  </r>
  <r>
    <s v="Secretaria de Gestão de Serviços"/>
    <x v="18"/>
    <s v="Registro de Preços"/>
    <s v="DG_ORIGI"/>
    <s v="DG_Atualiz"/>
    <x v="1"/>
    <m/>
    <d v="2015-03-16T13:54:00"/>
    <d v="2015-03-16T14:07:00"/>
    <s v="Para apreciação."/>
    <d v="1899-12-30T00:13:00"/>
    <n v="9.0277777708251961E-3"/>
    <d v="1899-12-31T00:00:00"/>
    <s v="13:54"/>
  </r>
  <r>
    <s v="Secretaria de Gestão de Serviços"/>
    <x v="18"/>
    <s v="Registro de Preços"/>
    <s v="SLIC_ORIGI"/>
    <s v="SLIC_Atualiz"/>
    <x v="27"/>
    <m/>
    <d v="2015-03-16T14:07:00"/>
    <d v="2015-03-17T18:00:00"/>
    <s v="para publicação do edital"/>
    <d v="1899-12-31T03:53:00"/>
    <n v="1.1618055555591127"/>
    <d v="1900-01-01T00:00:00"/>
    <s v="14:7"/>
  </r>
  <r>
    <s v="Secretaria de Gestão de Serviços"/>
    <x v="18"/>
    <s v="Registro de Preços"/>
    <s v="CPL_ORIGI"/>
    <s v="CPL_Atualiz"/>
    <x v="11"/>
    <m/>
    <d v="2015-03-17T18:00:00"/>
    <d v="2015-03-17T18:46:00"/>
    <s v="Para análise e, se de acordo, para assinatura."/>
    <d v="1899-12-30T00:46:00"/>
    <n v="3.1944444446708076E-2"/>
    <d v="1899-12-31T00:00:00"/>
    <s v="18:0"/>
  </r>
  <r>
    <s v="Secretaria de Gestão de Serviços"/>
    <x v="18"/>
    <s v="Registro de Preços"/>
    <s v="SLIC_ORIGI"/>
    <s v="SLIC_Atualiz"/>
    <x v="27"/>
    <m/>
    <d v="2015-03-17T18:46:00"/>
    <d v="2015-03-19T13:30:00"/>
    <s v="edital assinado."/>
    <d v="1899-12-31T18:44:00"/>
    <n v="1.7805555555532919"/>
    <d v="1900-01-02T00:00:00"/>
    <s v="18:46"/>
  </r>
  <r>
    <s v="Secretaria de Gestão de Serviços"/>
    <x v="18"/>
    <s v="Registro de Preços"/>
    <s v="CPL_ORIGI"/>
    <s v="CPL_Atualiz"/>
    <x v="11"/>
    <m/>
    <d v="2015-03-19T13:30:00"/>
    <d v="2015-03-23T14:50:00"/>
    <s v="Para aguardar a abertura do certame."/>
    <d v="1900-01-03T01:20:00"/>
    <n v="4.0555555555547471"/>
    <d v="1900-01-02T00:00:00"/>
    <s v="13:30"/>
  </r>
  <r>
    <s v="Secretaria de Gestão de Serviços"/>
    <x v="18"/>
    <s v="Registro de Preços"/>
    <s v="SLIC_ORIGI"/>
    <s v="SLIC_Atualiz"/>
    <x v="27"/>
    <m/>
    <d v="2015-03-23T14:50:00"/>
    <d v="2015-03-23T17:57:00"/>
    <s v="A pedido."/>
    <d v="1899-12-30T03:07:00"/>
    <n v="0.12986111111240461"/>
    <d v="1899-12-31T00:00:00"/>
    <s v="14:50"/>
  </r>
  <r>
    <s v="Secretaria de Gestão de Serviços"/>
    <x v="18"/>
    <s v="Registro de Preços"/>
    <s v="CPL_ORIGI"/>
    <s v="CPL_Atualiz"/>
    <x v="11"/>
    <m/>
    <d v="2015-03-23T17:57:00"/>
    <d v="2015-04-10T16:25:00"/>
    <s v="Para providências."/>
    <d v="1900-01-16T22:28:00"/>
    <n v="17.93611111111386"/>
    <n v="-9"/>
    <s v="17:57"/>
  </r>
  <r>
    <s v="Secretaria de Gestão de Serviços"/>
    <x v="18"/>
    <s v="Registro de Preços"/>
    <s v="ASSDG_ORIGI"/>
    <s v="ASSDG_Atualiz"/>
    <x v="12"/>
    <m/>
    <d v="2015-04-10T16:25:00"/>
    <d v="2015-04-13T13:05:00"/>
    <s v="Para análise e homologação"/>
    <d v="1900-01-01T20:40:00"/>
    <n v="2.8611111111094942"/>
    <d v="1900-01-01T00:00:00"/>
    <s v="16:25"/>
  </r>
  <r>
    <s v="Secretaria de Gestão de Serviços"/>
    <x v="18"/>
    <s v="Registro de Preços"/>
    <s v="DG_ORIGI"/>
    <s v="DG_Atualiz"/>
    <x v="1"/>
    <m/>
    <d v="2015-04-13T13:05:00"/>
    <d v="2015-04-13T14:30:00"/>
    <s v="Para apreciação."/>
    <d v="1899-12-30T01:25:00"/>
    <n v="5.9027777773735579E-2"/>
    <d v="1899-12-31T00:00:00"/>
    <s v="13:5"/>
  </r>
  <r>
    <s v="Secretaria de Gestão de Serviços"/>
    <x v="18"/>
    <s v="Registro de Preços"/>
    <s v="SMCI_ORIGI"/>
    <s v="SMCI_Atualiz"/>
    <x v="49"/>
    <m/>
    <d v="2015-04-13T14:30:00"/>
    <d v="2015-04-17T18:11:00"/>
    <s v="para anexar atas"/>
    <d v="1900-01-03T03:41:00"/>
    <n v="4.1534722222277196"/>
    <d v="1900-01-04T00:00:00"/>
    <s v="14:30"/>
  </r>
  <r>
    <s v="Secretaria de Gestão de Serviços"/>
    <x v="18"/>
    <s v="Registro de Preços"/>
    <s v="DG_ORIGI"/>
    <s v="DG_Atualiz"/>
    <x v="1"/>
    <m/>
    <d v="2015-04-17T18:11:00"/>
    <d v="2015-04-17T19:03:00"/>
    <s v="Para assinaturas."/>
    <d v="1899-12-30T00:52:00"/>
    <n v="3.6111111105128657E-2"/>
    <d v="1899-12-31T00:00:00"/>
    <s v="18:11"/>
  </r>
  <r>
    <s v="Secretaria de Gestão de Serviços"/>
    <x v="18"/>
    <s v="Registro de Preços"/>
    <s v="CPL_ORIGI"/>
    <s v="CPL_Atualiz"/>
    <x v="11"/>
    <m/>
    <d v="2015-04-17T19:03:00"/>
    <d v="2015-04-20T15:43:00"/>
    <s v="Para registros da vigência das atas."/>
    <d v="1900-01-01T20:40:00"/>
    <n v="2.8611111111167702"/>
    <d v="1900-01-01T00:00:00"/>
    <s v="19:3"/>
  </r>
  <r>
    <s v="Secretaria de Gestão de Serviços"/>
    <x v="19"/>
    <s v="Registro de Preços"/>
    <s v="SMOI_ORIGI"/>
    <s v="SMIN_Atualiz"/>
    <x v="50"/>
    <s v="S"/>
    <d v="2016-02-09T15:44:00"/>
    <d v="2016-02-10T15:44:00"/>
    <s v="-"/>
    <d v="1899-12-31T00:00:00"/>
    <n v="1"/>
    <d v="1899-12-31T00:00:00"/>
    <s v="15:44"/>
  </r>
  <r>
    <s v="Secretaria de Gestão de Serviços"/>
    <x v="19"/>
    <s v="Registro de Preços"/>
    <s v="CIP_ORIGI"/>
    <s v="CIP_Atualiz"/>
    <x v="3"/>
    <s v="S"/>
    <d v="2016-02-10T15:44:00"/>
    <d v="2016-02-16T15:48:00"/>
    <s v="Para apreciação."/>
    <d v="1900-01-05T00:04:00"/>
    <n v="6.0027777777795563"/>
    <d v="1900-01-04T00:00:00"/>
    <s v="15:44"/>
  </r>
  <r>
    <s v="Secretaria de Gestão de Serviços"/>
    <x v="19"/>
    <s v="Registro de Preços"/>
    <s v="SMOI_ORIGI"/>
    <s v="SMIN_Atualiz"/>
    <x v="50"/>
    <s v="S"/>
    <d v="2016-02-16T15:48:00"/>
    <d v="2016-02-26T16:40:00"/>
    <s v="Para ratificar e/ou complementar as alterações sugeridas no Termo de Referência"/>
    <d v="1900-01-09T00:52:00"/>
    <n v="10.036111111112405"/>
    <d v="1900-01-08T00:00:00"/>
    <s v="15:48"/>
  </r>
  <r>
    <s v="Secretaria de Gestão de Serviços"/>
    <x v="19"/>
    <s v="Registro de Preços"/>
    <s v="CIP_ORIGI"/>
    <s v="CIP_Atualiz"/>
    <x v="3"/>
    <s v="S"/>
    <d v="2016-02-26T16:40:00"/>
    <d v="2016-03-22T14:37:00"/>
    <s v="Com o Termo de Referência readequado."/>
    <d v="1900-01-23T21:57:00"/>
    <n v="24.914583333331393"/>
    <n v="-1"/>
    <s v="16:40"/>
  </r>
  <r>
    <s v="Secretaria de Gestão de Serviços"/>
    <x v="19"/>
    <s v="Registro de Preços"/>
    <s v="SECADM_ORIGI"/>
    <s v="SECADM_Atualiz"/>
    <x v="4"/>
    <m/>
    <d v="2016-03-22T14:37:00"/>
    <d v="2016-03-24T15:21:00"/>
    <s v="Segue com o Projeto B ico RP para os trâmites necessários à licitação."/>
    <d v="1900-01-01T00:44:00"/>
    <n v="2.0305555555532919"/>
    <d v="1899-12-31T00:00:00"/>
    <s v="14:37"/>
  </r>
  <r>
    <s v="Secretaria de Gestão de Serviços"/>
    <x v="19"/>
    <s v="Registro de Preços"/>
    <s v="CLC_ORIGI"/>
    <s v="CLC_Atualiz"/>
    <x v="8"/>
    <m/>
    <d v="2016-03-24T15:21:00"/>
    <d v="2016-03-28T18:41:00"/>
    <s v="Encaminha-se para orçar tendo em vista o termo de referência em anexo ao doc. 035411."/>
    <d v="1900-01-03T03:20:00"/>
    <n v="4.1388888888905058"/>
    <d v="1899-12-31T00:00:00"/>
    <s v="15:21"/>
  </r>
  <r>
    <s v="Secretaria de Gestão de Serviços"/>
    <x v="19"/>
    <s v="Registro de Preços"/>
    <s v="SC_ORIGI"/>
    <s v="SC_Atualiz"/>
    <x v="9"/>
    <m/>
    <d v="2016-03-28T18:41:00"/>
    <d v="2016-05-09T19:02:00"/>
    <s v="Para orçar."/>
    <d v="1900-02-10T00:21:00"/>
    <n v="42.014583333337214"/>
    <n v="-13"/>
    <s v="18:41"/>
  </r>
  <r>
    <s v="Secretaria de Gestão de Serviços"/>
    <x v="19"/>
    <s v="Registro de Preços"/>
    <s v="CLC_ORIGI"/>
    <s v="CLC_Atualiz"/>
    <x v="8"/>
    <m/>
    <d v="2016-05-09T19:02:00"/>
    <d v="2016-05-10T18:51:00"/>
    <s v="com orçamentos"/>
    <d v="1899-12-30T23:49:00"/>
    <n v="0.99236111110803904"/>
    <d v="1900-01-01T00:00:00"/>
    <s v="19:2"/>
  </r>
  <r>
    <s v="Secretaria de Gestão de Serviços"/>
    <x v="19"/>
    <s v="Registro de Preços"/>
    <s v="SC_ORIGI"/>
    <s v="SC_Atualiz"/>
    <x v="9"/>
    <m/>
    <d v="2016-05-10T18:51:00"/>
    <d v="2016-05-12T18:33:00"/>
    <s v="Para elaborar Termo de Abertura de Licitação."/>
    <d v="1899-12-31T23:42:00"/>
    <n v="1.9875000000029104"/>
    <d v="1900-01-02T00:00:00"/>
    <s v="18:51"/>
  </r>
  <r>
    <s v="Secretaria de Gestão de Serviços"/>
    <x v="19"/>
    <s v="Registro de Preços"/>
    <s v="CLC_ORIGI"/>
    <s v="CLC_Atualiz"/>
    <x v="8"/>
    <m/>
    <d v="2016-05-12T18:33:00"/>
    <d v="2016-05-13T18:41:00"/>
    <s v="Segue termo de abertura de licitação"/>
    <d v="1899-12-31T00:08:00"/>
    <n v="1.0055555555518367"/>
    <d v="1900-01-01T00:00:00"/>
    <s v="18:33"/>
  </r>
  <r>
    <s v="Secretaria de Gestão de Serviços"/>
    <x v="19"/>
    <s v="Registro de Preços"/>
    <s v="SECADM_ORIGI"/>
    <s v="SECADM_Atualiz"/>
    <x v="4"/>
    <m/>
    <d v="2016-05-13T18:41:00"/>
    <d v="2016-05-16T15:01:00"/>
    <s v="Para análise e autorização."/>
    <d v="1900-01-01T20:20:00"/>
    <n v="2.8472222222262644"/>
    <d v="1900-01-01T00:00:00"/>
    <s v="18:41"/>
  </r>
  <r>
    <s v="Secretaria de Gestão de Serviços"/>
    <x v="19"/>
    <s v="Registro de Preços"/>
    <s v="CLC_ORIGI"/>
    <s v="CLC_Atualiz"/>
    <x v="8"/>
    <m/>
    <d v="2016-05-16T15:01:00"/>
    <d v="2016-05-16T17:37:00"/>
    <s v="Encaminha-se para elaboração da minuta do Edital."/>
    <d v="1899-12-30T02:36:00"/>
    <n v="0.10833333332993789"/>
    <d v="1899-12-31T00:00:00"/>
    <s v="15:1"/>
  </r>
  <r>
    <s v="Secretaria de Gestão de Serviços"/>
    <x v="19"/>
    <s v="Registro de Preços"/>
    <s v="SLIC_ORIGI"/>
    <s v="SLIC_Atualiz"/>
    <x v="27"/>
    <m/>
    <d v="2016-05-16T17:37:00"/>
    <d v="2016-05-25T14:45:00"/>
    <s v="Para elaborar minuta do Edital de Licitação na modalidade Pregão Eletrônico-RP."/>
    <d v="1900-01-07T21:08:00"/>
    <n v="8.8805555555591127"/>
    <d v="1900-01-07T00:00:00"/>
    <s v="17:37"/>
  </r>
  <r>
    <s v="Secretaria de Gestão de Serviços"/>
    <x v="19"/>
    <s v="Registro de Preços"/>
    <s v="CLC_ORIGI"/>
    <s v="CLC_Atualiz"/>
    <x v="8"/>
    <m/>
    <d v="2016-05-25T14:45:00"/>
    <d v="2016-05-30T18:12:00"/>
    <s v="Com minutas para análise e encaminhamento."/>
    <d v="1900-01-04T03:27:00"/>
    <n v="5.1437499999956344"/>
    <d v="1900-01-01T00:00:00"/>
    <s v="14:45"/>
  </r>
  <r>
    <s v="Secretaria de Gestão de Serviços"/>
    <x v="19"/>
    <s v="Registro de Preços"/>
    <s v="SECADM_ORIGI"/>
    <s v="SECADM_Atualiz"/>
    <x v="4"/>
    <m/>
    <d v="2016-05-30T18:12:00"/>
    <d v="2016-05-30T19:49:00"/>
    <s v="Para análise e encaminhamento."/>
    <d v="1899-12-30T01:37:00"/>
    <n v="6.7361111112404615E-2"/>
    <d v="1899-12-31T00:00:00"/>
    <s v="18:12"/>
  </r>
  <r>
    <s v="Secretaria de Gestão de Serviços"/>
    <x v="19"/>
    <s v="Registro de Preços"/>
    <s v="CPL_ORIGI"/>
    <s v="CPL_Atualiz"/>
    <x v="11"/>
    <m/>
    <d v="2016-05-30T19:49:00"/>
    <d v="2016-05-31T18:44:00"/>
    <s v="De acordo com a minuta do edital e seus anexos. Segue para análise dessa CPl e demais encaminhamen"/>
    <d v="1899-12-30T22:55:00"/>
    <n v="0.95486111110949423"/>
    <d v="1900-01-01T00:00:00"/>
    <s v="19:49"/>
  </r>
  <r>
    <s v="Secretaria de Gestão de Serviços"/>
    <x v="19"/>
    <s v="Registro de Preços"/>
    <s v="ASSDG_ORIGI"/>
    <s v="ASSDG_Atualiz"/>
    <x v="12"/>
    <m/>
    <d v="2016-05-31T18:44:00"/>
    <d v="2016-06-13T17:46:00"/>
    <s v="Para análise e aprovação."/>
    <d v="1900-01-11T23:02:00"/>
    <n v="12.959722222221899"/>
    <n v="-15"/>
    <s v="18:44"/>
  </r>
  <r>
    <s v="Secretaria de Gestão de Serviços"/>
    <x v="19"/>
    <s v="Registro de Preços"/>
    <s v="SLIC_ORIGI"/>
    <s v="SLIC_Atualiz"/>
    <x v="27"/>
    <m/>
    <d v="2016-06-13T17:46:00"/>
    <d v="2016-06-13T18:22:00"/>
    <s v="Para verificar."/>
    <d v="1899-12-30T00:36:00"/>
    <n v="2.5000000001455192E-2"/>
    <d v="1899-12-31T00:00:00"/>
    <s v="17:46"/>
  </r>
  <r>
    <s v="Secretaria de Gestão de Serviços"/>
    <x v="19"/>
    <s v="Registro de Preços"/>
    <s v="SMOI_ORIGI"/>
    <s v="SMIN_Atualiz"/>
    <x v="50"/>
    <s v="S"/>
    <d v="2016-06-13T18:22:00"/>
    <d v="2016-07-08T18:08:00"/>
    <s v="Para informar."/>
    <d v="1900-01-23T23:46:00"/>
    <n v="24.990277777782467"/>
    <n v="-4"/>
    <s v="18:22"/>
  </r>
  <r>
    <s v="Secretaria de Gestão de Serviços"/>
    <x v="19"/>
    <s v="Registro de Preços"/>
    <s v="SLIC_ORIGI"/>
    <s v="SLIC_Atualiz"/>
    <x v="27"/>
    <m/>
    <d v="2016-07-08T18:08:00"/>
    <d v="2016-07-11T13:59:00"/>
    <s v="Com as alterações"/>
    <d v="1900-01-01T19:51:00"/>
    <n v="2.8270833333299379"/>
    <d v="1900-01-01T00:00:00"/>
    <s v="18:8"/>
  </r>
  <r>
    <s v="Secretaria de Gestão de Serviços"/>
    <x v="19"/>
    <s v="Registro de Preços"/>
    <s v="SC_ORIGI"/>
    <s v="SC_Atualiz"/>
    <x v="9"/>
    <m/>
    <d v="2016-07-11T13:59:00"/>
    <d v="2016-07-18T15:55:00"/>
    <s v="Para adequar o Termo de Abertura de Licitação."/>
    <d v="1900-01-06T01:56:00"/>
    <n v="7.0805555555562023"/>
    <d v="1900-01-05T00:00:00"/>
    <s v="13:59"/>
  </r>
  <r>
    <s v="Secretaria de Gestão de Serviços"/>
    <x v="19"/>
    <s v="Registro de Preços"/>
    <s v="CLC_ORIGI"/>
    <s v="CLC_Atualiz"/>
    <x v="8"/>
    <m/>
    <d v="2016-07-18T15:55:00"/>
    <d v="2016-07-19T16:07:00"/>
    <s v="com termo retificado"/>
    <d v="1899-12-31T00:12:00"/>
    <n v="1.0083333333313931"/>
    <d v="1900-01-01T00:00:00"/>
    <s v="15:55"/>
  </r>
  <r>
    <s v="Secretaria de Gestão de Serviços"/>
    <x v="19"/>
    <s v="Registro de Preços"/>
    <s v="SECADM_ORIGI"/>
    <s v="SECADM_Atualiz"/>
    <x v="4"/>
    <m/>
    <d v="2016-07-19T16:07:00"/>
    <d v="2016-07-19T19:57:00"/>
    <s v="Para análise e autorização do Termo de Abertura de Licitação readequado."/>
    <d v="1899-12-30T03:50:00"/>
    <n v="0.15972222222626442"/>
    <d v="1899-12-31T00:00:00"/>
    <s v="16:7"/>
  </r>
  <r>
    <s v="Secretaria de Gestão de Serviços"/>
    <x v="19"/>
    <s v="Registro de Preços"/>
    <s v="CLC_ORIGI"/>
    <s v="CLC_Atualiz"/>
    <x v="8"/>
    <m/>
    <d v="2016-07-19T19:57:00"/>
    <d v="2016-07-20T15:23:00"/>
    <s v="Encaminha-se para elaboração da minuta do edital sob a forma de registro de preços."/>
    <d v="1899-12-30T19:26:00"/>
    <n v="0.80972222222044365"/>
    <d v="1900-01-01T00:00:00"/>
    <s v="19:57"/>
  </r>
  <r>
    <s v="Secretaria de Gestão de Serviços"/>
    <x v="19"/>
    <s v="Registro de Preços"/>
    <s v="SLIC_ORIGI"/>
    <s v="SLIC_Atualiz"/>
    <x v="27"/>
    <m/>
    <d v="2016-07-20T15:23:00"/>
    <d v="2016-07-25T17:13:00"/>
    <s v="Para readequar a minuta do Edital."/>
    <d v="1900-01-04T01:50:00"/>
    <n v="5.0763888888905058"/>
    <d v="1900-01-03T00:00:00"/>
    <s v="15:23"/>
  </r>
  <r>
    <s v="Secretaria de Gestão de Serviços"/>
    <x v="19"/>
    <s v="Registro de Preços"/>
    <s v="CLC_ORIGI"/>
    <s v="CLC_Atualiz"/>
    <x v="8"/>
    <m/>
    <d v="2016-07-25T17:13:00"/>
    <d v="2016-07-27T19:45:00"/>
    <s v="Para análise e encaminhamento."/>
    <d v="1900-01-01T02:32:00"/>
    <n v="2.1055555555503815"/>
    <d v="1900-01-02T00:00:00"/>
    <s v="17:13"/>
  </r>
  <r>
    <s v="Secretaria de Gestão de Serviços"/>
    <x v="19"/>
    <s v="Registro de Preços"/>
    <s v="SECGA_ORIGI"/>
    <s v="SECGA_Atualiz"/>
    <x v="20"/>
    <m/>
    <d v="2016-07-27T19:45:00"/>
    <d v="2016-07-29T14:57:00"/>
    <s v="Segue minuta do Edital e anexos para análise e encaminhamento."/>
    <d v="1899-12-31T19:12:00"/>
    <n v="1.8000000000029104"/>
    <d v="1900-01-02T00:00:00"/>
    <s v="19:45"/>
  </r>
  <r>
    <s v="Secretaria de Gestão de Serviços"/>
    <x v="19"/>
    <s v="Registro de Preços"/>
    <s v="CPL_ORIGI"/>
    <s v="CPL_Atualiz"/>
    <x v="11"/>
    <m/>
    <d v="2016-07-29T14:57:00"/>
    <d v="2016-07-29T15:30:00"/>
    <s v="De acordo, para análise da minuta do edital e anexos."/>
    <d v="1899-12-30T00:33:00"/>
    <n v="2.2916666668606922E-2"/>
    <d v="1899-12-31T00:00:00"/>
    <s v="14:57"/>
  </r>
  <r>
    <s v="Secretaria de Gestão de Serviços"/>
    <x v="19"/>
    <s v="Registro de Preços"/>
    <s v="ASSDG_ORIGI"/>
    <s v="ASSDG_Atualiz"/>
    <x v="12"/>
    <m/>
    <d v="2016-07-29T15:30:00"/>
    <d v="2016-08-01T17:06:00"/>
    <s v="Para análise e aprovação."/>
    <d v="1900-01-02T01:36:00"/>
    <n v="3.0666666666656965"/>
    <n v="-21"/>
    <s v="15:30"/>
  </r>
  <r>
    <s v="Secretaria de Gestão de Serviços"/>
    <x v="19"/>
    <s v="Registro de Preços"/>
    <s v="DG_ORIGI"/>
    <s v="DG_Atualiz"/>
    <x v="1"/>
    <m/>
    <d v="2016-08-01T17:06:00"/>
    <d v="2016-08-02T16:47:00"/>
    <s v="Para apreciação."/>
    <d v="1899-12-30T23:41:00"/>
    <n v="0.98680555555620231"/>
    <d v="1900-01-01T00:00:00"/>
    <s v="17:6"/>
  </r>
  <r>
    <s v="Secretaria de Gestão de Serviços"/>
    <x v="19"/>
    <s v="Registro de Preços"/>
    <s v="SLIC_ORIGI"/>
    <s v="SLIC_Atualiz"/>
    <x v="27"/>
    <m/>
    <d v="2016-08-02T16:47:00"/>
    <d v="2016-08-03T16:27:00"/>
    <s v="com a autorização da DG."/>
    <d v="1899-12-30T23:40:00"/>
    <n v="0.98611111110949423"/>
    <d v="1900-01-01T00:00:00"/>
    <s v="16:47"/>
  </r>
  <r>
    <s v="Secretaria de Gestão de Serviços"/>
    <x v="19"/>
    <s v="Registro de Preços"/>
    <s v="CPL_ORIGI"/>
    <s v="CPL_Atualiz"/>
    <x v="11"/>
    <m/>
    <d v="2016-08-03T16:27:00"/>
    <d v="2016-08-03T17:02:00"/>
    <s v="Para assinatura do edital e seus anexos."/>
    <d v="1899-12-30T00:35:00"/>
    <n v="2.4305555554747116E-2"/>
    <d v="1899-12-31T00:00:00"/>
    <s v="16:27"/>
  </r>
  <r>
    <s v="Secretaria de Gestão de Serviços"/>
    <x v="19"/>
    <s v="Registro de Preços"/>
    <s v="SLIC_ORIGI"/>
    <s v="SLIC_Atualiz"/>
    <x v="27"/>
    <m/>
    <d v="2016-08-03T17:02:00"/>
    <d v="2016-08-08T15:25:00"/>
    <s v="Edital assinado."/>
    <d v="1900-01-03T22:23:00"/>
    <n v="4.9326388888875954"/>
    <d v="1900-01-03T00:00:00"/>
    <s v="17:2"/>
  </r>
  <r>
    <s v="Secretaria de Gestão de Serviços"/>
    <x v="19"/>
    <s v="Registro de Preços"/>
    <s v="CPL_ORIGI"/>
    <s v="CPL_Atualiz"/>
    <x v="11"/>
    <m/>
    <d v="2016-08-08T15:25:00"/>
    <d v="2016-09-05T14:02:00"/>
    <s v="Para aguardar a data de abertura do certame."/>
    <d v="1900-01-26T22:37:00"/>
    <n v="27.942361111112405"/>
    <n v="-2"/>
    <s v="15:25"/>
  </r>
  <r>
    <s v="Secretaria de Gestão de Serviços"/>
    <x v="19"/>
    <s v="Registro de Preços"/>
    <s v="ASSDG_ORIGI"/>
    <s v="ASSDG_Atualiz"/>
    <x v="12"/>
    <m/>
    <d v="2016-09-05T14:02:00"/>
    <d v="2016-09-09T14:10:00"/>
    <s v="Para análise."/>
    <d v="1900-01-03T00:08:00"/>
    <n v="4.0055555555591127"/>
    <d v="1900-01-02T00:00:00"/>
    <s v="14:2"/>
  </r>
  <r>
    <s v="Secretaria de Gestão de Serviços"/>
    <x v="19"/>
    <s v="Registro de Preços"/>
    <s v="DG_ORIGI"/>
    <s v="DG_Atualiz"/>
    <x v="1"/>
    <m/>
    <d v="2016-09-09T14:10:00"/>
    <d v="2016-09-09T17:57:00"/>
    <s v="Para apreciação."/>
    <d v="1899-12-30T03:47:00"/>
    <n v="0.15763888888614019"/>
    <d v="1899-12-31T00:00:00"/>
    <s v="14:10"/>
  </r>
  <r>
    <s v="Secretaria de Gestão de Serviços"/>
    <x v="19"/>
    <s v="Registro de Preços"/>
    <s v="CPL_ORIGI"/>
    <s v="CPL_Atualiz"/>
    <x v="11"/>
    <m/>
    <d v="2016-09-09T17:57:00"/>
    <d v="2016-09-15T18:58:00"/>
    <s v="Para dar continuidade."/>
    <d v="1900-01-05T01:01:00"/>
    <n v="6.0423611111109494"/>
    <d v="1900-01-04T00:00:00"/>
    <s v="17:57"/>
  </r>
  <r>
    <s v="Secretaria de Gestão de Serviços"/>
    <x v="19"/>
    <s v="Registro de Preços"/>
    <s v="ASSDG_ORIGI"/>
    <s v="ASSDG_Atualiz"/>
    <x v="12"/>
    <m/>
    <d v="2016-09-15T18:58:00"/>
    <d v="2016-09-19T14:42:00"/>
    <s v="Para análise, adjudicação e homologação."/>
    <d v="1900-01-02T19:44:00"/>
    <n v="3.8222222222248092"/>
    <d v="1900-01-02T00:00:00"/>
    <s v="18:58"/>
  </r>
  <r>
    <s v="Secretaria de Gestão de Serviços"/>
    <x v="19"/>
    <s v="Registro de Preços"/>
    <s v="DG_ORIGI"/>
    <s v="DG_Atualiz"/>
    <x v="1"/>
    <m/>
    <d v="2016-09-19T14:42:00"/>
    <d v="2016-09-19T15:48:00"/>
    <s v="Para apreciação."/>
    <d v="1899-12-30T01:06:00"/>
    <n v="4.5833333329937886E-2"/>
    <d v="1899-12-31T00:00:00"/>
    <s v="14:42"/>
  </r>
  <r>
    <s v="Secretaria de Gestão de Serviços"/>
    <x v="19"/>
    <s v="Registro de Preços"/>
    <s v="SMIN_ORIGI"/>
    <s v="SMIN_Atualiz"/>
    <x v="50"/>
    <s v="S"/>
    <d v="2016-09-19T15:48:00"/>
    <d v="2016-09-22T12:55:00"/>
    <s v="Para anexar as atas de registro de preços."/>
    <d v="1900-01-01T21:07:00"/>
    <n v="2.8798611111124046"/>
    <d v="1900-01-03T00:00:00"/>
    <s v="15:48"/>
  </r>
  <r>
    <s v="Secretaria de Gestão de Serviços"/>
    <x v="19"/>
    <s v="Registro de Preços"/>
    <s v="DG_ORIGI"/>
    <s v="DG_Atualiz"/>
    <x v="1"/>
    <m/>
    <d v="2016-09-22T12:55:00"/>
    <d v="2016-09-27T15:51:00"/>
    <s v="Com ata anexada."/>
    <d v="1900-01-04T02:56:00"/>
    <n v="5.1222222222204437"/>
    <d v="1900-01-03T00:00:00"/>
    <s v="12:55"/>
  </r>
  <r>
    <s v="Secretaria de Gestão de Serviços"/>
    <x v="19"/>
    <s v="Registro de Preços"/>
    <s v="CPL_ORIGI"/>
    <s v="CPL_Atualiz"/>
    <x v="11"/>
    <m/>
    <d v="2016-09-27T15:51:00"/>
    <d v="2016-09-28T12:36:00"/>
    <s v="Ata assinada."/>
    <d v="1899-12-30T20:45:00"/>
    <n v="0.86458333333575865"/>
    <d v="1900-01-01T00:00:00"/>
    <s v="15:51"/>
  </r>
  <r>
    <s v="Secretaria de Gestão de Serviços"/>
    <x v="20"/>
    <s v="Licitação"/>
    <s v="SMOEP_ORIGI"/>
    <s v="SMIC_Atualiz"/>
    <x v="28"/>
    <s v="S"/>
    <d v="2012-10-25T17:17:00"/>
    <d v="2012-10-26T17:17:00"/>
    <s v="-"/>
    <d v="1899-12-31T00:00:00"/>
    <n v="1"/>
    <d v="1900-01-01T00:00:00"/>
    <s v="17:17"/>
  </r>
  <r>
    <s v="Secretaria de Gestão de Serviços"/>
    <x v="20"/>
    <s v="Licitação"/>
    <s v="CAA_ORIGI"/>
    <s v="CIP_Atualiz"/>
    <x v="3"/>
    <s v="S"/>
    <d v="2012-10-26T17:17:00"/>
    <d v="2012-10-28T11:56:00"/>
    <s v="Para análise"/>
    <d v="1899-12-31T18:39:00"/>
    <n v="1.7770833333343035"/>
    <d v="1899-12-31T00:00:00"/>
    <s v="17:17"/>
  </r>
  <r>
    <s v="Secretaria de Gestão de Serviços"/>
    <x v="20"/>
    <s v="Licitação"/>
    <s v="SECADM_ORIGI"/>
    <s v="SECADM_Atualiz"/>
    <x v="4"/>
    <m/>
    <d v="2012-10-28T11:56:00"/>
    <d v="2012-10-29T15:21:00"/>
    <s v="Solicitamos os trâmites necessários à contratação, iniciando com o envio à Comissão de Planilhas."/>
    <d v="1899-12-31T03:25:00"/>
    <n v="1.1423611111094942"/>
    <d v="1899-12-31T00:00:00"/>
    <s v="11:56"/>
  </r>
  <r>
    <s v="Secretaria de Gestão de Serviços"/>
    <x v="20"/>
    <s v="Licitação"/>
    <s v="CEPCST_ORIGI"/>
    <s v="CEPCST_Atualiz"/>
    <x v="38"/>
    <m/>
    <d v="2012-10-29T15:21:00"/>
    <d v="2012-11-07T17:56:00"/>
    <s v="anexar planilha paradigma"/>
    <d v="1900-01-08T02:35:00"/>
    <n v="9.1076388888905058"/>
    <n v="-16"/>
    <s v="15:21"/>
  </r>
  <r>
    <s v="Secretaria de Gestão de Serviços"/>
    <x v="20"/>
    <s v="Licitação"/>
    <s v="SECADM_ORIGI"/>
    <s v="SECADM_Atualiz"/>
    <x v="4"/>
    <m/>
    <d v="2012-11-07T17:56:00"/>
    <d v="2012-11-08T19:57:00"/>
    <s v="Encaminho processo com a juntada de planilha solicitada no doc. 242885/2012"/>
    <d v="1899-12-31T02:01:00"/>
    <n v="1.0840277777824667"/>
    <d v="1900-01-01T00:00:00"/>
    <s v="17:56"/>
  </r>
  <r>
    <s v="Secretaria de Gestão de Serviços"/>
    <x v="20"/>
    <s v="Licitação"/>
    <s v="CLC_ORIGI"/>
    <s v="CLC_Atualiz"/>
    <x v="8"/>
    <m/>
    <d v="2012-11-08T19:57:00"/>
    <d v="2012-11-14T15:07:00"/>
    <s v="Para formalizar a contratação."/>
    <d v="1900-01-04T19:10:00"/>
    <n v="5.7986111111094942"/>
    <d v="1900-01-04T00:00:00"/>
    <s v="19:57"/>
  </r>
  <r>
    <s v="Secretaria de Gestão de Serviços"/>
    <x v="20"/>
    <s v="Licitação"/>
    <s v="SC_ORIGI"/>
    <s v="SC_Atualiz"/>
    <x v="9"/>
    <m/>
    <d v="2012-11-14T15:07:00"/>
    <d v="2012-11-21T18:42:00"/>
    <s v="Para orçar, conforme planilha de custos e formação de preços em anexo no corpo do PAD."/>
    <d v="1900-01-06T03:35:00"/>
    <n v="7.1493055555547471"/>
    <d v="1900-01-04T00:00:00"/>
    <s v="15:7"/>
  </r>
  <r>
    <s v="Secretaria de Gestão de Serviços"/>
    <x v="20"/>
    <s v="Licitação"/>
    <s v="CLC_ORIGI"/>
    <s v="CLC_Atualiz"/>
    <x v="8"/>
    <m/>
    <d v="2012-11-21T18:42:00"/>
    <d v="2012-11-21T19:44:00"/>
    <s v="Com orçamentos"/>
    <d v="1899-12-30T01:02:00"/>
    <n v="4.3055555557657499E-2"/>
    <d v="1899-12-31T00:00:00"/>
    <s v="18:42"/>
  </r>
  <r>
    <s v="Secretaria de Gestão de Serviços"/>
    <x v="20"/>
    <s v="Licitação"/>
    <s v="CO_ORIGI"/>
    <s v="CO_Atualiz"/>
    <x v="6"/>
    <m/>
    <d v="2012-11-21T19:44:00"/>
    <d v="2012-11-22T12:41:00"/>
    <s v="Para informar a disponibilidade orçamentária."/>
    <d v="1899-12-30T16:57:00"/>
    <n v="0.70624999999563443"/>
    <d v="1900-01-01T00:00:00"/>
    <s v="19:44"/>
  </r>
  <r>
    <s v="Secretaria de Gestão de Serviços"/>
    <x v="20"/>
    <s v="Licitação"/>
    <s v="SPO_ORIGI"/>
    <s v="SPO_Atualiz"/>
    <x v="5"/>
    <m/>
    <d v="2012-11-22T12:41:00"/>
    <d v="2012-11-23T15:31:00"/>
    <s v="Para informar disponibilidade orçamentária"/>
    <d v="1899-12-31T02:50:00"/>
    <n v="1.1180555555547471"/>
    <d v="1900-01-01T00:00:00"/>
    <s v="12:41"/>
  </r>
  <r>
    <s v="Secretaria de Gestão de Serviços"/>
    <x v="20"/>
    <s v="Licitação"/>
    <s v="CO_ORIGI"/>
    <s v="CO_Atualiz"/>
    <x v="6"/>
    <m/>
    <d v="2012-11-23T15:31:00"/>
    <d v="2012-11-23T15:51:00"/>
    <s v="Com a informação."/>
    <d v="1899-12-30T00:20:00"/>
    <n v="1.3888888890505768E-2"/>
    <d v="1899-12-31T00:00:00"/>
    <s v="15:31"/>
  </r>
  <r>
    <s v="Secretaria de Gestão de Serviços"/>
    <x v="20"/>
    <s v="Licitação"/>
    <s v="SECOFC_ORIGI"/>
    <s v="SECOFC_Atualiz"/>
    <x v="7"/>
    <m/>
    <d v="2012-11-23T15:51:00"/>
    <d v="2012-11-23T19:31:00"/>
    <s v="Para ciência e encaminahmento"/>
    <d v="1899-12-30T03:40:00"/>
    <n v="0.15277777778101154"/>
    <d v="1899-12-31T00:00:00"/>
    <s v="15:51"/>
  </r>
  <r>
    <s v="Secretaria de Gestão de Serviços"/>
    <x v="20"/>
    <s v="Licitação"/>
    <s v="CLC_ORIGI"/>
    <s v="CLC_Atualiz"/>
    <x v="8"/>
    <m/>
    <d v="2012-11-23T19:31:00"/>
    <d v="2012-11-26T12:57:00"/>
    <s v="Com informação"/>
    <d v="1900-01-01T17:26:00"/>
    <n v="2.726388888884685"/>
    <d v="1900-01-01T00:00:00"/>
    <s v="19:31"/>
  </r>
  <r>
    <s v="Secretaria de Gestão de Serviços"/>
    <x v="20"/>
    <s v="Licitação"/>
    <s v="SC_ORIGI"/>
    <s v="SC_Atualiz"/>
    <x v="9"/>
    <m/>
    <d v="2012-11-26T12:57:00"/>
    <d v="2012-11-29T17:52:00"/>
    <s v="Para elaborar termo de abertura de licitação."/>
    <d v="1900-01-02T04:55:00"/>
    <n v="3.2048611111094942"/>
    <d v="1900-01-03T00:00:00"/>
    <s v="12:57"/>
  </r>
  <r>
    <s v="Secretaria de Gestão de Serviços"/>
    <x v="20"/>
    <s v="Licitação"/>
    <s v="CLC_ORIGI"/>
    <s v="CLC_Atualiz"/>
    <x v="8"/>
    <m/>
    <d v="2012-11-29T17:52:00"/>
    <d v="2012-11-29T19:15:00"/>
    <s v="Com termo de abertura de licitação"/>
    <d v="1899-12-30T01:23:00"/>
    <n v="5.7638888894871343E-2"/>
    <d v="1899-12-31T00:00:00"/>
    <s v="17:52"/>
  </r>
  <r>
    <s v="Secretaria de Gestão de Serviços"/>
    <x v="20"/>
    <s v="Licitação"/>
    <s v="SECADM_ORIGI"/>
    <s v="SECADM_Atualiz"/>
    <x v="4"/>
    <m/>
    <d v="2012-11-29T19:15:00"/>
    <d v="2012-12-02T14:22:00"/>
    <s v="Para autorizar abertura de licitação e designar fiscais do contrato."/>
    <d v="1900-01-01T19:07:00"/>
    <n v="2.796527777776646"/>
    <n v="-12"/>
    <s v="19:15"/>
  </r>
  <r>
    <s v="Secretaria de Gestão de Serviços"/>
    <x v="20"/>
    <s v="Licitação"/>
    <s v="DG_ORIGI"/>
    <s v="DG_Atualiz"/>
    <x v="1"/>
    <m/>
    <d v="2012-12-02T14:22:00"/>
    <d v="2012-12-03T20:29:00"/>
    <s v="autorização para abertura de licitação"/>
    <d v="1899-12-31T06:07:00"/>
    <n v="1.2548611111124046"/>
    <d v="1899-12-31T00:00:00"/>
    <s v="14:22"/>
  </r>
  <r>
    <s v="Secretaria de Gestão de Serviços"/>
    <x v="20"/>
    <s v="Licitação"/>
    <s v="SLIC_ORIGI"/>
    <s v="SLIC_Atualiz"/>
    <x v="27"/>
    <m/>
    <d v="2012-12-03T20:29:00"/>
    <d v="2012-12-06T13:09:00"/>
    <s v="Para elaborar a minuta do edital."/>
    <d v="1900-01-01T16:40:00"/>
    <n v="2.6944444444452529"/>
    <d v="1900-01-03T00:00:00"/>
    <s v="20:29"/>
  </r>
  <r>
    <s v="Secretaria de Gestão de Serviços"/>
    <x v="20"/>
    <s v="Licitação"/>
    <s v="CLC_ORIGI"/>
    <s v="CLC_Atualiz"/>
    <x v="8"/>
    <m/>
    <d v="2012-12-06T13:09:00"/>
    <d v="2012-12-06T13:23:00"/>
    <s v="Para análise"/>
    <d v="1899-12-30T00:14:00"/>
    <n v="9.7222222175332718E-3"/>
    <d v="1899-12-31T00:00:00"/>
    <s v="13:9"/>
  </r>
  <r>
    <s v="Secretaria de Gestão de Serviços"/>
    <x v="20"/>
    <s v="Licitação"/>
    <s v="CPL_ORIGI"/>
    <s v="CPL_Atualiz"/>
    <x v="11"/>
    <m/>
    <d v="2012-12-06T13:23:00"/>
    <d v="2012-12-06T19:42:00"/>
    <s v="Para análise da minuta do edital e seus anexos."/>
    <d v="1899-12-30T06:19:00"/>
    <n v="0.26319444444379769"/>
    <d v="1899-12-31T00:00:00"/>
    <s v="13:23"/>
  </r>
  <r>
    <s v="Secretaria de Gestão de Serviços"/>
    <x v="20"/>
    <s v="Licitação"/>
    <s v="ASSDG_ORIGI"/>
    <s v="ASSDG_Atualiz"/>
    <x v="12"/>
    <m/>
    <d v="2012-12-06T19:42:00"/>
    <d v="2012-12-07T14:49:00"/>
    <s v="para análise."/>
    <d v="1899-12-30T19:07:00"/>
    <n v="0.79652777777664596"/>
    <d v="1900-01-01T00:00:00"/>
    <s v="19:42"/>
  </r>
  <r>
    <s v="Secretaria de Gestão de Serviços"/>
    <x v="20"/>
    <s v="Licitação"/>
    <s v="SLIC_ORIGI"/>
    <s v="SLIC_Atualiz"/>
    <x v="27"/>
    <m/>
    <d v="2012-12-07T14:49:00"/>
    <d v="2012-12-07T17:29:00"/>
    <s v="Para continuidade dos procedimentos."/>
    <d v="1899-12-30T02:40:00"/>
    <n v="0.11111111111677019"/>
    <d v="1899-12-31T00:00:00"/>
    <s v="14:49"/>
  </r>
  <r>
    <s v="Secretaria de Gestão de Serviços"/>
    <x v="20"/>
    <s v="Licitação"/>
    <s v="CPL_ORIGI"/>
    <s v="CPL_Atualiz"/>
    <x v="11"/>
    <m/>
    <d v="2012-12-07T17:29:00"/>
    <d v="2012-12-07T19:20:00"/>
    <s v="Para assinatura do edital."/>
    <d v="1899-12-30T01:51:00"/>
    <n v="7.7083333329937886E-2"/>
    <d v="1899-12-31T00:00:00"/>
    <s v="17:29"/>
  </r>
  <r>
    <s v="Secretaria de Gestão de Serviços"/>
    <x v="20"/>
    <s v="Licitação"/>
    <s v="SLIC_ORIGI"/>
    <s v="SLIC_Atualiz"/>
    <x v="27"/>
    <m/>
    <d v="2012-12-07T19:20:00"/>
    <d v="2012-12-10T18:24:00"/>
    <s v="Edital assinado."/>
    <d v="1900-01-01T23:04:00"/>
    <n v="2.961111111115315"/>
    <d v="1900-01-01T00:00:00"/>
    <s v="19:20"/>
  </r>
  <r>
    <s v="Secretaria de Gestão de Serviços"/>
    <x v="20"/>
    <s v="Licitação"/>
    <s v="CPL_ORIGI"/>
    <s v="CPL_Atualiz"/>
    <x v="11"/>
    <m/>
    <d v="2012-12-10T18:24:00"/>
    <d v="2012-12-21T13:34:00"/>
    <s v="Para aguardar o certame"/>
    <d v="1900-01-09T19:10:00"/>
    <n v="10.798611111109494"/>
    <d v="1900-01-06T00:00:00"/>
    <s v="18:24"/>
  </r>
  <r>
    <s v="Secretaria de Gestão de Serviços"/>
    <x v="20"/>
    <s v="Licitação"/>
    <s v="SCCLC_ORIGI"/>
    <s v="SCCLC_Atualiz"/>
    <x v="51"/>
    <m/>
    <d v="2012-12-21T13:34:00"/>
    <d v="2012-12-21T16:55:00"/>
    <s v="Para análise das planilhas"/>
    <d v="1899-12-30T03:21:00"/>
    <n v="0.13958333332993789"/>
    <d v="1899-12-30T00:00:00"/>
    <s v="13:34"/>
  </r>
  <r>
    <s v="Secretaria de Gestão de Serviços"/>
    <x v="20"/>
    <s v="Licitação"/>
    <s v="SECIA_ORIGI"/>
    <s v="SECIA_Atualiz"/>
    <x v="52"/>
    <m/>
    <d v="2012-12-21T16:55:00"/>
    <d v="2012-12-21T17:01:00"/>
    <s v="Ciência e encaminhamento à CPL."/>
    <d v="1899-12-30T00:06:00"/>
    <n v="4.166666665696539E-3"/>
    <d v="1899-12-30T00:00:00"/>
    <s v="16:55"/>
  </r>
  <r>
    <s v="Secretaria de Gestão de Serviços"/>
    <x v="20"/>
    <s v="Licitação"/>
    <s v="CPL_ORIGI"/>
    <s v="CPL_Atualiz"/>
    <x v="11"/>
    <m/>
    <d v="2012-12-21T17:01:00"/>
    <d v="2012-12-26T15:57:00"/>
    <s v="Considerando o doc. 292.275/12 da SCCLC."/>
    <d v="1900-01-03T22:56:00"/>
    <n v="4.9555555555562023"/>
    <d v="1899-12-30T00:00:00"/>
    <s v="17:1"/>
  </r>
  <r>
    <s v="Secretaria de Gestão de Serviços"/>
    <x v="20"/>
    <s v="Licitação"/>
    <s v="SCCLC_ORIGI"/>
    <s v="SCCLC_Atualiz"/>
    <x v="51"/>
    <m/>
    <d v="2012-12-26T15:57:00"/>
    <d v="2012-12-26T17:22:00"/>
    <s v="Para análise das planilhas."/>
    <d v="1899-12-30T01:25:00"/>
    <n v="5.9027777781011537E-2"/>
    <d v="1899-12-30T00:00:00"/>
    <s v="15:57"/>
  </r>
  <r>
    <s v="Secretaria de Gestão de Serviços"/>
    <x v="20"/>
    <s v="Licitação"/>
    <s v="CCLCE_ORIGI"/>
    <s v="CCLCE_Atualiz"/>
    <x v="53"/>
    <m/>
    <d v="2012-12-26T17:22:00"/>
    <d v="2012-12-26T18:35:00"/>
    <s v="Ciência e encaminhamento à CPL"/>
    <d v="1899-12-30T01:13:00"/>
    <n v="5.0694444442342501E-2"/>
    <d v="1899-12-30T00:00:00"/>
    <s v="17:22"/>
  </r>
  <r>
    <s v="Secretaria de Gestão de Serviços"/>
    <x v="20"/>
    <s v="Licitação"/>
    <s v="CPL_ORIGI"/>
    <s v="CPL_Atualiz"/>
    <x v="11"/>
    <m/>
    <d v="2012-12-26T18:35:00"/>
    <d v="2013-01-18T13:59:00"/>
    <s v="De acordo com o parecer retro."/>
    <d v="1900-01-21T19:24:00"/>
    <n v="22.808333333334303"/>
    <d v="1900-08-19T00:00:00"/>
    <s v="18:35"/>
  </r>
  <r>
    <s v="Secretaria de Gestão de Serviços"/>
    <x v="20"/>
    <s v="Licitação"/>
    <s v="ASSDG_ORIGI"/>
    <s v="ASSDG_Atualiz"/>
    <x v="12"/>
    <m/>
    <d v="2013-01-18T13:59:00"/>
    <d v="2013-01-18T18:04:00"/>
    <s v="Para análise dos recursos"/>
    <d v="1899-12-30T04:05:00"/>
    <n v="0.17013888889050577"/>
    <d v="1899-12-31T00:00:00"/>
    <s v="13:59"/>
  </r>
  <r>
    <s v="Secretaria de Gestão de Serviços"/>
    <x v="20"/>
    <s v="Licitação"/>
    <s v="DG_ORIGI"/>
    <s v="DG_Atualiz"/>
    <x v="1"/>
    <m/>
    <d v="2013-01-18T18:04:00"/>
    <d v="2013-01-18T19:15:00"/>
    <s v="Com o parecer, para apreciação."/>
    <d v="1899-12-30T01:11:00"/>
    <n v="4.9305555556202307E-2"/>
    <d v="1899-12-31T00:00:00"/>
    <s v="18:4"/>
  </r>
  <r>
    <s v="Secretaria de Gestão de Serviços"/>
    <x v="20"/>
    <s v="Licitação"/>
    <s v="CPL_ORIGI"/>
    <s v="CPL_Atualiz"/>
    <x v="11"/>
    <m/>
    <d v="2013-01-18T19:15:00"/>
    <d v="2013-01-22T13:58:00"/>
    <s v="Para dar continuidade"/>
    <d v="1900-01-02T18:43:00"/>
    <n v="3.7798611111065838"/>
    <d v="1900-01-02T00:00:00"/>
    <s v="19:15"/>
  </r>
  <r>
    <s v="Secretaria de Gestão de Serviços"/>
    <x v="20"/>
    <s v="Licitação"/>
    <s v="SPO_ORIGI"/>
    <s v="SPO_Atualiz"/>
    <x v="5"/>
    <m/>
    <d v="2013-01-22T13:58:00"/>
    <d v="2013-01-22T16:16:00"/>
    <s v="Para informar disponibilidade orçamentária"/>
    <d v="1899-12-30T02:18:00"/>
    <n v="9.5833333332848269E-2"/>
    <d v="1899-12-31T00:00:00"/>
    <s v="13:58"/>
  </r>
  <r>
    <s v="Secretaria de Gestão de Serviços"/>
    <x v="20"/>
    <s v="Licitação"/>
    <s v="SECADM_ORIGI"/>
    <s v="SECADM_Atualiz"/>
    <x v="4"/>
    <m/>
    <d v="2013-01-22T16:16:00"/>
    <d v="2013-01-22T17:47:00"/>
    <s v="Tendo em vista a informação de disponibilidade constar em doc. 265.799/2012 e a LOA 2013 ainda n"/>
    <d v="1899-12-30T01:31:00"/>
    <n v="6.3194444446708076E-2"/>
    <d v="1899-12-31T00:00:00"/>
    <s v="16:16"/>
  </r>
  <r>
    <s v="Secretaria de Gestão de Serviços"/>
    <x v="20"/>
    <s v="Licitação"/>
    <s v="CLC_ORIGI"/>
    <s v="CLC_Atualiz"/>
    <x v="8"/>
    <m/>
    <d v="2013-01-22T17:47:00"/>
    <d v="2013-01-23T16:19:00"/>
    <s v="providências pertinentes"/>
    <d v="1899-12-30T22:32:00"/>
    <n v="0.93888888888614019"/>
    <d v="1900-01-01T00:00:00"/>
    <s v="17:47"/>
  </r>
  <r>
    <s v="Secretaria de Gestão de Serviços"/>
    <x v="20"/>
    <s v="Licitação"/>
    <s v="SCON_ORIGI"/>
    <s v="SCON_Atualiz"/>
    <x v="10"/>
    <m/>
    <d v="2013-01-23T16:19:00"/>
    <d v="2013-02-05T18:30:00"/>
    <s v="Para os procedimentos de formalização contratual."/>
    <d v="1900-01-12T02:11:00"/>
    <n v="13.09097222222772"/>
    <n v="-12"/>
    <s v="16:19"/>
  </r>
  <r>
    <s v="Secretaria de Gestão de Serviços"/>
    <x v="20"/>
    <s v="Licitação"/>
    <s v="SIASG_ORIGI"/>
    <s v="SIASG_Atualiz"/>
    <x v="39"/>
    <m/>
    <d v="2013-02-05T18:30:00"/>
    <d v="2013-02-06T17:27:00"/>
    <s v="Para publicar."/>
    <d v="1899-12-30T22:57:00"/>
    <n v="0.95624999999563443"/>
    <d v="1900-01-01T00:00:00"/>
    <s v="18:30"/>
  </r>
  <r>
    <s v="Secretaria de Gestão de Serviços"/>
    <x v="20"/>
    <s v="Licitação"/>
    <s v="SCON_ORIGI"/>
    <s v="SCON_Atualiz"/>
    <x v="10"/>
    <m/>
    <d v="2013-02-06T17:27:00"/>
    <d v="2013-02-08T18:22:00"/>
    <s v="Extrato do contrato 17/2013 encaminhado para publicação no DOU."/>
    <d v="1900-01-01T00:55:00"/>
    <n v="2.0381944444452529"/>
    <d v="1900-01-02T00:00:00"/>
    <s v="17:27"/>
  </r>
  <r>
    <s v="Secretaria de Gestão de Serviços"/>
    <x v="20"/>
    <s v="Licitação"/>
    <s v="CLC_ORIGI"/>
    <s v="CLC_Atualiz"/>
    <x v="8"/>
    <m/>
    <d v="2013-02-08T18:22:00"/>
    <d v="2013-02-08T19:09:00"/>
    <s v="Concluídos os procedimentos referentes ao Contrato."/>
    <d v="1899-12-30T00:47:00"/>
    <n v="3.2638888893416151E-2"/>
    <d v="1899-12-31T00:00:00"/>
    <s v="18:22"/>
  </r>
  <r>
    <s v="Secretaria de Gestão de Serviços"/>
    <x v="20"/>
    <s v="Licitação"/>
    <s v="SAEO_ORIGI"/>
    <s v="SAEO_Atualiz"/>
    <x v="14"/>
    <m/>
    <d v="2013-02-08T19:09:00"/>
    <d v="2013-02-13T17:04:00"/>
    <s v="Para lançamentos."/>
    <d v="1900-01-03T21:55:00"/>
    <n v="4.9131944444379769"/>
    <d v="1900-01-01T00:00:00"/>
    <s v="19:9"/>
  </r>
  <r>
    <s v="Secretaria de Gestão de Serviços"/>
    <x v="20"/>
    <s v="Registro de Preços"/>
    <s v="SPO_ORIGI"/>
    <s v="SPO_Atualiz"/>
    <x v="5"/>
    <m/>
    <d v="2013-02-13T17:04:00"/>
    <d v="2013-03-13T19:32:00"/>
    <s v="Conforme documento 014531/2013."/>
    <d v="1900-01-27T02:28:00"/>
    <n v="28.102777777778101"/>
    <d v="1899-12-31T00:00:00"/>
    <s v="17:4"/>
  </r>
  <r>
    <s v="Secretaria de Gestão de Serviços"/>
    <x v="21"/>
    <s v="Registro de Preços"/>
    <s v="SMCI_ORIGI"/>
    <s v="SMCI_Atualiz"/>
    <x v="49"/>
    <m/>
    <d v="2012-01-18T19:00:00"/>
    <d v="2012-01-19T19:00:00"/>
    <s v="-"/>
    <d v="1899-12-31T00:00:00"/>
    <n v="1"/>
    <d v="1900-01-01T00:00:00"/>
    <s v="19:0"/>
  </r>
  <r>
    <s v="Secretaria de Gestão de Serviços"/>
    <x v="21"/>
    <s v="Registro de Preços"/>
    <s v="SMOEP_ORIGI"/>
    <s v="SMIC_Atualiz"/>
    <x v="28"/>
    <s v="S"/>
    <d v="2012-01-19T19:00:00"/>
    <d v="2012-01-20T18:46:00"/>
    <s v="Para ciência."/>
    <d v="1899-12-30T23:46:00"/>
    <n v="0.99027777778246673"/>
    <d v="1900-01-01T00:00:00"/>
    <s v="19:0"/>
  </r>
  <r>
    <s v="Secretaria de Gestão de Serviços"/>
    <x v="21"/>
    <s v="Registro de Preços"/>
    <s v="SECADM_ORIGI"/>
    <s v="SECADM_Atualiz"/>
    <x v="4"/>
    <m/>
    <d v="2012-01-20T18:46:00"/>
    <d v="2012-01-24T18:57:00"/>
    <s v="Para apreciação."/>
    <d v="1900-01-03T00:11:00"/>
    <n v="4.007638888884685"/>
    <d v="1900-01-02T00:00:00"/>
    <s v="18:46"/>
  </r>
  <r>
    <s v="Secretaria de Gestão de Serviços"/>
    <x v="21"/>
    <s v="Registro de Preços"/>
    <s v="DG_ORIGI"/>
    <s v="DG_Atualiz"/>
    <x v="1"/>
    <m/>
    <d v="2012-01-24T18:57:00"/>
    <d v="2012-01-24T19:47:00"/>
    <s v="autorizar"/>
    <d v="1899-12-30T00:50:00"/>
    <n v="3.4722222226264421E-2"/>
    <d v="1899-12-31T00:00:00"/>
    <s v="18:57"/>
  </r>
  <r>
    <s v="Secretaria de Gestão de Serviços"/>
    <x v="21"/>
    <s v="Registro de Preços"/>
    <s v="SC_ORIGI"/>
    <s v="SC_Atualiz"/>
    <x v="9"/>
    <m/>
    <d v="2012-01-24T19:47:00"/>
    <d v="2012-01-26T17:24:00"/>
    <s v="para ratificar orçamentos e elaborar o termo de abertura de licitação."/>
    <d v="1899-12-31T21:37:00"/>
    <n v="1.9006944444408873"/>
    <d v="1900-01-02T00:00:00"/>
    <s v="19:47"/>
  </r>
  <r>
    <s v="Secretaria de Gestão de Serviços"/>
    <x v="21"/>
    <s v="Registro de Preços"/>
    <s v="CLC_ORIGI"/>
    <s v="CLC_Atualiz"/>
    <x v="8"/>
    <m/>
    <d v="2012-01-26T17:24:00"/>
    <d v="2012-01-26T17:56:00"/>
    <s v="Com as informações."/>
    <d v="1899-12-30T00:32:00"/>
    <n v="2.2222222221898846E-2"/>
    <d v="1899-12-31T00:00:00"/>
    <s v="17:24"/>
  </r>
  <r>
    <s v="Secretaria de Gestão de Serviços"/>
    <x v="21"/>
    <s v="Registro de Preços"/>
    <s v="SLIC_ORIGI"/>
    <s v="SLIC_Atualiz"/>
    <x v="27"/>
    <m/>
    <d v="2012-01-26T17:56:00"/>
    <d v="2012-01-27T17:57:00"/>
    <s v="Para elaborar a minuta do edital."/>
    <d v="1899-12-31T00:01:00"/>
    <n v="1.0006944444467081"/>
    <d v="1900-01-01T00:00:00"/>
    <s v="17:56"/>
  </r>
  <r>
    <s v="Secretaria de Gestão de Serviços"/>
    <x v="21"/>
    <s v="Registro de Preços"/>
    <s v="GABSA_ORIGI"/>
    <s v="GABSA_Atualiz"/>
    <x v="54"/>
    <m/>
    <d v="2012-01-27T17:57:00"/>
    <d v="2012-01-31T16:25:00"/>
    <s v="Para ratificação do termo de abertura de registro de preços."/>
    <d v="1900-01-02T22:28:00"/>
    <n v="3.9361111111138598"/>
    <d v="1900-01-02T00:00:00"/>
    <s v="17:57"/>
  </r>
  <r>
    <s v="Secretaria de Gestão de Serviços"/>
    <x v="21"/>
    <s v="Registro de Preços"/>
    <s v="DG_ORIGI"/>
    <s v="DG_Atualiz"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  <d v="1899-12-31T00:00:00"/>
    <s v="16:25"/>
  </r>
  <r>
    <s v="Secretaria de Gestão de Serviços"/>
    <x v="21"/>
    <s v="Registro de Preços"/>
    <s v="CLC_ORIGI"/>
    <s v="CLC_Atualiz"/>
    <x v="8"/>
    <m/>
    <d v="2012-01-31T18:26:00"/>
    <d v="2012-01-31T18:49:00"/>
    <s v="Para elaborar a minuta do edital"/>
    <d v="1899-12-30T00:23:00"/>
    <n v="1.5972222223354038E-2"/>
    <d v="1899-12-31T00:00:00"/>
    <s v="18:26"/>
  </r>
  <r>
    <s v="Secretaria de Gestão de Serviços"/>
    <x v="21"/>
    <s v="Registro de Preços"/>
    <s v="SLIC_ORIGI"/>
    <s v="SLIC_Atualiz"/>
    <x v="27"/>
    <m/>
    <d v="2012-01-31T18:49:00"/>
    <d v="2012-02-01T13:48:00"/>
    <s v="Para elaborar a minuta do edital."/>
    <d v="1899-12-30T18:59:00"/>
    <n v="0.79097222221753327"/>
    <n v="-21"/>
    <s v="18:49"/>
  </r>
  <r>
    <s v="Secretaria de Gestão de Serviços"/>
    <x v="21"/>
    <s v="Registro de Preços"/>
    <s v="CLC_ORIGI"/>
    <s v="CLC_Atualiz"/>
    <x v="8"/>
    <m/>
    <d v="2012-02-01T13:48:00"/>
    <d v="2012-02-01T15:23:00"/>
    <s v="Para análise da minuta de edital e anexos."/>
    <d v="1899-12-30T01:35:00"/>
    <n v="6.5972222226264421E-2"/>
    <d v="1899-12-31T00:00:00"/>
    <s v="13:48"/>
  </r>
  <r>
    <s v="Secretaria de Gestão de Serviços"/>
    <x v="21"/>
    <s v="Registro de Preços"/>
    <s v="CPL_ORIGI"/>
    <s v="CPL_Atualiz"/>
    <x v="11"/>
    <m/>
    <d v="2012-02-01T15:23:00"/>
    <d v="2012-02-02T13:39:00"/>
    <s v="Para análise da minuta do edital e seus anexos."/>
    <d v="1899-12-30T22:16:00"/>
    <n v="0.92777777777519077"/>
    <d v="1900-01-01T00:00:00"/>
    <s v="15:23"/>
  </r>
  <r>
    <s v="Secretaria de Gestão de Serviços"/>
    <x v="21"/>
    <s v="Registro de Preços"/>
    <s v="ASSDG_ORIGI"/>
    <s v="ASSDG_Atualiz"/>
    <x v="12"/>
    <m/>
    <d v="2012-02-02T13:39:00"/>
    <d v="2012-02-02T17:01:00"/>
    <s v="Analisada a minuta do edital"/>
    <d v="1899-12-30T03:22:00"/>
    <n v="0.14027777777664596"/>
    <d v="1899-12-31T00:00:00"/>
    <s v="13:39"/>
  </r>
  <r>
    <s v="Secretaria de Gestão de Serviços"/>
    <x v="21"/>
    <s v="Registro de Preços"/>
    <s v="SLIC_ORIGI"/>
    <s v="SLIC_Atualiz"/>
    <x v="27"/>
    <m/>
    <d v="2012-02-02T17:01:00"/>
    <d v="2012-02-07T14:21:00"/>
    <s v="Para continuidade dos procedimentos."/>
    <d v="1900-01-03T21:20:00"/>
    <n v="4.8888888888905058"/>
    <d v="1900-01-03T00:00:00"/>
    <s v="17:1"/>
  </r>
  <r>
    <s v="Secretaria de Gestão de Serviços"/>
    <x v="21"/>
    <s v="Registro de Preços"/>
    <s v="CPL_ORIGI"/>
    <s v="CPL_Atualiz"/>
    <x v="11"/>
    <m/>
    <d v="2012-02-07T14:21:00"/>
    <d v="2012-02-07T15:59:00"/>
    <s v="Para assinatura do edital."/>
    <d v="1899-12-30T01:38:00"/>
    <n v="6.805555555911269E-2"/>
    <d v="1899-12-31T00:00:00"/>
    <s v="14:21"/>
  </r>
  <r>
    <s v="Secretaria de Gestão de Serviços"/>
    <x v="21"/>
    <s v="Registro de Preços"/>
    <s v="SLIC_ORIGI"/>
    <s v="SLIC_Atualiz"/>
    <x v="27"/>
    <m/>
    <d v="2012-02-07T15:59:00"/>
    <d v="2012-02-08T18:46:00"/>
    <s v="Com o edital assinado."/>
    <d v="1899-12-31T02:47:00"/>
    <n v="1.1159722222218988"/>
    <d v="1900-01-01T00:00:00"/>
    <s v="15:59"/>
  </r>
  <r>
    <s v="Secretaria de Gestão de Serviços"/>
    <x v="21"/>
    <s v="Registro de Preços"/>
    <s v="CPL_ORIGI"/>
    <s v="CPL_Atualiz"/>
    <x v="11"/>
    <m/>
    <d v="2012-02-08T18:46:00"/>
    <d v="2012-02-10T15:55:00"/>
    <s v="Para aguardar a realização do certame."/>
    <d v="1899-12-31T21:09:00"/>
    <n v="1.8812499999985448"/>
    <d v="1900-01-02T00:00:00"/>
    <s v="18:46"/>
  </r>
  <r>
    <s v="Secretaria de Gestão de Serviços"/>
    <x v="21"/>
    <s v="Registro de Preços"/>
    <s v="SLIC_ORIGI"/>
    <s v="SLIC_Atualiz"/>
    <x v="27"/>
    <m/>
    <d v="2012-02-10T15:55:00"/>
    <d v="2012-02-13T14:11:00"/>
    <s v="A pedido"/>
    <d v="1900-01-01T22:16:00"/>
    <n v="2.9277777777751908"/>
    <d v="1900-01-01T00:00:00"/>
    <s v="15:55"/>
  </r>
  <r>
    <s v="Secretaria de Gestão de Serviços"/>
    <x v="21"/>
    <s v="Registro de Preços"/>
    <s v="CPL_ORIGI"/>
    <s v="CPL_Atualiz"/>
    <x v="11"/>
    <m/>
    <d v="2012-02-13T14:11:00"/>
    <d v="2012-02-29T19:09:00"/>
    <s v="Para aguardar a realização do certame."/>
    <d v="1900-01-15T04:58:00"/>
    <n v="16.206944444449618"/>
    <d v="1900-01-10T00:00:00"/>
    <s v="14:11"/>
  </r>
  <r>
    <s v="Secretaria de Gestão de Serviços"/>
    <x v="21"/>
    <s v="Registro de Preços"/>
    <s v="ASSDG_ORIGI"/>
    <s v="ASSDG_Atualiz"/>
    <x v="12"/>
    <m/>
    <d v="2012-02-29T19:09:00"/>
    <d v="2012-03-01T16:28:00"/>
    <s v="Para análise e homologação."/>
    <d v="1899-12-30T21:19:00"/>
    <n v="0.88819444444379769"/>
    <n v="-21"/>
    <s v="19:9"/>
  </r>
  <r>
    <s v="Secretaria de Gestão de Serviços"/>
    <x v="21"/>
    <s v="Registro de Preços"/>
    <s v="DG_ORIGI"/>
    <s v="DG_Atualiz"/>
    <x v="1"/>
    <m/>
    <d v="2012-03-01T16:28:00"/>
    <d v="2012-03-01T18:20:00"/>
    <s v="Para apreciação."/>
    <d v="1899-12-30T01:52:00"/>
    <n v="7.7777777776645962E-2"/>
    <d v="1899-12-31T00:00:00"/>
    <s v="16:28"/>
  </r>
  <r>
    <s v="Secretaria de Gestão de Serviços"/>
    <x v="21"/>
    <s v="Registro de Preços"/>
    <s v="SMCI_ORIGI"/>
    <s v="SMCI_Atualiz"/>
    <x v="49"/>
    <m/>
    <d v="2012-03-01T18:20:00"/>
    <d v="2012-03-16T17:10:00"/>
    <s v="À SMCI para anexar as Atas."/>
    <d v="1900-01-13T22:50:00"/>
    <n v="14.951388888890506"/>
    <d v="1900-01-11T00:00:00"/>
    <s v="18:20"/>
  </r>
  <r>
    <s v="Secretaria de Gestão de Serviços"/>
    <x v="21"/>
    <s v="Registro de Preços"/>
    <s v="DG_ORIGI"/>
    <s v="DG_Atualiz"/>
    <x v="1"/>
    <m/>
    <d v="2012-03-16T17:10:00"/>
    <d v="2012-03-16T20:02:00"/>
    <s v="Para assinatura da Ata de Registro de Preços"/>
    <d v="1899-12-30T02:52:00"/>
    <n v="0.11944444444088731"/>
    <d v="1899-12-31T00:00:00"/>
    <s v="17:10"/>
  </r>
  <r>
    <s v="Secretaria de Gestão de Serviços"/>
    <x v="22"/>
    <s v="Registro de Preços"/>
    <s v="SMOEP_ORIGI"/>
    <s v="SMIC_Atualiz"/>
    <x v="28"/>
    <s v="S"/>
    <d v="2014-09-02T18:49:00"/>
    <d v="2014-09-03T18:49:00"/>
    <s v="-"/>
    <d v="1899-12-31T00:00:00"/>
    <n v="1"/>
    <d v="1900-01-01T00:00:00"/>
    <s v="18:49"/>
  </r>
  <r>
    <s v="Secretaria de Gestão de Serviços"/>
    <x v="22"/>
    <s v="Registro de Preços"/>
    <s v="CAA_ORIGI"/>
    <s v="CIP_Atualiz"/>
    <x v="3"/>
    <s v="S"/>
    <d v="2014-09-03T18:49:00"/>
    <d v="2014-09-04T12:57:00"/>
    <s v="Para análise e encaminhamentos."/>
    <d v="1899-12-30T18:08:00"/>
    <n v="0.75555555555183673"/>
    <d v="1900-01-01T00:00:00"/>
    <s v="18:49"/>
  </r>
  <r>
    <s v="Secretaria de Gestão de Serviços"/>
    <x v="22"/>
    <s v="Registro de Preços"/>
    <s v="SECADM_ORIGI"/>
    <s v="SECADM_Atualiz"/>
    <x v="4"/>
    <m/>
    <d v="2014-09-04T12:57:00"/>
    <d v="2014-09-04T14:42:00"/>
    <s v="Segue para autorizar a licitação por registro de preços."/>
    <d v="1899-12-30T01:45:00"/>
    <n v="7.2916666671517305E-2"/>
    <d v="1899-12-31T00:00:00"/>
    <s v="12:57"/>
  </r>
  <r>
    <s v="Secretaria de Gestão de Serviços"/>
    <x v="22"/>
    <s v="Registro de Preços"/>
    <s v="SMOEP_ORIGI"/>
    <s v="SMIC_Atualiz"/>
    <x v="28"/>
    <s v="S"/>
    <d v="2014-09-04T14:42:00"/>
    <d v="2014-09-11T18:09:00"/>
    <s v="anexar orçamentos"/>
    <d v="1900-01-06T03:27:00"/>
    <n v="7.1437499999956344"/>
    <d v="1900-01-04T00:00:00"/>
    <s v="14:42"/>
  </r>
  <r>
    <s v="Secretaria de Gestão de Serviços"/>
    <x v="22"/>
    <s v="Registro de Preços"/>
    <s v="SECADM_ORIGI"/>
    <s v="SECADM_Atualiz"/>
    <x v="4"/>
    <m/>
    <d v="2014-09-11T18:09:00"/>
    <d v="2014-09-12T15:53:00"/>
    <s v="Anexados os orçamentos, para seguir o procedimento de contratação."/>
    <d v="1899-12-30T21:44:00"/>
    <n v="0.90555555556056788"/>
    <d v="1900-01-01T00:00:00"/>
    <s v="18:9"/>
  </r>
  <r>
    <s v="Secretaria de Gestão de Serviços"/>
    <x v="22"/>
    <s v="Registro de Preços"/>
    <s v="CLC_ORIGI"/>
    <s v="CLC_Atualiz"/>
    <x v="8"/>
    <m/>
    <d v="2014-09-12T15:53:00"/>
    <d v="2014-09-12T17:07:00"/>
    <s v="providências"/>
    <d v="1899-12-30T01:14:00"/>
    <n v="5.1388888881774619E-2"/>
    <d v="1899-12-31T00:00:00"/>
    <s v="15:53"/>
  </r>
  <r>
    <s v="Secretaria de Gestão de Serviços"/>
    <x v="22"/>
    <s v="Registro de Preços"/>
    <s v="SC_ORIGI"/>
    <s v="SC_Atualiz"/>
    <x v="9"/>
    <m/>
    <d v="2014-09-12T17:07:00"/>
    <d v="2014-09-20T14:45:00"/>
    <s v="Tendo em vista, já constar os orçamentos no pad, solicito que seja emitido o termo de abertura de li"/>
    <d v="1900-01-06T21:38:00"/>
    <n v="7.9013888888948713"/>
    <d v="1900-01-05T00:00:00"/>
    <s v="17:7"/>
  </r>
  <r>
    <s v="Secretaria de Gestão de Serviços"/>
    <x v="22"/>
    <s v="Registro de Preços"/>
    <s v="CLC_ORIGI"/>
    <s v="CLC_Atualiz"/>
    <x v="8"/>
    <m/>
    <d v="2014-09-20T14:45:00"/>
    <d v="2014-09-22T11:36:00"/>
    <s v="Com Termo de Abertura de Licitação"/>
    <d v="1899-12-31T20:51:00"/>
    <n v="1.8687499999941792"/>
    <d v="1899-12-31T00:00:00"/>
    <s v="14:45"/>
  </r>
  <r>
    <s v="Secretaria de Gestão de Serviços"/>
    <x v="22"/>
    <s v="Registro de Preços"/>
    <s v="SECADM_ORIGI"/>
    <s v="SECADM_Atualiz"/>
    <x v="4"/>
    <m/>
    <d v="2014-09-22T11:36:00"/>
    <d v="2014-09-22T15:01:00"/>
    <s v="Para autorizar abertura de licitação."/>
    <d v="1899-12-30T03:25:00"/>
    <n v="0.14236111111677019"/>
    <d v="1899-12-31T00:00:00"/>
    <s v="11:36"/>
  </r>
  <r>
    <s v="Secretaria de Gestão de Serviços"/>
    <x v="22"/>
    <s v="Registro de Preços"/>
    <s v="CLC_ORIGI"/>
    <s v="CLC_Atualiz"/>
    <x v="8"/>
    <m/>
    <d v="2014-09-22T15:01:00"/>
    <d v="2014-09-23T17:17:00"/>
    <s v="Para elaborar a minuta do edital."/>
    <d v="1899-12-31T02:16:00"/>
    <n v="1.0944444444394321"/>
    <d v="1900-01-01T00:00:00"/>
    <s v="15:1"/>
  </r>
  <r>
    <s v="Secretaria de Gestão de Serviços"/>
    <x v="22"/>
    <s v="Registro de Preços"/>
    <s v="SLIC_ORIGI"/>
    <s v="SLIC_Atualiz"/>
    <x v="27"/>
    <m/>
    <d v="2014-09-23T17:17:00"/>
    <d v="2014-09-29T15:11:00"/>
    <s v="Para elaborar a minuta do edital."/>
    <d v="1900-01-04T21:54:00"/>
    <n v="5.9125000000058208"/>
    <d v="1900-01-04T00:00:00"/>
    <s v="17:17"/>
  </r>
  <r>
    <s v="Secretaria de Gestão de Serviços"/>
    <x v="22"/>
    <s v="Registro de Preços"/>
    <s v="CLC_ORIGI"/>
    <s v="CLC_Atualiz"/>
    <x v="8"/>
    <m/>
    <d v="2014-09-29T15:11:00"/>
    <d v="2014-09-29T19:09:00"/>
    <s v="Para análise e encaminhamento."/>
    <d v="1899-12-30T03:58:00"/>
    <n v="0.16527777777810115"/>
    <d v="1899-12-31T00:00:00"/>
    <s v="15:11"/>
  </r>
  <r>
    <s v="Secretaria de Gestão de Serviços"/>
    <x v="22"/>
    <s v="Registro de Preços"/>
    <s v="SECADM_ORIGI"/>
    <s v="SECADM_Atualiz"/>
    <x v="4"/>
    <m/>
    <d v="2014-09-29T19:09:00"/>
    <d v="2014-09-30T18:35:00"/>
    <s v="Submetemos à apreciação superior."/>
    <d v="1899-12-30T23:26:00"/>
    <n v="0.976388888884685"/>
    <d v="1900-01-01T00:00:00"/>
    <s v="19:9"/>
  </r>
  <r>
    <s v="Secretaria de Gestão de Serviços"/>
    <x v="22"/>
    <s v="Registro de Preços"/>
    <s v="CPL_ORIGI"/>
    <s v="CPL_Atualiz"/>
    <x v="11"/>
    <m/>
    <d v="2014-09-30T18:35:00"/>
    <d v="2014-09-30T18:51:00"/>
    <s v="análise e encaminhamento devido"/>
    <d v="1899-12-30T00:16:00"/>
    <n v="1.1111111110949423E-2"/>
    <d v="1899-12-31T00:00:00"/>
    <s v="18:35"/>
  </r>
  <r>
    <s v="Secretaria de Gestão de Serviços"/>
    <x v="22"/>
    <s v="Registro de Preços"/>
    <s v="ASSDG_ORIGI"/>
    <s v="ASSDG_Atualiz"/>
    <x v="12"/>
    <m/>
    <d v="2014-09-30T18:51:00"/>
    <d v="2014-10-01T18:14:00"/>
    <s v="para análise"/>
    <d v="1899-12-30T23:23:00"/>
    <n v="0.97430555555911269"/>
    <n v="-22"/>
    <s v="18:51"/>
  </r>
  <r>
    <s v="Secretaria de Gestão de Serviços"/>
    <x v="22"/>
    <s v="Registro de Preços"/>
    <s v="DG_ORIGI"/>
    <s v="DG_Atualiz"/>
    <x v="1"/>
    <m/>
    <d v="2014-10-01T18:14:00"/>
    <d v="2014-10-01T19:45:00"/>
    <s v="Para apreciação."/>
    <d v="1899-12-30T01:31:00"/>
    <n v="6.3194444439432118E-2"/>
    <d v="1899-12-31T00:00:00"/>
    <s v="18:14"/>
  </r>
  <r>
    <s v="Secretaria de Gestão de Serviços"/>
    <x v="22"/>
    <s v="Registro de Preços"/>
    <s v="SLIC_ORIGI"/>
    <s v="SLIC_Atualiz"/>
    <x v="27"/>
    <m/>
    <d v="2014-10-01T19:45:00"/>
    <d v="2014-10-13T16:13:00"/>
    <s v="para publicação do edital"/>
    <d v="1900-01-10T20:28:00"/>
    <n v="11.852777777778101"/>
    <d v="1900-01-08T00:00:00"/>
    <s v="19:45"/>
  </r>
  <r>
    <s v="Secretaria de Gestão de Serviços"/>
    <x v="22"/>
    <s v="Registro de Preços"/>
    <s v="CPL_ORIGI"/>
    <s v="CPL_Atualiz"/>
    <x v="11"/>
    <m/>
    <d v="2014-10-13T16:13:00"/>
    <d v="2014-10-13T19:12:00"/>
    <s v="Com edital e anexos, para assinatura."/>
    <d v="1899-12-30T02:59:00"/>
    <n v="0.12430555556056788"/>
    <d v="1899-12-31T00:00:00"/>
    <s v="16:13"/>
  </r>
  <r>
    <s v="Secretaria de Gestão de Serviços"/>
    <x v="22"/>
    <s v="Registro de Preços"/>
    <s v="SLIC_ORIGI"/>
    <s v="SLIC_Atualiz"/>
    <x v="27"/>
    <m/>
    <d v="2014-10-13T19:12:00"/>
    <d v="2014-10-15T19:01:00"/>
    <s v="Edital assinado."/>
    <d v="1899-12-31T23:49:00"/>
    <n v="1.992361111108039"/>
    <d v="1900-01-02T00:00:00"/>
    <s v="19:12"/>
  </r>
  <r>
    <s v="Secretaria de Gestão de Serviços"/>
    <x v="22"/>
    <s v="Registro de Preços"/>
    <s v="CPL_ORIGI"/>
    <s v="CPL_Atualiz"/>
    <x v="11"/>
    <m/>
    <d v="2014-10-15T19:01:00"/>
    <d v="2014-10-23T15:15:00"/>
    <s v="Para aguardar a data de abertura do certame."/>
    <d v="1900-01-06T20:14:00"/>
    <n v="7.8430555555532919"/>
    <d v="1900-01-06T00:00:00"/>
    <s v="19:1"/>
  </r>
  <r>
    <s v="Secretaria de Gestão de Serviços"/>
    <x v="22"/>
    <s v="Registro de Preços"/>
    <s v="SMOEP_ORIGI"/>
    <s v="SMIC_Atualiz"/>
    <x v="28"/>
    <s v="S"/>
    <d v="2014-10-23T15:15:00"/>
    <d v="2014-10-23T15:20:00"/>
    <s v="a pedido."/>
    <d v="1899-12-30T00:05:00"/>
    <n v="3.4722222262644209E-3"/>
    <d v="1899-12-31T00:00:00"/>
    <s v="15:15"/>
  </r>
  <r>
    <s v="Secretaria de Gestão de Serviços"/>
    <x v="22"/>
    <s v="Registro de Preços"/>
    <s v="SLIC_ORIGI"/>
    <s v="SLIC_Atualiz"/>
    <x v="27"/>
    <m/>
    <d v="2014-10-23T15:20:00"/>
    <d v="2014-10-23T15:26:00"/>
    <s v="Para suspender o certame."/>
    <d v="1899-12-30T00:06:00"/>
    <n v="4.166666665696539E-3"/>
    <d v="1899-12-31T00:00:00"/>
    <s v="15:20"/>
  </r>
  <r>
    <s v="Secretaria de Gestão de Serviços"/>
    <x v="22"/>
    <s v="Registro de Preços"/>
    <s v="CPL_ORIGI"/>
    <s v="CPL_Atualiz"/>
    <x v="11"/>
    <m/>
    <d v="2014-10-23T15:26:00"/>
    <d v="2014-10-23T17:39:00"/>
    <s v="Para juntada e resposta a impugnação interposta ao presente certame."/>
    <d v="1899-12-30T02:13:00"/>
    <n v="9.2361111113859806E-2"/>
    <d v="1899-12-31T00:00:00"/>
    <s v="15:26"/>
  </r>
  <r>
    <s v="Secretaria de Gestão de Serviços"/>
    <x v="22"/>
    <s v="Registro de Preços"/>
    <s v="SLIC_ORIGI"/>
    <s v="SLIC_Atualiz"/>
    <x v="27"/>
    <m/>
    <d v="2014-10-23T17:39:00"/>
    <d v="2014-10-24T16:30:00"/>
    <s v="suspender."/>
    <d v="1899-12-30T22:51:00"/>
    <n v="0.95208333332993789"/>
    <d v="1900-01-01T00:00:00"/>
    <s v="17:39"/>
  </r>
  <r>
    <s v="Secretaria de Gestão de Serviços"/>
    <x v="22"/>
    <s v="Registro de Preços"/>
    <s v="CPL_ORIGI"/>
    <s v="CPL_Atualiz"/>
    <x v="11"/>
    <m/>
    <d v="2014-10-24T16:30:00"/>
    <d v="2014-10-24T18:25:00"/>
    <s v="Para as demais providências pertinentes à impugnação e consequente suspensão do certame."/>
    <d v="1899-12-30T01:55:00"/>
    <n v="7.9861111109494232E-2"/>
    <d v="1899-12-31T00:00:00"/>
    <s v="16:30"/>
  </r>
  <r>
    <s v="Secretaria de Gestão de Serviços"/>
    <x v="22"/>
    <s v="Registro de Preços"/>
    <s v="ASSDG_ORIGI"/>
    <s v="ASSDG_Atualiz"/>
    <x v="12"/>
    <m/>
    <d v="2014-10-24T18:25:00"/>
    <d v="2014-10-27T16:12:00"/>
    <s v="Relatório decisão Pregoeira"/>
    <d v="1900-01-01T21:47:00"/>
    <n v="2.9076388888934162"/>
    <d v="1900-01-01T00:00:00"/>
    <s v="18:25"/>
  </r>
  <r>
    <s v="Secretaria de Gestão de Serviços"/>
    <x v="22"/>
    <s v="Registro de Preços"/>
    <s v="DG_ORIGI"/>
    <s v="DG_Atualiz"/>
    <x v="1"/>
    <m/>
    <d v="2014-10-27T16:12:00"/>
    <d v="2014-10-27T16:53:00"/>
    <s v="Para apreciação."/>
    <d v="1899-12-30T00:41:00"/>
    <n v="2.8472222220443655E-2"/>
    <d v="1899-12-31T00:00:00"/>
    <s v="16:12"/>
  </r>
  <r>
    <s v="Secretaria de Gestão de Serviços"/>
    <x v="22"/>
    <s v="Registro de Preços"/>
    <s v="CPL_ORIGI"/>
    <s v="CPL_Atualiz"/>
    <x v="11"/>
    <m/>
    <d v="2014-10-27T16:53:00"/>
    <d v="2014-10-27T19:31:00"/>
    <s v="Para dar continuidade."/>
    <d v="1899-12-30T02:38:00"/>
    <n v="0.10972222222335404"/>
    <d v="1899-12-31T00:00:00"/>
    <s v="16:53"/>
  </r>
  <r>
    <s v="Secretaria de Gestão de Serviços"/>
    <x v="22"/>
    <s v="Registro de Preços"/>
    <s v="SECADM_ORIGI"/>
    <s v="SECADM_Atualiz"/>
    <x v="4"/>
    <m/>
    <d v="2014-10-27T19:31:00"/>
    <d v="2014-10-28T16:51:00"/>
    <s v="Para conhecimento e demais providências."/>
    <d v="1899-12-30T21:20:00"/>
    <n v="0.88888888888322981"/>
    <d v="1900-01-01T00:00:00"/>
    <s v="19:31"/>
  </r>
  <r>
    <s v="Secretaria de Gestão de Serviços"/>
    <x v="22"/>
    <s v="Registro de Preços"/>
    <s v="SMOEP_ORIGI"/>
    <s v="SMIC_Atualiz"/>
    <x v="28"/>
    <s v="S"/>
    <d v="2014-10-28T16:51:00"/>
    <d v="2014-11-03T19:04:00"/>
    <s v="providências / continuidade"/>
    <d v="1900-01-05T02:13:00"/>
    <n v="6.0923611111138598"/>
    <n v="-20"/>
    <s v="16:51"/>
  </r>
  <r>
    <s v="Secretaria de Gestão de Serviços"/>
    <x v="22"/>
    <s v="Registro de Preços"/>
    <s v="SLIC_ORIGI"/>
    <s v="SLIC_Atualiz"/>
    <x v="27"/>
    <m/>
    <d v="2014-11-03T19:04:00"/>
    <d v="2014-11-07T15:35:00"/>
    <s v="I- Com o projeto b ico retificado. II- Para encaminhamentos."/>
    <d v="1900-01-02T20:31:00"/>
    <n v="3.8548611111109494"/>
    <d v="1900-01-04T00:00:00"/>
    <s v="19:4"/>
  </r>
  <r>
    <s v="Secretaria de Gestão de Serviços"/>
    <x v="22"/>
    <s v="Registro de Preços"/>
    <s v="CPL_ORIGI"/>
    <s v="CPL_Atualiz"/>
    <x v="11"/>
    <m/>
    <d v="2014-11-07T15:35:00"/>
    <d v="2014-11-07T15:36:00"/>
    <s v="Com edital, em definitivo, para assinatura."/>
    <d v="1899-12-30T00:01:00"/>
    <n v="6.944444467080757E-4"/>
    <d v="1899-12-31T00:00:00"/>
    <s v="15:35"/>
  </r>
  <r>
    <s v="Secretaria de Gestão de Serviços"/>
    <x v="22"/>
    <s v="Registro de Preços"/>
    <s v="SLIC_ORIGI"/>
    <s v="SLIC_Atualiz"/>
    <x v="27"/>
    <m/>
    <d v="2014-11-07T15:36:00"/>
    <d v="2014-11-10T15:04:00"/>
    <s v="Edital assinado."/>
    <d v="1900-01-01T23:28:00"/>
    <n v="2.9777777777781012"/>
    <d v="1900-01-01T00:00:00"/>
    <s v="15:36"/>
  </r>
  <r>
    <s v="Secretaria de Gestão de Serviços"/>
    <x v="22"/>
    <s v="Registro de Preços"/>
    <s v="CPL_ORIGI"/>
    <s v="CPL_Atualiz"/>
    <x v="11"/>
    <m/>
    <d v="2014-11-10T15:04:00"/>
    <d v="2014-11-10T16:40:00"/>
    <s v="Para aguardar a abertura do certame."/>
    <d v="1899-12-30T01:36:00"/>
    <n v="6.6666666665696539E-2"/>
    <d v="1899-12-31T00:00:00"/>
    <s v="15:4"/>
  </r>
  <r>
    <s v="Secretaria de Gestão de Serviços"/>
    <x v="22"/>
    <s v="Registro de Preços"/>
    <s v="SMOEP_ORIGI"/>
    <s v="SMIC_Atualiz"/>
    <x v="28"/>
    <s v="S"/>
    <d v="2014-11-10T16:40:00"/>
    <d v="2014-11-10T20:26:00"/>
    <s v="A pedido."/>
    <d v="1899-12-30T03:46:00"/>
    <n v="0.15694444444670808"/>
    <d v="1899-12-31T00:00:00"/>
    <s v="16:40"/>
  </r>
  <r>
    <s v="Secretaria de Gestão de Serviços"/>
    <x v="22"/>
    <s v="Registro de Preços"/>
    <s v="SLIC_ORIGI"/>
    <s v="SLIC_Atualiz"/>
    <x v="27"/>
    <m/>
    <d v="2014-11-10T20:26:00"/>
    <d v="2014-11-11T14:19:00"/>
    <s v="Para encaminhamentos."/>
    <d v="1899-12-30T17:53:00"/>
    <n v="0.74513888888759539"/>
    <d v="1900-01-01T00:00:00"/>
    <s v="20:26"/>
  </r>
  <r>
    <s v="Secretaria de Gestão de Serviços"/>
    <x v="22"/>
    <s v="Registro de Preços"/>
    <s v="CPL_ORIGI"/>
    <s v="CPL_Atualiz"/>
    <x v="11"/>
    <m/>
    <d v="2014-11-11T14:19:00"/>
    <d v="2014-11-11T18:09:00"/>
    <s v="Com edital para assinatura."/>
    <d v="1899-12-30T03:50:00"/>
    <n v="0.15972222221898846"/>
    <d v="1899-12-31T00:00:00"/>
    <s v="14:19"/>
  </r>
  <r>
    <s v="Secretaria de Gestão de Serviços"/>
    <x v="22"/>
    <s v="Registro de Preços"/>
    <s v="SLIC_ORIGI"/>
    <s v="SLIC_Atualiz"/>
    <x v="27"/>
    <m/>
    <d v="2014-11-11T18:09:00"/>
    <d v="2014-11-12T13:41:00"/>
    <s v="Edital assinado."/>
    <d v="1899-12-30T19:32:00"/>
    <n v="0.81388888889341615"/>
    <d v="1900-01-01T00:00:00"/>
    <s v="18:9"/>
  </r>
  <r>
    <s v="Secretaria de Gestão de Serviços"/>
    <x v="22"/>
    <s v="Registro de Preços"/>
    <s v="CPL_ORIGI"/>
    <s v="CPL_Atualiz"/>
    <x v="11"/>
    <m/>
    <d v="2014-11-12T13:41:00"/>
    <d v="2014-11-24T17:08:00"/>
    <s v="Segue para aguardar a abertura do certame."/>
    <d v="1900-01-11T03:27:00"/>
    <n v="12.143749999995634"/>
    <d v="1900-01-08T00:00:00"/>
    <s v="13:41"/>
  </r>
  <r>
    <s v="Secretaria de Gestão de Serviços"/>
    <x v="22"/>
    <s v="Registro de Preços"/>
    <s v="SMOEP_ORIGI"/>
    <s v="SMIC_Atualiz"/>
    <x v="28"/>
    <s v="S"/>
    <d v="2014-11-24T17:08:00"/>
    <d v="2014-11-25T16:11:00"/>
    <s v="A pedido."/>
    <d v="1899-12-30T23:03:00"/>
    <n v="0.96041666666860692"/>
    <d v="1900-01-01T00:00:00"/>
    <s v="17:8"/>
  </r>
  <r>
    <s v="Secretaria de Gestão de Serviços"/>
    <x v="22"/>
    <s v="Registro de Preços"/>
    <s v="CPL_ORIGI"/>
    <s v="CPL_Atualiz"/>
    <x v="11"/>
    <m/>
    <d v="2014-11-25T16:11:00"/>
    <d v="2014-11-26T17:36:00"/>
    <s v="Para continuidade do pregão."/>
    <d v="1899-12-31T01:25:00"/>
    <n v="1.0590277777737356"/>
    <d v="1900-01-01T00:00:00"/>
    <s v="16:11"/>
  </r>
  <r>
    <s v="Secretaria de Gestão de Serviços"/>
    <x v="22"/>
    <s v="Registro de Preços"/>
    <s v="SMOEP_ORIGI"/>
    <s v="SMIC_Atualiz"/>
    <x v="28"/>
    <s v="S"/>
    <d v="2014-11-26T17:36:00"/>
    <d v="2014-12-01T11:04:00"/>
    <s v="A pedido."/>
    <d v="1900-01-03T17:28:00"/>
    <n v="4.7277777777781012"/>
    <n v="-13"/>
    <s v="17:36"/>
  </r>
  <r>
    <s v="Secretaria de Gestão de Serviços"/>
    <x v="22"/>
    <s v="Registro de Preços"/>
    <s v="CPL_ORIGI"/>
    <s v="CPL_Atualiz"/>
    <x v="11"/>
    <m/>
    <d v="2014-12-01T11:04:00"/>
    <d v="2014-12-01T16:26:00"/>
    <s v="Com as informações da SMOEP"/>
    <d v="1899-12-30T05:22:00"/>
    <n v="0.22361111111240461"/>
    <d v="1899-12-31T00:00:00"/>
    <s v="11:4"/>
  </r>
  <r>
    <s v="Secretaria de Gestão de Serviços"/>
    <x v="22"/>
    <s v="Registro de Preços"/>
    <s v="SMOEP_ORIGI"/>
    <s v="SMIC_Atualiz"/>
    <x v="28"/>
    <s v="S"/>
    <d v="2014-12-01T16:26:00"/>
    <d v="2014-12-03T19:19:00"/>
    <s v="para informações complementares."/>
    <d v="1900-01-01T02:53:00"/>
    <n v="2.1201388888875954"/>
    <d v="1900-01-02T00:00:00"/>
    <s v="16:26"/>
  </r>
  <r>
    <s v="Secretaria de Gestão de Serviços"/>
    <x v="22"/>
    <s v="Registro de Preços"/>
    <s v="CPL_ORIGI"/>
    <s v="CPL_Atualiz"/>
    <x v="11"/>
    <m/>
    <d v="2014-12-03T19:19:00"/>
    <d v="2014-12-18T15:12:00"/>
    <s v="Dar continuidade a licitação"/>
    <d v="1900-01-13T19:53:00"/>
    <n v="14.828472222223354"/>
    <d v="1900-01-10T00:00:00"/>
    <s v="19:19"/>
  </r>
  <r>
    <s v="Secretaria de Gestão de Serviços"/>
    <x v="22"/>
    <s v="Registro de Preços"/>
    <s v="ASSDG_ORIGI"/>
    <s v="ASSDG_Atualiz"/>
    <x v="12"/>
    <m/>
    <d v="2014-12-18T15:12:00"/>
    <d v="2014-12-18T17:35:00"/>
    <s v="Para análise"/>
    <d v="1899-12-30T02:23:00"/>
    <n v="9.930555555911269E-2"/>
    <d v="1899-12-31T00:00:00"/>
    <s v="15:12"/>
  </r>
  <r>
    <s v="Secretaria de Gestão de Serviços"/>
    <x v="22"/>
    <s v="Registro de Preços"/>
    <s v="DG_ORIGI"/>
    <s v="DG_Atualiz"/>
    <x v="1"/>
    <m/>
    <d v="2014-12-18T17:35:00"/>
    <d v="2014-12-18T20:22:00"/>
    <s v="Para apreciação."/>
    <d v="1899-12-30T02:47:00"/>
    <n v="0.11597222222189885"/>
    <d v="1899-12-31T00:00:00"/>
    <s v="17:35"/>
  </r>
  <r>
    <s v="Secretaria de Gestão de Serviços"/>
    <x v="22"/>
    <s v="Registro de Preços"/>
    <s v="CPL_ORIGI"/>
    <s v="CPL_Atualiz"/>
    <x v="11"/>
    <m/>
    <d v="2014-12-18T20:22:00"/>
    <d v="2014-12-19T16:54:00"/>
    <s v="Para dar continuidade."/>
    <d v="1899-12-30T20:32:00"/>
    <n v="0.8555555555576575"/>
    <d v="1899-12-31T00:00:00"/>
    <s v="20:22"/>
  </r>
  <r>
    <s v="Secretaria de Gestão de Serviços"/>
    <x v="22"/>
    <s v="Registro de Preços"/>
    <s v="ASSDG_ORIGI"/>
    <s v="ASSDG_Atualiz"/>
    <x v="12"/>
    <m/>
    <d v="2014-12-19T16:54:00"/>
    <d v="2014-12-23T12:09:00"/>
    <s v="Para análise, adjudicação e homologação"/>
    <d v="1900-01-02T19:15:00"/>
    <n v="3.8020833333284827"/>
    <d v="1899-12-30T00:00:00"/>
    <s v="16:54"/>
  </r>
  <r>
    <s v="Secretaria de Gestão de Serviços"/>
    <x v="22"/>
    <s v="Registro de Preços"/>
    <s v="DG_ORIGI"/>
    <s v="DG_Atualiz"/>
    <x v="1"/>
    <m/>
    <d v="2014-12-23T12:09:00"/>
    <d v="2014-12-23T14:10:00"/>
    <s v="Para apreciação."/>
    <d v="1899-12-30T02:01:00"/>
    <n v="8.4027777782466728E-2"/>
    <d v="1899-12-30T00:00:00"/>
    <s v="12:9"/>
  </r>
  <r>
    <s v="Secretaria de Gestão de Serviços"/>
    <x v="22"/>
    <s v="Registro de Preços"/>
    <s v="SMOEP_ORIGI"/>
    <s v="SMIC_Atualiz"/>
    <x v="28"/>
    <s v="S"/>
    <d v="2014-12-23T14:10:00"/>
    <d v="2014-12-23T16:24:00"/>
    <s v="Para anexar ata de registro de preços."/>
    <d v="1899-12-30T02:14:00"/>
    <n v="9.3055555553291924E-2"/>
    <d v="1899-12-30T00:00:00"/>
    <s v="14:10"/>
  </r>
  <r>
    <s v="Secretaria de Gestão de Serviços"/>
    <x v="22"/>
    <s v="Registro de Preços"/>
    <s v="GABDG_ORIGI"/>
    <s v="GABDG_Atualiz"/>
    <x v="55"/>
    <m/>
    <d v="2014-12-23T16:24:00"/>
    <d v="2014-12-23T17:16:00"/>
    <s v="Solicito assinatura da Diretora Geral na Ata de Registro de Preços."/>
    <d v="1899-12-30T00:52:00"/>
    <n v="3.6111111112404615E-2"/>
    <d v="1899-12-30T00:00:00"/>
    <s v="16:24"/>
  </r>
  <r>
    <s v="Secretaria de Gestão de Serviços"/>
    <x v="22"/>
    <s v="Registro de Preços"/>
    <s v="CPL_ORIGI"/>
    <s v="CPL_Atualiz"/>
    <x v="11"/>
    <m/>
    <d v="2014-12-23T17:16:00"/>
    <d v="2014-12-23T17:51:00"/>
    <s v="Ata assinada."/>
    <d v="1899-12-30T00:35:00"/>
    <n v="2.4305555554747116E-2"/>
    <d v="1899-12-30T00:00:00"/>
    <s v="17:16"/>
  </r>
  <r>
    <s v="Secretaria de Gestão de Serviços"/>
    <x v="23"/>
    <s v="Registro de Preços"/>
    <s v="SMCI_ORIGI"/>
    <s v="SMCI_Atualiz"/>
    <x v="49"/>
    <m/>
    <d v="2012-02-05T19:08:00"/>
    <d v="2012-02-06T19:08:00"/>
    <s v="-"/>
    <d v="1899-12-31T00:00:00"/>
    <n v="1"/>
    <d v="1899-12-31T00:00:00"/>
    <s v="19:8"/>
  </r>
  <r>
    <s v="Secretaria de Gestão de Serviços"/>
    <x v="23"/>
    <s v="Registro de Preços"/>
    <s v="CAA_ORIGI"/>
    <s v="CIP_Atualiz"/>
    <x v="3"/>
    <s v="S"/>
    <d v="2012-02-06T19:08:00"/>
    <d v="2012-02-07T14:21:00"/>
    <s v="Para apreciação."/>
    <d v="1899-12-30T19:13:00"/>
    <n v="0.8006944444423425"/>
    <d v="1900-01-01T00:00:00"/>
    <s v="19:8"/>
  </r>
  <r>
    <s v="Secretaria de Gestão de Serviços"/>
    <x v="23"/>
    <s v="Registro de Preços"/>
    <s v="SECADM_ORIGI"/>
    <s v="SECADM_Atualiz"/>
    <x v="4"/>
    <m/>
    <d v="2012-02-07T14:21:00"/>
    <d v="2012-02-07T21:54:00"/>
    <s v="Para apreciação superior"/>
    <d v="1899-12-30T07:33:00"/>
    <n v="0.31458333333284827"/>
    <d v="1899-12-31T00:00:00"/>
    <s v="14:21"/>
  </r>
  <r>
    <s v="Secretaria de Gestão de Serviços"/>
    <x v="23"/>
    <s v="Registro de Preços"/>
    <s v="CLC_ORIGI"/>
    <s v="CLC_Atualiz"/>
    <x v="8"/>
    <m/>
    <d v="2012-02-07T21:54:00"/>
    <d v="2012-02-09T16:55:00"/>
    <s v="Para orçar."/>
    <d v="1899-12-31T19:01:00"/>
    <n v="1.7923611111109494"/>
    <d v="1900-01-02T00:00:00"/>
    <s v="21:54"/>
  </r>
  <r>
    <s v="Secretaria de Gestão de Serviços"/>
    <x v="23"/>
    <s v="Registro de Preços"/>
    <s v="SC_ORIGI"/>
    <s v="SC_Atualiz"/>
    <x v="9"/>
    <m/>
    <d v="2012-02-09T16:55:00"/>
    <d v="2012-04-02T18:03:00"/>
    <s v="Para orçar."/>
    <d v="1900-02-21T01:08:00"/>
    <n v="53.047222222223354"/>
    <n v="-3"/>
    <s v="16:55"/>
  </r>
  <r>
    <s v="Secretaria de Gestão de Serviços"/>
    <x v="23"/>
    <s v="Registro de Preços"/>
    <s v="CLC_ORIGI"/>
    <s v="CLC_Atualiz"/>
    <x v="8"/>
    <m/>
    <d v="2012-04-02T18:03:00"/>
    <d v="2012-04-03T14:12:00"/>
    <s v="Com a informação."/>
    <d v="1899-12-30T20:09:00"/>
    <n v="0.83958333333430346"/>
    <d v="1900-01-01T00:00:00"/>
    <s v="18:3"/>
  </r>
  <r>
    <s v="Secretaria de Gestão de Serviços"/>
    <x v="23"/>
    <s v="Registro de Preços"/>
    <s v="SECADM_ORIGI"/>
    <s v="SECADM_Atualiz"/>
    <x v="4"/>
    <m/>
    <d v="2012-04-03T14:12:00"/>
    <d v="2012-04-11T14:36:00"/>
    <s v="Para autorizar abertura de licitação."/>
    <d v="1900-01-07T00:24:00"/>
    <n v="8.0166666666627862"/>
    <d v="1900-01-03T00:00:00"/>
    <s v="14:12"/>
  </r>
  <r>
    <s v="Secretaria de Gestão de Serviços"/>
    <x v="23"/>
    <s v="Registro de Preços"/>
    <s v="DG_ORIGI"/>
    <s v="DG_Atualiz"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  <d v="1899-12-31T00:00:00"/>
    <s v="14:36"/>
  </r>
  <r>
    <s v="Secretaria de Gestão de Serviços"/>
    <x v="23"/>
    <s v="Registro de Preços"/>
    <s v="SC_ORIGI"/>
    <s v="SC_Atualiz"/>
    <x v="9"/>
    <m/>
    <d v="2012-04-11T20:03:00"/>
    <d v="2012-04-18T18:27:00"/>
    <s v="para elaborar o termo de abertura de licitação."/>
    <d v="1900-01-05T22:24:00"/>
    <n v="6.9333333333343035"/>
    <d v="1900-01-05T00:00:00"/>
    <s v="20:3"/>
  </r>
  <r>
    <s v="Secretaria de Gestão de Serviços"/>
    <x v="23"/>
    <s v="Registro de Preços"/>
    <s v="CLC_ORIGI"/>
    <s v="CLC_Atualiz"/>
    <x v="8"/>
    <m/>
    <d v="2012-04-18T18:27:00"/>
    <d v="2012-04-19T18:46:00"/>
    <s v="Para análise do termo de abertura de licitação"/>
    <d v="1899-12-31T00:19:00"/>
    <n v="1.0131944444437977"/>
    <d v="1900-01-01T00:00:00"/>
    <s v="18:27"/>
  </r>
  <r>
    <s v="Secretaria de Gestão de Serviços"/>
    <x v="23"/>
    <s v="Registro de Preços"/>
    <s v="SECADM_ORIGI"/>
    <s v="SECADM_Atualiz"/>
    <x v="4"/>
    <m/>
    <d v="2012-04-19T18:46:00"/>
    <d v="2012-04-24T17:48:00"/>
    <s v="Para autorizar o Termo de Abertura de Licitação n° 96/12."/>
    <d v="1900-01-03T23:02:00"/>
    <n v="4.9597222222218988"/>
    <d v="1900-01-03T00:00:00"/>
    <s v="18:46"/>
  </r>
  <r>
    <s v="Secretaria de Gestão de Serviços"/>
    <x v="23"/>
    <s v="Registro de Preços"/>
    <s v="CLC_ORIGI"/>
    <s v="CLC_Atualiz"/>
    <x v="8"/>
    <m/>
    <d v="2012-04-24T17:48:00"/>
    <d v="2012-04-25T16:46:00"/>
    <s v="A pedido."/>
    <d v="1899-12-30T22:58:00"/>
    <n v="0.9569444444423425"/>
    <d v="1900-01-01T00:00:00"/>
    <s v="17:48"/>
  </r>
  <r>
    <s v="Secretaria de Gestão de Serviços"/>
    <x v="23"/>
    <s v="Registro de Preços"/>
    <s v="SLIC_ORIGI"/>
    <s v="SLIC_Atualiz"/>
    <x v="27"/>
    <m/>
    <d v="2012-04-25T16:46:00"/>
    <d v="2012-05-07T18:59:00"/>
    <s v="Para elaboração da minuta do edital."/>
    <d v="1900-01-11T02:13:00"/>
    <n v="12.09236111111386"/>
    <n v="-15"/>
    <s v="16:46"/>
  </r>
  <r>
    <s v="Secretaria de Gestão de Serviços"/>
    <x v="23"/>
    <s v="Registro de Preços"/>
    <s v="SC_ORIGI"/>
    <s v="SC_Atualiz"/>
    <x v="9"/>
    <m/>
    <d v="2012-05-07T18:59:00"/>
    <d v="2012-05-07T19:10:00"/>
    <s v="A pedido para inserir planilhas com preços médios."/>
    <d v="1899-12-30T00:11:00"/>
    <n v="7.6388888846850023E-3"/>
    <d v="1899-12-31T00:00:00"/>
    <s v="18:59"/>
  </r>
  <r>
    <s v="Secretaria de Gestão de Serviços"/>
    <x v="23"/>
    <s v="Registro de Preços"/>
    <s v="SLIC_ORIGI"/>
    <s v="SLIC_Atualiz"/>
    <x v="27"/>
    <m/>
    <d v="2012-05-07T19:10:00"/>
    <d v="2012-05-09T14:27:00"/>
    <s v="Com a planilha de preços médios unitarios"/>
    <d v="1899-12-31T19:17:00"/>
    <n v="1.8034722222218988"/>
    <d v="1900-01-02T00:00:00"/>
    <s v="19:10"/>
  </r>
  <r>
    <s v="Secretaria de Gestão de Serviços"/>
    <x v="23"/>
    <s v="Registro de Preços"/>
    <s v="CPL_ORIGI"/>
    <s v="CPL_Atualiz"/>
    <x v="11"/>
    <m/>
    <d v="2012-05-09T14:27:00"/>
    <d v="2012-05-09T18:15:00"/>
    <s v="Para análise da minuta do edital."/>
    <d v="1899-12-30T03:48:00"/>
    <n v="0.15833333333284827"/>
    <d v="1899-12-31T00:00:00"/>
    <s v="14:27"/>
  </r>
  <r>
    <s v="Secretaria de Gestão de Serviços"/>
    <x v="23"/>
    <s v="Registro de Preços"/>
    <s v="ASSDG_ORIGI"/>
    <s v="ASSDG_Atualiz"/>
    <x v="12"/>
    <m/>
    <d v="2012-05-09T18:15:00"/>
    <d v="2012-05-11T14:44:00"/>
    <s v="Analisada a minuta do edital"/>
    <d v="1899-12-31T20:29:00"/>
    <n v="1.8534722222248092"/>
    <d v="1900-01-02T00:00:00"/>
    <s v="18:15"/>
  </r>
  <r>
    <s v="Secretaria de Gestão de Serviços"/>
    <x v="23"/>
    <s v="Registro de Preços"/>
    <s v="SLIC_ORIGI"/>
    <s v="SLIC_Atualiz"/>
    <x v="27"/>
    <m/>
    <d v="2012-05-11T14:44:00"/>
    <d v="2012-05-18T16:42:00"/>
    <s v="Para continuidade dos procedimentos."/>
    <d v="1900-01-06T01:58:00"/>
    <n v="7.0819444444423425"/>
    <d v="1900-01-05T00:00:00"/>
    <s v="14:44"/>
  </r>
  <r>
    <s v="Secretaria de Gestão de Serviços"/>
    <x v="23"/>
    <s v="Registro de Preços"/>
    <s v="CPL_ORIGI"/>
    <s v="CPL_Atualiz"/>
    <x v="11"/>
    <m/>
    <d v="2012-05-18T16:42:00"/>
    <d v="2012-05-18T17:00:00"/>
    <s v="Com edital, em definitivo, para assinaturas."/>
    <d v="1899-12-30T00:18:00"/>
    <n v="1.2500000004365575E-2"/>
    <d v="1899-12-31T00:00:00"/>
    <s v="16:42"/>
  </r>
  <r>
    <s v="Secretaria de Gestão de Serviços"/>
    <x v="23"/>
    <s v="Registro de Preços"/>
    <s v="SLIC_ORIGI"/>
    <s v="SLIC_Atualiz"/>
    <x v="27"/>
    <m/>
    <d v="2012-05-18T17:00:00"/>
    <d v="2012-05-21T13:49:00"/>
    <s v="Com o edital assinado"/>
    <d v="1900-01-01T20:49:00"/>
    <n v="2.867361111108039"/>
    <d v="1900-01-01T00:00:00"/>
    <s v="17:0"/>
  </r>
  <r>
    <s v="Secretaria de Gestão de Serviços"/>
    <x v="23"/>
    <s v="Registro de Preços"/>
    <s v="CPL_ORIGI"/>
    <s v="CPL_Atualiz"/>
    <x v="11"/>
    <m/>
    <d v="2012-05-21T13:49:00"/>
    <d v="2012-06-12T19:26:00"/>
    <s v="Edital publicado, conforme comprovantes. Segue para aguardar a abertura do certame."/>
    <d v="1900-01-21T05:37:00"/>
    <n v="22.234027777776646"/>
    <n v="-8"/>
    <s v="13:49"/>
  </r>
  <r>
    <s v="Secretaria de Gestão de Serviços"/>
    <x v="23"/>
    <s v="Registro de Preços"/>
    <s v="ASSDG_ORIGI"/>
    <s v="ASSDG_Atualiz"/>
    <x v="12"/>
    <m/>
    <d v="2012-06-12T19:26:00"/>
    <d v="2012-06-13T18:01:00"/>
    <s v="Para análise e homologação"/>
    <d v="1899-12-30T22:35:00"/>
    <n v="0.94097222222626442"/>
    <d v="1900-01-01T00:00:00"/>
    <s v="19:26"/>
  </r>
  <r>
    <s v="Secretaria de Gestão de Serviços"/>
    <x v="23"/>
    <s v="Registro de Preços"/>
    <s v="DG_ORIGI"/>
    <s v="DG_Atualiz"/>
    <x v="1"/>
    <m/>
    <d v="2012-06-13T18:01:00"/>
    <d v="2012-06-13T18:18:00"/>
    <s v="Para apreciação."/>
    <d v="1899-12-30T00:17:00"/>
    <n v="1.1805555550381541E-2"/>
    <d v="1899-12-31T00:00:00"/>
    <s v="18:1"/>
  </r>
  <r>
    <s v="Secretaria de Gestão de Serviços"/>
    <x v="23"/>
    <s v="Registro de Preços"/>
    <s v="CPL_ORIGI"/>
    <s v="CPL_Atualiz"/>
    <x v="11"/>
    <m/>
    <d v="2012-06-13T18:18:00"/>
    <d v="2012-06-14T13:17:00"/>
    <s v="para registros de vigência das Atas no Sistema."/>
    <d v="1899-12-30T18:59:00"/>
    <n v="0.79097222222480923"/>
    <d v="1900-01-01T00:00:00"/>
    <s v="18:18"/>
  </r>
  <r>
    <s v="Secretaria de Gestão de Serviços"/>
    <x v="23"/>
    <s v="Registro de Preços"/>
    <s v="SMCI_ORIGI"/>
    <s v="SMCI_Atualiz"/>
    <x v="49"/>
    <m/>
    <d v="2012-06-14T13:17:00"/>
    <d v="2012-07-11T17:12:00"/>
    <s v="Para providenciar ata de registro de preços"/>
    <d v="1900-01-26T03:55:00"/>
    <n v="27.163194444445253"/>
    <n v="-3"/>
    <s v="13:17"/>
  </r>
  <r>
    <s v="Secretaria de Gestão de Serviços"/>
    <x v="23"/>
    <s v="Registro de Preços"/>
    <s v="DG_ORIGI"/>
    <s v="DG_Atualiz"/>
    <x v="1"/>
    <m/>
    <d v="2012-07-11T17:12:00"/>
    <d v="2012-07-11T17:24:00"/>
    <s v="Para assinatura."/>
    <d v="1899-12-30T00:12:00"/>
    <n v="8.333333331393078E-3"/>
    <d v="1899-12-31T00:00:00"/>
    <s v="17:12"/>
  </r>
  <r>
    <s v="Secretaria de Gestão de Serviços"/>
    <x v="23"/>
    <s v="Registro de Preços"/>
    <s v="SMCI_ORIGI"/>
    <s v="SMCI_Atualiz"/>
    <x v="49"/>
    <m/>
    <d v="2012-07-11T17:24:00"/>
    <d v="2012-07-12T14:32:00"/>
    <s v="Ata assinada."/>
    <d v="1899-12-30T21:08:00"/>
    <n v="0.88055555555911269"/>
    <d v="1900-01-01T00:00:00"/>
    <s v="17:24"/>
  </r>
  <r>
    <s v="Secretaria de Gestão de Serviços"/>
    <x v="23"/>
    <s v="Registro de Preços"/>
    <s v="CPL_ORIGI"/>
    <s v="CPL_Atualiz"/>
    <x v="11"/>
    <m/>
    <d v="2012-07-12T14:32:00"/>
    <d v="2012-07-12T17:00:00"/>
    <s v="Para registros."/>
    <d v="1899-12-30T02:28:00"/>
    <n v="0.10277777777810115"/>
    <d v="1899-12-31T00:00:00"/>
    <s v="14:32"/>
  </r>
  <r>
    <s v="Secretaria de Gestão de Serviços"/>
    <x v="23"/>
    <s v="Registro de Preços"/>
    <s v="CMP_ORIGI"/>
    <s v="CMP_Atualiz"/>
    <x v="36"/>
    <m/>
    <d v="2012-07-12T17:00:00"/>
    <d v="2012-07-13T15:44:00"/>
    <s v="Para publicação"/>
    <d v="1899-12-30T22:44:00"/>
    <n v="0.94722222221753327"/>
    <d v="1900-01-01T00:00:00"/>
    <s v="17:0"/>
  </r>
  <r>
    <s v="Secretaria de Gestão de Serviços"/>
    <x v="24"/>
    <s v="Registro de Preços"/>
    <s v="SMCI_ORIGI"/>
    <s v="SMCI_Atualiz"/>
    <x v="49"/>
    <m/>
    <d v="2013-05-16T18:51:00"/>
    <d v="2013-05-17T18:51:00"/>
    <s v="-"/>
    <d v="1899-12-31T00:00:00"/>
    <n v="1"/>
    <d v="1900-01-01T00:00:00"/>
    <s v="18:51"/>
  </r>
  <r>
    <s v="Secretaria de Gestão de Serviços"/>
    <x v="24"/>
    <s v="Registro de Preços"/>
    <s v="CAA_ORIGI"/>
    <s v="CIP_Atualiz"/>
    <x v="3"/>
    <s v="S"/>
    <d v="2013-05-17T18:51:00"/>
    <d v="2013-05-20T12:47:00"/>
    <s v="Para apreciação."/>
    <d v="1900-01-01T17:56:00"/>
    <n v="2.7472222222204437"/>
    <d v="1900-01-01T00:00:00"/>
    <s v="18:51"/>
  </r>
  <r>
    <s v="Secretaria de Gestão de Serviços"/>
    <x v="24"/>
    <s v="Registro de Preços"/>
    <s v="SMCI_ORIGI"/>
    <s v="SMCI_Atualiz"/>
    <x v="49"/>
    <m/>
    <d v="2013-05-20T12:47:00"/>
    <d v="2013-05-22T17:59:00"/>
    <s v="complementar"/>
    <d v="1900-01-01T05:12:00"/>
    <n v="2.2166666666671517"/>
    <d v="1900-01-02T00:00:00"/>
    <s v="12:47"/>
  </r>
  <r>
    <s v="Secretaria de Gestão de Serviços"/>
    <x v="24"/>
    <s v="Registro de Preços"/>
    <s v="CAA_ORIGI"/>
    <s v="CIP_Atualiz"/>
    <x v="3"/>
    <s v="S"/>
    <d v="2013-05-22T17:59:00"/>
    <d v="2013-05-22T18:38:00"/>
    <s v="Para apreciação."/>
    <d v="1899-12-30T00:39:00"/>
    <n v="2.7083333334303461E-2"/>
    <d v="1899-12-31T00:00:00"/>
    <s v="17:59"/>
  </r>
  <r>
    <s v="Secretaria de Gestão de Serviços"/>
    <x v="24"/>
    <s v="Registro de Preços"/>
    <s v="SECADM_ORIGI"/>
    <s v="SECADM_Atualiz"/>
    <x v="4"/>
    <m/>
    <d v="2013-05-22T18:38:00"/>
    <d v="2013-05-27T15:55:00"/>
    <s v="Segue para análise o projeto b ico - RP - pintura para os fóruns eleitorais."/>
    <d v="1900-01-03T21:17:00"/>
    <n v="4.8868055555576575"/>
    <d v="1900-01-03T00:00:00"/>
    <s v="18:38"/>
  </r>
  <r>
    <s v="Secretaria de Gestão de Serviços"/>
    <x v="24"/>
    <s v="Registro de Preços"/>
    <s v="CLC_ORIGI"/>
    <s v="CLC_Atualiz"/>
    <x v="8"/>
    <m/>
    <d v="2013-05-27T15:55:00"/>
    <d v="2013-05-27T19:06:00"/>
    <s v="Para orçar."/>
    <d v="1899-12-30T03:11:00"/>
    <n v="0.132638888884685"/>
    <d v="1899-12-31T00:00:00"/>
    <s v="15:55"/>
  </r>
  <r>
    <s v="Secretaria de Gestão de Serviços"/>
    <x v="24"/>
    <s v="Registro de Preços"/>
    <s v="CAA_ORIGI"/>
    <s v="CIP_Atualiz"/>
    <x v="3"/>
    <s v="S"/>
    <d v="2013-05-27T19:06:00"/>
    <d v="2013-05-28T18:42:00"/>
    <s v="Com sugestões, para adequação do Projeto B ico."/>
    <d v="1899-12-30T23:36:00"/>
    <n v="0.98333333333721384"/>
    <d v="1900-01-01T00:00:00"/>
    <s v="19:6"/>
  </r>
  <r>
    <s v="Secretaria de Gestão de Serviços"/>
    <x v="24"/>
    <s v="Registro de Preços"/>
    <s v="CLC_ORIGI"/>
    <s v="CLC_Atualiz"/>
    <x v="8"/>
    <m/>
    <d v="2013-05-28T18:42:00"/>
    <d v="2013-06-05T17:49:00"/>
    <s v="informações"/>
    <d v="1900-01-06T23:07:00"/>
    <n v="7.9631944444408873"/>
    <n v="-18"/>
    <s v="18:42"/>
  </r>
  <r>
    <s v="Secretaria de Gestão de Serviços"/>
    <x v="24"/>
    <s v="Registro de Preços"/>
    <s v="CAA_ORIGI"/>
    <s v="CIP_Atualiz"/>
    <x v="3"/>
    <s v="S"/>
    <d v="2013-06-05T17:49:00"/>
    <d v="2013-06-05T18:10:00"/>
    <s v="Com esclarecimentos acerca do despacho 115019/2013."/>
    <d v="1899-12-30T00:21:00"/>
    <n v="1.4583333337213844E-2"/>
    <d v="1899-12-31T00:00:00"/>
    <s v="17:49"/>
  </r>
  <r>
    <s v="Secretaria de Gestão de Serviços"/>
    <x v="24"/>
    <s v="Registro de Preços"/>
    <s v="SMCI_ORIGI"/>
    <s v="SMCI_Atualiz"/>
    <x v="49"/>
    <m/>
    <d v="2013-06-05T18:10:00"/>
    <d v="2013-06-06T18:34:00"/>
    <s v="Para verificação breve dos itens 01 e 02 postos pela Coord. de Licit. e Contratos."/>
    <d v="1899-12-31T00:24:00"/>
    <n v="1.0166666666627862"/>
    <d v="1900-01-01T00:00:00"/>
    <s v="18:10"/>
  </r>
  <r>
    <s v="Secretaria de Gestão de Serviços"/>
    <x v="24"/>
    <s v="Registro de Preços"/>
    <s v="CAA_ORIGI"/>
    <s v="CIP_Atualiz"/>
    <x v="3"/>
    <s v="S"/>
    <d v="2013-06-06T18:34:00"/>
    <d v="2013-06-07T14:14:00"/>
    <s v="Com as informações"/>
    <d v="1899-12-30T19:40:00"/>
    <n v="0.81944444444525288"/>
    <d v="1900-01-01T00:00:00"/>
    <s v="18:34"/>
  </r>
  <r>
    <s v="Secretaria de Gestão de Serviços"/>
    <x v="24"/>
    <s v="Registro de Preços"/>
    <s v="CLC_ORIGI"/>
    <s v="CLC_Atualiz"/>
    <x v="8"/>
    <m/>
    <d v="2013-06-07T14:14:00"/>
    <d v="2013-06-07T17:24:00"/>
    <s v="Segue o projeto b ico."/>
    <d v="1899-12-30T03:10:00"/>
    <n v="0.13194444444525288"/>
    <d v="1899-12-31T00:00:00"/>
    <s v="14:14"/>
  </r>
  <r>
    <s v="Secretaria de Gestão de Serviços"/>
    <x v="24"/>
    <s v="Registro de Preços"/>
    <s v="SC_ORIGI"/>
    <s v="SC_Atualiz"/>
    <x v="9"/>
    <m/>
    <d v="2013-06-07T17:24:00"/>
    <d v="2013-06-27T15:38:00"/>
    <s v="Para orçar."/>
    <d v="1900-01-18T22:14:00"/>
    <n v="19.926388888889051"/>
    <d v="1900-01-14T00:00:00"/>
    <s v="17:24"/>
  </r>
  <r>
    <s v="Secretaria de Gestão de Serviços"/>
    <x v="24"/>
    <s v="Registro de Preços"/>
    <s v="CLC_ORIGI"/>
    <s v="CLC_Atualiz"/>
    <x v="8"/>
    <m/>
    <d v="2013-06-27T15:38:00"/>
    <d v="2013-06-28T16:00:00"/>
    <s v="ORÇAMENTO"/>
    <d v="1899-12-31T00:22:00"/>
    <n v="1.015277777776646"/>
    <d v="1900-01-01T00:00:00"/>
    <s v="15:38"/>
  </r>
  <r>
    <s v="Secretaria de Gestão de Serviços"/>
    <x v="24"/>
    <s v="Registro de Preços"/>
    <s v="SECADM_ORIGI"/>
    <s v="SECADM_Atualiz"/>
    <x v="4"/>
    <m/>
    <d v="2013-06-28T16:00:00"/>
    <d v="2013-07-08T14:02:00"/>
    <s v="Para autorizar abertura de licitação."/>
    <d v="1900-01-08T22:02:00"/>
    <n v="9.9180555555576575"/>
    <n v="-15"/>
    <s v="16:0"/>
  </r>
  <r>
    <s v="Secretaria de Gestão de Serviços"/>
    <x v="24"/>
    <s v="Registro de Preços"/>
    <s v="DG_ORIGI"/>
    <s v="DG_Atualiz"/>
    <x v="1"/>
    <m/>
    <d v="2013-07-08T14:02:00"/>
    <d v="2013-07-08T14:20:00"/>
    <s v="solicita autorização para abertura de licitação sistema de registro de preços."/>
    <d v="1899-12-30T00:18:00"/>
    <n v="1.2499999997089617E-2"/>
    <d v="1899-12-31T00:00:00"/>
    <s v="14:2"/>
  </r>
  <r>
    <s v="Secretaria de Gestão de Serviços"/>
    <x v="24"/>
    <s v="Registro de Preços"/>
    <s v="CLC_ORIGI"/>
    <s v="CLC_Atualiz"/>
    <x v="8"/>
    <m/>
    <d v="2013-07-08T14:20:00"/>
    <d v="2013-07-08T14:32:00"/>
    <s v="para elaborar o termo de abertura de licitação."/>
    <d v="1899-12-30T00:12:00"/>
    <n v="8.3333333386690356E-3"/>
    <d v="1899-12-31T00:00:00"/>
    <s v="14:20"/>
  </r>
  <r>
    <s v="Secretaria de Gestão de Serviços"/>
    <x v="24"/>
    <s v="Registro de Preços"/>
    <s v="SC_ORIGI"/>
    <s v="SC_Atualiz"/>
    <x v="9"/>
    <m/>
    <d v="2013-07-08T14:32:00"/>
    <d v="2013-07-09T16:21:00"/>
    <s v="Para emitir Termo de Abertura de Licitação - sistema de REgistro de Preços."/>
    <d v="1899-12-31T01:49:00"/>
    <n v="1.0756944444437977"/>
    <d v="1900-01-01T00:00:00"/>
    <s v="14:32"/>
  </r>
  <r>
    <s v="Secretaria de Gestão de Serviços"/>
    <x v="24"/>
    <s v="Registro de Preços"/>
    <s v="CLC_ORIGI"/>
    <s v="CLC_Atualiz"/>
    <x v="8"/>
    <m/>
    <d v="2013-07-09T16:21:00"/>
    <d v="2013-07-09T17:38:00"/>
    <s v="TERMO DE ABERTURA DE LICITAÇÃO - RP"/>
    <d v="1899-12-30T01:17:00"/>
    <n v="5.3472222221898846E-2"/>
    <d v="1899-12-31T00:00:00"/>
    <s v="16:21"/>
  </r>
  <r>
    <s v="Secretaria de Gestão de Serviços"/>
    <x v="24"/>
    <s v="Registro de Preços"/>
    <s v="SLIC_ORIGI"/>
    <s v="SLIC_Atualiz"/>
    <x v="27"/>
    <m/>
    <d v="2013-07-09T17:38:00"/>
    <d v="2013-07-25T19:03:00"/>
    <s v="Para elaborar a minuta do edital."/>
    <d v="1900-01-15T01:25:00"/>
    <n v="16.059027777773736"/>
    <d v="1900-01-12T00:00:00"/>
    <s v="17:38"/>
  </r>
  <r>
    <s v="Secretaria de Gestão de Serviços"/>
    <x v="24"/>
    <s v="Registro de Preços"/>
    <s v="CLC_ORIGI"/>
    <s v="CLC_Atualiz"/>
    <x v="8"/>
    <m/>
    <d v="2013-07-25T19:03:00"/>
    <d v="2013-07-26T14:34:00"/>
    <s v="Para verificar com o setor solicitante de que forma será realizada a licitação (por cidade"/>
    <d v="1899-12-30T19:31:00"/>
    <n v="0.81319444444670808"/>
    <d v="1900-01-01T00:00:00"/>
    <s v="19:3"/>
  </r>
  <r>
    <s v="Secretaria de Gestão de Serviços"/>
    <x v="24"/>
    <s v="Registro de Preços"/>
    <s v="SMCI_ORIGI"/>
    <s v="SMCI_Atualiz"/>
    <x v="49"/>
    <m/>
    <d v="2013-07-26T14:34:00"/>
    <d v="2013-07-26T17:07:00"/>
    <s v="Para informar."/>
    <d v="1899-12-30T02:33:00"/>
    <n v="0.10624999999708962"/>
    <d v="1899-12-31T00:00:00"/>
    <s v="14:34"/>
  </r>
  <r>
    <s v="Secretaria de Gestão de Serviços"/>
    <x v="24"/>
    <s v="Registro de Preços"/>
    <s v="CLC_ORIGI"/>
    <s v="CLC_Atualiz"/>
    <x v="8"/>
    <m/>
    <d v="2013-07-26T17:07:00"/>
    <d v="2013-07-26T17:27:00"/>
    <s v="Com informação."/>
    <d v="1899-12-30T00:20:00"/>
    <n v="1.3888888890505768E-2"/>
    <d v="1899-12-31T00:00:00"/>
    <s v="17:7"/>
  </r>
  <r>
    <s v="Secretaria de Gestão de Serviços"/>
    <x v="24"/>
    <s v="Registro de Preços"/>
    <s v="SC_ORIGI"/>
    <s v="SC_Atualiz"/>
    <x v="9"/>
    <m/>
    <d v="2013-07-26T17:27:00"/>
    <d v="2013-07-29T14:51:00"/>
    <s v="Para adequação do termo de abertura de licitação com os valores respectivos tendo em vista"/>
    <d v="1900-01-01T21:24:00"/>
    <n v="2.8916666666700621"/>
    <d v="1900-01-01T00:00:00"/>
    <s v="17:27"/>
  </r>
  <r>
    <s v="Secretaria de Gestão de Serviços"/>
    <x v="24"/>
    <s v="Registro de Preços"/>
    <s v="CLC_ORIGI"/>
    <s v="CLC_Atualiz"/>
    <x v="8"/>
    <m/>
    <d v="2013-07-29T14:51:00"/>
    <d v="2013-07-29T17:07:00"/>
    <s v="TERMO DE ABERTURA DE LICITAÇÃO - RP"/>
    <d v="1899-12-30T02:16:00"/>
    <n v="9.4444444439432118E-2"/>
    <d v="1899-12-31T00:00:00"/>
    <s v="14:51"/>
  </r>
  <r>
    <s v="Secretaria de Gestão de Serviços"/>
    <x v="24"/>
    <s v="Registro de Preços"/>
    <s v="SLIC_ORIGI"/>
    <s v="SLIC_Atualiz"/>
    <x v="27"/>
    <m/>
    <d v="2013-07-29T17:07:00"/>
    <d v="2013-08-07T19:02:00"/>
    <s v="Para elaborar a minuta do edital."/>
    <d v="1900-01-08T01:55:00"/>
    <n v="9.0798611111167702"/>
    <n v="-17"/>
    <s v="17:7"/>
  </r>
  <r>
    <s v="Secretaria de Gestão de Serviços"/>
    <x v="24"/>
    <s v="Registro de Preços"/>
    <s v="CLC_ORIGI"/>
    <s v="CLC_Atualiz"/>
    <x v="8"/>
    <m/>
    <d v="2013-08-07T19:02:00"/>
    <d v="2013-08-07T19:44:00"/>
    <s v="Com minuta do edital e anexos para análise."/>
    <d v="1899-12-30T00:42:00"/>
    <n v="2.9166666667151731E-2"/>
    <d v="1899-12-31T00:00:00"/>
    <s v="19:2"/>
  </r>
  <r>
    <s v="Secretaria de Gestão de Serviços"/>
    <x v="24"/>
    <s v="Registro de Preços"/>
    <s v="CPL_ORIGI"/>
    <s v="CPL_Atualiz"/>
    <x v="11"/>
    <m/>
    <d v="2013-08-07T19:44:00"/>
    <d v="2013-08-21T19:40:00"/>
    <s v="Para análise da minuta do edital e anexos."/>
    <d v="1900-01-12T23:56:00"/>
    <n v="13.997222222220444"/>
    <d v="1900-01-10T00:00:00"/>
    <s v="19:44"/>
  </r>
  <r>
    <s v="Secretaria de Gestão de Serviços"/>
    <x v="24"/>
    <s v="Registro de Preços"/>
    <s v="ASSDG_ORIGI"/>
    <s v="ASSDG_Atualiz"/>
    <x v="12"/>
    <m/>
    <d v="2013-08-21T19:40:00"/>
    <d v="2013-08-23T18:06:00"/>
    <s v="para análise."/>
    <d v="1899-12-31T22:26:00"/>
    <n v="1.9347222222204437"/>
    <d v="1900-01-02T00:00:00"/>
    <s v="19:40"/>
  </r>
  <r>
    <s v="Secretaria de Gestão de Serviços"/>
    <x v="24"/>
    <s v="Registro de Preços"/>
    <s v="SLIC_ORIGI"/>
    <s v="SLIC_Atualiz"/>
    <x v="27"/>
    <m/>
    <d v="2013-08-23T18:06:00"/>
    <d v="2013-08-23T18:22:00"/>
    <s v="Para readequar."/>
    <d v="1899-12-30T00:16:00"/>
    <n v="1.1111111110949423E-2"/>
    <d v="1899-12-31T00:00:00"/>
    <s v="18:6"/>
  </r>
  <r>
    <s v="Secretaria de Gestão de Serviços"/>
    <x v="24"/>
    <s v="Registro de Preços"/>
    <s v="CAA_ORIGI"/>
    <s v="CIP_Atualiz"/>
    <x v="3"/>
    <s v="S"/>
    <d v="2013-08-23T18:22:00"/>
    <d v="2013-08-26T17:03:00"/>
    <s v="Para se manifestar em relação ao documento nº 186.847/2013."/>
    <d v="1900-01-01T22:41:00"/>
    <n v="2.945138888891961"/>
    <d v="1900-01-01T00:00:00"/>
    <s v="18:22"/>
  </r>
  <r>
    <s v="Secretaria de Gestão de Serviços"/>
    <x v="24"/>
    <s v="Registro de Preços"/>
    <s v="SLIC_ORIGI"/>
    <s v="SLIC_Atualiz"/>
    <x v="27"/>
    <m/>
    <d v="2013-08-26T17:03:00"/>
    <d v="2013-08-26T17:15:00"/>
    <s v="análise"/>
    <d v="1899-12-30T00:12:00"/>
    <n v="8.333333331393078E-3"/>
    <d v="1899-12-31T00:00:00"/>
    <s v="17:3"/>
  </r>
  <r>
    <s v="Secretaria de Gestão de Serviços"/>
    <x v="24"/>
    <s v="Registro de Preços"/>
    <s v="CLC_ORIGI"/>
    <s v="CLC_Atualiz"/>
    <x v="8"/>
    <m/>
    <d v="2013-08-26T17:15:00"/>
    <d v="2013-08-26T20:04:00"/>
    <s v="Para se manifestar quanto ao documento retro (nº 187.732/2013)."/>
    <d v="1899-12-30T02:49:00"/>
    <n v="0.11736111110803904"/>
    <d v="1899-12-31T00:00:00"/>
    <s v="17:15"/>
  </r>
  <r>
    <s v="Secretaria de Gestão de Serviços"/>
    <x v="24"/>
    <s v="Registro de Preços"/>
    <s v="SLIC_ORIGI"/>
    <s v="SLIC_Atualiz"/>
    <x v="27"/>
    <m/>
    <d v="2013-08-26T20:04:00"/>
    <d v="2013-08-28T19:38:00"/>
    <s v="Adequação."/>
    <d v="1899-12-31T23:34:00"/>
    <n v="1.9819444444510737"/>
    <d v="1900-01-02T00:00:00"/>
    <s v="20:4"/>
  </r>
  <r>
    <s v="Secretaria de Gestão de Serviços"/>
    <x v="24"/>
    <s v="Registro de Preços"/>
    <s v="CLC_ORIGI"/>
    <s v="CLC_Atualiz"/>
    <x v="8"/>
    <m/>
    <d v="2013-08-28T19:38:00"/>
    <d v="2013-08-28T19:55:00"/>
    <s v="Com novas minutas para análise."/>
    <d v="1899-12-30T00:17:00"/>
    <n v="1.1805555550381541E-2"/>
    <d v="1899-12-31T00:00:00"/>
    <s v="19:38"/>
  </r>
  <r>
    <s v="Secretaria de Gestão de Serviços"/>
    <x v="24"/>
    <s v="Registro de Preços"/>
    <s v="CPL_ORIGI"/>
    <s v="CPL_Atualiz"/>
    <x v="11"/>
    <m/>
    <d v="2013-08-28T19:55:00"/>
    <d v="2013-08-29T20:21:00"/>
    <s v="Para análise do edital e anexos com adequações."/>
    <d v="1899-12-31T00:26:00"/>
    <n v="1.0180555555562023"/>
    <d v="1900-01-01T00:00:00"/>
    <s v="19:55"/>
  </r>
  <r>
    <s v="Secretaria de Gestão de Serviços"/>
    <x v="24"/>
    <s v="Registro de Preços"/>
    <s v="ASSDG_ORIGI"/>
    <s v="ASSDG_Atualiz"/>
    <x v="12"/>
    <m/>
    <d v="2013-08-29T20:21:00"/>
    <d v="2013-09-04T18:25:00"/>
    <s v="para análise."/>
    <d v="1900-01-04T22:04:00"/>
    <n v="5.9194444444437977"/>
    <n v="-18"/>
    <s v="20:21"/>
  </r>
  <r>
    <s v="Secretaria de Gestão de Serviços"/>
    <x v="24"/>
    <s v="Registro de Preços"/>
    <s v="SLIC_ORIGI"/>
    <s v="SLIC_Atualiz"/>
    <x v="27"/>
    <m/>
    <d v="2013-09-04T18:25:00"/>
    <d v="2013-09-13T15:23:00"/>
    <s v="Com a análise da minuta do edital de licitação e seus anexos."/>
    <d v="1900-01-07T20:58:00"/>
    <n v="8.8736111111138598"/>
    <d v="1900-01-07T00:00:00"/>
    <s v="18:25"/>
  </r>
  <r>
    <s v="Secretaria de Gestão de Serviços"/>
    <x v="24"/>
    <s v="Registro de Preços"/>
    <s v="CPL_ORIGI"/>
    <s v="CPL_Atualiz"/>
    <x v="11"/>
    <m/>
    <d v="2013-09-13T15:23:00"/>
    <d v="2013-09-13T18:47:00"/>
    <s v="Para assinaturas do edital. Informando que não houve manifestação de interesse na IRP 05/13 (doc"/>
    <d v="1899-12-30T03:24:00"/>
    <n v="0.14166666666278616"/>
    <d v="1899-12-31T00:00:00"/>
    <s v="15:23"/>
  </r>
  <r>
    <s v="Secretaria de Gestão de Serviços"/>
    <x v="24"/>
    <s v="Registro de Preços"/>
    <s v="SLIC_ORIGI"/>
    <s v="SLIC_Atualiz"/>
    <x v="27"/>
    <m/>
    <d v="2013-09-13T18:47:00"/>
    <d v="2013-09-16T15:01:00"/>
    <s v="Edital assinado"/>
    <d v="1900-01-01T20:14:00"/>
    <n v="2.8430555555605679"/>
    <d v="1900-01-01T00:00:00"/>
    <s v="18:47"/>
  </r>
  <r>
    <s v="Secretaria de Gestão de Serviços"/>
    <x v="24"/>
    <s v="Registro de Preços"/>
    <s v="CPL_ORIGI"/>
    <s v="CPL_Atualiz"/>
    <x v="11"/>
    <m/>
    <d v="2013-09-16T15:01:00"/>
    <d v="2013-11-05T16:41:00"/>
    <s v="Para aguardar a abertura do certame."/>
    <d v="1900-02-18T01:40:00"/>
    <n v="50.069444444445253"/>
    <n v="-8"/>
    <s v="15:1"/>
  </r>
  <r>
    <s v="Secretaria de Gestão de Serviços"/>
    <x v="24"/>
    <s v="Registro de Preços"/>
    <s v="ASSDG_ORIGI"/>
    <s v="ASSDG_Atualiz"/>
    <x v="12"/>
    <m/>
    <d v="2013-11-05T16:41:00"/>
    <d v="2013-11-05T19:59:00"/>
    <s v="Para análise"/>
    <d v="1899-12-30T03:18:00"/>
    <n v="0.13749999999708962"/>
    <d v="1899-12-31T00:00:00"/>
    <s v="16:41"/>
  </r>
  <r>
    <s v="Secretaria de Gestão de Serviços"/>
    <x v="24"/>
    <s v="Registro de Preços"/>
    <s v="DG_ORIGI"/>
    <s v="DG_Atualiz"/>
    <x v="1"/>
    <m/>
    <d v="2013-11-05T19:59:00"/>
    <d v="2013-11-06T15:48:00"/>
    <s v="Com o parecer, para apreciação."/>
    <d v="1899-12-30T19:49:00"/>
    <n v="0.82569444444379769"/>
    <d v="1900-01-01T00:00:00"/>
    <s v="19:59"/>
  </r>
  <r>
    <s v="Secretaria de Gestão de Serviços"/>
    <x v="24"/>
    <s v="Registro de Preços"/>
    <s v="CPL_ORIGI"/>
    <s v="CPL_Atualiz"/>
    <x v="11"/>
    <m/>
    <d v="2013-11-06T15:48:00"/>
    <d v="2013-12-05T16:10:00"/>
    <s v="para providências."/>
    <d v="1900-01-28T00:22:00"/>
    <n v="29.015277777776646"/>
    <n v="-2"/>
    <s v="15:48"/>
  </r>
  <r>
    <s v="Secretaria de Gestão de Serviços"/>
    <x v="24"/>
    <s v="Registro de Preços"/>
    <s v="ASSDG_ORIGI"/>
    <s v="ASSDG_Atualiz"/>
    <x v="12"/>
    <m/>
    <d v="2013-12-05T16:10:00"/>
    <d v="2013-12-11T20:51:00"/>
    <s v="Para análise e homologação"/>
    <d v="1900-01-05T04:41:00"/>
    <n v="6.195138888891961"/>
    <d v="1900-01-04T00:00:00"/>
    <s v="16:10"/>
  </r>
  <r>
    <s v="Secretaria de Gestão de Serviços"/>
    <x v="24"/>
    <s v="Registro de Preços"/>
    <s v="DG_ORIGI"/>
    <s v="DG_Atualiz"/>
    <x v="1"/>
    <m/>
    <d v="2013-12-11T20:51:00"/>
    <d v="2013-12-12T20:07:00"/>
    <s v="Com o parecer, para apreciação."/>
    <d v="1899-12-30T23:16:00"/>
    <n v="0.96944444443943212"/>
    <d v="1900-01-01T00:00:00"/>
    <s v="20:51"/>
  </r>
  <r>
    <s v="Secretaria de Gestão de Serviços"/>
    <x v="24"/>
    <s v="Registro de Preços"/>
    <s v="SECADM_ORIGI"/>
    <s v="SECADM_Atualiz"/>
    <x v="4"/>
    <m/>
    <d v="2013-12-12T20:07:00"/>
    <d v="2013-12-16T16:10:00"/>
    <s v="À Secretaria de Administração."/>
    <d v="1900-01-02T20:03:00"/>
    <n v="3.8354166666686069"/>
    <d v="1900-01-02T00:00:00"/>
    <s v="20:7"/>
  </r>
  <r>
    <s v="Secretaria de Gestão de Serviços"/>
    <x v="24"/>
    <s v="Registro de Preços"/>
    <s v="CAA_ORIGI"/>
    <s v="CIP_Atualiz"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  <d v="1899-12-31T00:00:00"/>
    <s v="16:10"/>
  </r>
  <r>
    <s v="Secretaria de Gestão de Serviços"/>
    <x v="24"/>
    <s v="Registro de Preços"/>
    <s v="SMCI_ORIGI"/>
    <s v="SMCI_Atualiz"/>
    <x v="49"/>
    <m/>
    <d v="2013-12-16T16:44:00"/>
    <d v="2013-12-18T12:29:00"/>
    <s v="Para as providências pertinentes   assinaturas das atas do registro de preços."/>
    <d v="1899-12-31T19:45:00"/>
    <n v="1.8229166666642413"/>
    <d v="1900-01-02T00:00:00"/>
    <s v="16:44"/>
  </r>
  <r>
    <s v="Secretaria de Gestão de Serviços"/>
    <x v="24"/>
    <s v="Registro de Preços"/>
    <s v="DG_ORIGI"/>
    <s v="DG_Atualiz"/>
    <x v="1"/>
    <m/>
    <d v="2013-12-18T12:29:00"/>
    <d v="2013-12-18T13:59:00"/>
    <s v="Para assinatura."/>
    <d v="1899-12-30T01:30:00"/>
    <n v="6.25E-2"/>
    <d v="1899-12-31T00:00:00"/>
    <s v="12:29"/>
  </r>
  <r>
    <s v="Secretaria de Gestão de Serviços"/>
    <x v="25"/>
    <s v="Registro de Preços"/>
    <s v="SMOEP_ORIGI"/>
    <s v="SMIC_Atualiz"/>
    <x v="28"/>
    <s v="S"/>
    <d v="2014-09-14T19:46:00"/>
    <d v="2014-09-23T19:46:00"/>
    <s v="-"/>
    <d v="1900-01-08T00:00:00"/>
    <n v="9"/>
    <d v="1900-01-06T00:00:00"/>
    <s v="19:46"/>
  </r>
  <r>
    <s v="Secretaria de Gestão de Serviços"/>
    <x v="25"/>
    <s v="Registro de Preços"/>
    <s v="CAA_ORIGI"/>
    <s v="CIP_Atualiz"/>
    <x v="3"/>
    <s v="S"/>
    <d v="2014-09-23T19:46:00"/>
    <d v="2014-09-24T14:22:00"/>
    <s v="Para encaminhamentos."/>
    <d v="1899-12-30T18:36:00"/>
    <n v="0.77500000000145519"/>
    <d v="1900-01-01T00:00:00"/>
    <s v="19:46"/>
  </r>
  <r>
    <s v="Secretaria de Gestão de Serviços"/>
    <x v="25"/>
    <s v="Registro de Preços"/>
    <s v="SECADM_ORIGI"/>
    <s v="SECADM_Atualiz"/>
    <x v="4"/>
    <m/>
    <d v="2014-09-24T14:22:00"/>
    <d v="2014-09-26T15:28:00"/>
    <s v="Segue o projeto b ico pertinente ao RP de forros e divisórias."/>
    <d v="1900-01-01T01:06:00"/>
    <n v="2.0458333333299379"/>
    <d v="1900-01-02T00:00:00"/>
    <s v="14:22"/>
  </r>
  <r>
    <s v="Secretaria de Gestão de Serviços"/>
    <x v="25"/>
    <s v="Registro de Preços"/>
    <s v="CLC_ORIGI"/>
    <s v="CLC_Atualiz"/>
    <x v="8"/>
    <m/>
    <d v="2014-09-26T15:28:00"/>
    <d v="2014-09-26T18:03:00"/>
    <s v="Para verificar orçamentos."/>
    <d v="1899-12-30T02:35:00"/>
    <n v="0.10763888889050577"/>
    <d v="1899-12-31T00:00:00"/>
    <s v="15:28"/>
  </r>
  <r>
    <s v="Secretaria de Gestão de Serviços"/>
    <x v="25"/>
    <s v="Registro de Preços"/>
    <s v="SC_ORIGI"/>
    <s v="SC_Atualiz"/>
    <x v="9"/>
    <m/>
    <d v="2014-09-26T18:03:00"/>
    <d v="2014-11-12T12:53:00"/>
    <s v="Muito embora, intempestivo, segue para vericar orçamentos tendo em vista as justificativas apresenta"/>
    <d v="1900-02-14T18:50:00"/>
    <n v="46.784722222226264"/>
    <n v="-11"/>
    <s v="18:3"/>
  </r>
  <r>
    <s v="Secretaria de Gestão de Serviços"/>
    <x v="25"/>
    <s v="Registro de Preços"/>
    <s v="CLC_ORIGI"/>
    <s v="CLC_Atualiz"/>
    <x v="8"/>
    <m/>
    <d v="2014-11-12T12:53:00"/>
    <d v="2014-11-12T15:17:00"/>
    <s v="Com a informação."/>
    <d v="1899-12-30T02:24:00"/>
    <n v="9.9999999998544808E-2"/>
    <d v="1899-12-31T00:00:00"/>
    <s v="12:53"/>
  </r>
  <r>
    <s v="Secretaria de Gestão de Serviços"/>
    <x v="25"/>
    <s v="Registro de Preços"/>
    <s v="SC_ORIGI"/>
    <s v="SC_Atualiz"/>
    <x v="9"/>
    <m/>
    <d v="2014-11-12T15:17:00"/>
    <d v="2014-11-12T18:59:00"/>
    <s v="Para elaborar Termo de Abertura de Licitação - RP"/>
    <d v="1899-12-30T03:42:00"/>
    <n v="0.15416666666715173"/>
    <d v="1899-12-31T00:00:00"/>
    <s v="15:17"/>
  </r>
  <r>
    <s v="Secretaria de Gestão de Serviços"/>
    <x v="25"/>
    <s v="Registro de Preços"/>
    <s v="CLC_ORIGI"/>
    <s v="CLC_Atualiz"/>
    <x v="8"/>
    <m/>
    <d v="2014-11-12T18:59:00"/>
    <d v="2014-11-12T19:56:00"/>
    <s v="Com a informação."/>
    <d v="1899-12-30T00:57:00"/>
    <n v="3.9583333331393078E-2"/>
    <d v="1899-12-31T00:00:00"/>
    <s v="18:59"/>
  </r>
  <r>
    <s v="Secretaria de Gestão de Serviços"/>
    <x v="25"/>
    <s v="Registro de Preços"/>
    <s v="SECADM_ORIGI"/>
    <s v="SECADM_Atualiz"/>
    <x v="4"/>
    <m/>
    <d v="2014-11-12T19:56:00"/>
    <d v="2014-11-12T21:05:00"/>
    <s v="Par autorizar o termo de abertura de licitação pelo sistema de RP"/>
    <d v="1899-12-30T01:09:00"/>
    <n v="4.7916666662786156E-2"/>
    <d v="1899-12-31T00:00:00"/>
    <s v="19:56"/>
  </r>
  <r>
    <s v="Secretaria de Gestão de Serviços"/>
    <x v="25"/>
    <s v="Registro de Preços"/>
    <s v="CLC_ORIGI"/>
    <s v="CLC_Atualiz"/>
    <x v="8"/>
    <m/>
    <d v="2014-11-12T21:05:00"/>
    <d v="2014-11-13T17:47:00"/>
    <s v="elaboração da respectiva minuta de edital"/>
    <d v="1899-12-30T20:42:00"/>
    <n v="0.86250000000291038"/>
    <d v="1900-01-01T00:00:00"/>
    <s v="21:5"/>
  </r>
  <r>
    <s v="Secretaria de Gestão de Serviços"/>
    <x v="25"/>
    <s v="Registro de Preços"/>
    <s v="SLIC_ORIGI"/>
    <s v="SLIC_Atualiz"/>
    <x v="27"/>
    <m/>
    <d v="2014-11-13T17:47:00"/>
    <d v="2014-11-19T19:11:00"/>
    <s v="Para elaboração de minuta de edital de licitação na modalidade Pregão Eletrônico, pelo SRP"/>
    <d v="1900-01-05T01:24:00"/>
    <n v="6.0583333333343035"/>
    <d v="1900-01-04T00:00:00"/>
    <s v="17:47"/>
  </r>
  <r>
    <s v="Secretaria de Gestão de Serviços"/>
    <x v="25"/>
    <s v="Registro de Preços"/>
    <s v="CLC_ORIGI"/>
    <s v="CLC_Atualiz"/>
    <x v="8"/>
    <m/>
    <d v="2014-11-19T19:11:00"/>
    <d v="2014-11-19T19:18:00"/>
    <s v="Para análise e encaminhamento."/>
    <d v="1899-12-30T00:07:00"/>
    <n v="4.8611111124046147E-3"/>
    <d v="1899-12-31T00:00:00"/>
    <s v="19:11"/>
  </r>
  <r>
    <s v="Secretaria de Gestão de Serviços"/>
    <x v="25"/>
    <s v="Registro de Preços"/>
    <s v="SECADM_ORIGI"/>
    <s v="SECADM_Atualiz"/>
    <x v="4"/>
    <m/>
    <d v="2014-11-19T19:18:00"/>
    <d v="2014-11-19T19:41:00"/>
    <s v="Encaminhamos minutas de editais para licitação:"/>
    <d v="1899-12-30T00:23:00"/>
    <n v="1.5972222223354038E-2"/>
    <d v="1899-12-31T00:00:00"/>
    <s v="19:18"/>
  </r>
  <r>
    <s v="Secretaria de Gestão de Serviços"/>
    <x v="25"/>
    <s v="Registro de Preços"/>
    <s v="CPL_ORIGI"/>
    <s v="CPL_Atualiz"/>
    <x v="11"/>
    <m/>
    <d v="2014-11-19T19:41:00"/>
    <d v="2014-11-20T19:29:00"/>
    <s v="análise da minuta de edital"/>
    <d v="1899-12-30T23:48:00"/>
    <n v="0.99166666666133096"/>
    <d v="1900-01-01T00:00:00"/>
    <s v="19:41"/>
  </r>
  <r>
    <s v="Secretaria de Gestão de Serviços"/>
    <x v="25"/>
    <s v="Registro de Preços"/>
    <s v="ASSDG_ORIGI"/>
    <s v="ASSDG_Atualiz"/>
    <x v="12"/>
    <m/>
    <d v="2014-11-20T19:29:00"/>
    <d v="2014-11-21T15:51:00"/>
    <s v="para análise."/>
    <d v="1899-12-30T20:22:00"/>
    <n v="0.84861111111240461"/>
    <d v="1900-01-01T00:00:00"/>
    <s v="19:29"/>
  </r>
  <r>
    <s v="Secretaria de Gestão de Serviços"/>
    <x v="25"/>
    <s v="Registro de Preços"/>
    <s v="DG_ORIGI"/>
    <s v="DG_Atualiz"/>
    <x v="1"/>
    <m/>
    <d v="2014-11-21T15:51:00"/>
    <d v="2014-11-21T16:55:00"/>
    <s v="Para apreciação."/>
    <d v="1899-12-30T01:04:00"/>
    <n v="4.4444444443797693E-2"/>
    <d v="1899-12-31T00:00:00"/>
    <s v="15:51"/>
  </r>
  <r>
    <s v="Secretaria de Gestão de Serviços"/>
    <x v="25"/>
    <s v="Registro de Preços"/>
    <s v="SLIC_ORIGI"/>
    <s v="SLIC_Atualiz"/>
    <x v="27"/>
    <m/>
    <d v="2014-11-21T16:55:00"/>
    <d v="2014-12-01T12:54:00"/>
    <s v="À Seção de Licitações."/>
    <d v="1900-01-08T19:59:00"/>
    <n v="9.8326388888890506"/>
    <n v="-13"/>
    <s v="16:55"/>
  </r>
  <r>
    <s v="Secretaria de Gestão de Serviços"/>
    <x v="25"/>
    <s v="Registro de Preços"/>
    <s v="CPL_ORIGI"/>
    <s v="CPL_Atualiz"/>
    <x v="11"/>
    <m/>
    <d v="2014-12-01T12:54:00"/>
    <d v="2014-12-01T15:40:00"/>
    <s v="Para assinatura."/>
    <d v="1899-12-30T02:46:00"/>
    <n v="0.11527777778246673"/>
    <d v="1899-12-31T00:00:00"/>
    <s v="12:54"/>
  </r>
  <r>
    <s v="Secretaria de Gestão de Serviços"/>
    <x v="25"/>
    <s v="Registro de Preços"/>
    <s v="SLIC_ORIGI"/>
    <s v="SLIC_Atualiz"/>
    <x v="27"/>
    <m/>
    <d v="2014-12-01T15:40:00"/>
    <d v="2014-12-02T13:20:00"/>
    <s v="Edital asisnado."/>
    <d v="1899-12-30T21:40:00"/>
    <n v="0.90277777777373558"/>
    <d v="1900-01-01T00:00:00"/>
    <s v="15:40"/>
  </r>
  <r>
    <s v="Secretaria de Gestão de Serviços"/>
    <x v="25"/>
    <s v="Registro de Preços"/>
    <s v="CPL_ORIGI"/>
    <s v="CPL_Atualiz"/>
    <x v="11"/>
    <m/>
    <d v="2014-12-02T13:20:00"/>
    <d v="2014-12-17T16:53:00"/>
    <s v="Para aguardar a abertura do certame."/>
    <d v="1900-01-14T03:33:00"/>
    <n v="15.147916666668607"/>
    <d v="1900-01-10T00:00:00"/>
    <s v="13:20"/>
  </r>
  <r>
    <s v="Secretaria de Gestão de Serviços"/>
    <x v="25"/>
    <s v="Registro de Preços"/>
    <s v="CMP_ORIGI"/>
    <s v="CMP_Atualiz"/>
    <x v="36"/>
    <m/>
    <d v="2014-12-17T16:53:00"/>
    <d v="2014-12-17T17:37:00"/>
    <s v="para informar"/>
    <d v="1899-12-30T00:44:00"/>
    <n v="3.0555555553291924E-2"/>
    <d v="1899-12-31T00:00:00"/>
    <s v="16:53"/>
  </r>
  <r>
    <s v="Secretaria de Gestão de Serviços"/>
    <x v="25"/>
    <s v="Registro de Preços"/>
    <s v="SMOEP_ORIGI"/>
    <s v="SMIC_Atualiz"/>
    <x v="28"/>
    <s v="S"/>
    <d v="2014-12-17T17:37:00"/>
    <d v="2014-12-17T18:51:00"/>
    <s v="Para Informar"/>
    <d v="1899-12-30T01:14:00"/>
    <n v="5.1388888889050577E-2"/>
    <d v="1899-12-31T00:00:00"/>
    <s v="17:37"/>
  </r>
  <r>
    <s v="Secretaria de Gestão de Serviços"/>
    <x v="25"/>
    <s v="Registro de Preços"/>
    <s v="CPL_ORIGI"/>
    <s v="CPL_Atualiz"/>
    <x v="11"/>
    <m/>
    <d v="2014-12-17T18:51:00"/>
    <d v="2014-12-23T16:35:00"/>
    <s v="Com a informação."/>
    <d v="1900-01-04T21:44:00"/>
    <n v="5.9055555555532919"/>
    <d v="1900-01-01T00:00:00"/>
    <s v="18:51"/>
  </r>
  <r>
    <s v="Secretaria de Gestão de Serviços"/>
    <x v="25"/>
    <s v="Registro de Preços"/>
    <s v="ASSDG_ORIGI"/>
    <s v="ASSDG_Atualiz"/>
    <x v="12"/>
    <m/>
    <d v="2014-12-23T16:35:00"/>
    <d v="2014-12-23T16:55:00"/>
    <s v="Para análise e homologação"/>
    <d v="1899-12-30T00:20:00"/>
    <n v="1.3888888890505768E-2"/>
    <d v="1899-12-30T00:00:00"/>
    <s v="16:35"/>
  </r>
  <r>
    <s v="Secretaria de Gestão de Serviços"/>
    <x v="25"/>
    <s v="Registro de Preços"/>
    <s v="DG_ORIGI"/>
    <s v="DG_Atualiz"/>
    <x v="1"/>
    <m/>
    <d v="2014-12-23T16:55:00"/>
    <d v="2014-12-23T17:54:00"/>
    <s v="Para apreciação."/>
    <d v="1899-12-30T00:59:00"/>
    <n v="4.0972222224809229E-2"/>
    <d v="1899-12-30T00:00:00"/>
    <s v="16:55"/>
  </r>
  <r>
    <s v="Secretaria de Gestão de Serviços"/>
    <x v="25"/>
    <s v="Registro de Preços"/>
    <s v="SMOEP_ORIGI"/>
    <s v="SMIC_Atualiz"/>
    <x v="28"/>
    <s v="S"/>
    <d v="2014-12-23T17:54:00"/>
    <d v="2014-12-23T18:06:00"/>
    <s v="para anexar a ata"/>
    <d v="1899-12-30T00:12:00"/>
    <n v="8.333333331393078E-3"/>
    <d v="1899-12-30T00:00:00"/>
    <s v="17:54"/>
  </r>
  <r>
    <s v="Secretaria de Gestão de Serviços"/>
    <x v="25"/>
    <s v="Registro de Preços"/>
    <s v="GABDG_ORIGI"/>
    <s v="GABDG_Atualiz"/>
    <x v="55"/>
    <m/>
    <d v="2014-12-23T18:06:00"/>
    <d v="2014-12-23T18:36:00"/>
    <s v="Para assinatura na Ata de Registro de Preços."/>
    <d v="1899-12-30T00:30:00"/>
    <n v="2.0833333335758653E-2"/>
    <d v="1899-12-30T00:00:00"/>
    <s v="18:6"/>
  </r>
  <r>
    <s v="Secretaria de Gestão de Serviços"/>
    <x v="25"/>
    <s v="Registro de Preços"/>
    <s v="CPL_ORIGI"/>
    <s v="CPL_Atualiz"/>
    <x v="11"/>
    <m/>
    <d v="2014-12-23T18:36:00"/>
    <d v="2014-12-26T11:46:00"/>
    <s v="Ata assinada."/>
    <d v="1900-01-01T17:10:00"/>
    <n v="2.7152777777737356"/>
    <d v="1899-12-30T00:00:00"/>
    <s v="18:36"/>
  </r>
  <r>
    <s v="Coordenadoria de Segurança, Transporte e Apoio Administrativo"/>
    <x v="26"/>
    <s v="Licitação"/>
    <s v="SST_ORIGI"/>
    <s v="ST_Atualiz"/>
    <x v="56"/>
    <s v="S"/>
    <d v="2015-10-22T18:41:00"/>
    <d v="2015-11-03T18:41:00"/>
    <s v="-"/>
    <d v="1900-01-11T00:00:00"/>
    <n v="12"/>
    <n v="-14"/>
    <s v="18:41"/>
  </r>
  <r>
    <s v="Coordenadoria de Segurança, Transporte e Apoio Administrativo"/>
    <x v="26"/>
    <s v="Licitação"/>
    <s v="CAA_ORIGI"/>
    <s v="CIP_Atualiz"/>
    <x v="3"/>
    <s v="S"/>
    <d v="2015-11-03T18:41:00"/>
    <d v="2015-11-04T17:16:00"/>
    <s v="Para análise e encaminhamento"/>
    <d v="1899-12-30T22:35:00"/>
    <n v="0.94097222222626442"/>
    <d v="1900-01-01T00:00:00"/>
    <s v="18:41"/>
  </r>
  <r>
    <s v="Coordenadoria de Segurança, Transporte e Apoio Administrativo"/>
    <x v="26"/>
    <s v="Licitação"/>
    <s v="SECADM_ORIGI"/>
    <s v="SECADM_Atualiz"/>
    <x v="4"/>
    <m/>
    <d v="2015-11-04T17:16:00"/>
    <d v="2015-11-17T15:27:00"/>
    <s v="Para licitação"/>
    <d v="1900-01-11T22:11:00"/>
    <n v="12.924305555556202"/>
    <d v="1900-01-09T00:00:00"/>
    <s v="17:16"/>
  </r>
  <r>
    <s v="Coordenadoria de Segurança, Transporte e Apoio Administrativo"/>
    <x v="26"/>
    <s v="Licitação"/>
    <s v="CLC_ORIGI"/>
    <s v="CLC_Atualiz"/>
    <x v="8"/>
    <m/>
    <d v="2015-11-17T15:27:00"/>
    <d v="2015-11-18T19:24:00"/>
    <s v="Para procedimentos de contratação."/>
    <d v="1899-12-31T03:57:00"/>
    <n v="1.1645833333313931"/>
    <d v="1900-01-01T00:00:00"/>
    <s v="15:27"/>
  </r>
  <r>
    <s v="Coordenadoria de Segurança, Transporte e Apoio Administrativo"/>
    <x v="26"/>
    <s v="Licitação"/>
    <s v="SST_ORIGI"/>
    <s v="ST_Atualiz"/>
    <x v="56"/>
    <s v="S"/>
    <d v="2015-11-18T19:24:00"/>
    <d v="2015-11-19T16:48:00"/>
    <s v="Para juntar orçamento."/>
    <d v="1899-12-30T21:24:00"/>
    <n v="0.89166666666278616"/>
    <d v="1900-01-01T00:00:00"/>
    <s v="19:24"/>
  </r>
  <r>
    <s v="Coordenadoria de Segurança, Transporte e Apoio Administrativo"/>
    <x v="26"/>
    <s v="Licitação"/>
    <s v="SPO_ORIGI"/>
    <s v="SPO_Atualiz"/>
    <x v="5"/>
    <m/>
    <d v="2015-11-19T16:48:00"/>
    <d v="2015-11-19T16:57:00"/>
    <s v="Para as providências."/>
    <d v="1899-12-30T00:09:00"/>
    <n v="6.2500000058207661E-3"/>
    <d v="1899-12-31T00:00:00"/>
    <s v="16:48"/>
  </r>
  <r>
    <s v="Coordenadoria de Segurança, Transporte e Apoio Administrativo"/>
    <x v="26"/>
    <s v="Licitação"/>
    <s v="SST_ORIGI"/>
    <s v="ST_Atualiz"/>
    <x v="56"/>
    <s v="S"/>
    <d v="2015-11-19T16:57:00"/>
    <d v="2015-11-19T17:18:00"/>
    <s v="Para retificar"/>
    <d v="1899-12-30T00:21:00"/>
    <n v="1.4583333329937886E-2"/>
    <d v="1899-12-31T00:00:00"/>
    <s v="16:57"/>
  </r>
  <r>
    <s v="Coordenadoria de Segurança, Transporte e Apoio Administrativo"/>
    <x v="26"/>
    <s v="Licitação"/>
    <s v="SPO_ORIGI"/>
    <s v="SPO_Atualiz"/>
    <x v="5"/>
    <m/>
    <d v="2015-11-19T17:18:00"/>
    <d v="2015-11-19T20:07:00"/>
    <s v="Segue conforme doc. 221866/2015."/>
    <d v="1899-12-30T02:49:00"/>
    <n v="0.11736111110803904"/>
    <d v="1899-12-31T00:00:00"/>
    <s v="17:18"/>
  </r>
  <r>
    <s v="Coordenadoria de Segurança, Transporte e Apoio Administrativo"/>
    <x v="26"/>
    <s v="Licitação"/>
    <s v="CO_ORIGI"/>
    <s v="CO_Atualiz"/>
    <x v="6"/>
    <m/>
    <d v="2015-11-19T20:07:00"/>
    <d v="2015-11-20T15:58:00"/>
    <s v="Com informação"/>
    <d v="1899-12-30T19:51:00"/>
    <n v="0.82708333333721384"/>
    <d v="1900-01-01T00:00:00"/>
    <s v="20:7"/>
  </r>
  <r>
    <s v="Coordenadoria de Segurança, Transporte e Apoio Administrativo"/>
    <x v="26"/>
    <s v="Licitação"/>
    <s v="SECOFC_ORIGI"/>
    <s v="SECOFC_Atualiz"/>
    <x v="7"/>
    <m/>
    <d v="2015-11-20T15:58:00"/>
    <d v="2015-11-20T17:18:00"/>
    <s v="Para ciência e encaminhamento."/>
    <d v="1899-12-30T01:20:00"/>
    <n v="5.5555555554747116E-2"/>
    <d v="1899-12-31T00:00:00"/>
    <s v="15:58"/>
  </r>
  <r>
    <s v="Coordenadoria de Segurança, Transporte e Apoio Administrativo"/>
    <x v="26"/>
    <s v="Licitação"/>
    <s v="CLC_ORIGI"/>
    <s v="CLC_Atualiz"/>
    <x v="8"/>
    <m/>
    <d v="2015-11-20T17:18:00"/>
    <d v="2015-11-23T21:01:00"/>
    <s v="Para demais providências."/>
    <d v="1900-01-02T03:43:00"/>
    <n v="3.1548611111138598"/>
    <d v="1900-01-01T00:00:00"/>
    <s v="17:18"/>
  </r>
  <r>
    <s v="Coordenadoria de Segurança, Transporte e Apoio Administrativo"/>
    <x v="26"/>
    <s v="Licitação"/>
    <s v="SECADM_ORIGI"/>
    <s v="SECADM_Atualiz"/>
    <x v="4"/>
    <m/>
    <d v="2015-11-23T21:01:00"/>
    <d v="2015-11-24T18:51:00"/>
    <s v="À apreciação superior."/>
    <d v="1899-12-30T21:50:00"/>
    <n v="0.90972222221898846"/>
    <d v="1900-01-01T00:00:00"/>
    <s v="21:1"/>
  </r>
  <r>
    <s v="Coordenadoria de Segurança, Transporte e Apoio Administrativo"/>
    <x v="26"/>
    <s v="Licitação"/>
    <s v="CIP_ORIGI"/>
    <s v="CIP_Atualiz"/>
    <x v="3"/>
    <s v="S"/>
    <d v="2015-11-24T18:51:00"/>
    <d v="2015-11-25T13:26:00"/>
    <s v="Segue a pedido dessa Coordenadoria para manifestar."/>
    <d v="1899-12-30T18:35:00"/>
    <n v="0.77430555555474712"/>
    <d v="1900-01-01T00:00:00"/>
    <s v="18:51"/>
  </r>
  <r>
    <s v="Coordenadoria de Segurança, Transporte e Apoio Administrativo"/>
    <x v="26"/>
    <s v="Licitação"/>
    <s v="ST_ORIGI"/>
    <s v="ST_Atualiz"/>
    <x v="56"/>
    <s v="S"/>
    <d v="2015-11-25T13:26:00"/>
    <d v="2015-11-25T16:54:00"/>
    <s v="Entende-se pela continuidade da contratação nos termos propostos no Projeto B ico, conforme fundam"/>
    <d v="1899-12-30T03:28:00"/>
    <n v="0.14444444444961846"/>
    <d v="1899-12-31T00:00:00"/>
    <s v="13:26"/>
  </r>
  <r>
    <s v="Coordenadoria de Segurança, Transporte e Apoio Administrativo"/>
    <x v="26"/>
    <s v="Licitação"/>
    <s v="CIP_ORIGI"/>
    <s v="CIP_Atualiz"/>
    <x v="3"/>
    <s v="S"/>
    <d v="2015-11-25T16:54:00"/>
    <d v="2015-11-25T18:02:00"/>
    <s v="Para conhecimento e encaminhamento."/>
    <d v="1899-12-30T01:08:00"/>
    <n v="4.722222221607808E-2"/>
    <d v="1899-12-31T00:00:00"/>
    <s v="16:54"/>
  </r>
  <r>
    <s v="Coordenadoria de Segurança, Transporte e Apoio Administrativo"/>
    <x v="26"/>
    <s v="Licitação"/>
    <s v="SECADM_ORIGI"/>
    <s v="SECADM_Atualiz"/>
    <x v="4"/>
    <m/>
    <d v="2015-11-25T18:02:00"/>
    <d v="2015-11-26T20:10:00"/>
    <s v="Segue com as informações"/>
    <d v="1899-12-31T02:08:00"/>
    <n v="1.0888888888948713"/>
    <d v="1900-01-01T00:00:00"/>
    <s v="18:2"/>
  </r>
  <r>
    <s v="Coordenadoria de Segurança, Transporte e Apoio Administrativo"/>
    <x v="26"/>
    <s v="Licitação"/>
    <s v="CLC_ORIGI"/>
    <s v="CLC_Atualiz"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  <d v="1900-01-01T00:00:00"/>
    <s v="20:10"/>
  </r>
  <r>
    <s v="Coordenadoria de Segurança, Transporte e Apoio Administrativo"/>
    <x v="26"/>
    <s v="Licitação"/>
    <s v="SC_ORIGI"/>
    <s v="SC_Atualiz"/>
    <x v="9"/>
    <m/>
    <d v="2015-11-27T15:35:00"/>
    <d v="2015-12-02T18:56:00"/>
    <s v="Para elaborar Termo de Abertura de Licitação."/>
    <d v="1900-01-04T03:21:00"/>
    <n v="5.1395833333372138"/>
    <n v="-12"/>
    <s v="15:35"/>
  </r>
  <r>
    <s v="Coordenadoria de Segurança, Transporte e Apoio Administrativo"/>
    <x v="26"/>
    <s v="Licitação"/>
    <s v="SPO_ORIGI"/>
    <s v="SPO_Atualiz"/>
    <x v="5"/>
    <m/>
    <d v="2015-12-02T18:56:00"/>
    <d v="2015-12-02T19:24:00"/>
    <s v="À PEDIDO."/>
    <d v="1899-12-30T00:28:00"/>
    <n v="1.9444444442342501E-2"/>
    <d v="1899-12-31T00:00:00"/>
    <s v="18:56"/>
  </r>
  <r>
    <s v="Coordenadoria de Segurança, Transporte e Apoio Administrativo"/>
    <x v="26"/>
    <s v="Licitação"/>
    <s v="SC_ORIGI"/>
    <s v="SC_Atualiz"/>
    <x v="9"/>
    <m/>
    <d v="2015-12-02T19:24:00"/>
    <d v="2015-12-03T14:41:00"/>
    <s v="Em devolução, com a adequação do pedido, conforme solicitação do setor requisitante."/>
    <d v="1899-12-30T19:17:00"/>
    <n v="0.80347222222189885"/>
    <d v="1900-01-01T00:00:00"/>
    <s v="19:24"/>
  </r>
  <r>
    <s v="Coordenadoria de Segurança, Transporte e Apoio Administrativo"/>
    <x v="26"/>
    <s v="Licitação"/>
    <s v="CLC_ORIGI"/>
    <s v="CLC_Atualiz"/>
    <x v="8"/>
    <m/>
    <d v="2015-12-03T14:41:00"/>
    <d v="2015-12-03T16:02:00"/>
    <s v="Segue o Termo de Abertura de Licitação no documento 234.604/2015."/>
    <d v="1899-12-30T01:21:00"/>
    <n v="5.6250000001455192E-2"/>
    <d v="1899-12-31T00:00:00"/>
    <s v="14:41"/>
  </r>
  <r>
    <s v="Coordenadoria de Segurança, Transporte e Apoio Administrativo"/>
    <x v="26"/>
    <s v="Licitação"/>
    <s v="SECADM_ORIGI"/>
    <s v="SECADM_Atualiz"/>
    <x v="4"/>
    <m/>
    <d v="2015-12-03T16:02:00"/>
    <d v="2015-12-03T18:01:00"/>
    <s v="Para autorizar a abertura de Licitação."/>
    <d v="1899-12-30T01:59:00"/>
    <n v="8.2638888889050577E-2"/>
    <d v="1899-12-31T00:00:00"/>
    <s v="16:2"/>
  </r>
  <r>
    <s v="Coordenadoria de Segurança, Transporte e Apoio Administrativo"/>
    <x v="26"/>
    <s v="Licitação"/>
    <s v="CLC_ORIGI"/>
    <s v="CLC_Atualiz"/>
    <x v="8"/>
    <m/>
    <d v="2015-12-03T18:01:00"/>
    <d v="2015-12-07T17:44:00"/>
    <s v="elaborar minuta de edital"/>
    <d v="1900-01-02T23:43:00"/>
    <n v="3.9881944444423425"/>
    <d v="1900-01-02T00:00:00"/>
    <s v="18:1"/>
  </r>
  <r>
    <s v="Coordenadoria de Segurança, Transporte e Apoio Administrativo"/>
    <x v="26"/>
    <s v="Licitação"/>
    <s v="SLIC_ORIGI"/>
    <s v="SLIC_Atualiz"/>
    <x v="27"/>
    <m/>
    <d v="2015-12-07T17:44:00"/>
    <d v="2015-12-23T15:42:00"/>
    <s v="Para elaborar a minuta do edital. À seção de Contratos Para minutar contrato."/>
    <d v="1900-01-14T21:58:00"/>
    <n v="15.915277777778101"/>
    <d v="1900-01-08T00:00:00"/>
    <s v="17:44"/>
  </r>
  <r>
    <s v="Coordenadoria de Segurança, Transporte e Apoio Administrativo"/>
    <x v="26"/>
    <s v="Licitação"/>
    <s v="SCON_ORIGI"/>
    <s v="SCON_Atualiz"/>
    <x v="10"/>
    <m/>
    <d v="2015-12-23T15:42:00"/>
    <d v="2015-12-30T16:54:00"/>
    <s v="Para elaboração da minuta contratual."/>
    <d v="1900-01-06T01:12:00"/>
    <n v="7.0500000000029104"/>
    <d v="1899-12-30T00:00:00"/>
    <s v="15:42"/>
  </r>
  <r>
    <s v="Coordenadoria de Segurança, Transporte e Apoio Administrativo"/>
    <x v="26"/>
    <s v="Licitação"/>
    <s v="SLIC_ORIGI"/>
    <s v="SLIC_Atualiz"/>
    <x v="27"/>
    <m/>
    <d v="2015-12-30T16:54:00"/>
    <d v="2015-12-30T16:59:00"/>
    <s v="Anexada minuta do contrato em campo próprio. Após, à CLC para análise."/>
    <d v="1899-12-30T00:05:00"/>
    <n v="3.4722222189884633E-3"/>
    <d v="1899-12-30T00:00:00"/>
    <s v="16:54"/>
  </r>
  <r>
    <s v="Coordenadoria de Segurança, Transporte e Apoio Administrativo"/>
    <x v="26"/>
    <s v="Licitação"/>
    <s v="CLC_ORIGI"/>
    <s v="CLC_Atualiz"/>
    <x v="8"/>
    <m/>
    <d v="2015-12-30T16:59:00"/>
    <d v="2015-12-30T17:27:00"/>
    <s v="Para análise da minuta do edital e seus anexos."/>
    <d v="1899-12-30T00:28:00"/>
    <n v="1.9444444442342501E-2"/>
    <d v="1899-12-30T00:00:00"/>
    <s v="16:59"/>
  </r>
  <r>
    <s v="Coordenadoria de Segurança, Transporte e Apoio Administrativo"/>
    <x v="26"/>
    <s v="Licitação"/>
    <s v="SECADM_ORIGI"/>
    <s v="SECADM_Atualiz"/>
    <x v="4"/>
    <m/>
    <d v="2015-12-30T17:27:00"/>
    <d v="2016-01-07T15:28:00"/>
    <s v="Para análise minutas do Edital e Contrato."/>
    <d v="1900-01-06T22:01:00"/>
    <n v="7.9173611111109494"/>
    <d v="1900-08-04T00:00:00"/>
    <s v="17:27"/>
  </r>
  <r>
    <s v="Coordenadoria de Segurança, Transporte e Apoio Administrativo"/>
    <x v="26"/>
    <s v="Licitação"/>
    <s v="CPL_ORIGI"/>
    <s v="CPL_Atualiz"/>
    <x v="11"/>
    <m/>
    <d v="2016-01-07T15:28:00"/>
    <d v="2016-01-08T18:01:00"/>
    <s v="De acordo com a minuta do Edital e seus anexos. Segue para análise dessa CPL e demais encaminhamen"/>
    <d v="1899-12-31T02:33:00"/>
    <n v="1.1062500000043656"/>
    <d v="1900-01-01T00:00:00"/>
    <s v="15:28"/>
  </r>
  <r>
    <s v="Coordenadoria de Segurança, Transporte e Apoio Administrativo"/>
    <x v="26"/>
    <s v="Licitação"/>
    <s v="ASSDG_ORIGI"/>
    <s v="ASSDG_Atualiz"/>
    <x v="12"/>
    <m/>
    <d v="2016-01-08T18:01:00"/>
    <d v="2016-01-11T15:45:00"/>
    <s v="Analisada a minuta do edital"/>
    <d v="1900-01-01T21:44:00"/>
    <n v="2.9055555555532919"/>
    <d v="1900-01-01T00:00:00"/>
    <s v="18:1"/>
  </r>
  <r>
    <s v="Coordenadoria de Segurança, Transporte e Apoio Administrativo"/>
    <x v="26"/>
    <s v="Licitação"/>
    <s v="CFIC_ORIGI"/>
    <s v="CFIC_Atualiz"/>
    <x v="31"/>
    <m/>
    <d v="2016-01-11T15:45:00"/>
    <d v="2016-01-12T16:02:00"/>
    <s v="Para manifestação."/>
    <d v="1899-12-31T00:17:00"/>
    <n v="1.0118055555576575"/>
    <d v="1900-01-01T00:00:00"/>
    <s v="15:45"/>
  </r>
  <r>
    <s v="Coordenadoria de Segurança, Transporte e Apoio Administrativo"/>
    <x v="26"/>
    <s v="Licitação"/>
    <s v="SACONT_ORIGI"/>
    <s v="SACONT_Atualiz"/>
    <x v="21"/>
    <m/>
    <d v="2016-01-12T16:02:00"/>
    <d v="2016-01-12T17:05:00"/>
    <s v="Para análise e posicionamento"/>
    <d v="1899-12-30T01:03:00"/>
    <n v="4.3749999997089617E-2"/>
    <d v="1899-12-31T00:00:00"/>
    <s v="16:2"/>
  </r>
  <r>
    <s v="Coordenadoria de Segurança, Transporte e Apoio Administrativo"/>
    <x v="26"/>
    <s v="Licitação"/>
    <s v="ACFIC_ORIGI"/>
    <s v="ACFIC_Atualiz"/>
    <x v="22"/>
    <m/>
    <d v="2016-01-12T17:05:00"/>
    <d v="2016-01-12T18:52:00"/>
    <s v="Para posicionamento"/>
    <d v="1899-12-30T01:47:00"/>
    <n v="7.4305555557657499E-2"/>
    <d v="1899-12-31T00:00:00"/>
    <s v="17:5"/>
  </r>
  <r>
    <s v="Coordenadoria de Segurança, Transporte e Apoio Administrativo"/>
    <x v="26"/>
    <s v="Licitação"/>
    <s v="SLIC_ORIGI"/>
    <s v="SLIC_Atualiz"/>
    <x v="27"/>
    <m/>
    <d v="2016-01-12T18:52:00"/>
    <d v="2016-01-14T14:26:00"/>
    <s v="Para providências"/>
    <d v="1899-12-31T19:34:00"/>
    <n v="1.8152777777795563"/>
    <d v="1900-01-02T00:00:00"/>
    <s v="18:52"/>
  </r>
  <r>
    <s v="Coordenadoria de Segurança, Transporte e Apoio Administrativo"/>
    <x v="26"/>
    <s v="Licitação"/>
    <s v="SCON_ORIGI"/>
    <s v="SCON_Atualiz"/>
    <x v="10"/>
    <m/>
    <d v="2016-01-14T14:26:00"/>
    <d v="2016-01-14T19:11:00"/>
    <s v="Para adequações da Minuta do Contrato."/>
    <d v="1899-12-30T04:45:00"/>
    <n v="0.19791666666424135"/>
    <d v="1899-12-31T00:00:00"/>
    <s v="14:26"/>
  </r>
  <r>
    <s v="Coordenadoria de Segurança, Transporte e Apoio Administrativo"/>
    <x v="26"/>
    <s v="Licitação"/>
    <s v="SLIC_ORIGI"/>
    <s v="SLIC_Atualiz"/>
    <x v="27"/>
    <m/>
    <d v="2016-01-14T19:11:00"/>
    <d v="2016-01-15T17:15:00"/>
    <s v="Minuta do contrato adequada e anexada em campo próprio."/>
    <d v="1899-12-30T22:04:00"/>
    <n v="0.91944444444379769"/>
    <d v="1900-01-01T00:00:00"/>
    <s v="19:11"/>
  </r>
  <r>
    <s v="Coordenadoria de Segurança, Transporte e Apoio Administrativo"/>
    <x v="26"/>
    <s v="Licitação"/>
    <s v="CLC_ORIGI"/>
    <s v="CLC_Atualiz"/>
    <x v="8"/>
    <m/>
    <d v="2016-01-15T17:15:00"/>
    <d v="2016-01-15T17:23:00"/>
    <s v="Para análise."/>
    <d v="1899-12-30T00:08:00"/>
    <n v="5.5555555591126904E-3"/>
    <d v="1899-12-31T00:00:00"/>
    <s v="17:15"/>
  </r>
  <r>
    <s v="Coordenadoria de Segurança, Transporte e Apoio Administrativo"/>
    <x v="26"/>
    <s v="Licitação"/>
    <s v="SLIC_ORIGI"/>
    <s v="SLIC_Atualiz"/>
    <x v="27"/>
    <m/>
    <d v="2016-01-15T17:23:00"/>
    <d v="2016-01-15T17:51:00"/>
    <s v="."/>
    <d v="1899-12-30T00:28:00"/>
    <n v="1.9444444442342501E-2"/>
    <d v="1899-12-31T00:00:00"/>
    <s v="17:23"/>
  </r>
  <r>
    <s v="Coordenadoria de Segurança, Transporte e Apoio Administrativo"/>
    <x v="26"/>
    <s v="Licitação"/>
    <s v="CLC_ORIGI"/>
    <s v="CLC_Atualiz"/>
    <x v="8"/>
    <m/>
    <d v="2016-01-15T17:51:00"/>
    <d v="2016-01-18T14:56:00"/>
    <s v="Para análise e encaminhamento."/>
    <d v="1900-01-01T21:05:00"/>
    <n v="2.8784722222189885"/>
    <d v="1900-01-01T00:00:00"/>
    <s v="17:51"/>
  </r>
  <r>
    <s v="Coordenadoria de Segurança, Transporte e Apoio Administrativo"/>
    <x v="26"/>
    <s v="Licitação"/>
    <s v="SECADM_ORIGI"/>
    <s v="SECADM_Atualiz"/>
    <x v="4"/>
    <m/>
    <d v="2016-01-18T14:56:00"/>
    <d v="2016-01-18T17:45:00"/>
    <s v="Submetemos à apreciação superior."/>
    <d v="1899-12-30T02:49:00"/>
    <n v="0.117361111115315"/>
    <d v="1899-12-31T00:00:00"/>
    <s v="14:56"/>
  </r>
  <r>
    <s v="Coordenadoria de Segurança, Transporte e Apoio Administrativo"/>
    <x v="26"/>
    <s v="Licitação"/>
    <s v="CPL_ORIGI"/>
    <s v="CPL_Atualiz"/>
    <x v="11"/>
    <m/>
    <d v="2016-01-18T17:45:00"/>
    <d v="2016-01-19T16:50:00"/>
    <s v="De acordo com a minuta do edital e seus anexos. Segue para análise dessa CPL e demais encaminhamen"/>
    <d v="1899-12-30T23:05:00"/>
    <n v="0.96180555555474712"/>
    <d v="1900-01-01T00:00:00"/>
    <s v="17:45"/>
  </r>
  <r>
    <s v="Coordenadoria de Segurança, Transporte e Apoio Administrativo"/>
    <x v="26"/>
    <s v="Licitação"/>
    <s v="ASSDG_ORIGI"/>
    <s v="ASSDG_Atualiz"/>
    <x v="12"/>
    <m/>
    <d v="2016-01-19T16:50:00"/>
    <d v="2016-01-20T14:40:00"/>
    <s v="Analisada a minuta do edital"/>
    <d v="1899-12-30T21:50:00"/>
    <n v="0.90972222221898846"/>
    <d v="1900-01-01T00:00:00"/>
    <s v="16:50"/>
  </r>
  <r>
    <s v="Coordenadoria de Segurança, Transporte e Apoio Administrativo"/>
    <x v="26"/>
    <s v="Licitação"/>
    <s v="DG_ORIGI"/>
    <s v="DG_Atualiz"/>
    <x v="1"/>
    <m/>
    <d v="2016-01-20T14:40:00"/>
    <d v="2016-01-20T16:25:00"/>
    <s v="Para apreciação."/>
    <d v="1899-12-30T01:45:00"/>
    <n v="7.2916666671517305E-2"/>
    <d v="1899-12-31T00:00:00"/>
    <s v="14:40"/>
  </r>
  <r>
    <s v="Coordenadoria de Segurança, Transporte e Apoio Administrativo"/>
    <x v="26"/>
    <s v="Licitação"/>
    <s v="SLIC_ORIGI"/>
    <s v="SLIC_Atualiz"/>
    <x v="27"/>
    <m/>
    <d v="2016-01-20T16:25:00"/>
    <d v="2016-01-21T15:21:00"/>
    <s v="À Seção de Licitações."/>
    <d v="1899-12-30T22:56:00"/>
    <n v="0.95555555554892635"/>
    <d v="1900-01-01T00:00:00"/>
    <s v="16:25"/>
  </r>
  <r>
    <s v="Coordenadoria de Segurança, Transporte e Apoio Administrativo"/>
    <x v="26"/>
    <s v="Licitação"/>
    <s v="CPL_ORIGI"/>
    <s v="CPL_Atualiz"/>
    <x v="11"/>
    <m/>
    <d v="2016-01-21T15:21:00"/>
    <d v="2016-01-21T17:00:00"/>
    <s v="Para assinatura."/>
    <d v="1899-12-30T01:39:00"/>
    <n v="6.8750000005820766E-2"/>
    <d v="1899-12-31T00:00:00"/>
    <s v="15:21"/>
  </r>
  <r>
    <s v="Coordenadoria de Segurança, Transporte e Apoio Administrativo"/>
    <x v="26"/>
    <s v="Licitação"/>
    <s v="SLIC_ORIGI"/>
    <s v="SLIC_Atualiz"/>
    <x v="27"/>
    <m/>
    <d v="2016-01-21T17:00:00"/>
    <d v="2016-01-22T15:29:00"/>
    <s v="Com o edital assinado"/>
    <d v="1899-12-30T22:29:00"/>
    <n v="0.93680555555329192"/>
    <d v="1900-01-01T00:00:00"/>
    <s v="17:0"/>
  </r>
  <r>
    <s v="Coordenadoria de Segurança, Transporte e Apoio Administrativo"/>
    <x v="26"/>
    <s v="Licitação"/>
    <s v="CPL_ORIGI"/>
    <s v="CPL_Atualiz"/>
    <x v="11"/>
    <m/>
    <d v="2016-01-22T15:29:00"/>
    <d v="2016-02-05T14:41:00"/>
    <s v="Aguardar abertura do certame."/>
    <d v="1900-01-12T23:12:00"/>
    <n v="13.966666666667152"/>
    <n v="-10"/>
    <s v="15:29"/>
  </r>
  <r>
    <s v="Coordenadoria de Segurança, Transporte e Apoio Administrativo"/>
    <x v="26"/>
    <s v="Licitação"/>
    <s v="ASSDG_ORIGI"/>
    <s v="ASSDG_Atualiz"/>
    <x v="12"/>
    <m/>
    <d v="2016-02-05T14:41:00"/>
    <d v="2016-02-05T15:58:00"/>
    <s v="Para análise e homologação"/>
    <d v="1899-12-30T01:17:00"/>
    <n v="5.3472222221898846E-2"/>
    <d v="1899-12-31T00:00:00"/>
    <s v="14:41"/>
  </r>
  <r>
    <s v="Coordenadoria de Segurança, Transporte e Apoio Administrativo"/>
    <x v="26"/>
    <s v="Licitação"/>
    <s v="DG_ORIGI"/>
    <s v="DG_Atualiz"/>
    <x v="1"/>
    <m/>
    <d v="2016-02-05T15:58:00"/>
    <d v="2016-02-05T19:19:00"/>
    <s v="Para apreciação."/>
    <d v="1899-12-30T03:21:00"/>
    <n v="0.13958333332993789"/>
    <d v="1899-12-31T00:00:00"/>
    <s v="15:58"/>
  </r>
  <r>
    <s v="Coordenadoria de Segurança, Transporte e Apoio Administrativo"/>
    <x v="26"/>
    <s v="Licitação"/>
    <s v="SECADM_ORIGI"/>
    <s v="SECADM_Atualiz"/>
    <x v="4"/>
    <m/>
    <d v="2016-02-05T19:19:00"/>
    <d v="2016-02-11T19:11:00"/>
    <s v="Para as providências cabíveis."/>
    <d v="1900-01-04T23:52:00"/>
    <n v="5.9944444444481633"/>
    <d v="1900-01-02T00:00:00"/>
    <s v="19:19"/>
  </r>
  <r>
    <s v="Coordenadoria de Segurança, Transporte e Apoio Administrativo"/>
    <x v="26"/>
    <s v="Licitação"/>
    <s v="SLIC_ORIGI"/>
    <s v="SLIC_Atualiz"/>
    <x v="27"/>
    <m/>
    <d v="2016-02-11T19:11:00"/>
    <d v="2016-02-12T14:19:00"/>
    <s v="Para providencias."/>
    <d v="1899-12-30T19:08:00"/>
    <n v="0.79722222222335404"/>
    <d v="1900-01-01T00:00:00"/>
    <s v="19:11"/>
  </r>
  <r>
    <s v="Coordenadoria de Segurança, Transporte e Apoio Administrativo"/>
    <x v="26"/>
    <s v="Licitação"/>
    <s v="SCON_ORIGI"/>
    <s v="SCON_Atualiz"/>
    <x v="10"/>
    <m/>
    <d v="2016-02-12T14:19:00"/>
    <d v="2016-02-12T17:28:00"/>
    <s v="Para adequações da minuta contratual."/>
    <d v="1899-12-30T03:09:00"/>
    <n v="0.13124999999854481"/>
    <d v="1899-12-31T00:00:00"/>
    <s v="14:19"/>
  </r>
  <r>
    <s v="Coordenadoria de Segurança, Transporte e Apoio Administrativo"/>
    <x v="26"/>
    <s v="Licitação"/>
    <s v="SLIC_ORIGI"/>
    <s v="SLIC_Atualiz"/>
    <x v="27"/>
    <m/>
    <d v="2016-02-12T17:28:00"/>
    <d v="2016-02-12T17:38:00"/>
    <s v="Anexada minuta do contrato readequada em campo próprio. Após, à CLC, para análise."/>
    <d v="1899-12-30T00:10:00"/>
    <n v="6.9444444452528842E-3"/>
    <d v="1899-12-31T00:00:00"/>
    <s v="17:28"/>
  </r>
  <r>
    <s v="Coordenadoria de Segurança, Transporte e Apoio Administrativo"/>
    <x v="26"/>
    <s v="Licitação"/>
    <s v="CLC_ORIGI"/>
    <s v="CLC_Atualiz"/>
    <x v="8"/>
    <m/>
    <d v="2016-02-12T17:38:00"/>
    <d v="2016-02-15T14:31:00"/>
    <s v="Para análise da minuta do edital e seus anexos."/>
    <d v="1900-01-01T20:53:00"/>
    <n v="2.8701388888875954"/>
    <d v="1900-01-01T00:00:00"/>
    <s v="17:38"/>
  </r>
  <r>
    <s v="Coordenadoria de Segurança, Transporte e Apoio Administrativo"/>
    <x v="26"/>
    <s v="Licitação"/>
    <s v="SECADM_ORIGI"/>
    <s v="SECADM_Atualiz"/>
    <x v="4"/>
    <m/>
    <d v="2016-02-15T14:31:00"/>
    <d v="2016-02-15T15:14:00"/>
    <s v="Para análise e encaminhamento."/>
    <d v="1899-12-30T00:43:00"/>
    <n v="2.9861111113859806E-2"/>
    <d v="1899-12-31T00:00:00"/>
    <s v="14:31"/>
  </r>
  <r>
    <s v="Coordenadoria de Segurança, Transporte e Apoio Administrativo"/>
    <x v="26"/>
    <s v="Licitação"/>
    <s v="CPL_ORIGI"/>
    <s v="CPL_Atualiz"/>
    <x v="11"/>
    <m/>
    <d v="2016-02-15T15:14:00"/>
    <d v="2016-02-16T14:08:00"/>
    <s v="De acordo com a minuta do Edital e seus anexos. Segue para análise dessa CPL e demais encaminhamento"/>
    <d v="1899-12-30T22:54:00"/>
    <n v="0.95416666666278616"/>
    <d v="1900-01-01T00:00:00"/>
    <s v="15:14"/>
  </r>
  <r>
    <s v="Coordenadoria de Segurança, Transporte e Apoio Administrativo"/>
    <x v="26"/>
    <s v="Licitação"/>
    <s v="ASSDG_ORIGI"/>
    <s v="ASSDG_Atualiz"/>
    <x v="12"/>
    <m/>
    <d v="2016-02-16T14:08:00"/>
    <d v="2016-02-24T15:32:00"/>
    <s v="Para análise e aprovação."/>
    <d v="1900-01-07T01:24:00"/>
    <n v="8.0583333333343035"/>
    <d v="1900-01-06T00:00:00"/>
    <s v="14:8"/>
  </r>
  <r>
    <s v="Coordenadoria de Segurança, Transporte e Apoio Administrativo"/>
    <x v="26"/>
    <s v="Licitação"/>
    <s v="SPO_ORIGI"/>
    <s v="SPO_Atualiz"/>
    <x v="5"/>
    <m/>
    <d v="2016-02-24T15:32:00"/>
    <d v="2016-02-25T17:29:00"/>
    <s v="A pedido."/>
    <d v="1899-12-31T01:57:00"/>
    <n v="1.0812500000029104"/>
    <d v="1900-01-01T00:00:00"/>
    <s v="15:32"/>
  </r>
  <r>
    <s v="Coordenadoria de Segurança, Transporte e Apoio Administrativo"/>
    <x v="26"/>
    <s v="Licitação"/>
    <s v="CO_ORIGI"/>
    <s v="CO_Atualiz"/>
    <x v="6"/>
    <m/>
    <d v="2016-02-25T17:29:00"/>
    <d v="2016-02-25T18:38:00"/>
    <s v="Com informação"/>
    <d v="1899-12-30T01:09:00"/>
    <n v="4.7916666662786156E-2"/>
    <d v="1899-12-31T00:00:00"/>
    <s v="17:29"/>
  </r>
  <r>
    <s v="Coordenadoria de Segurança, Transporte e Apoio Administrativo"/>
    <x v="26"/>
    <s v="Licitação"/>
    <s v="SECOFC_ORIGI"/>
    <s v="SECOFC_Atualiz"/>
    <x v="7"/>
    <m/>
    <d v="2016-02-25T18:38:00"/>
    <d v="2016-02-26T13:21:00"/>
    <s v="Para ciência e encaminhamento."/>
    <d v="1899-12-30T18:43:00"/>
    <n v="0.77986111111385981"/>
    <d v="1900-01-01T00:00:00"/>
    <s v="18:38"/>
  </r>
  <r>
    <s v="Coordenadoria de Segurança, Transporte e Apoio Administrativo"/>
    <x v="26"/>
    <s v="Licitação"/>
    <s v="ASSDG_ORIGI"/>
    <s v="ASSDG_Atualiz"/>
    <x v="12"/>
    <m/>
    <d v="2016-02-26T13:21:00"/>
    <d v="2016-02-26T17:01:00"/>
    <s v="Com solicitação de análise."/>
    <d v="1899-12-30T03:40:00"/>
    <n v="0.15277777777373558"/>
    <d v="1899-12-31T00:00:00"/>
    <s v="13:21"/>
  </r>
  <r>
    <s v="Coordenadoria de Segurança, Transporte e Apoio Administrativo"/>
    <x v="26"/>
    <s v="Licitação"/>
    <s v="DG_ORIGI"/>
    <s v="DG_Atualiz"/>
    <x v="1"/>
    <m/>
    <d v="2016-02-26T17:01:00"/>
    <d v="2016-02-26T17:52:00"/>
    <s v="Com a análise da minuta do edital de licitação"/>
    <d v="1899-12-30T00:51:00"/>
    <n v="3.5416666665696539E-2"/>
    <d v="1899-12-31T00:00:00"/>
    <s v="17:1"/>
  </r>
  <r>
    <s v="Coordenadoria de Segurança, Transporte e Apoio Administrativo"/>
    <x v="26"/>
    <s v="Licitação"/>
    <s v="SLIC_ORIGI"/>
    <s v="SLIC_Atualiz"/>
    <x v="27"/>
    <m/>
    <d v="2016-02-26T17:52:00"/>
    <d v="2016-02-26T18:49:00"/>
    <s v="À Seção de Licitações."/>
    <d v="1899-12-30T00:57:00"/>
    <n v="3.9583333338669036E-2"/>
    <d v="1899-12-31T00:00:00"/>
    <s v="17:52"/>
  </r>
  <r>
    <s v="Coordenadoria de Segurança, Transporte e Apoio Administrativo"/>
    <x v="26"/>
    <s v="Licitação"/>
    <s v="CPL_ORIGI"/>
    <s v="CPL_Atualiz"/>
    <x v="11"/>
    <m/>
    <d v="2016-02-26T18:49:00"/>
    <d v="2016-02-26T19:28:00"/>
    <s v="Para assinatura do edital de licitação."/>
    <d v="1899-12-30T00:39:00"/>
    <n v="2.7083333334303461E-2"/>
    <d v="1899-12-31T00:00:00"/>
    <s v="18:49"/>
  </r>
  <r>
    <s v="Coordenadoria de Segurança, Transporte e Apoio Administrativo"/>
    <x v="26"/>
    <s v="Licitação"/>
    <s v="SLIC_ORIGI"/>
    <s v="SLIC_Atualiz"/>
    <x v="27"/>
    <m/>
    <d v="2016-02-26T19:28:00"/>
    <d v="2016-03-01T19:12:00"/>
    <s v="Edital assinado."/>
    <d v="1900-01-02T23:44:00"/>
    <n v="3.9888888888890506"/>
    <n v="-16"/>
    <s v="19:28"/>
  </r>
  <r>
    <s v="Coordenadoria de Segurança, Transporte e Apoio Administrativo"/>
    <x v="26"/>
    <s v="Licitação"/>
    <s v="CPL_ORIGI"/>
    <s v="CPL_Atualiz"/>
    <x v="11"/>
    <m/>
    <d v="2016-03-01T19:12:00"/>
    <d v="2016-03-17T17:10:00"/>
    <s v="Aguardar o certame."/>
    <d v="1900-01-14T21:58:00"/>
    <n v="15.915277777778101"/>
    <d v="1900-01-12T00:00:00"/>
    <s v="19:12"/>
  </r>
  <r>
    <s v="Coordenadoria de Segurança, Transporte e Apoio Administrativo"/>
    <x v="26"/>
    <s v="Licitação"/>
    <s v="ASSDG_ORIGI"/>
    <s v="ASSDG_Atualiz"/>
    <x v="12"/>
    <m/>
    <d v="2016-03-17T17:10:00"/>
    <d v="2016-03-21T13:55:00"/>
    <s v="Para análise e homologação"/>
    <d v="1900-01-02T20:45:00"/>
    <n v="3.8645833333284827"/>
    <d v="1900-01-02T00:00:00"/>
    <s v="17:10"/>
  </r>
  <r>
    <s v="Coordenadoria de Segurança, Transporte e Apoio Administrativo"/>
    <x v="27"/>
    <s v="Licitação"/>
    <s v="CAA_ORIGI"/>
    <s v="CIP_Atualiz"/>
    <x v="3"/>
    <s v="S"/>
    <d v="2012-11-07T11:08:00"/>
    <d v="2012-11-12T11:08:00"/>
    <s v="-"/>
    <d v="1900-01-04T00:00:00"/>
    <n v="5"/>
    <d v="1900-01-03T00:00:00"/>
    <s v="11:8"/>
  </r>
  <r>
    <s v="Coordenadoria de Segurança, Transporte e Apoio Administrativo"/>
    <x v="27"/>
    <s v="Licitação"/>
    <s v="SECADM_ORIGI"/>
    <s v="SECADM_Atualiz"/>
    <x v="4"/>
    <m/>
    <d v="2012-11-12T11:08:00"/>
    <d v="2012-11-12T15:34:00"/>
    <s v="Para apreciação superior"/>
    <d v="1899-12-30T04:26:00"/>
    <n v="0.18472222222044365"/>
    <d v="1899-12-31T00:00:00"/>
    <s v="11:8"/>
  </r>
  <r>
    <s v="Coordenadoria de Segurança, Transporte e Apoio Administrativo"/>
    <x v="27"/>
    <s v="Licitação"/>
    <s v="ACO_ORIGI"/>
    <s v="ACO_Atualiz"/>
    <x v="13"/>
    <m/>
    <d v="2012-11-12T15:34:00"/>
    <d v="2012-11-12T15:38:00"/>
    <s v="Para informar disponibilidade orçamentária."/>
    <d v="1899-12-30T00:04:00"/>
    <n v="2.7777777795563452E-3"/>
    <d v="1899-12-31T00:00:00"/>
    <s v="15:34"/>
  </r>
  <r>
    <s v="Coordenadoria de Segurança, Transporte e Apoio Administrativo"/>
    <x v="27"/>
    <s v="Licitação"/>
    <s v="SPO_ORIGI"/>
    <s v="SPO_Atualiz"/>
    <x v="5"/>
    <m/>
    <d v="2012-11-12T15:38:00"/>
    <d v="2012-11-14T13:50:00"/>
    <s v="Para informar."/>
    <d v="1899-12-31T22:12:00"/>
    <n v="1.9250000000029104"/>
    <d v="1900-01-02T00:00:00"/>
    <s v="15:38"/>
  </r>
  <r>
    <s v="Coordenadoria de Segurança, Transporte e Apoio Administrativo"/>
    <x v="27"/>
    <s v="Licitação"/>
    <s v="CO_ORIGI"/>
    <s v="CO_Atualiz"/>
    <x v="6"/>
    <m/>
    <d v="2012-11-14T13:50:00"/>
    <d v="2012-11-14T14:57:00"/>
    <s v="Com a informação."/>
    <d v="1899-12-30T01:07:00"/>
    <n v="4.6527777776645962E-2"/>
    <d v="1899-12-31T00:00:00"/>
    <s v="13:50"/>
  </r>
  <r>
    <s v="Coordenadoria de Segurança, Transporte e Apoio Administrativo"/>
    <x v="27"/>
    <s v="Licitação"/>
    <s v="SECOFC_ORIGI"/>
    <s v="SECOFC_Atualiz"/>
    <x v="7"/>
    <m/>
    <d v="2012-11-14T14:57:00"/>
    <d v="2012-11-14T17:21:00"/>
    <s v="Para ciência e encaminhamento"/>
    <d v="1899-12-30T02:24:00"/>
    <n v="9.9999999998544808E-2"/>
    <d v="1899-12-31T00:00:00"/>
    <s v="14:57"/>
  </r>
  <r>
    <s v="Coordenadoria de Segurança, Transporte e Apoio Administrativo"/>
    <x v="27"/>
    <s v="Licitação"/>
    <s v="CLC_ORIGI"/>
    <s v="CLC_Atualiz"/>
    <x v="8"/>
    <m/>
    <d v="2012-11-14T17:21:00"/>
    <d v="2012-11-14T18:38:00"/>
    <s v="para providências"/>
    <d v="1899-12-30T01:17:00"/>
    <n v="5.3472222221898846E-2"/>
    <d v="1899-12-31T00:00:00"/>
    <s v="17:21"/>
  </r>
  <r>
    <s v="Coordenadoria de Segurança, Transporte e Apoio Administrativo"/>
    <x v="27"/>
    <s v="Licitação"/>
    <s v="SECADM_ORIGI"/>
    <s v="SECADM_Atualiz"/>
    <x v="4"/>
    <m/>
    <d v="2012-11-14T18:38:00"/>
    <d v="2012-11-14T21:15:00"/>
    <s v="Para informar."/>
    <d v="1899-12-30T02:37:00"/>
    <n v="0.10902777777664596"/>
    <d v="1899-12-31T00:00:00"/>
    <s v="18:38"/>
  </r>
  <r>
    <s v="Coordenadoria de Segurança, Transporte e Apoio Administrativo"/>
    <x v="27"/>
    <s v="Licitação"/>
    <s v="CLC_ORIGI"/>
    <s v="CLC_Atualiz"/>
    <x v="8"/>
    <m/>
    <d v="2012-11-14T21:15:00"/>
    <d v="2012-11-15T12:39:00"/>
    <s v="Autorização para emissão do termo."/>
    <d v="1899-12-30T15:24:00"/>
    <n v="0.64166666667006211"/>
    <d v="1899-12-31T00:00:00"/>
    <s v="21:15"/>
  </r>
  <r>
    <s v="Coordenadoria de Segurança, Transporte e Apoio Administrativo"/>
    <x v="27"/>
    <s v="Licitação"/>
    <s v="SC_ORIGI"/>
    <s v="SC_Atualiz"/>
    <x v="9"/>
    <m/>
    <d v="2012-11-15T12:39:00"/>
    <d v="2012-11-16T17:16:00"/>
    <s v="Para emitir termo de abertura de licitação com o orçamento da CAAconforme autorização da Secretaria"/>
    <d v="1899-12-31T04:37:00"/>
    <n v="1.1923611111124046"/>
    <d v="1899-12-31T00:00:00"/>
    <s v="12:39"/>
  </r>
  <r>
    <s v="Coordenadoria de Segurança, Transporte e Apoio Administrativo"/>
    <x v="27"/>
    <s v="Licitação"/>
    <s v="CLC_ORIGI"/>
    <s v="CLC_Atualiz"/>
    <x v="8"/>
    <m/>
    <d v="2012-11-16T17:16:00"/>
    <d v="2012-11-16T17:34:00"/>
    <s v="Com a informação."/>
    <d v="1899-12-30T00:18:00"/>
    <n v="1.2499999997089617E-2"/>
    <d v="1899-12-31T00:00:00"/>
    <s v="17:16"/>
  </r>
  <r>
    <s v="Coordenadoria de Segurança, Transporte e Apoio Administrativo"/>
    <x v="27"/>
    <s v="Licitação"/>
    <s v="SECADM_ORIGI"/>
    <s v="SECADM_Atualiz"/>
    <x v="4"/>
    <m/>
    <d v="2012-11-16T17:34:00"/>
    <d v="2012-11-16T20:52:00"/>
    <s v="Para autorizar abertura de licitação."/>
    <d v="1899-12-30T03:18:00"/>
    <n v="0.13749999999708962"/>
    <d v="1899-12-31T00:00:00"/>
    <s v="17:34"/>
  </r>
  <r>
    <s v="Coordenadoria de Segurança, Transporte e Apoio Administrativo"/>
    <x v="27"/>
    <s v="Licitação"/>
    <s v="DG_ORIGI"/>
    <s v="DG_Atualiz"/>
    <x v="1"/>
    <m/>
    <d v="2012-11-16T20:52:00"/>
    <d v="2012-11-19T14:17:00"/>
    <s v="Para autorização."/>
    <d v="1900-01-01T17:25:00"/>
    <n v="2.7256944444452529"/>
    <d v="1900-01-01T00:00:00"/>
    <s v="20:52"/>
  </r>
  <r>
    <s v="Coordenadoria de Segurança, Transporte e Apoio Administrativo"/>
    <x v="27"/>
    <s v="Licitação"/>
    <s v="SLIC_ORIGI"/>
    <s v="SLIC_Atualiz"/>
    <x v="27"/>
    <m/>
    <d v="2012-11-19T14:17:00"/>
    <d v="2012-11-21T16:25:00"/>
    <s v="para elaborar minuta do Edital."/>
    <d v="1900-01-01T02:08:00"/>
    <n v="2.0888888888948713"/>
    <d v="1900-01-02T00:00:00"/>
    <s v="14:17"/>
  </r>
  <r>
    <s v="Coordenadoria de Segurança, Transporte e Apoio Administrativo"/>
    <x v="27"/>
    <s v="Licitação"/>
    <s v="SECADM_ORIGI"/>
    <s v="SECADM_Atualiz"/>
    <x v="4"/>
    <m/>
    <d v="2012-11-21T16:25:00"/>
    <d v="2012-11-21T17:49:00"/>
    <s v="Para designação de fiscais. Após volte para feitura do edital."/>
    <d v="1899-12-30T01:24:00"/>
    <n v="5.8333333327027503E-2"/>
    <d v="1899-12-31T00:00:00"/>
    <s v="16:25"/>
  </r>
  <r>
    <s v="Coordenadoria de Segurança, Transporte e Apoio Administrativo"/>
    <x v="27"/>
    <s v="Licitação"/>
    <s v="SLIC_ORIGI"/>
    <s v="SLIC_Atualiz"/>
    <x v="27"/>
    <m/>
    <d v="2012-11-21T17:49:00"/>
    <d v="2012-11-22T18:39:00"/>
    <s v="Para feitura do edital. Oportunamente os gestores serão indicados."/>
    <d v="1899-12-31T00:50:00"/>
    <n v="1.0347222222262644"/>
    <d v="1900-01-01T00:00:00"/>
    <s v="17:49"/>
  </r>
  <r>
    <s v="Coordenadoria de Segurança, Transporte e Apoio Administrativo"/>
    <x v="27"/>
    <s v="Licitação"/>
    <s v="SCON_ORIGI"/>
    <s v="SCON_Atualiz"/>
    <x v="10"/>
    <m/>
    <d v="2012-11-22T18:39:00"/>
    <d v="2012-11-23T15:05:00"/>
    <s v="Para elaborar a minuta contratual."/>
    <d v="1899-12-30T20:26:00"/>
    <n v="0.851388888884685"/>
    <d v="1900-01-01T00:00:00"/>
    <s v="18:39"/>
  </r>
  <r>
    <s v="Coordenadoria de Segurança, Transporte e Apoio Administrativo"/>
    <x v="27"/>
    <s v="Licitação"/>
    <s v="CLC_ORIGI"/>
    <s v="CLC_Atualiz"/>
    <x v="8"/>
    <m/>
    <d v="2012-11-23T15:05:00"/>
    <d v="2012-11-23T18:53:00"/>
    <s v="Para informar quanto ao custo mensal e total da manutenção da Central Telefônica."/>
    <d v="1899-12-30T03:48:00"/>
    <n v="0.15833333334012423"/>
    <d v="1899-12-31T00:00:00"/>
    <s v="15:5"/>
  </r>
  <r>
    <s v="Coordenadoria de Segurança, Transporte e Apoio Administrativo"/>
    <x v="27"/>
    <s v="Licitação"/>
    <s v="SC_ORIGI"/>
    <s v="SC_Atualiz"/>
    <x v="9"/>
    <m/>
    <d v="2012-11-23T18:53:00"/>
    <d v="2012-11-26T13:45:00"/>
    <s v="Para complementar oas informações do Termo de Abertura de Licitação."/>
    <d v="1900-01-01T18:52:00"/>
    <n v="2.7861111111051287"/>
    <d v="1900-01-01T00:00:00"/>
    <s v="18:53"/>
  </r>
  <r>
    <s v="Coordenadoria de Segurança, Transporte e Apoio Administrativo"/>
    <x v="27"/>
    <s v="Licitação"/>
    <s v="CLC_ORIGI"/>
    <s v="CLC_Atualiz"/>
    <x v="8"/>
    <m/>
    <d v="2012-11-26T13:45:00"/>
    <d v="2012-11-26T14:41:00"/>
    <s v="Com a informação."/>
    <d v="1899-12-30T00:56:00"/>
    <n v="3.888888889196096E-2"/>
    <d v="1899-12-31T00:00:00"/>
    <s v="13:45"/>
  </r>
  <r>
    <s v="Coordenadoria de Segurança, Transporte e Apoio Administrativo"/>
    <x v="27"/>
    <s v="Licitação"/>
    <s v="SLIC_ORIGI"/>
    <s v="SLIC_Atualiz"/>
    <x v="27"/>
    <m/>
    <d v="2012-11-26T14:41:00"/>
    <d v="2012-11-26T15:37:00"/>
    <s v="Com o termo de abertura de licitação alterado."/>
    <d v="1899-12-30T00:56:00"/>
    <n v="3.8888888884685002E-2"/>
    <d v="1899-12-31T00:00:00"/>
    <s v="14:41"/>
  </r>
  <r>
    <s v="Coordenadoria de Segurança, Transporte e Apoio Administrativo"/>
    <x v="27"/>
    <s v="Licitação"/>
    <s v="SC_ORIGI"/>
    <s v="SC_Atualiz"/>
    <x v="9"/>
    <m/>
    <d v="2012-11-26T15:37:00"/>
    <d v="2012-11-26T17:08:00"/>
    <s v="A pedido."/>
    <d v="1899-12-30T01:31:00"/>
    <n v="6.3194444446708076E-2"/>
    <d v="1899-12-31T00:00:00"/>
    <s v="15:37"/>
  </r>
  <r>
    <s v="Coordenadoria de Segurança, Transporte e Apoio Administrativo"/>
    <x v="27"/>
    <s v="Licitação"/>
    <s v="SLIC_ORIGI"/>
    <s v="SLIC_Atualiz"/>
    <x v="27"/>
    <m/>
    <d v="2012-11-26T17:08:00"/>
    <d v="2012-11-26T18:31:00"/>
    <s v="Com as alterações solicitadas."/>
    <d v="1899-12-30T01:23:00"/>
    <n v="5.7638888887595385E-2"/>
    <d v="1899-12-31T00:00:00"/>
    <s v="17:8"/>
  </r>
  <r>
    <s v="Coordenadoria de Segurança, Transporte e Apoio Administrativo"/>
    <x v="27"/>
    <s v="Licitação"/>
    <s v="SCON_ORIGI"/>
    <s v="SCON_Atualiz"/>
    <x v="10"/>
    <m/>
    <d v="2012-11-26T18:31:00"/>
    <d v="2012-11-27T12:28:00"/>
    <s v="Com minuta de edital retificada, para inserir a minuta contratual. Após volte."/>
    <d v="1899-12-30T17:57:00"/>
    <n v="0.74791666666715173"/>
    <d v="1900-01-01T00:00:00"/>
    <s v="18:31"/>
  </r>
  <r>
    <s v="Coordenadoria de Segurança, Transporte e Apoio Administrativo"/>
    <x v="27"/>
    <s v="Licitação"/>
    <s v="SLIC_ORIGI"/>
    <s v="SLIC_Atualiz"/>
    <x v="27"/>
    <m/>
    <d v="2012-11-27T12:28:00"/>
    <d v="2012-11-27T13:01:00"/>
    <s v="segue minuta para análise"/>
    <d v="1899-12-30T00:33:00"/>
    <n v="2.2916666668606922E-2"/>
    <d v="1899-12-31T00:00:00"/>
    <s v="12:28"/>
  </r>
  <r>
    <s v="Coordenadoria de Segurança, Transporte e Apoio Administrativo"/>
    <x v="27"/>
    <s v="Licitação"/>
    <s v="CLC_ORIGI"/>
    <s v="CLC_Atualiz"/>
    <x v="8"/>
    <m/>
    <d v="2012-11-27T13:01:00"/>
    <d v="2012-11-27T16:30:00"/>
    <s v="Para análise da minuta do edital e anexos."/>
    <d v="1899-12-30T03:29:00"/>
    <n v="0.14513888888905058"/>
    <d v="1899-12-31T00:00:00"/>
    <s v="13:1"/>
  </r>
  <r>
    <s v="Coordenadoria de Segurança, Transporte e Apoio Administrativo"/>
    <x v="27"/>
    <s v="Licitação"/>
    <s v="CPL_ORIGI"/>
    <s v="CPL_Atualiz"/>
    <x v="11"/>
    <m/>
    <d v="2012-11-27T16:30:00"/>
    <d v="2012-11-27T17:42:00"/>
    <s v="Para análise da minuta do edital e seus anexos."/>
    <d v="1899-12-30T01:12:00"/>
    <n v="5.0000000002910383E-2"/>
    <d v="1899-12-31T00:00:00"/>
    <s v="16:30"/>
  </r>
  <r>
    <s v="Coordenadoria de Segurança, Transporte e Apoio Administrativo"/>
    <x v="27"/>
    <s v="Licitação"/>
    <s v="ASSDG_ORIGI"/>
    <s v="ASSDG_Atualiz"/>
    <x v="12"/>
    <m/>
    <d v="2012-11-27T17:42:00"/>
    <d v="2012-11-28T16:59:00"/>
    <s v="para análise."/>
    <d v="1899-12-30T23:17:00"/>
    <n v="0.97013888888614019"/>
    <d v="1900-01-01T00:00:00"/>
    <s v="17:42"/>
  </r>
  <r>
    <s v="Coordenadoria de Segurança, Transporte e Apoio Administrativo"/>
    <x v="27"/>
    <s v="Licitação"/>
    <s v="SLIC_ORIGI"/>
    <s v="SLIC_Atualiz"/>
    <x v="27"/>
    <m/>
    <d v="2012-11-28T16:59:00"/>
    <d v="2012-11-28T17:04:00"/>
    <s v="Para continuidade dos procedimentos, observada a disponibilidade orçamentária."/>
    <d v="1899-12-30T00:05:00"/>
    <n v="3.4722222189884633E-3"/>
    <d v="1899-12-31T00:00:00"/>
    <s v="16:59"/>
  </r>
  <r>
    <s v="Coordenadoria de Segurança, Transporte e Apoio Administrativo"/>
    <x v="27"/>
    <s v="Licitação"/>
    <s v="SECOFC_ORIGI"/>
    <s v="SECOFC_Atualiz"/>
    <x v="7"/>
    <m/>
    <d v="2012-11-28T17:04:00"/>
    <d v="2012-11-28T18:26:00"/>
    <s v="Para aguardar a disponibilidade orçamentária."/>
    <d v="1899-12-30T01:22:00"/>
    <n v="5.6944444448163267E-2"/>
    <d v="1899-12-31T00:00:00"/>
    <s v="17:4"/>
  </r>
  <r>
    <s v="Coordenadoria de Segurança, Transporte e Apoio Administrativo"/>
    <x v="27"/>
    <s v="Licitação"/>
    <s v="CO_ORIGI"/>
    <s v="CO_Atualiz"/>
    <x v="6"/>
    <m/>
    <d v="2012-11-28T18:26:00"/>
    <d v="2012-11-30T18:17:00"/>
    <s v="Para providências."/>
    <d v="1899-12-31T23:51:00"/>
    <n v="1.9937500000014552"/>
    <d v="1900-01-02T00:00:00"/>
    <s v="18:26"/>
  </r>
  <r>
    <s v="Coordenadoria de Segurança, Transporte e Apoio Administrativo"/>
    <x v="27"/>
    <s v="Licitação"/>
    <s v="SPO_ORIGI"/>
    <s v="SPO_Atualiz"/>
    <x v="5"/>
    <m/>
    <d v="2012-11-30T18:17:00"/>
    <d v="2012-11-30T18:26:00"/>
    <s v="Para informar."/>
    <d v="1899-12-30T00:09:00"/>
    <n v="6.2499999985448085E-3"/>
    <d v="1899-12-31T00:00:00"/>
    <s v="18:17"/>
  </r>
  <r>
    <s v="Coordenadoria de Segurança, Transporte e Apoio Administrativo"/>
    <x v="27"/>
    <s v="Licitação"/>
    <s v="CO_ORIGI"/>
    <s v="CO_Atualiz"/>
    <x v="6"/>
    <m/>
    <d v="2012-11-30T18:26:00"/>
    <d v="2012-12-03T13:23:00"/>
    <s v="Com a informação."/>
    <d v="1900-01-01T18:57:00"/>
    <n v="2.7895833333313931"/>
    <n v="-12"/>
    <s v="18:26"/>
  </r>
  <r>
    <s v="Coordenadoria de Segurança, Transporte e Apoio Administrativo"/>
    <x v="27"/>
    <s v="Licitação"/>
    <s v="SECOFC_ORIGI"/>
    <s v="SECOFC_Atualiz"/>
    <x v="7"/>
    <m/>
    <d v="2012-12-03T13:23:00"/>
    <d v="2012-12-03T16:12:00"/>
    <s v="Para ciência e encaminhamento."/>
    <d v="1899-12-30T02:49:00"/>
    <n v="0.117361111115315"/>
    <d v="1899-12-31T00:00:00"/>
    <s v="13:23"/>
  </r>
  <r>
    <s v="Coordenadoria de Segurança, Transporte e Apoio Administrativo"/>
    <x v="27"/>
    <s v="Licitação"/>
    <s v="SLIC_ORIGI"/>
    <s v="SLIC_Atualiz"/>
    <x v="27"/>
    <m/>
    <d v="2012-12-03T16:12:00"/>
    <d v="2012-12-04T15:48:00"/>
    <s v="Para demaisprovidências"/>
    <d v="1899-12-30T23:36:00"/>
    <n v="0.98333333332993789"/>
    <d v="1900-01-01T00:00:00"/>
    <s v="16:12"/>
  </r>
  <r>
    <s v="Coordenadoria de Segurança, Transporte e Apoio Administrativo"/>
    <x v="27"/>
    <s v="Licitação"/>
    <s v="CPL_ORIGI"/>
    <s v="CPL_Atualiz"/>
    <x v="11"/>
    <m/>
    <d v="2012-12-04T15:48:00"/>
    <d v="2012-12-04T18:44:00"/>
    <s v="Para assinatura do edital."/>
    <d v="1899-12-30T02:56:00"/>
    <n v="0.12222222222044365"/>
    <d v="1899-12-31T00:00:00"/>
    <s v="15:48"/>
  </r>
  <r>
    <s v="Coordenadoria de Segurança, Transporte e Apoio Administrativo"/>
    <x v="27"/>
    <s v="Licitação"/>
    <s v="SLIC_ORIGI"/>
    <s v="SLIC_Atualiz"/>
    <x v="27"/>
    <m/>
    <d v="2012-12-04T18:44:00"/>
    <d v="2012-12-05T13:03:00"/>
    <s v="Edital assinado."/>
    <d v="1899-12-30T18:19:00"/>
    <n v="0.76319444444379769"/>
    <d v="1900-01-01T00:00:00"/>
    <s v="18:44"/>
  </r>
  <r>
    <s v="Coordenadoria de Segurança, Transporte e Apoio Administrativo"/>
    <x v="27"/>
    <s v="Licitação"/>
    <s v="CPL_ORIGI"/>
    <s v="CPL_Atualiz"/>
    <x v="11"/>
    <m/>
    <d v="2012-12-05T13:03:00"/>
    <d v="2012-12-20T15:28:00"/>
    <s v="Para aguardar a realização do certame."/>
    <d v="1900-01-14T02:25:00"/>
    <n v="15.100694444445253"/>
    <d v="1900-01-09T00:00:00"/>
    <s v="13:3"/>
  </r>
  <r>
    <s v="Coordenadoria de Segurança, Transporte e Apoio Administrativo"/>
    <x v="27"/>
    <s v="Licitação"/>
    <s v="ASSDG_ORIGI"/>
    <s v="ASSDG_Atualiz"/>
    <x v="12"/>
    <m/>
    <d v="2012-12-20T15:28:00"/>
    <d v="2012-12-20T17:35:00"/>
    <s v="Para análise e homologação"/>
    <d v="1899-12-30T02:07:00"/>
    <n v="8.8194444448163267E-2"/>
    <d v="1899-12-30T00:00:00"/>
    <s v="15:28"/>
  </r>
  <r>
    <s v="Coordenadoria de Segurança, Transporte e Apoio Administrativo"/>
    <x v="28"/>
    <s v="Licitação"/>
    <s v="SMI_ORIGI"/>
    <s v="ASG_Atualiz"/>
    <x v="57"/>
    <s v="S"/>
    <d v="2013-02-03T17:09:00"/>
    <d v="2013-02-04T17:09:00"/>
    <s v="-"/>
    <d v="1899-12-31T00:00:00"/>
    <n v="1"/>
    <d v="1899-12-31T00:00:00"/>
    <s v="17:9"/>
  </r>
  <r>
    <s v="Coordenadoria de Segurança, Transporte e Apoio Administrativo"/>
    <x v="28"/>
    <s v="Licitação"/>
    <s v="CCS_ORIGI"/>
    <s v="CCS_Atualiz"/>
    <x v="58"/>
    <m/>
    <d v="2013-02-04T17:09:00"/>
    <d v="2013-02-07T15:57:00"/>
    <s v="PARA ENCAMINHAMENTO"/>
    <d v="1900-01-01T22:48:00"/>
    <n v="2.9499999999970896"/>
    <d v="1900-01-03T00:00:00"/>
    <s v="17:9"/>
  </r>
  <r>
    <s v="Coordenadoria de Segurança, Transporte e Apoio Administrativo"/>
    <x v="28"/>
    <s v="Licitação"/>
    <s v="SECPEG_ORIGI"/>
    <s v="SECPEG_Atualiz"/>
    <x v="59"/>
    <m/>
    <d v="2013-02-07T15:57:00"/>
    <d v="2013-02-07T17:31:00"/>
    <s v="Para consideração superior."/>
    <d v="1899-12-30T01:34:00"/>
    <n v="6.5277777779556345E-2"/>
    <d v="1899-12-31T00:00:00"/>
    <s v="15:57"/>
  </r>
  <r>
    <s v="Coordenadoria de Segurança, Transporte e Apoio Administrativo"/>
    <x v="28"/>
    <s v="Licitação"/>
    <s v="SECADM_ORIGI"/>
    <s v="SECADM_Atualiz"/>
    <x v="4"/>
    <m/>
    <d v="2013-02-07T17:31:00"/>
    <d v="2013-02-08T14:45:00"/>
    <s v="De acordo, segue para providências e encaminhamentos necessários para contratação."/>
    <d v="1899-12-30T21:14:00"/>
    <n v="0.88472222222480923"/>
    <d v="1900-01-01T00:00:00"/>
    <s v="17:31"/>
  </r>
  <r>
    <s v="Coordenadoria de Segurança, Transporte e Apoio Administrativo"/>
    <x v="28"/>
    <s v="Licitação"/>
    <s v="CLC_ORIGI"/>
    <s v="CLC_Atualiz"/>
    <x v="8"/>
    <m/>
    <d v="2013-02-08T14:45:00"/>
    <d v="2013-02-08T15:41:00"/>
    <s v="providências cabíveis"/>
    <d v="1899-12-30T00:56:00"/>
    <n v="3.8888888884685002E-2"/>
    <d v="1899-12-31T00:00:00"/>
    <s v="14:45"/>
  </r>
  <r>
    <s v="Coordenadoria de Segurança, Transporte e Apoio Administrativo"/>
    <x v="28"/>
    <s v="Licitação"/>
    <s v="SC_ORIGI"/>
    <s v="SC_Atualiz"/>
    <x v="9"/>
    <m/>
    <d v="2013-02-08T15:41:00"/>
    <d v="2013-02-13T16:26:00"/>
    <s v="Para orçar."/>
    <d v="1900-01-04T00:45:00"/>
    <n v="5.03125"/>
    <d v="1900-01-01T00:00:00"/>
    <s v="15:41"/>
  </r>
  <r>
    <s v="Coordenadoria de Segurança, Transporte e Apoio Administrativo"/>
    <x v="28"/>
    <s v="Licitação"/>
    <s v="CLC_ORIGI"/>
    <s v="CLC_Atualiz"/>
    <x v="8"/>
    <m/>
    <d v="2013-02-13T16:26:00"/>
    <d v="2013-02-13T18:34:00"/>
    <s v="Com a informação."/>
    <d v="1899-12-30T02:08:00"/>
    <n v="8.8888888887595385E-2"/>
    <d v="1899-12-31T00:00:00"/>
    <s v="16:26"/>
  </r>
  <r>
    <s v="Coordenadoria de Segurança, Transporte e Apoio Administrativo"/>
    <x v="28"/>
    <s v="Licitação"/>
    <s v="SPO_ORIGI"/>
    <s v="SPO_Atualiz"/>
    <x v="5"/>
    <m/>
    <d v="2013-02-13T18:34:00"/>
    <d v="2013-03-12T16:37:00"/>
    <s v="Para informar a disponibilidade orçamentária."/>
    <d v="1900-01-25T22:03:00"/>
    <n v="26.918750000004366"/>
    <n v="-2"/>
    <s v="18:34"/>
  </r>
  <r>
    <s v="Coordenadoria de Segurança, Transporte e Apoio Administrativo"/>
    <x v="28"/>
    <s v="Licitação"/>
    <s v="CO_ORIGI"/>
    <s v="CO_Atualiz"/>
    <x v="6"/>
    <m/>
    <d v="2013-03-12T16:37:00"/>
    <d v="2013-03-12T18:22:00"/>
    <s v="Com o pré-empenho."/>
    <d v="1899-12-30T01:45:00"/>
    <n v="7.2916666664241347E-2"/>
    <d v="1899-12-31T00:00:00"/>
    <s v="16:37"/>
  </r>
  <r>
    <s v="Coordenadoria de Segurança, Transporte e Apoio Administrativo"/>
    <x v="28"/>
    <s v="Licitação"/>
    <s v="SECOFC_ORIGI"/>
    <s v="SECOFC_Atualiz"/>
    <x v="7"/>
    <m/>
    <d v="2013-03-12T18:22:00"/>
    <d v="2013-03-12T19:29:00"/>
    <s v="Para solicitar autorização."/>
    <d v="1899-12-30T01:07:00"/>
    <n v="4.6527777776645962E-2"/>
    <d v="1899-12-31T00:00:00"/>
    <s v="18:22"/>
  </r>
  <r>
    <s v="Coordenadoria de Segurança, Transporte e Apoio Administrativo"/>
    <x v="28"/>
    <s v="Licitação"/>
    <s v="CLC_ORIGI"/>
    <s v="CLC_Atualiz"/>
    <x v="8"/>
    <m/>
    <d v="2013-03-12T19:29:00"/>
    <d v="2013-03-13T15:38:00"/>
    <s v="para contratação"/>
    <d v="1899-12-30T20:09:00"/>
    <n v="0.83958333333430346"/>
    <d v="1900-01-01T00:00:00"/>
    <s v="19:29"/>
  </r>
  <r>
    <s v="Coordenadoria de Segurança, Transporte e Apoio Administrativo"/>
    <x v="28"/>
    <s v="Licitação"/>
    <s v="SC_ORIGI"/>
    <s v="SC_Atualiz"/>
    <x v="9"/>
    <m/>
    <d v="2013-03-13T15:38:00"/>
    <d v="2013-03-13T20:49:00"/>
    <s v="Para elaborar o Termo de Abertura de Licitação."/>
    <d v="1899-12-30T05:11:00"/>
    <n v="0.21597222222044365"/>
    <d v="1899-12-31T00:00:00"/>
    <s v="15:38"/>
  </r>
  <r>
    <s v="Coordenadoria de Segurança, Transporte e Apoio Administrativo"/>
    <x v="28"/>
    <s v="Licitação"/>
    <s v="CLC_ORIGI"/>
    <s v="CLC_Atualiz"/>
    <x v="8"/>
    <m/>
    <d v="2013-03-13T20:49:00"/>
    <d v="2013-03-14T19:43:00"/>
    <s v="Com a informação."/>
    <d v="1899-12-30T22:54:00"/>
    <n v="0.95416666667006211"/>
    <d v="1900-01-01T00:00:00"/>
    <s v="20:49"/>
  </r>
  <r>
    <s v="Coordenadoria de Segurança, Transporte e Apoio Administrativo"/>
    <x v="28"/>
    <s v="Licitação"/>
    <s v="SECADM_ORIGI"/>
    <s v="SECADM_Atualiz"/>
    <x v="4"/>
    <m/>
    <d v="2013-03-14T19:43:00"/>
    <d v="2013-03-15T17:15:00"/>
    <s v="Para autorizar o Termo de Abertura de Licitação nº 29/13."/>
    <d v="1899-12-30T21:32:00"/>
    <n v="0.89722222222189885"/>
    <d v="1900-01-01T00:00:00"/>
    <s v="19:43"/>
  </r>
  <r>
    <s v="Coordenadoria de Segurança, Transporte e Apoio Administrativo"/>
    <x v="28"/>
    <s v="Licitação"/>
    <s v="DG_ORIGI"/>
    <s v="DG_Atualiz"/>
    <x v="1"/>
    <m/>
    <d v="2013-03-15T17:15:00"/>
    <d v="2013-03-15T19:41:00"/>
    <s v="autorização abertura licitação"/>
    <d v="1899-12-30T02:26:00"/>
    <n v="0.10138888889196096"/>
    <d v="1899-12-31T00:00:00"/>
    <s v="17:15"/>
  </r>
  <r>
    <s v="Coordenadoria de Segurança, Transporte e Apoio Administrativo"/>
    <x v="28"/>
    <s v="Licitação"/>
    <s v="SLIC_ORIGI"/>
    <s v="SLIC_Atualiz"/>
    <x v="27"/>
    <m/>
    <d v="2013-03-15T19:41:00"/>
    <d v="2013-03-20T18:56:00"/>
    <s v="Para elaborar a minuta do edital."/>
    <d v="1900-01-03T23:15:00"/>
    <n v="4.96875"/>
    <d v="1900-01-03T00:00:00"/>
    <s v="19:41"/>
  </r>
  <r>
    <s v="Coordenadoria de Segurança, Transporte e Apoio Administrativo"/>
    <x v="28"/>
    <s v="Licitação"/>
    <s v="SMI_ORIGI"/>
    <s v="ASG_Atualiz"/>
    <x v="57"/>
    <s v="S"/>
    <d v="2013-03-20T18:56:00"/>
    <d v="2013-03-20T19:25:00"/>
    <s v="A pedido."/>
    <d v="1899-12-30T00:29:00"/>
    <n v="2.0138888889050577E-2"/>
    <d v="1899-12-31T00:00:00"/>
    <s v="18:56"/>
  </r>
  <r>
    <s v="Coordenadoria de Segurança, Transporte e Apoio Administrativo"/>
    <x v="28"/>
    <s v="Licitação"/>
    <s v="SLIC_ORIGI"/>
    <s v="SLIC_Atualiz"/>
    <x v="27"/>
    <m/>
    <d v="2013-03-20T19:25:00"/>
    <d v="2013-03-26T18:38:00"/>
    <s v="Com informação"/>
    <d v="1900-01-04T23:13:00"/>
    <n v="5.9673611111065838"/>
    <d v="1900-01-04T00:00:00"/>
    <s v="19:25"/>
  </r>
  <r>
    <s v="Coordenadoria de Segurança, Transporte e Apoio Administrativo"/>
    <x v="28"/>
    <s v="Licitação"/>
    <s v="SCON_ORIGI"/>
    <s v="SCON_Atualiz"/>
    <x v="10"/>
    <m/>
    <d v="2013-03-26T18:38:00"/>
    <d v="2013-04-02T15:05:00"/>
    <s v="Para elaborar minuta contratual."/>
    <d v="1900-01-05T20:27:00"/>
    <n v="6.8520833333313931"/>
    <n v="-19"/>
    <s v="18:38"/>
  </r>
  <r>
    <s v="Coordenadoria de Segurança, Transporte e Apoio Administrativo"/>
    <x v="28"/>
    <s v="Licitação"/>
    <s v="SLIC_ORIGI"/>
    <s v="SLIC_Atualiz"/>
    <x v="27"/>
    <m/>
    <d v="2013-04-02T15:05:00"/>
    <d v="2013-04-03T15:33:00"/>
    <s v="inserida minuta"/>
    <d v="1899-12-31T00:28:00"/>
    <n v="1.0194444444496185"/>
    <d v="1900-01-01T00:00:00"/>
    <s v="15:5"/>
  </r>
  <r>
    <s v="Coordenadoria de Segurança, Transporte e Apoio Administrativo"/>
    <x v="28"/>
    <s v="Licitação"/>
    <s v="CLC_ORIGI"/>
    <s v="CLC_Atualiz"/>
    <x v="8"/>
    <m/>
    <d v="2013-04-03T15:33:00"/>
    <d v="2013-04-03T16:28:00"/>
    <s v="Seguem minutas do edital e anexos, para análise."/>
    <d v="1899-12-30T00:55:00"/>
    <n v="3.8194444445252884E-2"/>
    <d v="1899-12-31T00:00:00"/>
    <s v="15:33"/>
  </r>
  <r>
    <s v="Coordenadoria de Segurança, Transporte e Apoio Administrativo"/>
    <x v="28"/>
    <s v="Licitação"/>
    <s v="CPL_ORIGI"/>
    <s v="CPL_Atualiz"/>
    <x v="11"/>
    <m/>
    <d v="2013-04-03T16:28:00"/>
    <d v="2013-04-05T19:56:00"/>
    <s v="Para análise da minuta do edital e seus anexos."/>
    <d v="1900-01-01T03:28:00"/>
    <n v="2.1444444444423425"/>
    <d v="1900-01-02T00:00:00"/>
    <s v="16:28"/>
  </r>
  <r>
    <s v="Coordenadoria de Segurança, Transporte e Apoio Administrativo"/>
    <x v="28"/>
    <s v="Licitação"/>
    <s v="ASSDG_ORIGI"/>
    <s v="ASSDG_Atualiz"/>
    <x v="12"/>
    <m/>
    <d v="2013-04-05T19:56:00"/>
    <d v="2013-04-08T16:24:00"/>
    <s v="para análise."/>
    <d v="1900-01-01T20:28:00"/>
    <n v="2.8527777777781012"/>
    <d v="1900-01-01T00:00:00"/>
    <s v="19:56"/>
  </r>
  <r>
    <s v="Coordenadoria de Segurança, Transporte e Apoio Administrativo"/>
    <x v="28"/>
    <s v="Licitação"/>
    <s v="SLIC_ORIGI"/>
    <s v="SLIC_Atualiz"/>
    <x v="27"/>
    <m/>
    <d v="2013-04-08T16:24:00"/>
    <d v="2013-04-09T19:05:00"/>
    <s v="Com a análise da minuta do edital de licitação."/>
    <d v="1899-12-31T02:41:00"/>
    <n v="1.1118055555562023"/>
    <d v="1900-01-01T00:00:00"/>
    <s v="16:24"/>
  </r>
  <r>
    <s v="Coordenadoria de Segurança, Transporte e Apoio Administrativo"/>
    <x v="28"/>
    <s v="Licitação"/>
    <s v="ASSDG_ORIGI"/>
    <s v="ASSDG_Atualiz"/>
    <x v="12"/>
    <m/>
    <d v="2013-04-09T19:05:00"/>
    <d v="2013-04-10T19:56:00"/>
    <s v="Para definição quanto a item editalício."/>
    <d v="1899-12-31T00:51:00"/>
    <n v="1.0354166666656965"/>
    <d v="1900-01-01T00:00:00"/>
    <s v="19:5"/>
  </r>
  <r>
    <s v="Coordenadoria de Segurança, Transporte e Apoio Administrativo"/>
    <x v="28"/>
    <s v="Licitação"/>
    <s v="SLIC_ORIGI"/>
    <s v="SLIC_Atualiz"/>
    <x v="27"/>
    <m/>
    <d v="2013-04-10T19:56:00"/>
    <d v="2013-04-11T16:34:00"/>
    <s v="Com a manifestação."/>
    <d v="1899-12-30T20:38:00"/>
    <n v="0.85972222222335404"/>
    <d v="1900-01-01T00:00:00"/>
    <s v="19:56"/>
  </r>
  <r>
    <s v="Coordenadoria de Segurança, Transporte e Apoio Administrativo"/>
    <x v="28"/>
    <s v="Licitação"/>
    <s v="SMI_ORIGI"/>
    <s v="ASG_Atualiz"/>
    <x v="57"/>
    <s v="S"/>
    <d v="2013-04-11T16:34:00"/>
    <d v="2013-04-15T15:31:00"/>
    <s v="Para justificar atestado de visita."/>
    <d v="1900-01-02T22:57:00"/>
    <n v="3.9562499999956344"/>
    <d v="1900-01-02T00:00:00"/>
    <s v="16:34"/>
  </r>
  <r>
    <s v="Coordenadoria de Segurança, Transporte e Apoio Administrativo"/>
    <x v="28"/>
    <s v="Licitação"/>
    <s v="SLIC_ORIGI"/>
    <s v="SLIC_Atualiz"/>
    <x v="27"/>
    <m/>
    <d v="2013-04-15T15:31:00"/>
    <d v="2013-04-22T13:21:00"/>
    <s v="Em devolução, com informação sobre visita técnica."/>
    <d v="1900-01-05T21:50:00"/>
    <n v="6.9097222222262644"/>
    <d v="1900-01-05T00:00:00"/>
    <s v="15:31"/>
  </r>
  <r>
    <s v="Coordenadoria de Segurança, Transporte e Apoio Administrativo"/>
    <x v="28"/>
    <s v="Licitação"/>
    <s v="CPL_ORIGI"/>
    <s v="CPL_Atualiz"/>
    <x v="11"/>
    <m/>
    <d v="2013-04-22T13:21:00"/>
    <d v="2013-04-22T15:59:00"/>
    <s v="Com edital para assinatura."/>
    <d v="1899-12-30T02:38:00"/>
    <n v="0.10972222222335404"/>
    <d v="1899-12-31T00:00:00"/>
    <s v="13:21"/>
  </r>
  <r>
    <s v="Coordenadoria de Segurança, Transporte e Apoio Administrativo"/>
    <x v="28"/>
    <s v="Licitação"/>
    <s v="SLIC_ORIGI"/>
    <s v="SLIC_Atualiz"/>
    <x v="27"/>
    <m/>
    <d v="2013-04-22T15:59:00"/>
    <d v="2013-04-23T15:33:00"/>
    <s v="Edital assinado."/>
    <d v="1899-12-30T23:34:00"/>
    <n v="0.98194444444379769"/>
    <d v="1900-01-01T00:00:00"/>
    <s v="15:59"/>
  </r>
  <r>
    <s v="Coordenadoria de Segurança, Transporte e Apoio Administrativo"/>
    <x v="28"/>
    <s v="Licitação"/>
    <s v="CPL_ORIGI"/>
    <s v="CPL_Atualiz"/>
    <x v="11"/>
    <m/>
    <d v="2013-04-23T15:33:00"/>
    <d v="2013-05-07T16:10:00"/>
    <s v="Para aguardar data de abertura."/>
    <d v="1900-01-13T00:37:00"/>
    <n v="14.025694444440887"/>
    <n v="-13"/>
    <s v="15:33"/>
  </r>
  <r>
    <s v="Coordenadoria de Segurança, Transporte e Apoio Administrativo"/>
    <x v="28"/>
    <s v="Licitação"/>
    <s v="ASSDG_ORIGI"/>
    <s v="ASSDG_Atualiz"/>
    <x v="12"/>
    <m/>
    <d v="2013-05-07T16:10:00"/>
    <d v="2013-05-07T20:14:00"/>
    <s v="Para análise do pregão deserto"/>
    <d v="1899-12-30T04:04:00"/>
    <n v="0.16944444444379769"/>
    <d v="1899-12-31T00:00:00"/>
    <s v="16:10"/>
  </r>
  <r>
    <s v="Coordenadoria de Segurança, Transporte e Apoio Administrativo"/>
    <x v="28"/>
    <s v="Licitação"/>
    <s v="DG_ORIGI"/>
    <s v="DG_Atualiz"/>
    <x v="1"/>
    <m/>
    <d v="2013-05-07T20:14:00"/>
    <d v="2013-05-08T16:15:00"/>
    <s v="Com o parecer, para apreciação."/>
    <d v="1899-12-30T20:01:00"/>
    <n v="0.83402777778246673"/>
    <d v="1900-01-01T00:00:00"/>
    <s v="20:14"/>
  </r>
  <r>
    <s v="Coordenadoria de Segurança, Transporte e Apoio Administrativo"/>
    <x v="28"/>
    <s v="Licitação"/>
    <s v="SECADM_ORIGI"/>
    <s v="SECADM_Atualiz"/>
    <x v="4"/>
    <m/>
    <d v="2013-05-08T16:15:00"/>
    <d v="2013-05-09T18:41:00"/>
    <s v="para repetir o certame."/>
    <d v="1899-12-31T02:26:00"/>
    <n v="1.101388888884685"/>
    <d v="1900-01-01T00:00:00"/>
    <s v="16:15"/>
  </r>
  <r>
    <s v="Coordenadoria de Segurança, Transporte e Apoio Administrativo"/>
    <x v="28"/>
    <s v="Licitação"/>
    <s v="CLC_ORIGI"/>
    <s v="CLC_Atualiz"/>
    <x v="8"/>
    <m/>
    <d v="2013-05-09T18:41:00"/>
    <d v="2013-05-10T14:24:00"/>
    <s v="Para repetição do certame."/>
    <d v="1899-12-30T19:43:00"/>
    <n v="0.82152777777810115"/>
    <d v="1900-01-01T00:00:00"/>
    <s v="18:41"/>
  </r>
  <r>
    <s v="Coordenadoria de Segurança, Transporte e Apoio Administrativo"/>
    <x v="28"/>
    <s v="Licitação"/>
    <s v="SLIC_ORIGI"/>
    <s v="SLIC_Atualiz"/>
    <x v="27"/>
    <m/>
    <d v="2013-05-10T14:24:00"/>
    <d v="2013-05-15T18:02:00"/>
    <s v="Para repetição do certame."/>
    <d v="1900-01-04T03:38:00"/>
    <n v="5.1513888888875954"/>
    <d v="1900-01-03T00:00:00"/>
    <s v="14:24"/>
  </r>
  <r>
    <s v="Coordenadoria de Segurança, Transporte e Apoio Administrativo"/>
    <x v="28"/>
    <s v="Licitação"/>
    <s v="CPL_ORIGI"/>
    <s v="CPL_Atualiz"/>
    <x v="11"/>
    <m/>
    <d v="2013-05-15T18:02:00"/>
    <d v="2013-05-15T18:22:00"/>
    <s v="Com edital em definitivo, para assinatura."/>
    <d v="1899-12-30T00:20:00"/>
    <n v="1.3888888890505768E-2"/>
    <d v="1899-12-31T00:00:00"/>
    <s v="18:2"/>
  </r>
  <r>
    <s v="Coordenadoria de Segurança, Transporte e Apoio Administrativo"/>
    <x v="28"/>
    <s v="Licitação"/>
    <s v="SLIC_ORIGI"/>
    <s v="SLIC_Atualiz"/>
    <x v="27"/>
    <m/>
    <d v="2013-05-15T18:22:00"/>
    <d v="2013-05-21T14:34:00"/>
    <s v="Com o edital assinado."/>
    <d v="1900-01-04T20:12:00"/>
    <n v="5.8416666666671517"/>
    <d v="1900-01-04T00:00:00"/>
    <s v="18:22"/>
  </r>
  <r>
    <s v="Coordenadoria de Segurança, Transporte e Apoio Administrativo"/>
    <x v="28"/>
    <s v="Licitação"/>
    <s v="CPL_ORIGI"/>
    <s v="CPL_Atualiz"/>
    <x v="11"/>
    <m/>
    <d v="2013-05-21T14:34:00"/>
    <d v="2013-06-05T18:14:00"/>
    <s v="Para aguardar a data de abertura do certame."/>
    <d v="1900-01-14T03:40:00"/>
    <n v="15.152777777781012"/>
    <n v="-13"/>
    <s v="14:34"/>
  </r>
  <r>
    <s v="Coordenadoria de Segurança, Transporte e Apoio Administrativo"/>
    <x v="28"/>
    <s v="Licitação"/>
    <s v="ASSDG_ORIGI"/>
    <s v="ASSDG_Atualiz"/>
    <x v="12"/>
    <m/>
    <d v="2013-06-05T18:14:00"/>
    <d v="2013-06-06T14:51:00"/>
    <s v="Para análise e homologação"/>
    <d v="1899-12-30T20:37:00"/>
    <n v="0.85902777777664596"/>
    <d v="1900-01-01T00:00:00"/>
    <s v="18:14"/>
  </r>
  <r>
    <s v="Coordenadoria de Segurança, Transporte e Apoio Administrativo"/>
    <x v="29"/>
    <s v="Licitação"/>
    <s v="SMI_ORIGI"/>
    <s v="ASG_Atualiz"/>
    <x v="57"/>
    <s v="S"/>
    <d v="2015-07-23T17:56:00"/>
    <d v="2015-07-24T17:56:00"/>
    <s v="-"/>
    <d v="1899-12-31T00:00:00"/>
    <n v="1"/>
    <d v="1900-01-01T00:00:00"/>
    <s v="17:56"/>
  </r>
  <r>
    <s v="Coordenadoria de Segurança, Transporte e Apoio Administrativo"/>
    <x v="29"/>
    <s v="Licitação"/>
    <s v="CCS_ORIGI"/>
    <s v="CCS_Atualiz"/>
    <x v="58"/>
    <m/>
    <d v="2015-07-24T17:56:00"/>
    <d v="2015-08-05T15:32:00"/>
    <s v="Solicito encaminhamento para licitação de fornecimento de mão de obra para trabalhos gráficos, tendo"/>
    <d v="1900-01-10T21:36:00"/>
    <n v="11.900000000001455"/>
    <n v="-13"/>
    <s v="17:56"/>
  </r>
  <r>
    <s v="Coordenadoria de Segurança, Transporte e Apoio Administrativo"/>
    <x v="29"/>
    <s v="Licitação"/>
    <s v="CLC_ORIGI"/>
    <s v="CLC_Atualiz"/>
    <x v="8"/>
    <m/>
    <d v="2015-08-05T15:32:00"/>
    <d v="2015-08-06T14:50:00"/>
    <s v="Para os devidos fins."/>
    <d v="1899-12-30T23:18:00"/>
    <n v="0.97083333333284827"/>
    <d v="1900-01-01T00:00:00"/>
    <s v="15:32"/>
  </r>
  <r>
    <s v="Coordenadoria de Segurança, Transporte e Apoio Administrativo"/>
    <x v="29"/>
    <s v="Licitação"/>
    <s v="SMI_ORIGI"/>
    <s v="ASG_Atualiz"/>
    <x v="57"/>
    <s v="S"/>
    <d v="2015-08-06T14:50:00"/>
    <d v="2015-08-07T13:02:00"/>
    <s v="A pedido."/>
    <d v="1899-12-30T22:12:00"/>
    <n v="0.92500000000291038"/>
    <d v="1900-01-01T00:00:00"/>
    <s v="14:50"/>
  </r>
  <r>
    <s v="Coordenadoria de Segurança, Transporte e Apoio Administrativo"/>
    <x v="29"/>
    <s v="Licitação"/>
    <s v="CCS_ORIGI"/>
    <s v="CCS_Atualiz"/>
    <x v="58"/>
    <m/>
    <d v="2015-08-07T13:02:00"/>
    <d v="2015-08-10T07:51:00"/>
    <s v="Para licitação."/>
    <d v="1900-01-01T18:49:00"/>
    <n v="2.7840277777722804"/>
    <d v="1900-01-01T00:00:00"/>
    <s v="13:2"/>
  </r>
  <r>
    <s v="Coordenadoria de Segurança, Transporte e Apoio Administrativo"/>
    <x v="29"/>
    <s v="Licitação"/>
    <s v="CLC_ORIGI"/>
    <s v="CLC_Atualiz"/>
    <x v="8"/>
    <m/>
    <d v="2015-08-10T07:51:00"/>
    <d v="2015-08-12T13:26:00"/>
    <s v="Para os devidos fins."/>
    <d v="1900-01-01T05:35:00"/>
    <n v="2.2326388888905058"/>
    <d v="1900-01-01T00:00:00"/>
    <s v="7:51"/>
  </r>
  <r>
    <s v="Coordenadoria de Segurança, Transporte e Apoio Administrativo"/>
    <x v="29"/>
    <s v="Licitação"/>
    <s v="CCS_ORIGI"/>
    <s v="CCS_Atualiz"/>
    <x v="58"/>
    <m/>
    <d v="2015-08-12T13:26:00"/>
    <d v="2015-08-12T13:33:00"/>
    <s v="."/>
    <d v="1899-12-30T00:07:00"/>
    <n v="4.8611111124046147E-3"/>
    <d v="1899-12-31T00:00:00"/>
    <s v="13:26"/>
  </r>
  <r>
    <s v="Coordenadoria de Segurança, Transporte e Apoio Administrativo"/>
    <x v="29"/>
    <s v="Licitação"/>
    <s v="SECPEG_ORIGI"/>
    <s v="SECPEG_Atualiz"/>
    <x v="59"/>
    <m/>
    <d v="2015-08-12T13:33:00"/>
    <d v="2015-08-12T19:08:00"/>
    <s v="Para providências."/>
    <d v="1899-12-30T05:35:00"/>
    <n v="0.23263888889050577"/>
    <d v="1899-12-31T00:00:00"/>
    <s v="13:33"/>
  </r>
  <r>
    <s v="Coordenadoria de Segurança, Transporte e Apoio Administrativo"/>
    <x v="29"/>
    <s v="Licitação"/>
    <s v="SECADM_ORIGI"/>
    <s v="SECADM_Atualiz"/>
    <x v="4"/>
    <m/>
    <d v="2015-08-12T19:08:00"/>
    <d v="2015-08-13T19:36:00"/>
    <s v="Para providências."/>
    <d v="1899-12-31T00:28:00"/>
    <n v="1.0194444444423425"/>
    <d v="1900-01-01T00:00:00"/>
    <s v="19:8"/>
  </r>
  <r>
    <s v="Coordenadoria de Segurança, Transporte e Apoio Administrativo"/>
    <x v="29"/>
    <s v="Licitação"/>
    <s v="CLC_ORIGI"/>
    <s v="CLC_Atualiz"/>
    <x v="8"/>
    <m/>
    <d v="2015-08-13T19:36:00"/>
    <d v="2015-08-14T16:45:00"/>
    <s v="Para verificar outros orçamentos."/>
    <d v="1899-12-30T21:09:00"/>
    <n v="0.88124999999854481"/>
    <d v="1900-01-01T00:00:00"/>
    <s v="19:36"/>
  </r>
  <r>
    <s v="Coordenadoria de Segurança, Transporte e Apoio Administrativo"/>
    <x v="29"/>
    <s v="Licitação"/>
    <s v="SMI_ORIGI"/>
    <s v="ASG_Atualiz"/>
    <x v="57"/>
    <s v="S"/>
    <d v="2015-08-14T16:45:00"/>
    <d v="2015-08-14T17:25:00"/>
    <s v="Para anexar o Projeto B ico em forma de minuta."/>
    <d v="1899-12-30T00:40:00"/>
    <n v="2.7777777781011537E-2"/>
    <d v="1899-12-31T00:00:00"/>
    <s v="16:45"/>
  </r>
  <r>
    <s v="Coordenadoria de Segurança, Transporte e Apoio Administrativo"/>
    <x v="29"/>
    <s v="Licitação"/>
    <s v="CLC_ORIGI"/>
    <s v="CLC_Atualiz"/>
    <x v="8"/>
    <m/>
    <d v="2015-08-14T17:25:00"/>
    <d v="2015-08-24T16:07:00"/>
    <s v="Com projeto b ico em forma de minuta."/>
    <d v="1900-01-08T22:42:00"/>
    <n v="9.9458333333313931"/>
    <d v="1900-01-06T00:00:00"/>
    <s v="17:25"/>
  </r>
  <r>
    <s v="Coordenadoria de Segurança, Transporte e Apoio Administrativo"/>
    <x v="29"/>
    <s v="Licitação"/>
    <s v="SMI_ORIGI"/>
    <s v="ASG_Atualiz"/>
    <x v="57"/>
    <s v="S"/>
    <d v="2015-08-24T16:07:00"/>
    <d v="2015-09-02T18:51:00"/>
    <s v="Segue sugestões(colorido) para alterações e adequações no Termo de referência. Esclareço"/>
    <d v="1900-01-08T02:44:00"/>
    <n v="9.1138888888890506"/>
    <n v="-15"/>
    <s v="16:7"/>
  </r>
  <r>
    <s v="Coordenadoria de Segurança, Transporte e Apoio Administrativo"/>
    <x v="29"/>
    <s v="Licitação"/>
    <s v="CLC_ORIGI"/>
    <s v="CLC_Atualiz"/>
    <x v="8"/>
    <m/>
    <d v="2015-09-02T18:51:00"/>
    <d v="2015-09-04T18:25:00"/>
    <s v="Com as alterações solicitadas"/>
    <d v="1899-12-31T23:34:00"/>
    <n v="1.9819444444437977"/>
    <d v="1900-01-02T00:00:00"/>
    <s v="18:51"/>
  </r>
  <r>
    <s v="Coordenadoria de Segurança, Transporte e Apoio Administrativo"/>
    <x v="29"/>
    <s v="Licitação"/>
    <s v="SC_ORIGI"/>
    <s v="SC_Atualiz"/>
    <x v="9"/>
    <m/>
    <d v="2015-09-04T18:25:00"/>
    <d v="2015-09-16T15:57:00"/>
    <s v="Para orçar."/>
    <d v="1900-01-10T21:32:00"/>
    <n v="11.897222222221899"/>
    <d v="1900-01-06T00:00:00"/>
    <s v="18:25"/>
  </r>
  <r>
    <s v="Coordenadoria de Segurança, Transporte e Apoio Administrativo"/>
    <x v="29"/>
    <s v="Licitação"/>
    <s v="CLC_ORIGI"/>
    <s v="CLC_Atualiz"/>
    <x v="8"/>
    <m/>
    <d v="2015-09-16T15:57:00"/>
    <d v="2015-09-17T17:17:00"/>
    <s v="Solicito encaminhar ao setro solicitante"/>
    <d v="1899-12-31T01:20:00"/>
    <n v="1.0555555555547471"/>
    <d v="1900-01-01T00:00:00"/>
    <s v="15:57"/>
  </r>
  <r>
    <s v="Coordenadoria de Segurança, Transporte e Apoio Administrativo"/>
    <x v="29"/>
    <s v="Licitação"/>
    <s v="SIASG_ORIGI"/>
    <s v="SIASG_Atualiz"/>
    <x v="39"/>
    <m/>
    <d v="2015-09-17T17:17:00"/>
    <d v="2015-09-23T19:20:00"/>
    <s v="Para encaminhamento ao Contador contratado."/>
    <d v="1900-01-05T02:03:00"/>
    <n v="6.0854166666686069"/>
    <d v="1900-01-04T00:00:00"/>
    <s v="17:17"/>
  </r>
  <r>
    <s v="Coordenadoria de Segurança, Transporte e Apoio Administrativo"/>
    <x v="29"/>
    <s v="Licitação"/>
    <s v="CLC_ORIGI"/>
    <s v="CLC_Atualiz"/>
    <x v="8"/>
    <m/>
    <d v="2015-09-23T19:20:00"/>
    <d v="2015-09-24T13:19:00"/>
    <s v="Com Planílha de Formação de Preços elaborada pelo Contador"/>
    <d v="1899-12-30T17:59:00"/>
    <n v="0.74930555555329192"/>
    <d v="1900-01-01T00:00:00"/>
    <s v="19:20"/>
  </r>
  <r>
    <s v="Coordenadoria de Segurança, Transporte e Apoio Administrativo"/>
    <x v="29"/>
    <s v="Licitação"/>
    <s v="SC_ORIGI"/>
    <s v="SC_Atualiz"/>
    <x v="9"/>
    <m/>
    <d v="2015-09-24T13:19:00"/>
    <d v="2015-09-24T17:04:00"/>
    <s v="Para orçar."/>
    <d v="1899-12-30T03:45:00"/>
    <n v="0.15625"/>
    <d v="1899-12-31T00:00:00"/>
    <s v="13:19"/>
  </r>
  <r>
    <s v="Coordenadoria de Segurança, Transporte e Apoio Administrativo"/>
    <x v="29"/>
    <s v="Licitação"/>
    <s v="SIASG_ORIGI"/>
    <s v="SIASG_Atualiz"/>
    <x v="39"/>
    <m/>
    <d v="2015-09-24T17:04:00"/>
    <d v="2015-09-28T14:25:00"/>
    <s v="A pedido"/>
    <d v="1900-01-02T21:21:00"/>
    <n v="3.8895833333372138"/>
    <d v="1900-01-02T00:00:00"/>
    <s v="17:4"/>
  </r>
  <r>
    <s v="Coordenadoria de Segurança, Transporte e Apoio Administrativo"/>
    <x v="29"/>
    <s v="Licitação"/>
    <s v="CLC_ORIGI"/>
    <s v="CLC_Atualiz"/>
    <x v="8"/>
    <m/>
    <d v="2015-09-28T14:25:00"/>
    <d v="2015-09-28T16:35:00"/>
    <s v="Com Planilhas Paradigmas anexadas"/>
    <d v="1899-12-30T02:10:00"/>
    <n v="9.0277777773735579E-2"/>
    <d v="1899-12-31T00:00:00"/>
    <s v="14:25"/>
  </r>
  <r>
    <s v="Coordenadoria de Segurança, Transporte e Apoio Administrativo"/>
    <x v="29"/>
    <s v="Licitação"/>
    <s v="SC_ORIGI"/>
    <s v="SC_Atualiz"/>
    <x v="9"/>
    <m/>
    <d v="2015-09-28T16:35:00"/>
    <d v="2015-10-16T14:26:00"/>
    <s v="Para orçar."/>
    <d v="1900-01-16T21:51:00"/>
    <n v="17.910416666672972"/>
    <n v="-9"/>
    <s v="16:35"/>
  </r>
  <r>
    <s v="Coordenadoria de Segurança, Transporte e Apoio Administrativo"/>
    <x v="29"/>
    <s v="Licitação"/>
    <s v="SMI_ORIGI"/>
    <s v="ASG_Atualiz"/>
    <x v="57"/>
    <s v="S"/>
    <d v="2015-10-16T14:26:00"/>
    <d v="2015-10-21T16:09:00"/>
    <s v="A pedido"/>
    <d v="1900-01-04T01:43:00"/>
    <n v="5.0715277777781012"/>
    <d v="1900-01-03T00:00:00"/>
    <s v="14:26"/>
  </r>
  <r>
    <s v="Coordenadoria de Segurança, Transporte e Apoio Administrativo"/>
    <x v="29"/>
    <s v="Licitação"/>
    <s v="SC_ORIGI"/>
    <s v="SC_Atualiz"/>
    <x v="9"/>
    <m/>
    <d v="2015-10-21T16:09:00"/>
    <d v="2015-11-05T16:01:00"/>
    <s v="Com as informações sobre as planilhas"/>
    <d v="1900-01-13T23:52:00"/>
    <n v="14.994444444440887"/>
    <n v="-12"/>
    <s v="16:9"/>
  </r>
  <r>
    <s v="Coordenadoria de Segurança, Transporte e Apoio Administrativo"/>
    <x v="29"/>
    <s v="Licitação"/>
    <s v="CLC_ORIGI"/>
    <s v="CLC_Atualiz"/>
    <x v="8"/>
    <m/>
    <d v="2015-11-05T16:01:00"/>
    <d v="2015-11-05T17:06:00"/>
    <s v="Com orçamento"/>
    <d v="1899-12-30T01:05:00"/>
    <n v="4.5138888890505768E-2"/>
    <d v="1899-12-31T00:00:00"/>
    <s v="16:1"/>
  </r>
  <r>
    <s v="Coordenadoria de Segurança, Transporte e Apoio Administrativo"/>
    <x v="29"/>
    <s v="Licitação"/>
    <s v="SPO_ORIGI"/>
    <s v="SPO_Atualiz"/>
    <x v="5"/>
    <m/>
    <d v="2015-11-05T17:06:00"/>
    <d v="2015-11-05T18:09:00"/>
    <s v="Para informar a disponibilidade orçamentária."/>
    <d v="1899-12-30T01:03:00"/>
    <n v="4.3749999997089617E-2"/>
    <d v="1899-12-31T00:00:00"/>
    <s v="17:6"/>
  </r>
  <r>
    <s v="Coordenadoria de Segurança, Transporte e Apoio Administrativo"/>
    <x v="29"/>
    <s v="Licitação"/>
    <s v="SMI_ORIGI"/>
    <s v="ASG_Atualiz"/>
    <x v="57"/>
    <s v="S"/>
    <d v="2015-11-05T18:09:00"/>
    <d v="2015-11-09T17:01:00"/>
    <s v="Para providências"/>
    <d v="1900-01-02T22:52:00"/>
    <n v="3.952777777776646"/>
    <d v="1900-01-02T00:00:00"/>
    <s v="18:9"/>
  </r>
  <r>
    <s v="Coordenadoria de Segurança, Transporte e Apoio Administrativo"/>
    <x v="29"/>
    <s v="Licitação"/>
    <s v="SPO_ORIGI"/>
    <s v="SPO_Atualiz"/>
    <x v="5"/>
    <m/>
    <d v="2015-11-09T17:01:00"/>
    <d v="2015-11-09T19:16:00"/>
    <s v="Em atendimento ao DOC 210719/2015"/>
    <d v="1899-12-30T02:15:00"/>
    <n v="9.375E-2"/>
    <d v="1899-12-31T00:00:00"/>
    <s v="17:1"/>
  </r>
  <r>
    <s v="Coordenadoria de Segurança, Transporte e Apoio Administrativo"/>
    <x v="29"/>
    <s v="Licitação"/>
    <s v="CO_ORIGI"/>
    <s v="CO_Atualiz"/>
    <x v="6"/>
    <m/>
    <d v="2015-11-09T19:16:00"/>
    <d v="2015-11-10T13:23:00"/>
    <s v="Com informação"/>
    <d v="1899-12-30T18:07:00"/>
    <n v="0.75486111111240461"/>
    <d v="1900-01-01T00:00:00"/>
    <s v="19:16"/>
  </r>
  <r>
    <s v="Coordenadoria de Segurança, Transporte e Apoio Administrativo"/>
    <x v="29"/>
    <s v="Licitação"/>
    <s v="SECOFC_ORIGI"/>
    <s v="SECOFC_Atualiz"/>
    <x v="7"/>
    <m/>
    <d v="2015-11-10T13:23:00"/>
    <d v="2015-11-10T15:06:00"/>
    <s v="Para ciência e encaminhamento."/>
    <d v="1899-12-30T01:43:00"/>
    <n v="7.1527777778101154E-2"/>
    <d v="1899-12-31T00:00:00"/>
    <s v="13:23"/>
  </r>
  <r>
    <s v="Coordenadoria de Segurança, Transporte e Apoio Administrativo"/>
    <x v="29"/>
    <s v="Licitação"/>
    <s v="CLC_ORIGI"/>
    <s v="CLC_Atualiz"/>
    <x v="8"/>
    <m/>
    <d v="2015-11-10T15:06:00"/>
    <d v="2015-11-10T18:33:00"/>
    <s v="Para demais providências."/>
    <d v="1899-12-30T03:27:00"/>
    <n v="0.14375000000291038"/>
    <d v="1899-12-31T00:00:00"/>
    <s v="15:6"/>
  </r>
  <r>
    <s v="Coordenadoria de Segurança, Transporte e Apoio Administrativo"/>
    <x v="29"/>
    <s v="Licitação"/>
    <s v="SC_ORIGI"/>
    <s v="SC_Atualiz"/>
    <x v="9"/>
    <m/>
    <d v="2015-11-10T18:33:00"/>
    <d v="2015-11-11T16:14:00"/>
    <s v="Para elaborar Termo de Abertura de Licitação."/>
    <d v="1899-12-30T21:41:00"/>
    <n v="0.90347222222044365"/>
    <d v="1900-01-01T00:00:00"/>
    <s v="18:33"/>
  </r>
  <r>
    <s v="Coordenadoria de Segurança, Transporte e Apoio Administrativo"/>
    <x v="29"/>
    <s v="Licitação"/>
    <s v="CLC_ORIGI"/>
    <s v="CLC_Atualiz"/>
    <x v="8"/>
    <m/>
    <d v="2015-11-11T16:14:00"/>
    <d v="2015-11-11T19:12:00"/>
    <s v="Segue termo de Abertura de Licitação"/>
    <d v="1899-12-30T02:58:00"/>
    <n v="0.12361111111385981"/>
    <d v="1899-12-31T00:00:00"/>
    <s v="16:14"/>
  </r>
  <r>
    <s v="Coordenadoria de Segurança, Transporte e Apoio Administrativo"/>
    <x v="29"/>
    <s v="Licitação"/>
    <s v="SECADM_ORIGI"/>
    <s v="SECADM_Atualiz"/>
    <x v="4"/>
    <m/>
    <d v="2015-11-11T19:12:00"/>
    <d v="2015-11-12T18:20:00"/>
    <s v="Para autorizar a abertura de licitação."/>
    <d v="1899-12-30T23:08:00"/>
    <n v="0.96388888888759539"/>
    <d v="1900-01-01T00:00:00"/>
    <s v="19:12"/>
  </r>
  <r>
    <s v="Coordenadoria de Segurança, Transporte e Apoio Administrativo"/>
    <x v="29"/>
    <s v="Licitação"/>
    <s v="CLC_ORIGI"/>
    <s v="CLC_Atualiz"/>
    <x v="8"/>
    <m/>
    <d v="2015-11-12T18:20:00"/>
    <d v="2015-11-13T15:02:00"/>
    <s v="de acordo"/>
    <d v="1899-12-30T20:42:00"/>
    <n v="0.86249999999563443"/>
    <d v="1900-01-01T00:00:00"/>
    <s v="18:20"/>
  </r>
  <r>
    <s v="Coordenadoria de Segurança, Transporte e Apoio Administrativo"/>
    <x v="29"/>
    <s v="Licitação"/>
    <s v="SLIC_ORIGI"/>
    <s v="SLIC_Atualiz"/>
    <x v="27"/>
    <m/>
    <d v="2015-11-13T15:02:00"/>
    <d v="2015-12-17T17:35:00"/>
    <s v="Para elaborar a minuta do edital."/>
    <d v="1900-02-02T02:33:00"/>
    <n v="34.106250000004366"/>
    <d v="1900-01-03T00:00:00"/>
    <s v="15:2"/>
  </r>
  <r>
    <s v="Coordenadoria de Segurança, Transporte e Apoio Administrativo"/>
    <x v="29"/>
    <s v="Licitação"/>
    <s v="SPO_ORIGI"/>
    <s v="SPO_Atualiz"/>
    <x v="5"/>
    <m/>
    <d v="2015-12-17T17:35:00"/>
    <d v="2015-12-17T17:54:00"/>
    <s v="A pedido, após volte."/>
    <d v="1899-12-30T00:19:00"/>
    <n v="1.3194444443797693E-2"/>
    <d v="1899-12-31T00:00:00"/>
    <s v="17:35"/>
  </r>
  <r>
    <s v="Coordenadoria de Segurança, Transporte e Apoio Administrativo"/>
    <x v="29"/>
    <s v="Licitação"/>
    <s v="CLC_ORIGI"/>
    <s v="CLC_Atualiz"/>
    <x v="8"/>
    <m/>
    <d v="2015-12-17T17:54:00"/>
    <d v="2015-12-17T17:58:00"/>
    <s v="Para informar se a licitação será realizada neste exercício."/>
    <d v="1899-12-30T00:04:00"/>
    <n v="2.7777777795563452E-3"/>
    <d v="1899-12-31T00:00:00"/>
    <s v="17:54"/>
  </r>
  <r>
    <s v="Coordenadoria de Segurança, Transporte e Apoio Administrativo"/>
    <x v="29"/>
    <s v="Licitação"/>
    <s v="SPO_ORIGI"/>
    <s v="SPO_Atualiz"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  <d v="1899-12-31T00:00:00"/>
    <s v="17:58"/>
  </r>
  <r>
    <s v="Coordenadoria de Segurança, Transporte e Apoio Administrativo"/>
    <x v="29"/>
    <s v="Licitação"/>
    <s v="SSG_ORIGI"/>
    <s v="SSG_Atualiz"/>
    <x v="60"/>
    <m/>
    <d v="2015-12-17T18:12:00"/>
    <d v="2015-12-18T17:27:00"/>
    <s v="Para incluírem o pedido referente a 2016 no SIOFI."/>
    <d v="1899-12-30T23:15:00"/>
    <n v="0.96875"/>
    <d v="1900-01-01T00:00:00"/>
    <s v="18:12"/>
  </r>
  <r>
    <s v="Coordenadoria de Segurança, Transporte e Apoio Administrativo"/>
    <x v="29"/>
    <s v="Licitação"/>
    <s v="SPO_ORIGI"/>
    <s v="SPO_Atualiz"/>
    <x v="5"/>
    <m/>
    <d v="2015-12-18T17:27:00"/>
    <d v="2015-12-21T21:06:00"/>
    <s v="em atendimento ao DOC 249135/2015"/>
    <d v="1900-01-02T03:39:00"/>
    <n v="3.1520833333343035"/>
    <d v="1899-12-31T00:00:00"/>
    <s v="17:27"/>
  </r>
  <r>
    <s v="Coordenadoria de Segurança, Transporte e Apoio Administrativo"/>
    <x v="29"/>
    <s v="Licitação"/>
    <s v="CO_ORIGI"/>
    <s v="CO_Atualiz"/>
    <x v="6"/>
    <m/>
    <d v="2015-12-21T21:06:00"/>
    <d v="2015-12-22T12:27:00"/>
    <s v="Com informação"/>
    <d v="1899-12-30T15:21:00"/>
    <n v="0.63958333333721384"/>
    <d v="1899-12-30T00:00:00"/>
    <s v="21:6"/>
  </r>
  <r>
    <s v="Coordenadoria de Segurança, Transporte e Apoio Administrativo"/>
    <x v="29"/>
    <s v="Licitação"/>
    <s v="SECOFC_ORIGI"/>
    <s v="SECOFC_Atualiz"/>
    <x v="7"/>
    <m/>
    <d v="2015-12-22T12:27:00"/>
    <d v="2015-12-22T14:07:00"/>
    <s v="Para ciência e encaminhamento."/>
    <d v="1899-12-30T01:40:00"/>
    <n v="6.9444444437976927E-2"/>
    <d v="1899-12-30T00:00:00"/>
    <s v="12:27"/>
  </r>
  <r>
    <s v="Coordenadoria de Segurança, Transporte e Apoio Administrativo"/>
    <x v="29"/>
    <s v="Licitação"/>
    <s v="DG_ORIGI"/>
    <s v="DG_Atualiz"/>
    <x v="1"/>
    <m/>
    <d v="2015-12-22T14:07:00"/>
    <d v="2015-12-22T15:20:00"/>
    <s v="Para demais providências"/>
    <d v="1899-12-30T01:13:00"/>
    <n v="5.0694444449618459E-2"/>
    <d v="1899-12-30T00:00:00"/>
    <s v="14:7"/>
  </r>
  <r>
    <s v="Coordenadoria de Segurança, Transporte e Apoio Administrativo"/>
    <x v="29"/>
    <s v="Licitação"/>
    <s v="CLC_ORIGI"/>
    <s v="CLC_Atualiz"/>
    <x v="8"/>
    <m/>
    <d v="2015-12-22T15:20:00"/>
    <d v="2015-12-22T17:38:00"/>
    <s v="A pedido."/>
    <d v="1899-12-30T02:18:00"/>
    <n v="9.5833333332848269E-2"/>
    <d v="1899-12-30T00:00:00"/>
    <s v="15:20"/>
  </r>
  <r>
    <s v="Coordenadoria de Segurança, Transporte e Apoio Administrativo"/>
    <x v="29"/>
    <s v="Licitação"/>
    <s v="SLIC_ORIGI"/>
    <s v="SLIC_Atualiz"/>
    <x v="27"/>
    <m/>
    <d v="2015-12-22T17:38:00"/>
    <d v="2015-12-23T14:08:00"/>
    <s v="Para elaborar minuta do Edital de Licitação na modalidade Pregão Eletrônico."/>
    <d v="1899-12-30T20:30:00"/>
    <n v="0.85416666666424135"/>
    <d v="1899-12-30T00:00:00"/>
    <s v="17:38"/>
  </r>
  <r>
    <s v="Coordenadoria de Segurança, Transporte e Apoio Administrativo"/>
    <x v="29"/>
    <s v="Licitação"/>
    <s v="SCON_ORIGI"/>
    <s v="SCON_Atualiz"/>
    <x v="10"/>
    <m/>
    <d v="2015-12-23T14:08:00"/>
    <d v="2016-01-08T16:37:00"/>
    <s v="Para elaboração da minuta contratual."/>
    <d v="1900-01-15T02:29:00"/>
    <n v="16.103472222224809"/>
    <d v="1900-08-10T00:00:00"/>
    <s v="14:8"/>
  </r>
  <r>
    <s v="Coordenadoria de Segurança, Transporte e Apoio Administrativo"/>
    <x v="29"/>
    <s v="Licitação"/>
    <s v="SLIC_ORIGI"/>
    <s v="SLIC_Atualiz"/>
    <x v="27"/>
    <m/>
    <d v="2016-01-08T16:37:00"/>
    <d v="2016-01-08T16:52:00"/>
    <s v="Elaborada minuta do contrato."/>
    <d v="1899-12-30T00:15:00"/>
    <n v="1.0416666664241347E-2"/>
    <d v="1899-12-31T00:00:00"/>
    <s v="16:37"/>
  </r>
  <r>
    <s v="Coordenadoria de Segurança, Transporte e Apoio Administrativo"/>
    <x v="29"/>
    <s v="Licitação"/>
    <s v="SCON_ORIGI"/>
    <s v="SCON_Atualiz"/>
    <x v="10"/>
    <m/>
    <d v="2016-01-08T16:52:00"/>
    <d v="2016-01-08T16:53:00"/>
    <s v="xxx"/>
    <d v="1899-12-30T00:01:00"/>
    <n v="6.944444467080757E-4"/>
    <d v="1899-12-31T00:00:00"/>
    <s v="16:52"/>
  </r>
  <r>
    <s v="Coordenadoria de Segurança, Transporte e Apoio Administrativo"/>
    <x v="29"/>
    <s v="Licitação"/>
    <s v="SLIC_ORIGI"/>
    <s v="SLIC_Atualiz"/>
    <x v="27"/>
    <m/>
    <d v="2016-01-08T16:53:00"/>
    <d v="2016-01-11T13:53:00"/>
    <s v="xxx"/>
    <d v="1900-01-01T21:00:00"/>
    <n v="2.875"/>
    <d v="1900-01-01T00:00:00"/>
    <s v="16:53"/>
  </r>
  <r>
    <s v="Coordenadoria de Segurança, Transporte e Apoio Administrativo"/>
    <x v="29"/>
    <s v="Licitação"/>
    <s v="CLC_ORIGI"/>
    <s v="CLC_Atualiz"/>
    <x v="8"/>
    <m/>
    <d v="2016-01-11T13:53:00"/>
    <d v="2016-01-11T15:29:00"/>
    <s v="Seguem edital e demais anexos, para análise e encaminhamento."/>
    <d v="1899-12-30T01:36:00"/>
    <n v="6.6666666665696539E-2"/>
    <d v="1899-12-31T00:00:00"/>
    <s v="13:53"/>
  </r>
  <r>
    <s v="Coordenadoria de Segurança, Transporte e Apoio Administrativo"/>
    <x v="29"/>
    <s v="Licitação"/>
    <s v="SECADM_ORIGI"/>
    <s v="SECADM_Atualiz"/>
    <x v="4"/>
    <m/>
    <d v="2016-01-11T15:29:00"/>
    <d v="2016-01-12T17:27:00"/>
    <s v="Para análise das minutas do Edital e anexos."/>
    <d v="1899-12-31T01:58:00"/>
    <n v="1.0819444444423425"/>
    <d v="1900-01-01T00:00:00"/>
    <s v="15:29"/>
  </r>
  <r>
    <s v="Coordenadoria de Segurança, Transporte e Apoio Administrativo"/>
    <x v="29"/>
    <s v="Licitação"/>
    <s v="CLC_ORIGI"/>
    <s v="CLC_Atualiz"/>
    <x v="8"/>
    <m/>
    <d v="2016-01-12T17:27:00"/>
    <d v="2016-01-18T16:58:00"/>
    <s v="Para informar."/>
    <d v="1900-01-04T23:31:00"/>
    <n v="5.9798611111109494"/>
    <d v="1900-01-04T00:00:00"/>
    <s v="17:27"/>
  </r>
  <r>
    <s v="Coordenadoria de Segurança, Transporte e Apoio Administrativo"/>
    <x v="29"/>
    <s v="Licitação"/>
    <s v="SSG_ORIGI"/>
    <s v="SSG_Atualiz"/>
    <x v="60"/>
    <m/>
    <d v="2016-01-18T16:58:00"/>
    <d v="2016-02-02T18:09:00"/>
    <s v="Para informar"/>
    <d v="1900-01-14T01:11:00"/>
    <n v="15.049305555556202"/>
    <n v="-11"/>
    <s v="16:58"/>
  </r>
  <r>
    <s v="Coordenadoria de Segurança, Transporte e Apoio Administrativo"/>
    <x v="29"/>
    <s v="Licitação"/>
    <s v="CLC_ORIGI"/>
    <s v="CLC_Atualiz"/>
    <x v="8"/>
    <m/>
    <d v="2016-02-02T18:09:00"/>
    <d v="2016-02-03T14:40:00"/>
    <s v="Tendo em vista"/>
    <d v="1899-12-30T20:31:00"/>
    <n v="0.85486111111094942"/>
    <d v="1900-01-01T00:00:00"/>
    <s v="18:9"/>
  </r>
  <r>
    <s v="Coordenadoria de Segurança, Transporte e Apoio Administrativo"/>
    <x v="29"/>
    <s v="Licitação"/>
    <s v="SECADM_ORIGI"/>
    <s v="SECADM_Atualiz"/>
    <x v="4"/>
    <m/>
    <d v="2016-02-03T14:40:00"/>
    <d v="2016-02-11T13:27:00"/>
    <s v="Para análise."/>
    <d v="1900-01-06T22:47:00"/>
    <n v="7.9493055555576575"/>
    <d v="1900-01-04T00:00:00"/>
    <s v="14:40"/>
  </r>
  <r>
    <s v="Coordenadoria de Segurança, Transporte e Apoio Administrativo"/>
    <x v="29"/>
    <s v="Licitação"/>
    <s v="CPL_ORIGI"/>
    <s v="CPL_Atualiz"/>
    <x v="11"/>
    <m/>
    <d v="2016-02-11T13:27:00"/>
    <d v="2016-02-11T19:40:00"/>
    <s v="Para análise do edital e anexos."/>
    <d v="1899-12-30T06:13:00"/>
    <n v="0.25902777777810115"/>
    <d v="1899-12-31T00:00:00"/>
    <s v="13:27"/>
  </r>
  <r>
    <s v="Coordenadoria de Segurança, Transporte e Apoio Administrativo"/>
    <x v="29"/>
    <s v="Licitação"/>
    <s v="ASSDG_ORIGI"/>
    <s v="ASSDG_Atualiz"/>
    <x v="12"/>
    <m/>
    <d v="2016-02-11T19:40:00"/>
    <d v="2016-02-12T15:53:00"/>
    <s v="Para análise e aprovação."/>
    <d v="1899-12-30T20:13:00"/>
    <n v="0.84236111111385981"/>
    <d v="1900-01-01T00:00:00"/>
    <s v="19:40"/>
  </r>
  <r>
    <s v="Coordenadoria de Segurança, Transporte e Apoio Administrativo"/>
    <x v="29"/>
    <s v="Licitação"/>
    <s v="DG_ORIGI"/>
    <s v="DG_Atualiz"/>
    <x v="1"/>
    <m/>
    <d v="2016-02-12T15:53:00"/>
    <d v="2016-02-12T16:18:00"/>
    <s v="Com a análise da minuta do edital de licitação"/>
    <d v="1899-12-30T00:25:00"/>
    <n v="1.7361111109494232E-2"/>
    <d v="1899-12-31T00:00:00"/>
    <s v="15:53"/>
  </r>
  <r>
    <s v="Coordenadoria de Segurança, Transporte e Apoio Administrativo"/>
    <x v="29"/>
    <s v="Licitação"/>
    <s v="SLIC_ORIGI"/>
    <s v="SLIC_Atualiz"/>
    <x v="27"/>
    <m/>
    <d v="2016-02-12T16:18:00"/>
    <d v="2016-02-17T17:18:00"/>
    <s v="À Seção de Licitações."/>
    <d v="1900-01-04T01:00:00"/>
    <n v="5.0416666666642413"/>
    <d v="1900-01-03T00:00:00"/>
    <s v="16:18"/>
  </r>
  <r>
    <s v="Coordenadoria de Segurança, Transporte e Apoio Administrativo"/>
    <x v="29"/>
    <s v="Licitação"/>
    <s v="CLC_ORIGI"/>
    <s v="CLC_Atualiz"/>
    <x v="8"/>
    <m/>
    <d v="2016-02-17T17:18:00"/>
    <d v="2016-02-17T20:21:00"/>
    <s v="Para análise e encaminhamento."/>
    <d v="1899-12-30T03:03:00"/>
    <n v="0.12708333333284827"/>
    <d v="1899-12-31T00:00:00"/>
    <s v="17:18"/>
  </r>
  <r>
    <s v="Coordenadoria de Segurança, Transporte e Apoio Administrativo"/>
    <x v="29"/>
    <s v="Licitação"/>
    <s v="SSG_ORIGI"/>
    <s v="SSG_Atualiz"/>
    <x v="60"/>
    <m/>
    <d v="2016-02-17T20:21:00"/>
    <d v="2016-03-02T17:41:00"/>
    <s v="Para informar e dar providências."/>
    <d v="1900-01-12T21:20:00"/>
    <n v="13.888888888890506"/>
    <n v="-12"/>
    <s v="20:21"/>
  </r>
  <r>
    <s v="Coordenadoria de Segurança, Transporte e Apoio Administrativo"/>
    <x v="29"/>
    <s v="Licitação"/>
    <s v="CLC_ORIGI"/>
    <s v="CLC_Atualiz"/>
    <x v="8"/>
    <m/>
    <d v="2016-03-02T17:41:00"/>
    <d v="2016-03-04T18:13:00"/>
    <s v="Sol"/>
    <d v="1900-01-01T00:32:00"/>
    <n v="2.0222222222218988"/>
    <d v="1900-01-02T00:00:00"/>
    <s v="17:41"/>
  </r>
  <r>
    <s v="Coordenadoria de Segurança, Transporte e Apoio Administrativo"/>
    <x v="29"/>
    <s v="Licitação"/>
    <s v="SSG_ORIGI"/>
    <s v="SSG_Atualiz"/>
    <x v="60"/>
    <m/>
    <d v="2016-03-04T18:13:00"/>
    <d v="2016-03-11T16:02:00"/>
    <s v="Par solicitar a prorrogação no processo original."/>
    <d v="1900-01-05T21:49:00"/>
    <n v="6.9090277777795563"/>
    <d v="1900-01-05T00:00:00"/>
    <s v="18:13"/>
  </r>
  <r>
    <s v="Coordenadoria de Segurança, Transporte e Apoio Administrativo"/>
    <x v="29"/>
    <s v="Licitação"/>
    <s v="SECADM_ORIGI"/>
    <s v="SECADM_Atualiz"/>
    <x v="4"/>
    <m/>
    <d v="2016-03-11T16:02:00"/>
    <d v="2016-03-14T21:24:00"/>
    <s v="Para dar procedimento a solicitação de contratação. Atendido o doc 41620/2016"/>
    <d v="1900-01-02T05:22:00"/>
    <n v="3.2236111111124046"/>
    <d v="1900-01-01T00:00:00"/>
    <s v="16:2"/>
  </r>
  <r>
    <s v="Coordenadoria de Segurança, Transporte e Apoio Administrativo"/>
    <x v="29"/>
    <s v="Licitação"/>
    <s v="SSG_ORIGI"/>
    <s v="SSG_Atualiz"/>
    <x v="60"/>
    <m/>
    <d v="2016-03-14T21:24:00"/>
    <d v="2016-03-16T13:53:00"/>
    <s v="Para anexar a nova CCT"/>
    <d v="1899-12-31T16:29:00"/>
    <n v="1.6868055555532919"/>
    <d v="1900-01-02T00:00:00"/>
    <s v="21:24"/>
  </r>
  <r>
    <s v="Coordenadoria de Segurança, Transporte e Apoio Administrativo"/>
    <x v="29"/>
    <s v="Licitação"/>
    <s v="SECADM_ORIGI"/>
    <s v="SECADM_Atualiz"/>
    <x v="4"/>
    <m/>
    <d v="2016-03-16T13:53:00"/>
    <d v="2016-03-23T16:15:00"/>
    <s v="Tendo em vista ainda estar em andamento o fechamento da convenção de 2016 a STIGPR encaminhou o ofíc"/>
    <d v="1900-01-06T02:22:00"/>
    <n v="7.0986111111124046"/>
    <d v="1900-01-04T00:00:00"/>
    <s v="13:53"/>
  </r>
  <r>
    <s v="Coordenadoria de Segurança, Transporte e Apoio Administrativo"/>
    <x v="29"/>
    <s v="Licitação"/>
    <s v="SSG_ORIGI"/>
    <s v="SSG_Atualiz"/>
    <x v="60"/>
    <m/>
    <d v="2016-03-23T16:15:00"/>
    <d v="2016-04-12T13:39:00"/>
    <s v="Conforme despacho exarado no doc.048108 segue à Seção de Compras"/>
    <d v="1900-01-18T21:24:00"/>
    <n v="19.891666666662786"/>
    <n v="-8"/>
    <s v="16:15"/>
  </r>
  <r>
    <s v="Coordenadoria de Segurança, Transporte e Apoio Administrativo"/>
    <x v="29"/>
    <s v="Licitação"/>
    <s v="SECADM_ORIGI"/>
    <s v="SECADM_Atualiz"/>
    <x v="4"/>
    <m/>
    <d v="2016-04-12T13:39:00"/>
    <d v="2016-04-12T16:06:00"/>
    <s v="Com a Convenção Coletiva 2016"/>
    <d v="1899-12-30T02:27:00"/>
    <n v="0.10208333333139308"/>
    <d v="1899-12-31T00:00:00"/>
    <s v="13:39"/>
  </r>
  <r>
    <s v="Coordenadoria de Segurança, Transporte e Apoio Administrativo"/>
    <x v="29"/>
    <s v="Licitação"/>
    <s v="CLC_ORIGI"/>
    <s v="CLC_Atualiz"/>
    <x v="8"/>
    <m/>
    <d v="2016-04-12T16:06:00"/>
    <d v="2016-04-14T17:05:00"/>
    <s v="Para readequação ao projeto b ico tendo em vista a Convenção Coletiva de Trabalho apresentada no do"/>
    <d v="1900-01-01T00:59:00"/>
    <n v="2.0409722222248092"/>
    <d v="1900-01-02T00:00:00"/>
    <s v="16:6"/>
  </r>
  <r>
    <s v="Coordenadoria de Segurança, Transporte e Apoio Administrativo"/>
    <x v="29"/>
    <s v="Licitação"/>
    <s v="SASG_ORIGI"/>
    <s v="SASG_Atualiz"/>
    <x v="19"/>
    <m/>
    <d v="2016-04-14T17:05:00"/>
    <d v="2016-04-19T16:55:00"/>
    <s v="Para encaminhar ao contador e readequar a planilha paradigma de contratação de serviço terceirizado."/>
    <d v="1900-01-03T23:50:00"/>
    <n v="4.9930555555547471"/>
    <d v="1900-01-03T00:00:00"/>
    <s v="17:5"/>
  </r>
  <r>
    <s v="Coordenadoria de Segurança, Transporte e Apoio Administrativo"/>
    <x v="29"/>
    <s v="Licitação"/>
    <s v="SC_ORIGI"/>
    <s v="SC_Atualiz"/>
    <x v="9"/>
    <m/>
    <d v="2016-04-19T16:55:00"/>
    <d v="2016-04-22T16:37:00"/>
    <s v="Para orçar."/>
    <d v="1900-01-01T23:42:00"/>
    <n v="2.9875000000029104"/>
    <d v="1900-01-02T00:00:00"/>
    <s v="16:55"/>
  </r>
  <r>
    <s v="Coordenadoria de Segurança, Transporte e Apoio Administrativo"/>
    <x v="29"/>
    <s v="Licitação"/>
    <s v="SASG_ORIGI"/>
    <s v="SASG_Atualiz"/>
    <x v="19"/>
    <m/>
    <d v="2016-04-22T16:37:00"/>
    <d v="2016-04-29T13:30:00"/>
    <s v="Para retificação das planilhas"/>
    <d v="1900-01-05T20:53:00"/>
    <n v="6.8701388888875954"/>
    <d v="1900-01-05T00:00:00"/>
    <s v="16:37"/>
  </r>
  <r>
    <s v="Coordenadoria de Segurança, Transporte e Apoio Administrativo"/>
    <x v="29"/>
    <s v="Licitação"/>
    <s v="SC_ORIGI"/>
    <s v="SC_Atualiz"/>
    <x v="9"/>
    <m/>
    <d v="2016-04-29T13:30:00"/>
    <d v="2016-05-03T17:35:00"/>
    <s v="Com EPI"/>
    <d v="1900-01-03T04:05:00"/>
    <n v="4.1701388888905058"/>
    <n v="-17"/>
    <s v="13:30"/>
  </r>
  <r>
    <s v="Coordenadoria de Segurança, Transporte e Apoio Administrativo"/>
    <x v="29"/>
    <s v="Licitação"/>
    <s v="SSG_ORIGI"/>
    <s v="SSG_Atualiz"/>
    <x v="60"/>
    <m/>
    <d v="2016-05-03T17:35:00"/>
    <d v="2016-05-03T18:23:00"/>
    <s v="Para análise"/>
    <d v="1899-12-30T00:48:00"/>
    <n v="3.3333333332848269E-2"/>
    <d v="1899-12-31T00:00:00"/>
    <s v="17:35"/>
  </r>
  <r>
    <s v="Coordenadoria de Segurança, Transporte e Apoio Administrativo"/>
    <x v="29"/>
    <s v="Licitação"/>
    <s v="SC_ORIGI"/>
    <s v="SC_Atualiz"/>
    <x v="9"/>
    <m/>
    <d v="2016-05-03T18:23:00"/>
    <d v="2016-05-04T15:54:00"/>
    <s v="Conforme o solicitado no doc 82211/2016"/>
    <d v="1899-12-30T21:31:00"/>
    <n v="0.89652777777519077"/>
    <d v="1900-01-01T00:00:00"/>
    <s v="18:23"/>
  </r>
  <r>
    <s v="Coordenadoria de Segurança, Transporte e Apoio Administrativo"/>
    <x v="29"/>
    <s v="Licitação"/>
    <s v="SASG_ORIGI"/>
    <s v="SASG_Atualiz"/>
    <x v="19"/>
    <m/>
    <d v="2016-05-04T15:54:00"/>
    <d v="2016-05-04T17:29:00"/>
    <s v="para alteração de planilhas"/>
    <d v="1899-12-30T01:35:00"/>
    <n v="6.5972222226264421E-2"/>
    <d v="1899-12-31T00:00:00"/>
    <s v="15:54"/>
  </r>
  <r>
    <s v="Coordenadoria de Segurança, Transporte e Apoio Administrativo"/>
    <x v="29"/>
    <s v="Licitação"/>
    <s v="SC_ORIGI"/>
    <s v="SC_Atualiz"/>
    <x v="9"/>
    <m/>
    <d v="2016-05-04T17:29:00"/>
    <d v="2016-05-31T16:15:00"/>
    <s v="Para orçamentos."/>
    <d v="1900-01-25T22:46:00"/>
    <n v="26.948611111110949"/>
    <d v="1900-01-17T00:00:00"/>
    <s v="17:29"/>
  </r>
  <r>
    <s v="Coordenadoria de Segurança, Transporte e Apoio Administrativo"/>
    <x v="29"/>
    <s v="Licitação"/>
    <s v="CLC_ORIGI"/>
    <s v="CLC_Atualiz"/>
    <x v="8"/>
    <m/>
    <d v="2016-05-31T16:15:00"/>
    <d v="2016-06-01T16:34:00"/>
    <s v="COTAÇÕES DE PREÇOS"/>
    <d v="1899-12-31T00:19:00"/>
    <n v="1.0131944444437977"/>
    <n v="-23"/>
    <s v="16:15"/>
  </r>
  <r>
    <s v="Coordenadoria de Segurança, Transporte e Apoio Administrativo"/>
    <x v="29"/>
    <s v="Licitação"/>
    <s v="SPO_ORIGI"/>
    <s v="SPO_Atualiz"/>
    <x v="5"/>
    <m/>
    <d v="2016-06-01T16:34:00"/>
    <d v="2016-06-06T12:30:00"/>
    <s v="Para informar disponibilidade orçamentária."/>
    <d v="1900-01-03T19:56:00"/>
    <n v="4.8305555555562023"/>
    <d v="1900-01-03T00:00:00"/>
    <s v="16:34"/>
  </r>
  <r>
    <s v="Coordenadoria de Segurança, Transporte e Apoio Administrativo"/>
    <x v="29"/>
    <s v="Licitação"/>
    <s v="CO_ORIGI"/>
    <s v="CO_Atualiz"/>
    <x v="6"/>
    <m/>
    <d v="2016-06-06T12:30:00"/>
    <d v="2016-06-06T17:13:00"/>
    <s v="Com a informação"/>
    <d v="1899-12-30T04:43:00"/>
    <n v="0.19652777777810115"/>
    <d v="1899-12-31T00:00:00"/>
    <s v="12:30"/>
  </r>
  <r>
    <s v="Coordenadoria de Segurança, Transporte e Apoio Administrativo"/>
    <x v="29"/>
    <s v="Licitação"/>
    <s v="SECOFC_ORIGI"/>
    <s v="SECOFC_Atualiz"/>
    <x v="7"/>
    <m/>
    <d v="2016-06-06T17:13:00"/>
    <d v="2016-06-06T20:20:00"/>
    <s v="Para ciência e encaminhamento."/>
    <d v="1899-12-30T03:07:00"/>
    <n v="0.12986111110512866"/>
    <d v="1899-12-31T00:00:00"/>
    <s v="17:13"/>
  </r>
  <r>
    <s v="Coordenadoria de Segurança, Transporte e Apoio Administrativo"/>
    <x v="29"/>
    <s v="Licitação"/>
    <s v="CLC_ORIGI"/>
    <s v="CLC_Atualiz"/>
    <x v="8"/>
    <m/>
    <d v="2016-06-06T20:20:00"/>
    <d v="2016-06-23T19:25:00"/>
    <s v="Para demais providências."/>
    <d v="1900-01-15T23:05:00"/>
    <n v="16.961805555562023"/>
    <d v="1900-01-13T00:00:00"/>
    <s v="20:20"/>
  </r>
  <r>
    <s v="Coordenadoria de Segurança, Transporte e Apoio Administrativo"/>
    <x v="29"/>
    <s v="Licitação"/>
    <s v="SECADM_ORIGI"/>
    <s v="SECADM_Atualiz"/>
    <x v="4"/>
    <m/>
    <d v="2016-06-23T19:25:00"/>
    <d v="2016-06-24T17:34:00"/>
    <s v="Solicito encaminhamento à COGSA, para revisão do Projeto B ico."/>
    <d v="1899-12-30T22:09:00"/>
    <n v="0.92291666666278616"/>
    <d v="1900-01-01T00:00:00"/>
    <s v="19:25"/>
  </r>
  <r>
    <s v="Coordenadoria de Segurança, Transporte e Apoio Administrativo"/>
    <x v="29"/>
    <s v="Licitação"/>
    <s v="CSTA_ORIGI"/>
    <s v="CSTA_Atualiz"/>
    <x v="17"/>
    <s v="S"/>
    <d v="2016-06-24T17:34:00"/>
    <d v="2016-06-27T16:04:00"/>
    <s v="Para providências quanto ao apontado pela Coordenadoria de Licitações e Contratos."/>
    <d v="1900-01-01T22:30:00"/>
    <n v="2.9375"/>
    <d v="1900-01-01T00:00:00"/>
    <s v="17:34"/>
  </r>
  <r>
    <s v="Coordenadoria de Segurança, Transporte e Apoio Administrativo"/>
    <x v="29"/>
    <s v="Licitação"/>
    <s v="SSG_ORIGI"/>
    <s v="SSG_Atualiz"/>
    <x v="60"/>
    <m/>
    <d v="2016-06-27T16:04:00"/>
    <d v="2016-06-28T16:24:00"/>
    <s v="Para informar"/>
    <d v="1899-12-31T00:20:00"/>
    <n v="1.0138888888905058"/>
    <d v="1900-01-01T00:00:00"/>
    <s v="16:4"/>
  </r>
  <r>
    <s v="Coordenadoria de Segurança, Transporte e Apoio Administrativo"/>
    <x v="29"/>
    <s v="Licitação"/>
    <s v="CSTA_ORIGI"/>
    <s v="CSTA_Atualiz"/>
    <x v="17"/>
    <s v="S"/>
    <d v="2016-06-28T16:24:00"/>
    <d v="2016-08-19T14:57:00"/>
    <s v="Com as informações."/>
    <d v="1900-02-19T22:33:00"/>
    <n v="51.939583333332848"/>
    <n v="-6"/>
    <s v="16:24"/>
  </r>
  <r>
    <s v="Coordenadoria de Segurança, Transporte e Apoio Administrativo"/>
    <x v="29"/>
    <s v="Licitação"/>
    <s v="SPO_ORIGI"/>
    <s v="SPO_Atualiz"/>
    <x v="5"/>
    <m/>
    <d v="2016-08-19T14:57:00"/>
    <d v="2016-08-19T15:37:00"/>
    <s v="Para anulação de Pre-Empenho"/>
    <d v="1899-12-30T00:40:00"/>
    <n v="2.7777777773735579E-2"/>
    <d v="1899-12-31T00:00:00"/>
    <s v="14:57"/>
  </r>
  <r>
    <s v="Coordenadoria de Segurança, Transporte e Apoio Administrativo"/>
    <x v="29"/>
    <s v="Licitação"/>
    <s v="CO_ORIGI"/>
    <s v="CO_Atualiz"/>
    <x v="6"/>
    <m/>
    <d v="2016-08-19T15:37:00"/>
    <d v="2016-08-19T18:32:00"/>
    <s v="Para ciência e encaminhamento"/>
    <d v="1899-12-30T02:55:00"/>
    <n v="0.12152777778101154"/>
    <d v="1899-12-31T00:00:00"/>
    <s v="15:37"/>
  </r>
  <r>
    <s v="Coordenadoria de Segurança, Transporte e Apoio Administrativo"/>
    <x v="29"/>
    <s v="Licitação"/>
    <s v="CSTA_ORIGI"/>
    <s v="CSTA_Atualiz"/>
    <x v="17"/>
    <s v="S"/>
    <d v="2016-08-19T18:32:00"/>
    <d v="2016-09-09T17:48:00"/>
    <s v="Com a anulação dos pré-empenhos."/>
    <d v="1900-01-19T23:16:00"/>
    <n v="20.969444444446708"/>
    <n v="-7"/>
    <s v="18:32"/>
  </r>
  <r>
    <s v="Secretaria de Gestão de Serviços"/>
    <x v="29"/>
    <s v="Licitação"/>
    <s v="SECGS_ORIGI"/>
    <s v="SECGS_Atualiz"/>
    <x v="18"/>
    <s v="S"/>
    <d v="2016-09-09T17:48:00"/>
    <d v="2016-09-12T15:55:00"/>
    <s v="Para análise"/>
    <d v="1900-01-01T22:07:00"/>
    <n v="2.921527777776646"/>
    <d v="1900-01-01T00:00:00"/>
    <s v="17:48"/>
  </r>
  <r>
    <s v="Coordenadoria de Segurança, Transporte e Apoio Administrativo"/>
    <x v="29"/>
    <s v="Licitação"/>
    <s v="CSTA_ORIGI"/>
    <s v="CSTA_Atualiz"/>
    <x v="17"/>
    <s v="S"/>
    <d v="2016-09-12T15:55:00"/>
    <d v="2016-09-19T15:28:00"/>
    <s v="PB"/>
    <d v="1900-01-05T23:33:00"/>
    <n v="6.9812499999970896"/>
    <d v="1900-01-05T00:00:00"/>
    <s v="15:55"/>
  </r>
  <r>
    <s v="Secretaria de Gestão de Serviços"/>
    <x v="29"/>
    <s v="Licitação"/>
    <s v="SECGS_ORIGI"/>
    <s v="SECGS_Atualiz"/>
    <x v="18"/>
    <s v="S"/>
    <d v="2016-09-19T15:28:00"/>
    <d v="2016-09-19T16:29:00"/>
    <s v="Para análise do Termo de Referência para a contratação de mão de obras para serviços gráficos."/>
    <d v="1899-12-30T01:01:00"/>
    <n v="4.2361111110949423E-2"/>
    <d v="1899-12-31T00:00:00"/>
    <s v="15:28"/>
  </r>
  <r>
    <s v="Coordenadoria de Segurança, Transporte e Apoio Administrativo"/>
    <x v="29"/>
    <s v="Licitação"/>
    <s v="CLC_ORIGI"/>
    <s v="CLC_Atualiz"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  <d v="1900-01-03T00:00:00"/>
    <s v="16:29"/>
  </r>
  <r>
    <s v="Coordenadoria de Segurança, Transporte e Apoio Administrativo"/>
    <x v="29"/>
    <s v="Licitação"/>
    <s v="CSTA_ORIGI"/>
    <s v="CSTA_Atualiz"/>
    <x v="17"/>
    <s v="S"/>
    <d v="2016-09-22T18:02:00"/>
    <d v="2016-09-25T15:08:00"/>
    <s v="À CSTA: com sugestões quanto ao Termo de Referência e consultas."/>
    <d v="1900-01-01T21:06:00"/>
    <n v="2.8791666666729725"/>
    <d v="1900-01-01T00:00:00"/>
    <s v="18:2"/>
  </r>
  <r>
    <s v="Secretaria de Gestão de Serviços"/>
    <x v="29"/>
    <s v="Licitação"/>
    <s v="SECGS_ORIGI"/>
    <s v="SECGS_Atualiz"/>
    <x v="18"/>
    <s v="S"/>
    <d v="2016-09-25T15:08:00"/>
    <d v="2016-09-26T12:12:00"/>
    <s v="Para análise e encaminhamento."/>
    <d v="1899-12-30T21:04:00"/>
    <n v="0.87777777777228039"/>
    <d v="1899-12-31T00:00:00"/>
    <s v="15:8"/>
  </r>
  <r>
    <s v="Coordenadoria de Segurança, Transporte e Apoio Administrativo"/>
    <x v="29"/>
    <s v="Licitação"/>
    <s v="CSTA_ORIGI"/>
    <s v="CSTA_Atualiz"/>
    <x v="17"/>
    <s v="S"/>
    <d v="2016-09-26T12:12:00"/>
    <d v="2016-09-26T12:30:00"/>
    <s v="Para incluir o projeto bÃ¡sico como minuta, com as alteraÃ§Ãµes propostas pela CLC e julgadas pertin"/>
    <d v="1899-12-30T00:18:00"/>
    <n v="1.2500000004365575E-2"/>
    <d v="1899-12-31T00:00:00"/>
    <s v="12:12"/>
  </r>
  <r>
    <s v="Secretaria de Gestão de Serviços"/>
    <x v="29"/>
    <s v="Licitação"/>
    <s v="SECGS_ORIGI"/>
    <s v="SECGS_Atualiz"/>
    <x v="18"/>
    <s v="S"/>
    <d v="2016-09-26T12:30:00"/>
    <d v="2016-09-26T13:39:00"/>
    <s v="Com as minutas"/>
    <d v="1899-12-30T01:09:00"/>
    <n v="4.7916666662786156E-2"/>
    <d v="1899-12-31T00:00:00"/>
    <s v="12:30"/>
  </r>
  <r>
    <s v="Coordenadoria de Segurança, Transporte e Apoio Administrativo"/>
    <x v="29"/>
    <s v="Licitação"/>
    <s v="CSTA_ORIGI"/>
    <s v="CSTA_Atualiz"/>
    <x v="17"/>
    <s v="S"/>
    <d v="2016-09-26T13:39:00"/>
    <d v="2016-09-26T14:43:00"/>
    <s v="informar"/>
    <d v="1899-12-30T01:04:00"/>
    <n v="4.4444444443797693E-2"/>
    <d v="1899-12-31T00:00:00"/>
    <s v="13:39"/>
  </r>
  <r>
    <s v="Secretaria de Gestão de Serviços"/>
    <x v="29"/>
    <s v="Licitação"/>
    <s v="SECGS_ORIGI"/>
    <s v="SECGS_Atualiz"/>
    <x v="18"/>
    <s v="S"/>
    <d v="2016-09-26T14:43:00"/>
    <d v="2016-09-26T18:04:00"/>
    <s v="Para análise"/>
    <d v="1899-12-30T03:21:00"/>
    <n v="0.13958333333721384"/>
    <d v="1899-12-31T00:00:00"/>
    <s v="14:43"/>
  </r>
  <r>
    <s v="Coordenadoria de Segurança, Transporte e Apoio Administrativo"/>
    <x v="29"/>
    <s v="Licitação"/>
    <s v="CLC_ORIGI"/>
    <s v="CLC_Atualiz"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  <d v="1900-01-02T00:00:00"/>
    <s v="18:4"/>
  </r>
  <r>
    <s v="Coordenadoria de Segurança, Transporte e Apoio Administrativo"/>
    <x v="29"/>
    <s v="Licitação"/>
    <s v="SASG_ORIGI"/>
    <s v="SASG_Atualiz"/>
    <x v="19"/>
    <m/>
    <d v="2016-09-28T18:40:00"/>
    <d v="2016-09-29T15:27:00"/>
    <s v="À SASG: para averiguar quanto à necessidade de readequação das planilhas paradigmas."/>
    <d v="1899-12-30T20:47:00"/>
    <n v="0.86597222222189885"/>
    <d v="1900-01-01T00:00:00"/>
    <s v="18:40"/>
  </r>
  <r>
    <s v="Coordenadoria de Segurança, Transporte e Apoio Administrativo"/>
    <x v="29"/>
    <s v="Licitação"/>
    <s v="CSTA_ORIGI"/>
    <s v="CSTA_Atualiz"/>
    <x v="17"/>
    <s v="S"/>
    <d v="2016-09-29T15:27:00"/>
    <d v="2016-10-05T15:43:00"/>
    <s v="À pedido"/>
    <d v="1900-01-05T00:16:00"/>
    <n v="6.0111111111109494"/>
    <n v="-17"/>
    <s v="15:27"/>
  </r>
  <r>
    <s v="Secretaria de Gestão de Serviços"/>
    <x v="29"/>
    <s v="Licitação"/>
    <s v="SECGS_ORIGI"/>
    <s v="SECGS_Atualiz"/>
    <x v="18"/>
    <s v="S"/>
    <d v="2016-10-05T15:43:00"/>
    <d v="2016-10-06T12:25:00"/>
    <s v="Para análise"/>
    <d v="1899-12-30T20:42:00"/>
    <n v="0.86249999999563443"/>
    <d v="1900-01-01T00:00:00"/>
    <s v="15:43"/>
  </r>
  <r>
    <s v="Coordenadoria de Segurança, Transporte e Apoio Administrativo"/>
    <x v="29"/>
    <s v="Licitação"/>
    <s v="SASG_ORIGI"/>
    <s v="SASG_Atualiz"/>
    <x v="19"/>
    <m/>
    <d v="2016-10-06T12:25:00"/>
    <d v="2016-10-18T18:56:00"/>
    <s v="Para verificar / atualizar planilha paradigma por meio da contratada, cfe despacho da CLC."/>
    <d v="1900-01-11T06:31:00"/>
    <n v="12.271527777782467"/>
    <d v="1900-01-07T00:00:00"/>
    <s v="12:25"/>
  </r>
  <r>
    <s v="Coordenadoria de Segurança, Transporte e Apoio Administrativo"/>
    <x v="29"/>
    <s v="Licitação"/>
    <s v="CLC_ORIGI"/>
    <s v="CLC_Atualiz"/>
    <x v="8"/>
    <m/>
    <d v="2016-10-18T18:56:00"/>
    <d v="2016-11-09T15:07:00"/>
    <s v="COM PLANILHA PARADIGMA ADAPTADA AO TERMO DE REFERÃŠNCIA DE 05/10/2016"/>
    <d v="1900-01-20T20:11:00"/>
    <n v="21.840972222220444"/>
    <n v="-6"/>
    <s v="18:56"/>
  </r>
  <r>
    <s v="Coordenadoria de Segurança, Transporte e Apoio Administrativo"/>
    <x v="29"/>
    <s v="Licitação"/>
    <s v="CSTA_ORIGI"/>
    <s v="CSTA_Atualiz"/>
    <x v="17"/>
    <s v="S"/>
    <d v="2016-11-09T15:07:00"/>
    <d v="2016-11-09T16:59:00"/>
    <s v="Para complementar informações quanto ao Projeto B ico."/>
    <d v="1899-12-30T01:52:00"/>
    <n v="7.7777777776645962E-2"/>
    <d v="1899-12-31T00:00:00"/>
    <s v="15:7"/>
  </r>
  <r>
    <s v="Secretaria de Gestão de Serviços"/>
    <x v="29"/>
    <s v="Licitação"/>
    <s v="SECGS_ORIGI"/>
    <s v="SECGS_Atualiz"/>
    <x v="18"/>
    <s v="S"/>
    <d v="2016-11-09T16:59:00"/>
    <d v="2016-11-09T17:14:00"/>
    <s v="Para análise"/>
    <d v="1899-12-30T00:15:00"/>
    <n v="1.0416666664241347E-2"/>
    <d v="1899-12-31T00:00:00"/>
    <s v="16:59"/>
  </r>
  <r>
    <s v="Coordenadoria de Segurança, Transporte e Apoio Administrativo"/>
    <x v="29"/>
    <s v="Licitação"/>
    <s v="SECGA_ORIGI"/>
    <s v="SECGA_Atualiz"/>
    <x v="20"/>
    <m/>
    <d v="2016-11-09T17:14:00"/>
    <d v="2016-11-09T20:26:00"/>
    <s v="Ciente, solicitamos o retorno dos procedimentos com a elaboraÃ§Ã£o da planilha de custos."/>
    <d v="1899-12-30T03:12:00"/>
    <n v="0.13333333333866904"/>
    <d v="1899-12-31T00:00:00"/>
    <s v="17:14"/>
  </r>
  <r>
    <s v="Coordenadoria de Segurança, Transporte e Apoio Administrativo"/>
    <x v="29"/>
    <s v="Licitação"/>
    <s v="CLC_ORIGI"/>
    <s v="CLC_Atualiz"/>
    <x v="8"/>
    <m/>
    <d v="2016-11-09T20:26:00"/>
    <s v="-"/>
    <s v="Para atendimento ao despacho doc. 234938"/>
    <d v="1899-12-30T00:00:00"/>
    <n v="0"/>
    <e v="#VALUE!"/>
    <s v="20:26"/>
  </r>
  <r>
    <s v="Secretaria de Gestão de Serviços"/>
    <x v="30"/>
    <s v="Licitação"/>
    <s v="SMOP_ORIGI"/>
    <s v="SMIC_Atualiz"/>
    <x v="28"/>
    <s v="S"/>
    <d v="2016-01-07T18:42:00"/>
    <d v="2016-03-10T18:42:00"/>
    <s v="-"/>
    <d v="1900-03-03T00:00:00"/>
    <n v="63"/>
    <d v="1900-01-03T00:00:00"/>
    <s v="18:42"/>
  </r>
  <r>
    <s v="Secretaria de Gestão de Serviços"/>
    <x v="30"/>
    <s v="Licitação"/>
    <s v="CIP_ORIGI"/>
    <s v="CIP_Atualiz"/>
    <x v="3"/>
    <s v="S"/>
    <d v="2016-03-10T18:42:00"/>
    <d v="2016-03-17T14:27:00"/>
    <s v="Para avaliação."/>
    <d v="1900-01-05T19:45:00"/>
    <n v="6.8229166666642413"/>
    <d v="1900-01-05T00:00:00"/>
    <s v="18:42"/>
  </r>
  <r>
    <s v="Secretaria de Gestão de Serviços"/>
    <x v="30"/>
    <s v="Licitação"/>
    <s v="SMOP_ORIGI"/>
    <s v="SMIC_Atualiz"/>
    <x v="28"/>
    <s v="S"/>
    <d v="2016-03-17T14:27:00"/>
    <d v="2016-03-21T17:29:00"/>
    <s v="Para complementar"/>
    <d v="1900-01-03T03:02:00"/>
    <n v="4.1263888888934162"/>
    <d v="1900-01-02T00:00:00"/>
    <s v="14:27"/>
  </r>
  <r>
    <s v="Secretaria de Gestão de Serviços"/>
    <x v="30"/>
    <s v="Licitação"/>
    <s v="CIP_ORIGI"/>
    <s v="CIP_Atualiz"/>
    <x v="3"/>
    <s v="S"/>
    <d v="2016-03-21T17:29:00"/>
    <d v="2016-03-28T12:21:00"/>
    <s v="Com o projeto b ico revisado."/>
    <d v="1900-01-05T18:52:00"/>
    <n v="6.7861111111051287"/>
    <d v="1900-01-02T00:00:00"/>
    <s v="17:29"/>
  </r>
  <r>
    <s v="Secretaria de Gestão de Serviços"/>
    <x v="30"/>
    <s v="Licitação"/>
    <s v="SMOP_ORIGI"/>
    <s v="SMIC_Atualiz"/>
    <x v="28"/>
    <s v="S"/>
    <d v="2016-03-28T12:21:00"/>
    <d v="2016-03-31T18:47:00"/>
    <s v="Solicito verificar todos os itens questionados pela coordenadoria, doc. 50653, esclarecendo ou alter"/>
    <d v="1900-01-02T06:26:00"/>
    <n v="3.2680555555562023"/>
    <d v="1900-01-03T00:00:00"/>
    <s v="12:21"/>
  </r>
  <r>
    <s v="Secretaria de Gestão de Serviços"/>
    <x v="30"/>
    <s v="Licitação"/>
    <s v="CIP_ORIGI"/>
    <s v="CIP_Atualiz"/>
    <x v="3"/>
    <s v="S"/>
    <d v="2016-03-31T18:47:00"/>
    <d v="2016-04-01T12:48:00"/>
    <s v="Para encaminhamentos."/>
    <d v="1899-12-30T18:01:00"/>
    <n v="0.75069444444670808"/>
    <n v="-20"/>
    <s v="18:47"/>
  </r>
  <r>
    <s v="Secretaria de Gestão de Serviços"/>
    <x v="30"/>
    <s v="Licitação"/>
    <s v="SECADM_ORIGI"/>
    <s v="SECADM_Atualiz"/>
    <x v="4"/>
    <m/>
    <d v="2016-04-01T12:48:00"/>
    <d v="2016-04-01T15:37:00"/>
    <s v="Para os procedimentos necessários à licitação, conforme projeto b ico."/>
    <d v="1899-12-30T02:49:00"/>
    <n v="0.11736111110803904"/>
    <d v="1899-12-31T00:00:00"/>
    <s v="12:48"/>
  </r>
  <r>
    <s v="Secretaria de Gestão de Serviços"/>
    <x v="30"/>
    <s v="Licitação"/>
    <s v="CLC_ORIGI"/>
    <s v="CLC_Atualiz"/>
    <x v="8"/>
    <m/>
    <d v="2016-04-01T15:37:00"/>
    <d v="2016-04-01T18:00:00"/>
    <s v="Encaminha-se para orçar."/>
    <d v="1899-12-30T02:23:00"/>
    <n v="9.930555555911269E-2"/>
    <d v="1899-12-31T00:00:00"/>
    <s v="15:37"/>
  </r>
  <r>
    <s v="Secretaria de Gestão de Serviços"/>
    <x v="30"/>
    <s v="Licitação"/>
    <s v="SC_ORIGI"/>
    <s v="SC_Atualiz"/>
    <x v="9"/>
    <m/>
    <d v="2016-04-01T18:00:00"/>
    <d v="2016-06-13T18:32:00"/>
    <s v="Para orçar."/>
    <d v="1900-03-13T00:32:00"/>
    <n v="73.022222222221899"/>
    <d v="1900-01-08T00:00:00"/>
    <s v="18:0"/>
  </r>
  <r>
    <s v="Secretaria de Gestão de Serviços"/>
    <x v="30"/>
    <s v="Licitação"/>
    <s v="CLC_ORIGI"/>
    <s v="CLC_Atualiz"/>
    <x v="8"/>
    <m/>
    <d v="2016-06-13T18:32:00"/>
    <d v="2016-06-14T18:29:00"/>
    <s v="Para os devidos fins."/>
    <d v="1899-12-30T23:57:00"/>
    <n v="0.99791666666715173"/>
    <d v="1900-01-01T00:00:00"/>
    <s v="18:32"/>
  </r>
  <r>
    <s v="Secretaria de Gestão de Serviços"/>
    <x v="30"/>
    <s v="Licitação"/>
    <s v="SPO_ORIGI"/>
    <s v="SPO_Atualiz"/>
    <x v="5"/>
    <m/>
    <d v="2016-06-14T18:29:00"/>
    <d v="2016-07-05T14:59:00"/>
    <s v="Para informar a disponibilidade orçamentária."/>
    <d v="1900-01-19T20:30:00"/>
    <n v="20.854166666664241"/>
    <n v="-8"/>
    <s v="18:29"/>
  </r>
  <r>
    <s v="Secretaria de Gestão de Serviços"/>
    <x v="30"/>
    <s v="Licitação"/>
    <s v="SECADM_ORIGI"/>
    <s v="SECADM_Atualiz"/>
    <x v="4"/>
    <m/>
    <d v="2016-07-05T14:59:00"/>
    <d v="2016-07-05T17:03:00"/>
    <s v="Informamos que, no momento, não há disponibilidade orçamentária."/>
    <d v="1899-12-30T02:04:00"/>
    <n v="8.6111111115314998E-2"/>
    <d v="1899-12-31T00:00:00"/>
    <s v="14:59"/>
  </r>
  <r>
    <s v="Secretaria de Gestão de Serviços"/>
    <x v="30"/>
    <s v="Licitação"/>
    <s v="CLC_ORIGI"/>
    <s v="CLC_Atualiz"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  <d v="1899-12-31T00:00:00"/>
    <s v="17:3"/>
  </r>
  <r>
    <s v="Secretaria de Gestão de Serviços"/>
    <x v="30"/>
    <s v="Licitação"/>
    <s v="SC_ORIGI"/>
    <s v="SC_Atualiz"/>
    <x v="9"/>
    <m/>
    <d v="2016-07-05T18:47:00"/>
    <d v="2016-07-14T13:48:00"/>
    <s v="Para elaborar Termo de Abertura de Licitação."/>
    <d v="1900-01-07T19:01:00"/>
    <n v="8.7923611111109494"/>
    <d v="1900-01-07T00:00:00"/>
    <s v="18:47"/>
  </r>
  <r>
    <s v="Secretaria de Gestão de Serviços"/>
    <x v="30"/>
    <s v="Licitação"/>
    <s v="CLC_ORIGI"/>
    <s v="CLC_Atualiz"/>
    <x v="8"/>
    <m/>
    <d v="2016-07-14T13:48:00"/>
    <d v="2016-07-14T14:19:00"/>
    <s v="Segue com Termo de Abertura de Licitação."/>
    <d v="1899-12-30T00:31:00"/>
    <n v="2.1527777782466728E-2"/>
    <d v="1899-12-31T00:00:00"/>
    <s v="13:48"/>
  </r>
  <r>
    <s v="Secretaria de Gestão de Serviços"/>
    <x v="30"/>
    <s v="Licitação"/>
    <s v="SECADM_ORIGI"/>
    <s v="SECADM_Atualiz"/>
    <x v="4"/>
    <m/>
    <d v="2016-07-14T14:19:00"/>
    <d v="2016-07-14T16:55:00"/>
    <s v="Para autorização do Termo de Abertura de Licitação n. 102/2016."/>
    <d v="1899-12-30T02:36:00"/>
    <n v="0.10833333332993789"/>
    <d v="1899-12-31T00:00:00"/>
    <s v="14:19"/>
  </r>
  <r>
    <s v="Secretaria de Gestão de Serviços"/>
    <x v="30"/>
    <s v="Licitação"/>
    <s v="CLC_ORIGI"/>
    <s v="CLC_Atualiz"/>
    <x v="8"/>
    <m/>
    <d v="2016-07-14T16:55:00"/>
    <d v="2016-07-14T17:37:00"/>
    <s v="De acordo. Encaminha-se para elaboração da minuta do Edital."/>
    <d v="1899-12-30T00:42:00"/>
    <n v="2.9166666667151731E-2"/>
    <d v="1899-12-31T00:00:00"/>
    <s v="16:55"/>
  </r>
  <r>
    <s v="Secretaria de Gestão de Serviços"/>
    <x v="30"/>
    <s v="Licitação"/>
    <s v="SLIC_ORIGI"/>
    <s v="SLIC_Atualiz"/>
    <x v="27"/>
    <m/>
    <d v="2016-07-14T17:37:00"/>
    <d v="2016-07-18T15:11:00"/>
    <s v="Para elaborar minuta de Edital de Licitação, cfe. despacho retro."/>
    <d v="1900-01-02T21:34:00"/>
    <n v="3.898611111115315"/>
    <d v="1900-01-02T00:00:00"/>
    <s v="17:37"/>
  </r>
  <r>
    <s v="Secretaria de Gestão de Serviços"/>
    <x v="30"/>
    <s v="Licitação"/>
    <s v="SC_ORIGI"/>
    <s v="SC_Atualiz"/>
    <x v="9"/>
    <m/>
    <d v="2016-07-18T15:11:00"/>
    <d v="2016-07-19T13:57:00"/>
    <s v="Para informar."/>
    <d v="1899-12-30T22:46:00"/>
    <n v="0.94861111111094942"/>
    <d v="1900-01-01T00:00:00"/>
    <s v="15:11"/>
  </r>
  <r>
    <s v="Secretaria de Gestão de Serviços"/>
    <x v="30"/>
    <s v="Licitação"/>
    <s v="SMOP_ORIGI"/>
    <s v="SMIC_Atualiz"/>
    <x v="28"/>
    <s v="S"/>
    <d v="2016-07-19T13:57:00"/>
    <d v="2016-07-19T14:17:00"/>
    <s v="Senhora Chefe:"/>
    <d v="1899-12-30T00:20:00"/>
    <n v="1.3888888883229811E-2"/>
    <d v="1899-12-31T00:00:00"/>
    <s v="13:57"/>
  </r>
  <r>
    <s v="Secretaria de Gestão de Serviços"/>
    <x v="30"/>
    <s v="Licitação"/>
    <s v="SC_ORIGI"/>
    <s v="SC_Atualiz"/>
    <x v="9"/>
    <m/>
    <d v="2016-07-19T14:17:00"/>
    <d v="2016-08-09T14:18:00"/>
    <s v="Com as retificações sobre o forro, que é só fornecimento."/>
    <d v="1900-01-20T00:01:00"/>
    <n v="21.000694444446708"/>
    <n v="-9"/>
    <s v="14:17"/>
  </r>
  <r>
    <s v="Secretaria de Gestão de Serviços"/>
    <x v="30"/>
    <s v="Licitação"/>
    <s v="CLC_ORIGI"/>
    <s v="CLC_Atualiz"/>
    <x v="8"/>
    <m/>
    <d v="2016-08-09T14:18:00"/>
    <d v="2016-08-12T18:47:00"/>
    <s v="Com o Termo de Abertura de Licitação Retificado."/>
    <d v="1900-01-02T04:29:00"/>
    <n v="3.1868055555532919"/>
    <d v="1900-01-03T00:00:00"/>
    <s v="14:18"/>
  </r>
  <r>
    <s v="Secretaria de Gestão de Serviços"/>
    <x v="30"/>
    <s v="Licitação"/>
    <s v="SLIC_ORIGI"/>
    <s v="SLIC_Atualiz"/>
    <x v="27"/>
    <m/>
    <d v="2016-08-12T18:47:00"/>
    <d v="2016-08-16T15:59:00"/>
    <s v="Para elaborar a minuta do edital."/>
    <d v="1900-01-02T21:12:00"/>
    <n v="3.883333333338669"/>
    <d v="1900-01-02T00:00:00"/>
    <s v="18:47"/>
  </r>
  <r>
    <s v="Secretaria de Gestão de Serviços"/>
    <x v="30"/>
    <s v="Licitação"/>
    <s v="SCON_ORIGI"/>
    <s v="SCON_Atualiz"/>
    <x v="10"/>
    <m/>
    <d v="2016-08-16T15:59:00"/>
    <d v="2016-08-22T17:58:00"/>
    <s v="Para elaborar a minuta do contrato (Anexo III) para o item 1."/>
    <d v="1900-01-05T01:59:00"/>
    <n v="6.0826388888890506"/>
    <d v="1900-01-04T00:00:00"/>
    <s v="15:59"/>
  </r>
  <r>
    <s v="Secretaria de Gestão de Serviços"/>
    <x v="30"/>
    <s v="Licitação"/>
    <s v="SLIC_ORIGI"/>
    <s v="SLIC_Atualiz"/>
    <x v="27"/>
    <m/>
    <d v="2016-08-22T17:58:00"/>
    <d v="2016-08-23T17:59:00"/>
    <s v="Com minuta do contrato anexo III e TErmo de Garantia anexo III -A, a ser entregue pela contratada"/>
    <d v="1899-12-31T00:01:00"/>
    <n v="1.0006944444394321"/>
    <d v="1900-01-01T00:00:00"/>
    <s v="17:58"/>
  </r>
  <r>
    <s v="Secretaria de Gestão de Serviços"/>
    <x v="30"/>
    <s v="Licitação"/>
    <s v="CLC_ORIGI"/>
    <s v="CLC_Atualiz"/>
    <x v="8"/>
    <m/>
    <d v="2016-08-23T15:11:00"/>
    <d v="2016-08-23T19:38:00"/>
    <s v="Para análise da minuta do edital e seus anexos."/>
    <d v="1899-12-30T04:27:00"/>
    <n v="0.18541666666715173"/>
    <d v="1899-12-31T00:00:00"/>
    <s v="15:11"/>
  </r>
  <r>
    <s v="Secretaria de Gestão de Serviços"/>
    <x v="30"/>
    <s v="Licitação"/>
    <s v="SECGA_ORIGI"/>
    <s v="SECGA_Atualiz"/>
    <x v="20"/>
    <m/>
    <d v="2016-08-23T19:38:00"/>
    <d v="2016-08-25T18:15:00"/>
    <s v="Submetemos à apreciação superior."/>
    <d v="1899-12-31T22:37:00"/>
    <n v="1.9423611111051287"/>
    <d v="1900-01-02T00:00:00"/>
    <s v="19:38"/>
  </r>
  <r>
    <s v="Secretaria de Gestão de Serviços"/>
    <x v="30"/>
    <s v="Licitação"/>
    <s v="CLC_ORIGI"/>
    <s v="CLC_Atualiz"/>
    <x v="8"/>
    <m/>
    <d v="2016-08-25T18:15:00"/>
    <d v="2016-08-26T18:06:00"/>
    <s v="Para verificar."/>
    <d v="1899-12-30T23:51:00"/>
    <n v="0.99375000000145519"/>
    <d v="1900-01-01T00:00:00"/>
    <s v="18:15"/>
  </r>
  <r>
    <s v="Secretaria de Gestão de Serviços"/>
    <x v="30"/>
    <s v="Licitação"/>
    <s v="SLIC_ORIGI"/>
    <s v="SLIC_Atualiz"/>
    <x v="27"/>
    <m/>
    <d v="2016-08-26T18:06:00"/>
    <d v="2016-08-26T19:17:00"/>
    <s v="Para revisar a minuta do edital."/>
    <d v="1899-12-30T01:11:00"/>
    <n v="4.9305555556202307E-2"/>
    <d v="1899-12-31T00:00:00"/>
    <s v="18:6"/>
  </r>
  <r>
    <s v="Secretaria de Gestão de Serviços"/>
    <x v="30"/>
    <s v="Licitação"/>
    <s v="CLC_ORIGI"/>
    <s v="CLC_Atualiz"/>
    <x v="8"/>
    <m/>
    <d v="2016-08-26T19:17:00"/>
    <d v="2016-08-30T17:36:00"/>
    <s v="Com a minuta do edital adequada."/>
    <d v="1900-01-02T22:19:00"/>
    <n v="3.929861111108039"/>
    <d v="1900-01-02T00:00:00"/>
    <s v="19:17"/>
  </r>
  <r>
    <s v="Secretaria de Gestão de Serviços"/>
    <x v="30"/>
    <s v="Licitação"/>
    <s v="SECGA_ORIGI"/>
    <s v="SECGA_Atualiz"/>
    <x v="20"/>
    <m/>
    <d v="2016-08-30T17:36:00"/>
    <d v="2016-08-31T16:57:00"/>
    <s v="Atendido despacho doc. 170535. À SECGA: à apreciação superior."/>
    <d v="1899-12-30T23:21:00"/>
    <n v="0.9729166666729725"/>
    <d v="1900-01-01T00:00:00"/>
    <s v="17:36"/>
  </r>
  <r>
    <s v="Secretaria de Gestão de Serviços"/>
    <x v="30"/>
    <s v="Licitação"/>
    <s v="CPL_ORIGI"/>
    <s v="CPL_Atualiz"/>
    <x v="11"/>
    <m/>
    <d v="2016-08-31T16:57:00"/>
    <d v="2016-08-31T17:50:00"/>
    <s v="De acordo com a minuta do Edital e seus anexos. Segue para análise dessa CPL e demais encaminhamen"/>
    <d v="1899-12-30T00:53:00"/>
    <n v="3.6805555551836733E-2"/>
    <d v="1899-12-31T00:00:00"/>
    <s v="16:57"/>
  </r>
  <r>
    <s v="Secretaria de Gestão de Serviços"/>
    <x v="30"/>
    <s v="Licitação"/>
    <s v="ASSDG_ORIGI"/>
    <s v="ASSDG_Atualiz"/>
    <x v="12"/>
    <m/>
    <d v="2016-08-31T17:50:00"/>
    <d v="2016-09-05T17:46:00"/>
    <s v="Para análise e aprovação."/>
    <d v="1900-01-03T23:56:00"/>
    <n v="4.9972222222204437"/>
    <n v="-18"/>
    <s v="17:50"/>
  </r>
  <r>
    <s v="Secretaria de Gestão de Serviços"/>
    <x v="30"/>
    <s v="Licitação"/>
    <s v="SPO_ORIGI"/>
    <s v="SPO_Atualiz"/>
    <x v="5"/>
    <m/>
    <d v="2016-09-05T17:46:00"/>
    <d v="2016-09-06T15:03:00"/>
    <s v="Para os devidos fins."/>
    <d v="1899-12-30T21:17:00"/>
    <n v="0.8868055555576575"/>
    <d v="1900-01-01T00:00:00"/>
    <s v="17:46"/>
  </r>
  <r>
    <s v="Secretaria de Gestão de Serviços"/>
    <x v="30"/>
    <s v="Licitação"/>
    <s v="CO_ORIGI"/>
    <s v="CO_Atualiz"/>
    <x v="6"/>
    <m/>
    <d v="2016-09-06T15:03:00"/>
    <d v="2016-09-06T15:21:00"/>
    <s v="Com a informação de disponibilidade."/>
    <d v="1899-12-30T00:18:00"/>
    <n v="1.2499999997089617E-2"/>
    <d v="1899-12-31T00:00:00"/>
    <s v="15:3"/>
  </r>
  <r>
    <s v="Secretaria de Gestão de Serviços"/>
    <x v="30"/>
    <s v="Licitação"/>
    <s v="SECOFC_ORIGI"/>
    <s v="SECOFC_Atualiz"/>
    <x v="7"/>
    <m/>
    <d v="2016-09-06T15:21:00"/>
    <d v="2016-09-06T17:39:00"/>
    <s v="Para ciência e encaminhamento."/>
    <d v="1899-12-30T02:18:00"/>
    <n v="9.5833333340124227E-2"/>
    <d v="1899-12-31T00:00:00"/>
    <s v="15:21"/>
  </r>
  <r>
    <s v="Secretaria de Gestão de Serviços"/>
    <x v="30"/>
    <s v="Licitação"/>
    <s v="CLC_ORIGI"/>
    <s v="CLC_Atualiz"/>
    <x v="8"/>
    <m/>
    <d v="2016-09-06T17:39:00"/>
    <d v="2016-09-07T15:14:00"/>
    <s v="Para demais providências."/>
    <d v="1899-12-30T21:35:00"/>
    <n v="0.89930555555474712"/>
    <d v="1899-12-31T00:00:00"/>
    <s v="17:39"/>
  </r>
  <r>
    <s v="Secretaria de Gestão de Serviços"/>
    <x v="30"/>
    <s v="Licitação"/>
    <s v="ASSDG_ORIGI"/>
    <s v="ASSDG_Atualiz"/>
    <x v="12"/>
    <m/>
    <d v="2016-09-07T15:14:00"/>
    <d v="2016-09-09T18:50:00"/>
    <s v="À ASSDG: com informação de disponibilidade orçamentária. Para análise das minutas (doc 175777)."/>
    <d v="1900-01-01T03:36:00"/>
    <n v="2.1499999999941792"/>
    <d v="1899-12-31T00:00:00"/>
    <s v="15:14"/>
  </r>
  <r>
    <s v="Secretaria de Gestão de Serviços"/>
    <x v="30"/>
    <s v="Licitação"/>
    <s v="DG_ORIGI"/>
    <s v="DG_Atualiz"/>
    <x v="1"/>
    <m/>
    <d v="2016-09-09T18:50:00"/>
    <d v="2016-09-12T18:26:00"/>
    <s v="Para os devidos fins."/>
    <d v="1900-01-01T23:36:00"/>
    <n v="2.9833333333372138"/>
    <d v="1900-01-01T00:00:00"/>
    <s v="18:50"/>
  </r>
  <r>
    <s v="Secretaria de Gestão de Serviços"/>
    <x v="30"/>
    <s v="Licitação"/>
    <s v="CLC_ORIGI"/>
    <s v="CLC_Atualiz"/>
    <x v="8"/>
    <m/>
    <d v="2016-09-12T18:26:00"/>
    <d v="2016-09-14T16:25:00"/>
    <s v="Para dar continuidade."/>
    <d v="1899-12-31T21:59:00"/>
    <n v="1.9159722222248092"/>
    <d v="1900-01-02T00:00:00"/>
    <s v="18:26"/>
  </r>
  <r>
    <s v="Secretaria de Gestão de Serviços"/>
    <x v="30"/>
    <s v="Licitação"/>
    <s v="GABDG_ORIGI"/>
    <s v="GABDG_Atualiz"/>
    <x v="55"/>
    <m/>
    <d v="2016-09-14T16:25:00"/>
    <d v="2016-09-15T19:05:00"/>
    <s v="A pedido."/>
    <d v="1899-12-31T02:40:00"/>
    <n v="1.1111111111094942"/>
    <d v="1900-01-01T00:00:00"/>
    <s v="16:25"/>
  </r>
  <r>
    <s v="Secretaria de Gestão de Serviços"/>
    <x v="30"/>
    <s v="Licitação"/>
    <s v="CLC_ORIGI"/>
    <s v="CLC_Atualiz"/>
    <x v="8"/>
    <m/>
    <d v="2016-09-15T19:05:00"/>
    <d v="2016-09-16T18:51:00"/>
    <s v="para dar continuidade."/>
    <d v="1899-12-30T23:46:00"/>
    <n v="0.99027777777519077"/>
    <d v="1900-01-01T00:00:00"/>
    <s v="19:5"/>
  </r>
  <r>
    <s v="Secretaria de Gestão de Serviços"/>
    <x v="30"/>
    <s v="Licitação"/>
    <s v="SLIC_ORIGI"/>
    <s v="SLIC_Atualiz"/>
    <x v="27"/>
    <m/>
    <d v="2016-09-16T18:51:00"/>
    <d v="2016-09-19T15:42:00"/>
    <s v="À SLIC: para emitir edital em definitivo e encaminhar para assinaturas."/>
    <d v="1900-01-01T20:51:00"/>
    <n v="2.8687500000014552"/>
    <d v="1900-01-01T00:00:00"/>
    <s v="18:51"/>
  </r>
  <r>
    <s v="Secretaria de Gestão de Serviços"/>
    <x v="30"/>
    <s v="Licitação"/>
    <s v="CPL_ORIGI"/>
    <s v="CPL_Atualiz"/>
    <x v="11"/>
    <m/>
    <d v="2016-09-19T15:42:00"/>
    <d v="2016-09-19T16:06:00"/>
    <s v="Para assinatura."/>
    <d v="1899-12-30T00:24:00"/>
    <n v="1.6666666662786156E-2"/>
    <d v="1899-12-31T00:00:00"/>
    <s v="15:42"/>
  </r>
  <r>
    <s v="Secretaria de Gestão de Serviços"/>
    <x v="30"/>
    <s v="Licitação"/>
    <s v="SLIC_ORIGI"/>
    <s v="SLIC_Atualiz"/>
    <x v="27"/>
    <m/>
    <d v="2016-09-19T16:06:00"/>
    <d v="2016-09-20T13:07:00"/>
    <s v="Com o edital assinado"/>
    <d v="1899-12-30T21:01:00"/>
    <n v="0.87569444444670808"/>
    <d v="1900-01-01T00:00:00"/>
    <s v="16:6"/>
  </r>
  <r>
    <s v="Secretaria de Gestão de Serviços"/>
    <x v="30"/>
    <s v="Licitação"/>
    <s v="CPL_ORIGI"/>
    <s v="CPL_Atualiz"/>
    <x v="11"/>
    <m/>
    <d v="2016-09-20T13:07:00"/>
    <d v="2016-10-05T17:43:00"/>
    <s v="Para aguardar a abertura do certame."/>
    <d v="1900-01-14T04:36:00"/>
    <n v="15.191666666665697"/>
    <n v="-11"/>
    <s v="13:7"/>
  </r>
  <r>
    <s v="Secretaria de Gestão de Serviços"/>
    <x v="30"/>
    <s v="Licitação"/>
    <s v="SMIC_ORIGI"/>
    <s v="SMIC_Atualiz"/>
    <x v="28"/>
    <s v="S"/>
    <d v="2016-10-05T17:43:00"/>
    <d v="2016-10-06T14:41:00"/>
    <s v="Diligência"/>
    <d v="1899-12-30T20:58:00"/>
    <n v="0.87361111111385981"/>
    <d v="1900-01-01T00:00:00"/>
    <s v="17:43"/>
  </r>
  <r>
    <s v="Secretaria de Gestão de Serviços"/>
    <x v="30"/>
    <s v="Licitação"/>
    <s v="CPL_ORIGI"/>
    <s v="CPL_Atualiz"/>
    <x v="11"/>
    <m/>
    <d v="2016-10-06T14:41:00"/>
    <d v="2016-10-11T18:21:00"/>
    <s v="Para continuidade."/>
    <d v="1900-01-04T03:40:00"/>
    <n v="5.1527777777737356"/>
    <d v="1900-01-03T00:00:00"/>
    <s v="14:41"/>
  </r>
  <r>
    <s v="Secretaria de Gestão de Serviços"/>
    <x v="30"/>
    <s v="Licitação"/>
    <s v="ASSDG_ORIGI"/>
    <s v="ASSDG_Atualiz"/>
    <x v="12"/>
    <m/>
    <d v="2016-10-11T18:21:00"/>
    <d v="2016-10-14T19:27:00"/>
    <s v="Para análise e homologação."/>
    <d v="1900-01-02T01:06:00"/>
    <n v="3.0458333333372138"/>
    <d v="1900-01-02T00:00:00"/>
    <s v="18:21"/>
  </r>
  <r>
    <s v="Secretaria de Gestão de Serviços"/>
    <x v="31"/>
    <s v="Licitação"/>
    <s v="SAPRE_ORIGI"/>
    <s v="SAPRE_Atualiz"/>
    <x v="29"/>
    <s v="S"/>
    <d v="2016-10-25T15:38:00"/>
    <d v="2016-10-26T15:38:00"/>
    <s v="-"/>
    <d v="1899-12-31T00:00:00"/>
    <n v="1"/>
    <d v="1900-01-01T00:00:00"/>
    <s v="15:38"/>
  </r>
  <r>
    <s v="Secretaria de Gestão de Serviços"/>
    <x v="31"/>
    <s v="Licitação"/>
    <s v="CIP_ORIGI"/>
    <s v="CIP_Atualiz"/>
    <x v="3"/>
    <s v="S"/>
    <d v="2016-10-26T15:38:00"/>
    <d v="2016-11-01T13:28:00"/>
    <s v="-"/>
    <d v="1900-01-04T21:50:00"/>
    <n v="5.9097222222262644"/>
    <n v="-15"/>
    <s v="15:38"/>
  </r>
  <r>
    <s v="Secretaria de Gestão de Serviços"/>
    <x v="31"/>
    <s v="Licitação"/>
    <s v="SECGS_ORIGI"/>
    <s v="SECGS_Atualiz"/>
    <x v="18"/>
    <s v="S"/>
    <d v="2016-10-26T15:38:00"/>
    <d v="2016-11-08T12:11:00"/>
    <s v="-"/>
    <d v="1900-01-11T20:33:00"/>
    <n v="12.856250000004366"/>
    <n v="-12"/>
    <s v="15:38"/>
  </r>
  <r>
    <s v="Secretaria de Gestão de Serviços"/>
    <x v="31"/>
    <s v="Licitação"/>
    <s v="SAPRE_ORIGI"/>
    <s v="SAPRE_Atualiz"/>
    <x v="29"/>
    <s v="S"/>
    <d v="2016-11-08T12:11:00"/>
    <d v="2016-12-30T14:32:00"/>
    <s v="Conclusão de trâmite colaborativo"/>
    <d v="1900-02-20T02:21:00"/>
    <n v="52.097916666665697"/>
    <d v="1900-01-06T00:00:00"/>
    <s v="12:11"/>
  </r>
  <r>
    <s v="Secretaria de Gestão de Serviços"/>
    <x v="31"/>
    <s v="Licitação"/>
    <s v="CIP_ORIGI"/>
    <s v="CIP_Atualiz"/>
    <x v="3"/>
    <s v="S"/>
    <d v="2016-12-30T14:32:00"/>
    <d v="2017-01-10T18:37:00"/>
    <s v="Para apreciação"/>
    <d v="1900-01-10T04:05:00"/>
    <n v="11.17013888888323"/>
    <d v="1900-08-04T00:00:00"/>
    <s v="14:32"/>
  </r>
  <r>
    <s v="Secretaria de Gestão de Serviços"/>
    <x v="31"/>
    <s v="Licitação"/>
    <s v="SECGS_ORIGI"/>
    <s v="SECGS_Atualiz"/>
    <x v="18"/>
    <s v="S"/>
    <d v="2017-01-10T18:37:00"/>
    <d v="2017-01-11T13:23:00"/>
    <s v="Para apreciação superior."/>
    <d v="1899-12-30T18:46:00"/>
    <n v="0.78194444444670808"/>
    <d v="1900-01-01T00:00:00"/>
    <s v="18:37"/>
  </r>
  <r>
    <s v="Secretaria de Gestão de Serviços"/>
    <x v="31"/>
    <s v="Licitação"/>
    <s v="SAPRE_ORIGI"/>
    <s v="SAPRE_Atualiz"/>
    <x v="29"/>
    <s v="S"/>
    <d v="2017-01-11T13:23:00"/>
    <d v="2017-01-11T18:42:00"/>
    <s v="A pedido"/>
    <d v="1899-12-30T05:19:00"/>
    <n v="0.22152777777955635"/>
    <d v="1899-12-31T00:00:00"/>
    <s v="13:23"/>
  </r>
  <r>
    <s v="Secretaria de Gestão de Serviços"/>
    <x v="31"/>
    <s v="Licitação"/>
    <s v="SECGS_ORIGI"/>
    <s v="SECGS_Atualiz"/>
    <x v="18"/>
    <s v="S"/>
    <d v="2017-01-11T18:42:00"/>
    <d v="2017-01-13T17:42:00"/>
    <s v="Em devolução"/>
    <d v="1899-12-31T23:00:00"/>
    <n v="1.9583333333357587"/>
    <d v="1900-01-02T00:00:00"/>
    <s v="18:42"/>
  </r>
  <r>
    <s v="Secretaria de Gestão de Serviços"/>
    <x v="31"/>
    <s v="Licitação"/>
    <s v="CLC_ORIGI"/>
    <s v="CLC_Atualiz"/>
    <x v="8"/>
    <m/>
    <d v="2017-01-13T17:42:00"/>
    <d v="2017-01-13T18:17:00"/>
    <s v="Solicita-se os procedimentos necessários quanto aos orçamentos"/>
    <d v="1899-12-30T00:35:00"/>
    <n v="2.4305555554747116E-2"/>
    <d v="1899-12-31T00:00:00"/>
    <s v="17:42"/>
  </r>
  <r>
    <s v="Secretaria de Gestão de Serviços"/>
    <x v="31"/>
    <s v="Licitação"/>
    <s v="SC _ORIGI"/>
    <s v="SC _Atualiz"/>
    <x v="61"/>
    <m/>
    <d v="2017-01-13T18:17:00"/>
    <d v="2017-01-24T18:14:00"/>
    <s v="Para orçar."/>
    <d v="1900-01-09T23:57:00"/>
    <n v="10.997916666667152"/>
    <d v="1900-01-07T00:00:00"/>
    <s v="18:17"/>
  </r>
  <r>
    <s v="Secretaria de Gestão de Serviços"/>
    <x v="31"/>
    <s v="Licitação"/>
    <s v="CLC_ORIGI"/>
    <s v="CLC_Atualiz"/>
    <x v="8"/>
    <m/>
    <d v="2017-01-24T18:14:00"/>
    <d v="2017-01-24T19:19:00"/>
    <s v="ORÇAMENTOS"/>
    <d v="1899-12-30T01:05:00"/>
    <n v="4.5138888883229811E-2"/>
    <d v="1899-12-31T00:00:00"/>
    <s v="18:14"/>
  </r>
  <r>
    <s v="Secretaria de Gestão de Serviços"/>
    <x v="31"/>
    <s v="Licitação"/>
    <s v="SAPRE_ORIGI"/>
    <s v="SAPRE_Atualiz"/>
    <x v="29"/>
    <s v="S"/>
    <d v="2017-01-24T19:19:00"/>
    <d v="2017-01-25T17:36:00"/>
    <s v="Para inclusão no SIOFI."/>
    <d v="1899-12-30T22:17:00"/>
    <n v="0.92847222222189885"/>
    <d v="1900-01-01T00:00:00"/>
    <s v="19:19"/>
  </r>
  <r>
    <s v="Secretaria de Gestão de Serviços"/>
    <x v="31"/>
    <s v="Licitação"/>
    <s v="CLC_ORIGI"/>
    <s v="CLC_Atualiz"/>
    <x v="8"/>
    <m/>
    <d v="2017-01-25T17:36:00"/>
    <d v="2017-01-25T18:32:00"/>
    <s v="Em devolução"/>
    <d v="1899-12-30T00:56:00"/>
    <n v="3.888888889196096E-2"/>
    <d v="1899-12-31T00:00:00"/>
    <s v="17:36"/>
  </r>
  <r>
    <s v="Secretaria de Gestão de Serviços"/>
    <x v="31"/>
    <s v="Licitação"/>
    <s v="SPO_ORIGI"/>
    <s v="SPO_Atualiz"/>
    <x v="5"/>
    <m/>
    <d v="2017-01-25T18:32:00"/>
    <d v="2017-01-26T13:44:00"/>
    <s v="Para informar disponibilidade orçamentária."/>
    <d v="1899-12-30T19:12:00"/>
    <n v="0.80000000000291038"/>
    <d v="1900-01-01T00:00:00"/>
    <s v="18:32"/>
  </r>
  <r>
    <s v="Secretaria de Gestão de Serviços"/>
    <x v="31"/>
    <s v="Licitação"/>
    <s v="CO_ORIGI"/>
    <s v="CO_Atualiz"/>
    <x v="6"/>
    <m/>
    <d v="2017-01-26T13:44:00"/>
    <d v="2017-01-26T14:04:00"/>
    <s v="Com o pré-empenho."/>
    <d v="1899-12-30T00:20:00"/>
    <n v="1.3888888883229811E-2"/>
    <d v="1899-12-31T00:00:00"/>
    <s v="13:44"/>
  </r>
  <r>
    <s v="Secretaria de Gestão de Serviços"/>
    <x v="31"/>
    <s v="Licitação"/>
    <s v="SECOFC_ORIGI"/>
    <s v="SECOFC_Atualiz"/>
    <x v="7"/>
    <m/>
    <d v="2017-01-26T14:04:00"/>
    <d v="2017-01-26T17:05:00"/>
    <s v="Para ciência e encaminhamento."/>
    <d v="1899-12-30T03:01:00"/>
    <n v="0.12569444444670808"/>
    <d v="1899-12-31T00:00:00"/>
    <s v="14:4"/>
  </r>
  <r>
    <s v="Secretaria de Gestão de Serviços"/>
    <x v="31"/>
    <s v="Licitação"/>
    <s v="CLC_ORIGI"/>
    <s v="CLC_Atualiz"/>
    <x v="8"/>
    <m/>
    <d v="2017-01-26T17:05:00"/>
    <d v="2017-01-26T18:00:00"/>
    <s v="Informa disponibilidade orçamentária."/>
    <d v="1899-12-30T00:55:00"/>
    <n v="3.8194444445252884E-2"/>
    <d v="1899-12-31T00:00:00"/>
    <s v="17:5"/>
  </r>
  <r>
    <s v="Secretaria de Gestão de Serviços"/>
    <x v="31"/>
    <s v="Licitação"/>
    <s v="SC_ORIGI"/>
    <s v="SC_Atualiz"/>
    <x v="9"/>
    <m/>
    <d v="2017-01-26T18:00:00"/>
    <d v="2017-02-02T14:36:00"/>
    <s v="Para elaborar Termo de Abertura de Licitação."/>
    <d v="1900-01-05T20:36:00"/>
    <n v="6.8583333333299379"/>
    <n v="-17"/>
    <s v="18:0"/>
  </r>
  <r>
    <s v="Secretaria de Gestão de Serviços"/>
    <x v="31"/>
    <s v="Licitação"/>
    <s v="CLC_ORIGI"/>
    <s v="CLC_Atualiz"/>
    <x v="8"/>
    <m/>
    <d v="2017-02-02T14:36:00"/>
    <d v="2017-02-02T18:11:00"/>
    <s v="Com planilha de preços"/>
    <d v="1899-12-30T03:35:00"/>
    <n v="0.14930555556202307"/>
    <d v="1899-12-31T00:00:00"/>
    <s v="14:36"/>
  </r>
  <r>
    <s v="Secretaria de Gestão de Serviços"/>
    <x v="31"/>
    <s v="Licitação"/>
    <s v="SC_ORIGI"/>
    <s v="SC_Atualiz"/>
    <x v="9"/>
    <m/>
    <d v="2017-02-02T18:11:00"/>
    <d v="2017-02-07T16:43:00"/>
    <s v="Para refazer a planilha estimativa e elaborar TAL."/>
    <d v="1900-01-03T22:32:00"/>
    <n v="4.9388888888861402"/>
    <d v="1900-01-03T00:00:00"/>
    <s v="18:11"/>
  </r>
  <r>
    <s v="Secretaria de Gestão de Serviços"/>
    <x v="31"/>
    <s v="Licitação"/>
    <s v="CLC_ORIGI"/>
    <s v="CLC_Atualiz"/>
    <x v="8"/>
    <m/>
    <d v="2017-02-07T16:43:00"/>
    <d v="2017-02-09T19:18:00"/>
    <s v="com termo de abertura de licitação"/>
    <d v="1900-01-01T02:35:00"/>
    <n v="2.1076388888905058"/>
    <d v="1900-01-02T00:00:00"/>
    <s v="16:43"/>
  </r>
  <r>
    <s v="Secretaria de Gestão de Serviços"/>
    <x v="31"/>
    <s v="Licitação"/>
    <s v="SECGA_ORIGI"/>
    <s v="SECGA_Atualiz"/>
    <x v="20"/>
    <m/>
    <d v="2017-02-09T19:18:00"/>
    <d v="2017-02-10T15:45:00"/>
    <s v="Segue Termo de Abertura de Licitação nº 16/2017 para apreciação."/>
    <d v="1899-12-30T20:27:00"/>
    <n v="0.85208333333139308"/>
    <d v="1900-01-01T00:00:00"/>
    <s v="19:18"/>
  </r>
  <r>
    <s v="Secretaria de Gestão de Serviços"/>
    <x v="31"/>
    <s v="Licitação"/>
    <s v="CLC_ORIGI"/>
    <s v="CLC_Atualiz"/>
    <x v="8"/>
    <m/>
    <d v="2017-02-10T15:45:00"/>
    <d v="2017-02-10T16:11:00"/>
    <s v="Para elaboração da minuta do edital"/>
    <d v="1899-12-30T00:26:00"/>
    <n v="1.8055555556202307E-2"/>
    <d v="1899-12-31T00:00:00"/>
    <s v="15:45"/>
  </r>
  <r>
    <s v="Secretaria de Gestão de Serviços"/>
    <x v="31"/>
    <s v="Licitação"/>
    <s v="SLIC_ORIGI"/>
    <s v="SLIC_Atualiz"/>
    <x v="27"/>
    <m/>
    <d v="2017-02-10T16:11:00"/>
    <d v="2017-02-20T14:38:00"/>
    <s v="Para elaborar minuta do Edital de Licitação."/>
    <d v="1900-01-08T22:27:00"/>
    <n v="9.9354166666671517"/>
    <d v="1900-01-06T00:00:00"/>
    <s v="16:11"/>
  </r>
  <r>
    <s v="Secretaria de Gestão de Serviços"/>
    <x v="31"/>
    <s v="Licitação"/>
    <s v="SCON_ORIGI"/>
    <s v="SCON_Atualiz"/>
    <x v="10"/>
    <m/>
    <d v="2017-02-20T14:38:00"/>
    <d v="2017-02-24T16:58:00"/>
    <s v="Para elaboração da minuta contratual, anexo IV."/>
    <d v="1900-01-03T02:20:00"/>
    <n v="4.0972222222189885"/>
    <d v="1900-01-04T00:00:00"/>
    <s v="14:38"/>
  </r>
  <r>
    <s v="Secretaria de Gestão de Serviços"/>
    <x v="31"/>
    <s v="Licitação"/>
    <s v="SLIC _ORIGI"/>
    <s v="SLIC _Atualiz"/>
    <x v="62"/>
    <m/>
    <d v="2017-02-24T16:58:00"/>
    <d v="2017-03-02T17:54:00"/>
    <s v="Elaborada minuta."/>
    <d v="1900-01-05T00:56:00"/>
    <n v="6.038888888891961"/>
    <n v="-17"/>
    <s v="16:58"/>
  </r>
  <r>
    <s v="Secretaria de Gestão de Serviços"/>
    <x v="31"/>
    <s v="Licitação"/>
    <s v="CLC_ORIGI"/>
    <s v="CLC_Atualiz"/>
    <x v="8"/>
    <m/>
    <d v="2017-03-02T17:54:00"/>
    <d v="2017-03-03T18:57:00"/>
    <s v="Para análise e encaminhamento."/>
    <d v="1899-12-31T01:03:00"/>
    <n v="1.0437499999970896"/>
    <d v="1900-01-01T00:00:00"/>
    <s v="17:54"/>
  </r>
  <r>
    <s v="Secretaria de Gestão de Serviços"/>
    <x v="31"/>
    <s v="Licitação"/>
    <s v="SECGA_ORIGI"/>
    <s v="SECGA_Atualiz"/>
    <x v="20"/>
    <m/>
    <d v="2017-03-03T18:57:00"/>
    <d v="2017-03-06T20:24:00"/>
    <s v="À SECGA: à apreciação superior."/>
    <d v="1900-01-02T01:27:00"/>
    <n v="3.0604166666671517"/>
    <d v="1900-01-01T00:00:00"/>
    <s v="18:57"/>
  </r>
  <r>
    <s v="Secretaria de Gestão de Serviços"/>
    <x v="31"/>
    <s v="Licitação"/>
    <s v="CPL_ORIGI"/>
    <s v="CPL_Atualiz"/>
    <x v="11"/>
    <m/>
    <d v="2017-03-06T20:24:00"/>
    <d v="2017-03-07T14:45:00"/>
    <s v="Para análise."/>
    <d v="1899-12-30T18:21:00"/>
    <n v="0.76458333333721384"/>
    <d v="1900-01-01T00:00:00"/>
    <s v="20:24"/>
  </r>
  <r>
    <s v="Secretaria de Gestão de Serviços"/>
    <x v="31"/>
    <s v="Licitação"/>
    <s v="ASSDG_ORIGI"/>
    <s v="ASSDG_Atualiz"/>
    <x v="12"/>
    <m/>
    <d v="2017-03-07T14:45:00"/>
    <d v="2017-03-07T16:16:00"/>
    <s v="Para análise e aprovação."/>
    <d v="1899-12-30T01:31:00"/>
    <n v="6.3194444439432118E-2"/>
    <d v="1899-12-31T00:00:00"/>
    <s v="14:45"/>
  </r>
  <r>
    <s v="Secretaria de Gestão de Serviços"/>
    <x v="31"/>
    <s v="Licitação"/>
    <s v="DG_ORIGI"/>
    <s v="DG_Atualiz"/>
    <x v="1"/>
    <m/>
    <d v="2017-03-07T16:16:00"/>
    <d v="2017-03-07T18:52:00"/>
    <s v="Para apreciação."/>
    <d v="1899-12-30T02:36:00"/>
    <n v="0.10833333333721384"/>
    <d v="1899-12-31T00:00:00"/>
    <s v="16:16"/>
  </r>
  <r>
    <s v="Secretaria de Gestão de Serviços"/>
    <x v="31"/>
    <s v="Licitação"/>
    <s v="SLIC_ORIGI"/>
    <s v="SLIC_Atualiz"/>
    <x v="27"/>
    <m/>
    <d v="2017-03-07T18:52:00"/>
    <d v="2017-03-08T15:53:00"/>
    <s v="Para publicação do edital"/>
    <d v="1899-12-30T21:01:00"/>
    <n v="0.87569444444670808"/>
    <d v="1900-01-01T00:00:00"/>
    <s v="18:52"/>
  </r>
  <r>
    <s v="Secretaria de Gestão de Serviços"/>
    <x v="31"/>
    <s v="Licitação"/>
    <s v="CPL_ORIGI"/>
    <s v="CPL_Atualiz"/>
    <x v="11"/>
    <m/>
    <d v="2017-03-08T15:53:00"/>
    <d v="2017-03-08T19:26:00"/>
    <s v="Para assinatura."/>
    <d v="1899-12-30T03:33:00"/>
    <n v="0.14791666666133096"/>
    <d v="1899-12-31T00:00:00"/>
    <s v="15:53"/>
  </r>
  <r>
    <s v="Secretaria de Gestão de Serviços"/>
    <x v="31"/>
    <s v="Licitação"/>
    <s v="SLIC_ORIGI"/>
    <s v="SLIC_Atualiz"/>
    <x v="27"/>
    <m/>
    <d v="2017-03-08T19:26:00"/>
    <d v="2017-03-09T13:36:00"/>
    <s v="Edital assinado."/>
    <d v="1899-12-30T18:10:00"/>
    <n v="0.75694444444525288"/>
    <d v="1900-01-01T00:00:00"/>
    <s v="19:26"/>
  </r>
  <r>
    <s v="Secretaria de Gestão de Serviços"/>
    <x v="31"/>
    <s v="Licitação"/>
    <s v="CPL_ORIGI"/>
    <s v="CPL_Atualiz"/>
    <x v="11"/>
    <m/>
    <d v="2017-03-09T13:36:00"/>
    <d v="2017-03-23T12:55:00"/>
    <s v="Para aguardar a abertura do certame."/>
    <d v="1900-01-12T23:19:00"/>
    <n v="13.971527777779556"/>
    <d v="1900-01-10T00:00:00"/>
    <s v="13:36"/>
  </r>
  <r>
    <s v="Secretaria de Gestão de Serviços"/>
    <x v="31"/>
    <s v="Licitação"/>
    <s v="ASSDG_ORIGI"/>
    <s v="ASSDG_Atualiz"/>
    <x v="12"/>
    <m/>
    <d v="2017-03-23T12:55:00"/>
    <d v="2017-03-23T17:15:00"/>
    <s v="Para análise e homologação."/>
    <d v="1899-12-30T04:20:00"/>
    <n v="0.18055555555474712"/>
    <d v="1899-12-31T00:00:00"/>
    <s v="12:55"/>
  </r>
  <r>
    <s v="Secretaria de Gestão de Serviços"/>
    <x v="32"/>
    <s v="Licitação"/>
    <s v="SOP_ORIGI"/>
    <s v="SOP_Atualiz"/>
    <x v="46"/>
    <s v="S"/>
    <d v="2016-08-23T18:24:00"/>
    <d v="2016-08-24T18:24:00"/>
    <s v="-"/>
    <d v="1899-12-31T00:00:00"/>
    <n v="1"/>
    <d v="1900-01-01T00:00:00"/>
    <s v="18:24"/>
  </r>
  <r>
    <s v="Secretaria de Gestão de Serviços"/>
    <x v="32"/>
    <s v="Licitação"/>
    <s v="CIP_ORIGI"/>
    <s v="CIP_Atualiz"/>
    <x v="3"/>
    <s v="S"/>
    <d v="2016-08-24T18:24:00"/>
    <d v="2016-08-24T18:35:00"/>
    <s v="Para apreciação superior"/>
    <d v="1899-12-30T00:11:00"/>
    <n v="7.6388888846850023E-3"/>
    <d v="1899-12-31T00:00:00"/>
    <s v="18:24"/>
  </r>
  <r>
    <s v="Secretaria de Gestão de Serviços"/>
    <x v="32"/>
    <s v="Licitação"/>
    <s v="SECGS_ORIGI"/>
    <s v="SECGS_Atualiz"/>
    <x v="18"/>
    <s v="S"/>
    <d v="2016-08-24T18:35:00"/>
    <d v="2016-08-24T18:39:00"/>
    <s v="Para análise e encaminhamentos."/>
    <d v="1899-12-30T00:04:00"/>
    <n v="2.7777777795563452E-3"/>
    <d v="1899-12-31T00:00:00"/>
    <s v="18:35"/>
  </r>
  <r>
    <s v="Secretaria de Gestão de Serviços"/>
    <x v="32"/>
    <s v="Licitação"/>
    <s v="SECGA_ORIGI"/>
    <s v="SECGA_Atualiz"/>
    <x v="20"/>
    <m/>
    <d v="2016-08-24T18:39:00"/>
    <d v="2016-08-24T20:06:00"/>
    <s v="Segue para os procedimentos urgentes referente à licitação."/>
    <d v="1899-12-30T01:27:00"/>
    <n v="6.0416666667151731E-2"/>
    <d v="1899-12-31T00:00:00"/>
    <s v="18:39"/>
  </r>
  <r>
    <s v="Secretaria de Gestão de Serviços"/>
    <x v="32"/>
    <s v="Licitação"/>
    <s v="CLC _ORIGI"/>
    <s v="CLC _Atualiz"/>
    <x v="63"/>
    <m/>
    <d v="2016-08-24T20:06:00"/>
    <d v="2016-08-25T14:06:00"/>
    <s v="Para iniciar procedimentos."/>
    <d v="1899-12-30T18:00:00"/>
    <n v="0.75"/>
    <d v="1900-01-01T00:00:00"/>
    <s v="20:6"/>
  </r>
  <r>
    <s v="Secretaria de Gestão de Serviços"/>
    <x v="32"/>
    <s v="Licitação"/>
    <s v="CIP_ORIGI"/>
    <s v="CIP_Atualiz"/>
    <x v="3"/>
    <s v="S"/>
    <d v="2016-08-25T14:06:00"/>
    <d v="2016-08-25T14:36:00"/>
    <s v="A pedido, para incluir alterações ao Projeto Básico."/>
    <d v="1899-12-30T00:30:00"/>
    <n v="2.0833333328482695E-2"/>
    <d v="1899-12-31T00:00:00"/>
    <s v="14:6"/>
  </r>
  <r>
    <s v="Secretaria de Gestão de Serviços"/>
    <x v="32"/>
    <s v="Licitação"/>
    <s v="SECGS_ORIGI"/>
    <s v="SECGS_Atualiz"/>
    <x v="18"/>
    <s v="S"/>
    <d v="2016-08-25T14:36:00"/>
    <d v="2016-08-25T15:18:00"/>
    <s v="A pedido."/>
    <d v="1899-12-30T00:42:00"/>
    <n v="2.9166666667151731E-2"/>
    <d v="1899-12-31T00:00:00"/>
    <s v="14:36"/>
  </r>
  <r>
    <s v="Secretaria de Gestão de Serviços"/>
    <x v="32"/>
    <s v="Licitação"/>
    <s v="SOP_ORIGI"/>
    <s v="SOP_Atualiz"/>
    <x v="46"/>
    <s v="S"/>
    <d v="2016-08-25T15:18:00"/>
    <d v="2016-08-25T18:48:00"/>
    <s v="Conforme orientações da Secretaria de Gestão Administrativa, face ao pouco prazo x necessidade do"/>
    <d v="1899-12-30T03:30:00"/>
    <n v="0.14583333333575865"/>
    <d v="1899-12-31T00:00:00"/>
    <s v="15:18"/>
  </r>
  <r>
    <s v="Secretaria de Gestão de Serviços"/>
    <x v="32"/>
    <s v="Licitação"/>
    <s v="CIP_ORIGI"/>
    <s v="CIP_Atualiz"/>
    <x v="3"/>
    <s v="S"/>
    <d v="2016-08-25T18:48:00"/>
    <d v="2016-08-25T19:06:00"/>
    <s v="Segue para apreciação superior"/>
    <d v="1899-12-30T00:18:00"/>
    <n v="1.2499999997089617E-2"/>
    <d v="1899-12-31T00:00:00"/>
    <s v="18:48"/>
  </r>
  <r>
    <s v="Secretaria de Gestão de Serviços"/>
    <x v="32"/>
    <s v="Licitação"/>
    <s v="SPO_ORIGI"/>
    <s v="SPO_Atualiz"/>
    <x v="5"/>
    <m/>
    <d v="2016-08-25T19:06:00"/>
    <d v="2016-08-26T13:09:00"/>
    <s v="Para informar disponibilidade orçamentária."/>
    <d v="1899-12-30T18:03:00"/>
    <n v="0.75208333334012423"/>
    <d v="1900-01-01T00:00:00"/>
    <s v="19:6"/>
  </r>
  <r>
    <s v="Secretaria de Gestão de Serviços"/>
    <x v="32"/>
    <s v="Licitação"/>
    <s v="CIP_ORIGI"/>
    <s v="CIP_Atualiz"/>
    <x v="3"/>
    <s v="S"/>
    <d v="2016-08-26T13:09:00"/>
    <d v="2016-08-26T13:32:00"/>
    <s v="A pedido."/>
    <d v="1899-12-30T00:23:00"/>
    <n v="1.597222221607808E-2"/>
    <d v="1899-12-31T00:00:00"/>
    <s v="13:9"/>
  </r>
  <r>
    <s v="Secretaria de Gestão de Serviços"/>
    <x v="32"/>
    <s v="Licitação"/>
    <s v="SPO_ORIGI"/>
    <s v="SPO_Atualiz"/>
    <x v="5"/>
    <m/>
    <d v="2016-08-26T13:32:00"/>
    <d v="2016-08-26T14:54:00"/>
    <s v="Alteração do preço médio."/>
    <d v="1899-12-30T01:22:00"/>
    <n v="5.6944444448163267E-2"/>
    <d v="1899-12-31T00:00:00"/>
    <s v="13:32"/>
  </r>
  <r>
    <s v="Secretaria de Gestão de Serviços"/>
    <x v="32"/>
    <s v="Licitação"/>
    <s v="CO_ORIGI"/>
    <s v="CO_Atualiz"/>
    <x v="6"/>
    <m/>
    <d v="2016-08-26T14:54:00"/>
    <d v="2016-08-26T14:58:00"/>
    <s v="Com o pré-empenho."/>
    <d v="1899-12-30T00:04:00"/>
    <n v="2.7777777795563452E-3"/>
    <d v="1899-12-31T00:00:00"/>
    <s v="14:54"/>
  </r>
  <r>
    <s v="Secretaria de Gestão de Serviços"/>
    <x v="32"/>
    <s v="Licitação"/>
    <s v="SECOFC_ORIGI"/>
    <s v="SECOFC_Atualiz"/>
    <x v="7"/>
    <m/>
    <d v="2016-08-26T14:58:00"/>
    <d v="2016-08-26T15:01:00"/>
    <s v="Para ciência e encaminhamento."/>
    <d v="1899-12-30T00:03:00"/>
    <n v="2.0833333328482695E-3"/>
    <d v="1899-12-31T00:00:00"/>
    <s v="14:58"/>
  </r>
  <r>
    <s v="Secretaria de Gestão de Serviços"/>
    <x v="32"/>
    <s v="Licitação"/>
    <s v="CLC_ORIGI"/>
    <s v="CLC_Atualiz"/>
    <x v="8"/>
    <m/>
    <d v="2016-08-26T15:01:00"/>
    <d v="2016-08-26T15:06:00"/>
    <s v="Para demais providências"/>
    <d v="1899-12-30T00:05:00"/>
    <n v="3.4722222189884633E-3"/>
    <d v="1899-12-31T00:00:00"/>
    <s v="15:1"/>
  </r>
  <r>
    <s v="Secretaria de Gestão de Serviços"/>
    <x v="32"/>
    <s v="Licitação"/>
    <s v="SC_ORIGI"/>
    <s v="SC_Atualiz"/>
    <x v="9"/>
    <m/>
    <d v="2016-08-26T15:06:00"/>
    <d v="2016-08-26T15:17:00"/>
    <s v="Para elaborar o Termo de Abertura de Licitação."/>
    <d v="1899-12-30T00:11:00"/>
    <n v="7.6388888919609599E-3"/>
    <d v="1899-12-31T00:00:00"/>
    <s v="15:6"/>
  </r>
  <r>
    <s v="Secretaria de Gestão de Serviços"/>
    <x v="32"/>
    <s v="Licitação"/>
    <s v="CLC_ORIGI"/>
    <s v="CLC_Atualiz"/>
    <x v="8"/>
    <m/>
    <d v="2016-08-26T15:17:00"/>
    <d v="2016-08-26T15:23:00"/>
    <s v="Senhora Coordenadora: Segue no documento 172.268/2016 o Termo de Abertura de LicitaÃ§Ã£o."/>
    <d v="1899-12-30T00:06:00"/>
    <n v="4.166666665696539E-3"/>
    <d v="1899-12-31T00:00:00"/>
    <s v="15:17"/>
  </r>
  <r>
    <s v="Secretaria de Gestão de Serviços"/>
    <x v="32"/>
    <s v="Licitação"/>
    <s v="SECGA_ORIGI"/>
    <s v="SECGA_Atualiz"/>
    <x v="20"/>
    <m/>
    <d v="2016-08-26T15:23:00"/>
    <d v="2016-08-26T16:22:00"/>
    <s v="Segue Termo de Abertura de Licitação nº 131/2016 para apreciação."/>
    <d v="1899-12-30T00:59:00"/>
    <n v="4.0972222217533272E-2"/>
    <d v="1899-12-31T00:00:00"/>
    <s v="15:23"/>
  </r>
  <r>
    <s v="Secretaria de Gestão de Serviços"/>
    <x v="32"/>
    <s v="Licitação"/>
    <s v="CLC_ORIGI"/>
    <s v="CLC_Atualiz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  <d v="1899-12-31T00:00:00"/>
    <s v="16:22"/>
  </r>
  <r>
    <s v="Secretaria de Gestão de Serviços"/>
    <x v="32"/>
    <s v="Licitação"/>
    <s v="SLIC_ORIGI"/>
    <s v="SLIC_Atualiz"/>
    <x v="27"/>
    <m/>
    <d v="2016-08-26T16:46:00"/>
    <d v="2016-08-26T17:18:00"/>
    <s v="Para elaborar o edital de licitação, na modalidade pregão eletrônico, conforme autorizado pela SECGA"/>
    <d v="1899-12-30T00:32:00"/>
    <n v="2.2222222221898846E-2"/>
    <d v="1899-12-31T00:00:00"/>
    <s v="16:46"/>
  </r>
  <r>
    <s v="Secretaria de Gestão de Serviços"/>
    <x v="32"/>
    <s v="Licitação"/>
    <s v="CLC_ORIGI"/>
    <s v="CLC_Atualiz"/>
    <x v="8"/>
    <m/>
    <d v="2016-08-26T17:18:00"/>
    <d v="2016-08-26T17:22:00"/>
    <s v="Para análise."/>
    <d v="1899-12-30T00:04:00"/>
    <n v="2.7777777795563452E-3"/>
    <d v="1899-12-31T00:00:00"/>
    <s v="17:18"/>
  </r>
  <r>
    <s v="Secretaria de Gestão de Serviços"/>
    <x v="32"/>
    <s v="Licitação"/>
    <s v="SECGA_ORIGI"/>
    <s v="SECGA_Atualiz"/>
    <x v="20"/>
    <m/>
    <d v="2016-08-26T17:22:00"/>
    <d v="2016-08-26T18:03:00"/>
    <s v="Submetemos à apreciação superior."/>
    <d v="1899-12-30T00:41:00"/>
    <n v="2.8472222220443655E-2"/>
    <d v="1899-12-31T00:00:00"/>
    <s v="17:22"/>
  </r>
  <r>
    <s v="Secretaria de Gestão de Serviços"/>
    <x v="32"/>
    <s v="Licitação"/>
    <s v="CPL_ORIGI"/>
    <s v="CPL_Atualiz"/>
    <x v="11"/>
    <m/>
    <d v="2016-08-26T18:03:00"/>
    <d v="2016-08-26T18:21:00"/>
    <s v="Para análise de minuta de edital e anexo."/>
    <d v="1899-12-30T00:18:00"/>
    <n v="1.2499999997089617E-2"/>
    <d v="1899-12-31T00:00:00"/>
    <s v="18:3"/>
  </r>
  <r>
    <s v="Secretaria de Gestão de Serviços"/>
    <x v="32"/>
    <s v="Licitação"/>
    <s v="ASSDG_ORIGI"/>
    <s v="ASSDG_Atualiz"/>
    <x v="12"/>
    <m/>
    <d v="2016-08-26T18:21:00"/>
    <d v="2016-08-26T18:38:00"/>
    <s v="Para análise e aprovação."/>
    <d v="1899-12-30T00:17:00"/>
    <n v="1.1805555557657499E-2"/>
    <d v="1899-12-31T00:00:00"/>
    <s v="18:21"/>
  </r>
  <r>
    <s v="Secretaria de Gestão de Serviços"/>
    <x v="32"/>
    <s v="Licitação"/>
    <s v="DG_ORIGI"/>
    <s v="DG_Atualiz"/>
    <x v="1"/>
    <m/>
    <d v="2016-08-26T18:38:00"/>
    <d v="2016-08-26T18:46:00"/>
    <s v="Para apreciação."/>
    <d v="1899-12-30T00:08:00"/>
    <n v="5.5555555591126904E-3"/>
    <d v="1899-12-31T00:00:00"/>
    <s v="18:38"/>
  </r>
  <r>
    <s v="Secretaria de Gestão de Serviços"/>
    <x v="32"/>
    <s v="Licitação"/>
    <s v="SLIC_ORIGI"/>
    <s v="SLIC_Atualiz"/>
    <x v="27"/>
    <m/>
    <d v="2016-08-26T18:46:00"/>
    <d v="2016-08-30T16:42:00"/>
    <s v="para publicação do edital."/>
    <d v="1900-01-02T21:56:00"/>
    <n v="3.913888888884685"/>
    <d v="1900-01-02T00:00:00"/>
    <s v="18:46"/>
  </r>
  <r>
    <s v="Secretaria de Gestão de Serviços"/>
    <x v="32"/>
    <s v="Licitação"/>
    <s v="CPL_ORIGI"/>
    <s v="CPL_Atualiz"/>
    <x v="11"/>
    <m/>
    <d v="2016-08-30T16:42:00"/>
    <d v="2016-09-19T13:38:00"/>
    <s v="Para aguardar a abertura do certame."/>
    <d v="1900-01-18T20:56:00"/>
    <n v="19.87222222222772"/>
    <n v="-10"/>
    <s v="16:42"/>
  </r>
  <r>
    <s v="Secretaria de Gestão de Serviços"/>
    <x v="32"/>
    <s v="Licitação"/>
    <s v="ASSDG_ORIGI"/>
    <s v="ASSDG_Atualiz"/>
    <x v="12"/>
    <m/>
    <d v="2016-09-19T13:38:00"/>
    <d v="2016-09-20T12:16:00"/>
    <s v="Para análise e homologação"/>
    <d v="1899-12-30T22:38:00"/>
    <n v="0.94305555555183673"/>
    <d v="1900-01-01T00:00:00"/>
    <s v="13:38"/>
  </r>
  <r>
    <s v="Secretaria de Gestão de Serviços"/>
    <x v="33"/>
    <s v="DISPENSA"/>
    <s v="SOP_ORIGI"/>
    <s v="SOP_Atualiz"/>
    <x v="46"/>
    <s v="S"/>
    <d v="2016-08-29T16:52:00"/>
    <d v="2016-08-30T16:52:00"/>
    <s v="-"/>
    <d v="1899-12-31T00:00:00"/>
    <n v="1"/>
    <d v="1900-01-01T00:00:00"/>
    <s v="16:52"/>
  </r>
  <r>
    <s v="Secretaria de Gestão de Serviços"/>
    <x v="33"/>
    <s v="DISPENSA"/>
    <s v="CIP_ORIGI"/>
    <s v="CIP_Atualiz"/>
    <x v="3"/>
    <s v="S"/>
    <d v="2016-08-30T16:52:00"/>
    <d v="2016-08-31T13:00:00"/>
    <s v="Para apreciação superior"/>
    <d v="1899-12-30T20:08:00"/>
    <n v="0.83888888888759539"/>
    <d v="1900-01-01T00:00:00"/>
    <s v="16:52"/>
  </r>
  <r>
    <s v="Secretaria de Gestão de Serviços"/>
    <x v="33"/>
    <s v="DISPENSA"/>
    <s v="SECGS_ORIGI"/>
    <s v="SECGS_Atualiz"/>
    <x v="18"/>
    <s v="S"/>
    <d v="2016-08-31T13:00:00"/>
    <d v="2016-08-31T17:46:00"/>
    <s v="Para encaminhamentos."/>
    <d v="1899-12-30T04:46:00"/>
    <n v="0.19861111111094942"/>
    <d v="1899-12-31T00:00:00"/>
    <s v="13:0"/>
  </r>
  <r>
    <s v="Secretaria de Gestão de Serviços"/>
    <x v="33"/>
    <s v="DISPENSA"/>
    <s v="CLC_ORIGI"/>
    <s v="CLC_Atualiz"/>
    <x v="8"/>
    <m/>
    <d v="2016-08-31T17:46:00"/>
    <d v="2016-09-02T18:34:00"/>
    <s v="Segue para anÃ¡lise do projeto basico e orçamentos obtidos visando contratação necessária"/>
    <d v="1900-01-01T00:48:00"/>
    <n v="2.0333333333328483"/>
    <n v="-19"/>
    <s v="17:46"/>
  </r>
  <r>
    <s v="Secretaria de Gestão de Serviços"/>
    <x v="33"/>
    <s v="DISPENSA"/>
    <s v="SC_ORIGI"/>
    <s v="SC_Atualiz"/>
    <x v="9"/>
    <m/>
    <d v="2016-09-02T18:34:00"/>
    <d v="2016-09-05T16:38:00"/>
    <s v="Para orçar com outra empresa do ramo."/>
    <d v="1900-01-01T22:04:00"/>
    <n v="2.9194444444510737"/>
    <d v="1900-01-01T00:00:00"/>
    <s v="18:34"/>
  </r>
  <r>
    <s v="Secretaria de Gestão de Serviços"/>
    <x v="33"/>
    <s v="DISPENSA"/>
    <s v="CLC_ORIGI"/>
    <s v="CLC_Atualiz"/>
    <x v="8"/>
    <m/>
    <d v="2016-09-05T16:38:00"/>
    <d v="2016-09-05T19:07:00"/>
    <s v="PLANILHA DE PREÇOS"/>
    <d v="1899-12-30T02:29:00"/>
    <n v="0.10347222221753327"/>
    <d v="1899-12-31T00:00:00"/>
    <s v="16:38"/>
  </r>
  <r>
    <s v="Secretaria de Gestão de Serviços"/>
    <x v="33"/>
    <s v="DISPENSA"/>
    <s v="SPO_ORIGI"/>
    <s v="SPO_Atualiz"/>
    <x v="5"/>
    <m/>
    <d v="2016-09-05T19:07:00"/>
    <d v="2016-09-06T13:24:00"/>
    <s v="Para informar disponibilidade orÃ§amentÃ¡ria."/>
    <d v="1899-12-30T18:17:00"/>
    <n v="0.7618055555576575"/>
    <d v="1900-01-01T00:00:00"/>
    <s v="19:7"/>
  </r>
  <r>
    <s v="Secretaria de Gestão de Serviços"/>
    <x v="33"/>
    <s v="DISPENSA"/>
    <s v="CO_ORIGI"/>
    <s v="CO_Atualiz"/>
    <x v="6"/>
    <m/>
    <d v="2016-09-06T13:24:00"/>
    <d v="2016-09-06T14:04:00"/>
    <s v="Com a informação de disponibilidade orçamentária."/>
    <d v="1899-12-30T00:40:00"/>
    <n v="2.7777777773735579E-2"/>
    <d v="1899-12-31T00:00:00"/>
    <s v="13:24"/>
  </r>
  <r>
    <s v="Secretaria de Gestão de Serviços"/>
    <x v="33"/>
    <s v="DISPENSA"/>
    <s v="SECOFC_ORIGI"/>
    <s v="SECOFC_Atualiz"/>
    <x v="7"/>
    <m/>
    <d v="2016-09-06T14:04:00"/>
    <d v="2016-09-06T17:34:00"/>
    <s v="Para ciência e encaminhamento."/>
    <d v="1899-12-30T03:30:00"/>
    <n v="0.14583333333575865"/>
    <d v="1899-12-31T00:00:00"/>
    <s v="14:4"/>
  </r>
  <r>
    <s v="Secretaria de Gestão de Serviços"/>
    <x v="33"/>
    <s v="DISPENSA"/>
    <s v="CLC_ORIGI"/>
    <s v="CLC_Atualiz"/>
    <x v="8"/>
    <m/>
    <d v="2016-09-06T17:34:00"/>
    <d v="2016-09-06T19:59:00"/>
    <s v="Para demais providências."/>
    <d v="1899-12-30T02:25:00"/>
    <n v="0.10069444444525288"/>
    <d v="1899-12-31T00:00:00"/>
    <s v="17:34"/>
  </r>
  <r>
    <s v="Secretaria de Gestão de Serviços"/>
    <x v="33"/>
    <s v="DISPENSA"/>
    <s v="SC_ORIGI"/>
    <s v="SC_Atualiz"/>
    <x v="9"/>
    <m/>
    <d v="2016-09-06T19:59:00"/>
    <d v="2016-09-12T17:10:00"/>
    <s v="Para elaborar o termo de Dispensa de Licitação."/>
    <d v="1900-01-04T21:11:00"/>
    <n v="5.882638888891961"/>
    <d v="1900-01-02T00:00:00"/>
    <s v="19:59"/>
  </r>
  <r>
    <s v="Secretaria de Gestão de Serviços"/>
    <x v="33"/>
    <s v="DISPENSA"/>
    <s v="CLC_ORIGI"/>
    <s v="CLC_Atualiz"/>
    <x v="8"/>
    <m/>
    <d v="2016-09-12T17:10:00"/>
    <d v="2016-09-12T19:43:00"/>
    <s v="Termo de Dispensa de Licitação"/>
    <d v="1899-12-30T02:33:00"/>
    <n v="0.10624999999708962"/>
    <d v="1899-12-31T00:00:00"/>
    <s v="17:10"/>
  </r>
  <r>
    <s v="Secretaria de Gestão de Serviços"/>
    <x v="33"/>
    <s v="DISPENSA"/>
    <s v="SECGA_ORIGI"/>
    <s v="SECGA_Atualiz"/>
    <x v="20"/>
    <m/>
    <d v="2016-09-12T19:43:00"/>
    <d v="2016-09-13T13:50:00"/>
    <s v="Para autorizar o Termo de Dispensa de Licitação nº 146/2016."/>
    <d v="1899-12-30T18:07:00"/>
    <n v="0.75486111111240461"/>
    <d v="1900-01-01T00:00:00"/>
    <s v="19:43"/>
  </r>
  <r>
    <s v="Secretaria de Gestão de Serviços"/>
    <x v="34"/>
    <s v="Licitação"/>
    <s v="SOP_ORIGI"/>
    <s v="SOP_Atualiz"/>
    <x v="46"/>
    <s v="S"/>
    <d v="2016-10-19T18:29:00"/>
    <d v="2016-10-20T18:29:00"/>
    <s v="-"/>
    <d v="1899-12-31T00:00:00"/>
    <n v="1"/>
    <d v="1900-01-01T00:00:00"/>
    <s v="18:29"/>
  </r>
  <r>
    <s v="Secretaria de Gestão de Serviços"/>
    <x v="34"/>
    <s v="Licitação"/>
    <s v="CIP_ORIGI"/>
    <s v="CIP_Atualiz"/>
    <x v="3"/>
    <s v="S"/>
    <d v="2016-10-20T18:29:00"/>
    <d v="2016-10-21T13:27:00"/>
    <s v="Para apreciação superior"/>
    <d v="1899-12-30T18:58:00"/>
    <n v="0.79027777777810115"/>
    <d v="1900-01-01T00:00:00"/>
    <s v="18:29"/>
  </r>
  <r>
    <s v="Secretaria de Gestão de Serviços"/>
    <x v="34"/>
    <s v="Licitação"/>
    <s v="SECGS_ORIGI"/>
    <s v="SECGS_Atualiz"/>
    <x v="18"/>
    <s v="S"/>
    <d v="2016-10-21T13:27:00"/>
    <d v="2016-10-21T18:11:00"/>
    <s v="Para contratação."/>
    <d v="1899-12-30T04:44:00"/>
    <n v="0.19722222222480923"/>
    <d v="1899-12-31T00:00:00"/>
    <s v="13:27"/>
  </r>
  <r>
    <s v="Secretaria de Gestão de Serviços"/>
    <x v="34"/>
    <s v="Licitação"/>
    <s v="SPO_ORIGI"/>
    <s v="SPO_Atualiz"/>
    <x v="5"/>
    <m/>
    <d v="2016-10-21T18:11:00"/>
    <d v="2016-10-21T18:54:00"/>
    <s v="Solicitamos disponibilidade orÃ§amentÃ¡ria."/>
    <d v="1899-12-30T00:43:00"/>
    <n v="2.9861111106583849E-2"/>
    <d v="1899-12-31T00:00:00"/>
    <s v="18:11"/>
  </r>
  <r>
    <s v="Secretaria de Gestão de Serviços"/>
    <x v="34"/>
    <s v="Licitação"/>
    <s v="CO_ORIGI"/>
    <s v="CO_Atualiz"/>
    <x v="6"/>
    <m/>
    <d v="2016-10-21T18:54:00"/>
    <d v="2016-10-21T19:16:00"/>
    <s v="Com a informação de disponibilidade orçamentária."/>
    <d v="1899-12-30T00:22:00"/>
    <n v="1.5277777776645962E-2"/>
    <d v="1899-12-31T00:00:00"/>
    <s v="18:54"/>
  </r>
  <r>
    <s v="Secretaria de Gestão de Serviços"/>
    <x v="34"/>
    <s v="Licitação"/>
    <s v="SECOFC_ORIGI"/>
    <s v="SECOFC_Atualiz"/>
    <x v="7"/>
    <m/>
    <d v="2016-10-21T19:16:00"/>
    <d v="2016-10-24T14:33:00"/>
    <s v="Segue para ciência e encaminhamento à Coordenadoria de Licitações e Contratos para demais procedim."/>
    <d v="1900-01-01T19:17:00"/>
    <n v="2.8034722222218988"/>
    <d v="1900-01-01T00:00:00"/>
    <s v="19:16"/>
  </r>
  <r>
    <s v="Secretaria de Gestão de Serviços"/>
    <x v="34"/>
    <s v="Licitação"/>
    <s v="CLC_ORIGI"/>
    <s v="CLC_Atualiz"/>
    <x v="8"/>
    <m/>
    <d v="2016-10-24T14:33:00"/>
    <d v="2016-10-24T18:59:00"/>
    <s v="Com informação de disponibilidade orçamentária, para demais procedimentos."/>
    <d v="1899-12-30T04:26:00"/>
    <n v="0.18472222222771961"/>
    <d v="1899-12-31T00:00:00"/>
    <s v="14:33"/>
  </r>
  <r>
    <s v="Secretaria de Gestão de Serviços"/>
    <x v="34"/>
    <s v="Licitação"/>
    <s v="SECGA_ORIGI"/>
    <s v="SECGA_Atualiz"/>
    <x v="20"/>
    <m/>
    <d v="2016-10-24T18:59:00"/>
    <d v="2016-10-25T16:53:00"/>
    <s v="Para autorizar a Abertura de Licitação e indicar modalidade."/>
    <d v="1899-12-30T21:54:00"/>
    <n v="0.91249999999854481"/>
    <d v="1900-01-01T00:00:00"/>
    <s v="18:59"/>
  </r>
  <r>
    <s v="Secretaria de Gestão de Serviços"/>
    <x v="34"/>
    <s v="Licitação"/>
    <s v="CO_ORIGI"/>
    <s v="CO_Atualiz"/>
    <x v="6"/>
    <m/>
    <d v="2016-10-25T16:53:00"/>
    <d v="2016-10-25T20:12:00"/>
    <s v="Para reforço de disponibilidade orcamentária conforme acordado."/>
    <d v="1899-12-30T03:19:00"/>
    <n v="0.13819444444379769"/>
    <d v="1899-12-31T00:00:00"/>
    <s v="16:53"/>
  </r>
  <r>
    <s v="Secretaria de Gestão de Serviços"/>
    <x v="34"/>
    <s v="Licitação"/>
    <s v="SPO_ORIGI"/>
    <s v="SPO_Atualiz"/>
    <x v="5"/>
    <m/>
    <d v="2016-10-25T20:12:00"/>
    <d v="2016-10-26T13:50:00"/>
    <s v="Segue para complementação da disponibilidade orçamentária no valor de R$ 23.959,00."/>
    <d v="1899-12-30T17:38:00"/>
    <n v="0.73472222222335404"/>
    <d v="1900-01-01T00:00:00"/>
    <s v="20:12"/>
  </r>
  <r>
    <s v="Secretaria de Gestão de Serviços"/>
    <x v="34"/>
    <s v="Licitação"/>
    <s v="CO_ORIGI"/>
    <s v="CO_Atualiz"/>
    <x v="6"/>
    <m/>
    <d v="2016-10-26T13:50:00"/>
    <d v="2016-10-26T16:50:00"/>
    <s v="Com a informação de disponibilidade"/>
    <d v="1899-12-30T03:00:00"/>
    <n v="0.125"/>
    <d v="1899-12-31T00:00:00"/>
    <s v="13:50"/>
  </r>
  <r>
    <s v="Secretaria de Gestão de Serviços"/>
    <x v="34"/>
    <s v="Licitação"/>
    <s v="SECOFC_ORIGI"/>
    <s v="SECOFC_Atualiz"/>
    <x v="7"/>
    <m/>
    <d v="2016-10-26T16:50:00"/>
    <d v="2016-10-26T19:40:00"/>
    <s v="Para ciência e encaminhamento."/>
    <d v="1899-12-30T02:50:00"/>
    <n v="0.11805555555474712"/>
    <d v="1899-12-31T00:00:00"/>
    <s v="16:50"/>
  </r>
  <r>
    <s v="Secretaria de Gestão de Serviços"/>
    <x v="34"/>
    <s v="Licitação"/>
    <s v="CLC_ORIGI"/>
    <s v="CLC_Atualiz"/>
    <x v="8"/>
    <m/>
    <d v="2016-10-26T19:40:00"/>
    <d v="2016-10-27T13:09:00"/>
    <s v="Com informação de disponibilidade orçamentária, para demais procedimentos."/>
    <d v="1899-12-30T17:29:00"/>
    <n v="0.72847222222480923"/>
    <d v="1900-01-01T00:00:00"/>
    <s v="19:40"/>
  </r>
  <r>
    <s v="Secretaria de Gestão de Serviços"/>
    <x v="34"/>
    <s v="Licitação"/>
    <s v="SECGS_ORIGI"/>
    <s v="SECGS_Atualiz"/>
    <x v="18"/>
    <s v="S"/>
    <d v="2016-10-27T13:09:00"/>
    <d v="2016-10-27T14:32:00"/>
    <s v="Tendo em vista a disponibilidade orÃ§amentÃ¡ria a menor do que o valor estimado para a licitaÃ§Ã£o..."/>
    <d v="1899-12-30T01:23:00"/>
    <n v="5.7638888887595385E-2"/>
    <d v="1899-12-31T00:00:00"/>
    <s v="13:9"/>
  </r>
  <r>
    <s v="Secretaria de Gestão de Serviços"/>
    <x v="34"/>
    <s v="Licitação"/>
    <s v="SOP_ORIGI"/>
    <s v="SOP_Atualiz"/>
    <x v="46"/>
    <s v="S"/>
    <d v="2016-10-27T14:32:00"/>
    <d v="2016-10-29T10:13:00"/>
    <s v="Solicito adequar a planilha de custos ao orÃ§amento disponÃ­vel, reduzindo-se itens menos relevantes"/>
    <d v="1899-12-31T19:41:00"/>
    <n v="1.820138888884685"/>
    <d v="1900-01-01T00:00:00"/>
    <s v="14:32"/>
  </r>
  <r>
    <s v="Secretaria de Gestão de Serviços"/>
    <x v="34"/>
    <s v="Licitação"/>
    <s v="CLC_ORIGI"/>
    <s v="CLC_Atualiz"/>
    <x v="8"/>
    <m/>
    <d v="2016-10-29T10:13:00"/>
    <d v="2016-10-29T16:03:00"/>
    <s v="Para continuidade"/>
    <d v="1899-12-30T05:50:00"/>
    <n v="0.24305555555474712"/>
    <d v="1899-12-30T00:00:00"/>
    <s v="10:13"/>
  </r>
  <r>
    <s v="Secretaria de Gestão de Serviços"/>
    <x v="34"/>
    <s v="Licitação"/>
    <s v="SECGA_ORIGI"/>
    <s v="SECGA_Atualiz"/>
    <x v="20"/>
    <m/>
    <d v="2016-10-29T16:03:00"/>
    <d v="2016-10-29T19:31:00"/>
    <s v="Segue para autorizaÃ§Ã£o da abertura de licitaÃ§Ã£o e indicaÃ§Ã£o da modalidade."/>
    <d v="1899-12-30T03:28:00"/>
    <n v="0.14444444444961846"/>
    <d v="1899-12-30T00:00:00"/>
    <s v="16:3"/>
  </r>
  <r>
    <s v="Secretaria de Gestão de Serviços"/>
    <x v="34"/>
    <s v="Licitação"/>
    <s v="CLC_ORIGI"/>
    <s v="CLC_Atualiz"/>
    <x v="8"/>
    <m/>
    <d v="2016-10-29T19:31:00"/>
    <d v="2016-10-31T17:01:00"/>
    <s v="autorizo abertura de licitaÃ§Ã£o."/>
    <d v="1899-12-31T21:30:00"/>
    <n v="1.8958333333284827"/>
    <d v="1899-12-31T00:00:00"/>
    <s v="19:31"/>
  </r>
  <r>
    <s v="Secretaria de Gestão de Serviços"/>
    <x v="34"/>
    <s v="Licitação"/>
    <s v="SLIC_ORIGI"/>
    <s v="SLIC_Atualiz"/>
    <x v="27"/>
    <m/>
    <d v="2016-10-31T17:01:00"/>
    <d v="2016-11-08T16:17:00"/>
    <s v="Para elaborar a minuta do edital de licitação na modalidade tomada de preços."/>
    <d v="1900-01-06T23:16:00"/>
    <n v="7.9694444444467081"/>
    <n v="-16"/>
    <s v="17:1"/>
  </r>
  <r>
    <s v="Secretaria de Gestão de Serviços"/>
    <x v="34"/>
    <s v="Licitação"/>
    <s v="SCON_ORIGI"/>
    <s v="SCON_Atualiz"/>
    <x v="10"/>
    <m/>
    <d v="2016-11-08T16:17:00"/>
    <d v="2016-11-08T18:22:00"/>
    <s v="Para elaborar a minuta do contrato (Anexo VIII)."/>
    <d v="1899-12-30T02:05:00"/>
    <n v="8.6805555554747116E-2"/>
    <d v="1899-12-31T00:00:00"/>
    <s v="16:17"/>
  </r>
  <r>
    <s v="Secretaria de Gestão de Serviços"/>
    <x v="34"/>
    <s v="Licitação"/>
    <s v="SLIC_ORIGI"/>
    <s v="SLIC_Atualiz"/>
    <x v="27"/>
    <m/>
    <d v="2016-11-08T18:22:00"/>
    <d v="2016-11-08T18:40:00"/>
    <s v="Inserida a minuta contratual em campo próprio"/>
    <d v="1899-12-30T00:18:00"/>
    <n v="1.2500000004365575E-2"/>
    <d v="1899-12-31T00:00:00"/>
    <s v="18:22"/>
  </r>
  <r>
    <s v="Secretaria de Gestão de Serviços"/>
    <x v="34"/>
    <s v="Licitação"/>
    <s v="CLC_ORIGI"/>
    <s v="CLC_Atualiz"/>
    <x v="8"/>
    <m/>
    <d v="2016-11-08T18:40:00"/>
    <d v="2016-11-08T19:12:00"/>
    <s v="Para análise da minuta do edital e seus anexos."/>
    <d v="1899-12-30T00:32:00"/>
    <n v="2.2222222221898846E-2"/>
    <d v="1899-12-31T00:00:00"/>
    <s v="18:40"/>
  </r>
  <r>
    <s v="Secretaria de Gestão de Serviços"/>
    <x v="34"/>
    <s v="Licitação"/>
    <s v="SECGA_ORIGI"/>
    <s v="SECGA_Atualiz"/>
    <x v="20"/>
    <m/>
    <d v="2016-11-08T19:12:00"/>
    <d v="2016-11-09T14:53:00"/>
    <s v="Para análise e encaminhamento."/>
    <d v="1899-12-30T19:41:00"/>
    <n v="0.820138888884685"/>
    <d v="1900-01-01T00:00:00"/>
    <s v="19:12"/>
  </r>
  <r>
    <s v="Secretaria de Gestão de Serviços"/>
    <x v="34"/>
    <s v="Licitação"/>
    <s v="CPL_ORIGI"/>
    <s v="CPL_Atualiz"/>
    <x v="11"/>
    <m/>
    <d v="2016-11-09T14:53:00"/>
    <d v="2016-11-09T19:02:00"/>
    <s v="De acordo com a minuta do edital e seus anexos. Segue para análise dessa CPL e demais encaminhamen"/>
    <d v="1899-12-30T04:09:00"/>
    <n v="0.17291666667006211"/>
    <d v="1899-12-31T00:00:00"/>
    <s v="14:53"/>
  </r>
  <r>
    <s v="Secretaria de Gestão de Serviços"/>
    <x v="34"/>
    <s v="Licitação"/>
    <s v="ASSDG_ORIGI"/>
    <s v="ASSDG_Atualiz"/>
    <x v="12"/>
    <m/>
    <d v="2016-11-09T19:02:00"/>
    <d v="2016-11-11T11:36:00"/>
    <s v="para análise e aprovação."/>
    <d v="1899-12-31T16:34:00"/>
    <n v="1.6902777777722804"/>
    <d v="1900-01-02T00:00:00"/>
    <s v="19:2"/>
  </r>
  <r>
    <s v="Secretaria de Gestão de Serviços"/>
    <x v="34"/>
    <s v="Licitação"/>
    <s v="DG_ORIGI"/>
    <s v="DG_Atualiz"/>
    <x v="1"/>
    <m/>
    <d v="2016-11-11T11:36:00"/>
    <d v="2016-11-11T12:07:00"/>
    <s v="Para apreciação."/>
    <d v="1899-12-30T00:31:00"/>
    <n v="2.1527777782466728E-2"/>
    <d v="1899-12-31T00:00:00"/>
    <s v="11:36"/>
  </r>
  <r>
    <s v="Secretaria de Gestão de Serviços"/>
    <x v="34"/>
    <s v="Licitação"/>
    <s v="SLIC_ORIGI"/>
    <s v="SLIC_Atualiz"/>
    <x v="27"/>
    <m/>
    <d v="2016-11-11T12:07:00"/>
    <d v="2016-11-11T15:47:00"/>
    <s v="À Seção de Licitações."/>
    <d v="1899-12-30T03:40:00"/>
    <n v="0.15277777777373558"/>
    <d v="1899-12-31T00:00:00"/>
    <s v="12:7"/>
  </r>
  <r>
    <s v="Secretaria de Gestão de Serviços"/>
    <x v="34"/>
    <s v="Licitação"/>
    <s v="CPL_ORIGI"/>
    <s v="CPL_Atualiz"/>
    <x v="11"/>
    <m/>
    <d v="2016-11-11T15:47:00"/>
    <d v="2016-11-11T17:23:00"/>
    <s v="Para assinaturas."/>
    <d v="1899-12-30T01:36:00"/>
    <n v="6.6666666672972497E-2"/>
    <d v="1899-12-31T00:00:00"/>
    <s v="15:47"/>
  </r>
  <r>
    <s v="Secretaria de Gestão de Serviços"/>
    <x v="34"/>
    <s v="Licitação"/>
    <s v="SLIC_ORIGI"/>
    <s v="SLIC_Atualiz"/>
    <x v="27"/>
    <m/>
    <d v="2016-11-11T17:23:00"/>
    <d v="2016-11-16T13:23:00"/>
    <s v="Edital assinado."/>
    <d v="1900-01-03T20:00:00"/>
    <n v="4.8333333333284827"/>
    <d v="1900-01-01T00:00:00"/>
    <s v="17:23"/>
  </r>
  <r>
    <s v="Secretaria de Gestão de Serviços"/>
    <x v="34"/>
    <s v="Licitação"/>
    <s v="CPL_ORIGI"/>
    <s v="CPL_Atualiz"/>
    <x v="11"/>
    <m/>
    <d v="2016-11-16T13:23:00"/>
    <d v="2016-11-29T18:29:00"/>
    <s v="Para aguardar a abertura do certame."/>
    <d v="1900-01-12T05:06:00"/>
    <n v="13.212500000001455"/>
    <d v="1900-01-09T00:00:00"/>
    <s v="13:23"/>
  </r>
  <r>
    <s v="Secretaria de Gestão de Serviços"/>
    <x v="34"/>
    <s v="Licitação"/>
    <s v="SLIC_ORIGI"/>
    <s v="SLIC_Atualiz"/>
    <x v="27"/>
    <m/>
    <d v="2016-11-29T18:29:00"/>
    <d v="2016-11-29T19:13:00"/>
    <s v="A pedido."/>
    <d v="1899-12-30T00:44:00"/>
    <n v="3.0555555553291924E-2"/>
    <d v="1899-12-31T00:00:00"/>
    <s v="18:29"/>
  </r>
  <r>
    <s v="Secretaria de Gestão de Serviços"/>
    <x v="34"/>
    <s v="Licitação"/>
    <s v="CPL_ORIGI"/>
    <s v="CPL_Atualiz"/>
    <x v="11"/>
    <m/>
    <d v="2016-11-29T19:13:00"/>
    <d v="2016-12-21T14:03:00"/>
    <s v="Com o Comunicado 01/2016"/>
    <d v="1900-01-20T18:50:00"/>
    <n v="21.784722222226264"/>
    <d v="1899-12-30T00:00:00"/>
    <s v="19:13"/>
  </r>
  <r>
    <s v="Secretaria de Gestão de Serviços"/>
    <x v="34"/>
    <s v="Licitação"/>
    <s v="ASSDG_ORIGI"/>
    <s v="ASSDG_Atualiz"/>
    <x v="12"/>
    <m/>
    <d v="2016-12-21T14:03:00"/>
    <d v="2016-12-21T15:12:00"/>
    <s v="Para análise e homologação."/>
    <d v="1899-12-30T01:09:00"/>
    <n v="4.7916666662786156E-2"/>
    <d v="1899-12-30T00:00:00"/>
    <s v="14:3"/>
  </r>
  <r>
    <s v="Secretaria de Gestão de Serviços"/>
    <x v="35"/>
    <s v="DISPENSA"/>
    <s v="SMIC_ORIGI"/>
    <s v="SMIC_Atualiz"/>
    <x v="28"/>
    <s v="S"/>
    <d v="2016-08-30T18:44:00"/>
    <d v="2016-08-31T18:44:00"/>
    <s v="-"/>
    <d v="1899-12-31T00:00:00"/>
    <n v="1"/>
    <d v="1900-01-01T00:00:00"/>
    <s v="18:44"/>
  </r>
  <r>
    <s v="Secretaria de Gestão de Serviços"/>
    <x v="35"/>
    <s v="DISPENSA"/>
    <s v="CIP_ORIGI"/>
    <s v="CIP_Atualiz"/>
    <x v="3"/>
    <s v="S"/>
    <d v="2016-08-31T18:44:00"/>
    <d v="2016-09-03T16:56:00"/>
    <s v="Análise e encaminhamento"/>
    <d v="1900-01-01T22:12:00"/>
    <n v="2.9250000000029104"/>
    <n v="-18"/>
    <s v="18:44"/>
  </r>
  <r>
    <s v="Secretaria de Gestão de Serviços"/>
    <x v="35"/>
    <s v="DISPENSA"/>
    <s v="SECGS_ORIGI"/>
    <s v="SECGS_Atualiz"/>
    <x v="18"/>
    <s v="S"/>
    <d v="2016-09-03T16:56:00"/>
    <d v="2016-09-06T14:37:00"/>
    <s v="Para ecaminhamentos."/>
    <d v="1900-01-01T21:41:00"/>
    <n v="2.9034722222204437"/>
    <d v="1900-01-01T00:00:00"/>
    <s v="16:56"/>
  </r>
  <r>
    <s v="Secretaria de Gestão de Serviços"/>
    <x v="35"/>
    <s v="DISPENSA"/>
    <s v="CLC_ORIGI"/>
    <s v="CLC_Atualiz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  <d v="1900-01-04T00:00:00"/>
    <s v="14:37"/>
  </r>
  <r>
    <s v="Secretaria de Gestão de Serviços"/>
    <x v="35"/>
    <s v="DISPENSA"/>
    <s v="CIP_ORIGI"/>
    <s v="CIP_Atualiz"/>
    <x v="3"/>
    <s v="S"/>
    <d v="2016-09-14T14:26:00"/>
    <d v="2016-09-14T16:58:00"/>
    <s v="À CIP: conforme acordado em reunião na data de hoje."/>
    <d v="1899-12-30T02:32:00"/>
    <n v="0.10555555555038154"/>
    <d v="1899-12-31T00:00:00"/>
    <s v="14:26"/>
  </r>
  <r>
    <s v="Secretaria de Gestão de Serviços"/>
    <x v="35"/>
    <s v="DISPENSA"/>
    <s v="SMIC_ORIGI"/>
    <s v="SMIC_Atualiz"/>
    <x v="28"/>
    <s v="S"/>
    <d v="2016-09-14T16:58:00"/>
    <d v="2016-09-16T15:36:00"/>
    <s v="Para incluir o projeto alterado."/>
    <d v="1899-12-31T22:38:00"/>
    <n v="1.9430555555591127"/>
    <d v="1900-01-02T00:00:00"/>
    <s v="16:58"/>
  </r>
  <r>
    <s v="Secretaria de Gestão de Serviços"/>
    <x v="35"/>
    <s v="DISPENSA"/>
    <s v="CLC_ORIGI"/>
    <s v="CLC_Atualiz"/>
    <x v="8"/>
    <m/>
    <d v="2016-09-16T15:36:00"/>
    <d v="2016-09-21T14:09:00"/>
    <s v="Para providências com as devidas adequações"/>
    <d v="1900-01-03T22:33:00"/>
    <n v="4.9395833333328483"/>
    <d v="1900-01-03T00:00:00"/>
    <s v="15:36"/>
  </r>
  <r>
    <s v="Secretaria de Gestão de Serviços"/>
    <x v="35"/>
    <s v="DISPENSA"/>
    <s v="SPO_ORIGI"/>
    <s v="SPO_Atualiz"/>
    <x v="5"/>
    <m/>
    <d v="2016-09-21T14:09:00"/>
    <d v="2016-09-21T17:06:00"/>
    <s v="À SPO: para informar disponibilidade orçamentária."/>
    <d v="1899-12-30T02:57:00"/>
    <n v="0.12291666666715173"/>
    <d v="1899-12-31T00:00:00"/>
    <s v="14:9"/>
  </r>
  <r>
    <s v="Secretaria de Gestão de Serviços"/>
    <x v="35"/>
    <s v="DISPENSA"/>
    <s v="CO_ORIGI"/>
    <s v="CO_Atualiz"/>
    <x v="6"/>
    <m/>
    <d v="2016-09-21T17:06:00"/>
    <d v="2016-09-21T17:39:00"/>
    <s v="Com a informação de disponibilidade orçamentária."/>
    <d v="1899-12-30T00:33:00"/>
    <n v="2.2916666668606922E-2"/>
    <d v="1899-12-31T00:00:00"/>
    <s v="17:6"/>
  </r>
  <r>
    <s v="Secretaria de Gestão de Serviços"/>
    <x v="35"/>
    <s v="DISPENSA"/>
    <s v="SECOFC_ORIGI"/>
    <s v="SECOFC_Atualiz"/>
    <x v="7"/>
    <m/>
    <d v="2016-09-21T17:39:00"/>
    <d v="2016-09-21T20:46:00"/>
    <s v="Para ciência e encaminhamento."/>
    <d v="1899-12-30T03:07:00"/>
    <n v="0.12986111110512866"/>
    <d v="1899-12-31T00:00:00"/>
    <s v="17:39"/>
  </r>
  <r>
    <s v="Secretaria de Gestão de Serviços"/>
    <x v="35"/>
    <s v="DISPENSA"/>
    <s v="CLC_ORIGI"/>
    <s v="CLC_Atualiz"/>
    <x v="8"/>
    <m/>
    <d v="2016-09-21T20:46:00"/>
    <d v="2016-09-22T17:21:00"/>
    <s v="Com informação de disponibilidade orçamentária, para demais providências."/>
    <d v="1899-12-30T20:35:00"/>
    <n v="0.85763888889050577"/>
    <d v="1900-01-01T00:00:00"/>
    <s v="20:46"/>
  </r>
  <r>
    <s v="Secretaria de Gestão de Serviços"/>
    <x v="35"/>
    <s v="DISPENSA"/>
    <s v="SECGA_ORIGI"/>
    <s v="SECGA_Atualiz"/>
    <x v="20"/>
    <m/>
    <d v="2016-09-22T17:21:00"/>
    <d v="2016-09-23T13:20:00"/>
    <s v="À SECGA: com informações, à apreciação superior."/>
    <d v="1899-12-30T19:59:00"/>
    <n v="0.83263888888905058"/>
    <d v="1900-01-01T00:00:00"/>
    <s v="17:21"/>
  </r>
  <r>
    <s v="Secretaria de Gestão de Serviços"/>
    <x v="35"/>
    <s v="DISPENSA"/>
    <s v="CLC_ORIGI"/>
    <s v="CLC_Atualiz"/>
    <x v="8"/>
    <m/>
    <d v="2016-09-23T13:20:00"/>
    <d v="2016-09-23T15:04:00"/>
    <s v="para elaborar o termo de dispensa de licitação"/>
    <d v="1899-12-30T01:44:00"/>
    <n v="7.2222222224809229E-2"/>
    <d v="1899-12-31T00:00:00"/>
    <s v="13:20"/>
  </r>
  <r>
    <s v="Secretaria de Gestão de Serviços"/>
    <x v="35"/>
    <s v="DISPENSA"/>
    <s v="SC_ORIGI"/>
    <s v="SC_Atualiz"/>
    <x v="9"/>
    <m/>
    <d v="2016-09-23T15:04:00"/>
    <d v="2016-09-26T15:38:00"/>
    <s v="À SC: para elaborar Termo de Dispensa de Licitação, com fulcro no art. 24, I, da Lei 8666/93."/>
    <d v="1900-01-02T00:34:00"/>
    <n v="3.023611111108039"/>
    <d v="1900-01-01T00:00:00"/>
    <s v="15:4"/>
  </r>
  <r>
    <s v="Secretaria de Gestão de Serviços"/>
    <x v="35"/>
    <s v="DISPENSA"/>
    <s v="CLC_ORIGI"/>
    <s v="CLC_Atualiz"/>
    <x v="8"/>
    <m/>
    <d v="2016-09-26T15:38:00"/>
    <d v="2016-09-26T16:30:00"/>
    <s v="com termo de dispensa de licitação e demais docs"/>
    <d v="1899-12-30T00:52:00"/>
    <n v="3.6111111112404615E-2"/>
    <d v="1899-12-31T00:00:00"/>
    <s v="15:38"/>
  </r>
  <r>
    <s v="Secretaria de Gestão de Serviços"/>
    <x v="35"/>
    <s v="DISPENSA"/>
    <s v="SCON_ORIGI"/>
    <s v="SCON_Atualiz"/>
    <x v="10"/>
    <m/>
    <d v="2016-09-26T16:30:00"/>
    <d v="2016-09-28T15:10:00"/>
    <s v="Para elaborar a minuta do contrato."/>
    <d v="1899-12-31T22:40:00"/>
    <n v="1.9444444444452529"/>
    <d v="1900-01-02T00:00:00"/>
    <s v="16:30"/>
  </r>
  <r>
    <s v="Secretaria de Gestão de Serviços"/>
    <x v="35"/>
    <s v="DISPENSA"/>
    <s v="CLC_ORIGI"/>
    <s v="CLC_Atualiz"/>
    <x v="8"/>
    <m/>
    <d v="2016-09-28T15:10:00"/>
    <d v="2016-09-28T18:35:00"/>
    <s v="Elaborada a minuta do contrato, segue para análise, mediante o prévio aceite da Contratada,"/>
    <d v="1899-12-30T03:25:00"/>
    <n v="0.14236111110949423"/>
    <d v="1899-12-31T00:00:00"/>
    <s v="15:10"/>
  </r>
  <r>
    <s v="Secretaria de Gestão de Serviços"/>
    <x v="35"/>
    <s v="DISPENSA"/>
    <s v="ASSDG_ORIGI"/>
    <s v="ASSDG_Atualiz"/>
    <x v="12"/>
    <m/>
    <d v="2016-09-28T18:35:00"/>
    <d v="2016-09-30T14:58:00"/>
    <s v="À ASSDG: para análise da minuta."/>
    <d v="1899-12-31T20:23:00"/>
    <n v="1.8493055555591127"/>
    <d v="1900-01-02T00:00:00"/>
    <s v="18:35"/>
  </r>
  <r>
    <s v="Secretaria de Gestão de Serviços"/>
    <x v="36"/>
    <s v="Licitação"/>
    <s v="SOP_ORIGI"/>
    <s v="SOP_Atualiz"/>
    <x v="46"/>
    <s v="S"/>
    <d v="2016-09-13T11:15:00"/>
    <d v="2016-09-14T11:15:00"/>
    <s v="-"/>
    <d v="1899-12-31T00:00:00"/>
    <n v="1"/>
    <d v="1900-01-01T00:00:00"/>
    <s v="11:15"/>
  </r>
  <r>
    <s v="Secretaria de Gestão de Serviços"/>
    <x v="36"/>
    <s v="Licitação"/>
    <s v="CIP_ORIGI"/>
    <s v="CIP_Atualiz"/>
    <x v="3"/>
    <s v="S"/>
    <d v="2016-09-14T11:15:00"/>
    <d v="2016-09-15T18:55:00"/>
    <s v="Para apreciação superior"/>
    <d v="1899-12-31T07:40:00"/>
    <n v="1.3194444444452529"/>
    <d v="1900-01-01T00:00:00"/>
    <s v="11:15"/>
  </r>
  <r>
    <s v="Secretaria de Gestão de Serviços"/>
    <x v="36"/>
    <s v="Licitação"/>
    <s v="SECGS_ORIGI"/>
    <s v="SECGS_Atualiz"/>
    <x v="18"/>
    <s v="S"/>
    <d v="2016-09-15T18:55:00"/>
    <d v="2016-09-19T10:59:00"/>
    <s v="Para encaminhamentos."/>
    <d v="1900-01-02T16:04:00"/>
    <n v="3.6694444444437977"/>
    <d v="1900-01-02T00:00:00"/>
    <s v="18:55"/>
  </r>
  <r>
    <s v="Secretaria de Gestão de Serviços"/>
    <x v="36"/>
    <s v="Licitação"/>
    <s v="SECOFC_ORIGI"/>
    <s v="SECOFC_Atualiz"/>
    <x v="7"/>
    <m/>
    <d v="2016-09-19T10:59:00"/>
    <d v="2016-09-20T17:32:00"/>
    <s v="Encaminha-se para"/>
    <d v="1899-12-31T06:33:00"/>
    <n v="1.2729166666686069"/>
    <d v="1900-01-01T00:00:00"/>
    <s v="10:59"/>
  </r>
  <r>
    <s v="Secretaria de Gestão de Serviços"/>
    <x v="36"/>
    <s v="Licitação"/>
    <s v="CO_ORIGI"/>
    <s v="CO_Atualiz"/>
    <x v="6"/>
    <m/>
    <d v="2016-09-20T17:32:00"/>
    <d v="2016-09-20T17:38:00"/>
    <s v="Para informar disponibilidade orçamentária"/>
    <d v="1899-12-30T00:06:00"/>
    <n v="4.166666665696539E-3"/>
    <d v="1899-12-31T00:00:00"/>
    <s v="17:32"/>
  </r>
  <r>
    <s v="Secretaria de Gestão de Serviços"/>
    <x v="36"/>
    <s v="Licitação"/>
    <s v="SPO_ORIGI"/>
    <s v="SPO_Atualiz"/>
    <x v="5"/>
    <m/>
    <d v="2016-09-20T17:38:00"/>
    <d v="2016-09-20T19:17:00"/>
    <s v="Para informar disponibilidade orçamentária."/>
    <d v="1899-12-30T01:39:00"/>
    <n v="6.8749999998544808E-2"/>
    <d v="1899-12-31T00:00:00"/>
    <s v="17:38"/>
  </r>
  <r>
    <s v="Secretaria de Gestão de Serviços"/>
    <x v="36"/>
    <s v="Licitação"/>
    <s v="CO_ORIGI"/>
    <s v="CO_Atualiz"/>
    <x v="6"/>
    <m/>
    <d v="2016-09-20T19:17:00"/>
    <d v="2016-09-20T20:27:00"/>
    <s v="Com a informação de disponibilidade orçamentária."/>
    <d v="1899-12-30T01:10:00"/>
    <n v="4.8611111109494232E-2"/>
    <d v="1899-12-31T00:00:00"/>
    <s v="19:17"/>
  </r>
  <r>
    <s v="Secretaria de Gestão de Serviços"/>
    <x v="36"/>
    <s v="Licitação"/>
    <s v="SECOFC_ORIGI"/>
    <s v="SECOFC_Atualiz"/>
    <x v="7"/>
    <m/>
    <d v="2016-09-20T20:27:00"/>
    <d v="2016-09-21T16:06:00"/>
    <s v="Para ciência e encaminhamento."/>
    <d v="1899-12-30T19:39:00"/>
    <n v="0.81874999999854481"/>
    <d v="1900-01-01T00:00:00"/>
    <s v="20:27"/>
  </r>
  <r>
    <s v="Secretaria de Gestão de Serviços"/>
    <x v="36"/>
    <s v="Licitação"/>
    <s v="CLC_ORIGI"/>
    <s v="CLC_Atualiz"/>
    <x v="8"/>
    <m/>
    <d v="2016-09-21T16:06:00"/>
    <d v="2016-09-23T16:30:00"/>
    <s v="Com informação de disponibilidade orçamentária, para demais providências."/>
    <d v="1900-01-01T00:24:00"/>
    <n v="2.0166666666700621"/>
    <d v="1900-01-02T00:00:00"/>
    <s v="16:6"/>
  </r>
  <r>
    <s v="Secretaria de Gestão de Serviços"/>
    <x v="36"/>
    <s v="Licitação"/>
    <s v="SC_ORIGI"/>
    <s v="SC_Atualiz"/>
    <x v="9"/>
    <m/>
    <d v="2016-09-23T16:30:00"/>
    <d v="2016-09-25T12:59:00"/>
    <s v="À SC: para emitir TAL."/>
    <d v="1899-12-31T20:29:00"/>
    <n v="1.8534722222248092"/>
    <d v="1899-12-31T00:00:00"/>
    <s v="16:30"/>
  </r>
  <r>
    <s v="Secretaria de Gestão de Serviços"/>
    <x v="36"/>
    <s v="Licitação"/>
    <s v="SOP_ORIGI"/>
    <s v="SOP_Atualiz"/>
    <x v="46"/>
    <s v="S"/>
    <d v="2016-09-25T12:59:00"/>
    <d v="2016-09-27T15:44:00"/>
    <s v="A pedido"/>
    <d v="1900-01-01T02:45:00"/>
    <n v="2.1145833333284827"/>
    <d v="1900-01-01T00:00:00"/>
    <s v="12:59"/>
  </r>
  <r>
    <s v="Secretaria de Gestão de Serviços"/>
    <x v="36"/>
    <s v="Licitação"/>
    <s v="SPO_ORIGI"/>
    <s v="SPO_Atualiz"/>
    <x v="5"/>
    <m/>
    <d v="2016-09-27T15:44:00"/>
    <d v="2016-09-27T17:41:00"/>
    <s v="Para anulaÃ§Ã£o"/>
    <d v="1899-12-30T01:57:00"/>
    <n v="8.1250000002910383E-2"/>
    <d v="1899-12-31T00:00:00"/>
    <s v="15:44"/>
  </r>
  <r>
    <s v="Secretaria de Gestão de Serviços"/>
    <x v="36"/>
    <s v="Licitação"/>
    <s v="CO_ORIGI"/>
    <s v="CO_Atualiz"/>
    <x v="6"/>
    <m/>
    <d v="2016-09-27T17:41:00"/>
    <d v="2016-09-27T18:20:00"/>
    <s v="Com a informação de disponibilidade."/>
    <d v="1899-12-30T00:39:00"/>
    <n v="2.7083333334303461E-2"/>
    <d v="1899-12-31T00:00:00"/>
    <s v="17:41"/>
  </r>
  <r>
    <s v="Secretaria de Gestão de Serviços"/>
    <x v="36"/>
    <s v="Licitação"/>
    <s v="SECOFC_ORIGI"/>
    <s v="SECOFC_Atualiz"/>
    <x v="7"/>
    <m/>
    <d v="2016-09-27T18:20:00"/>
    <d v="2016-09-27T18:57:00"/>
    <s v="Para ciência e encaminhamento."/>
    <d v="1899-12-30T00:37:00"/>
    <n v="2.569444444088731E-2"/>
    <d v="1899-12-31T00:00:00"/>
    <s v="18:20"/>
  </r>
  <r>
    <s v="Secretaria de Gestão de Serviços"/>
    <x v="36"/>
    <s v="Licitação"/>
    <s v="SC_ORIGI"/>
    <s v="SC_Atualiz"/>
    <x v="9"/>
    <m/>
    <d v="2016-09-27T18:57:00"/>
    <d v="2016-09-30T17:55:00"/>
    <s v="Para continuidade do processo."/>
    <d v="1900-01-01T22:58:00"/>
    <n v="2.9569444444496185"/>
    <d v="1900-01-03T00:00:00"/>
    <s v="18:57"/>
  </r>
  <r>
    <s v="Secretaria de Gestão de Serviços"/>
    <x v="36"/>
    <s v="Licitação"/>
    <s v="CLC_ORIGI"/>
    <s v="CLC_Atualiz"/>
    <x v="8"/>
    <m/>
    <d v="2016-09-30T17:55:00"/>
    <d v="2016-10-04T16:59:00"/>
    <s v="com termo de abertura de licitação"/>
    <d v="1900-01-02T23:04:00"/>
    <n v="3.961111111108039"/>
    <n v="-18"/>
    <s v="17:55"/>
  </r>
  <r>
    <s v="Secretaria de Gestão de Serviços"/>
    <x v="36"/>
    <s v="Licitação"/>
    <s v="SECGA_ORIGI"/>
    <s v="SECGA_Atualiz"/>
    <x v="20"/>
    <m/>
    <d v="2016-10-04T16:59:00"/>
    <d v="2016-10-05T18:00:00"/>
    <s v="À SECGA: para apreciação do TAL n. 159/2016, designação de fiscal/gestor e definição da modalidade."/>
    <d v="1899-12-31T01:01:00"/>
    <n v="1.0423611111109494"/>
    <d v="1900-01-01T00:00:00"/>
    <s v="16:59"/>
  </r>
  <r>
    <s v="Secretaria de Gestão de Serviços"/>
    <x v="36"/>
    <s v="Licitação"/>
    <s v="CLC_ORIGI"/>
    <s v="CLC_Atualiz"/>
    <x v="8"/>
    <m/>
    <d v="2016-10-05T18:00:00"/>
    <d v="2016-10-06T18:53:00"/>
    <s v="Para continuidade da contratação."/>
    <d v="1899-12-31T00:53:00"/>
    <n v="1.0368055555591127"/>
    <d v="1900-01-01T00:00:00"/>
    <s v="18:0"/>
  </r>
  <r>
    <s v="Secretaria de Gestão de Serviços"/>
    <x v="36"/>
    <s v="Licitação"/>
    <s v="SLIC_ORIGI"/>
    <s v="SLIC_Atualiz"/>
    <x v="27"/>
    <m/>
    <d v="2016-10-06T18:53:00"/>
    <d v="2016-10-11T14:24:00"/>
    <s v="À SLIC: para elaborar minuta de edital."/>
    <d v="1900-01-03T19:31:00"/>
    <n v="4.8131944444394321"/>
    <d v="1900-01-03T00:00:00"/>
    <s v="18:53"/>
  </r>
  <r>
    <s v="Secretaria de Gestão de Serviços"/>
    <x v="36"/>
    <s v="Licitação"/>
    <s v="SCON_ORIGI"/>
    <s v="SCON_Atualiz"/>
    <x v="10"/>
    <m/>
    <d v="2016-10-11T14:24:00"/>
    <d v="2016-10-13T18:12:00"/>
    <s v="Para elaborar a minuta do contrato (Anexo VIII)."/>
    <d v="1900-01-01T03:48:00"/>
    <n v="2.1583333333328483"/>
    <d v="1900-01-01T00:00:00"/>
    <s v="14:24"/>
  </r>
  <r>
    <s v="Secretaria de Gestão de Serviços"/>
    <x v="36"/>
    <s v="Licitação"/>
    <s v="SLIC_ORIGI"/>
    <s v="SLIC_Atualiz"/>
    <x v="27"/>
    <m/>
    <d v="2016-10-13T18:12:00"/>
    <d v="2016-10-14T15:16:00"/>
    <s v="Com a minuta do contrato."/>
    <d v="1899-12-30T21:04:00"/>
    <n v="0.87777777777955635"/>
    <d v="1900-01-01T00:00:00"/>
    <s v="18:12"/>
  </r>
  <r>
    <s v="Secretaria de Gestão de Serviços"/>
    <x v="36"/>
    <s v="Licitação"/>
    <s v="CLC_ORIGI"/>
    <s v="CLC_Atualiz"/>
    <x v="8"/>
    <m/>
    <d v="2016-10-14T15:16:00"/>
    <d v="2016-10-14T16:28:00"/>
    <s v="Para análise da minuta do edital e seus anexos."/>
    <d v="1899-12-30T01:12:00"/>
    <n v="5.0000000002910383E-2"/>
    <d v="1899-12-31T00:00:00"/>
    <s v="15:16"/>
  </r>
  <r>
    <s v="Secretaria de Gestão de Serviços"/>
    <x v="36"/>
    <s v="Licitação"/>
    <s v="SECGA_ORIGI"/>
    <s v="SECGA_Atualiz"/>
    <x v="20"/>
    <m/>
    <d v="2016-10-14T16:28:00"/>
    <d v="2016-10-14T17:28:00"/>
    <s v="Submetemos à apreciação superior."/>
    <d v="1899-12-30T01:00:00"/>
    <n v="4.1666666664241347E-2"/>
    <d v="1899-12-31T00:00:00"/>
    <s v="16:28"/>
  </r>
  <r>
    <s v="Secretaria de Gestão de Serviços"/>
    <x v="36"/>
    <s v="Licitação"/>
    <s v="CPL_ORIGI"/>
    <s v="CPL_Atualiz"/>
    <x v="11"/>
    <m/>
    <d v="2016-10-14T17:28:00"/>
    <d v="2016-10-14T19:16:00"/>
    <s v="De acordo com a minuta do edital e seus anexos. Segue para análise dessa CPL e demais encaminhament"/>
    <d v="1899-12-30T01:48:00"/>
    <n v="7.4999999997089617E-2"/>
    <d v="1899-12-31T00:00:00"/>
    <s v="17:28"/>
  </r>
  <r>
    <s v="Secretaria de Gestão de Serviços"/>
    <x v="36"/>
    <s v="Licitação"/>
    <s v="ASSDG_ORIGI"/>
    <s v="ASSDG_Atualiz"/>
    <x v="12"/>
    <m/>
    <d v="2016-10-14T19:16:00"/>
    <d v="2016-10-16T11:25:00"/>
    <s v="Para análise e aprovação."/>
    <d v="1899-12-31T16:09:00"/>
    <n v="1.6729166666700621"/>
    <d v="1899-12-31T00:00:00"/>
    <s v="19:16"/>
  </r>
  <r>
    <s v="Secretaria de Gestão de Serviços"/>
    <x v="36"/>
    <s v="Licitação"/>
    <s v="DG_ORIGI"/>
    <s v="DG_Atualiz"/>
    <x v="1"/>
    <m/>
    <d v="2016-10-16T11:25:00"/>
    <d v="2016-10-17T12:28:00"/>
    <s v="Para apreciação."/>
    <d v="1899-12-31T01:03:00"/>
    <n v="1.0437499999970896"/>
    <d v="1899-12-31T00:00:00"/>
    <s v="11:25"/>
  </r>
  <r>
    <s v="Secretaria de Gestão de Serviços"/>
    <x v="36"/>
    <s v="Licitação"/>
    <s v="SLIC_ORIGI"/>
    <s v="SLIC_Atualiz"/>
    <x v="27"/>
    <m/>
    <d v="2016-10-17T12:28:00"/>
    <d v="2016-10-17T15:57:00"/>
    <s v="para publicação do edital"/>
    <d v="1899-12-30T03:29:00"/>
    <n v="0.14513888888905058"/>
    <d v="1899-12-31T00:00:00"/>
    <s v="12:28"/>
  </r>
  <r>
    <s v="Secretaria de Gestão de Serviços"/>
    <x v="36"/>
    <s v="Licitação"/>
    <s v="CPL_ORIGI"/>
    <s v="CPL_Atualiz"/>
    <x v="11"/>
    <m/>
    <d v="2016-10-17T15:57:00"/>
    <d v="2016-10-17T16:47:00"/>
    <s v="Para assinatura."/>
    <d v="1899-12-30T00:50:00"/>
    <n v="3.4722222226264421E-2"/>
    <d v="1899-12-31T00:00:00"/>
    <s v="15:57"/>
  </r>
  <r>
    <s v="Secretaria de Gestão de Serviços"/>
    <x v="36"/>
    <s v="Licitação"/>
    <s v="SLIC_ORIGI"/>
    <s v="SLIC_Atualiz"/>
    <x v="27"/>
    <m/>
    <d v="2016-10-17T16:47:00"/>
    <d v="2016-10-18T15:03:00"/>
    <s v="Edital assinado."/>
    <d v="1899-12-30T22:16:00"/>
    <n v="0.92777777777519077"/>
    <d v="1900-01-01T00:00:00"/>
    <s v="16:47"/>
  </r>
  <r>
    <s v="Secretaria de Gestão de Serviços"/>
    <x v="37"/>
    <s v="Licitação"/>
    <s v="SMOP_ORIGI"/>
    <s v="SMIC_Atualiz"/>
    <x v="28"/>
    <s v="S"/>
    <d v="2016-06-29T14:44:00"/>
    <d v="2016-07-04T14:44:00"/>
    <s v="-"/>
    <d v="1900-01-04T00:00:00"/>
    <n v="5"/>
    <n v="-20"/>
    <s v="14:44"/>
  </r>
  <r>
    <s v="Secretaria de Gestão de Serviços"/>
    <x v="37"/>
    <s v="Licitação"/>
    <s v="CIP_ORIGI"/>
    <s v="CIP_Atualiz"/>
    <x v="3"/>
    <s v="S"/>
    <d v="2016-07-04T14:44:00"/>
    <d v="2016-07-06T16:56:00"/>
    <s v="Apreciação e encaminhamento"/>
    <d v="1900-01-01T02:12:00"/>
    <n v="2.0916666666671517"/>
    <d v="1900-01-02T00:00:00"/>
    <s v="14:44"/>
  </r>
  <r>
    <s v="Secretaria de Gestão de Serviços"/>
    <x v="37"/>
    <s v="Licitação"/>
    <s v="SMOP_ORIGI"/>
    <s v="SMIC_Atualiz"/>
    <x v="28"/>
    <s v="S"/>
    <d v="2016-07-06T16:56:00"/>
    <d v="2016-07-08T14:51:00"/>
    <s v="Solicito anexar o estudo preliminar, com as adequações/alterações, assim como informar se o PB está"/>
    <d v="1899-12-31T21:55:00"/>
    <n v="1.9131944444452529"/>
    <d v="1900-01-02T00:00:00"/>
    <s v="16:56"/>
  </r>
  <r>
    <s v="Secretaria de Gestão de Serviços"/>
    <x v="37"/>
    <s v="Licitação"/>
    <s v="CIP_ORIGI"/>
    <s v="CIP_Atualiz"/>
    <x v="3"/>
    <s v="S"/>
    <d v="2016-07-08T14:51:00"/>
    <d v="2016-07-08T17:09:00"/>
    <s v="Segue para análise e encaminhamento"/>
    <d v="1899-12-30T02:18:00"/>
    <n v="9.5833333332848269E-2"/>
    <d v="1899-12-31T00:00:00"/>
    <s v="14:51"/>
  </r>
  <r>
    <s v="Secretaria de Gestão de Serviços"/>
    <x v="37"/>
    <s v="Licitação"/>
    <s v="SMOP_ORIGI"/>
    <s v="SMIC_Atualiz"/>
    <x v="28"/>
    <s v="S"/>
    <d v="2016-07-08T17:09:00"/>
    <d v="2016-07-29T17:09:00"/>
    <s v="Para adequações ao PB de acordo com o estudo de viabilidade."/>
    <d v="1900-01-20T00:00:00"/>
    <n v="21"/>
    <d v="1900-01-15T00:00:00"/>
    <s v="17:9"/>
  </r>
  <r>
    <s v="Secretaria de Gestão de Serviços"/>
    <x v="37"/>
    <s v="Licitação"/>
    <s v="CIP_ORIGI"/>
    <s v="CIP_Atualiz"/>
    <x v="3"/>
    <s v="S"/>
    <d v="2016-07-29T17:09:00"/>
    <d v="2016-08-09T13:38:00"/>
    <s v="Para avaliação e encaminhamentos."/>
    <d v="1900-01-09T20:29:00"/>
    <n v="10.853472222224809"/>
    <n v="-15"/>
    <s v="17:9"/>
  </r>
  <r>
    <s v="Secretaria de Gestão de Serviços"/>
    <x v="37"/>
    <s v="Licitação"/>
    <s v="SECGS_ORIGI"/>
    <s v="SECGS_Atualiz"/>
    <x v="18"/>
    <s v="S"/>
    <d v="2016-08-09T13:38:00"/>
    <d v="2016-08-09T16:59:00"/>
    <s v="Para apreciação superior."/>
    <d v="1899-12-30T03:21:00"/>
    <n v="0.13958333332993789"/>
    <d v="1899-12-31T00:00:00"/>
    <s v="13:38"/>
  </r>
  <r>
    <s v="Secretaria de Gestão de Serviços"/>
    <x v="37"/>
    <s v="Licitação"/>
    <s v="CLC_ORIGI"/>
    <s v="CLC_Atualiz"/>
    <x v="8"/>
    <m/>
    <d v="2016-08-09T16:59:00"/>
    <d v="2016-08-12T14:32:00"/>
    <s v="Feitas as alterações ao projeto básico, solicitamos encaminhamento à contratação."/>
    <d v="1900-01-01T21:33:00"/>
    <n v="2.8979166666686069"/>
    <d v="1900-01-03T00:00:00"/>
    <s v="16:59"/>
  </r>
  <r>
    <s v="Secretaria de Gestão de Serviços"/>
    <x v="37"/>
    <s v="Licitação"/>
    <s v="SC_ORIGI"/>
    <s v="SC_Atualiz"/>
    <x v="9"/>
    <m/>
    <d v="2016-08-12T14:32:00"/>
    <d v="2016-10-04T14:41:00"/>
    <s v="Para orçar"/>
    <d v="1900-02-21T00:09:00"/>
    <n v="53.006249999998545"/>
    <n v="-6"/>
    <s v="14:32"/>
  </r>
  <r>
    <s v="Secretaria de Gestão de Serviços"/>
    <x v="37"/>
    <s v="Licitação"/>
    <s v="CLC_ORIGI"/>
    <s v="CLC_Atualiz"/>
    <x v="8"/>
    <m/>
    <d v="2016-10-04T14:41:00"/>
    <d v="2016-10-05T12:21:00"/>
    <s v="Com orçamento"/>
    <d v="1899-12-30T21:40:00"/>
    <n v="0.90277777777373558"/>
    <d v="1900-01-01T00:00:00"/>
    <s v="14:41"/>
  </r>
  <r>
    <s v="Secretaria de Gestão de Serviços"/>
    <x v="37"/>
    <s v="Licitação"/>
    <s v="SPO_ORIGI"/>
    <s v="SPO_Atualiz"/>
    <x v="5"/>
    <m/>
    <d v="2016-10-05T12:21:00"/>
    <d v="2016-10-05T14:51:00"/>
    <s v="Para informar disponibilidade orÃ§amentÃ¡ria."/>
    <d v="1899-12-30T02:30:00"/>
    <n v="0.10416666667151731"/>
    <d v="1899-12-31T00:00:00"/>
    <s v="12:21"/>
  </r>
  <r>
    <s v="Secretaria de Gestão de Serviços"/>
    <x v="37"/>
    <s v="Licitação"/>
    <s v="CO_ORIGI"/>
    <s v="CO_Atualiz"/>
    <x v="6"/>
    <m/>
    <d v="2016-10-05T14:51:00"/>
    <d v="2016-10-05T15:35:00"/>
    <s v="Com a informação de disponibilidade orçamentária."/>
    <d v="1899-12-30T00:44:00"/>
    <n v="3.0555555553291924E-2"/>
    <d v="1899-12-31T00:00:00"/>
    <s v="14:51"/>
  </r>
  <r>
    <s v="Secretaria de Gestão de Serviços"/>
    <x v="37"/>
    <s v="Licitação"/>
    <s v="SECOFC_ORIGI"/>
    <s v="SECOFC_Atualiz"/>
    <x v="7"/>
    <m/>
    <d v="2016-10-05T15:35:00"/>
    <d v="2016-10-05T17:07:00"/>
    <s v="Para ciência e encaminhamento."/>
    <d v="1899-12-30T01:32:00"/>
    <n v="6.3888888886140194E-2"/>
    <d v="1899-12-31T00:00:00"/>
    <s v="15:35"/>
  </r>
  <r>
    <s v="Secretaria de Gestão de Serviços"/>
    <x v="37"/>
    <s v="Licitação"/>
    <s v="CLC_ORIGI"/>
    <s v="CLC_Atualiz"/>
    <x v="8"/>
    <m/>
    <d v="2016-10-05T17:07:00"/>
    <d v="2016-10-06T18:46:00"/>
    <s v="Com informação de disponibilidade orçamentária, para demais providências."/>
    <d v="1899-12-31T01:39:00"/>
    <n v="1.0687500000058208"/>
    <d v="1900-01-01T00:00:00"/>
    <s v="17:7"/>
  </r>
  <r>
    <s v="Secretaria de Gestão de Serviços"/>
    <x v="37"/>
    <s v="Licitação"/>
    <s v="SC_ORIGI"/>
    <s v="SC_Atualiz"/>
    <x v="9"/>
    <m/>
    <d v="2016-10-06T18:46:00"/>
    <d v="2016-10-07T16:42:00"/>
    <s v="À SC: para emitir Termo de Abertura de Licitação."/>
    <d v="1899-12-30T21:56:00"/>
    <n v="0.913888888884685"/>
    <d v="1900-01-01T00:00:00"/>
    <s v="18:46"/>
  </r>
  <r>
    <s v="Secretaria de Gestão de Serviços"/>
    <x v="37"/>
    <s v="Licitação"/>
    <s v="CLC_ORIGI"/>
    <s v="CLC_Atualiz"/>
    <x v="8"/>
    <m/>
    <d v="2016-10-07T16:42:00"/>
    <d v="2016-10-11T19:47:00"/>
    <s v="Com termo de abertura de licitação"/>
    <d v="1900-01-03T03:05:00"/>
    <n v="4.1284722222262644"/>
    <d v="1900-01-02T00:00:00"/>
    <s v="16:42"/>
  </r>
  <r>
    <s v="Secretaria de Gestão de Serviços"/>
    <x v="37"/>
    <s v="Licitação"/>
    <s v="SECGA_ORIGI"/>
    <s v="SECGA_Atualiz"/>
    <x v="20"/>
    <m/>
    <d v="2016-10-11T19:47:00"/>
    <d v="2016-10-13T19:05:00"/>
    <s v="Para autorizar o Termo de Abertura de Licitação nº 173/2016."/>
    <d v="1899-12-31T23:18:00"/>
    <n v="1.9708333333328483"/>
    <d v="1900-01-01T00:00:00"/>
    <s v="19:47"/>
  </r>
  <r>
    <s v="Secretaria de Gestão de Serviços"/>
    <x v="37"/>
    <s v="Licitação"/>
    <s v="SECGS_ORIGI"/>
    <s v="SECGS_Atualiz"/>
    <x v="18"/>
    <s v="S"/>
    <d v="2016-10-13T19:05:00"/>
    <d v="2016-10-14T16:25:00"/>
    <s v="Para informar"/>
    <d v="1899-12-30T21:20:00"/>
    <n v="0.88888888889050577"/>
    <d v="1900-01-01T00:00:00"/>
    <s v="19:5"/>
  </r>
  <r>
    <s v="Secretaria de Gestão de Serviços"/>
    <x v="37"/>
    <s v="Licitação"/>
    <s v="SPO_ORIGI"/>
    <s v="SPO_Atualiz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  <d v="1899-12-31T00:00:00"/>
    <s v="16:25"/>
  </r>
  <r>
    <s v="Secretaria de Gestão de Serviços"/>
    <x v="37"/>
    <s v="Licitação"/>
    <s v="CO_ORIGI"/>
    <s v="CO_Atualiz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  <d v="1899-12-31T00:00:00"/>
    <s v="17:17"/>
  </r>
  <r>
    <s v="Secretaria de Gestão de Serviços"/>
    <x v="37"/>
    <s v="Licitação"/>
    <s v="SECGS_ORIGI"/>
    <s v="SECGS_Atualiz"/>
    <x v="18"/>
    <s v="S"/>
    <d v="2016-10-14T17:36:00"/>
    <d v="2016-10-21T13:53:00"/>
    <s v="Em devolução, com anulação do pré-empenho."/>
    <d v="1900-01-05T20:17:00"/>
    <n v="6.8451388888934162"/>
    <d v="1900-01-05T00:00:00"/>
    <s v="17:36"/>
  </r>
  <r>
    <s v="Secretaria de Gestão de Serviços"/>
    <x v="37"/>
    <s v="Licitação"/>
    <s v="SMIC_ORIGI"/>
    <s v="SMIC_Atualiz"/>
    <x v="28"/>
    <s v="S"/>
    <d v="2016-10-21T13:53:00"/>
    <d v="2017-01-28T12:07:00"/>
    <s v="Para ciência e procedimentos cabíveis"/>
    <d v="1900-04-07T22:14:00"/>
    <n v="98.926388888889051"/>
    <d v="1900-08-24T00:00:00"/>
    <s v="13:53"/>
  </r>
  <r>
    <s v="Secretaria de Gestão de Serviços"/>
    <x v="37"/>
    <s v="Licitação"/>
    <s v="CIP_ORIGI"/>
    <s v="CIP_Atualiz"/>
    <x v="3"/>
    <s v="S"/>
    <d v="2017-01-28T12:07:00"/>
    <d v="2017-01-30T17:44:00"/>
    <s v="Para análise e encaminhamentos."/>
    <d v="1900-01-01T05:37:00"/>
    <n v="2.234027777776646"/>
    <d v="1899-12-31T00:00:00"/>
    <s v="12:7"/>
  </r>
  <r>
    <s v="Secretaria de Gestão de Serviços"/>
    <x v="37"/>
    <s v="Licitação"/>
    <s v="SECGS_ORIGI"/>
    <s v="SECGS_Atualiz"/>
    <x v="18"/>
    <s v="S"/>
    <d v="2017-01-30T17:44:00"/>
    <d v="2017-02-01T12:17:00"/>
    <s v="Para avaliação."/>
    <d v="1899-12-31T18:33:00"/>
    <n v="1.7729166666686069"/>
    <n v="-20"/>
    <s v="17:44"/>
  </r>
  <r>
    <s v="Secretaria de Gestão de Serviços"/>
    <x v="37"/>
    <s v="Licitação"/>
    <s v="SPO_ORIGI"/>
    <s v="SPO_Atualiz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  <d v="1899-12-31T00:00:00"/>
    <s v="12:17"/>
  </r>
  <r>
    <s v="Secretaria de Gestão de Serviços"/>
    <x v="37"/>
    <s v="Licitação"/>
    <s v="CO_ORIGI"/>
    <s v="CO_Atualiz"/>
    <x v="6"/>
    <m/>
    <d v="2017-02-01T14:28:00"/>
    <d v="2017-02-01T17:12:00"/>
    <s v="Com o pré-empenho."/>
    <d v="1899-12-30T02:44:00"/>
    <n v="0.11388888888905058"/>
    <d v="1899-12-31T00:00:00"/>
    <s v="14:28"/>
  </r>
  <r>
    <s v="Secretaria de Gestão de Serviços"/>
    <x v="37"/>
    <s v="Licitação"/>
    <s v="SECOFC_ORIGI"/>
    <s v="SECOFC_Atualiz"/>
    <x v="7"/>
    <m/>
    <d v="2017-02-01T17:12:00"/>
    <d v="2017-02-01T19:48:00"/>
    <s v="Para ciência e encaminhamento."/>
    <d v="1899-12-30T02:36:00"/>
    <n v="0.10833333332993789"/>
    <d v="1899-12-31T00:00:00"/>
    <s v="17:12"/>
  </r>
  <r>
    <s v="Secretaria de Gestão de Serviços"/>
    <x v="37"/>
    <s v="Licitação"/>
    <s v="SECGS_ORIGI"/>
    <s v="SECGS_Atualiz"/>
    <x v="18"/>
    <s v="S"/>
    <d v="2017-02-01T19:48:00"/>
    <d v="2017-02-07T17:56:00"/>
    <s v="Para ciência."/>
    <d v="1900-01-04T22:08:00"/>
    <n v="5.922222222223354"/>
    <d v="1900-01-04T00:00:00"/>
    <s v="19:48"/>
  </r>
  <r>
    <s v="Secretaria de Gestão de Serviços"/>
    <x v="37"/>
    <s v="Licitação"/>
    <s v="CLC_ORIGI"/>
    <s v="CLC_Atualiz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  <d v="1900-01-01T00:00:00"/>
    <s v="17:56"/>
  </r>
  <r>
    <s v="Secretaria de Gestão de Serviços"/>
    <x v="37"/>
    <s v="Licitação"/>
    <s v="SC_ORIGI"/>
    <s v="SC_Atualiz"/>
    <x v="9"/>
    <m/>
    <d v="2017-02-08T18:00:00"/>
    <d v="2017-02-09T15:20:00"/>
    <s v="Para confirmar orÃ§amentos e emitir novo Termo de Abertura de LicitaÃ§Ã£o."/>
    <d v="1899-12-30T21:20:00"/>
    <n v="0.88888888889050577"/>
    <d v="1900-01-01T00:00:00"/>
    <s v="18:0"/>
  </r>
  <r>
    <s v="Secretaria de Gestão de Serviços"/>
    <x v="37"/>
    <s v="Licitação"/>
    <s v="SMIC_ORIGI"/>
    <s v="SMIC_Atualiz"/>
    <x v="28"/>
    <s v="S"/>
    <d v="2017-02-09T15:20:00"/>
    <d v="2017-02-09T18:33:00"/>
    <s v="Para retificaÃ§Ã£o do Projeto BÃ¡sico."/>
    <d v="1899-12-30T03:13:00"/>
    <n v="0.13402777777810115"/>
    <d v="1899-12-31T00:00:00"/>
    <s v="15:20"/>
  </r>
  <r>
    <s v="Secretaria de Gestão de Serviços"/>
    <x v="37"/>
    <s v="Licitação"/>
    <s v="SC_ORIGI"/>
    <s v="SC_Atualiz"/>
    <x v="9"/>
    <m/>
    <d v="2017-02-09T18:33:00"/>
    <d v="2017-03-07T14:41:00"/>
    <s v="Com Projeto Básico readequado"/>
    <d v="1900-01-24T20:08:00"/>
    <n v="25.838888888887595"/>
    <n v="-3"/>
    <s v="18:33"/>
  </r>
  <r>
    <s v="Secretaria de Gestão de Serviços"/>
    <x v="37"/>
    <s v="Licitação"/>
    <s v="CLC_ORIGI"/>
    <s v="CLC_Atualiz"/>
    <x v="8"/>
    <m/>
    <d v="2017-03-07T14:41:00"/>
    <d v="2017-03-07T16:58:00"/>
    <s v="com orçamentos"/>
    <d v="1899-12-30T02:17:00"/>
    <n v="9.5138888886140194E-2"/>
    <d v="1899-12-31T00:00:00"/>
    <s v="14:41"/>
  </r>
  <r>
    <s v="Secretaria de Gestão de Serviços"/>
    <x v="37"/>
    <s v="Licitação"/>
    <s v="SPO_ORIGI"/>
    <s v="SPO_Atualiz"/>
    <x v="5"/>
    <m/>
    <d v="2017-03-07T16:58:00"/>
    <d v="2017-03-07T17:29:00"/>
    <s v="Para complementar a informação de disponibilidade orçamentária."/>
    <d v="1899-12-30T00:31:00"/>
    <n v="2.1527777782466728E-2"/>
    <d v="1899-12-31T00:00:00"/>
    <s v="16:58"/>
  </r>
  <r>
    <s v="Secretaria de Gestão de Serviços"/>
    <x v="37"/>
    <s v="Licitação"/>
    <s v="CO_ORIGI"/>
    <s v="CO_Atualiz"/>
    <x v="6"/>
    <m/>
    <d v="2017-03-07T17:29:00"/>
    <d v="2017-03-07T18:02:00"/>
    <s v="Com a informação de disponibilidade"/>
    <d v="1899-12-30T00:33:00"/>
    <n v="2.2916666661330964E-2"/>
    <d v="1899-12-31T00:00:00"/>
    <s v="17:29"/>
  </r>
  <r>
    <s v="Secretaria de Gestão de Serviços"/>
    <x v="37"/>
    <s v="Licitação"/>
    <s v="SECOFC_ORIGI"/>
    <s v="SECOFC_Atualiz"/>
    <x v="7"/>
    <m/>
    <d v="2017-03-07T18:02:00"/>
    <d v="2017-03-08T14:44:00"/>
    <s v="Para ciência e encaminhamento."/>
    <d v="1899-12-30T20:42:00"/>
    <n v="0.86250000000291038"/>
    <d v="1900-01-01T00:00:00"/>
    <s v="18:2"/>
  </r>
  <r>
    <s v="Secretaria de Gestão de Serviços"/>
    <x v="37"/>
    <s v="Licitação"/>
    <s v="CLC_ORIGI"/>
    <s v="CLC_Atualiz"/>
    <x v="8"/>
    <m/>
    <d v="2017-03-08T14:44:00"/>
    <d v="2017-03-08T15:38:00"/>
    <s v="Com informação de disponibilidade orçamentária, para demais procedimentos."/>
    <d v="1899-12-30T00:54:00"/>
    <n v="3.7499999998544808E-2"/>
    <d v="1899-12-31T00:00:00"/>
    <s v="14:44"/>
  </r>
  <r>
    <s v="Secretaria de Gestão de Serviços"/>
    <x v="37"/>
    <s v="Licitação"/>
    <s v="SC_ORIGI"/>
    <s v="SC_Atualiz"/>
    <x v="9"/>
    <m/>
    <d v="2017-03-08T15:38:00"/>
    <d v="2017-03-08T18:04:00"/>
    <s v="Para emitir Termo de Abertura de Licitação."/>
    <d v="1899-12-30T02:26:00"/>
    <n v="0.10138888889196096"/>
    <d v="1899-12-31T00:00:00"/>
    <s v="15:38"/>
  </r>
  <r>
    <s v="Secretaria de Gestão de Serviços"/>
    <x v="37"/>
    <s v="Licitação"/>
    <s v="CLC_ORIGI"/>
    <s v="CLC_Atualiz"/>
    <x v="8"/>
    <m/>
    <d v="2017-03-08T18:04:00"/>
    <d v="2017-03-08T19:01:00"/>
    <s v="Com termo de abertura de licitação"/>
    <d v="1899-12-30T00:57:00"/>
    <n v="3.9583333331393078E-2"/>
    <d v="1899-12-31T00:00:00"/>
    <s v="18:4"/>
  </r>
  <r>
    <s v="Secretaria de Gestão de Serviços"/>
    <x v="37"/>
    <s v="Licitação"/>
    <s v="SECGA_ORIGI"/>
    <s v="SECGA_Atualiz"/>
    <x v="20"/>
    <m/>
    <d v="2017-03-08T19:01:00"/>
    <d v="2017-03-09T18:12:00"/>
    <s v="Para análise e autorização."/>
    <d v="1899-12-30T23:11:00"/>
    <n v="0.96597222222044365"/>
    <d v="1900-01-01T00:00:00"/>
    <s v="19:1"/>
  </r>
  <r>
    <s v="Secretaria de Gestão de Serviços"/>
    <x v="37"/>
    <s v="Licitação"/>
    <s v="CLC_ORIGI"/>
    <s v="CLC_Atualiz"/>
    <x v="8"/>
    <m/>
    <d v="2017-03-09T18:12:00"/>
    <d v="2017-03-09T19:14:00"/>
    <s v="De acordo com o termo de abertura de licitação."/>
    <d v="1899-12-30T01:02:00"/>
    <n v="4.3055555557657499E-2"/>
    <d v="1899-12-31T00:00:00"/>
    <s v="18:12"/>
  </r>
  <r>
    <s v="Secretaria de Gestão de Serviços"/>
    <x v="37"/>
    <s v="Licitação"/>
    <s v="SLIC_ORIGI"/>
    <s v="SLIC_Atualiz"/>
    <x v="27"/>
    <m/>
    <d v="2017-03-09T19:14:00"/>
    <d v="2017-03-21T18:36:00"/>
    <s v="Segue para elaborar a minuta do Edital."/>
    <d v="1900-01-10T23:22:00"/>
    <n v="11.973611111112405"/>
    <d v="1900-01-08T00:00:00"/>
    <s v="19:14"/>
  </r>
  <r>
    <s v="Secretaria de Gestão de Serviços"/>
    <x v="37"/>
    <s v="Licitação"/>
    <s v="SCON_ORIGI"/>
    <s v="SCON_Atualiz"/>
    <x v="10"/>
    <m/>
    <d v="2017-03-21T18:36:00"/>
    <d v="2017-03-28T15:16:00"/>
    <s v="Para elaborar minuta contratual"/>
    <d v="1900-01-05T20:40:00"/>
    <n v="6.8611111111094942"/>
    <d v="1900-01-05T00:00:00"/>
    <s v="18:36"/>
  </r>
  <r>
    <s v="Secretaria de Gestão de Serviços"/>
    <x v="37"/>
    <s v="Licitação"/>
    <s v="SLIC_ORIGI"/>
    <s v="SLIC_Atualiz"/>
    <x v="27"/>
    <m/>
    <d v="2017-03-28T15:16:00"/>
    <d v="2017-03-28T18:32:00"/>
    <s v="Elaborada minuta do contrato."/>
    <d v="1899-12-30T03:16:00"/>
    <n v="0.13611111111094942"/>
    <d v="1899-12-31T00:00:00"/>
    <s v="15:16"/>
  </r>
  <r>
    <s v="Secretaria de Gestão de Serviços"/>
    <x v="38"/>
    <s v="DISPENSA"/>
    <s v="SMIN_ORIGI"/>
    <s v="SMIN_Atualiz"/>
    <x v="50"/>
    <s v="S"/>
    <d v="2016-10-06T13:26:00"/>
    <d v="2016-10-07T13:26:00"/>
    <s v="-"/>
    <d v="1899-12-31T00:00:00"/>
    <n v="1"/>
    <d v="1900-01-01T00:00:00"/>
    <s v="13:26"/>
  </r>
  <r>
    <s v="Secretaria de Gestão de Serviços"/>
    <x v="38"/>
    <s v="DISPENSA"/>
    <s v="SAEO_ORIGI"/>
    <s v="SAEO_Atualiz"/>
    <x v="14"/>
    <m/>
    <d v="2016-10-07T13:26:00"/>
    <d v="2016-10-07T15:11:00"/>
    <s v="Para registros."/>
    <d v="1899-12-30T01:45:00"/>
    <n v="7.2916666671517305E-2"/>
    <d v="1899-12-31T00:00:00"/>
    <s v="13:26"/>
  </r>
  <r>
    <s v="Secretaria de Gestão de Serviços"/>
    <x v="38"/>
    <s v="DISPENSA"/>
    <s v="SPCF_ORIGI"/>
    <s v="SPCF_Atualiz"/>
    <x v="30"/>
    <m/>
    <d v="2016-10-07T15:11:00"/>
    <d v="2016-10-10T12:46:00"/>
    <s v="Apr"/>
    <d v="1900-01-01T21:35:00"/>
    <n v="2.8993055555547471"/>
    <d v="1900-01-01T00:00:00"/>
    <s v="15:11"/>
  </r>
  <r>
    <s v="Secretaria de Gestão de Serviços"/>
    <x v="38"/>
    <s v="DISPENSA"/>
    <s v="ACFIC_ORIGI"/>
    <s v="ACFIC_Atualiz"/>
    <x v="22"/>
    <m/>
    <d v="2016-10-10T12:46:00"/>
    <d v="2016-10-10T15:13:00"/>
    <s v="para prosseguimento"/>
    <d v="1899-12-30T02:27:00"/>
    <n v="0.10208333333139308"/>
    <d v="1899-12-31T00:00:00"/>
    <s v="12:46"/>
  </r>
  <r>
    <s v="Secretaria de Gestão de Serviços"/>
    <x v="38"/>
    <s v="DISPENSA"/>
    <s v="SGMC_ORIGI"/>
    <s v="SGMC_Atualiz"/>
    <x v="34"/>
    <m/>
    <d v="2016-10-10T15:13:00"/>
    <d v="2016-10-10T16:37:00"/>
    <s v="Para apropriar conforme doc. 13288/2016"/>
    <d v="1899-12-30T01:24:00"/>
    <n v="5.8333333334303461E-2"/>
    <d v="1899-12-31T00:00:00"/>
    <s v="15:13"/>
  </r>
  <r>
    <s v="Secretaria de Gestão de Serviços"/>
    <x v="38"/>
    <s v="DISPENSA"/>
    <s v="CMP_ORIGI"/>
    <s v="CMP_Atualiz"/>
    <x v="36"/>
    <m/>
    <d v="2016-10-10T16:37:00"/>
    <d v="2016-10-10T19:19:00"/>
    <s v="I - À CMP, para verificação; II - À SPCF, para liquidação da parte relativa a serviços."/>
    <d v="1899-12-30T02:42:00"/>
    <n v="0.11249999999563443"/>
    <d v="1899-12-31T00:00:00"/>
    <s v="16:37"/>
  </r>
  <r>
    <s v="Secretaria de Gestão de Serviços"/>
    <x v="38"/>
    <s v="DISPENSA"/>
    <s v="SPCF_ORIGI"/>
    <s v="SPCF_Atualiz"/>
    <x v="30"/>
    <m/>
    <d v="2016-10-10T19:19:00"/>
    <d v="2016-10-11T15:14:00"/>
    <s v="Ciente, segue para pagamento"/>
    <d v="1899-12-30T19:55:00"/>
    <n v="0.82986111111677019"/>
    <d v="1900-01-01T00:00:00"/>
    <s v="19:19"/>
  </r>
  <r>
    <s v="Secretaria de Gestão de Serviços"/>
    <x v="38"/>
    <s v="DISPENSA"/>
    <s v="ACFIC_ORIGI"/>
    <s v="ACFIC_Atualiz"/>
    <x v="22"/>
    <m/>
    <d v="2016-10-11T15:14:00"/>
    <d v="2016-10-11T17:25:00"/>
    <s v="01. Para retenção do ISS;"/>
    <d v="1899-12-30T02:11:00"/>
    <n v="9.0972222220443655E-2"/>
    <d v="1899-12-31T00:00:00"/>
    <s v="15:14"/>
  </r>
  <r>
    <s v="Secretaria de Gestão de Serviços"/>
    <x v="38"/>
    <s v="DISPENSA"/>
    <s v="CFIC_ORIGI"/>
    <s v="CFIC_Atualiz"/>
    <x v="31"/>
    <m/>
    <d v="2016-10-11T17:25:00"/>
    <d v="2016-10-11T17:40:00"/>
    <s v="Para pagamento NPs 2707/2717"/>
    <d v="1899-12-30T00:15:00"/>
    <n v="1.0416666664241347E-2"/>
    <d v="1899-12-31T00:00:00"/>
    <s v="17:25"/>
  </r>
  <r>
    <s v="Secretaria de Gestão de Serviços"/>
    <x v="38"/>
    <s v="DISPENSA"/>
    <s v="SAEF_ORIGI"/>
    <s v="SAEF_Atualiz"/>
    <x v="64"/>
    <m/>
    <d v="2016-10-11T17:40:00"/>
    <d v="2016-10-11T19:11:00"/>
    <s v="para pagamento"/>
    <d v="1899-12-30T01:31:00"/>
    <n v="6.3194444446708076E-2"/>
    <d v="1899-12-31T00:00:00"/>
    <s v="17:40"/>
  </r>
  <r>
    <s v="Secretaria de Gestão de Serviços"/>
    <x v="38"/>
    <s v="DISPENSA"/>
    <s v="SACONT_ORIGI"/>
    <s v="SACONT_Atualiz"/>
    <x v="21"/>
    <m/>
    <d v="2016-10-11T19:11:00"/>
    <d v="2016-10-13T21:21:00"/>
    <s v="Para atender o solicitado no doc. 205.962/2016."/>
    <d v="1900-01-01T02:10:00"/>
    <n v="2.0902777777737356"/>
    <d v="1900-01-01T00:00:00"/>
    <s v="19:11"/>
  </r>
  <r>
    <s v="Secretaria de Gestão de Serviços"/>
    <x v="38"/>
    <s v="DISPENSA"/>
    <s v="SAEO_ORIGI"/>
    <s v="SAEO_Atualiz"/>
    <x v="14"/>
    <m/>
    <d v="2016-10-13T21:21:00"/>
    <d v="2016-10-14T13:01:00"/>
    <s v="Em atenÃ§Ã£o ao disposto no documento 205962/2016 destinado a SACONT"/>
    <d v="1899-12-30T15:40:00"/>
    <n v="0.65277777778101154"/>
    <d v="1900-01-01T00:00:00"/>
    <s v="21:21"/>
  </r>
  <r>
    <s v="Secretaria de Gestão de Serviços"/>
    <x v="38"/>
    <s v="DISPENSA"/>
    <s v="SMIN_ORIGI"/>
    <s v="SMIN_Atualiz"/>
    <x v="50"/>
    <s v="S"/>
    <d v="2016-10-14T13:01:00"/>
    <d v="2016-12-06T16:55:00"/>
    <s v="Para aguardar próximo faturamento."/>
    <d v="1900-02-21T03:54:00"/>
    <n v="53.162499999998545"/>
    <n v="-6"/>
    <s v="13:1"/>
  </r>
  <r>
    <s v="Secretaria de Gestão de Serviços"/>
    <x v="38"/>
    <s v="DISPENSA"/>
    <s v="SAEO_ORIGI"/>
    <s v="SAEO_Atualiz"/>
    <x v="14"/>
    <m/>
    <d v="2016-12-06T16:55:00"/>
    <d v="2016-12-06T19:16:00"/>
    <s v="Para registros."/>
    <d v="1899-12-30T02:21:00"/>
    <n v="9.7916666665696539E-2"/>
    <d v="1899-12-31T00:00:00"/>
    <s v="16:55"/>
  </r>
  <r>
    <s v="Secretaria de Gestão de Serviços"/>
    <x v="38"/>
    <s v="DISPENSA"/>
    <s v="SPCF_ORIGI"/>
    <s v="SPCF_Atualiz"/>
    <x v="30"/>
    <m/>
    <d v="2016-12-06T19:16:00"/>
    <d v="2016-12-09T16:03:00"/>
    <s v="Para registros/apropriações."/>
    <d v="1900-01-01T20:47:00"/>
    <n v="2.8659722222218988"/>
    <d v="1900-01-02T00:00:00"/>
    <s v="19:16"/>
  </r>
  <r>
    <s v="Secretaria de Gestão de Serviços"/>
    <x v="38"/>
    <s v="DISPENSA"/>
    <s v="ACFIC_ORIGI"/>
    <s v="ACFIC_Atualiz"/>
    <x v="22"/>
    <m/>
    <d v="2016-12-09T16:03:00"/>
    <d v="2016-12-12T16:57:00"/>
    <s v="01. Para retenção do ISS;"/>
    <d v="1900-01-02T00:54:00"/>
    <n v="3.0375000000058208"/>
    <d v="1900-01-01T00:00:00"/>
    <s v="16:3"/>
  </r>
  <r>
    <s v="Secretaria de Gestão de Serviços"/>
    <x v="38"/>
    <s v="DISPENSA"/>
    <s v="CFIC_ORIGI"/>
    <s v="CFIC_Atualiz"/>
    <x v="31"/>
    <m/>
    <d v="2016-12-12T16:57:00"/>
    <d v="2016-12-13T11:22:00"/>
    <s v="Segue para pagamento da NP 3321 ( LF 2539, 2540, 2541, 2542, 2543 )."/>
    <d v="1899-12-30T18:25:00"/>
    <n v="0.76736111110949423"/>
    <d v="1900-01-01T00:00:00"/>
    <s v="16:57"/>
  </r>
  <r>
    <s v="Secretaria de Gestão de Serviços"/>
    <x v="38"/>
    <s v="DISPENSA"/>
    <s v="SAEF_ORIGI"/>
    <s v="SAEF_Atualiz"/>
    <x v="64"/>
    <m/>
    <d v="2016-12-13T11:22:00"/>
    <d v="2016-12-13T13:34:00"/>
    <s v="para pagamento"/>
    <d v="1899-12-30T02:12:00"/>
    <n v="9.1666666667151731E-2"/>
    <d v="1899-12-31T00:00:00"/>
    <s v="11:22"/>
  </r>
  <r>
    <s v="Secretaria de Gestão de Serviços"/>
    <x v="38"/>
    <s v="DISPENSA"/>
    <s v="SMIN_ORIGI"/>
    <s v="SMIN_Atualiz"/>
    <x v="50"/>
    <s v="S"/>
    <d v="2016-12-13T13:34:00"/>
    <d v="2016-12-15T11:53:00"/>
    <s v="Para conhecimento da realização do pagamento e providências."/>
    <d v="1899-12-31T22:19:00"/>
    <n v="1.929861111108039"/>
    <d v="1900-01-02T00:00:00"/>
    <s v="13:34"/>
  </r>
  <r>
    <s v="Secretaria de Gestão de Serviços"/>
    <x v="38"/>
    <s v="DISPENSA"/>
    <s v="SAEO_ORIGI"/>
    <s v="SAEO_Atualiz"/>
    <x v="14"/>
    <m/>
    <d v="2016-12-15T11:53:00"/>
    <d v="2016-12-15T15:41:00"/>
    <s v="Para registros."/>
    <d v="1899-12-30T03:48:00"/>
    <n v="0.15833333333284827"/>
    <d v="1899-12-31T00:00:00"/>
    <s v="11:53"/>
  </r>
  <r>
    <s v="Secretaria de Gestão de Serviços"/>
    <x v="38"/>
    <s v="DISPENSA"/>
    <s v="SPCF_ORIGI"/>
    <s v="SPCF_Atualiz"/>
    <x v="30"/>
    <m/>
    <d v="2016-12-15T15:41:00"/>
    <d v="2016-12-19T18:17:00"/>
    <s v="Para registros/apropriações."/>
    <d v="1900-01-03T02:36:00"/>
    <n v="4.1083333333372138"/>
    <d v="1900-01-02T00:00:00"/>
    <s v="15:41"/>
  </r>
  <r>
    <s v="Secretaria de Gestão de Serviços"/>
    <x v="38"/>
    <s v="DISPENSA"/>
    <s v="ACFIC_ORIGI"/>
    <s v="ACFIC_Atualiz"/>
    <x v="22"/>
    <m/>
    <d v="2016-12-19T18:17:00"/>
    <d v="2016-12-20T13:55:00"/>
    <s v="'"/>
    <d v="1899-12-30T19:38:00"/>
    <n v="0.81805555555183673"/>
    <d v="1899-12-31T00:00:00"/>
    <s v="18:17"/>
  </r>
  <r>
    <s v="Secretaria de Gestão de Serviços"/>
    <x v="38"/>
    <s v="DISPENSA"/>
    <s v="CFIC_ORIGI"/>
    <s v="CFIC_Atualiz"/>
    <x v="31"/>
    <m/>
    <d v="2016-12-20T13:55:00"/>
    <d v="2016-12-20T17:01:00"/>
    <s v="Segue para pagamento da NP 3531 ( LF 2790 )."/>
    <d v="1899-12-30T03:06:00"/>
    <n v="0.12916666666569654"/>
    <d v="1899-12-30T00:00:00"/>
    <s v="13:55"/>
  </r>
  <r>
    <s v="Secretaria de Gestão de Serviços"/>
    <x v="38"/>
    <s v="DISPENSA"/>
    <s v="SAEF_ORIGI"/>
    <s v="SAEF_Atualiz"/>
    <x v="64"/>
    <m/>
    <d v="2016-12-20T17:01:00"/>
    <d v="2016-12-21T15:02:00"/>
    <s v="Para pagamento."/>
    <d v="1899-12-30T22:01:00"/>
    <n v="0.91736111111094942"/>
    <d v="1899-12-30T00:00:00"/>
    <s v="17:1"/>
  </r>
  <r>
    <s v="Secretaria de Gestão de Serviços"/>
    <x v="38"/>
    <s v="DISPENSA"/>
    <s v="SMIN_ORIGI"/>
    <s v="SMIN_Atualiz"/>
    <x v="50"/>
    <s v="S"/>
    <d v="2016-12-21T15:02:00"/>
    <d v="2017-03-28T15:02:00"/>
    <s v="Para conhecimento da realização do pagamento e providências"/>
    <d v="1900-04-06T00:00:00"/>
    <n v="97"/>
    <d v="1900-08-24T00:00:00"/>
    <s v="15:2"/>
  </r>
  <r>
    <s v="Secretaria de Gestão de Serviços"/>
    <x v="39"/>
    <s v="DISPENSA"/>
    <s v="SOP_ORIGI"/>
    <s v="SOP_Atualiz"/>
    <x v="46"/>
    <s v="S"/>
    <d v="2016-09-21T19:26:00"/>
    <d v="2016-09-22T19:26:00"/>
    <s v="-"/>
    <d v="1899-12-31T00:00:00"/>
    <n v="1"/>
    <d v="1900-01-01T00:00:00"/>
    <s v="19:26"/>
  </r>
  <r>
    <s v="Secretaria de Gestão de Serviços"/>
    <x v="39"/>
    <s v="DISPENSA"/>
    <s v="CIP_ORIGI"/>
    <s v="CIP_Atualiz"/>
    <x v="3"/>
    <s v="S"/>
    <d v="2016-09-22T19:26:00"/>
    <d v="2016-09-26T19:38:00"/>
    <s v="Segue para apreciaÃ§Ã£o superior"/>
    <d v="1900-01-03T00:12:00"/>
    <n v="4.008333333338669"/>
    <d v="1900-01-02T00:00:00"/>
    <s v="19:26"/>
  </r>
  <r>
    <s v="Secretaria de Gestão de Serviços"/>
    <x v="39"/>
    <s v="DISPENSA"/>
    <s v="SECGS_ORIGI"/>
    <s v="SECGS_Atualiz"/>
    <x v="18"/>
    <s v="S"/>
    <d v="2016-09-26T19:38:00"/>
    <d v="2016-10-03T19:08:00"/>
    <s v="Para encaminhamentos."/>
    <d v="1900-01-05T23:30:00"/>
    <n v="6.9791666666642413"/>
    <n v="-17"/>
    <s v="19:38"/>
  </r>
  <r>
    <s v="Secretaria de Gestão de Serviços"/>
    <x v="39"/>
    <s v="DISPENSA"/>
    <s v="CIP_ORIGI"/>
    <s v="CIP_Atualiz"/>
    <x v="3"/>
    <s v="S"/>
    <d v="2016-10-03T19:08:00"/>
    <d v="2016-10-11T08:39:00"/>
    <s v="Verificações do Projeto Básico"/>
    <d v="1900-01-06T13:31:00"/>
    <n v="7.5631944444467081"/>
    <d v="1900-01-06T00:00:00"/>
    <s v="19:8"/>
  </r>
  <r>
    <s v="Secretaria de Gestão de Serviços"/>
    <x v="39"/>
    <s v="DISPENSA"/>
    <s v="SPO_ORIGI"/>
    <s v="SPO_Atualiz"/>
    <x v="5"/>
    <m/>
    <d v="2016-10-11T08:39:00"/>
    <d v="2016-10-11T15:59:00"/>
    <s v="Para disponibilidade orçamentária."/>
    <d v="1899-12-30T07:20:00"/>
    <n v="0.30555555555474712"/>
    <d v="1899-12-31T00:00:00"/>
    <s v="8:39"/>
  </r>
  <r>
    <s v="Secretaria de Gestão de Serviços"/>
    <x v="39"/>
    <s v="DISPENSA"/>
    <s v="CO_ORIGI"/>
    <s v="CO_Atualiz"/>
    <x v="6"/>
    <m/>
    <d v="2016-10-11T15:59:00"/>
    <d v="2016-10-11T17:30:00"/>
    <s v="Com a informação de disponibilidade."/>
    <d v="1899-12-30T01:31:00"/>
    <n v="6.3194444439432118E-2"/>
    <d v="1899-12-31T00:00:00"/>
    <s v="15:59"/>
  </r>
  <r>
    <s v="Secretaria de Gestão de Serviços"/>
    <x v="39"/>
    <s v="DISPENSA"/>
    <s v="SECOFC_ORIGI"/>
    <s v="SECOFC_Atualiz"/>
    <x v="7"/>
    <m/>
    <d v="2016-10-11T17:30:00"/>
    <d v="2016-10-11T18:15:00"/>
    <s v="Para ciência e encaminhamento."/>
    <d v="1899-12-30T00:45:00"/>
    <n v="3.125E-2"/>
    <d v="1899-12-31T00:00:00"/>
    <s v="17:30"/>
  </r>
  <r>
    <s v="Secretaria de Gestão de Serviços"/>
    <x v="39"/>
    <s v="DISPENSA"/>
    <s v="CLC_ORIGI"/>
    <s v="CLC_Atualiz"/>
    <x v="8"/>
    <m/>
    <d v="2016-10-11T18:15:00"/>
    <d v="2016-10-13T19:36:00"/>
    <s v="Para demais providências"/>
    <d v="1900-01-01T01:21:00"/>
    <n v="2.0562500000014552"/>
    <d v="1900-01-01T00:00:00"/>
    <s v="18:15"/>
  </r>
  <r>
    <s v="Secretaria de Gestão de Serviços"/>
    <x v="39"/>
    <s v="DISPENSA"/>
    <s v="SECGA_ORIGI"/>
    <s v="SECGA_Atualiz"/>
    <x v="20"/>
    <m/>
    <d v="2016-10-13T19:36:00"/>
    <d v="2016-10-14T15:55:00"/>
    <s v="À apreciação superior."/>
    <d v="1899-12-30T20:19:00"/>
    <n v="0.84652777777955635"/>
    <d v="1900-01-01T00:00:00"/>
    <s v="19:36"/>
  </r>
  <r>
    <s v="Secretaria de Gestão de Serviços"/>
    <x v="39"/>
    <s v="DISPENSA"/>
    <s v="CLC_ORIGI"/>
    <s v="CLC_Atualiz"/>
    <x v="8"/>
    <m/>
    <d v="2016-10-14T15:55:00"/>
    <d v="2016-10-17T17:11:00"/>
    <s v="Para elaboração do termo de dispensa de licitação"/>
    <d v="1900-01-02T01:16:00"/>
    <n v="3.0527777777751908"/>
    <d v="1900-01-01T00:00:00"/>
    <s v="15:55"/>
  </r>
  <r>
    <s v="Secretaria de Gestão de Serviços"/>
    <x v="39"/>
    <s v="DISPENSA"/>
    <s v="SC_ORIGI"/>
    <s v="SC_Atualiz"/>
    <x v="9"/>
    <m/>
    <d v="2016-10-17T17:11:00"/>
    <d v="2016-10-19T13:24:00"/>
    <s v="À SC: para elaborar Termo de Dispensa de Licitação, com fulcro no art. 24, I, da L8666/93."/>
    <d v="1899-12-31T20:13:00"/>
    <n v="1.8423611111138598"/>
    <d v="1900-01-02T00:00:00"/>
    <s v="17:11"/>
  </r>
  <r>
    <s v="Secretaria de Gestão de Serviços"/>
    <x v="39"/>
    <s v="DISPENSA"/>
    <s v="CLC_ORIGI"/>
    <s v="CLC_Atualiz"/>
    <x v="8"/>
    <m/>
    <d v="2016-10-19T13:24:00"/>
    <d v="2016-10-20T18:46:00"/>
    <s v="Termo de Dispensa de Licitação"/>
    <d v="1899-12-31T05:22:00"/>
    <n v="1.2236111111124046"/>
    <d v="1900-01-01T00:00:00"/>
    <s v="13:24"/>
  </r>
  <r>
    <s v="Secretaria de Gestão de Serviços"/>
    <x v="39"/>
    <s v="DISPENSA"/>
    <s v="SC_ORIGI"/>
    <s v="SC_Atualiz"/>
    <x v="9"/>
    <m/>
    <d v="2016-10-20T18:46:00"/>
    <d v="2016-10-21T15:07:00"/>
    <s v="Para retificar clÃ¡usula de sanÃ§Ãµes."/>
    <d v="1899-12-30T20:21:00"/>
    <n v="0.84791666666569654"/>
    <d v="1900-01-01T00:00:00"/>
    <s v="18:46"/>
  </r>
  <r>
    <s v="Secretaria de Gestão de Serviços"/>
    <x v="39"/>
    <s v="DISPENSA"/>
    <s v="CLC_ORIGI"/>
    <s v="CLC_Atualiz"/>
    <x v="8"/>
    <m/>
    <d v="2016-10-21T15:07:00"/>
    <d v="2016-10-24T17:03:00"/>
    <s v="Termo de dispensa de licitação retificado"/>
    <d v="1900-01-02T01:56:00"/>
    <n v="3.0805555555562023"/>
    <d v="1900-01-01T00:00:00"/>
    <s v="15:7"/>
  </r>
  <r>
    <s v="Secretaria de Gestão de Serviços"/>
    <x v="39"/>
    <s v="DISPENSA"/>
    <s v="SC_ORIGI"/>
    <s v="SC_Atualiz"/>
    <x v="9"/>
    <m/>
    <d v="2016-10-24T17:03:00"/>
    <d v="2016-10-28T15:02:00"/>
    <s v="À SC: para retificar Termo de Dispensa de Licitação n. 179/2016."/>
    <d v="1900-01-02T21:59:00"/>
    <n v="3.9159722222175333"/>
    <d v="1900-01-04T00:00:00"/>
    <s v="17:3"/>
  </r>
  <r>
    <s v="Secretaria de Gestão de Serviços"/>
    <x v="39"/>
    <s v="DISPENSA"/>
    <s v="CLC_ORIGI"/>
    <s v="CLC_Atualiz"/>
    <x v="8"/>
    <m/>
    <d v="2016-10-28T15:02:00"/>
    <d v="2016-10-28T20:03:00"/>
    <s v="Termo de Dispensa de Licitação"/>
    <d v="1899-12-30T05:01:00"/>
    <n v="0.20902777778246673"/>
    <d v="1899-12-31T00:00:00"/>
    <s v="15:2"/>
  </r>
  <r>
    <s v="Secretaria de Gestão de Serviços"/>
    <x v="39"/>
    <s v="DISPENSA"/>
    <s v="SECGA_ORIGI"/>
    <s v="SECGA_Atualiz"/>
    <x v="20"/>
    <m/>
    <d v="2016-10-28T20:03:00"/>
    <d v="2016-10-31T15:01:00"/>
    <s v="Para autorizar o Termo de Dispensa de Licitação nº 179/2016."/>
    <d v="1900-01-01T18:58:00"/>
    <n v="2.7902777777781012"/>
    <d v="1900-01-01T00:00:00"/>
    <s v="20:3"/>
  </r>
  <r>
    <s v="Secretaria de Gestão de Serviços"/>
    <x v="39"/>
    <s v="DISPENSA"/>
    <s v="DG_ORIGI"/>
    <s v="DG_Atualiz"/>
    <x v="1"/>
    <m/>
    <d v="2016-10-31T15:01:00"/>
    <d v="2016-11-04T14:09:00"/>
    <s v="Para autorização."/>
    <d v="1900-01-02T23:08:00"/>
    <n v="3.9638888888875954"/>
    <n v="-18"/>
    <s v="15:1"/>
  </r>
  <r>
    <s v="Secretaria de Gestão de Serviços"/>
    <x v="40"/>
    <s v="Licitação"/>
    <s v="SOP "/>
    <m/>
    <x v="46"/>
    <s v="S"/>
    <s v="-"/>
    <d v="2017-02-02T15:24:00"/>
    <m/>
    <d v="1899-12-30T00:00:00"/>
    <n v="0"/>
    <e v="#VALUE!"/>
    <e v="#VALUE!"/>
  </r>
  <r>
    <s v="Secretaria de Gestão de Serviços"/>
    <x v="41"/>
    <s v="Licitação"/>
    <s v="CIP "/>
    <m/>
    <x v="3"/>
    <s v="S"/>
    <d v="2017-02-02T15:24:00"/>
    <d v="2017-02-02T19:40:00"/>
    <m/>
    <d v="1899-12-30T04:16:00"/>
    <n v="0.17777777777519077"/>
    <d v="1899-12-31T00:00:00"/>
    <s v="15:24"/>
  </r>
  <r>
    <s v="Secretaria de Gestão de Serviços"/>
    <x v="41"/>
    <s v="Licitação"/>
    <s v="SECGS  "/>
    <m/>
    <x v="18"/>
    <s v="S"/>
    <d v="2017-02-02T19:40:00"/>
    <d v="2017-02-03T17:08:00"/>
    <m/>
    <d v="1899-12-30T21:28:00"/>
    <n v="0.8944444444423425"/>
    <d v="1900-01-01T00:00:00"/>
    <s v="19:40"/>
  </r>
  <r>
    <s v="Secretaria de Gestão de Serviços"/>
    <x v="41"/>
    <s v="Licitação"/>
    <s v="DG  "/>
    <m/>
    <x v="65"/>
    <m/>
    <d v="2017-02-03T17:08:00"/>
    <d v="2017-02-06T12:52:00"/>
    <m/>
    <d v="1900-01-01T19:44:00"/>
    <n v="2.8222222222248092"/>
    <d v="1900-01-01T00:00:00"/>
    <s v="17:8"/>
  </r>
  <r>
    <s v="Secretaria de Gestão de Serviços"/>
    <x v="41"/>
    <s v="Licitação"/>
    <s v="SECGS  "/>
    <m/>
    <x v="18"/>
    <s v="S"/>
    <d v="2017-02-06T12:52:00"/>
    <d v="2017-02-07T12:26:00"/>
    <m/>
    <d v="1899-12-30T23:34:00"/>
    <n v="0.98194444444379769"/>
    <d v="1900-01-01T00:00:00"/>
    <s v="12:52"/>
  </r>
  <r>
    <s v="Secretaria de Gestão de Serviços"/>
    <x v="41"/>
    <s v="Licitação"/>
    <s v="PRESID  "/>
    <m/>
    <x v="66"/>
    <m/>
    <d v="2017-02-06T12:52:00"/>
    <d v="2017-02-10T19:38:00"/>
    <m/>
    <d v="1900-01-03T06:46:00"/>
    <n v="4.2819444444467081"/>
    <d v="1900-01-04T00:00:00"/>
    <s v="12:52"/>
  </r>
  <r>
    <s v="Secretaria de Gestão de Serviços"/>
    <x v="41"/>
    <s v="Licitação"/>
    <s v="DG  "/>
    <m/>
    <x v="65"/>
    <m/>
    <d v="2017-02-10T19:38:00"/>
    <d v="2017-02-10T20:53:00"/>
    <m/>
    <d v="1899-12-30T01:15:00"/>
    <n v="5.2083333328482695E-2"/>
    <d v="1899-12-31T00:00:00"/>
    <s v="19:38"/>
  </r>
  <r>
    <s v="Secretaria de Gestão de Serviços"/>
    <x v="41"/>
    <s v="Licitação"/>
    <s v="SECGS  "/>
    <m/>
    <x v="18"/>
    <s v="S"/>
    <d v="2017-02-10T20:53:00"/>
    <d v="2017-02-13T10:37:00"/>
    <m/>
    <d v="1900-01-01T13:44:00"/>
    <n v="2.5722222222248092"/>
    <d v="1900-01-01T00:00:00"/>
    <s v="20:53"/>
  </r>
  <r>
    <s v="Secretaria de Gestão de Serviços"/>
    <x v="41"/>
    <s v="Licitação"/>
    <s v="SOP "/>
    <m/>
    <x v="46"/>
    <s v="S"/>
    <d v="2017-02-13T10:37:00"/>
    <d v="2017-02-14T14:16:00"/>
    <m/>
    <d v="1899-12-31T03:39:00"/>
    <n v="1.1520833333343035"/>
    <d v="1900-01-01T00:00:00"/>
    <s v="10:37"/>
  </r>
  <r>
    <s v="Secretaria de Gestão de Serviços"/>
    <x v="41"/>
    <s v="Licitação"/>
    <s v=" 107ZE  "/>
    <m/>
    <x v="67"/>
    <m/>
    <d v="2017-02-14T14:16:00"/>
    <d v="2017-02-14T15:12:00"/>
    <m/>
    <d v="1899-12-30T00:56:00"/>
    <n v="3.8888888884685002E-2"/>
    <d v="1899-12-31T00:00:00"/>
    <s v="14:16"/>
  </r>
  <r>
    <s v="Secretaria de Gestão de Serviços"/>
    <x v="41"/>
    <s v="Licitação"/>
    <s v=" SOP "/>
    <m/>
    <x v="46"/>
    <s v="S"/>
    <d v="2017-02-14T15:12:00"/>
    <d v="2017-03-02T18:41:00"/>
    <m/>
    <d v="1900-01-15T03:29:00"/>
    <n v="16.145138888889051"/>
    <n v="-9"/>
    <s v="15:12"/>
  </r>
  <r>
    <s v="Secretaria de Gestão de Serviços"/>
    <x v="41"/>
    <s v="Licitação"/>
    <s v=" SECGS  "/>
    <m/>
    <x v="18"/>
    <s v="S"/>
    <d v="2017-03-02T18:41:00"/>
    <d v="2017-03-03T14:30:00"/>
    <m/>
    <d v="1899-12-30T19:49:00"/>
    <n v="0.82569444444379769"/>
    <d v="1900-01-01T00:00:00"/>
    <s v="18:41"/>
  </r>
  <r>
    <s v="Secretaria de Gestão de Serviços"/>
    <x v="41"/>
    <s v="Licitação"/>
    <s v="CIP"/>
    <m/>
    <x v="3"/>
    <s v="S"/>
    <d v="2017-03-02T18:41:00"/>
    <d v="2017-03-03T18:02:00"/>
    <m/>
    <d v="1899-12-30T23:21:00"/>
    <n v="0.97291666666569654"/>
    <d v="1900-01-01T00:00:00"/>
    <s v="18:41"/>
  </r>
  <r>
    <s v="Secretaria de Gestão de Serviços"/>
    <x v="41"/>
    <s v="Licitação"/>
    <s v=" SOP "/>
    <m/>
    <x v="46"/>
    <s v="S"/>
    <d v="2017-03-03T18:02:00"/>
    <d v="2017-03-27T15:53:00"/>
    <m/>
    <d v="1900-01-22T21:51:00"/>
    <n v="23.910416666672972"/>
    <d v="1900-01-16T00:00:00"/>
    <s v="18:2"/>
  </r>
  <r>
    <s v="Secretaria de Gestão de Serviços"/>
    <x v="41"/>
    <s v="Licitação"/>
    <s v="CIP"/>
    <m/>
    <x v="3"/>
    <s v="S"/>
    <d v="2017-03-27T15:53:00"/>
    <d v="2017-03-27T16:32:00"/>
    <m/>
    <d v="1899-12-30T00:39:00"/>
    <n v="2.7083333327027503E-2"/>
    <d v="1899-12-31T00:00:00"/>
    <s v="15:53"/>
  </r>
  <r>
    <s v="Secretaria de Gestão de Serviços"/>
    <x v="41"/>
    <s v="Licitação"/>
    <s v=" SECGS  "/>
    <m/>
    <x v="18"/>
    <s v="S"/>
    <d v="2017-03-27T16:32:00"/>
    <d v="2017-03-27T17:27:00"/>
    <m/>
    <d v="1899-12-30T00:55:00"/>
    <n v="3.8194444445252884E-2"/>
    <d v="1899-12-31T00:00:00"/>
    <s v="16:32"/>
  </r>
  <r>
    <s v="Secretaria de Gestão de Serviços"/>
    <x v="41"/>
    <s v="Licitação"/>
    <s v=" DG  "/>
    <m/>
    <x v="68"/>
    <m/>
    <d v="2017-03-27T17:27:00"/>
    <d v="2017-03-28T19:45:00"/>
    <m/>
    <d v="1899-12-31T02:18:00"/>
    <n v="1.0958333333328483"/>
    <d v="1900-01-01T00:00:00"/>
    <s v="17:27"/>
  </r>
  <r>
    <s v="Secretaria de Gestão de Serviços"/>
    <x v="41"/>
    <s v="Licitação"/>
    <s v=" SECGA  "/>
    <m/>
    <x v="69"/>
    <m/>
    <d v="2017-03-28T19:45:00"/>
    <d v="2017-03-30T13:43:00"/>
    <m/>
    <d v="1899-12-31T17:58:00"/>
    <n v="1.7486111111138598"/>
    <d v="1900-01-02T00:00:00"/>
    <s v="19:45"/>
  </r>
  <r>
    <s v="Secretaria de Gestão de Serviços"/>
    <x v="41"/>
    <s v="Licitação"/>
    <s v=" SECGS  "/>
    <m/>
    <x v="18"/>
    <s v="S"/>
    <d v="2017-03-30T13:43:00"/>
    <d v="2017-03-31T17:06:00"/>
    <m/>
    <d v="1899-12-31T03:23:00"/>
    <n v="1.140972222223354"/>
    <d v="1900-01-01T00:00:00"/>
    <s v="13:43"/>
  </r>
  <r>
    <s v="Secretaria de Gestão de Serviços"/>
    <x v="41"/>
    <s v="Licitação"/>
    <s v="CIP"/>
    <m/>
    <x v="3"/>
    <s v="S"/>
    <d v="2017-03-31T17:06:00"/>
    <d v="2017-03-31T17:20:00"/>
    <m/>
    <d v="1899-12-30T00:14:00"/>
    <n v="9.7222222175332718E-3"/>
    <d v="1899-12-31T00:00:00"/>
    <s v="17:6"/>
  </r>
  <r>
    <s v="Secretaria de Gestão de Serviços"/>
    <x v="41"/>
    <s v="Licitação"/>
    <s v=" SOP "/>
    <m/>
    <x v="46"/>
    <s v="S"/>
    <d v="2017-03-31T17:20:00"/>
    <d v="2017-04-03T14:39:00"/>
    <m/>
    <d v="1900-01-01T21:19:00"/>
    <n v="2.8881944444510737"/>
    <n v="-16"/>
    <s v="17:20"/>
  </r>
  <r>
    <s v="Secretaria de Gestão de Serviços"/>
    <x v="41"/>
    <s v="Licitação"/>
    <s v="CIP"/>
    <m/>
    <x v="3"/>
    <s v="S"/>
    <d v="2017-04-03T14:39:00"/>
    <d v="2017-04-03T18:50:00"/>
    <m/>
    <d v="1899-12-30T04:11:00"/>
    <n v="0.17430555554892635"/>
    <d v="1899-12-31T00:00:00"/>
    <s v="14:39"/>
  </r>
  <r>
    <s v="Secretaria de Gestão de Serviços"/>
    <x v="41"/>
    <s v="Licitação"/>
    <s v=" SECGS  "/>
    <m/>
    <x v="18"/>
    <s v="S"/>
    <d v="2017-04-03T18:50:00"/>
    <d v="2017-04-04T13:27:00"/>
    <m/>
    <d v="1899-12-30T18:37:00"/>
    <n v="0.77569444444816327"/>
    <d v="1900-01-01T00:00:00"/>
    <s v="18:50"/>
  </r>
  <r>
    <s v="Secretaria de Gestão de Serviços"/>
    <x v="41"/>
    <s v="Licitação"/>
    <s v=" SPO  "/>
    <m/>
    <x v="70"/>
    <m/>
    <d v="2017-04-04T13:27:00"/>
    <d v="2017-04-04T15:18:00"/>
    <m/>
    <d v="1899-12-30T01:51:00"/>
    <n v="7.7083333329937886E-2"/>
    <d v="1899-12-31T00:00:00"/>
    <s v="13:27"/>
  </r>
  <r>
    <s v="Secretaria de Gestão de Serviços"/>
    <x v="41"/>
    <s v="Licitação"/>
    <s v=" CO  "/>
    <m/>
    <x v="71"/>
    <m/>
    <d v="2017-04-04T15:18:00"/>
    <d v="2017-04-04T16:48:00"/>
    <m/>
    <d v="1899-12-30T01:30:00"/>
    <n v="6.25E-2"/>
    <d v="1899-12-31T00:00:00"/>
    <s v="15:18"/>
  </r>
  <r>
    <s v="Secretaria de Gestão de Serviços"/>
    <x v="41"/>
    <s v="Licitação"/>
    <s v=" SECOFC  "/>
    <m/>
    <x v="72"/>
    <m/>
    <d v="2017-04-04T16:48:00"/>
    <d v="2017-04-04T16:59:00"/>
    <m/>
    <d v="1899-12-30T00:11:00"/>
    <n v="7.6388888919609599E-3"/>
    <d v="1899-12-31T00:00:00"/>
    <s v="16:48"/>
  </r>
  <r>
    <s v="Secretaria de Gestão de Serviços"/>
    <x v="41"/>
    <s v="Licitação"/>
    <s v=" DG  "/>
    <m/>
    <x v="68"/>
    <m/>
    <d v="2017-04-04T16:59:00"/>
    <d v="2017-04-04T19:13:00"/>
    <m/>
    <d v="1899-12-30T02:14:00"/>
    <n v="9.3055555553291924E-2"/>
    <d v="1899-12-31T00:00:00"/>
    <s v="16:59"/>
  </r>
  <r>
    <s v="Secretaria de Gestão de Serviços"/>
    <x v="41"/>
    <s v="Licitação"/>
    <s v=" SOP "/>
    <m/>
    <x v="46"/>
    <s v="S"/>
    <d v="2017-04-04T19:13:00"/>
    <d v="2017-04-05T14:39:00"/>
    <m/>
    <d v="1899-12-30T19:26:00"/>
    <n v="0.80972222222771961"/>
    <d v="1900-01-01T00:00:00"/>
    <s v="19:13"/>
  </r>
  <r>
    <s v="Secretaria de Gestão de Serviços"/>
    <x v="41"/>
    <s v="Licitação"/>
    <s v=" LEANDRO.SOPCHAKI  "/>
    <m/>
    <x v="73"/>
    <m/>
    <d v="2017-04-05T14:39:00"/>
    <d v="2017-04-05T18:28:00"/>
    <m/>
    <d v="1899-12-30T03:49:00"/>
    <n v="0.15902777777228039"/>
    <d v="1899-12-31T00:00:00"/>
    <s v="14:39"/>
  </r>
  <r>
    <s v="Secretaria de Gestão de Serviços"/>
    <x v="41"/>
    <s v="Licitação"/>
    <s v=" SOP "/>
    <m/>
    <x v="46"/>
    <s v="S"/>
    <d v="2017-04-05T18:28:00"/>
    <d v="2017-04-05T18:35:00"/>
    <m/>
    <d v="1899-12-30T00:07:00"/>
    <n v="4.8611111124046147E-3"/>
    <d v="1899-12-31T00:00:00"/>
    <s v="18:28"/>
  </r>
  <r>
    <s v="Secretaria de Gestão de Serviços"/>
    <x v="41"/>
    <s v="Licitação"/>
    <s v="CIP"/>
    <m/>
    <x v="3"/>
    <s v="S"/>
    <d v="2017-04-05T18:35:00"/>
    <d v="2017-04-07T13:21:00"/>
    <m/>
    <d v="1899-12-31T18:46:00"/>
    <n v="1.7819444444467081"/>
    <d v="1900-01-02T00:00:00"/>
    <s v="18:35"/>
  </r>
  <r>
    <s v="Secretaria de Gestão de Serviços"/>
    <x v="41"/>
    <s v="Licitação"/>
    <s v=" SECGS  "/>
    <m/>
    <x v="18"/>
    <s v="S"/>
    <d v="2017-04-07T13:21:00"/>
    <d v="2017-04-10T11:39:00"/>
    <m/>
    <d v="1900-01-01T22:18:00"/>
    <n v="2.9291666666686069"/>
    <d v="1900-01-01T00:00:00"/>
    <s v="13:21"/>
  </r>
  <r>
    <s v="Secretaria de Gestão de Serviços"/>
    <x v="41"/>
    <s v="Licitação"/>
    <s v=" DG  "/>
    <m/>
    <x v="68"/>
    <m/>
    <d v="2017-04-10T11:39:00"/>
    <d v="2017-04-11T11:24:00"/>
    <m/>
    <d v="1899-12-30T23:45:00"/>
    <n v="0.98958333332848269"/>
    <d v="1900-01-01T00:00:00"/>
    <s v="11:39"/>
  </r>
  <r>
    <s v="Secretaria de Gestão de Serviços"/>
    <x v="41"/>
    <s v="Licitação"/>
    <s v=" SECOFC  "/>
    <m/>
    <x v="72"/>
    <m/>
    <d v="2017-04-11T11:24:00"/>
    <d v="2017-04-11T19:26:00"/>
    <m/>
    <d v="1899-12-30T08:02:00"/>
    <n v="0.33472222222189885"/>
    <d v="1899-12-31T00:00:00"/>
    <s v="11:24"/>
  </r>
  <r>
    <s v="Secretaria de Gestão de Serviços"/>
    <x v="41"/>
    <s v="Licitação"/>
    <s v=" CO  "/>
    <m/>
    <x v="71"/>
    <m/>
    <d v="2017-04-11T19:26:00"/>
    <d v="2017-04-17T13:44:00"/>
    <m/>
    <d v="1900-01-04T18:18:00"/>
    <n v="5.7625000000043656"/>
    <d v="1900-01-01T00:00:00"/>
    <s v="19:26"/>
  </r>
  <r>
    <s v="Secretaria de Gestão de Serviços"/>
    <x v="41"/>
    <s v="Licitação"/>
    <s v=" SPO  "/>
    <m/>
    <x v="70"/>
    <m/>
    <d v="2017-04-17T13:44:00"/>
    <d v="2017-04-17T14:52:00"/>
    <m/>
    <d v="1899-12-30T01:08:00"/>
    <n v="4.722222221607808E-2"/>
    <d v="1899-12-31T00:00:00"/>
    <s v="13:44"/>
  </r>
  <r>
    <s v="Secretaria de Gestão de Serviços"/>
    <x v="41"/>
    <s v="Licitação"/>
    <s v=" CO  "/>
    <m/>
    <x v="71"/>
    <m/>
    <d v="2017-04-17T14:52:00"/>
    <d v="2017-04-17T15:05:00"/>
    <m/>
    <d v="1899-12-30T00:13:00"/>
    <n v="9.0277777781011537E-3"/>
    <d v="1899-12-31T00:00:00"/>
    <s v="14:52"/>
  </r>
  <r>
    <s v="Secretaria de Gestão de Serviços"/>
    <x v="41"/>
    <s v="Licitação"/>
    <s v=" SECOFC  "/>
    <m/>
    <x v="72"/>
    <m/>
    <d v="2017-04-17T15:05:00"/>
    <d v="2017-04-18T17:43:00"/>
    <m/>
    <d v="1899-12-31T02:38:00"/>
    <n v="1.109722222223354"/>
    <d v="1900-01-01T00:00:00"/>
    <s v="15:5"/>
  </r>
  <r>
    <s v="Secretaria de Gestão de Serviços"/>
    <x v="41"/>
    <s v="Licitação"/>
    <s v=" CLC  "/>
    <m/>
    <x v="74"/>
    <m/>
    <d v="2017-04-18T17:43:00"/>
    <d v="2017-04-19T17:52:00"/>
    <m/>
    <d v="1899-12-31T00:09:00"/>
    <n v="1.0062499999985448"/>
    <d v="1900-01-01T00:00:00"/>
    <s v="17:43"/>
  </r>
  <r>
    <s v="Secretaria de Gestão de Serviços"/>
    <x v="41"/>
    <s v="Licitação"/>
    <s v=" SC  "/>
    <m/>
    <x v="75"/>
    <m/>
    <d v="2017-04-19T17:52:00"/>
    <d v="2017-04-24T14:58:00"/>
    <m/>
    <d v="1900-01-03T21:06:00"/>
    <n v="4.8791666666729725"/>
    <d v="1900-01-02T00:00:00"/>
    <s v="17:52"/>
  </r>
  <r>
    <s v="Secretaria de Gestão de Serviços"/>
    <x v="41"/>
    <s v="Licitação"/>
    <s v=" CLC  "/>
    <m/>
    <x v="74"/>
    <m/>
    <d v="2017-04-24T14:58:00"/>
    <d v="2017-04-28T19:30:00"/>
    <m/>
    <d v="1900-01-03T04:32:00"/>
    <n v="4.1888888888861402"/>
    <d v="1900-01-04T00:00:00"/>
    <s v="14:58"/>
  </r>
  <r>
    <s v="Secretaria de Gestão de Serviços"/>
    <x v="41"/>
    <s v="Licitação"/>
    <s v="CIP"/>
    <m/>
    <x v="3"/>
    <s v="S"/>
    <d v="2017-04-28T19:30:00"/>
    <d v="2017-05-02T16:47:00"/>
    <m/>
    <d v="1900-01-02T21:17:00"/>
    <n v="3.8868055555576575"/>
    <n v="-19"/>
    <s v="19:30"/>
  </r>
  <r>
    <s v="Secretaria de Gestão de Serviços"/>
    <x v="41"/>
    <s v="Licitação"/>
    <s v=" CLC  "/>
    <m/>
    <x v="74"/>
    <m/>
    <d v="2017-05-02T16:47:00"/>
    <d v="2017-05-09T19:04:00"/>
    <m/>
    <d v="1900-01-06T02:17:00"/>
    <n v="7.0951388888861402"/>
    <d v="1900-01-05T00:00:00"/>
    <s v="16:47"/>
  </r>
  <r>
    <s v="Secretaria de Gestão de Serviços"/>
    <x v="41"/>
    <s v="Licitação"/>
    <s v=" SECOFC  "/>
    <m/>
    <x v="72"/>
    <m/>
    <d v="2017-05-09T19:04:00"/>
    <d v="2017-05-11T18:20:00"/>
    <m/>
    <d v="1899-12-31T23:16:00"/>
    <n v="1.9694444444467081"/>
    <d v="1900-01-02T00:00:00"/>
    <s v="19:4"/>
  </r>
  <r>
    <s v="Secretaria de Gestão de Serviços"/>
    <x v="41"/>
    <s v="Licitação"/>
    <s v=" CO  "/>
    <m/>
    <x v="71"/>
    <m/>
    <d v="2017-05-11T18:20:00"/>
    <d v="2017-05-11T19:06:00"/>
    <m/>
    <d v="1899-12-30T00:46:00"/>
    <n v="3.1944444439432118E-2"/>
    <d v="1899-12-31T00:00:00"/>
    <s v="18:20"/>
  </r>
  <r>
    <s v="Secretaria de Gestão de Serviços"/>
    <x v="41"/>
    <s v="Licitação"/>
    <s v=" SPO  "/>
    <m/>
    <x v="70"/>
    <m/>
    <d v="2017-05-11T19:06:00"/>
    <d v="2017-05-12T14:57:00"/>
    <m/>
    <d v="1899-12-30T19:51:00"/>
    <n v="0.82708333333721384"/>
    <d v="1900-01-01T00:00:00"/>
    <s v="19:6"/>
  </r>
  <r>
    <s v="Secretaria de Gestão de Serviços"/>
    <x v="41"/>
    <s v="Licitação"/>
    <s v=" CO  "/>
    <m/>
    <x v="71"/>
    <m/>
    <d v="2017-05-12T14:57:00"/>
    <d v="2017-05-16T13:00:00"/>
    <m/>
    <d v="1900-01-02T22:03:00"/>
    <n v="3.9187499999970896"/>
    <d v="1900-01-02T00:00:00"/>
    <s v="14:57"/>
  </r>
  <r>
    <s v="Secretaria de Gestão de Serviços"/>
    <x v="41"/>
    <s v="Licitação"/>
    <s v=" SECOFC  "/>
    <m/>
    <x v="72"/>
    <m/>
    <d v="2017-05-16T13:00:00"/>
    <d v="2017-05-16T18:15:00"/>
    <m/>
    <d v="1899-12-30T05:15:00"/>
    <n v="0.21875"/>
    <d v="1899-12-31T00:00:00"/>
    <s v="13:0"/>
  </r>
  <r>
    <s v="Secretaria de Gestão de Serviços"/>
    <x v="41"/>
    <s v="Licitação"/>
    <s v=" CLC  "/>
    <m/>
    <x v="74"/>
    <m/>
    <d v="2017-05-16T18:15:00"/>
    <d v="2017-05-16T18:55:00"/>
    <m/>
    <d v="1899-12-30T00:40:00"/>
    <n v="2.7777777781011537E-2"/>
    <d v="1899-12-31T00:00:00"/>
    <s v="18:15"/>
  </r>
  <r>
    <s v="Secretaria de Gestão de Serviços"/>
    <x v="41"/>
    <s v="Licitação"/>
    <s v=" SC  "/>
    <m/>
    <x v="75"/>
    <m/>
    <d v="2017-05-16T18:55:00"/>
    <d v="2017-05-19T15:02:00"/>
    <m/>
    <d v="1900-01-01T20:07:00"/>
    <n v="2.8381944444408873"/>
    <d v="1900-01-03T00:00:00"/>
    <s v="18:55"/>
  </r>
  <r>
    <s v="Secretaria de Gestão de Serviços"/>
    <x v="41"/>
    <s v="Licitação"/>
    <s v=" CLC  "/>
    <m/>
    <x v="74"/>
    <m/>
    <d v="2017-05-19T15:02:00"/>
    <d v="2017-05-19T17:42:00"/>
    <m/>
    <d v="1899-12-30T02:40:00"/>
    <n v="0.11111111111677019"/>
    <d v="1899-12-31T00:00:00"/>
    <s v="15:2"/>
  </r>
  <r>
    <s v="Secretaria de Gestão de Serviços"/>
    <x v="41"/>
    <s v="Licitação"/>
    <s v=" SECGA  "/>
    <m/>
    <x v="69"/>
    <m/>
    <d v="2017-05-19T17:42:00"/>
    <d v="2017-05-22T19:13:00"/>
    <m/>
    <d v="1900-01-02T01:31:00"/>
    <n v="3.0631944444394321"/>
    <d v="1900-01-01T00:00:00"/>
    <s v="17:42"/>
  </r>
  <r>
    <s v="Secretaria de Gestão de Serviços"/>
    <x v="41"/>
    <s v="Licitação"/>
    <s v=" SECGS  "/>
    <m/>
    <x v="18"/>
    <s v="S"/>
    <d v="2017-05-22T19:13:00"/>
    <d v="2017-05-23T11:44:00"/>
    <m/>
    <d v="1899-12-30T16:31:00"/>
    <n v="0.68819444444670808"/>
    <d v="1900-01-01T00:00:00"/>
    <s v="19:13"/>
  </r>
  <r>
    <s v="Secretaria de Gestão de Serviços"/>
    <x v="41"/>
    <s v="Licitação"/>
    <s v=" SECGA  "/>
    <m/>
    <x v="69"/>
    <m/>
    <d v="2017-05-23T11:44:00"/>
    <d v="2017-05-25T16:59:00"/>
    <m/>
    <d v="1900-01-01T05:15:00"/>
    <n v="2.21875"/>
    <d v="1900-01-02T00:00:00"/>
    <s v="11:44"/>
  </r>
  <r>
    <s v="Secretaria de Gestão de Serviços"/>
    <x v="41"/>
    <s v="Licitação"/>
    <s v=" CLC  "/>
    <m/>
    <x v="74"/>
    <m/>
    <d v="2017-05-25T16:59:00"/>
    <d v="2017-05-26T18:21:00"/>
    <m/>
    <d v="1899-12-31T01:22:00"/>
    <n v="1.0569444444408873"/>
    <d v="1900-01-01T00:00:00"/>
    <s v="16:59"/>
  </r>
  <r>
    <s v="Secretaria de Gestão de Serviços"/>
    <x v="41"/>
    <s v="Licitação"/>
    <s v=" SLIC  "/>
    <m/>
    <x v="76"/>
    <m/>
    <d v="2017-05-26T18:21:00"/>
    <d v="2017-06-07T18:53:00"/>
    <m/>
    <d v="1900-01-11T00:32:00"/>
    <n v="12.022222222229175"/>
    <n v="-13"/>
    <s v="18:21"/>
  </r>
  <r>
    <s v="Secretaria de Gestão de Serviços"/>
    <x v="41"/>
    <s v="Licitação"/>
    <s v=" SCON  "/>
    <m/>
    <x v="77"/>
    <m/>
    <d v="2017-06-07T18:53:00"/>
    <d v="2017-06-14T19:05:00"/>
    <m/>
    <d v="1900-01-06T00:12:00"/>
    <n v="7.0083333333313931"/>
    <d v="1900-01-05T00:00:00"/>
    <s v="18:53"/>
  </r>
  <r>
    <s v="Secretaria de Gestão de Serviços"/>
    <x v="41"/>
    <s v="Licitação"/>
    <s v=" SLIC  "/>
    <m/>
    <x v="76"/>
    <m/>
    <d v="2017-06-14T19:05:00"/>
    <d v="2017-06-16T17:29:00"/>
    <m/>
    <d v="1899-12-31T22:24:00"/>
    <n v="1.9333333333343035"/>
    <d v="1900-01-01T00:00:00"/>
    <s v="19:5"/>
  </r>
  <r>
    <s v="Secretaria de Gestão de Serviços"/>
    <x v="41"/>
    <s v="Licitação"/>
    <s v=" CLC  "/>
    <m/>
    <x v="74"/>
    <m/>
    <d v="2017-06-16T17:29:00"/>
    <d v="2017-06-16T17:52:00"/>
    <m/>
    <d v="1899-12-30T00:23:00"/>
    <n v="1.597222221607808E-2"/>
    <d v="1899-12-31T00:00:00"/>
    <s v="17:29"/>
  </r>
  <r>
    <s v="Secretaria de Gestão de Serviços"/>
    <x v="41"/>
    <s v="Licitação"/>
    <s v=" SECGA  "/>
    <m/>
    <x v="69"/>
    <m/>
    <d v="2017-06-16T17:52:00"/>
    <d v="2017-06-19T16:09:00"/>
    <m/>
    <d v="1900-01-01T22:17:00"/>
    <n v="2.9284722222291748"/>
    <d v="1900-01-01T00:00:00"/>
    <s v="17:52"/>
  </r>
  <r>
    <s v="Secretaria de Gestão de Serviços"/>
    <x v="41"/>
    <s v="Licitação"/>
    <s v=" CPL  "/>
    <m/>
    <x v="78"/>
    <m/>
    <d v="2017-06-19T16:09:00"/>
    <d v="2017-06-20T16:03:00"/>
    <m/>
    <d v="1899-12-30T23:54:00"/>
    <n v="0.9958333333270275"/>
    <d v="1900-01-01T00:00:00"/>
    <s v="16:9"/>
  </r>
  <r>
    <s v="Secretaria de Gestão de Serviços"/>
    <x v="41"/>
    <s v="Licitação"/>
    <s v=" ASSDG  "/>
    <m/>
    <x v="79"/>
    <m/>
    <d v="2017-06-20T16:03:00"/>
    <d v="2017-06-22T17:33:00"/>
    <m/>
    <d v="1900-01-01T01:30:00"/>
    <n v="2.0625"/>
    <d v="1900-01-02T00:00:00"/>
    <s v="16:3"/>
  </r>
  <r>
    <s v="Secretaria de Gestão de Serviços"/>
    <x v="41"/>
    <s v="Licitação"/>
    <s v=" DG  "/>
    <m/>
    <x v="68"/>
    <m/>
    <d v="2017-06-22T17:33:00"/>
    <d v="2017-06-22T18:26:00"/>
    <m/>
    <d v="1899-12-30T00:53:00"/>
    <n v="3.680555555911269E-2"/>
    <d v="1899-12-31T00:00:00"/>
    <s v="17:33"/>
  </r>
  <r>
    <s v="Secretaria de Gestão de Serviços"/>
    <x v="41"/>
    <s v="Licitação"/>
    <s v=" SLIC  "/>
    <m/>
    <x v="76"/>
    <m/>
    <d v="2017-06-22T18:26:00"/>
    <d v="2017-06-22T18:47:00"/>
    <m/>
    <d v="1899-12-30T00:21:00"/>
    <n v="1.4583333329937886E-2"/>
    <d v="1899-12-31T00:00:00"/>
    <s v="18:26"/>
  </r>
  <r>
    <s v="Secretaria de Gestão de Serviços"/>
    <x v="41"/>
    <s v="Licitação"/>
    <s v=" CPL  "/>
    <m/>
    <x v="78"/>
    <m/>
    <d v="2017-06-22T18:47:00"/>
    <d v="2017-06-23T13:53:00"/>
    <m/>
    <d v="1899-12-30T19:06:00"/>
    <n v="0.79583333333721384"/>
    <d v="1900-01-01T00:00:00"/>
    <s v="18:47"/>
  </r>
  <r>
    <s v="Secretaria de Gestão de Serviços"/>
    <x v="41"/>
    <s v="Licitação"/>
    <s v=" SLIC  "/>
    <m/>
    <x v="76"/>
    <m/>
    <d v="2017-06-23T13:53:00"/>
    <d v="2017-06-23T14:36:00"/>
    <m/>
    <d v="1899-12-30T00:43:00"/>
    <n v="2.9861111106583849E-2"/>
    <d v="1899-12-31T00:00:00"/>
    <s v="13:53"/>
  </r>
  <r>
    <s v="Secretaria de Gestão de Serviços"/>
    <x v="41"/>
    <s v="Licitação"/>
    <s v=" CPL  "/>
    <m/>
    <x v="78"/>
    <m/>
    <d v="2017-06-23T14:36:00"/>
    <d v="2017-07-12T17:31:00"/>
    <m/>
    <d v="1900-01-18T02:55:00"/>
    <n v="19.121527777781012"/>
    <n v="-8"/>
    <s v="14:36"/>
  </r>
  <r>
    <s v="Secretaria de Gestão de Serviços"/>
    <x v="41"/>
    <s v="Licitação"/>
    <s v=" ASSDG  "/>
    <m/>
    <x v="79"/>
    <m/>
    <d v="2017-07-12T17:31:00"/>
    <d v="2017-07-13T16:55:00"/>
    <m/>
    <d v="1899-12-30T23:24:00"/>
    <n v="0.97499999999854481"/>
    <d v="1900-01-01T00:00:00"/>
    <s v="17:31"/>
  </r>
  <r>
    <s v="Secretaria de Gestão de Serviços"/>
    <x v="41"/>
    <s v="Licitação"/>
    <s v=" DG  "/>
    <m/>
    <x v="68"/>
    <m/>
    <d v="2017-07-13T16:55:00"/>
    <d v="2017-07-13T19:39:00"/>
    <m/>
    <d v="1899-12-30T02:44:00"/>
    <n v="0.11388888888905058"/>
    <d v="1899-12-31T00:00:00"/>
    <s v="16:55"/>
  </r>
  <r>
    <s v="Secretaria de Gestão de Serviços"/>
    <x v="41"/>
    <s v="Licitação"/>
    <s v=" COC  "/>
    <m/>
    <x v="80"/>
    <m/>
    <d v="2017-07-13T19:39:00"/>
    <d v="2017-07-14T12:40:00"/>
    <m/>
    <d v="1899-12-30T17:01:00"/>
    <n v="0.70902777778246673"/>
    <d v="1900-01-01T00:00:00"/>
    <s v="19:39"/>
  </r>
  <r>
    <s v="Secretaria de Gestão de Serviços"/>
    <x v="42"/>
    <s v="Registro de Preços"/>
    <s v="SOP "/>
    <m/>
    <x v="46"/>
    <s v="S"/>
    <s v="-"/>
    <d v="2017-05-15T15:34:00"/>
    <m/>
    <d v="1899-12-30T00:00:00"/>
    <n v="0"/>
    <e v="#VALUE!"/>
    <e v="#VALUE!"/>
  </r>
  <r>
    <s v="Secretaria de Gestão de Serviços"/>
    <x v="42"/>
    <s v="Registro de Preços"/>
    <s v="SECGS  "/>
    <m/>
    <x v="18"/>
    <s v="S"/>
    <d v="2017-05-15T15:34:00"/>
    <d v="2017-05-19T12:08:00"/>
    <m/>
    <d v="1900-01-02T20:34:00"/>
    <n v="3.8569444444510737"/>
    <d v="1900-01-04T00:00:00"/>
    <s v="15:34"/>
  </r>
  <r>
    <s v="Secretaria de Gestão de Serviços"/>
    <x v="42"/>
    <s v="Registro de Preços"/>
    <s v="CIP "/>
    <m/>
    <x v="3"/>
    <s v="S"/>
    <d v="2017-05-15T15:34:00"/>
    <d v="2017-05-24T19:53:00"/>
    <m/>
    <d v="1900-01-08T04:19:00"/>
    <n v="9.179861111115315"/>
    <d v="1900-01-07T00:00:00"/>
    <s v="15:34"/>
  </r>
  <r>
    <s v="Secretaria de Gestão de Serviços"/>
    <x v="42"/>
    <s v="Registro de Preços"/>
    <s v="SOP "/>
    <m/>
    <x v="46"/>
    <s v="S"/>
    <d v="2017-05-24T19:53:00"/>
    <d v="2017-05-31T16:46:00"/>
    <m/>
    <d v="1900-01-05T20:53:00"/>
    <n v="6.8701388888875954"/>
    <d v="1900-01-05T00:00:00"/>
    <s v="19:53"/>
  </r>
  <r>
    <s v="Secretaria de Gestão de Serviços"/>
    <x v="42"/>
    <s v="Registro de Preços"/>
    <s v="CIP "/>
    <m/>
    <x v="3"/>
    <s v="S"/>
    <d v="2017-05-31T16:46:00"/>
    <d v="2017-06-01T17:08:00"/>
    <m/>
    <d v="1899-12-31T00:22:00"/>
    <n v="1.015277777776646"/>
    <n v="-21"/>
    <s v="16:46"/>
  </r>
  <r>
    <s v="Secretaria de Gestão de Serviços"/>
    <x v="42"/>
    <s v="Registro de Preços"/>
    <s v="SOP "/>
    <m/>
    <x v="46"/>
    <s v="S"/>
    <d v="2017-06-01T17:08:00"/>
    <d v="2017-06-01T18:57:00"/>
    <m/>
    <d v="1899-12-30T01:49:00"/>
    <n v="7.5694444443797693E-2"/>
    <d v="1899-12-31T00:00:00"/>
    <s v="17:8"/>
  </r>
  <r>
    <s v="Secretaria de Gestão de Serviços"/>
    <x v="42"/>
    <s v="Registro de Preços"/>
    <s v="CIP "/>
    <m/>
    <x v="3"/>
    <s v="S"/>
    <d v="2017-06-01T18:57:00"/>
    <d v="2017-06-02T18:38:00"/>
    <m/>
    <d v="1899-12-30T23:41:00"/>
    <n v="0.98680555555620231"/>
    <d v="1900-01-01T00:00:00"/>
    <s v="18:57"/>
  </r>
  <r>
    <s v="Secretaria de Gestão de Serviços"/>
    <x v="42"/>
    <s v="Registro de Preços"/>
    <s v="SECGS  "/>
    <m/>
    <x v="18"/>
    <s v="S"/>
    <d v="2017-06-02T18:38:00"/>
    <d v="2017-06-13T11:52:00"/>
    <m/>
    <d v="1900-01-09T17:14:00"/>
    <n v="10.718055555553292"/>
    <d v="1900-01-07T00:00:00"/>
    <s v="18:38"/>
  </r>
  <r>
    <s v="Secretaria de Gestão de Serviços"/>
    <x v="42"/>
    <s v="Registro de Preços"/>
    <s v="CIP "/>
    <m/>
    <x v="3"/>
    <s v="S"/>
    <d v="2017-06-13T11:52:00"/>
    <d v="2017-06-13T13:21:00"/>
    <m/>
    <d v="1899-12-30T01:29:00"/>
    <n v="6.1805555560567882E-2"/>
    <d v="1899-12-31T00:00:00"/>
    <s v="11:52"/>
  </r>
  <r>
    <s v="Secretaria de Gestão de Serviços"/>
    <x v="42"/>
    <s v="Registro de Preços"/>
    <s v=" SOP "/>
    <m/>
    <x v="46"/>
    <s v="S"/>
    <d v="2017-06-13T13:21:00"/>
    <d v="2017-06-30T17:07:00"/>
    <m/>
    <d v="1900-01-16T03:46:00"/>
    <n v="17.156944444439432"/>
    <d v="1900-01-12T00:00:00"/>
    <s v="13:21"/>
  </r>
  <r>
    <s v="Secretaria de Gestão de Serviços"/>
    <x v="42"/>
    <s v="Registro de Preços"/>
    <s v=" SECGS  "/>
    <m/>
    <x v="18"/>
    <s v="S"/>
    <d v="2017-06-30T17:07:00"/>
    <d v="2017-07-03T16:44:00"/>
    <m/>
    <d v="1900-01-01T23:37:00"/>
    <n v="2.9840277777839219"/>
    <n v="-20"/>
    <s v="17:7"/>
  </r>
  <r>
    <s v="Secretaria de Gestão de Serviços"/>
    <x v="42"/>
    <s v="Registro de Preços"/>
    <s v=" SECGA  "/>
    <m/>
    <x v="69"/>
    <m/>
    <d v="2017-07-03T16:44:00"/>
    <d v="2017-07-04T13:32:00"/>
    <m/>
    <d v="1899-12-30T20:48:00"/>
    <n v="0.86666666666133096"/>
    <d v="1900-01-01T00:00:00"/>
    <s v="16:44"/>
  </r>
  <r>
    <s v="Secretaria de Gestão de Serviços"/>
    <x v="42"/>
    <s v="Registro de Preços"/>
    <s v=" CLC  "/>
    <m/>
    <x v="74"/>
    <m/>
    <d v="2017-07-04T13:32:00"/>
    <d v="2017-07-04T16:02:00"/>
    <m/>
    <d v="1899-12-30T02:30:00"/>
    <n v="0.10416666667151731"/>
    <d v="1899-12-31T00:00:00"/>
    <s v="13:32"/>
  </r>
  <r>
    <s v="Secretaria de Gestão de Serviços"/>
    <x v="42"/>
    <s v="Registro de Preços"/>
    <s v=" SLIC  "/>
    <m/>
    <x v="76"/>
    <m/>
    <d v="2017-07-04T16:02:00"/>
    <d v="2017-07-10T13:36:00"/>
    <m/>
    <d v="1900-01-04T21:34:00"/>
    <n v="5.898611111108039"/>
    <d v="1900-01-04T00:00:00"/>
    <s v="16:2"/>
  </r>
  <r>
    <s v="Secretaria de Gestão de Serviços"/>
    <x v="42"/>
    <s v="Registro de Preços"/>
    <s v=" CLC  "/>
    <m/>
    <x v="74"/>
    <m/>
    <d v="2017-07-10T13:36:00"/>
    <d v="2017-07-10T15:13:00"/>
    <m/>
    <d v="1899-12-30T01:37:00"/>
    <n v="6.7361111112404615E-2"/>
    <d v="1899-12-31T00:00:00"/>
    <s v="13:36"/>
  </r>
  <r>
    <s v="Secretaria de Gestão de Serviços"/>
    <x v="42"/>
    <s v="Registro de Preços"/>
    <s v=" SC  "/>
    <m/>
    <x v="75"/>
    <m/>
    <d v="2017-07-10T15:13:00"/>
    <d v="2017-07-11T18:21:00"/>
    <m/>
    <d v="1899-12-31T03:08:00"/>
    <n v="1.1305555555518367"/>
    <d v="1900-01-01T00:00:00"/>
    <s v="15:13"/>
  </r>
  <r>
    <s v="Secretaria de Gestão de Serviços"/>
    <x v="42"/>
    <s v="Registro de Preços"/>
    <s v=" CLC  "/>
    <m/>
    <x v="74"/>
    <m/>
    <d v="2017-07-11T18:21:00"/>
    <d v="2017-07-12T14:25:00"/>
    <m/>
    <d v="1899-12-30T20:04:00"/>
    <n v="0.836111111115315"/>
    <d v="1900-01-01T00:00:00"/>
    <s v="18:21"/>
  </r>
  <r>
    <s v="Secretaria de Gestão de Serviços"/>
    <x v="42"/>
    <s v="Registro de Preços"/>
    <s v=" SECGA  "/>
    <m/>
    <x v="69"/>
    <m/>
    <d v="2017-07-12T14:25:00"/>
    <d v="2017-07-13T15:01:00"/>
    <m/>
    <d v="1899-12-31T00:36:00"/>
    <n v="1.0250000000014552"/>
    <d v="1900-01-01T00:00:00"/>
    <s v="14:25"/>
  </r>
  <r>
    <s v="Secretaria de Gestão de Serviços"/>
    <x v="42"/>
    <s v="Registro de Preços"/>
    <s v=" DG  "/>
    <m/>
    <x v="68"/>
    <m/>
    <d v="2017-07-13T15:01:00"/>
    <d v="2017-07-13T19:58:00"/>
    <m/>
    <d v="1899-12-30T04:57:00"/>
    <n v="0.20624999999563443"/>
    <d v="1899-12-31T00:00:00"/>
    <s v="15:1"/>
  </r>
  <r>
    <s v="Secretaria de Gestão de Serviços"/>
    <x v="42"/>
    <s v="Registro de Preços"/>
    <s v=" CLC  "/>
    <m/>
    <x v="74"/>
    <m/>
    <d v="2017-07-13T19:58:00"/>
    <d v="2017-07-17T13:47:00"/>
    <m/>
    <d v="1900-01-02T17:49:00"/>
    <n v="3.742361111115315"/>
    <d v="1900-01-02T00:00:00"/>
    <s v="19:58"/>
  </r>
  <r>
    <s v="Secretaria de Gestão de Serviços"/>
    <x v="42"/>
    <s v="Registro de Preços"/>
    <s v=" SLIC  "/>
    <m/>
    <x v="76"/>
    <m/>
    <d v="2017-07-17T13:47:00"/>
    <d v="2017-07-25T13:15:00"/>
    <m/>
    <d v="1900-01-06T23:28:00"/>
    <n v="7.9777777777781012"/>
    <d v="1900-01-06T00:00:00"/>
    <s v="13:47"/>
  </r>
  <r>
    <s v="Secretaria de Gestão de Serviços"/>
    <x v="42"/>
    <s v="Registro de Preços"/>
    <s v=" CLC  "/>
    <m/>
    <x v="74"/>
    <m/>
    <d v="2017-07-25T13:15:00"/>
    <d v="2017-07-26T17:18:00"/>
    <m/>
    <d v="1899-12-31T04:03:00"/>
    <n v="1.1687499999970896"/>
    <d v="1900-01-01T00:00:00"/>
    <s v="13:15"/>
  </r>
  <r>
    <s v="Secretaria de Gestão de Serviços"/>
    <x v="42"/>
    <s v="Registro de Preços"/>
    <s v=" SLIC  "/>
    <m/>
    <x v="76"/>
    <m/>
    <d v="2017-07-26T17:18:00"/>
    <d v="2017-07-26T19:25:00"/>
    <m/>
    <d v="1899-12-30T02:07:00"/>
    <n v="8.8194444448163267E-2"/>
    <d v="1899-12-31T00:00:00"/>
    <s v="17:18"/>
  </r>
  <r>
    <s v="Secretaria de Gestão de Serviços"/>
    <x v="42"/>
    <s v="Registro de Preços"/>
    <s v=" CLC  "/>
    <m/>
    <x v="74"/>
    <m/>
    <d v="2017-07-26T19:25:00"/>
    <d v="2017-07-27T19:16:00"/>
    <m/>
    <d v="1899-12-30T23:51:00"/>
    <n v="0.99374999999417923"/>
    <d v="1900-01-01T00:00:00"/>
    <s v="19:25"/>
  </r>
  <r>
    <s v="Secretaria de Gestão de Serviços"/>
    <x v="42"/>
    <s v="Registro de Preços"/>
    <s v=" SECGA  "/>
    <m/>
    <x v="69"/>
    <m/>
    <d v="2017-07-27T19:16:00"/>
    <d v="2017-07-31T11:31:00"/>
    <m/>
    <d v="1900-01-02T16:15:00"/>
    <n v="3.6770833333357587"/>
    <d v="1900-01-02T00:00:00"/>
    <s v="19:16"/>
  </r>
  <r>
    <s v="Secretaria de Gestão de Serviços"/>
    <x v="42"/>
    <s v="Registro de Preços"/>
    <s v=" CPL  "/>
    <m/>
    <x v="78"/>
    <m/>
    <d v="2017-07-31T11:31:00"/>
    <d v="2017-07-31T14:40:00"/>
    <m/>
    <d v="1899-12-30T03:09:00"/>
    <n v="0.13124999999854481"/>
    <d v="1899-12-31T00:00:00"/>
    <s v="11:31"/>
  </r>
  <r>
    <s v="Secretaria de Gestão de Serviços"/>
    <x v="42"/>
    <s v="Registro de Preços"/>
    <s v=" ASSDG  "/>
    <m/>
    <x v="79"/>
    <m/>
    <d v="2017-07-31T14:40:00"/>
    <d v="2017-08-01T13:30:00"/>
    <m/>
    <d v="1899-12-30T22:50:00"/>
    <n v="0.95138888889050577"/>
    <n v="-22"/>
    <s v="14:40"/>
  </r>
  <r>
    <s v="Secretaria de Gestão de Serviços"/>
    <x v="42"/>
    <s v="Registro de Preços"/>
    <s v=" DG  "/>
    <m/>
    <x v="68"/>
    <m/>
    <d v="2017-08-01T13:30:00"/>
    <d v="2017-08-02T17:24:00"/>
    <m/>
    <d v="1899-12-31T03:54:00"/>
    <n v="1.1624999999985448"/>
    <d v="1900-01-01T00:00:00"/>
    <s v="13:30"/>
  </r>
  <r>
    <s v="Secretaria de Gestão de Serviços"/>
    <x v="42"/>
    <s v="Registro de Preços"/>
    <s v=" SLIC  "/>
    <m/>
    <x v="76"/>
    <m/>
    <d v="2017-08-02T17:24:00"/>
    <d v="2017-08-03T14:44:00"/>
    <m/>
    <d v="1899-12-30T21:20:00"/>
    <n v="0.88888888889050577"/>
    <d v="1900-01-01T00:00:00"/>
    <s v="17:24"/>
  </r>
  <r>
    <s v="Secretaria de Gestão de Serviços"/>
    <x v="42"/>
    <s v="Registro de Preços"/>
    <s v=" CPL  "/>
    <m/>
    <x v="78"/>
    <m/>
    <d v="2017-08-03T14:44:00"/>
    <d v="2017-08-03T14:52:00"/>
    <m/>
    <d v="1899-12-30T00:08:00"/>
    <n v="5.5555555518367328E-3"/>
    <d v="1899-12-31T00:00:00"/>
    <s v="14:44"/>
  </r>
  <r>
    <s v="Secretaria de Gestão de Serviços"/>
    <x v="42"/>
    <s v="Registro de Preços"/>
    <s v=" SLIC  "/>
    <m/>
    <x v="76"/>
    <m/>
    <d v="2017-08-03T14:52:00"/>
    <d v="2017-08-04T12:12:00"/>
    <m/>
    <d v="1899-12-30T21:20:00"/>
    <n v="0.88888888889050577"/>
    <d v="1900-01-01T00:00:00"/>
    <s v="14:52"/>
  </r>
  <r>
    <s v="Secretaria de Gestão de Serviços"/>
    <x v="42"/>
    <s v="Registro de Preços"/>
    <s v=" CPL  "/>
    <m/>
    <x v="78"/>
    <m/>
    <d v="2017-08-04T12:12:00"/>
    <d v="2017-08-14T16:06:00"/>
    <m/>
    <d v="1900-01-09T03:54:00"/>
    <n v="10.162499999998545"/>
    <d v="1900-01-05T00:00:00"/>
    <s v="12:12"/>
  </r>
  <r>
    <s v="Secretaria de Gestão de Serviços"/>
    <x v="42"/>
    <s v="Registro de Preços"/>
    <s v="SMIC "/>
    <m/>
    <x v="28"/>
    <s v="S"/>
    <d v="2017-08-14T16:06:00"/>
    <d v="2017-08-15T13:16:00"/>
    <m/>
    <d v="1899-12-30T21:10:00"/>
    <n v="0.88194444444525288"/>
    <d v="1900-01-01T00:00:00"/>
    <s v="16:6"/>
  </r>
  <r>
    <s v="Secretaria de Gestão de Serviços"/>
    <x v="42"/>
    <s v="Registro de Preços"/>
    <s v=" SOP "/>
    <m/>
    <x v="46"/>
    <s v="S"/>
    <d v="2017-08-15T13:16:00"/>
    <d v="2017-08-15T14:17:00"/>
    <m/>
    <d v="1899-12-30T01:01:00"/>
    <n v="4.2361111110949423E-2"/>
    <d v="1899-12-31T00:00:00"/>
    <s v="13:16"/>
  </r>
  <r>
    <s v="Secretaria de Gestão de Serviços"/>
    <x v="42"/>
    <s v="Registro de Preços"/>
    <s v=" CPL  "/>
    <m/>
    <x v="78"/>
    <m/>
    <d v="2017-08-15T14:17:00"/>
    <d v="2017-08-23T14:40:00"/>
    <m/>
    <d v="1900-01-07T00:23:00"/>
    <n v="8.015972222223354"/>
    <d v="1900-01-06T00:00:00"/>
    <s v="14:17"/>
  </r>
  <r>
    <s v="Secretaria de Gestão de Serviços"/>
    <x v="42"/>
    <s v="Registro de Preços"/>
    <s v=" Henry  "/>
    <m/>
    <x v="81"/>
    <m/>
    <d v="2017-08-23T14:40:00"/>
    <d v="2017-08-23T15:27:00"/>
    <m/>
    <d v="1899-12-30T00:47:00"/>
    <n v="3.2638888893416151E-2"/>
    <d v="1899-12-31T00:00:00"/>
    <s v="14:40"/>
  </r>
  <r>
    <s v="Secretaria de Gestão de Serviços"/>
    <x v="42"/>
    <s v="Registro de Preços"/>
    <s v=" CPL  "/>
    <m/>
    <x v="78"/>
    <m/>
    <d v="2017-08-23T15:27:00"/>
    <d v="2017-09-12T17:59:00"/>
    <m/>
    <d v="1900-01-19T02:32:00"/>
    <n v="20.105555555550382"/>
    <n v="-9"/>
    <s v="15:27"/>
  </r>
  <r>
    <s v="Secretaria de Gestão de Serviços"/>
    <x v="42"/>
    <s v="Registro de Preços"/>
    <s v=" ASSDG  "/>
    <m/>
    <x v="79"/>
    <m/>
    <d v="2017-09-12T17:59:00"/>
    <d v="2017-09-15T13:34:00"/>
    <m/>
    <d v="1900-01-01T19:35:00"/>
    <n v="2.8159722222262644"/>
    <d v="1900-01-03T00:00:00"/>
    <s v="17:59"/>
  </r>
  <r>
    <s v="Secretaria de Gestão de Serviços"/>
    <x v="42"/>
    <s v="Registro de Preços"/>
    <s v=" DG  "/>
    <m/>
    <x v="68"/>
    <m/>
    <d v="2017-09-15T13:34:00"/>
    <d v="2017-09-15T19:51:00"/>
    <m/>
    <d v="1899-12-30T06:17:00"/>
    <n v="0.26180555555038154"/>
    <d v="1899-12-31T00:00:00"/>
    <s v="13:34"/>
  </r>
  <r>
    <s v="Secretaria de Gestão de Serviços"/>
    <x v="42"/>
    <s v="Registro de Preços"/>
    <s v=" CPL  "/>
    <m/>
    <x v="78"/>
    <m/>
    <d v="2017-09-15T19:51:00"/>
    <d v="2017-09-20T17:35:00"/>
    <m/>
    <d v="1900-01-03T21:44:00"/>
    <n v="4.9055555555605679"/>
    <d v="1900-01-03T00:00:00"/>
    <s v="19:51"/>
  </r>
  <r>
    <s v="Secretaria de Gestão de Serviços"/>
    <x v="42"/>
    <s v="Registro de Preços"/>
    <s v=" ASSDG  "/>
    <m/>
    <x v="79"/>
    <m/>
    <d v="2017-09-20T17:35:00"/>
    <d v="2017-09-25T14:59:00"/>
    <m/>
    <d v="1900-01-03T21:24:00"/>
    <n v="4.8916666666627862"/>
    <d v="1900-01-03T00:00:00"/>
    <s v="17:35"/>
  </r>
  <r>
    <s v="Secretaria de Gestão de Serviços"/>
    <x v="42"/>
    <s v="Registro de Preços"/>
    <s v=" DG  "/>
    <m/>
    <x v="68"/>
    <m/>
    <d v="2017-09-25T14:59:00"/>
    <d v="2017-09-25T19:08:00"/>
    <m/>
    <d v="1899-12-30T04:09:00"/>
    <n v="0.17291666667006211"/>
    <d v="1899-12-31T00:00:00"/>
    <s v="14:59"/>
  </r>
  <r>
    <s v="Secretaria de Gestão de Serviços"/>
    <x v="42"/>
    <s v="Registro de Preços"/>
    <s v="SMIN "/>
    <m/>
    <x v="50"/>
    <s v="S"/>
    <d v="2017-09-25T19:08:00"/>
    <d v="2017-09-28T18:22:00"/>
    <m/>
    <d v="1900-01-01T23:14:00"/>
    <n v="2.9680555555532919"/>
    <d v="1900-01-03T00:00:00"/>
    <s v="19:8"/>
  </r>
  <r>
    <s v="Secretaria de Gestão de Serviços"/>
    <x v="42"/>
    <s v="Registro de Preços"/>
    <s v=" DG  "/>
    <m/>
    <x v="68"/>
    <m/>
    <d v="2017-09-28T18:22:00"/>
    <d v="2017-09-28T18:46:00"/>
    <m/>
    <d v="1899-12-30T00:24:00"/>
    <n v="1.6666666670062114E-2"/>
    <d v="1899-12-31T00:00:00"/>
    <s v="18:22"/>
  </r>
  <r>
    <s v="Secretaria de Gestão de Serviços"/>
    <x v="42"/>
    <s v="Registro de Preços"/>
    <s v=" CPL  "/>
    <m/>
    <x v="78"/>
    <m/>
    <d v="2017-09-28T18:46:00"/>
    <d v="2017-10-02T19:14:00"/>
    <m/>
    <d v="1900-01-03T00:28:00"/>
    <n v="4.0194444444423425"/>
    <n v="-19"/>
    <s v="18:46"/>
  </r>
  <r>
    <s v="Secretaria de Gestão de Serviços"/>
    <x v="42"/>
    <s v="Registro de Preços"/>
    <s v=" CMP  "/>
    <m/>
    <x v="82"/>
    <m/>
    <d v="2017-10-02T19:14:00"/>
    <d v="2017-10-05T14:32:00"/>
    <m/>
    <d v="1900-01-01T19:18:00"/>
    <n v="2.8041666666686069"/>
    <d v="1900-01-03T00:00:00"/>
    <s v="19:14"/>
  </r>
  <r>
    <s v="Secretaria de Gestão de Serviços"/>
    <x v="42"/>
    <s v="Registro de Preços"/>
    <s v="SMIN "/>
    <m/>
    <x v="50"/>
    <s v="S"/>
    <d v="2017-10-05T14:32:00"/>
    <d v="2017-10-05T17:04:00"/>
    <m/>
    <d v="1899-12-30T02:32:00"/>
    <n v="0.10555555555038154"/>
    <d v="1899-12-31T00:00:00"/>
    <s v="14:32"/>
  </r>
  <r>
    <s v="Secretaria de Gestão de Serviços"/>
    <x v="42"/>
    <s v="Registro de Preços"/>
    <s v=" SPO  "/>
    <m/>
    <x v="70"/>
    <m/>
    <d v="2017-10-05T17:04:00"/>
    <d v="2017-10-05T17:51:00"/>
    <m/>
    <d v="1899-12-30T00:47:00"/>
    <n v="3.2638888893416151E-2"/>
    <d v="1899-12-31T00:00:00"/>
    <s v="17:4"/>
  </r>
  <r>
    <s v="Secretaria de Gestão de Serviços"/>
    <x v="42"/>
    <s v="Registro de Preços"/>
    <s v=" COC  "/>
    <m/>
    <x v="80"/>
    <m/>
    <d v="2017-10-05T17:51:00"/>
    <d v="2017-10-05T18:00:00"/>
    <m/>
    <d v="1899-12-30T00:09:00"/>
    <n v="6.2499999985448085E-3"/>
    <d v="1899-12-31T00:00:00"/>
    <s v="17:51"/>
  </r>
  <r>
    <s v="Secretaria de Gestão de Serviços"/>
    <x v="42"/>
    <s v="Registro de Preços"/>
    <s v=" GABCOC  "/>
    <m/>
    <x v="83"/>
    <m/>
    <d v="2017-10-05T18:00:00"/>
    <d v="2017-10-06T13:09:00"/>
    <m/>
    <d v="1899-12-30T19:09:00"/>
    <n v="0.79791666667006211"/>
    <d v="1900-01-01T00:00:00"/>
    <s v="18:0"/>
  </r>
  <r>
    <s v="Secretaria de Gestão de Serviços"/>
    <x v="43"/>
    <s v="Licitação"/>
    <s v="SAPRE "/>
    <m/>
    <x v="29"/>
    <s v="S"/>
    <s v="-"/>
    <d v="2017-03-07T18:02:00"/>
    <m/>
    <d v="1899-12-30T00:00:00"/>
    <n v="0"/>
    <e v="#VALUE!"/>
    <e v="#VALUE!"/>
  </r>
  <r>
    <s v="Secretaria de Gestão de Serviços"/>
    <x v="43"/>
    <s v="Licitação"/>
    <s v="CIP "/>
    <s v="CIP_Atualiz"/>
    <x v="3"/>
    <s v="S"/>
    <d v="2017-03-07T18:02:00"/>
    <d v="2017-03-09T14:04:00"/>
    <m/>
    <d v="1899-12-31T20:02:00"/>
    <n v="1.8347222222218988"/>
    <d v="1900-01-02T00:00:00"/>
    <s v="18:2"/>
  </r>
  <r>
    <s v="Secretaria de Gestão de Serviços"/>
    <x v="43"/>
    <s v="Licitação"/>
    <s v="SECGS  "/>
    <s v="SECGS_Atualiz"/>
    <x v="18"/>
    <s v="S"/>
    <d v="2017-03-07T18:02:00"/>
    <d v="2017-03-10T15:29:00"/>
    <m/>
    <d v="1900-01-01T21:27:00"/>
    <n v="2.8937500000029104"/>
    <d v="1900-01-03T00:00:00"/>
    <s v="18:2"/>
  </r>
  <r>
    <s v="Secretaria de Gestão de Serviços"/>
    <x v="43"/>
    <s v="Licitação"/>
    <s v="SAPRE "/>
    <s v="SAPRE_Atualiz"/>
    <x v="29"/>
    <s v="S"/>
    <d v="2017-03-10T15:29:00"/>
    <d v="2017-03-22T14:38:00"/>
    <m/>
    <d v="1900-01-10T23:09:00"/>
    <n v="11.964583333334303"/>
    <d v="1900-01-08T00:00:00"/>
    <s v="15:29"/>
  </r>
  <r>
    <s v="Secretaria de Gestão de Serviços"/>
    <x v="43"/>
    <s v="Licitação"/>
    <s v="CIP "/>
    <s v="CIP_Atualiz"/>
    <x v="3"/>
    <s v="S"/>
    <d v="2017-03-22T14:38:00"/>
    <d v="2017-03-24T14:28:00"/>
    <m/>
    <d v="1899-12-31T23:50:00"/>
    <n v="1.9930555555547471"/>
    <d v="1900-01-02T00:00:00"/>
    <s v="14:38"/>
  </r>
  <r>
    <s v="Secretaria de Gestão de Serviços"/>
    <x v="43"/>
    <s v="Licitação"/>
    <s v="SECGS  "/>
    <s v="SECGS_Atualiz"/>
    <x v="18"/>
    <s v="S"/>
    <d v="2017-03-24T14:28:00"/>
    <d v="2017-03-24T17:53:00"/>
    <m/>
    <d v="1899-12-30T03:25:00"/>
    <n v="0.14236111110949423"/>
    <d v="1899-12-31T00:00:00"/>
    <s v="14:28"/>
  </r>
  <r>
    <s v="Secretaria de Gestão de Serviços"/>
    <x v="43"/>
    <s v="Licitação"/>
    <s v="SECGA  "/>
    <s v="SECGA  _Atualiz"/>
    <x v="84"/>
    <m/>
    <d v="2017-03-24T17:53:00"/>
    <d v="2017-03-28T15:18:00"/>
    <m/>
    <d v="1900-01-02T21:25:00"/>
    <n v="3.8923611111094942"/>
    <d v="1900-01-02T00:00:00"/>
    <s v="17:53"/>
  </r>
  <r>
    <s v="Secretaria de Gestão de Serviços"/>
    <x v="43"/>
    <s v="Licitação"/>
    <s v="CLC  "/>
    <s v="CLC  _Atualiz"/>
    <x v="85"/>
    <m/>
    <d v="2017-03-28T15:18:00"/>
    <d v="2017-04-06T18:39:00"/>
    <m/>
    <d v="1900-01-08T03:21:00"/>
    <n v="9.1395833333372138"/>
    <n v="-13"/>
    <s v="15:18"/>
  </r>
  <r>
    <s v="Secretaria de Gestão de Serviços"/>
    <x v="43"/>
    <s v="Licitação"/>
    <s v="SC  "/>
    <s v="SC  _Atualiz"/>
    <x v="86"/>
    <m/>
    <d v="2017-04-06T18:39:00"/>
    <d v="2017-05-11T18:07:00"/>
    <m/>
    <d v="1900-02-02T23:28:00"/>
    <n v="34.977777777778101"/>
    <d v="1900-01-03T00:00:00"/>
    <s v="18:39"/>
  </r>
  <r>
    <s v="Secretaria de Gestão de Serviços"/>
    <x v="43"/>
    <s v="Licitação"/>
    <s v=" CLC  "/>
    <s v=" CLC  _Atualiz"/>
    <x v="74"/>
    <m/>
    <d v="2017-05-11T18:07:00"/>
    <d v="2017-05-12T19:31:00"/>
    <m/>
    <d v="1899-12-31T01:24:00"/>
    <n v="1.0583333333343035"/>
    <d v="1900-01-01T00:00:00"/>
    <s v="18:7"/>
  </r>
  <r>
    <s v="Secretaria de Gestão de Serviços"/>
    <x v="43"/>
    <s v="Licitação"/>
    <s v=" SPO  "/>
    <s v=" SPO  _Atualiz"/>
    <x v="70"/>
    <m/>
    <d v="2017-05-12T19:31:00"/>
    <d v="2017-05-15T14:47:00"/>
    <m/>
    <d v="1900-01-01T19:16:00"/>
    <n v="2.8027777777751908"/>
    <d v="1900-01-01T00:00:00"/>
    <s v="19:31"/>
  </r>
  <r>
    <s v="Secretaria de Gestão de Serviços"/>
    <x v="43"/>
    <s v="Licitação"/>
    <s v=" CO  "/>
    <s v=" CO  _Atualiz"/>
    <x v="71"/>
    <m/>
    <d v="2017-05-15T14:47:00"/>
    <d v="2017-05-15T15:41:00"/>
    <m/>
    <d v="1899-12-30T00:54:00"/>
    <n v="3.7499999998544808E-2"/>
    <d v="1899-12-31T00:00:00"/>
    <s v="14:47"/>
  </r>
  <r>
    <s v="Secretaria de Gestão de Serviços"/>
    <x v="43"/>
    <s v="Licitação"/>
    <s v=" SECOFC  "/>
    <s v=" SECOFC  _Atualiz"/>
    <x v="72"/>
    <m/>
    <d v="2017-05-15T15:41:00"/>
    <d v="2017-05-15T17:39:00"/>
    <m/>
    <d v="1899-12-30T01:58:00"/>
    <n v="8.1944444449618459E-2"/>
    <d v="1899-12-31T00:00:00"/>
    <s v="15:41"/>
  </r>
  <r>
    <s v="Secretaria de Gestão de Serviços"/>
    <x v="43"/>
    <s v="Licitação"/>
    <s v=" CLC  "/>
    <s v=" CLC  _Atualiz"/>
    <x v="74"/>
    <m/>
    <d v="2017-05-15T17:39:00"/>
    <d v="2017-05-15T18:57:00"/>
    <m/>
    <d v="1899-12-30T01:18:00"/>
    <n v="5.4166666661330964E-2"/>
    <d v="1899-12-31T00:00:00"/>
    <s v="17:39"/>
  </r>
  <r>
    <s v="Secretaria de Gestão de Serviços"/>
    <x v="43"/>
    <s v="Licitação"/>
    <s v=" SC  "/>
    <s v=" SC  _Atualiz"/>
    <x v="75"/>
    <m/>
    <d v="2017-05-15T18:57:00"/>
    <d v="2017-05-17T18:08:00"/>
    <m/>
    <d v="1899-12-31T23:11:00"/>
    <n v="1.9659722222277196"/>
    <d v="1900-01-02T00:00:00"/>
    <s v="18:57"/>
  </r>
  <r>
    <s v="Secretaria de Gestão de Serviços"/>
    <x v="43"/>
    <s v="Licitação"/>
    <s v=" CLC  "/>
    <s v=" CLC  _Atualiz"/>
    <x v="74"/>
    <m/>
    <d v="2017-05-17T18:08:00"/>
    <d v="2017-05-18T19:23:00"/>
    <m/>
    <d v="1899-12-31T01:15:00"/>
    <n v="1.0520833333284827"/>
    <d v="1900-01-01T00:00:00"/>
    <s v="18:8"/>
  </r>
  <r>
    <s v="Secretaria de Gestão de Serviços"/>
    <x v="43"/>
    <s v="Licitação"/>
    <s v=" SECGA  "/>
    <s v=" SECGA  _Atualiz"/>
    <x v="69"/>
    <m/>
    <d v="2017-05-18T19:23:00"/>
    <d v="2017-05-19T16:58:00"/>
    <m/>
    <d v="1899-12-30T21:35:00"/>
    <n v="0.89930555555474712"/>
    <d v="1900-01-01T00:00:00"/>
    <s v="19:23"/>
  </r>
  <r>
    <s v="Secretaria de Gestão de Serviços"/>
    <x v="43"/>
    <s v="Licitação"/>
    <s v=" CLC  "/>
    <s v=" CLC  _Atualiz"/>
    <x v="74"/>
    <m/>
    <d v="2017-05-19T16:58:00"/>
    <d v="2017-05-22T19:25:00"/>
    <m/>
    <d v="1900-01-02T02:27:00"/>
    <n v="3.102083333338669"/>
    <d v="1900-01-01T00:00:00"/>
    <s v="16:58"/>
  </r>
  <r>
    <s v="Secretaria de Gestão de Serviços"/>
    <x v="43"/>
    <s v="Licitação"/>
    <s v=" SLIC  "/>
    <s v=" SLIC  _Atualiz"/>
    <x v="76"/>
    <m/>
    <d v="2017-05-22T19:25:00"/>
    <d v="2017-06-07T18:18:00"/>
    <m/>
    <d v="1900-01-14T22:53:00"/>
    <n v="15.953472222216078"/>
    <n v="-11"/>
    <s v="19:25"/>
  </r>
  <r>
    <s v="Secretaria de Gestão de Serviços"/>
    <x v="43"/>
    <s v="Licitação"/>
    <s v="SAPRE"/>
    <s v="SAPRE_Atualiz"/>
    <x v="29"/>
    <s v="S"/>
    <d v="2017-06-07T18:18:00"/>
    <d v="2017-06-22T17:23:00"/>
    <m/>
    <d v="1900-01-13T23:05:00"/>
    <n v="14.961805555562023"/>
    <d v="1900-01-10T00:00:00"/>
    <s v="18:18"/>
  </r>
  <r>
    <s v="Secretaria de Gestão de Serviços"/>
    <x v="43"/>
    <s v="Licitação"/>
    <s v=" CLC  "/>
    <s v=" CLC  _Atualiz"/>
    <x v="74"/>
    <m/>
    <d v="2017-06-22T17:23:00"/>
    <d v="2017-06-23T14:20:00"/>
    <m/>
    <d v="1899-12-30T20:57:00"/>
    <n v="0.87291666665987577"/>
    <d v="1900-01-01T00:00:00"/>
    <s v="17:23"/>
  </r>
  <r>
    <s v="Secretaria de Gestão de Serviços"/>
    <x v="43"/>
    <s v="Licitação"/>
    <s v=" SGEC  "/>
    <s v=" SGEC  _Atualiz"/>
    <x v="87"/>
    <m/>
    <d v="2017-06-23T14:20:00"/>
    <d v="2017-07-03T16:15:00"/>
    <m/>
    <d v="1900-01-09T01:55:00"/>
    <n v="10.07986111111677"/>
    <n v="-15"/>
    <s v="14:20"/>
  </r>
  <r>
    <s v="Secretaria de Gestão de Serviços"/>
    <x v="43"/>
    <s v="Licitação"/>
    <s v=" COC  "/>
    <s v=" COC  _Atualiz"/>
    <x v="80"/>
    <m/>
    <d v="2017-07-03T16:15:00"/>
    <d v="2017-07-04T12:46:00"/>
    <m/>
    <d v="1899-12-30T20:31:00"/>
    <n v="0.85486111111094942"/>
    <d v="1900-01-01T00:00:00"/>
    <s v="16:15"/>
  </r>
  <r>
    <s v="Secretaria de Gestão de Serviços"/>
    <x v="43"/>
    <s v="Licitação"/>
    <s v=" SGEC  "/>
    <s v=" SGEC  _Atualiz"/>
    <x v="87"/>
    <m/>
    <d v="2017-07-04T12:46:00"/>
    <d v="2017-07-04T13:31:00"/>
    <m/>
    <d v="1899-12-30T00:45:00"/>
    <n v="3.125E-2"/>
    <d v="1899-12-31T00:00:00"/>
    <s v="12:46"/>
  </r>
  <r>
    <s v="Secretaria de Gestão de Serviços"/>
    <x v="43"/>
    <s v="Licitação"/>
    <s v=" COC  "/>
    <s v=" COC  _Atualiz"/>
    <x v="80"/>
    <m/>
    <d v="2017-07-04T13:31:00"/>
    <d v="2017-07-04T16:07:00"/>
    <m/>
    <d v="1899-12-30T02:36:00"/>
    <n v="0.10833333332993789"/>
    <d v="1899-12-31T00:00:00"/>
    <s v="13:31"/>
  </r>
  <r>
    <s v="Secretaria de Gestão de Serviços"/>
    <x v="43"/>
    <s v="Licitação"/>
    <s v=" SECOFC  "/>
    <s v=" SECOFC  _Atualiz"/>
    <x v="72"/>
    <m/>
    <d v="2017-07-04T16:07:00"/>
    <d v="2017-07-05T15:47:00"/>
    <m/>
    <d v="1899-12-30T23:40:00"/>
    <n v="0.98611111110949423"/>
    <d v="1900-01-01T00:00:00"/>
    <s v="16:7"/>
  </r>
  <r>
    <s v="Secretaria de Gestão de Serviços"/>
    <x v="43"/>
    <s v="Licitação"/>
    <s v=" CLC  "/>
    <s v=" CLC  _Atualiz"/>
    <x v="74"/>
    <m/>
    <d v="2017-07-05T15:47:00"/>
    <d v="2017-07-05T19:52:00"/>
    <m/>
    <d v="1899-12-30T04:05:00"/>
    <n v="0.17013888889050577"/>
    <d v="1899-12-31T00:00:00"/>
    <s v="15:47"/>
  </r>
  <r>
    <s v="Secretaria de Gestão de Serviços"/>
    <x v="43"/>
    <s v="Licitação"/>
    <s v=" SC  "/>
    <s v=" SC  _Atualiz"/>
    <x v="75"/>
    <m/>
    <d v="2017-07-05T19:52:00"/>
    <d v="2017-07-17T14:30:00"/>
    <m/>
    <d v="1900-01-10T18:38:00"/>
    <n v="11.776388888887595"/>
    <d v="1900-01-08T00:00:00"/>
    <s v="19:52"/>
  </r>
  <r>
    <s v="Secretaria de Gestão de Serviços"/>
    <x v="43"/>
    <s v="Licitação"/>
    <s v=" CLC  "/>
    <s v=" CLC  _Atualiz"/>
    <x v="74"/>
    <m/>
    <d v="2017-07-17T14:30:00"/>
    <d v="2017-07-17T18:22:00"/>
    <m/>
    <d v="1899-12-30T03:52:00"/>
    <n v="0.16111111111240461"/>
    <d v="1899-12-31T00:00:00"/>
    <s v="14:30"/>
  </r>
  <r>
    <s v="Secretaria de Gestão de Serviços"/>
    <x v="43"/>
    <s v="Licitação"/>
    <s v=" SPO  "/>
    <s v=" SPO  _Atualiz"/>
    <x v="70"/>
    <m/>
    <d v="2017-07-17T18:22:00"/>
    <d v="2017-07-17T19:11:00"/>
    <m/>
    <d v="1899-12-30T00:49:00"/>
    <n v="3.4027777779556345E-2"/>
    <d v="1899-12-31T00:00:00"/>
    <s v="18:22"/>
  </r>
  <r>
    <s v="Secretaria de Gestão de Serviços"/>
    <x v="43"/>
    <s v="Licitação"/>
    <s v=" COC  "/>
    <s v=" COC  _Atualiz"/>
    <x v="80"/>
    <m/>
    <d v="2017-07-17T19:11:00"/>
    <d v="2017-07-18T12:44:00"/>
    <m/>
    <d v="1899-12-30T17:33:00"/>
    <n v="0.73124999999708962"/>
    <d v="1900-01-01T00:00:00"/>
    <s v="19:11"/>
  </r>
  <r>
    <s v="Secretaria de Gestão de Serviços"/>
    <x v="43"/>
    <s v="Licitação"/>
    <s v=" SECOFC  "/>
    <s v=" SECOFC  _Atualiz"/>
    <x v="72"/>
    <m/>
    <d v="2017-07-18T12:44:00"/>
    <d v="2017-07-18T14:51:00"/>
    <m/>
    <d v="1899-12-30T02:07:00"/>
    <n v="8.8194444448163267E-2"/>
    <d v="1899-12-31T00:00:00"/>
    <s v="12:44"/>
  </r>
  <r>
    <s v="Secretaria de Gestão de Serviços"/>
    <x v="43"/>
    <s v="Licitação"/>
    <s v=" CLC  "/>
    <s v=" CLC  _Atualiz"/>
    <x v="74"/>
    <m/>
    <d v="2017-07-18T14:51:00"/>
    <d v="2017-07-18T19:05:00"/>
    <m/>
    <d v="1899-12-30T04:14:00"/>
    <n v="0.17638888888905058"/>
    <d v="1899-12-31T00:00:00"/>
    <s v="14:51"/>
  </r>
  <r>
    <s v="Secretaria de Gestão de Serviços"/>
    <x v="43"/>
    <s v="Licitação"/>
    <s v=" SC  "/>
    <s v=" SC  _Atualiz"/>
    <x v="75"/>
    <m/>
    <d v="2017-07-18T19:05:00"/>
    <d v="2017-07-28T18:36:00"/>
    <m/>
    <d v="1900-01-08T23:31:00"/>
    <n v="9.9798611111109494"/>
    <d v="1900-01-08T00:00:00"/>
    <s v="19:5"/>
  </r>
  <r>
    <s v="Secretaria de Gestão de Serviços"/>
    <x v="43"/>
    <s v="Licitação"/>
    <s v=" CLC  "/>
    <s v=" CLC  _Atualiz"/>
    <x v="74"/>
    <m/>
    <d v="2017-07-28T18:36:00"/>
    <d v="2017-07-31T14:48:00"/>
    <m/>
    <d v="1900-01-01T20:12:00"/>
    <n v="2.8416666666671517"/>
    <d v="1900-01-01T00:00:00"/>
    <s v="18:36"/>
  </r>
  <r>
    <s v="Secretaria de Gestão de Serviços"/>
    <x v="43"/>
    <s v="Licitação"/>
    <s v=" SGEC  "/>
    <s v=" SGEC  _Atualiz"/>
    <x v="87"/>
    <m/>
    <d v="2017-07-31T14:48:00"/>
    <d v="2017-08-03T13:51:00"/>
    <m/>
    <d v="1900-01-01T23:03:00"/>
    <n v="2.960416666661331"/>
    <n v="-20"/>
    <s v="14:48"/>
  </r>
  <r>
    <s v="Secretaria de Gestão de Serviços"/>
    <x v="43"/>
    <s v="Licitação"/>
    <s v=" SC  "/>
    <s v=" SC  _Atualiz"/>
    <x v="75"/>
    <m/>
    <d v="2017-08-03T13:51:00"/>
    <d v="2017-08-04T15:53:00"/>
    <m/>
    <d v="1899-12-31T02:02:00"/>
    <n v="1.0847222222291748"/>
    <d v="1900-01-01T00:00:00"/>
    <s v="13:51"/>
  </r>
  <r>
    <s v="Secretaria de Gestão de Serviços"/>
    <x v="43"/>
    <s v="Licitação"/>
    <s v=" CLC  "/>
    <s v=" CLC  _Atualiz"/>
    <x v="74"/>
    <m/>
    <d v="2017-08-04T15:53:00"/>
    <d v="2017-08-04T17:17:00"/>
    <m/>
    <d v="1899-12-30T01:24:00"/>
    <n v="5.8333333327027503E-2"/>
    <d v="1899-12-31T00:00:00"/>
    <s v="15:53"/>
  </r>
  <r>
    <s v="Secretaria de Gestão de Serviços"/>
    <x v="43"/>
    <s v="Licitação"/>
    <s v=" SECGA  "/>
    <s v=" SECGA  _Atualiz"/>
    <x v="69"/>
    <m/>
    <d v="2017-08-04T17:17:00"/>
    <d v="2017-08-07T17:33:00"/>
    <m/>
    <d v="1900-01-02T00:16:00"/>
    <n v="3.0111111111109494"/>
    <d v="1900-01-01T00:00:00"/>
    <s v="17:17"/>
  </r>
  <r>
    <s v="Secretaria de Gestão de Serviços"/>
    <x v="43"/>
    <s v="Licitação"/>
    <s v=" CLC  "/>
    <s v=" CLC  _Atualiz"/>
    <x v="74"/>
    <m/>
    <d v="2017-08-07T17:33:00"/>
    <d v="2017-08-07T19:44:00"/>
    <m/>
    <d v="1899-12-30T02:11:00"/>
    <n v="9.0972222227719612E-2"/>
    <d v="1899-12-31T00:00:00"/>
    <s v="17:33"/>
  </r>
  <r>
    <s v="Secretaria de Gestão de Serviços"/>
    <x v="43"/>
    <s v="Licitação"/>
    <s v=" SLIC  "/>
    <s v=" SLIC  _Atualiz"/>
    <x v="76"/>
    <m/>
    <d v="2017-08-07T19:44:00"/>
    <d v="2017-08-10T14:49:00"/>
    <m/>
    <d v="1900-01-01T19:05:00"/>
    <n v="2.7951388888832298"/>
    <d v="1900-01-03T00:00:00"/>
    <s v="19:44"/>
  </r>
  <r>
    <s v="Secretaria de Gestão de Serviços"/>
    <x v="43"/>
    <s v="Licitação"/>
    <s v=" SCON  "/>
    <s v=" SCON  _Atualiz"/>
    <x v="77"/>
    <m/>
    <d v="2017-08-10T14:49:00"/>
    <d v="2017-08-16T12:48:00"/>
    <m/>
    <d v="1900-01-04T21:59:00"/>
    <n v="5.9159722222248092"/>
    <d v="1900-01-03T00:00:00"/>
    <s v="14:49"/>
  </r>
  <r>
    <s v="Secretaria de Gestão de Serviços"/>
    <x v="43"/>
    <s v="Licitação"/>
    <s v=" SLIC  "/>
    <s v=" SLIC  _Atualiz"/>
    <x v="76"/>
    <m/>
    <d v="2017-08-16T12:48:00"/>
    <d v="2017-08-18T17:35:00"/>
    <m/>
    <d v="1900-01-01T04:47:00"/>
    <n v="2.1993055555576575"/>
    <d v="1900-01-02T00:00:00"/>
    <s v="12:48"/>
  </r>
  <r>
    <s v="Secretaria de Gestão de Serviços"/>
    <x v="43"/>
    <s v="Licitação"/>
    <s v=" SGEC  "/>
    <s v=" SGEC  _Atualiz"/>
    <x v="87"/>
    <m/>
    <d v="2017-08-18T17:35:00"/>
    <d v="2017-08-18T18:04:00"/>
    <m/>
    <d v="1899-12-30T00:29:00"/>
    <n v="2.0138888889050577E-2"/>
    <d v="1899-12-31T00:00:00"/>
    <s v="17:35"/>
  </r>
  <r>
    <s v="Secretaria de Gestão de Serviços"/>
    <x v="43"/>
    <s v="Licitação"/>
    <s v=" SLIC  "/>
    <s v=" SLIC  _Atualiz"/>
    <x v="76"/>
    <m/>
    <d v="2017-08-18T18:04:00"/>
    <d v="2017-08-18T18:49:00"/>
    <m/>
    <d v="1899-12-30T00:45:00"/>
    <n v="3.125E-2"/>
    <d v="1899-12-31T00:00:00"/>
    <s v="18:4"/>
  </r>
  <r>
    <s v="Secretaria de Gestão de Serviços"/>
    <x v="43"/>
    <s v="Licitação"/>
    <s v=" CLC  "/>
    <s v=" CLC  _Atualiz"/>
    <x v="74"/>
    <m/>
    <d v="2017-08-18T18:49:00"/>
    <d v="2017-08-21T19:13:00"/>
    <m/>
    <d v="1900-01-02T00:24:00"/>
    <n v="3.0166666666627862"/>
    <d v="1900-01-01T00:00:00"/>
    <s v="18:49"/>
  </r>
  <r>
    <s v="Secretaria de Gestão de Serviços"/>
    <x v="43"/>
    <s v="Licitação"/>
    <s v=" SECGA  "/>
    <s v=" SECGA  _Atualiz"/>
    <x v="69"/>
    <m/>
    <d v="2017-08-21T19:13:00"/>
    <d v="2017-08-22T19:56:00"/>
    <m/>
    <d v="1899-12-31T00:43:00"/>
    <n v="1.0298611111138598"/>
    <d v="1900-01-01T00:00:00"/>
    <s v="19:13"/>
  </r>
  <r>
    <s v="Secretaria de Gestão de Serviços"/>
    <x v="43"/>
    <s v="Licitação"/>
    <s v=" CPL  "/>
    <s v=" CPL  _Atualiz"/>
    <x v="78"/>
    <m/>
    <d v="2017-08-22T19:56:00"/>
    <d v="2017-08-24T16:44:00"/>
    <m/>
    <d v="1899-12-31T20:48:00"/>
    <n v="1.8666666666686069"/>
    <d v="1900-01-02T00:00:00"/>
    <s v="19:56"/>
  </r>
  <r>
    <s v="Secretaria de Gestão de Serviços"/>
    <x v="43"/>
    <s v="Licitação"/>
    <s v=" ASSDG  "/>
    <s v=" ASSDG  _Atualiz"/>
    <x v="79"/>
    <m/>
    <d v="2017-08-24T16:44:00"/>
    <d v="2017-08-25T17:26:00"/>
    <m/>
    <d v="1899-12-31T00:42:00"/>
    <n v="1.0291666666671517"/>
    <d v="1900-01-01T00:00:00"/>
    <s v="16:44"/>
  </r>
  <r>
    <s v="Secretaria de Gestão de Serviços"/>
    <x v="43"/>
    <s v="Licitação"/>
    <s v=" DG  "/>
    <s v=" DG  _Atualiz"/>
    <x v="68"/>
    <m/>
    <d v="2017-08-25T17:26:00"/>
    <d v="2017-08-28T16:00:00"/>
    <m/>
    <d v="1900-01-01T22:34:00"/>
    <n v="2.9402777777722804"/>
    <d v="1900-01-01T00:00:00"/>
    <s v="17:26"/>
  </r>
  <r>
    <s v="Secretaria de Gestão de Serviços"/>
    <x v="43"/>
    <s v="Licitação"/>
    <s v=" SLIC  "/>
    <s v=" SLIC  _Atualiz"/>
    <x v="76"/>
    <m/>
    <d v="2017-08-28T16:00:00"/>
    <d v="2017-08-30T16:40:00"/>
    <m/>
    <d v="1900-01-01T00:40:00"/>
    <n v="2.0277777777810115"/>
    <d v="1900-01-02T00:00:00"/>
    <s v="16:0"/>
  </r>
  <r>
    <s v="Secretaria de Gestão de Serviços"/>
    <x v="43"/>
    <s v="Licitação"/>
    <s v=" CPL  "/>
    <s v=" CPL  _Atualiz"/>
    <x v="78"/>
    <m/>
    <d v="2017-08-30T16:40:00"/>
    <d v="2017-08-30T17:13:00"/>
    <m/>
    <d v="1899-12-30T00:33:00"/>
    <n v="2.2916666668606922E-2"/>
    <d v="1899-12-31T00:00:00"/>
    <s v="16:40"/>
  </r>
  <r>
    <s v="Secretaria de Gestão de Serviços"/>
    <x v="43"/>
    <s v="Licitação"/>
    <s v=" SLIC  "/>
    <s v=" SLIC  _Atualiz"/>
    <x v="76"/>
    <m/>
    <d v="2017-08-30T17:13:00"/>
    <d v="2017-08-31T16:48:00"/>
    <m/>
    <d v="1899-12-30T23:35:00"/>
    <n v="0.98263888888322981"/>
    <d v="1900-01-01T00:00:00"/>
    <s v="17:13"/>
  </r>
  <r>
    <s v="Secretaria de Gestão de Serviços"/>
    <x v="43"/>
    <s v="Licitação"/>
    <s v=" CPL  "/>
    <s v=" CPL  _Atualiz"/>
    <x v="78"/>
    <m/>
    <d v="2017-08-31T16:48:00"/>
    <d v="2017-09-12T18:29:00"/>
    <m/>
    <d v="1900-01-11T01:41:00"/>
    <n v="12.070138888891961"/>
    <n v="-14"/>
    <s v="16:48"/>
  </r>
  <r>
    <s v="Secretaria de Gestão de Serviços"/>
    <x v="43"/>
    <s v="Licitação"/>
    <s v=" ASSDG  "/>
    <s v=" ASSDG  _Atualiz"/>
    <x v="79"/>
    <m/>
    <d v="2017-09-12T18:29:00"/>
    <d v="2017-09-13T15:22:00"/>
    <m/>
    <d v="1899-12-30T20:53:00"/>
    <n v="0.87013888888759539"/>
    <d v="1900-01-01T00:00:00"/>
    <s v="18:29"/>
  </r>
  <r>
    <s v="Secretaria de Gestão de Serviços"/>
    <x v="43"/>
    <s v="Licitação"/>
    <s v=" DG  "/>
    <s v=" DG  _Atualiz"/>
    <x v="68"/>
    <m/>
    <d v="2017-09-13T15:22:00"/>
    <d v="2017-09-13T19:22:00"/>
    <m/>
    <d v="1899-12-30T04:00:00"/>
    <n v="0.16666666666424135"/>
    <d v="1899-12-31T00:00:00"/>
    <s v="15:22"/>
  </r>
  <r>
    <s v="Secretaria de Gestão de Serviços"/>
    <x v="43"/>
    <s v="Licitação"/>
    <s v=" CPL  "/>
    <s v=" CPL  _Atualiz"/>
    <x v="78"/>
    <m/>
    <d v="2017-09-13T19:22:00"/>
    <d v="2017-09-29T17:25:00"/>
    <m/>
    <d v="1900-01-14T22:03:00"/>
    <n v="15.918750000004366"/>
    <d v="1900-01-12T00:00:00"/>
    <s v="19:22"/>
  </r>
  <r>
    <s v="Secretaria de Gestão de Serviços"/>
    <x v="43"/>
    <s v="Licitação"/>
    <s v=" ASSDG  "/>
    <s v=" ASSDG  _Atualiz"/>
    <x v="79"/>
    <m/>
    <d v="2017-09-29T17:25:00"/>
    <d v="2017-10-03T17:47:00"/>
    <m/>
    <d v="1900-01-03T00:22:00"/>
    <n v="4.015277777776646"/>
    <n v="-18"/>
    <s v="17:25"/>
  </r>
  <r>
    <s v="Secretaria de Gestão de Serviços"/>
    <x v="43"/>
    <s v="Licitação"/>
    <s v=" DG  "/>
    <s v=" DG  _Atualiz"/>
    <x v="68"/>
    <m/>
    <d v="2017-10-03T17:47:00"/>
    <d v="2017-10-04T16:44:00"/>
    <m/>
    <d v="1899-12-30T22:57:00"/>
    <n v="0.95625000000291038"/>
    <d v="1900-01-01T00:00:00"/>
    <s v="17:47"/>
  </r>
  <r>
    <s v="Secretaria de Gestão de Serviços"/>
    <x v="43"/>
    <s v="Licitação"/>
    <s v=" COC  "/>
    <s v=" COC  _Atualiz"/>
    <x v="80"/>
    <m/>
    <d v="2017-10-04T16:44:00"/>
    <d v="2017-10-04T18:16:00"/>
    <m/>
    <d v="1899-12-30T01:32:00"/>
    <n v="6.3888888886140194E-2"/>
    <d v="1899-12-31T00:00:00"/>
    <s v="16:44"/>
  </r>
  <r>
    <s v="Secretaria de Gestão de Serviços"/>
    <x v="43"/>
    <s v="Licitação"/>
    <s v=" GABCOC  "/>
    <s v=" GABCOC  _Atualiz"/>
    <x v="83"/>
    <m/>
    <d v="2017-10-04T18:16:00"/>
    <d v="2017-10-05T14:47:00"/>
    <m/>
    <d v="1899-12-30T20:31:00"/>
    <n v="0.85486111111094942"/>
    <d v="1900-01-01T00:00:00"/>
    <s v="18:16"/>
  </r>
  <r>
    <s v="Secretaria de Gestão de Serviços"/>
    <x v="43"/>
    <s v="Licitação"/>
    <s v=" SECOFC  "/>
    <s v=" SECOFC  _Atualiz"/>
    <x v="72"/>
    <m/>
    <d v="2017-10-05T14:47:00"/>
    <d v="2017-10-05T15:18:00"/>
    <m/>
    <d v="1899-12-30T00:31:00"/>
    <n v="2.1527777775190771E-2"/>
    <d v="1899-12-31T00:00:00"/>
    <s v="14:47"/>
  </r>
  <r>
    <s v="Secretaria de Gestão de Serviços"/>
    <x v="43"/>
    <s v="Licitação"/>
    <s v=" GABCOC  "/>
    <s v=" GABCOC  _Atualiz"/>
    <x v="83"/>
    <m/>
    <d v="2017-10-05T15:18:00"/>
    <d v="2017-10-05T15:31:00"/>
    <m/>
    <d v="1899-12-30T00:13:00"/>
    <n v="9.0277777781011537E-3"/>
    <d v="1899-12-31T00:00:00"/>
    <s v="15:18"/>
  </r>
  <r>
    <s v="Secretaria de Gestão de Serviços"/>
    <x v="43"/>
    <s v="Licitação"/>
    <s v=" DG  "/>
    <s v=" DG  _Atualiz"/>
    <x v="68"/>
    <m/>
    <d v="2017-10-05T15:31:00"/>
    <d v="2017-10-05T18:20:00"/>
    <m/>
    <d v="1899-12-30T02:49:00"/>
    <n v="0.117361111115315"/>
    <d v="1899-12-31T00:00:00"/>
    <s v="15:31"/>
  </r>
  <r>
    <s v="Secretaria de Gestão de Serviços"/>
    <x v="43"/>
    <s v="Licitação"/>
    <s v=" GABCOC  "/>
    <s v=" GABCOC  _Atualiz"/>
    <x v="83"/>
    <m/>
    <d v="2017-10-05T18:20:00"/>
    <d v="2017-10-06T12:05:00"/>
    <m/>
    <d v="1899-12-30T17:45:00"/>
    <n v="0.73958333332848269"/>
    <d v="1900-01-01T00:00:00"/>
    <s v="18:20"/>
  </r>
  <r>
    <s v="Secretaria de Gestão de Serviços"/>
    <x v="43"/>
    <s v="Licitação"/>
    <s v=" SGEC  "/>
    <s v=" SGEC  _Atualiz"/>
    <x v="87"/>
    <m/>
    <d v="2017-10-06T12:05:00"/>
    <d v="2017-10-06T15:13:00"/>
    <m/>
    <d v="1899-12-30T03:08:00"/>
    <n v="0.13055555555911269"/>
    <d v="1899-12-31T00:00:00"/>
    <s v="12:5"/>
  </r>
  <r>
    <s v="Secretaria de Gestão de Serviços"/>
    <x v="43"/>
    <s v="Licitação"/>
    <s v=" SEO  "/>
    <s v=" SEO  _Atualiz"/>
    <x v="88"/>
    <m/>
    <d v="2017-10-06T15:13:00"/>
    <d v="2017-10-06T18:08:00"/>
    <m/>
    <d v="1899-12-30T02:55:00"/>
    <n v="0.12152777778101154"/>
    <d v="1899-12-31T00:00:00"/>
    <s v="15:13"/>
  </r>
  <r>
    <s v="Secretaria de Gestão de Serviços"/>
    <x v="43"/>
    <s v="Licitação"/>
    <s v=" SCON  "/>
    <s v=" SCON  _Atualiz"/>
    <x v="77"/>
    <m/>
    <d v="2017-10-06T18:08:00"/>
    <d v="2017-10-31T19:17:00"/>
    <m/>
    <d v="1900-01-24T01:09:00"/>
    <n v="25.047916666662786"/>
    <d v="1900-01-16T00:00:00"/>
    <s v="18:8"/>
  </r>
  <r>
    <s v="Secretaria de Gestão de Serviços"/>
    <x v="43"/>
    <s v="Licitação"/>
    <s v=" CLC  "/>
    <s v=" CLC  _Atualiz"/>
    <x v="74"/>
    <m/>
    <d v="2017-10-31T19:17:00"/>
    <d v="2017-11-07T20:25:00"/>
    <m/>
    <d v="1900-01-06T01:08:00"/>
    <n v="7.047222222223354"/>
    <n v="-19"/>
    <s v="19:17"/>
  </r>
  <r>
    <s v="Secretaria de Gestão de Serviços"/>
    <x v="44"/>
    <s v="Licitação"/>
    <s v="SAPRE "/>
    <s v="SAPRE_Atualiz"/>
    <x v="29"/>
    <s v="S"/>
    <s v="-"/>
    <d v="2017-03-22T16:05:00"/>
    <s v="-"/>
    <d v="1899-12-30T00:00:00"/>
    <n v="0"/>
    <e v="#VALUE!"/>
    <e v="#VALUE!"/>
  </r>
  <r>
    <s v="Secretaria de Gestão de Serviços"/>
    <x v="44"/>
    <s v="Licitação"/>
    <s v="SECGS  "/>
    <s v="SECGS_Atualiz"/>
    <x v="18"/>
    <s v="S"/>
    <d v="2017-03-22T16:05:00"/>
    <d v="2017-03-22T18:02:00"/>
    <s v="-"/>
    <d v="1899-12-30T01:57:00"/>
    <n v="8.1249999995634425E-2"/>
    <d v="1899-12-31T00:00:00"/>
    <s v="16:5"/>
  </r>
  <r>
    <s v="Secretaria de Gestão de Serviços"/>
    <x v="44"/>
    <s v="Licitação"/>
    <s v="CIP "/>
    <s v="CIP_Atualiz"/>
    <x v="3"/>
    <s v="S"/>
    <d v="2017-03-22T16:05:00"/>
    <d v="2017-04-03T19:44:00"/>
    <s v="-"/>
    <d v="1900-01-11T03:39:00"/>
    <n v="12.152083333334303"/>
    <n v="-11"/>
    <s v="16:5"/>
  </r>
  <r>
    <s v="Secretaria de Gestão de Serviços"/>
    <x v="44"/>
    <s v="Licitação"/>
    <s v="SAPRE "/>
    <s v="SAPRE_Atualiz"/>
    <x v="29"/>
    <s v="S"/>
    <d v="2017-04-03T19:44:00"/>
    <d v="2017-04-18T16:48:00"/>
    <s v="Conclusão de trâmite colaborativo"/>
    <d v="1900-01-13T21:04:00"/>
    <n v="14.87777777777228"/>
    <d v="1900-01-08T00:00:00"/>
    <s v="19:44"/>
  </r>
  <r>
    <s v="Secretaria de Gestão de Serviços"/>
    <x v="44"/>
    <s v="Licitação"/>
    <s v="SECGS  "/>
    <s v="SECGS_Atualiz"/>
    <x v="18"/>
    <s v="S"/>
    <d v="2017-04-18T16:48:00"/>
    <d v="2017-05-05T15:37:00"/>
    <s v="Com informações."/>
    <d v="1900-01-15T22:49:00"/>
    <n v="16.950694444443798"/>
    <n v="-10"/>
    <s v="16:48"/>
  </r>
  <r>
    <s v="Secretaria de Gestão de Serviços"/>
    <x v="44"/>
    <s v="Licitação"/>
    <s v="SAPRE "/>
    <s v="SAPRE_Atualiz"/>
    <x v="29"/>
    <s v="S"/>
    <d v="2017-05-05T15:37:00"/>
    <d v="2017-07-06T18:35:00"/>
    <s v="Com a minuta do projeto básico com itens a verificar."/>
    <d v="1900-03-02T02:58:00"/>
    <n v="62.12361111111386"/>
    <d v="1900-01-01T00:00:00"/>
    <s v="15:37"/>
  </r>
  <r>
    <s v="Secretaria de Gestão de Serviços"/>
    <x v="44"/>
    <s v="Licitação"/>
    <s v="SECGS  "/>
    <s v="SECGS_Atualiz"/>
    <x v="18"/>
    <s v="S"/>
    <d v="2017-07-06T18:35:00"/>
    <d v="2017-08-10T14:00:00"/>
    <s v="Para apreciação superior"/>
    <d v="1900-02-02T19:25:00"/>
    <n v="34.809027777781012"/>
    <d v="1900-01-03T00:00:00"/>
    <s v="18:35"/>
  </r>
  <r>
    <s v="Secretaria de Gestão de Serviços"/>
    <x v="44"/>
    <s v="Licitação"/>
    <s v="SECGA  "/>
    <s v="SECGA  _Atualiz"/>
    <x v="84"/>
    <m/>
    <d v="2017-08-10T14:00:00"/>
    <d v="2017-08-10T14:35:00"/>
    <s v="À SECGA: para os trâmites necessários à contratação."/>
    <d v="1899-12-30T00:35:00"/>
    <n v="2.4305555554747116E-2"/>
    <d v="1899-12-31T00:00:00"/>
    <s v="14:0"/>
  </r>
  <r>
    <s v="Secretaria de Gestão de Serviços"/>
    <x v="44"/>
    <s v="Licitação"/>
    <s v="CLC  "/>
    <s v="CLC  _Atualiz"/>
    <x v="85"/>
    <m/>
    <d v="2017-08-10T14:35:00"/>
    <d v="2017-08-10T15:43:00"/>
    <s v="Para providências com vistas ao processo de licitatório."/>
    <d v="1899-12-30T01:08:00"/>
    <n v="4.7222222223354038E-2"/>
    <d v="1899-12-31T00:00:00"/>
    <s v="14:35"/>
  </r>
  <r>
    <s v="Secretaria de Gestão de Serviços"/>
    <x v="44"/>
    <s v="Licitação"/>
    <s v=" SLIC  "/>
    <s v=" SLIC  _Atualiz"/>
    <x v="76"/>
    <m/>
    <d v="2017-08-10T15:43:00"/>
    <d v="2017-08-18T18:03:00"/>
    <s v="-"/>
    <d v="1900-01-07T02:20:00"/>
    <n v="8.0972222222189885"/>
    <d v="1900-01-05T00:00:00"/>
    <s v="15:43"/>
  </r>
  <r>
    <s v="Secretaria de Gestão de Serviços"/>
    <x v="44"/>
    <s v="Licitação"/>
    <s v=" SC  "/>
    <s v=" SC  _Atualiz"/>
    <x v="75"/>
    <m/>
    <d v="2017-08-10T15:43:00"/>
    <d v="2017-10-13T14:09:00"/>
    <s v="-"/>
    <d v="1900-03-03T22:26:00"/>
    <n v="63.934722222220444"/>
    <d v="1900-01-02T00:00:00"/>
    <s v="15:43"/>
  </r>
  <r>
    <s v="Secretaria de Gestão de Serviços"/>
    <x v="44"/>
    <s v="Licitação"/>
    <s v=" CLC  "/>
    <s v=" CLC  _Atualiz"/>
    <x v="74"/>
    <m/>
    <d v="2017-10-13T14:09:00"/>
    <d v="2017-10-13T18:52:00"/>
    <s v="Conclusão de trâmite colaborativo"/>
    <d v="1899-12-30T04:43:00"/>
    <n v="0.19652777777810115"/>
    <d v="1899-12-31T00:00:00"/>
    <s v="14:9"/>
  </r>
  <r>
    <s v="Secretaria de Gestão de Serviços"/>
    <x v="44"/>
    <s v="Licitação"/>
    <s v=" SPO  "/>
    <s v=" SPO  _Atualiz"/>
    <x v="70"/>
    <m/>
    <d v="2017-10-13T18:52:00"/>
    <d v="2017-10-16T15:16:00"/>
    <s v="Para informar disponibilidade orçamentária."/>
    <d v="1900-01-01T20:24:00"/>
    <n v="2.8499999999985448"/>
    <d v="1900-01-01T00:00:00"/>
    <s v="18:52"/>
  </r>
  <r>
    <s v="Secretaria de Gestão de Serviços"/>
    <x v="44"/>
    <s v="Licitação"/>
    <s v=" COC  "/>
    <s v=" COC  _Atualiz"/>
    <x v="80"/>
    <m/>
    <d v="2017-10-16T15:16:00"/>
    <d v="2017-10-16T16:44:00"/>
    <s v="Com a informação de disponibilidade"/>
    <d v="1899-12-30T01:28:00"/>
    <n v="6.1111111113859806E-2"/>
    <d v="1899-12-31T00:00:00"/>
    <s v="15:16"/>
  </r>
  <r>
    <s v="Secretaria de Gestão de Serviços"/>
    <x v="44"/>
    <s v="Licitação"/>
    <s v=" SECOFC  "/>
    <s v=" SECOFC  _Atualiz"/>
    <x v="72"/>
    <m/>
    <d v="2017-10-16T16:44:00"/>
    <d v="2017-10-16T18:59:00"/>
    <s v="Para ciência e encaminhamento."/>
    <d v="1899-12-30T02:15:00"/>
    <n v="9.375E-2"/>
    <d v="1899-12-31T00:00:00"/>
    <s v="16:44"/>
  </r>
  <r>
    <s v="Secretaria de Gestão de Serviços"/>
    <x v="44"/>
    <s v="Licitação"/>
    <s v=" CLC  "/>
    <s v=" CLC  _Atualiz"/>
    <x v="74"/>
    <m/>
    <d v="2017-10-16T18:59:00"/>
    <d v="2017-10-19T14:08:00"/>
    <s v="Para demais providências"/>
    <d v="1900-01-01T19:09:00"/>
    <n v="2.7979166666627862"/>
    <d v="1900-01-03T00:00:00"/>
    <s v="18:59"/>
  </r>
  <r>
    <s v="Secretaria de Gestão de Serviços"/>
    <x v="44"/>
    <s v="Licitação"/>
    <s v=" SC  "/>
    <s v=" SC  _Atualiz"/>
    <x v="75"/>
    <m/>
    <d v="2017-10-19T14:08:00"/>
    <d v="2017-11-09T14:41:00"/>
    <s v="Para elaborar Termo de Abertura de Licitação."/>
    <d v="1900-01-20T00:33:00"/>
    <n v="21.022916666668607"/>
    <n v="-7"/>
    <s v="14:8"/>
  </r>
  <r>
    <s v="Secretaria de Gestão de Serviços"/>
    <x v="44"/>
    <s v="Licitação"/>
    <s v=" CLC  "/>
    <s v=" CLC  _Atualiz"/>
    <x v="74"/>
    <m/>
    <d v="2017-11-09T14:41:00"/>
    <d v="2017-11-09T17:24:00"/>
    <s v="Senhora Coordenadora:"/>
    <d v="1899-12-30T02:43:00"/>
    <n v="0.1131944444423425"/>
    <d v="1899-12-31T00:00:00"/>
    <s v="14:41"/>
  </r>
  <r>
    <s v="Secretaria de Gestão de Serviços"/>
    <x v="44"/>
    <s v="Licitação"/>
    <s v=" SECGA  "/>
    <s v=" SECGA  _Atualiz"/>
    <x v="69"/>
    <m/>
    <d v="2017-11-09T17:24:00"/>
    <d v="2017-11-09T19:22:00"/>
    <s v="Para autorizar a Abertura de Licitação."/>
    <d v="1899-12-30T01:58:00"/>
    <n v="8.1944444442342501E-2"/>
    <d v="1899-12-31T00:00:00"/>
    <s v="17:24"/>
  </r>
  <r>
    <s v="Secretaria de Gestão de Serviços"/>
    <x v="44"/>
    <s v="Licitação"/>
    <s v=" CLC  "/>
    <s v=" CLC  _Atualiz"/>
    <x v="74"/>
    <m/>
    <d v="2017-11-09T19:22:00"/>
    <d v="2017-11-10T17:37:00"/>
    <s v="Para elaboração da minuta do edital."/>
    <d v="1899-12-30T22:15:00"/>
    <n v="0.92708333333575865"/>
    <d v="1900-01-01T00:00:00"/>
    <s v="19:22"/>
  </r>
  <r>
    <s v="Secretaria de Gestão de Serviços"/>
    <x v="44"/>
    <s v="Licitação"/>
    <s v=" SLIC  "/>
    <s v=" SLIC  _Atualiz"/>
    <x v="76"/>
    <m/>
    <d v="2017-11-10T17:37:00"/>
    <d v="2017-11-16T14:13:00"/>
    <s v="Para elaborar minuta do Edital de Licitação."/>
    <d v="1900-01-04T20:36:00"/>
    <n v="5.8583333333372138"/>
    <d v="1900-01-04T00:00:00"/>
    <s v="17:37"/>
  </r>
  <r>
    <s v="Secretaria de Gestão de Serviços"/>
    <x v="44"/>
    <s v="Licitação"/>
    <s v=" SCON  "/>
    <s v=" SCON  _Atualiz"/>
    <x v="77"/>
    <m/>
    <d v="2017-11-16T14:13:00"/>
    <d v="2017-11-22T19:08:00"/>
    <s v="Para elaboração da minuta contratual, Anexo IV."/>
    <d v="1900-01-05T04:55:00"/>
    <n v="6.2048611111094942"/>
    <d v="1900-01-04T00:00:00"/>
    <s v="14:13"/>
  </r>
  <r>
    <s v="Secretaria de Gestão de Serviços"/>
    <x v="44"/>
    <s v="Licitação"/>
    <s v=" SLIC  "/>
    <s v=" SLIC  _Atualiz"/>
    <x v="76"/>
    <m/>
    <d v="2017-11-22T19:08:00"/>
    <d v="2017-11-24T17:57:00"/>
    <s v="Anexada minuta do Contrato. Após, à CLC, para análise."/>
    <d v="1899-12-31T22:49:00"/>
    <n v="1.9506944444437977"/>
    <d v="1900-01-02T00:00:00"/>
    <s v="19:8"/>
  </r>
  <r>
    <s v="Secretaria de Gestão de Serviços"/>
    <x v="44"/>
    <s v="Licitação"/>
    <s v=" CLC  "/>
    <s v=" CLC  _Atualiz"/>
    <x v="74"/>
    <m/>
    <d v="2017-11-24T17:57:00"/>
    <d v="2017-11-29T20:47:00"/>
    <s v="Para análise e encaminhamento do edital e seus anexos."/>
    <d v="1900-01-04T02:50:00"/>
    <n v="5.1180555555547471"/>
    <d v="1900-01-03T00:00:00"/>
    <s v="17:57"/>
  </r>
  <r>
    <s v="Secretaria de Gestão de Serviços"/>
    <x v="44"/>
    <s v="Licitação"/>
    <s v=" SECGA  "/>
    <s v=" SECGA  _Atualiz"/>
    <x v="69"/>
    <m/>
    <d v="2017-11-29T20:47:00"/>
    <d v="2017-11-30T20:10:00"/>
    <s v="Submetemos à apreciação superior as minutas do edital de licitação, do contrato e seus anexos."/>
    <d v="1899-12-30T23:23:00"/>
    <n v="0.97430555555911269"/>
    <d v="1900-01-01T00:00:00"/>
    <s v="20:47"/>
  </r>
  <r>
    <s v="Secretaria de Gestão de Serviços"/>
    <x v="44"/>
    <s v="Licitação"/>
    <s v=" CPL  "/>
    <s v=" CPL  _Atualiz"/>
    <x v="78"/>
    <m/>
    <d v="2017-11-30T20:10:00"/>
    <d v="2017-12-01T12:04:00"/>
    <s v="análise da minuta do edital e anexos"/>
    <d v="1899-12-30T15:54:00"/>
    <n v="0.66249999999854481"/>
    <n v="-21"/>
    <s v="20:10"/>
  </r>
  <r>
    <s v="Secretaria de Gestão de Serviços"/>
    <x v="44"/>
    <s v="Licitação"/>
    <s v=" ASSDG  "/>
    <s v=" ASSDG  _Atualiz"/>
    <x v="79"/>
    <m/>
    <d v="2017-12-01T12:04:00"/>
    <d v="2017-12-04T14:41:00"/>
    <s v="Para análise e aprovação."/>
    <d v="1900-01-02T02:37:00"/>
    <n v="3.109027777776646"/>
    <d v="1900-01-01T00:00:00"/>
    <s v="12:4"/>
  </r>
  <r>
    <s v="Secretaria de Gestão de Serviços"/>
    <x v="44"/>
    <s v="Licitação"/>
    <s v=" DG  "/>
    <s v=" DG  _Atualiz"/>
    <x v="68"/>
    <m/>
    <d v="2017-12-04T14:41:00"/>
    <d v="2017-12-04T17:25:00"/>
    <s v="Para apreciação."/>
    <d v="1899-12-30T02:44:00"/>
    <n v="0.11388888888905058"/>
    <d v="1899-12-31T00:00:00"/>
    <s v="14:41"/>
  </r>
  <r>
    <s v="Secretaria de Gestão de Serviços"/>
    <x v="44"/>
    <s v="Licitação"/>
    <s v=" SLIC  "/>
    <s v=" SLIC  _Atualiz"/>
    <x v="76"/>
    <m/>
    <d v="2017-12-04T17:25:00"/>
    <d v="2017-12-05T13:48:00"/>
    <s v="À Seção de Licitações."/>
    <d v="1899-12-30T20:23:00"/>
    <n v="0.84930555555183673"/>
    <d v="1900-01-01T00:00:00"/>
    <s v="17:25"/>
  </r>
  <r>
    <s v="Secretaria de Gestão de Serviços"/>
    <x v="44"/>
    <s v="Licitação"/>
    <s v=" CPL  "/>
    <s v=" CPL  _Atualiz"/>
    <x v="78"/>
    <m/>
    <d v="2017-12-05T13:48:00"/>
    <d v="2017-12-05T14:47:00"/>
    <s v="Edital e anexos para assinatura"/>
    <d v="1899-12-30T00:59:00"/>
    <n v="4.0972222224809229E-2"/>
    <d v="1899-12-31T00:00:00"/>
    <s v="13:48"/>
  </r>
  <r>
    <s v="Secretaria de Gestão de Serviços"/>
    <x v="44"/>
    <s v="Licitação"/>
    <s v=" SLIC  "/>
    <s v=" SLIC  _Atualiz"/>
    <x v="76"/>
    <m/>
    <d v="2017-12-05T14:47:00"/>
    <d v="2017-12-06T14:02:00"/>
    <s v="Edital assinado."/>
    <d v="1899-12-30T23:15:00"/>
    <n v="0.96875"/>
    <d v="1900-01-01T00:00:00"/>
    <s v="14:47"/>
  </r>
  <r>
    <s v="Secretaria de Gestão de Serviços"/>
    <x v="44"/>
    <s v="Licitação"/>
    <s v=" CPL  "/>
    <s v=" CPL  _Atualiz"/>
    <x v="78"/>
    <m/>
    <d v="2017-12-06T14:02:00"/>
    <d v="2017-12-20T15:06:00"/>
    <s v="Para procedimentos relativos à fase externa da licitação"/>
    <d v="1900-01-13T01:04:00"/>
    <n v="14.044444444443798"/>
    <d v="1900-01-10T00:00:00"/>
    <s v="14:2"/>
  </r>
  <r>
    <s v="Secretaria de Gestão de Serviços"/>
    <x v="44"/>
    <s v="Licitação"/>
    <s v=" ASSDG  "/>
    <s v=" ASSDG  _Atualiz"/>
    <x v="79"/>
    <m/>
    <d v="2017-12-20T15:06:00"/>
    <d v="2017-12-21T13:07:00"/>
    <s v="Para análise e homologação."/>
    <d v="1899-12-30T22:01:00"/>
    <n v="0.91736111111094942"/>
    <d v="1900-01-01T00:00:00"/>
    <s v="15:6"/>
  </r>
  <r>
    <s v="Secretaria de Gestão de Serviços"/>
    <x v="44"/>
    <s v="Licitação"/>
    <s v=" DG  "/>
    <s v=" DG  _Atualiz"/>
    <x v="68"/>
    <m/>
    <d v="2017-12-21T13:07:00"/>
    <d v="2017-12-21T13:23:00"/>
    <s v="Para apreciação."/>
    <d v="1899-12-30T00:16:00"/>
    <n v="1.1111111110949423E-2"/>
    <d v="1899-12-31T00:00:00"/>
    <s v="13:7"/>
  </r>
  <r>
    <s v="Secretaria de Gestão de Serviços"/>
    <x v="44"/>
    <s v="Licitação"/>
    <s v=" ASSDG  "/>
    <s v=" ASSDG  _Atualiz"/>
    <x v="79"/>
    <m/>
    <d v="2017-12-21T13:23:00"/>
    <d v="2017-12-21T13:27:00"/>
    <s v="em devolução"/>
    <d v="1899-12-30T00:04:00"/>
    <n v="2.7777777795563452E-3"/>
    <d v="1899-12-31T00:00:00"/>
    <s v="13:23"/>
  </r>
  <r>
    <s v="Secretaria de Gestão de Serviços"/>
    <x v="44"/>
    <s v="Licitação"/>
    <s v=" DG  "/>
    <s v=" DG  _Atualiz"/>
    <x v="68"/>
    <m/>
    <d v="2017-12-21T13:27:00"/>
    <d v="2017-12-21T16:40:00"/>
    <s v="Para apreciação."/>
    <d v="1899-12-30T03:13:00"/>
    <n v="0.13402777777810115"/>
    <d v="1899-12-31T00:00:00"/>
    <s v="13:27"/>
  </r>
  <r>
    <s v="Secretaria de Gestão de Serviços"/>
    <x v="44"/>
    <s v="Licitação"/>
    <s v=" COC  "/>
    <s v=" COC  _Atualiz"/>
    <x v="80"/>
    <m/>
    <d v="2017-12-21T16:40:00"/>
    <d v="2017-12-21T17:29:00"/>
    <s v="para empenhar"/>
    <d v="1899-12-30T00:49:00"/>
    <n v="3.4027777779556345E-2"/>
    <d v="1899-12-31T00:00:00"/>
    <s v="16:40"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s v="Secretaria de Gestão de Serviços"/>
    <x v="46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m/>
    <x v="45"/>
    <m/>
    <m/>
    <m/>
    <x v="89"/>
    <m/>
    <m/>
    <m/>
    <m/>
    <m/>
    <m/>
    <m/>
    <m/>
  </r>
  <r>
    <s v="Secretaria de Gestão de Serviços"/>
    <x v="47"/>
    <s v="Licitação"/>
    <s v="SAPRE "/>
    <s v="SAPRE_Atualiz"/>
    <x v="29"/>
    <s v="S"/>
    <s v="-"/>
    <d v="2017-03-28T18:33:00"/>
    <s v="-"/>
    <d v="1899-12-30T00:00:00"/>
    <n v="0"/>
    <e v="#VALUE!"/>
    <e v="#VALUE!"/>
  </r>
  <r>
    <s v="Secretaria de Gestão de Serviços"/>
    <x v="47"/>
    <s v="Licitação"/>
    <s v="SECGS  "/>
    <s v="SECGS_Atualiz"/>
    <x v="18"/>
    <s v="S"/>
    <d v="2017-03-28T18:33:00"/>
    <d v="2017-03-31T17:59:00"/>
    <s v="-"/>
    <d v="1900-01-01T23:26:00"/>
    <n v="2.976388888884685"/>
    <d v="1900-01-03T00:00:00"/>
    <s v="18:33"/>
  </r>
  <r>
    <s v="Secretaria de Gestão de Serviços"/>
    <x v="47"/>
    <s v="Licitação"/>
    <s v="CIP "/>
    <s v="CIP_Atualiz"/>
    <x v="3"/>
    <s v="S"/>
    <d v="2017-03-28T18:33:00"/>
    <d v="2017-04-04T17:21:00"/>
    <s v="-"/>
    <d v="1900-01-05T22:48:00"/>
    <n v="6.9499999999970896"/>
    <n v="-15"/>
    <s v="18:33"/>
  </r>
  <r>
    <s v="Secretaria de Gestão de Serviços"/>
    <x v="47"/>
    <s v="Licitação"/>
    <s v="SAPRE "/>
    <s v="SAPRE_Atualiz"/>
    <x v="29"/>
    <s v="S"/>
    <d v="2017-04-04T17:21:00"/>
    <d v="2017-04-04T17:56:00"/>
    <s v="Conclusão de trâmite colaborativo"/>
    <d v="1899-12-30T00:35:00"/>
    <n v="2.4305555554747116E-2"/>
    <d v="1899-12-31T00:00:00"/>
    <s v="17:21"/>
  </r>
  <r>
    <s v="Secretaria de Gestão de Serviços"/>
    <x v="47"/>
    <s v="Licitação"/>
    <s v="CIP "/>
    <s v="CIP_Atualiz"/>
    <x v="3"/>
    <s v="S"/>
    <d v="2017-04-04T17:56:00"/>
    <d v="2017-04-18T17:57:00"/>
    <s v="Com o projeto alterado"/>
    <d v="1900-01-13T00:01:00"/>
    <n v="14.000694444446708"/>
    <d v="1900-01-07T00:00:00"/>
    <s v="17:56"/>
  </r>
  <r>
    <s v="Secretaria de Gestão de Serviços"/>
    <x v="47"/>
    <s v="Licitação"/>
    <s v="SAPRE "/>
    <s v="SAPRE_Atualiz"/>
    <x v="29"/>
    <s v="S"/>
    <d v="2017-04-18T17:57:00"/>
    <d v="2017-05-25T18:38:00"/>
    <s v="Para os procedimentos necessários a contratação."/>
    <d v="1900-02-05T00:41:00"/>
    <n v="37.028472222220444"/>
    <d v="1900-01-05T00:00:00"/>
    <s v="17:57"/>
  </r>
  <r>
    <s v="Secretaria de Gestão de Serviços"/>
    <x v="47"/>
    <s v="Licitação"/>
    <s v="CIP "/>
    <s v="CIP_Atualiz"/>
    <x v="3"/>
    <s v="S"/>
    <d v="2017-05-25T18:38:00"/>
    <d v="2017-05-26T18:34:00"/>
    <s v="Com o projeto alterado"/>
    <d v="1899-12-30T23:56:00"/>
    <n v="0.99722222222044365"/>
    <d v="1900-01-01T00:00:00"/>
    <s v="18:38"/>
  </r>
  <r>
    <s v="Secretaria de Gestão de Serviços"/>
    <x v="47"/>
    <s v="Licitação"/>
    <s v="SECGS  "/>
    <s v="SECGS_Atualiz"/>
    <x v="18"/>
    <s v="S"/>
    <d v="2017-05-26T18:34:00"/>
    <d v="2017-05-29T18:57:00"/>
    <s v="Para os procedimentos necessários a contratação."/>
    <d v="1900-01-02T00:23:00"/>
    <n v="3.015972222223354"/>
    <d v="1900-01-01T00:00:00"/>
    <s v="18:34"/>
  </r>
  <r>
    <s v="Secretaria de Gestão de Serviços"/>
    <x v="47"/>
    <s v="Licitação"/>
    <s v="SECGA  "/>
    <s v="SECGA  _Atualiz"/>
    <x v="84"/>
    <m/>
    <d v="2017-05-29T18:57:00"/>
    <d v="2017-05-30T16:26:00"/>
    <s v="Solicitamos os procedimentos necessÃ¡rios Ã  contrataÃ§Ã£o, informando, para fins de designaÃ§Ã£o, que os"/>
    <d v="1899-12-30T21:29:00"/>
    <n v="0.89513888888905058"/>
    <d v="1900-01-01T00:00:00"/>
    <s v="18:57"/>
  </r>
  <r>
    <s v="Secretaria de Gestão de Serviços"/>
    <x v="47"/>
    <s v="Licitação"/>
    <s v=" CLC  "/>
    <s v=" CLC  _Atualiz"/>
    <x v="74"/>
    <m/>
    <d v="2017-05-30T16:26:00"/>
    <d v="2017-05-30T19:34:00"/>
    <s v="Para os trâmites licitatórios."/>
    <d v="1899-12-30T03:08:00"/>
    <n v="0.13055555555911269"/>
    <d v="1899-12-31T00:00:00"/>
    <s v="16:26"/>
  </r>
  <r>
    <s v="Secretaria de Gestão de Serviços"/>
    <x v="47"/>
    <s v="Licitação"/>
    <s v=" SGEC  "/>
    <s v=" SGEC  _Atualiz"/>
    <x v="87"/>
    <m/>
    <d v="2017-05-30T19:34:00"/>
    <d v="2017-06-05T16:19:00"/>
    <s v="Segue para elaborar Planilha Paradigma."/>
    <d v="1900-01-04T20:45:00"/>
    <n v="5.8645833333284827"/>
    <n v="-19"/>
    <s v="19:34"/>
  </r>
  <r>
    <s v="Secretaria de Gestão de Serviços"/>
    <x v="47"/>
    <s v="Licitação"/>
    <s v="SAPRE"/>
    <s v="SAPRE_Atualiz"/>
    <x v="29"/>
    <s v="S"/>
    <d v="2017-06-05T16:19:00"/>
    <d v="2017-06-28T17:18:00"/>
    <s v="A pedido."/>
    <d v="1900-01-22T00:59:00"/>
    <n v="23.040972222224809"/>
    <d v="1900-01-16T00:00:00"/>
    <s v="16:19"/>
  </r>
  <r>
    <s v="Secretaria de Gestão de Serviços"/>
    <x v="47"/>
    <s v="Licitação"/>
    <s v=" SGEC  "/>
    <s v=" SGEC  _Atualiz"/>
    <x v="87"/>
    <m/>
    <d v="2017-06-28T17:18:00"/>
    <d v="2017-07-04T18:32:00"/>
    <s v="Com o projeto alterado"/>
    <d v="1900-01-05T01:14:00"/>
    <n v="6.0513888888890506"/>
    <n v="-19"/>
    <s v="17:18"/>
  </r>
  <r>
    <s v="Secretaria de Gestão de Serviços"/>
    <x v="47"/>
    <s v="Licitação"/>
    <s v=" COC  "/>
    <s v=" COC  _Atualiz"/>
    <x v="80"/>
    <m/>
    <d v="2017-07-04T18:32:00"/>
    <d v="2017-07-04T19:14:00"/>
    <s v="Com as planilhas (em documento e em minuta)."/>
    <d v="1899-12-30T00:42:00"/>
    <n v="2.9166666667151731E-2"/>
    <d v="1899-12-31T00:00:00"/>
    <s v="18:32"/>
  </r>
  <r>
    <s v="Secretaria de Gestão de Serviços"/>
    <x v="47"/>
    <s v="Licitação"/>
    <s v=" SECOFC  "/>
    <s v=" SECOFC  _Atualiz"/>
    <x v="72"/>
    <m/>
    <d v="2017-07-04T19:14:00"/>
    <d v="2017-07-05T15:47:00"/>
    <s v="Para ciência e encaminhamento à Seção de Compras."/>
    <d v="1899-12-30T20:33:00"/>
    <n v="0.85624999999708962"/>
    <d v="1900-01-01T00:00:00"/>
    <s v="19:14"/>
  </r>
  <r>
    <s v="Secretaria de Gestão de Serviços"/>
    <x v="47"/>
    <s v="Licitação"/>
    <s v=" SC  "/>
    <s v=" SC  _Atualiz"/>
    <x v="75"/>
    <m/>
    <d v="2017-07-05T15:47:00"/>
    <d v="2017-07-05T17:56:00"/>
    <s v="Para ciência e demais providências."/>
    <d v="1899-12-30T02:09:00"/>
    <n v="8.9583333334303461E-2"/>
    <d v="1899-12-31T00:00:00"/>
    <s v="15:47"/>
  </r>
  <r>
    <s v="Secretaria de Gestão de Serviços"/>
    <x v="47"/>
    <s v="Licitação"/>
    <s v=" CLC  "/>
    <s v=" CLC  _Atualiz"/>
    <x v="74"/>
    <m/>
    <d v="2017-07-05T17:56:00"/>
    <d v="2017-07-05T19:50:00"/>
    <s v="Para ciência e análise."/>
    <d v="1899-12-30T01:54:00"/>
    <n v="7.9166666670062114E-2"/>
    <d v="1899-12-31T00:00:00"/>
    <s v="17:56"/>
  </r>
  <r>
    <s v="Secretaria de Gestão de Serviços"/>
    <x v="47"/>
    <s v="Licitação"/>
    <s v=" SC  "/>
    <s v=" SC  _Atualiz"/>
    <x v="75"/>
    <m/>
    <d v="2017-07-05T19:50:00"/>
    <d v="2017-07-12T18:17:00"/>
    <s v="Segue para efetuar pesquisa quanto aos insumos."/>
    <d v="1900-01-05T22:27:00"/>
    <n v="6.9354166666671517"/>
    <d v="1900-01-05T00:00:00"/>
    <s v="19:50"/>
  </r>
  <r>
    <s v="Secretaria de Gestão de Serviços"/>
    <x v="47"/>
    <s v="Licitação"/>
    <s v=" CLC  "/>
    <s v=" CLC  _Atualiz"/>
    <x v="74"/>
    <m/>
    <d v="2017-07-12T18:17:00"/>
    <d v="2017-07-13T15:54:00"/>
    <s v="Informação planilha de custos"/>
    <d v="1899-12-30T21:37:00"/>
    <n v="0.90069444444088731"/>
    <d v="1900-01-01T00:00:00"/>
    <s v="18:17"/>
  </r>
  <r>
    <s v="Secretaria de Gestão de Serviços"/>
    <x v="47"/>
    <s v="Licitação"/>
    <s v=" SPO  "/>
    <s v=" SPO  _Atualiz"/>
    <x v="70"/>
    <m/>
    <d v="2017-07-13T15:54:00"/>
    <d v="2017-07-13T19:37:00"/>
    <s v="Para informar disponibilidade orçamentária."/>
    <d v="1899-12-30T03:43:00"/>
    <n v="0.15486111111385981"/>
    <d v="1899-12-31T00:00:00"/>
    <s v="15:54"/>
  </r>
  <r>
    <s v="Secretaria de Gestão de Serviços"/>
    <x v="47"/>
    <s v="Licitação"/>
    <s v="SAPRE"/>
    <s v="SAPRE_Atualiz"/>
    <x v="29"/>
    <s v="S"/>
    <d v="2017-07-13T19:37:00"/>
    <d v="2017-07-14T11:57:00"/>
    <s v="Para inclusão do Pedido de Execução Orçamentária no valor de R$178.339,88 (R$73.290,36 X 2 meses..."/>
    <d v="1899-12-30T16:20:00"/>
    <n v="0.68055555555474712"/>
    <d v="1900-01-01T00:00:00"/>
    <s v="19:37"/>
  </r>
  <r>
    <s v="Secretaria de Gestão de Serviços"/>
    <x v="47"/>
    <s v="Licitação"/>
    <s v=" SPO  "/>
    <s v=" SPO  _Atualiz"/>
    <x v="70"/>
    <m/>
    <d v="2017-07-14T11:57:00"/>
    <d v="2017-07-14T15:37:00"/>
    <s v="Para informar"/>
    <d v="1899-12-30T03:40:00"/>
    <n v="0.15277777777373558"/>
    <d v="1899-12-31T00:00:00"/>
    <s v="11:57"/>
  </r>
  <r>
    <s v="Secretaria de Gestão de Serviços"/>
    <x v="47"/>
    <s v="Licitação"/>
    <s v=" COC  "/>
    <s v=" COC  _Atualiz"/>
    <x v="80"/>
    <m/>
    <d v="2017-07-14T15:37:00"/>
    <d v="2017-07-14T18:25:00"/>
    <s v="Para ciência e encaminhamento."/>
    <d v="1899-12-30T02:48:00"/>
    <n v="0.11666666666860692"/>
    <d v="1899-12-31T00:00:00"/>
    <s v="15:37"/>
  </r>
  <r>
    <s v="Secretaria de Gestão de Serviços"/>
    <x v="47"/>
    <s v="Licitação"/>
    <s v=" SECOFC  "/>
    <s v=" SECOFC  _Atualiz"/>
    <x v="72"/>
    <m/>
    <d v="2017-07-14T18:25:00"/>
    <d v="2017-07-14T19:16:00"/>
    <s v="Para ciência e encaminhamento."/>
    <d v="1899-12-30T00:51:00"/>
    <n v="3.5416666665696539E-2"/>
    <d v="1899-12-31T00:00:00"/>
    <s v="18:25"/>
  </r>
  <r>
    <s v="Secretaria de Gestão de Serviços"/>
    <x v="47"/>
    <s v="Licitação"/>
    <s v=" CLC  "/>
    <s v=" CLC  _Atualiz"/>
    <x v="74"/>
    <m/>
    <d v="2017-07-14T19:16:00"/>
    <d v="2017-07-18T19:06:00"/>
    <s v="Para demais providências"/>
    <d v="1900-01-02T23:50:00"/>
    <n v="3.9930555555547471"/>
    <d v="1900-01-02T00:00:00"/>
    <s v="19:16"/>
  </r>
  <r>
    <s v="Secretaria de Gestão de Serviços"/>
    <x v="47"/>
    <s v="Licitação"/>
    <s v=" SC  "/>
    <s v=" SC  _Atualiz"/>
    <x v="75"/>
    <m/>
    <d v="2017-07-18T19:06:00"/>
    <d v="2017-07-26T13:53:00"/>
    <s v="Para elaborar o Termo de Abertura de Licitação."/>
    <d v="1900-01-06T18:47:00"/>
    <n v="7.7826388888934162"/>
    <d v="1900-01-06T00:00:00"/>
    <s v="19:6"/>
  </r>
  <r>
    <s v="Secretaria de Gestão de Serviços"/>
    <x v="47"/>
    <s v="Licitação"/>
    <s v=" CLC  "/>
    <s v=" CLC  _Atualiz"/>
    <x v="74"/>
    <m/>
    <d v="2017-07-26T13:53:00"/>
    <d v="2017-07-26T16:27:00"/>
    <s v="Senhora Coordenadora:"/>
    <d v="1899-12-30T02:34:00"/>
    <n v="0.10694444444379769"/>
    <d v="1899-12-31T00:00:00"/>
    <s v="13:53"/>
  </r>
  <r>
    <s v="Secretaria de Gestão de Serviços"/>
    <x v="47"/>
    <s v="Licitação"/>
    <s v=" SECGA  "/>
    <s v=" SECGA  _Atualiz"/>
    <x v="69"/>
    <m/>
    <d v="2017-07-26T16:27:00"/>
    <d v="2017-07-26T17:28:00"/>
    <s v="À apreciação superior."/>
    <d v="1899-12-30T01:01:00"/>
    <n v="4.2361111110949423E-2"/>
    <d v="1899-12-31T00:00:00"/>
    <s v="16:27"/>
  </r>
  <r>
    <s v="Secretaria de Gestão de Serviços"/>
    <x v="47"/>
    <s v="Licitação"/>
    <s v=" CLC  "/>
    <s v=" CLC  _Atualiz"/>
    <x v="74"/>
    <m/>
    <d v="2017-07-26T17:28:00"/>
    <d v="2017-07-26T19:03:00"/>
    <s v="Para elaboração da minuta do edital."/>
    <d v="1899-12-30T01:35:00"/>
    <n v="6.5972222218988463E-2"/>
    <d v="1899-12-31T00:00:00"/>
    <s v="17:28"/>
  </r>
  <r>
    <s v="Secretaria de Gestão de Serviços"/>
    <x v="47"/>
    <s v="Licitação"/>
    <s v=" SLIC  "/>
    <s v=" SLIC  _Atualiz"/>
    <x v="76"/>
    <m/>
    <d v="2017-07-26T19:03:00"/>
    <d v="2017-07-28T15:01:00"/>
    <s v="Para elaborar minuta do Edital de Licitação na modalidade Pregão Eletrônico."/>
    <d v="1899-12-31T19:58:00"/>
    <n v="1.8319444444496185"/>
    <d v="1900-01-02T00:00:00"/>
    <s v="19:3"/>
  </r>
  <r>
    <s v="Secretaria de Gestão de Serviços"/>
    <x v="47"/>
    <s v="Licitação"/>
    <s v=" SCON  "/>
    <s v=" SCON  _Atualiz"/>
    <x v="77"/>
    <m/>
    <d v="2017-07-28T15:01:00"/>
    <d v="2017-07-31T14:50:00"/>
    <s v="Para elaborar a minuta do contrato (Anexo X)."/>
    <d v="1900-01-01T23:49:00"/>
    <n v="2.992361111108039"/>
    <d v="1900-01-01T00:00:00"/>
    <s v="15:1"/>
  </r>
  <r>
    <s v="Secretaria de Gestão de Serviços"/>
    <x v="47"/>
    <s v="Licitação"/>
    <s v=" SGEC  "/>
    <s v=" SGEC  _Atualiz"/>
    <x v="87"/>
    <m/>
    <d v="2017-07-31T14:50:00"/>
    <d v="2017-08-03T13:55:00"/>
    <s v="A pedido."/>
    <d v="1900-01-01T23:05:00"/>
    <n v="2.9618055555547471"/>
    <n v="-20"/>
    <s v="14:50"/>
  </r>
  <r>
    <s v="Secretaria de Gestão de Serviços"/>
    <x v="47"/>
    <s v="Licitação"/>
    <s v=" SC  "/>
    <s v=" SC  _Atualiz"/>
    <x v="75"/>
    <m/>
    <d v="2017-08-03T13:55:00"/>
    <d v="2017-08-04T18:15:00"/>
    <s v="Para ciência e ratificação."/>
    <d v="1899-12-31T04:20:00"/>
    <n v="1.1805555555547471"/>
    <d v="1900-01-01T00:00:00"/>
    <s v="13:55"/>
  </r>
  <r>
    <s v="Secretaria de Gestão de Serviços"/>
    <x v="47"/>
    <s v="Licitação"/>
    <s v=" CLC  "/>
    <s v=" CLC  _Atualiz"/>
    <x v="74"/>
    <m/>
    <d v="2017-08-04T18:15:00"/>
    <d v="2017-08-07T19:44:00"/>
    <s v="Senhora Coordenadora:"/>
    <d v="1900-01-02T01:29:00"/>
    <n v="3.0618055555605679"/>
    <d v="1900-01-01T00:00:00"/>
    <s v="18:15"/>
  </r>
  <r>
    <s v="Secretaria de Gestão de Serviços"/>
    <x v="47"/>
    <s v="Licitação"/>
    <s v=" SLIC  "/>
    <s v=" SLIC  _Atualiz"/>
    <x v="76"/>
    <m/>
    <d v="2017-08-07T19:44:00"/>
    <d v="2017-08-08T15:36:00"/>
    <s v="Para adequar a minuta do edital."/>
    <d v="1899-12-30T19:52:00"/>
    <n v="0.82777777777664596"/>
    <d v="1900-01-01T00:00:00"/>
    <s v="19:44"/>
  </r>
  <r>
    <s v="Secretaria de Gestão de Serviços"/>
    <x v="47"/>
    <s v="Licitação"/>
    <s v=" SCON  "/>
    <s v=" SCON  _Atualiz"/>
    <x v="77"/>
    <m/>
    <d v="2017-08-08T15:36:00"/>
    <d v="2017-08-15T20:56:00"/>
    <s v="Para elaborar a minuta do contrato (Anexo X)."/>
    <d v="1900-01-06T05:20:00"/>
    <n v="7.2222222222189885"/>
    <d v="1900-01-04T00:00:00"/>
    <s v="15:36"/>
  </r>
  <r>
    <s v="Secretaria de Gestão de Serviços"/>
    <x v="47"/>
    <s v="Licitação"/>
    <s v=" SLIC  "/>
    <s v=" SLIC  _Atualiz"/>
    <x v="76"/>
    <m/>
    <d v="2017-08-15T20:56:00"/>
    <d v="2017-08-18T17:40:00"/>
    <s v="Elaborada minuta do contrato,"/>
    <d v="1900-01-01T20:44:00"/>
    <n v="2.8638888888890506"/>
    <d v="1900-01-03T00:00:00"/>
    <s v="20:56"/>
  </r>
  <r>
    <s v="Secretaria de Gestão de Serviços"/>
    <x v="47"/>
    <s v="Licitação"/>
    <s v=" SGEC  "/>
    <s v=" SGEC  _Atualiz"/>
    <x v="87"/>
    <m/>
    <d v="2017-08-18T17:40:00"/>
    <d v="2017-08-18T18:26:00"/>
    <s v="Para adequar a planilha paradigma."/>
    <d v="1899-12-30T00:46:00"/>
    <n v="3.1944444446708076E-2"/>
    <d v="1899-12-31T00:00:00"/>
    <s v="17:40"/>
  </r>
  <r>
    <s v="Secretaria de Gestão de Serviços"/>
    <x v="47"/>
    <s v="Licitação"/>
    <s v=" SLIC  "/>
    <s v=" SLIC  _Atualiz"/>
    <x v="76"/>
    <m/>
    <d v="2017-08-18T18:26:00"/>
    <d v="2017-08-18T19:03:00"/>
    <s v="Efetuamos a substituição da planilha &quot;Base para Proposta da Empresa&quot;, face alteração na Lei 12546/20"/>
    <d v="1899-12-30T00:37:00"/>
    <n v="2.569444444088731E-2"/>
    <d v="1899-12-31T00:00:00"/>
    <s v="18:26"/>
  </r>
  <r>
    <s v="Secretaria de Gestão de Serviços"/>
    <x v="47"/>
    <s v="Licitação"/>
    <s v=" CLC  "/>
    <s v=" CLC  _Atualiz"/>
    <x v="74"/>
    <m/>
    <d v="2017-08-18T19:03:00"/>
    <d v="2017-08-21T19:12:00"/>
    <s v="Para análise da minuta do edital e seus anexos."/>
    <d v="1900-01-02T00:09:00"/>
    <n v="3.0062500000058208"/>
    <d v="1900-01-01T00:00:00"/>
    <s v="19:3"/>
  </r>
  <r>
    <s v="Secretaria de Gestão de Serviços"/>
    <x v="47"/>
    <s v="Licitação"/>
    <s v=" SECGA  "/>
    <s v=" SECGA  _Atualiz"/>
    <x v="69"/>
    <m/>
    <d v="2017-08-21T19:12:00"/>
    <d v="2017-08-22T19:56:00"/>
    <s v="Submetemos à apreciação superior."/>
    <d v="1899-12-31T00:44:00"/>
    <n v="1.0305555555532919"/>
    <d v="1900-01-01T00:00:00"/>
    <s v="19:12"/>
  </r>
  <r>
    <s v="Secretaria de Gestão de Serviços"/>
    <x v="47"/>
    <s v="Licitação"/>
    <s v=" CPL  "/>
    <s v=" CPL  _Atualiz"/>
    <x v="78"/>
    <m/>
    <d v="2017-08-22T19:56:00"/>
    <d v="2017-08-24T16:49:00"/>
    <s v="Para análise."/>
    <d v="1899-12-31T20:53:00"/>
    <n v="1.8701388888875954"/>
    <d v="1900-01-02T00:00:00"/>
    <s v="19:56"/>
  </r>
  <r>
    <s v="Secretaria de Gestão de Serviços"/>
    <x v="47"/>
    <s v="Licitação"/>
    <s v=" ASSDG  "/>
    <s v=" ASSDG  _Atualiz"/>
    <x v="79"/>
    <m/>
    <d v="2017-08-24T16:49:00"/>
    <d v="2017-08-29T12:48:00"/>
    <s v="Para análise e aprovação."/>
    <d v="1900-01-03T19:59:00"/>
    <n v="4.8326388888890506"/>
    <d v="1900-01-03T00:00:00"/>
    <s v="16:49"/>
  </r>
  <r>
    <s v="Secretaria de Gestão de Serviços"/>
    <x v="47"/>
    <s v="Licitação"/>
    <s v=" DG  "/>
    <s v=" DG  _Atualiz"/>
    <x v="68"/>
    <m/>
    <d v="2017-08-29T12:48:00"/>
    <d v="2017-08-29T16:48:00"/>
    <s v="Para apreciação."/>
    <d v="1899-12-30T04:00:00"/>
    <n v="0.16666666666424135"/>
    <d v="1899-12-31T00:00:00"/>
    <s v="12:48"/>
  </r>
  <r>
    <s v="Secretaria de Gestão de Serviços"/>
    <x v="47"/>
    <s v="Licitação"/>
    <s v=" SLIC  "/>
    <s v=" SLIC  _Atualiz"/>
    <x v="76"/>
    <m/>
    <d v="2017-08-29T16:48:00"/>
    <d v="2017-08-30T16:44:00"/>
    <s v="Para dispor providências."/>
    <d v="1899-12-30T23:56:00"/>
    <n v="0.99722222222771961"/>
    <d v="1900-01-01T00:00:00"/>
    <s v="16:48"/>
  </r>
  <r>
    <s v="Secretaria de Gestão de Serviços"/>
    <x v="47"/>
    <s v="Licitação"/>
    <s v=" CPL  "/>
    <s v=" CPL  _Atualiz"/>
    <x v="78"/>
    <m/>
    <d v="2017-08-30T16:44:00"/>
    <d v="2017-08-30T17:21:00"/>
    <s v="Para assinatura do edital e seus anexos."/>
    <d v="1899-12-30T00:37:00"/>
    <n v="2.569444444088731E-2"/>
    <d v="1899-12-31T00:00:00"/>
    <s v="16:44"/>
  </r>
  <r>
    <s v="Secretaria de Gestão de Serviços"/>
    <x v="47"/>
    <s v="Licitação"/>
    <s v=" SLIC  "/>
    <s v=" SLIC  _Atualiz"/>
    <x v="76"/>
    <m/>
    <d v="2017-08-30T17:21:00"/>
    <d v="2017-08-31T16:56:00"/>
    <s v="Edital assinado."/>
    <d v="1899-12-30T23:35:00"/>
    <n v="0.98263888889050577"/>
    <d v="1900-01-01T00:00:00"/>
    <s v="17:21"/>
  </r>
  <r>
    <s v="Secretaria de Gestão de Serviços"/>
    <x v="47"/>
    <s v="Licitação"/>
    <s v=" CPL  "/>
    <s v=" CPL  _Atualiz"/>
    <x v="78"/>
    <m/>
    <d v="2017-08-31T16:56:00"/>
    <d v="2017-09-12T18:44:00"/>
    <s v="Para os procedimentos relativos à fase externa do certame."/>
    <d v="1900-01-11T01:48:00"/>
    <n v="12.07499999999709"/>
    <n v="-14"/>
    <s v="16:56"/>
  </r>
  <r>
    <s v="Secretaria de Gestão de Serviços"/>
    <x v="47"/>
    <s v="Licitação"/>
    <s v=" ASSDG  "/>
    <s v=" ASSDG  _Atualiz"/>
    <x v="79"/>
    <m/>
    <d v="2017-09-12T18:44:00"/>
    <d v="2017-09-13T15:16:00"/>
    <s v="Para conhecimento, e se de acordo, ratificação."/>
    <d v="1899-12-30T20:32:00"/>
    <n v="0.8555555555576575"/>
    <d v="1900-01-01T00:00:00"/>
    <s v="18:44"/>
  </r>
  <r>
    <s v="Secretaria de Gestão de Serviços"/>
    <x v="47"/>
    <s v="Licitação"/>
    <s v=" DG  "/>
    <s v=" DG  _Atualiz"/>
    <x v="68"/>
    <m/>
    <d v="2017-09-13T15:16:00"/>
    <d v="2017-09-13T19:22:00"/>
    <s v="Para apreciação."/>
    <d v="1899-12-30T04:06:00"/>
    <n v="0.17083333332993789"/>
    <d v="1899-12-31T00:00:00"/>
    <s v="15:16"/>
  </r>
  <r>
    <s v="Secretaria de Gestão de Serviços"/>
    <x v="47"/>
    <s v="Licitação"/>
    <s v=" CPL  "/>
    <s v=" CPL  _Atualiz"/>
    <x v="78"/>
    <m/>
    <d v="2017-09-13T19:22:00"/>
    <d v="2017-09-29T17:39:00"/>
    <s v="Para dar continuidade."/>
    <d v="1900-01-14T22:17:00"/>
    <n v="15.928472222229175"/>
    <d v="1900-01-12T00:00:00"/>
    <s v="19:22"/>
  </r>
  <r>
    <s v="Secretaria de Gestão de Serviços"/>
    <x v="47"/>
    <s v="Licitação"/>
    <s v=" ASSDG  "/>
    <s v=" ASSDG  _Atualiz"/>
    <x v="79"/>
    <m/>
    <d v="2017-09-29T17:39:00"/>
    <d v="2017-10-04T13:52:00"/>
    <s v="Para análise e homolgação"/>
    <d v="1900-01-03T20:13:00"/>
    <n v="4.8423611111065838"/>
    <n v="-17"/>
    <s v="17:39"/>
  </r>
  <r>
    <s v="Secretaria de Gestão de Serviços"/>
    <x v="47"/>
    <s v="Licitação"/>
    <s v=" DG  "/>
    <s v=" DG  _Atualiz"/>
    <x v="68"/>
    <m/>
    <d v="2017-10-04T13:52:00"/>
    <d v="2017-10-04T16:49:00"/>
    <s v="Para apreciação."/>
    <d v="1899-12-30T02:57:00"/>
    <n v="0.12291666666715173"/>
    <d v="1899-12-31T00:00:00"/>
    <s v="13:52"/>
  </r>
  <r>
    <s v="Secretaria de Gestão de Serviços"/>
    <x v="47"/>
    <s v="Licitação"/>
    <s v=" COC  "/>
    <s v=" COC  _Atualiz"/>
    <x v="80"/>
    <m/>
    <d v="2017-10-04T16:49:00"/>
    <d v="2017-10-04T18:37:00"/>
    <s v="PARA EMPENHAR"/>
    <d v="1899-12-30T01:48:00"/>
    <n v="7.4999999997089617E-2"/>
    <d v="1899-12-31T00:00:00"/>
    <s v="16:49"/>
  </r>
  <r>
    <s v="Secretaria de Gestão de Serviços"/>
    <x v="48"/>
    <s v="Licitação"/>
    <s v="SAPRE "/>
    <s v="SAPRE_Atualiz"/>
    <x v="29"/>
    <s v="S"/>
    <s v="-"/>
    <d v="2017-03-28T17:04:00"/>
    <s v="-"/>
    <d v="1899-12-30T00:00:00"/>
    <n v="0"/>
    <e v="#VALUE!"/>
    <e v="#VALUE!"/>
  </r>
  <r>
    <s v="Secretaria de Gestão de Serviços"/>
    <x v="48"/>
    <s v="Licitação"/>
    <s v="SECGS  "/>
    <s v="SECGS_Atualiz"/>
    <x v="18"/>
    <s v="S"/>
    <d v="2017-03-28T17:04:00"/>
    <d v="2017-03-31T17:58:00"/>
    <s v="-"/>
    <d v="1900-01-02T00:54:00"/>
    <n v="3.0375000000058208"/>
    <d v="1900-01-03T00:00:00"/>
    <s v="17:4"/>
  </r>
  <r>
    <s v="Secretaria de Gestão de Serviços"/>
    <x v="48"/>
    <s v="Licitação"/>
    <s v="CIP "/>
    <s v="CIP_Atualiz"/>
    <x v="3"/>
    <s v="S"/>
    <d v="2017-03-28T17:04:00"/>
    <d v="2017-04-06T12:40:00"/>
    <s v="-"/>
    <d v="1900-01-07T19:36:00"/>
    <n v="8.8166666666729725"/>
    <n v="-13"/>
    <s v="17:4"/>
  </r>
  <r>
    <s v="Secretaria de Gestão de Serviços"/>
    <x v="48"/>
    <s v="Licitação"/>
    <s v="SAPRE "/>
    <s v="SAPRE_Atualiz"/>
    <x v="29"/>
    <s v="S"/>
    <d v="2017-04-06T12:40:00"/>
    <d v="2017-05-09T13:03:00"/>
    <s v="Conclusão de trâmite colaborativo"/>
    <d v="1900-02-01T00:23:00"/>
    <n v="33.015972222216078"/>
    <d v="1900-01-01T00:00:00"/>
    <s v="12:40"/>
  </r>
  <r>
    <s v="Secretaria de Gestão de Serviços"/>
    <x v="48"/>
    <s v="Licitação"/>
    <s v="SECGS  "/>
    <s v="SECGS_Atualiz"/>
    <x v="18"/>
    <s v="S"/>
    <d v="2017-05-09T13:03:00"/>
    <d v="2017-05-12T12:23:00"/>
    <s v="-"/>
    <d v="1900-01-01T23:20:00"/>
    <n v="2.9722222222262644"/>
    <d v="1900-01-03T00:00:00"/>
    <s v="13:3"/>
  </r>
  <r>
    <s v="Secretaria de Gestão de Serviços"/>
    <x v="48"/>
    <s v="Licitação"/>
    <s v="CIP "/>
    <s v="CIP_Atualiz"/>
    <x v="3"/>
    <s v="S"/>
    <d v="2017-05-09T13:03:00"/>
    <d v="2017-05-15T12:35:00"/>
    <s v="-"/>
    <d v="1900-01-04T23:32:00"/>
    <n v="5.9805555555576575"/>
    <d v="1900-01-04T00:00:00"/>
    <s v="13:3"/>
  </r>
  <r>
    <s v="Secretaria de Gestão de Serviços"/>
    <x v="48"/>
    <s v="Licitação"/>
    <s v="SAPRE "/>
    <s v="SAPRE_Atualiz"/>
    <x v="29"/>
    <s v="S"/>
    <d v="2017-05-15T12:35:00"/>
    <d v="2017-05-15T17:43:00"/>
    <s v="Conclusão de trâmite colaborativo"/>
    <d v="1899-12-30T05:08:00"/>
    <n v="0.21388888888759539"/>
    <d v="1899-12-31T00:00:00"/>
    <s v="12:35"/>
  </r>
  <r>
    <s v="Secretaria de Gestão de Serviços"/>
    <x v="48"/>
    <s v="Licitação"/>
    <s v="SECGA  "/>
    <s v="SECGA  _Atualiz"/>
    <x v="84"/>
    <m/>
    <d v="2017-05-15T17:43:00"/>
    <d v="2017-05-16T13:17:00"/>
    <s v="Para orçamento e demais providências"/>
    <d v="1899-12-30T19:34:00"/>
    <n v="0.81527777777955635"/>
    <d v="1900-01-01T00:00:00"/>
    <s v="17:43"/>
  </r>
  <r>
    <s v="Secretaria de Gestão de Serviços"/>
    <x v="48"/>
    <s v="Licitação"/>
    <s v="CLC  "/>
    <s v="CLC  _Atualiz"/>
    <x v="85"/>
    <m/>
    <d v="2017-05-16T13:17:00"/>
    <d v="2017-05-16T15:25:00"/>
    <s v="Para procedimentos de licitação por meio de pregão eletrônico."/>
    <d v="1899-12-30T02:08:00"/>
    <n v="8.8888888887595385E-2"/>
    <d v="1899-12-31T00:00:00"/>
    <s v="13:17"/>
  </r>
  <r>
    <s v="Secretaria de Gestão de Serviços"/>
    <x v="48"/>
    <s v="Licitação"/>
    <s v=" SGEC  "/>
    <s v=" SGEC  _Atualiz"/>
    <x v="87"/>
    <m/>
    <d v="2017-05-16T15:25:00"/>
    <d v="2017-05-25T15:09:00"/>
    <s v="Para elaborar a planilha paradigma para contratação de mão de obra terceirizada."/>
    <d v="1900-01-07T23:44:00"/>
    <n v="8.9888888888890506"/>
    <d v="1900-01-07T00:00:00"/>
    <s v="15:25"/>
  </r>
  <r>
    <s v="Secretaria de Gestão de Serviços"/>
    <x v="48"/>
    <s v="Licitação"/>
    <s v=" CO  "/>
    <s v=" CO  _Atualiz"/>
    <x v="71"/>
    <m/>
    <d v="2017-05-25T15:09:00"/>
    <d v="2017-05-25T17:00:00"/>
    <s v="Com a planilha paradigma (em documento e em minuta)."/>
    <d v="1899-12-30T01:51:00"/>
    <n v="7.7083333337213844E-2"/>
    <d v="1899-12-31T00:00:00"/>
    <s v="15:9"/>
  </r>
  <r>
    <s v="Secretaria de Gestão de Serviços"/>
    <x v="48"/>
    <s v="Licitação"/>
    <s v=" SECOFC  "/>
    <s v=" SECOFC  _Atualiz"/>
    <x v="72"/>
    <m/>
    <d v="2017-05-25T17:00:00"/>
    <d v="2017-05-25T18:39:00"/>
    <s v="Para conhecimento e demais encaminhamentos."/>
    <d v="1899-12-30T01:39:00"/>
    <n v="6.8749999998544808E-2"/>
    <d v="1899-12-31T00:00:00"/>
    <s v="17:0"/>
  </r>
  <r>
    <s v="Secretaria de Gestão de Serviços"/>
    <x v="48"/>
    <s v="Licitação"/>
    <s v=" CLC  "/>
    <s v=" CLC  _Atualiz"/>
    <x v="74"/>
    <m/>
    <d v="2017-05-25T18:39:00"/>
    <d v="2017-05-26T18:16:00"/>
    <s v="Com a planilha paradigma"/>
    <d v="1899-12-30T23:37:00"/>
    <n v="0.98402777777664596"/>
    <d v="1900-01-01T00:00:00"/>
    <s v="18:39"/>
  </r>
  <r>
    <s v="Secretaria de Gestão de Serviços"/>
    <x v="48"/>
    <s v="Licitação"/>
    <s v=" SC  "/>
    <s v=" SC  _Atualiz"/>
    <x v="75"/>
    <m/>
    <d v="2017-05-26T18:16:00"/>
    <d v="2017-06-07T18:26:00"/>
    <s v="Para orçar."/>
    <d v="1900-01-11T00:10:00"/>
    <n v="12.006944444445253"/>
    <n v="-13"/>
    <s v="18:16"/>
  </r>
  <r>
    <s v="Secretaria de Gestão de Serviços"/>
    <x v="48"/>
    <s v="Licitação"/>
    <s v="SAPRE"/>
    <s v="SAPRE_Atualiz"/>
    <x v="29"/>
    <s v="S"/>
    <d v="2017-06-07T18:26:00"/>
    <d v="2017-06-28T12:27:00"/>
    <s v="A pedido, para anÃ¡lise do Projeto bÃ¡sico."/>
    <d v="1900-01-19T18:01:00"/>
    <n v="20.750694444446708"/>
    <d v="1900-01-14T00:00:00"/>
    <s v="18:26"/>
  </r>
  <r>
    <s v="Secretaria de Gestão de Serviços"/>
    <x v="48"/>
    <s v="Licitação"/>
    <s v=" SGEC  "/>
    <s v=" SGEC  _Atualiz"/>
    <x v="87"/>
    <m/>
    <d v="2017-06-28T12:27:00"/>
    <d v="2017-07-05T14:29:00"/>
    <s v="Com o projeto alterado"/>
    <d v="1900-01-06T02:02:00"/>
    <n v="7.0847222222218988"/>
    <n v="-18"/>
    <s v="12:27"/>
  </r>
  <r>
    <s v="Secretaria de Gestão de Serviços"/>
    <x v="48"/>
    <s v="Licitação"/>
    <s v=" COC  "/>
    <s v=" COC  _Atualiz"/>
    <x v="80"/>
    <m/>
    <d v="2017-07-05T14:29:00"/>
    <d v="2017-07-05T15:30:00"/>
    <s v="Com as planilhas (em documento e em minuta)."/>
    <d v="1899-12-30T01:01:00"/>
    <n v="4.2361111110949423E-2"/>
    <d v="1899-12-31T00:00:00"/>
    <s v="14:29"/>
  </r>
  <r>
    <s v="Secretaria de Gestão de Serviços"/>
    <x v="48"/>
    <s v="Licitação"/>
    <s v=" SECOFC  "/>
    <s v=" SECOFC  _Atualiz"/>
    <x v="72"/>
    <m/>
    <d v="2017-07-05T15:30:00"/>
    <d v="2017-07-05T15:48:00"/>
    <s v="Para ciência e demais providências."/>
    <d v="1899-12-30T00:18:00"/>
    <n v="1.2499999997089617E-2"/>
    <d v="1899-12-31T00:00:00"/>
    <s v="15:30"/>
  </r>
  <r>
    <s v="Secretaria de Gestão de Serviços"/>
    <x v="48"/>
    <s v="Licitação"/>
    <s v=" CLC  "/>
    <s v=" CLC  _Atualiz"/>
    <x v="74"/>
    <m/>
    <d v="2017-07-05T15:48:00"/>
    <d v="2017-07-05T19:53:00"/>
    <s v="Para ciência e demais providências."/>
    <d v="1899-12-30T04:05:00"/>
    <n v="0.17013888889050577"/>
    <d v="1899-12-31T00:00:00"/>
    <s v="15:48"/>
  </r>
  <r>
    <s v="Secretaria de Gestão de Serviços"/>
    <x v="48"/>
    <s v="Licitação"/>
    <s v=" SC  "/>
    <s v=" SC  _Atualiz"/>
    <x v="75"/>
    <m/>
    <d v="2017-07-05T19:53:00"/>
    <d v="2017-07-13T19:10:00"/>
    <s v="Segue para realizar pesquisa de preços quanto aos insumos."/>
    <d v="1900-01-06T23:17:00"/>
    <n v="7.9701388888861402"/>
    <d v="1900-01-06T00:00:00"/>
    <s v="19:53"/>
  </r>
  <r>
    <s v="Secretaria de Gestão de Serviços"/>
    <x v="48"/>
    <s v="Licitação"/>
    <s v=" CLC  "/>
    <s v=" CLC  _Atualiz"/>
    <x v="74"/>
    <m/>
    <d v="2017-07-13T19:10:00"/>
    <d v="2017-07-14T19:03:00"/>
    <s v="Para os devidos fins."/>
    <d v="1899-12-30T23:53:00"/>
    <n v="0.99513888888759539"/>
    <d v="1900-01-01T00:00:00"/>
    <s v="19:10"/>
  </r>
  <r>
    <s v="Secretaria de Gestão de Serviços"/>
    <x v="48"/>
    <s v="Licitação"/>
    <s v=" SPO  "/>
    <s v=" SPO  _Atualiz"/>
    <x v="70"/>
    <m/>
    <d v="2017-07-14T19:03:00"/>
    <d v="2017-07-14T19:23:00"/>
    <s v="Para informar disponibilidade orçamentária."/>
    <d v="1899-12-30T00:20:00"/>
    <n v="1.3888888890505768E-2"/>
    <d v="1899-12-31T00:00:00"/>
    <s v="19:3"/>
  </r>
  <r>
    <s v="Secretaria de Gestão de Serviços"/>
    <x v="48"/>
    <s v="Licitação"/>
    <s v="SAPRE"/>
    <s v="SAPRE_Atualiz"/>
    <x v="29"/>
    <s v="S"/>
    <d v="2017-07-14T19:23:00"/>
    <d v="2017-07-17T12:59:00"/>
    <s v="Para inclusão do Pedido de Execução Orçamentária no valor de R$230.872,50 (R$69.261,75 X 3 meses)"/>
    <d v="1900-01-01T17:36:00"/>
    <n v="2.7333333333372138"/>
    <d v="1900-01-01T00:00:00"/>
    <s v="19:23"/>
  </r>
  <r>
    <s v="Secretaria de Gestão de Serviços"/>
    <x v="48"/>
    <s v="Licitação"/>
    <s v=" SPO  "/>
    <s v=" SPO  _Atualiz"/>
    <x v="70"/>
    <m/>
    <d v="2017-07-17T12:59:00"/>
    <d v="2017-07-17T15:15:00"/>
    <s v="Para informar"/>
    <d v="1899-12-30T02:16:00"/>
    <n v="9.4444444439432118E-2"/>
    <d v="1899-12-31T00:00:00"/>
    <s v="12:59"/>
  </r>
  <r>
    <s v="Secretaria de Gestão de Serviços"/>
    <x v="48"/>
    <s v="Licitação"/>
    <s v=" COC  "/>
    <s v=" COC  _Atualiz"/>
    <x v="80"/>
    <m/>
    <d v="2017-07-17T15:15:00"/>
    <d v="2017-07-17T16:51:00"/>
    <s v="Para ciência e encaminhamento."/>
    <d v="1899-12-30T01:36:00"/>
    <n v="6.6666666665696539E-2"/>
    <d v="1899-12-31T00:00:00"/>
    <s v="15:15"/>
  </r>
  <r>
    <s v="Secretaria de Gestão de Serviços"/>
    <x v="48"/>
    <s v="Licitação"/>
    <s v=" SECOFC  "/>
    <s v=" SECOFC  _Atualiz"/>
    <x v="72"/>
    <m/>
    <d v="2017-07-17T16:51:00"/>
    <d v="2017-07-17T18:03:00"/>
    <s v="Para ciência e encaminhamento."/>
    <d v="1899-12-30T01:12:00"/>
    <n v="5.0000000002910383E-2"/>
    <d v="1899-12-31T00:00:00"/>
    <s v="16:51"/>
  </r>
  <r>
    <s v="Secretaria de Gestão de Serviços"/>
    <x v="48"/>
    <s v="Licitação"/>
    <s v=" CLC  "/>
    <s v=" CLC  _Atualiz"/>
    <x v="74"/>
    <m/>
    <d v="2017-07-17T18:03:00"/>
    <d v="2017-07-18T15:45:00"/>
    <s v="Com informação de disponibilidade orçamentária, para demais providências."/>
    <d v="1899-12-30T21:42:00"/>
    <n v="0.90416666666715173"/>
    <d v="1900-01-01T00:00:00"/>
    <s v="18:3"/>
  </r>
  <r>
    <s v="Secretaria de Gestão de Serviços"/>
    <x v="48"/>
    <s v="Licitação"/>
    <s v=" SC  "/>
    <s v=" SC  _Atualiz"/>
    <x v="75"/>
    <m/>
    <d v="2017-07-18T15:45:00"/>
    <d v="2017-07-24T18:59:00"/>
    <s v="Para elaborar Termo de Abertura de Licitação."/>
    <d v="1900-01-05T03:14:00"/>
    <n v="6.1347222222248092"/>
    <d v="1900-01-04T00:00:00"/>
    <s v="15:45"/>
  </r>
  <r>
    <s v="Secretaria de Gestão de Serviços"/>
    <x v="48"/>
    <s v="Licitação"/>
    <s v=" CLC  "/>
    <s v=" CLC  _Atualiz"/>
    <x v="74"/>
    <m/>
    <d v="2017-07-24T18:59:00"/>
    <d v="2017-07-25T18:07:00"/>
    <s v="Segue Termo de Abertura de LicitaÃ§Ã£o."/>
    <d v="1899-12-30T23:08:00"/>
    <n v="0.96388888888759539"/>
    <d v="1900-01-01T00:00:00"/>
    <s v="18:59"/>
  </r>
  <r>
    <s v="Secretaria de Gestão de Serviços"/>
    <x v="48"/>
    <s v="Licitação"/>
    <s v=" SECGA  "/>
    <s v=" SECGA  _Atualiz"/>
    <x v="69"/>
    <m/>
    <d v="2017-07-25T18:07:00"/>
    <d v="2017-07-26T17:29:00"/>
    <s v="Segue para análise e demais providências."/>
    <d v="1899-12-30T23:22:00"/>
    <n v="0.97361111111240461"/>
    <d v="1900-01-01T00:00:00"/>
    <s v="18:7"/>
  </r>
  <r>
    <s v="Secretaria de Gestão de Serviços"/>
    <x v="48"/>
    <s v="Licitação"/>
    <s v=" CLC  "/>
    <s v=" CLC  _Atualiz"/>
    <x v="74"/>
    <m/>
    <d v="2017-07-26T17:29:00"/>
    <d v="2017-07-26T19:03:00"/>
    <s v="Para elaboração da minuta do edital"/>
    <d v="1899-12-30T01:34:00"/>
    <n v="6.5277777772280388E-2"/>
    <d v="1899-12-31T00:00:00"/>
    <s v="17:29"/>
  </r>
  <r>
    <s v="Secretaria de Gestão de Serviços"/>
    <x v="48"/>
    <s v="Licitação"/>
    <s v=" SLIC  "/>
    <s v=" SLIC  _Atualiz"/>
    <x v="76"/>
    <m/>
    <d v="2017-07-26T19:03:00"/>
    <d v="2017-07-28T13:57:00"/>
    <s v="Para elaborar a minuta do edital."/>
    <d v="1899-12-31T18:54:00"/>
    <n v="1.7875000000058208"/>
    <d v="1900-01-02T00:00:00"/>
    <s v="19:3"/>
  </r>
  <r>
    <s v="Secretaria de Gestão de Serviços"/>
    <x v="48"/>
    <s v="Licitação"/>
    <s v=" SCON  "/>
    <s v=" SCON  _Atualiz"/>
    <x v="77"/>
    <m/>
    <d v="2017-07-28T13:57:00"/>
    <d v="2017-07-31T14:52:00"/>
    <s v="Para elaborar a minuta do contrato (Anexo X)."/>
    <d v="1900-01-02T00:55:00"/>
    <n v="3.0381944444379769"/>
    <d v="1900-01-01T00:00:00"/>
    <s v="13:57"/>
  </r>
  <r>
    <s v="Secretaria de Gestão de Serviços"/>
    <x v="48"/>
    <s v="Licitação"/>
    <s v=" SGEC  "/>
    <s v=" SGEC  _Atualiz"/>
    <x v="87"/>
    <m/>
    <d v="2017-07-31T14:52:00"/>
    <d v="2017-08-03T18:22:00"/>
    <s v="A pedido."/>
    <d v="1900-01-02T03:30:00"/>
    <n v="3.1458333333357587"/>
    <n v="-20"/>
    <s v="14:52"/>
  </r>
  <r>
    <s v="Secretaria de Gestão de Serviços"/>
    <x v="48"/>
    <s v="Licitação"/>
    <s v=" SC  "/>
    <s v=" SC  _Atualiz"/>
    <x v="75"/>
    <m/>
    <d v="2017-08-03T18:22:00"/>
    <d v="2017-08-04T17:55:00"/>
    <s v="Para ciência e ratificação."/>
    <d v="1899-12-30T23:33:00"/>
    <n v="0.98125000000436557"/>
    <d v="1900-01-01T00:00:00"/>
    <s v="18:22"/>
  </r>
  <r>
    <s v="Secretaria de Gestão de Serviços"/>
    <x v="48"/>
    <s v="Licitação"/>
    <s v=" CLC  "/>
    <s v=" CLC  _Atualiz"/>
    <x v="74"/>
    <m/>
    <d v="2017-08-04T17:55:00"/>
    <d v="2017-08-07T19:46:00"/>
    <s v="Segue Termo de Dispensa de LicitaÃ§Ã£o readequado."/>
    <d v="1900-01-02T01:51:00"/>
    <n v="3.0770833333299379"/>
    <d v="1900-01-01T00:00:00"/>
    <s v="17:55"/>
  </r>
  <r>
    <s v="Secretaria de Gestão de Serviços"/>
    <x v="48"/>
    <s v="Licitação"/>
    <s v=" SLIC  "/>
    <s v=" SLIC  _Atualiz"/>
    <x v="76"/>
    <m/>
    <d v="2017-08-07T19:46:00"/>
    <d v="2017-08-08T15:25:00"/>
    <s v="Para apresentar minuta do edital, conforme TAL readequado."/>
    <d v="1899-12-30T19:39:00"/>
    <n v="0.81874999999854481"/>
    <d v="1900-01-01T00:00:00"/>
    <s v="19:46"/>
  </r>
  <r>
    <s v="Secretaria de Gestão de Serviços"/>
    <x v="48"/>
    <s v="Licitação"/>
    <s v=" SCON  "/>
    <s v=" SCON  _Atualiz"/>
    <x v="77"/>
    <m/>
    <d v="2017-08-08T15:25:00"/>
    <d v="2017-08-15T17:47:00"/>
    <s v="Para elaborar a minuta do contrato (Anexo X)."/>
    <d v="1900-01-06T02:22:00"/>
    <n v="7.0986111111124046"/>
    <d v="1900-01-04T00:00:00"/>
    <s v="15:25"/>
  </r>
  <r>
    <s v="Secretaria de Gestão de Serviços"/>
    <x v="48"/>
    <s v="Licitação"/>
    <s v=" SLIC  "/>
    <s v=" SLIC  _Atualiz"/>
    <x v="76"/>
    <m/>
    <d v="2017-08-15T17:47:00"/>
    <d v="2017-08-18T17:36:00"/>
    <s v="elaborada minuta do contrato - anexo IX."/>
    <d v="1900-01-01T23:49:00"/>
    <n v="2.992361111108039"/>
    <d v="1900-01-03T00:00:00"/>
    <s v="17:47"/>
  </r>
  <r>
    <s v="Secretaria de Gestão de Serviços"/>
    <x v="48"/>
    <s v="Licitação"/>
    <s v=" SGEC  "/>
    <s v=" SGEC  _Atualiz"/>
    <x v="87"/>
    <m/>
    <d v="2017-08-18T17:36:00"/>
    <d v="2017-08-18T18:23:00"/>
    <s v="Para adequar a planilha paradigma."/>
    <d v="1899-12-30T00:47:00"/>
    <n v="3.2638888893416151E-2"/>
    <d v="1899-12-31T00:00:00"/>
    <s v="17:36"/>
  </r>
  <r>
    <s v="Secretaria de Gestão de Serviços"/>
    <x v="48"/>
    <s v="Licitação"/>
    <s v=" SLIC  "/>
    <s v=" SLIC  _Atualiz"/>
    <x v="76"/>
    <m/>
    <d v="2017-08-18T18:23:00"/>
    <d v="2017-08-18T18:55:00"/>
    <s v="Efetuamos a substituição da planilha &quot;Base para Proposta da Empresa&quot;, face alteração na Lei 12546/20"/>
    <d v="1899-12-30T00:32:00"/>
    <n v="2.2222222221898846E-2"/>
    <d v="1899-12-31T00:00:00"/>
    <s v="18:23"/>
  </r>
  <r>
    <s v="Secretaria de Gestão de Serviços"/>
    <x v="48"/>
    <s v="Licitação"/>
    <s v=" CLC  "/>
    <s v=" CLC  _Atualiz"/>
    <x v="74"/>
    <m/>
    <d v="2017-08-18T18:55:00"/>
    <d v="2017-08-21T19:12:00"/>
    <s v="Para análise da minuta do edital e seus anexos."/>
    <d v="1900-01-02T00:17:00"/>
    <n v="3.0118055555576575"/>
    <d v="1900-01-01T00:00:00"/>
    <s v="18:55"/>
  </r>
  <r>
    <s v="Secretaria de Gestão de Serviços"/>
    <x v="48"/>
    <s v="Licitação"/>
    <s v=" SECGA  "/>
    <s v=" SECGA  _Atualiz"/>
    <x v="69"/>
    <m/>
    <d v="2017-08-21T19:12:00"/>
    <d v="2017-08-22T19:57:00"/>
    <s v="Submetemos à apreciação superior."/>
    <d v="1899-12-31T00:45:00"/>
    <n v="1.03125"/>
    <d v="1900-01-01T00:00:00"/>
    <s v="19:12"/>
  </r>
  <r>
    <s v="Secretaria de Gestão de Serviços"/>
    <x v="48"/>
    <s v="Licitação"/>
    <s v=" CPL  "/>
    <s v=" CPL  _Atualiz"/>
    <x v="78"/>
    <m/>
    <d v="2017-08-22T19:57:00"/>
    <d v="2017-08-24T16:54:00"/>
    <s v="Para análise"/>
    <d v="1899-12-31T20:57:00"/>
    <n v="1.8729166666671517"/>
    <d v="1900-01-02T00:00:00"/>
    <s v="19:57"/>
  </r>
  <r>
    <s v="Secretaria de Gestão de Serviços"/>
    <x v="48"/>
    <s v="Licitação"/>
    <s v=" ASSDG  "/>
    <s v=" ASSDG  _Atualiz"/>
    <x v="79"/>
    <m/>
    <d v="2017-08-24T16:54:00"/>
    <d v="2017-08-28T14:16:00"/>
    <s v="Para análise e aprovação."/>
    <d v="1900-01-02T21:22:00"/>
    <n v="3.890277777776646"/>
    <d v="1900-01-02T00:00:00"/>
    <s v="16:54"/>
  </r>
  <r>
    <s v="Secretaria de Gestão de Serviços"/>
    <x v="48"/>
    <s v="Licitação"/>
    <s v=" DG  "/>
    <s v=" DG  _Atualiz"/>
    <x v="68"/>
    <m/>
    <d v="2017-08-28T14:16:00"/>
    <d v="2017-08-28T16:00:00"/>
    <s v="Para apreciação."/>
    <d v="1899-12-30T01:44:00"/>
    <n v="7.2222222217533272E-2"/>
    <d v="1899-12-31T00:00:00"/>
    <s v="14:16"/>
  </r>
  <r>
    <s v="Secretaria de Gestão de Serviços"/>
    <x v="48"/>
    <s v="Licitação"/>
    <s v=" SLIC  "/>
    <s v=" SLIC  _Atualiz"/>
    <x v="76"/>
    <m/>
    <d v="2017-08-28T16:00:00"/>
    <d v="2017-08-29T15:34:00"/>
    <s v="para publicação do edital"/>
    <d v="1899-12-30T23:34:00"/>
    <n v="0.98194444444379769"/>
    <d v="1900-01-01T00:00:00"/>
    <s v="16:0"/>
  </r>
  <r>
    <s v="Secretaria de Gestão de Serviços"/>
    <x v="48"/>
    <s v="Licitação"/>
    <s v=" CPL  "/>
    <s v=" CPL  _Atualiz"/>
    <x v="78"/>
    <m/>
    <d v="2017-08-29T15:34:00"/>
    <d v="2017-08-29T17:46:00"/>
    <s v="Para assinatura do edital e seus anexos."/>
    <d v="1899-12-30T02:12:00"/>
    <n v="9.1666666667151731E-2"/>
    <d v="1899-12-31T00:00:00"/>
    <s v="15:34"/>
  </r>
  <r>
    <s v="Secretaria de Gestão de Serviços"/>
    <x v="48"/>
    <s v="Licitação"/>
    <s v=" SLIC  "/>
    <s v=" SLIC  _Atualiz"/>
    <x v="76"/>
    <m/>
    <d v="2017-08-29T17:46:00"/>
    <d v="2017-08-30T15:58:00"/>
    <s v="Edital assinado."/>
    <d v="1899-12-30T22:12:00"/>
    <n v="0.92500000000291038"/>
    <d v="1900-01-01T00:00:00"/>
    <s v="17:46"/>
  </r>
  <r>
    <s v="Secretaria de Gestão de Serviços"/>
    <x v="48"/>
    <s v="Licitação"/>
    <s v=" CPL  "/>
    <s v=" CPL  _Atualiz"/>
    <x v="78"/>
    <m/>
    <d v="2017-08-30T15:58:00"/>
    <d v="2017-09-11T16:48:00"/>
    <s v="Para os procedimentos relativos à fase externa do certame."/>
    <d v="1900-01-11T00:50:00"/>
    <n v="12.034722222218988"/>
    <n v="-15"/>
    <s v="15:58"/>
  </r>
  <r>
    <s v="Secretaria de Gestão de Serviços"/>
    <x v="48"/>
    <s v="Licitação"/>
    <s v=" ASSDG  "/>
    <s v=" ASSDG  _Atualiz"/>
    <x v="79"/>
    <m/>
    <d v="2017-09-11T16:48:00"/>
    <d v="2017-09-12T11:33:00"/>
    <s v="Decisão Pregoeira, para conhecimento, e, se de acordo, ratificação."/>
    <d v="1899-12-30T18:45:00"/>
    <n v="0.78125"/>
    <d v="1900-01-01T00:00:00"/>
    <s v="16:48"/>
  </r>
  <r>
    <s v="Secretaria de Gestão de Serviços"/>
    <x v="48"/>
    <s v="Licitação"/>
    <s v=" DG  "/>
    <s v=" DG  _Atualiz"/>
    <x v="68"/>
    <m/>
    <d v="2017-09-12T11:33:00"/>
    <d v="2017-09-12T14:16:00"/>
    <s v="Para apreciação."/>
    <d v="1899-12-30T02:43:00"/>
    <n v="0.11319444444961846"/>
    <d v="1899-12-31T00:00:00"/>
    <s v="11:33"/>
  </r>
  <r>
    <s v="Secretaria de Gestão de Serviços"/>
    <x v="48"/>
    <s v="Licitação"/>
    <s v=" CPL  "/>
    <s v=" CPL  _Atualiz"/>
    <x v="78"/>
    <m/>
    <d v="2017-09-12T14:16:00"/>
    <d v="2017-09-20T17:20:00"/>
    <s v="Para dar continuidade."/>
    <d v="1900-01-07T03:04:00"/>
    <n v="8.1277777777722804"/>
    <d v="1900-01-06T00:00:00"/>
    <s v="14:16"/>
  </r>
  <r>
    <s v="Secretaria de Gestão de Serviços"/>
    <x v="48"/>
    <s v="Licitação"/>
    <s v=" ASSDG  "/>
    <s v=" ASSDG  _Atualiz"/>
    <x v="79"/>
    <m/>
    <d v="2017-09-20T17:20:00"/>
    <d v="2017-09-21T18:17:00"/>
    <s v="Para análise e homologação."/>
    <d v="1899-12-31T00:57:00"/>
    <n v="1.039583333338669"/>
    <d v="1900-01-01T00:00:00"/>
    <s v="17:20"/>
  </r>
  <r>
    <s v="Secretaria de Gestão de Serviços"/>
    <x v="48"/>
    <s v="Licitação"/>
    <s v=" CPL  "/>
    <s v=" CPL  _Atualiz"/>
    <x v="78"/>
    <m/>
    <d v="2017-09-21T18:17:00"/>
    <d v="2017-09-25T15:31:00"/>
    <s v="Para verificar."/>
    <d v="1900-01-02T21:14:00"/>
    <n v="3.8847222222175333"/>
    <d v="1900-01-02T00:00:00"/>
    <s v="18:17"/>
  </r>
  <r>
    <s v="Secretaria de Gestão de Serviços"/>
    <x v="48"/>
    <s v="Licitação"/>
    <s v=" ASSDG  "/>
    <s v=" ASSDG  _Atualiz"/>
    <x v="79"/>
    <m/>
    <d v="2017-09-25T15:31:00"/>
    <d v="2017-09-26T16:11:00"/>
    <s v="em devolução"/>
    <d v="1899-12-31T00:40:00"/>
    <n v="1.0277777777810115"/>
    <d v="1900-01-01T00:00:00"/>
    <s v="15:31"/>
  </r>
  <r>
    <s v="Secretaria de Gestão de Serviços"/>
    <x v="48"/>
    <s v="Licitação"/>
    <s v=" DG  "/>
    <s v=" DG  _Atualiz"/>
    <x v="68"/>
    <m/>
    <d v="2017-09-26T16:11:00"/>
    <d v="2017-09-27T14:57:00"/>
    <s v="Para apreciação."/>
    <d v="1899-12-30T22:46:00"/>
    <n v="0.94861111111094942"/>
    <d v="1900-01-01T00:00:00"/>
    <s v="16:11"/>
  </r>
  <r>
    <s v="Secretaria de Gestão de Serviços"/>
    <x v="48"/>
    <s v="Licitação"/>
    <s v=" COC  "/>
    <s v=" COC  _Atualiz"/>
    <x v="80"/>
    <m/>
    <d v="2017-09-27T14:57:00"/>
    <d v="2017-09-27T16:06:00"/>
    <s v="para empenhar"/>
    <d v="1899-12-30T01:09:00"/>
    <n v="4.7916666662786156E-2"/>
    <d v="1899-12-31T00:00:00"/>
    <s v="14:57"/>
  </r>
  <r>
    <s v="Secretaria de Gestão de Serviços"/>
    <x v="49"/>
    <s v="Licitação"/>
    <s v="SAPRE "/>
    <s v="SAPRE_Atualiz"/>
    <x v="29"/>
    <s v="S"/>
    <s v="-"/>
    <d v="2017-04-05T17:23:00"/>
    <s v="-"/>
    <d v="1899-12-30T00:00:00"/>
    <n v="0"/>
    <e v="#VALUE!"/>
    <e v="#VALUE!"/>
  </r>
  <r>
    <s v="Secretaria de Gestão de Serviços"/>
    <x v="49"/>
    <s v="Licitação"/>
    <s v="SECGS  "/>
    <s v="SECGS_Atualiz"/>
    <x v="18"/>
    <s v="S"/>
    <d v="2017-04-05T17:23:00"/>
    <d v="2017-04-06T14:01:00"/>
    <s v="-"/>
    <d v="1899-12-30T20:38:00"/>
    <n v="0.85972222221607808"/>
    <d v="1900-01-01T00:00:00"/>
    <s v="17:23"/>
  </r>
  <r>
    <s v="Secretaria de Gestão de Serviços"/>
    <x v="49"/>
    <s v="Licitação"/>
    <s v="CIP "/>
    <s v="CIP_Atualiz"/>
    <x v="3"/>
    <s v="S"/>
    <d v="2017-04-05T17:23:00"/>
    <d v="2017-04-25T15:22:00"/>
    <s v="-"/>
    <d v="1900-01-18T21:59:00"/>
    <n v="19.915972222217533"/>
    <d v="1900-01-10T00:00:00"/>
    <s v="17:23"/>
  </r>
  <r>
    <s v="Secretaria de Gestão de Serviços"/>
    <x v="49"/>
    <s v="Licitação"/>
    <s v="SAPRE "/>
    <s v="SAPRE_Atualiz"/>
    <x v="29"/>
    <s v="S"/>
    <d v="2017-04-25T15:22:00"/>
    <d v="2017-05-26T17:49:00"/>
    <s v="Conclusão de trâmite colaborativo"/>
    <d v="1900-01-30T02:27:00"/>
    <n v="31.102083333331393"/>
    <d v="1900-01-01T00:00:00"/>
    <s v="15:22"/>
  </r>
  <r>
    <s v="Secretaria de Gestão de Serviços"/>
    <x v="49"/>
    <s v="Licitação"/>
    <s v="CIP "/>
    <s v="CIP_Atualiz"/>
    <x v="3"/>
    <s v="S"/>
    <d v="2017-05-26T17:49:00"/>
    <d v="2017-05-30T11:59:00"/>
    <s v="Com o projeto alterado"/>
    <d v="1900-01-02T18:10:00"/>
    <n v="3.7569444444452529"/>
    <d v="1900-01-02T00:00:00"/>
    <s v="17:49"/>
  </r>
  <r>
    <s v="Secretaria de Gestão de Serviços"/>
    <x v="49"/>
    <s v="Licitação"/>
    <s v="SECGS  "/>
    <s v="SECGS_Atualiz"/>
    <x v="18"/>
    <s v="S"/>
    <d v="2017-05-30T11:59:00"/>
    <d v="2017-05-30T17:18:00"/>
    <s v="Para os procedimentos necessários a contratação."/>
    <d v="1899-12-30T05:19:00"/>
    <n v="0.22152777777955635"/>
    <d v="1899-12-31T00:00:00"/>
    <s v="11:59"/>
  </r>
  <r>
    <s v="Secretaria de Gestão de Serviços"/>
    <x v="49"/>
    <s v="Licitação"/>
    <s v="SECGA  "/>
    <s v="SECGA  _Atualiz"/>
    <x v="84"/>
    <m/>
    <d v="2017-05-30T17:18:00"/>
    <d v="2017-06-01T13:35:00"/>
    <s v="infos"/>
    <d v="1899-12-31T20:17:00"/>
    <n v="1.8451388888861402"/>
    <n v="-21"/>
    <s v="17:18"/>
  </r>
  <r>
    <s v="Secretaria de Gestão de Serviços"/>
    <x v="49"/>
    <s v="Licitação"/>
    <s v="CLC  "/>
    <s v="CLC  _Atualiz"/>
    <x v="85"/>
    <m/>
    <d v="2017-06-01T13:35:00"/>
    <d v="2017-06-01T18:39:00"/>
    <s v="Para os trâmites licitatórios."/>
    <d v="1899-12-30T05:04:00"/>
    <n v="0.211111111115315"/>
    <d v="1899-12-31T00:00:00"/>
    <s v="13:35"/>
  </r>
  <r>
    <s v="Secretaria de Gestão de Serviços"/>
    <x v="49"/>
    <s v="Licitação"/>
    <s v="SGEC  "/>
    <s v="SGEC  _Atualiz"/>
    <x v="90"/>
    <m/>
    <d v="2017-06-01T18:39:00"/>
    <d v="2017-06-07T15:45:00"/>
    <s v="Para elaboração da planilha paradigma com os devidos índices pertinentes a categoria econômica solicitada"/>
    <d v="1900-01-04T21:06:00"/>
    <n v="5.8791666666656965"/>
    <d v="1900-01-04T00:00:00"/>
    <s v="18:39"/>
  </r>
  <r>
    <s v="Secretaria de Gestão de Serviços"/>
    <x v="49"/>
    <s v="Licitação"/>
    <s v="SAPRE"/>
    <s v="SAPRE_Atualiz"/>
    <x v="29"/>
    <s v="S"/>
    <d v="2017-06-07T15:45:00"/>
    <d v="2017-06-28T17:20:00"/>
    <s v="Para providências."/>
    <d v="1900-01-20T01:35:00"/>
    <n v="21.065972222218988"/>
    <d v="1900-01-14T00:00:00"/>
    <s v="15:45"/>
  </r>
  <r>
    <s v="Secretaria de Gestão de Serviços"/>
    <x v="49"/>
    <s v="Licitação"/>
    <s v=" SGEC  "/>
    <s v=" SGEC  _Atualiz"/>
    <x v="87"/>
    <m/>
    <d v="2017-06-28T17:20:00"/>
    <d v="2017-08-04T19:20:00"/>
    <s v="Com o projeto alterado"/>
    <d v="1900-02-05T02:00:00"/>
    <n v="37.083333333335759"/>
    <n v="-16"/>
    <s v="17:20"/>
  </r>
  <r>
    <s v="Secretaria de Gestão de Serviços"/>
    <x v="49"/>
    <s v="Licitação"/>
    <s v=" COC  "/>
    <s v=" COC  _Atualiz"/>
    <x v="80"/>
    <m/>
    <d v="2017-08-04T19:20:00"/>
    <d v="2017-08-04T19:23:00"/>
    <s v="Com as planilhas."/>
    <d v="1899-12-30T00:03:00"/>
    <n v="2.0833333328482695E-3"/>
    <d v="1899-12-31T00:00:00"/>
    <s v="19:20"/>
  </r>
  <r>
    <s v="Secretaria de Gestão de Serviços"/>
    <x v="49"/>
    <s v="Licitação"/>
    <s v=" SECOFC  "/>
    <s v=" SECOFC  _Atualiz"/>
    <x v="72"/>
    <m/>
    <d v="2017-08-04T19:23:00"/>
    <d v="2017-08-07T14:59:00"/>
    <s v="Para ciência e encaminhamento."/>
    <d v="1900-01-01T19:36:00"/>
    <n v="2.8166666666656965"/>
    <d v="1900-01-01T00:00:00"/>
    <s v="19:23"/>
  </r>
  <r>
    <s v="Secretaria de Gestão de Serviços"/>
    <x v="49"/>
    <s v="Licitação"/>
    <s v=" CLC  "/>
    <s v=" CLC  _Atualiz"/>
    <x v="74"/>
    <m/>
    <d v="2017-08-07T14:59:00"/>
    <d v="2017-08-08T16:27:00"/>
    <s v="Com as planilhas, para demais providências."/>
    <d v="1899-12-31T01:28:00"/>
    <n v="1.0611111111138598"/>
    <d v="1900-01-01T00:00:00"/>
    <s v="14:59"/>
  </r>
  <r>
    <s v="Secretaria de Gestão de Serviços"/>
    <x v="49"/>
    <s v="Licitação"/>
    <s v=" SC  "/>
    <s v=" SC  _Atualiz"/>
    <x v="75"/>
    <m/>
    <d v="2017-08-08T16:27:00"/>
    <d v="2017-08-09T16:38:00"/>
    <s v="Para elaborar o Termo de Abertura de Licitação."/>
    <d v="1899-12-31T00:11:00"/>
    <n v="1.007638888891961"/>
    <d v="1900-01-01T00:00:00"/>
    <s v="16:27"/>
  </r>
  <r>
    <s v="Secretaria de Gestão de Serviços"/>
    <x v="49"/>
    <s v="Licitação"/>
    <s v=" CLC  "/>
    <s v=" CLC  _Atualiz"/>
    <x v="74"/>
    <m/>
    <d v="2017-08-09T16:38:00"/>
    <d v="2017-08-09T18:17:00"/>
    <s v="À PEDIDO."/>
    <d v="1899-12-30T01:39:00"/>
    <n v="6.8749999998544808E-2"/>
    <d v="1899-12-31T00:00:00"/>
    <s v="16:38"/>
  </r>
  <r>
    <s v="Secretaria de Gestão de Serviços"/>
    <x v="49"/>
    <s v="Licitação"/>
    <s v=" SC  "/>
    <s v=" SC  _Atualiz"/>
    <x v="75"/>
    <m/>
    <d v="2017-08-09T18:17:00"/>
    <d v="2017-08-10T14:26:00"/>
    <s v="Para pesquisa de mercado quanto aos insumos constantes da planilha de custos."/>
    <d v="1899-12-30T20:09:00"/>
    <n v="0.83958333333430346"/>
    <d v="1900-01-01T00:00:00"/>
    <s v="18:17"/>
  </r>
  <r>
    <s v="Secretaria de Gestão de Serviços"/>
    <x v="49"/>
    <s v="Licitação"/>
    <s v=" CLC  "/>
    <s v=" CLC  _Atualiz"/>
    <x v="74"/>
    <m/>
    <d v="2017-08-10T14:26:00"/>
    <d v="2017-08-10T15:21:00"/>
    <s v="Senhora Coordenadora:"/>
    <d v="1899-12-30T00:55:00"/>
    <n v="3.8194444437976927E-2"/>
    <d v="1899-12-31T00:00:00"/>
    <s v="14:26"/>
  </r>
  <r>
    <s v="Secretaria de Gestão de Serviços"/>
    <x v="49"/>
    <s v="Licitação"/>
    <s v=" SPO  "/>
    <s v=" SPO  _Atualiz"/>
    <x v="70"/>
    <m/>
    <d v="2017-08-10T15:21:00"/>
    <d v="2017-08-10T15:37:00"/>
    <s v="Para informar disponibilidade orçamentária."/>
    <d v="1899-12-30T00:16:00"/>
    <n v="1.1111111110949423E-2"/>
    <d v="1899-12-31T00:00:00"/>
    <s v="15:21"/>
  </r>
  <r>
    <s v="Secretaria de Gestão de Serviços"/>
    <x v="49"/>
    <s v="Licitação"/>
    <s v="SAPRE"/>
    <s v="SAPRE_Atualiz"/>
    <x v="29"/>
    <s v="S"/>
    <d v="2017-08-10T15:37:00"/>
    <d v="2017-08-10T18:18:00"/>
    <s v="Para anexar pedido no sistema Siofi. Após, volte."/>
    <d v="1899-12-30T02:41:00"/>
    <n v="0.11180555555620231"/>
    <d v="1899-12-31T00:00:00"/>
    <s v="15:37"/>
  </r>
  <r>
    <s v="Secretaria de Gestão de Serviços"/>
    <x v="49"/>
    <s v="Licitação"/>
    <s v=" SPO  "/>
    <s v=" SPO  _Atualiz"/>
    <x v="70"/>
    <m/>
    <d v="2017-08-10T18:18:00"/>
    <d v="2017-08-10T19:08:00"/>
    <s v="Para informar"/>
    <d v="1899-12-30T00:50:00"/>
    <n v="3.4722222226264421E-2"/>
    <d v="1899-12-31T00:00:00"/>
    <s v="18:18"/>
  </r>
  <r>
    <s v="Secretaria de Gestão de Serviços"/>
    <x v="49"/>
    <s v="Licitação"/>
    <s v=" COC  "/>
    <s v=" COC  _Atualiz"/>
    <x v="80"/>
    <m/>
    <d v="2017-08-10T19:08:00"/>
    <d v="2017-08-14T15:29:00"/>
    <s v="Com o pré-empenho."/>
    <d v="1900-01-02T20:21:00"/>
    <n v="3.8479166666656965"/>
    <d v="1900-01-01T00:00:00"/>
    <s v="19:8"/>
  </r>
  <r>
    <s v="Secretaria de Gestão de Serviços"/>
    <x v="49"/>
    <s v="Licitação"/>
    <s v=" SECOFC  "/>
    <s v=" SECOFC  _Atualiz"/>
    <x v="72"/>
    <m/>
    <d v="2017-08-14T15:29:00"/>
    <d v="2017-08-14T17:33:00"/>
    <s v="Para ciência e encaminhamento."/>
    <d v="1899-12-30T02:04:00"/>
    <n v="8.611111110803904E-2"/>
    <d v="1899-12-31T00:00:00"/>
    <s v="15:29"/>
  </r>
  <r>
    <s v="Secretaria de Gestão de Serviços"/>
    <x v="49"/>
    <s v="Licitação"/>
    <s v=" CLC  "/>
    <s v=" CLC  _Atualiz"/>
    <x v="74"/>
    <m/>
    <d v="2017-08-14T17:33:00"/>
    <d v="2017-08-14T18:01:00"/>
    <s v="Com informação de disponibilidade orçamentária, para demais providências."/>
    <d v="1899-12-30T00:28:00"/>
    <n v="1.9444444449618459E-2"/>
    <d v="1899-12-31T00:00:00"/>
    <s v="17:33"/>
  </r>
  <r>
    <s v="Secretaria de Gestão de Serviços"/>
    <x v="49"/>
    <s v="Licitação"/>
    <s v=" SC  "/>
    <s v=" SC  _Atualiz"/>
    <x v="75"/>
    <m/>
    <d v="2017-08-14T18:01:00"/>
    <d v="2017-08-18T12:17:00"/>
    <s v="Para elaborar Termo de Abertura de Licitação."/>
    <d v="1900-01-02T18:16:00"/>
    <n v="3.7611111111109494"/>
    <d v="1900-01-04T00:00:00"/>
    <s v="18:1"/>
  </r>
  <r>
    <s v="Secretaria de Gestão de Serviços"/>
    <x v="49"/>
    <s v="Licitação"/>
    <s v=" CLC  "/>
    <s v=" CLC  _Atualiz"/>
    <x v="74"/>
    <m/>
    <d v="2017-08-18T12:17:00"/>
    <d v="2017-08-18T21:53:00"/>
    <s v="Senhora Coordenadora:"/>
    <d v="1899-12-30T09:36:00"/>
    <n v="0.40000000000145519"/>
    <d v="1899-12-31T00:00:00"/>
    <s v="12:17"/>
  </r>
  <r>
    <s v="Secretaria de Gestão de Serviços"/>
    <x v="49"/>
    <s v="Licitação"/>
    <s v=" SECGA  "/>
    <s v=" SECGA  _Atualiz"/>
    <x v="69"/>
    <m/>
    <d v="2017-08-18T21:53:00"/>
    <d v="2017-08-21T14:47:00"/>
    <s v="Para autorizar o Termo de Abertura de Licitação nº 85/2017."/>
    <d v="1900-01-01T16:54:00"/>
    <n v="2.7041666666627862"/>
    <d v="1900-01-01T00:00:00"/>
    <s v="21:53"/>
  </r>
  <r>
    <s v="Secretaria de Gestão de Serviços"/>
    <x v="49"/>
    <s v="Licitação"/>
    <s v=" CLC  "/>
    <s v=" CLC  _Atualiz"/>
    <x v="74"/>
    <m/>
    <d v="2017-08-21T14:47:00"/>
    <d v="2017-08-23T16:55:00"/>
    <s v="Para seguimento."/>
    <d v="1900-01-01T02:08:00"/>
    <n v="2.0888888888875954"/>
    <d v="1900-01-02T00:00:00"/>
    <s v="14:47"/>
  </r>
  <r>
    <s v="Secretaria de Gestão de Serviços"/>
    <x v="49"/>
    <s v="Licitação"/>
    <s v=" SLIC  "/>
    <s v=" SLIC  _Atualiz"/>
    <x v="76"/>
    <m/>
    <d v="2017-08-23T16:55:00"/>
    <d v="2017-08-28T15:42:00"/>
    <s v="Para elaborar a minuta do edital."/>
    <d v="1900-01-03T22:47:00"/>
    <n v="4.9493055555576575"/>
    <d v="1900-01-03T00:00:00"/>
    <s v="16:55"/>
  </r>
  <r>
    <s v="Secretaria de Gestão de Serviços"/>
    <x v="49"/>
    <s v="Licitação"/>
    <s v=" SGEC  "/>
    <s v=" SGEC  _Atualiz"/>
    <x v="87"/>
    <m/>
    <d v="2017-08-28T15:42:00"/>
    <d v="2017-08-28T15:53:00"/>
    <s v="À pedido, para adequações à planilha."/>
    <d v="1899-12-30T00:11:00"/>
    <n v="7.6388888919609599E-3"/>
    <d v="1899-12-31T00:00:00"/>
    <s v="15:42"/>
  </r>
  <r>
    <s v="Secretaria de Gestão de Serviços"/>
    <x v="49"/>
    <s v="Licitação"/>
    <s v=" SLIC  "/>
    <s v=" SLIC  _Atualiz"/>
    <x v="76"/>
    <m/>
    <d v="2017-08-28T15:53:00"/>
    <d v="2017-08-28T18:07:00"/>
    <s v="Em devolução."/>
    <d v="1899-12-30T02:14:00"/>
    <n v="9.3055555553291924E-2"/>
    <d v="1899-12-31T00:00:00"/>
    <s v="15:53"/>
  </r>
  <r>
    <s v="Secretaria de Gestão de Serviços"/>
    <x v="49"/>
    <s v="Licitação"/>
    <s v=" SCON  "/>
    <s v=" SCON  _Atualiz"/>
    <x v="77"/>
    <m/>
    <d v="2017-08-28T18:07:00"/>
    <d v="2017-08-30T17:56:00"/>
    <s v="Para elaboração da minuta contratual."/>
    <d v="1899-12-31T23:49:00"/>
    <n v="1.992361111108039"/>
    <d v="1900-01-02T00:00:00"/>
    <s v="18:7"/>
  </r>
  <r>
    <s v="Secretaria de Gestão de Serviços"/>
    <x v="49"/>
    <s v="Licitação"/>
    <s v=" SLIC  "/>
    <s v=" SLIC  _Atualiz"/>
    <x v="76"/>
    <m/>
    <d v="2017-08-30T17:56:00"/>
    <d v="2017-08-31T18:43:00"/>
    <s v="Elaborada minuta do contrato"/>
    <d v="1899-12-31T00:47:00"/>
    <n v="1.0326388888934162"/>
    <d v="1900-01-01T00:00:00"/>
    <s v="17:56"/>
  </r>
  <r>
    <s v="Secretaria de Gestão de Serviços"/>
    <x v="49"/>
    <s v="Licitação"/>
    <s v=" CLC  "/>
    <s v=" CLC  _Atualiz"/>
    <x v="74"/>
    <m/>
    <d v="2017-08-31T18:43:00"/>
    <d v="2017-09-05T17:27:00"/>
    <s v="Para análise e encaminhamento."/>
    <d v="1900-01-03T22:44:00"/>
    <n v="4.9472222222175333"/>
    <n v="-17"/>
    <s v="18:43"/>
  </r>
  <r>
    <s v="Secretaria de Gestão de Serviços"/>
    <x v="49"/>
    <s v="Licitação"/>
    <s v=" SGEC  "/>
    <s v=" SGEC  _Atualiz"/>
    <x v="87"/>
    <m/>
    <d v="2017-09-05T17:27:00"/>
    <d v="2017-09-12T13:24:00"/>
    <s v="Para readequar a planilha."/>
    <d v="1900-01-05T19:57:00"/>
    <n v="6.8312500000029104"/>
    <d v="1900-01-03T00:00:00"/>
    <s v="17:27"/>
  </r>
  <r>
    <s v="Secretaria de Gestão de Serviços"/>
    <x v="49"/>
    <s v="Licitação"/>
    <s v=" CLC  "/>
    <s v=" CLC  _Atualiz"/>
    <x v="74"/>
    <m/>
    <d v="2017-09-12T13:24:00"/>
    <d v="2017-09-12T13:32:00"/>
    <s v="Com as adequações."/>
    <d v="1899-12-30T00:08:00"/>
    <n v="5.5555555518367328E-3"/>
    <d v="1899-12-31T00:00:00"/>
    <s v="13:24"/>
  </r>
  <r>
    <s v="Secretaria de Gestão de Serviços"/>
    <x v="49"/>
    <s v="Licitação"/>
    <s v=" SLIC  "/>
    <s v=" SLIC  _Atualiz"/>
    <x v="76"/>
    <m/>
    <d v="2017-09-12T13:32:00"/>
    <d v="2017-09-13T19:46:00"/>
    <s v="Para revisar a minuta do edital de licitação, após readequação da planilha pela SGEC."/>
    <d v="1899-12-31T06:14:00"/>
    <n v="1.2597222222248092"/>
    <d v="1900-01-01T00:00:00"/>
    <s v="13:32"/>
  </r>
  <r>
    <s v="Secretaria de Gestão de Serviços"/>
    <x v="49"/>
    <s v="Licitação"/>
    <s v=" SCON  "/>
    <s v=" SCON  _Atualiz"/>
    <x v="77"/>
    <m/>
    <d v="2017-09-13T19:46:00"/>
    <d v="2017-09-14T14:16:00"/>
    <s v="Para adequar a minuta do contrato (Anexo IX)."/>
    <d v="1899-12-30T18:30:00"/>
    <n v="0.77083333333575865"/>
    <d v="1900-01-01T00:00:00"/>
    <s v="19:46"/>
  </r>
  <r>
    <s v="Secretaria de Gestão de Serviços"/>
    <x v="49"/>
    <s v="Licitação"/>
    <s v=" SLIC  "/>
    <s v=" SLIC  _Atualiz"/>
    <x v="76"/>
    <m/>
    <d v="2017-09-14T14:16:00"/>
    <d v="2017-09-14T16:10:00"/>
    <s v="Segue minuta do contrato com as adequações da metragem conforme o edital."/>
    <d v="1899-12-30T01:54:00"/>
    <n v="7.9166666662786156E-2"/>
    <d v="1899-12-31T00:00:00"/>
    <s v="14:16"/>
  </r>
  <r>
    <s v="Secretaria de Gestão de Serviços"/>
    <x v="49"/>
    <s v="Licitação"/>
    <s v=" CLC  "/>
    <s v=" CLC  _Atualiz"/>
    <x v="74"/>
    <m/>
    <d v="2017-09-14T16:10:00"/>
    <d v="2017-09-18T13:42:00"/>
    <s v="Para análise da minuta do edital e seus anexos."/>
    <d v="1900-01-02T21:32:00"/>
    <n v="3.8972222222218988"/>
    <d v="1900-01-02T00:00:00"/>
    <s v="16:10"/>
  </r>
  <r>
    <s v="Secretaria de Gestão de Serviços"/>
    <x v="49"/>
    <s v="Licitação"/>
    <s v=" SECGA  "/>
    <s v=" SECGA  _Atualiz"/>
    <x v="69"/>
    <m/>
    <d v="2017-09-18T13:42:00"/>
    <d v="2017-09-18T18:15:00"/>
    <s v="Submetemos à apreciação superior."/>
    <d v="1899-12-30T04:33:00"/>
    <n v="0.18958333333284827"/>
    <d v="1899-12-31T00:00:00"/>
    <s v="13:42"/>
  </r>
  <r>
    <s v="Secretaria de Gestão de Serviços"/>
    <x v="49"/>
    <s v="Licitação"/>
    <s v=" CPL  "/>
    <s v=" CPL  _Atualiz"/>
    <x v="78"/>
    <m/>
    <d v="2017-09-18T18:15:00"/>
    <d v="2017-09-18T19:27:00"/>
    <s v="Para análise."/>
    <d v="1899-12-30T01:12:00"/>
    <n v="5.0000000002910383E-2"/>
    <d v="1899-12-31T00:00:00"/>
    <s v="18:15"/>
  </r>
  <r>
    <s v="Secretaria de Gestão de Serviços"/>
    <x v="49"/>
    <s v="Licitação"/>
    <s v=" ASSDG  "/>
    <s v=" ASSDG  _Atualiz"/>
    <x v="79"/>
    <m/>
    <d v="2017-09-18T19:27:00"/>
    <d v="2017-09-20T14:06:00"/>
    <s v="Para análise e aprovação."/>
    <d v="1899-12-31T18:39:00"/>
    <n v="1.7770833333343035"/>
    <d v="1900-01-02T00:00:00"/>
    <s v="19:27"/>
  </r>
  <r>
    <s v="Secretaria de Gestão de Serviços"/>
    <x v="49"/>
    <s v="Licitação"/>
    <s v=" DG  "/>
    <s v=" DG  _Atualiz"/>
    <x v="68"/>
    <m/>
    <d v="2017-09-20T14:06:00"/>
    <d v="2017-09-21T11:07:00"/>
    <s v="Para apreciação."/>
    <d v="1899-12-30T21:01:00"/>
    <n v="0.87569444443943212"/>
    <d v="1900-01-01T00:00:00"/>
    <s v="14:6"/>
  </r>
  <r>
    <s v="Secretaria de Gestão de Serviços"/>
    <x v="49"/>
    <s v="Licitação"/>
    <s v=" SLIC  "/>
    <s v=" SLIC  _Atualiz"/>
    <x v="76"/>
    <m/>
    <d v="2017-09-21T11:07:00"/>
    <d v="2017-09-22T16:38:00"/>
    <s v="À Seção de Licitações."/>
    <d v="1899-12-31T05:31:00"/>
    <n v="1.2298611111182254"/>
    <d v="1900-01-01T00:00:00"/>
    <s v="11:7"/>
  </r>
  <r>
    <s v="Secretaria de Gestão de Serviços"/>
    <x v="49"/>
    <s v="Licitação"/>
    <s v=" CPL  "/>
    <s v=" CPL  _Atualiz"/>
    <x v="78"/>
    <m/>
    <d v="2017-09-22T16:38:00"/>
    <d v="2017-09-22T16:45:00"/>
    <s v="Para assinatura do edital e anexos."/>
    <d v="1899-12-30T00:07:00"/>
    <n v="4.8611111051286571E-3"/>
    <d v="1899-12-31T00:00:00"/>
    <s v="16:38"/>
  </r>
  <r>
    <s v="Secretaria de Gestão de Serviços"/>
    <x v="49"/>
    <s v="Licitação"/>
    <s v=" SLIC  "/>
    <s v=" SLIC  _Atualiz"/>
    <x v="76"/>
    <m/>
    <d v="2017-09-22T16:45:00"/>
    <d v="2017-09-25T18:51:00"/>
    <s v="Edital assinado."/>
    <d v="1900-01-02T02:06:00"/>
    <n v="3.0875000000014552"/>
    <d v="1900-01-01T00:00:00"/>
    <s v="16:45"/>
  </r>
  <r>
    <s v="Secretaria de Gestão de Serviços"/>
    <x v="49"/>
    <s v="Licitação"/>
    <s v=" CPL  "/>
    <s v=" CPL  _Atualiz"/>
    <x v="78"/>
    <m/>
    <d v="2017-09-25T18:51:00"/>
    <d v="2017-10-04T15:16:00"/>
    <s v="Para os procedimentos relativos a fase externa do certame."/>
    <d v="1900-01-07T20:25:00"/>
    <n v="8.8506944444452529"/>
    <n v="-15"/>
    <s v="18:51"/>
  </r>
  <r>
    <s v="Secretaria de Gestão de Serviços"/>
    <x v="49"/>
    <s v="Licitação"/>
    <s v=" ASSDG  "/>
    <s v=" ASSDG  _Atualiz"/>
    <x v="79"/>
    <m/>
    <d v="2017-10-04T15:16:00"/>
    <d v="2017-10-04T18:21:00"/>
    <s v="Para análise, e se de acordo, ratificação."/>
    <d v="1899-12-30T03:05:00"/>
    <n v="0.12847222221898846"/>
    <d v="1899-12-31T00:00:00"/>
    <s v="15:16"/>
  </r>
  <r>
    <s v="Secretaria de Gestão de Serviços"/>
    <x v="49"/>
    <s v="Licitação"/>
    <s v=" DG  "/>
    <s v=" DG  _Atualiz"/>
    <x v="68"/>
    <m/>
    <d v="2017-10-04T18:21:00"/>
    <d v="2017-10-04T19:00:00"/>
    <s v="Para apreciação."/>
    <d v="1899-12-30T00:39:00"/>
    <n v="2.7083333334303461E-2"/>
    <d v="1899-12-31T00:00:00"/>
    <s v="18:21"/>
  </r>
  <r>
    <s v="Secretaria de Gestão de Serviços"/>
    <x v="49"/>
    <s v="Licitação"/>
    <s v=" CPL  "/>
    <s v=" CPL  _Atualiz"/>
    <x v="78"/>
    <m/>
    <d v="2017-10-04T19:00:00"/>
    <d v="2017-10-18T19:05:00"/>
    <s v="para dar continuidade."/>
    <d v="1900-01-13T00:05:00"/>
    <n v="14.003472222226264"/>
    <d v="1900-01-09T00:00:00"/>
    <s v="19:0"/>
  </r>
  <r>
    <s v="Secretaria de Gestão de Serviços"/>
    <x v="49"/>
    <s v="Licitação"/>
    <s v=" ASSDG  "/>
    <s v=" ASSDG  _Atualiz"/>
    <x v="79"/>
    <m/>
    <d v="2017-10-18T19:05:00"/>
    <d v="2017-10-23T17:32:00"/>
    <s v="Para análise e homologação."/>
    <d v="1900-01-03T22:27:00"/>
    <n v="4.9354166666671517"/>
    <d v="1900-01-03T00:00:00"/>
    <s v="19:5"/>
  </r>
  <r>
    <s v="Secretaria de Gestão de Serviços"/>
    <x v="49"/>
    <s v="Licitação"/>
    <s v=" GABDG  "/>
    <s v=" GABDG  _Atualiz"/>
    <x v="91"/>
    <m/>
    <d v="2017-10-23T17:32:00"/>
    <d v="2017-10-25T18:24:00"/>
    <s v="Para apreciação."/>
    <d v="1900-01-01T00:52:00"/>
    <n v="2.0361111111124046"/>
    <d v="1900-01-02T00:00:00"/>
    <s v="17:32"/>
  </r>
  <r>
    <s v="Secretaria de Gestão de Serviços"/>
    <x v="49"/>
    <s v="Licitação"/>
    <s v=" COC  "/>
    <s v=" COC  _Atualiz"/>
    <x v="80"/>
    <m/>
    <d v="2017-10-25T18:24:00"/>
    <d v="2017-10-26T13:40:00"/>
    <s v="Para empenhar"/>
    <d v="1899-12-30T19:16:00"/>
    <n v="0.80277777777519077"/>
    <d v="1900-01-01T00:00:00"/>
    <s v="18:24"/>
  </r>
  <r>
    <s v="Secretaria de Gestão de Serviços"/>
    <x v="50"/>
    <s v="Licitação"/>
    <s v="SMIC "/>
    <s v="SMIC_Atualiz"/>
    <x v="28"/>
    <s v="S"/>
    <s v="-"/>
    <d v="2017-03-09T15:10:00"/>
    <s v="-"/>
    <d v="1899-12-30T00:00:00"/>
    <n v="0"/>
    <e v="#VALUE!"/>
    <e v="#VALUE!"/>
  </r>
  <r>
    <s v="Secretaria de Gestão de Serviços"/>
    <x v="50"/>
    <s v="Licitação"/>
    <s v="CIP "/>
    <s v="CIP_Atualiz"/>
    <x v="3"/>
    <s v="S"/>
    <d v="2017-03-09T15:10:00"/>
    <d v="2017-03-14T14:13:00"/>
    <s v="-"/>
    <d v="1900-01-03T23:03:00"/>
    <n v="4.9604166666686069"/>
    <d v="1900-01-03T00:00:00"/>
    <s v="15:10"/>
  </r>
  <r>
    <s v="Secretaria de Gestão de Serviços"/>
    <x v="50"/>
    <s v="Licitação"/>
    <s v="SECGS  "/>
    <s v="SECGS_Atualiz"/>
    <x v="18"/>
    <s v="S"/>
    <d v="2017-03-09T15:10:00"/>
    <d v="2017-03-27T15:09:00"/>
    <s v="-"/>
    <d v="1900-01-16T23:59:00"/>
    <n v="17.999305555553292"/>
    <d v="1900-01-12T00:00:00"/>
    <s v="15:10"/>
  </r>
  <r>
    <s v="Secretaria de Gestão de Serviços"/>
    <x v="50"/>
    <s v="Licitação"/>
    <s v="SMIC "/>
    <s v="SMIC_Atualiz"/>
    <x v="28"/>
    <s v="S"/>
    <d v="2017-03-27T15:09:00"/>
    <d v="2017-04-28T18:56:00"/>
    <s v="Conclusão de trâmite colaborativo"/>
    <d v="1900-01-31T03:47:00"/>
    <n v="32.157638888893416"/>
    <d v="1900-01-01T00:00:00"/>
    <s v="15:9"/>
  </r>
  <r>
    <s v="Secretaria de Gestão de Serviços"/>
    <x v="50"/>
    <s v="Licitação"/>
    <s v="CIP "/>
    <s v="CIP_Atualiz"/>
    <x v="3"/>
    <s v="S"/>
    <d v="2017-04-28T18:56:00"/>
    <d v="2017-05-04T17:44:00"/>
    <s v="Para verificaÃ§Ã£o."/>
    <d v="1900-01-04T22:48:00"/>
    <n v="5.9499999999970896"/>
    <n v="-17"/>
    <s v="18:56"/>
  </r>
  <r>
    <s v="Secretaria de Gestão de Serviços"/>
    <x v="50"/>
    <s v="Licitação"/>
    <s v="SMIC "/>
    <s v="SMIC_Atualiz"/>
    <x v="28"/>
    <s v="S"/>
    <d v="2017-05-04T17:44:00"/>
    <d v="2017-05-08T19:03:00"/>
    <s v="Para incluir projeto básico."/>
    <d v="1900-01-03T01:19:00"/>
    <n v="4.054861111108039"/>
    <d v="1900-01-02T00:00:00"/>
    <s v="17:44"/>
  </r>
  <r>
    <s v="Secretaria de Gestão de Serviços"/>
    <x v="50"/>
    <s v="Licitação"/>
    <s v="CIP "/>
    <s v="CIP_Atualiz"/>
    <x v="3"/>
    <s v="S"/>
    <d v="2017-05-08T19:03:00"/>
    <d v="2017-05-11T19:08:00"/>
    <s v="-"/>
    <d v="1900-01-02T00:05:00"/>
    <n v="3.0034722222262644"/>
    <d v="1900-01-03T00:00:00"/>
    <s v="19:3"/>
  </r>
  <r>
    <s v="Secretaria de Gestão de Serviços"/>
    <x v="50"/>
    <s v="Licitação"/>
    <s v="SECGS  "/>
    <s v="SECGS_Atualiz"/>
    <x v="18"/>
    <s v="S"/>
    <d v="2017-05-08T19:03:00"/>
    <d v="2017-05-18T12:52:00"/>
    <s v="-"/>
    <d v="1900-01-08T17:49:00"/>
    <n v="9.742361111115315"/>
    <d v="1900-01-08T00:00:00"/>
    <s v="19:3"/>
  </r>
  <r>
    <s v="Secretaria de Gestão de Serviços"/>
    <x v="50"/>
    <s v="Licitação"/>
    <s v="SMIC "/>
    <s v="SMIC_Atualiz"/>
    <x v="28"/>
    <s v="S"/>
    <d v="2017-05-18T12:52:00"/>
    <d v="2017-05-26T16:00:00"/>
    <s v="Conclusão de trâmite colaborativo"/>
    <d v="1900-01-07T03:08:00"/>
    <n v="8.1305555555518367"/>
    <d v="1900-01-06T00:00:00"/>
    <s v="12:52"/>
  </r>
  <r>
    <s v="Secretaria de Gestão de Serviços"/>
    <x v="50"/>
    <s v="Licitação"/>
    <s v=" SECGS  "/>
    <s v="SECGS_Atualiz"/>
    <x v="18"/>
    <s v="S"/>
    <d v="2017-05-26T16:00:00"/>
    <d v="2017-05-30T11:06:00"/>
    <s v="-"/>
    <d v="1900-01-02T19:06:00"/>
    <n v="3.7958333333372138"/>
    <d v="1900-01-02T00:00:00"/>
    <s v="16:0"/>
  </r>
  <r>
    <s v="Secretaria de Gestão de Serviços"/>
    <x v="50"/>
    <s v="Licitação"/>
    <s v="CIP"/>
    <s v="CIP_Atualiz"/>
    <x v="3"/>
    <s v="S"/>
    <d v="2017-05-26T16:00:00"/>
    <d v="2017-05-30T14:23:00"/>
    <s v="-"/>
    <d v="1900-01-02T22:23:00"/>
    <n v="3.9326388888948713"/>
    <d v="1900-01-02T00:00:00"/>
    <s v="16:0"/>
  </r>
  <r>
    <s v="Secretaria de Gestão de Serviços"/>
    <x v="50"/>
    <s v="Licitação"/>
    <s v="SMIC "/>
    <s v="SMIC_Atualiz"/>
    <x v="28"/>
    <s v="S"/>
    <d v="2017-05-30T14:23:00"/>
    <d v="2017-05-30T17:56:00"/>
    <s v="Conclusão de trâmite colaborativo"/>
    <d v="1899-12-30T03:33:00"/>
    <n v="0.14791666666133096"/>
    <d v="1899-12-31T00:00:00"/>
    <s v="14:23"/>
  </r>
  <r>
    <s v="Secretaria de Gestão de Serviços"/>
    <x v="50"/>
    <s v="Licitação"/>
    <s v="CIP"/>
    <s v="CIP_Atualiz"/>
    <x v="3"/>
    <s v="S"/>
    <d v="2017-05-30T17:56:00"/>
    <d v="2017-05-31T17:55:00"/>
    <s v="Para encaminhamento dos trâmites da contratação."/>
    <d v="1899-12-30T23:59:00"/>
    <n v="0.99930555556056788"/>
    <d v="1900-01-01T00:00:00"/>
    <s v="17:56"/>
  </r>
  <r>
    <s v="Secretaria de Gestão de Serviços"/>
    <x v="50"/>
    <s v="Licitação"/>
    <s v=" SECGA  "/>
    <s v=" SECGA  _Atualiz"/>
    <x v="69"/>
    <m/>
    <d v="2017-05-31T17:55:00"/>
    <d v="2017-06-01T15:34:00"/>
    <s v="Para dar prosseguimento, de acordo com o despacho doc. 98.752/2017."/>
    <d v="1899-12-30T21:39:00"/>
    <n v="0.9020833333270275"/>
    <n v="-21"/>
    <s v="17:55"/>
  </r>
  <r>
    <s v="Secretaria de Gestão de Serviços"/>
    <x v="50"/>
    <s v="Licitação"/>
    <s v=" CLC  "/>
    <s v=" CLC  _Atualiz"/>
    <x v="74"/>
    <m/>
    <d v="2017-06-01T15:34:00"/>
    <d v="2017-06-02T19:31:00"/>
    <s v="Para os trâmites de licitação."/>
    <d v="1899-12-31T03:57:00"/>
    <n v="1.164583333338669"/>
    <d v="1900-01-01T00:00:00"/>
    <s v="15:34"/>
  </r>
  <r>
    <s v="Secretaria de Gestão de Serviços"/>
    <x v="50"/>
    <s v="Licitação"/>
    <s v=" SC  "/>
    <s v=" SC  _Atualiz"/>
    <x v="75"/>
    <m/>
    <d v="2017-06-02T19:31:00"/>
    <d v="2017-08-10T18:26:00"/>
    <s v="Para orçar."/>
    <d v="1900-03-08T22:55:00"/>
    <n v="68.954861111109494"/>
    <d v="1900-01-06T00:00:00"/>
    <s v="19:31"/>
  </r>
  <r>
    <s v="Secretaria de Gestão de Serviços"/>
    <x v="50"/>
    <s v="Licitação"/>
    <s v=" CLC  "/>
    <s v=" CLC  _Atualiz"/>
    <x v="74"/>
    <m/>
    <d v="2017-08-10T18:26:00"/>
    <d v="2017-08-10T18:34:00"/>
    <s v="Para os devidos fins."/>
    <d v="1899-12-30T00:08:00"/>
    <n v="5.5555555518367328E-3"/>
    <d v="1899-12-31T00:00:00"/>
    <s v="18:26"/>
  </r>
  <r>
    <s v="Secretaria de Gestão de Serviços"/>
    <x v="50"/>
    <s v="Licitação"/>
    <s v=" SPO  "/>
    <s v=" SPO  _Atualiz"/>
    <x v="70"/>
    <m/>
    <d v="2017-08-10T18:34:00"/>
    <d v="2017-08-10T18:49:00"/>
    <s v="Para informar disponibilidade orçamentária."/>
    <d v="1899-12-30T00:15:00"/>
    <n v="1.0416666671517305E-2"/>
    <d v="1899-12-31T00:00:00"/>
    <s v="18:34"/>
  </r>
  <r>
    <s v="Secretaria de Gestão de Serviços"/>
    <x v="50"/>
    <s v="Licitação"/>
    <s v="SMIC "/>
    <s v="SMIC_Atualiz"/>
    <x v="28"/>
    <s v="S"/>
    <d v="2017-08-10T18:49:00"/>
    <d v="2017-08-15T15:08:00"/>
    <s v="Para anexar pedido do sistema Siofi. Após, volte."/>
    <d v="1900-01-03T20:19:00"/>
    <n v="4.8465277777795563"/>
    <d v="1900-01-02T00:00:00"/>
    <s v="18:49"/>
  </r>
  <r>
    <s v="Secretaria de Gestão de Serviços"/>
    <x v="50"/>
    <s v="Licitação"/>
    <s v=" SPO  "/>
    <s v=" SPO  _Atualiz"/>
    <x v="70"/>
    <m/>
    <d v="2017-08-15T15:08:00"/>
    <d v="2017-08-15T16:24:00"/>
    <s v="Para continuidade da contratação."/>
    <d v="1899-12-30T01:16:00"/>
    <n v="5.2777777775190771E-2"/>
    <d v="1899-12-31T00:00:00"/>
    <s v="15:8"/>
  </r>
  <r>
    <s v="Secretaria de Gestão de Serviços"/>
    <x v="50"/>
    <s v="Licitação"/>
    <s v=" COC  "/>
    <s v=" COC  _Atualiz"/>
    <x v="80"/>
    <m/>
    <d v="2017-08-15T16:24:00"/>
    <d v="2017-08-15T17:36:00"/>
    <s v="Com a informação de disponibilidade"/>
    <d v="1899-12-30T01:12:00"/>
    <n v="4.9999999995634425E-2"/>
    <d v="1899-12-31T00:00:00"/>
    <s v="16:24"/>
  </r>
  <r>
    <s v="Secretaria de Gestão de Serviços"/>
    <x v="50"/>
    <s v="Licitação"/>
    <s v=" SECOFC  "/>
    <s v=" SECOFC  _Atualiz"/>
    <x v="72"/>
    <m/>
    <d v="2017-08-15T17:36:00"/>
    <d v="2017-08-15T19:01:00"/>
    <s v="Para ciência e encaminhamento."/>
    <d v="1899-12-30T01:25:00"/>
    <n v="5.9027777781011537E-2"/>
    <d v="1899-12-31T00:00:00"/>
    <s v="17:36"/>
  </r>
  <r>
    <s v="Secretaria de Gestão de Serviços"/>
    <x v="50"/>
    <s v="Licitação"/>
    <s v=" SECGA  "/>
    <s v=" SECGA  _Atualiz"/>
    <x v="69"/>
    <m/>
    <d v="2017-08-15T19:01:00"/>
    <d v="2017-08-15T20:16:00"/>
    <s v="Para demais providências"/>
    <d v="1899-12-30T01:15:00"/>
    <n v="5.2083333335758653E-2"/>
    <d v="1899-12-31T00:00:00"/>
    <s v="19:1"/>
  </r>
  <r>
    <s v="Secretaria de Gestão de Serviços"/>
    <x v="50"/>
    <s v="Licitação"/>
    <s v=" CLC  "/>
    <s v=" CLC  _Atualiz"/>
    <x v="74"/>
    <m/>
    <d v="2017-08-15T20:16:00"/>
    <d v="2017-08-16T20:12:00"/>
    <s v="Para elaboração do termo de abertura de procedimento licitatório na modalidade pregão eletrônico"/>
    <d v="1899-12-30T23:56:00"/>
    <n v="0.99722222222044365"/>
    <d v="1900-01-01T00:00:00"/>
    <s v="20:16"/>
  </r>
  <r>
    <s v="Secretaria de Gestão de Serviços"/>
    <x v="50"/>
    <s v="Licitação"/>
    <s v=" SC  "/>
    <s v=" SC  _Atualiz"/>
    <x v="75"/>
    <m/>
    <d v="2017-08-16T20:12:00"/>
    <d v="2017-08-18T16:48:00"/>
    <s v="Para elaborar o Termo de Abertura de Licitação."/>
    <d v="1899-12-31T20:36:00"/>
    <n v="1.8583333333299379"/>
    <d v="1900-01-02T00:00:00"/>
    <s v="20:12"/>
  </r>
  <r>
    <s v="Secretaria de Gestão de Serviços"/>
    <x v="50"/>
    <s v="Licitação"/>
    <s v=" CLC  "/>
    <s v=" CLC  _Atualiz"/>
    <x v="74"/>
    <m/>
    <d v="2017-08-18T16:48:00"/>
    <d v="2017-08-18T21:55:00"/>
    <s v="Segue Termo de Abertura de LicitaÃ§Ã£o"/>
    <d v="1899-12-30T05:07:00"/>
    <n v="0.21319444444816327"/>
    <d v="1899-12-31T00:00:00"/>
    <s v="16:48"/>
  </r>
  <r>
    <s v="Secretaria de Gestão de Serviços"/>
    <x v="50"/>
    <s v="Licitação"/>
    <s v=" SECGA  "/>
    <s v=" SECGA  _Atualiz"/>
    <x v="69"/>
    <m/>
    <d v="2017-08-18T21:55:00"/>
    <d v="2017-08-22T10:57:00"/>
    <s v="Para autorizar o Termo de Abertura de Licitação nº 89/2017."/>
    <d v="1900-01-02T13:02:00"/>
    <n v="3.5430555555576575"/>
    <d v="1900-01-02T00:00:00"/>
    <s v="21:55"/>
  </r>
  <r>
    <s v="Secretaria de Gestão de Serviços"/>
    <x v="50"/>
    <s v="Licitação"/>
    <s v=" CLC  "/>
    <s v=" CLC  _Atualiz"/>
    <x v="74"/>
    <m/>
    <d v="2017-08-22T10:57:00"/>
    <d v="2017-08-23T17:01:00"/>
    <s v="Para elaboração da minuta do edital."/>
    <d v="1899-12-31T06:04:00"/>
    <n v="1.2527777777722804"/>
    <d v="1900-01-01T00:00:00"/>
    <s v="10:57"/>
  </r>
  <r>
    <s v="Secretaria de Gestão de Serviços"/>
    <x v="50"/>
    <s v="Licitação"/>
    <s v=" SLIC  "/>
    <s v=" SLIC  _Atualiz"/>
    <x v="76"/>
    <m/>
    <d v="2017-08-23T17:01:00"/>
    <d v="2017-09-13T16:34:00"/>
    <s v="Para elaborar a minuta do edital."/>
    <d v="1900-01-19T23:33:00"/>
    <n v="20.981250000004366"/>
    <n v="-8"/>
    <s v="17:1"/>
  </r>
  <r>
    <s v="Secretaria de Gestão de Serviços"/>
    <x v="50"/>
    <s v="Licitação"/>
    <s v=" SCON  "/>
    <s v=" SCON  _Atualiz"/>
    <x v="77"/>
    <m/>
    <d v="2017-09-13T16:34:00"/>
    <d v="2017-09-29T18:39:00"/>
    <s v="Para elaborar Minuta de Contrato - ANEXO VI"/>
    <d v="1900-01-15T02:05:00"/>
    <n v="16.086805555554747"/>
    <d v="1900-01-12T00:00:00"/>
    <s v="16:34"/>
  </r>
  <r>
    <s v="Secretaria de Gestão de Serviços"/>
    <x v="50"/>
    <s v="Licitação"/>
    <s v=" SLIC  "/>
    <s v=" SLIC  _Atualiz"/>
    <x v="76"/>
    <m/>
    <d v="2017-09-29T18:39:00"/>
    <d v="2017-10-02T13:56:00"/>
    <s v="Inserida a minuta contratual em campo próprio."/>
    <d v="1900-01-01T19:17:00"/>
    <n v="2.8034722222218988"/>
    <n v="-19"/>
    <s v="18:39"/>
  </r>
  <r>
    <s v="Secretaria de Gestão de Serviços"/>
    <x v="50"/>
    <s v="Licitação"/>
    <s v=" CLC  "/>
    <s v=" CLC  _Atualiz"/>
    <x v="74"/>
    <m/>
    <d v="2017-10-02T13:56:00"/>
    <d v="2017-10-03T18:28:00"/>
    <s v="Para análise e encaminhamento"/>
    <d v="1899-12-31T04:32:00"/>
    <n v="1.1888888888861402"/>
    <d v="1900-01-01T00:00:00"/>
    <s v="13:56"/>
  </r>
  <r>
    <s v="Secretaria de Gestão de Serviços"/>
    <x v="50"/>
    <s v="Licitação"/>
    <s v=" SECGA  "/>
    <s v=" SECGA  _Atualiz"/>
    <x v="69"/>
    <m/>
    <d v="2017-10-03T18:28:00"/>
    <d v="2017-10-04T17:50:00"/>
    <s v="À apreciação superior."/>
    <d v="1899-12-30T23:22:00"/>
    <n v="0.97361111111240461"/>
    <d v="1900-01-01T00:00:00"/>
    <s v="18:28"/>
  </r>
  <r>
    <s v="Secretaria de Gestão de Serviços"/>
    <x v="50"/>
    <s v="Licitação"/>
    <s v=" CPL  "/>
    <s v=" CPL  _Atualiz"/>
    <x v="78"/>
    <m/>
    <d v="2017-10-04T17:50:00"/>
    <d v="2017-10-04T18:30:00"/>
    <s v="Para análise do edital."/>
    <d v="1899-12-30T00:40:00"/>
    <n v="2.7777777781011537E-2"/>
    <d v="1899-12-31T00:00:00"/>
    <s v="17:50"/>
  </r>
  <r>
    <s v="Secretaria de Gestão de Serviços"/>
    <x v="50"/>
    <s v="Licitação"/>
    <s v=" ASSDG  "/>
    <s v=" ASSDG  _Atualiz"/>
    <x v="79"/>
    <m/>
    <d v="2017-10-04T18:30:00"/>
    <d v="2017-10-05T18:19:00"/>
    <s v="Para análise e aprovação."/>
    <d v="1899-12-30T23:49:00"/>
    <n v="0.99236111110803904"/>
    <d v="1900-01-01T00:00:00"/>
    <s v="18:30"/>
  </r>
  <r>
    <s v="Secretaria de Gestão de Serviços"/>
    <x v="50"/>
    <s v="Licitação"/>
    <s v=" DG  "/>
    <s v=" DG  _Atualiz"/>
    <x v="68"/>
    <m/>
    <d v="2017-10-05T18:19:00"/>
    <d v="2017-10-06T17:41:00"/>
    <s v="Para apreciação."/>
    <d v="1899-12-30T23:22:00"/>
    <n v="0.97361111111240461"/>
    <d v="1900-01-01T00:00:00"/>
    <s v="18:19"/>
  </r>
  <r>
    <s v="Secretaria de Gestão de Serviços"/>
    <x v="50"/>
    <s v="Licitação"/>
    <s v=" SLIC  "/>
    <s v=" SLIC  _Atualiz"/>
    <x v="76"/>
    <m/>
    <d v="2017-10-06T17:41:00"/>
    <d v="2017-10-11T12:02:00"/>
    <s v="PARA PUBLICAÇÃO DO EDITAL"/>
    <d v="1900-01-03T18:21:00"/>
    <n v="4.7645833333299379"/>
    <d v="1900-01-03T00:00:00"/>
    <s v="17:41"/>
  </r>
  <r>
    <s v="Secretaria de Gestão de Serviços"/>
    <x v="50"/>
    <s v="Licitação"/>
    <s v=" CPL  "/>
    <s v=" CPL  _Atualiz"/>
    <x v="78"/>
    <m/>
    <d v="2017-10-11T12:02:00"/>
    <d v="2017-10-11T13:52:00"/>
    <s v="Para assinatura"/>
    <d v="1899-12-30T01:50:00"/>
    <n v="7.6388888890505768E-2"/>
    <d v="1899-12-31T00:00:00"/>
    <s v="12:2"/>
  </r>
  <r>
    <s v="Secretaria de Gestão de Serviços"/>
    <x v="50"/>
    <s v="Licitação"/>
    <s v=" SLIC  "/>
    <s v=" SLIC  _Atualiz"/>
    <x v="76"/>
    <m/>
    <d v="2017-10-11T13:52:00"/>
    <d v="2017-10-17T14:19:00"/>
    <s v="Edital assinado."/>
    <d v="1900-01-05T00:27:00"/>
    <n v="6.0187500000029104"/>
    <d v="1900-01-03T00:00:00"/>
    <s v="13:52"/>
  </r>
  <r>
    <s v="Secretaria de Gestão de Serviços"/>
    <x v="50"/>
    <s v="Licitação"/>
    <s v=" CPL  "/>
    <s v=" CPL  _Atualiz"/>
    <x v="78"/>
    <m/>
    <d v="2017-10-17T14:19:00"/>
    <d v="2017-10-25T14:19:00"/>
    <s v="Com a Publicação no DOU"/>
    <d v="1900-01-07T00:00:00"/>
    <n v="8"/>
    <d v="1900-01-06T00:00:00"/>
    <s v="14:19"/>
  </r>
  <r>
    <s v="Secretaria de Gestão de Serviços"/>
    <x v="50"/>
    <s v="Licitação"/>
    <s v=" SLIC  "/>
    <s v=" SLIC  _Atualiz"/>
    <x v="76"/>
    <m/>
    <d v="2017-10-25T14:19:00"/>
    <d v="2017-10-25T16:01:00"/>
    <s v="Para inserir os Anexos III e IV do Edital definitivo."/>
    <d v="1899-12-30T01:42:00"/>
    <n v="7.0833333331393078E-2"/>
    <d v="1899-12-31T00:00:00"/>
    <s v="14:19"/>
  </r>
  <r>
    <s v="Secretaria de Gestão de Serviços"/>
    <x v="50"/>
    <s v="Licitação"/>
    <s v=" CPL  "/>
    <s v=" CPL  _Atualiz"/>
    <x v="78"/>
    <m/>
    <d v="2017-10-25T16:01:00"/>
    <d v="2017-10-26T14:30:00"/>
    <s v="Edital e Anexos com as planilhas em definitivo"/>
    <d v="1899-12-30T22:29:00"/>
    <n v="0.93680555555329192"/>
    <d v="1900-01-01T00:00:00"/>
    <s v="16:1"/>
  </r>
  <r>
    <s v="Secretaria de Gestão de Serviços"/>
    <x v="50"/>
    <s v="Licitação"/>
    <s v=" ASSDG  "/>
    <s v=" ASSDG  _Atualiz"/>
    <x v="79"/>
    <m/>
    <d v="2017-10-26T14:30:00"/>
    <d v="2017-10-26T15:59:00"/>
    <s v="Para análise e homologação."/>
    <d v="1899-12-30T01:29:00"/>
    <n v="6.1805555560567882E-2"/>
    <d v="1899-12-31T00:00:00"/>
    <s v="14:30"/>
  </r>
  <r>
    <s v="Secretaria de Gestão de Serviços"/>
    <x v="50"/>
    <s v="Licitação"/>
    <s v=" GABDG  "/>
    <s v=" GABDG  _Atualiz"/>
    <x v="91"/>
    <m/>
    <d v="2017-10-26T15:59:00"/>
    <d v="2017-10-31T14:55:00"/>
    <s v="Para apreciação."/>
    <d v="1900-01-03T22:56:00"/>
    <n v="4.9555555555562023"/>
    <d v="1900-01-03T00:00:00"/>
    <s v="15:59"/>
  </r>
  <r>
    <s v="Secretaria de Gestão de Serviços"/>
    <x v="50"/>
    <s v="Licitação"/>
    <s v=" COC  "/>
    <s v=" COC  _Atualiz"/>
    <x v="80"/>
    <m/>
    <d v="2017-10-31T14:55:00"/>
    <d v="2017-10-31T15:58:00"/>
    <s v="Para empenhar"/>
    <d v="1899-12-30T01:03:00"/>
    <n v="4.3749999997089617E-2"/>
    <d v="1899-12-31T00:00:00"/>
    <s v="14:55"/>
  </r>
  <r>
    <s v="Secretaria de Gestão de Serviços"/>
    <x v="51"/>
    <s v="Registro de Preços"/>
    <s v="SMIC "/>
    <s v="SMIC_Atualiz"/>
    <x v="28"/>
    <s v="S"/>
    <s v="-"/>
    <d v="2017-04-18T13:07:00"/>
    <m/>
    <d v="1899-12-30T00:00:00"/>
    <n v="0"/>
    <e v="#VALUE!"/>
    <e v="#VALUE!"/>
  </r>
  <r>
    <s v="Secretaria de Gestão de Serviços"/>
    <x v="51"/>
    <s v="Registro de Preços"/>
    <s v="CIP "/>
    <s v="CIP_Atualiz"/>
    <x v="3"/>
    <s v="S"/>
    <d v="2017-04-18T13:07:00"/>
    <d v="2017-05-04T17:22:00"/>
    <m/>
    <d v="1900-01-15T04:15:00"/>
    <n v="16.177083333335759"/>
    <n v="-11"/>
    <s v="13:7"/>
  </r>
  <r>
    <s v="Secretaria de Gestão de Serviços"/>
    <x v="51"/>
    <s v="Registro de Preços"/>
    <s v="SECGS  "/>
    <s v="SECGS_Atualiz"/>
    <x v="18"/>
    <s v="S"/>
    <d v="2017-04-18T13:07:00"/>
    <d v="2017-05-08T19:18:00"/>
    <m/>
    <d v="1900-01-19T06:11:00"/>
    <n v="20.257638888891961"/>
    <n v="-9"/>
    <s v="13:7"/>
  </r>
  <r>
    <s v="Secretaria de Gestão de Serviços"/>
    <x v="51"/>
    <s v="Registro de Preços"/>
    <s v="SMIC "/>
    <s v="SMIC_Atualiz"/>
    <x v="28"/>
    <s v="S"/>
    <d v="2017-05-08T19:18:00"/>
    <d v="2017-05-31T13:21:00"/>
    <m/>
    <d v="1900-01-21T18:03:00"/>
    <n v="22.752083333332848"/>
    <d v="1900-01-17T00:00:00"/>
    <s v="19:18"/>
  </r>
  <r>
    <s v="Secretaria de Gestão de Serviços"/>
    <x v="51"/>
    <s v="Registro de Preços"/>
    <s v="CIP "/>
    <s v="CIP_Atualiz"/>
    <x v="3"/>
    <s v="S"/>
    <d v="2017-05-31T13:21:00"/>
    <d v="2017-05-31T18:21:00"/>
    <m/>
    <d v="1899-12-30T05:00:00"/>
    <n v="0.20833333332848269"/>
    <d v="1899-12-31T00:00:00"/>
    <s v="13:21"/>
  </r>
  <r>
    <s v="Secretaria de Gestão de Serviços"/>
    <x v="51"/>
    <s v="Registro de Preços"/>
    <s v="SECGS  "/>
    <s v="SECGS_Atualiz"/>
    <x v="18"/>
    <s v="S"/>
    <d v="2017-05-31T13:21:00"/>
    <d v="2017-06-07T13:40:00"/>
    <m/>
    <d v="1900-01-06T00:19:00"/>
    <n v="7.0131944444437977"/>
    <n v="-17"/>
    <s v="13:21"/>
  </r>
  <r>
    <s v="Secretaria de Gestão de Serviços"/>
    <x v="51"/>
    <s v="Registro de Preços"/>
    <s v="SMIC "/>
    <s v="SMIC_Atualiz"/>
    <x v="28"/>
    <s v="S"/>
    <d v="2017-06-07T13:40:00"/>
    <d v="2017-06-09T18:34:00"/>
    <m/>
    <d v="1900-01-01T04:54:00"/>
    <n v="2.2041666666627862"/>
    <d v="1900-01-02T00:00:00"/>
    <s v="13:40"/>
  </r>
  <r>
    <s v="Secretaria de Gestão de Serviços"/>
    <x v="51"/>
    <s v="Registro de Preços"/>
    <s v="CIP "/>
    <s v="CIP_Atualiz"/>
    <x v="3"/>
    <s v="S"/>
    <d v="2017-06-09T18:34:00"/>
    <d v="2017-06-12T19:18:00"/>
    <m/>
    <d v="1900-01-02T00:44:00"/>
    <n v="3.0305555555605679"/>
    <d v="1900-01-01T00:00:00"/>
    <s v="18:34"/>
  </r>
  <r>
    <s v="Secretaria de Gestão de Serviços"/>
    <x v="51"/>
    <s v="Registro de Preços"/>
    <s v="SECGS  "/>
    <s v="SECGS_Atualiz"/>
    <x v="18"/>
    <s v="S"/>
    <d v="2017-06-12T19:18:00"/>
    <d v="2017-06-14T12:18:00"/>
    <m/>
    <d v="1899-12-31T17:00:00"/>
    <n v="1.7083333333284827"/>
    <d v="1900-01-02T00:00:00"/>
    <s v="19:18"/>
  </r>
  <r>
    <s v="Secretaria de Gestão de Serviços"/>
    <x v="51"/>
    <s v="Registro de Preços"/>
    <s v=" SECGA  "/>
    <s v=" SECGA  _Atualiz"/>
    <x v="69"/>
    <m/>
    <d v="2017-06-14T12:18:00"/>
    <d v="2017-06-16T17:10:00"/>
    <m/>
    <d v="1900-01-01T04:52:00"/>
    <n v="2.2027777777839219"/>
    <d v="1900-01-01T00:00:00"/>
    <s v="12:18"/>
  </r>
  <r>
    <s v="Secretaria de Gestão de Serviços"/>
    <x v="51"/>
    <s v="Registro de Preços"/>
    <s v=" CLC  "/>
    <s v=" CLC  _Atualiz"/>
    <x v="74"/>
    <m/>
    <d v="2017-06-16T17:10:00"/>
    <d v="2017-06-19T18:15:00"/>
    <m/>
    <d v="1900-01-02T01:05:00"/>
    <n v="3.0451388888832298"/>
    <d v="1900-01-01T00:00:00"/>
    <s v="17:10"/>
  </r>
  <r>
    <s v="Secretaria de Gestão de Serviços"/>
    <x v="51"/>
    <s v="Registro de Preços"/>
    <s v=" SASAC  "/>
    <s v=" SASAC  _Atualiz"/>
    <x v="92"/>
    <m/>
    <d v="2017-06-19T18:15:00"/>
    <d v="2017-06-22T18:03:00"/>
    <m/>
    <d v="1900-01-01T23:48:00"/>
    <n v="2.9916666666686069"/>
    <d v="1900-01-03T00:00:00"/>
    <s v="18:15"/>
  </r>
  <r>
    <s v="Secretaria de Gestão de Serviços"/>
    <x v="51"/>
    <s v="Registro de Preços"/>
    <s v=" SC  "/>
    <s v=" SC  _Atualiz"/>
    <x v="75"/>
    <m/>
    <d v="2017-06-19T18:15:00"/>
    <d v="2017-06-23T16:09:00"/>
    <m/>
    <d v="1900-01-02T21:54:00"/>
    <n v="3.9125000000058208"/>
    <d v="1900-01-04T00:00:00"/>
    <s v="18:15"/>
  </r>
  <r>
    <s v="Secretaria de Gestão de Serviços"/>
    <x v="51"/>
    <s v="Registro de Preços"/>
    <s v=" CLC  "/>
    <s v=" CLC  _Atualiz"/>
    <x v="74"/>
    <m/>
    <d v="2017-06-23T16:09:00"/>
    <d v="2017-06-23T16:57:00"/>
    <m/>
    <d v="1899-12-30T00:48:00"/>
    <n v="3.3333333332848269E-2"/>
    <d v="1899-12-31T00:00:00"/>
    <s v="16:9"/>
  </r>
  <r>
    <s v="Secretaria de Gestão de Serviços"/>
    <x v="51"/>
    <s v="Registro de Preços"/>
    <s v=" SC  "/>
    <s v=" SC  _Atualiz"/>
    <x v="75"/>
    <m/>
    <d v="2017-06-23T16:57:00"/>
    <d v="2017-07-25T13:56:00"/>
    <m/>
    <d v="1900-01-30T20:59:00"/>
    <n v="31.874305555553292"/>
    <d v="1900-01-01T00:00:00"/>
    <s v="16:57"/>
  </r>
  <r>
    <s v="Secretaria de Gestão de Serviços"/>
    <x v="51"/>
    <s v="Registro de Preços"/>
    <s v=" CLC  "/>
    <s v=" CLC  _Atualiz"/>
    <x v="74"/>
    <m/>
    <m/>
    <m/>
    <m/>
    <d v="1899-12-30T00:00:00"/>
    <n v="0"/>
    <d v="1899-12-30T00:00:00"/>
    <s v="0:0"/>
  </r>
  <r>
    <s v="Secretaria de Gestão de Serviços"/>
    <x v="51"/>
    <s v="Registro de Preços"/>
    <s v=" SC  "/>
    <s v=" SC  _Atualiz"/>
    <x v="75"/>
    <m/>
    <d v="2017-07-25T13:56:00"/>
    <d v="2017-07-25T19:57:00"/>
    <m/>
    <d v="1899-12-30T06:01:00"/>
    <n v="0.25069444444670808"/>
    <d v="1899-12-31T00:00:00"/>
    <s v="13:56"/>
  </r>
  <r>
    <s v="Secretaria de Gestão de Serviços"/>
    <x v="51"/>
    <s v="Registro de Preços"/>
    <s v=" CLC  "/>
    <s v=" CLC  _Atualiz"/>
    <x v="74"/>
    <m/>
    <d v="2017-07-25T19:57:00"/>
    <d v="2017-07-28T17:33:00"/>
    <m/>
    <d v="1900-01-01T21:36:00"/>
    <n v="2.8999999999941792"/>
    <d v="1900-01-03T00:00:00"/>
    <s v="19:57"/>
  </r>
  <r>
    <s v="Secretaria de Gestão de Serviços"/>
    <x v="51"/>
    <s v="Registro de Preços"/>
    <s v=" SECGA  "/>
    <s v=" SECGA  _Atualiz"/>
    <x v="69"/>
    <m/>
    <d v="2017-07-28T17:33:00"/>
    <d v="2017-07-31T15:32:00"/>
    <m/>
    <d v="1900-01-01T21:59:00"/>
    <n v="2.9159722222248092"/>
    <d v="1900-01-01T00:00:00"/>
    <s v="17:33"/>
  </r>
  <r>
    <s v="Secretaria de Gestão de Serviços"/>
    <x v="51"/>
    <s v="Registro de Preços"/>
    <s v=" DG  "/>
    <s v=" DG  _Atualiz"/>
    <x v="68"/>
    <m/>
    <d v="2017-07-31T15:32:00"/>
    <d v="2017-08-01T13:03:00"/>
    <m/>
    <d v="1899-12-30T21:31:00"/>
    <n v="0.89652777777519077"/>
    <n v="-22"/>
    <s v="15:32"/>
  </r>
  <r>
    <s v="Secretaria de Gestão de Serviços"/>
    <x v="51"/>
    <s v="Registro de Preços"/>
    <s v=" CLC  "/>
    <s v=" CLC  _Atualiz"/>
    <x v="74"/>
    <m/>
    <d v="2017-08-01T13:03:00"/>
    <d v="2017-08-02T17:23:00"/>
    <m/>
    <d v="1899-12-31T04:20:00"/>
    <n v="1.1805555555620231"/>
    <d v="1900-01-01T00:00:00"/>
    <s v="13:3"/>
  </r>
  <r>
    <s v="Secretaria de Gestão de Serviços"/>
    <x v="51"/>
    <s v="Registro de Preços"/>
    <s v=" SLIC  "/>
    <s v=" SLIC  _Atualiz"/>
    <x v="76"/>
    <m/>
    <d v="2017-08-02T17:23:00"/>
    <d v="2017-08-03T14:24:00"/>
    <m/>
    <d v="1899-12-30T21:01:00"/>
    <n v="0.87569444443943212"/>
    <d v="1900-01-01T00:00:00"/>
    <s v="17:23"/>
  </r>
  <r>
    <s v="Secretaria de Gestão de Serviços"/>
    <x v="51"/>
    <s v="Registro de Preços"/>
    <s v=" CLC  "/>
    <s v=" CLC  _Atualiz"/>
    <x v="74"/>
    <m/>
    <d v="2017-08-03T14:24:00"/>
    <d v="2017-09-04T14:51:00"/>
    <m/>
    <d v="1900-01-31T00:27:00"/>
    <n v="32.01875000000291"/>
    <d v="1899-12-31T00:00:00"/>
    <s v="14:24"/>
  </r>
  <r>
    <s v="Secretaria de Gestão de Serviços"/>
    <x v="51"/>
    <s v="Registro de Preços"/>
    <s v=" SECGA  "/>
    <s v=" SECGA  _Atualiz"/>
    <x v="69"/>
    <m/>
    <d v="2017-09-04T14:51:00"/>
    <d v="2017-09-04T18:52:00"/>
    <m/>
    <d v="1899-12-30T04:01:00"/>
    <n v="0.16736111111094942"/>
    <d v="1899-12-31T00:00:00"/>
    <s v="14:51"/>
  </r>
  <r>
    <s v="Secretaria de Gestão de Serviços"/>
    <x v="51"/>
    <s v="Registro de Preços"/>
    <s v=" CPL  "/>
    <s v=" CPL  _Atualiz"/>
    <x v="78"/>
    <m/>
    <d v="2017-09-04T18:52:00"/>
    <d v="2017-09-04T19:04:00"/>
    <m/>
    <d v="1899-12-30T00:12:00"/>
    <n v="8.333333331393078E-3"/>
    <d v="1899-12-31T00:00:00"/>
    <s v="18:52"/>
  </r>
  <r>
    <s v="Secretaria de Gestão de Serviços"/>
    <x v="51"/>
    <s v="Registro de Preços"/>
    <s v=" ASSDG  "/>
    <s v=" ASSDG  _Atualiz"/>
    <x v="79"/>
    <m/>
    <d v="2017-09-04T19:04:00"/>
    <d v="2017-09-05T14:52:00"/>
    <m/>
    <d v="1899-12-30T19:48:00"/>
    <n v="0.82499999999708962"/>
    <d v="1900-01-01T00:00:00"/>
    <s v="19:4"/>
  </r>
  <r>
    <s v="Secretaria de Gestão de Serviços"/>
    <x v="51"/>
    <s v="Registro de Preços"/>
    <s v=" DG  "/>
    <s v=" DG  _Atualiz"/>
    <x v="68"/>
    <m/>
    <d v="2017-09-05T14:52:00"/>
    <d v="2017-09-05T16:57:00"/>
    <m/>
    <d v="1899-12-30T02:05:00"/>
    <n v="8.6805555562023073E-2"/>
    <d v="1899-12-31T00:00:00"/>
    <s v="14:52"/>
  </r>
  <r>
    <s v="Secretaria de Gestão de Serviços"/>
    <x v="51"/>
    <s v="Registro de Preços"/>
    <s v=" SLIC  "/>
    <s v=" SLIC  _Atualiz"/>
    <x v="76"/>
    <m/>
    <d v="2017-09-05T16:57:00"/>
    <d v="2017-09-05T18:43:00"/>
    <m/>
    <d v="1899-12-30T01:46:00"/>
    <n v="7.3611111110949423E-2"/>
    <d v="1899-12-31T00:00:00"/>
    <s v="16:57"/>
  </r>
  <r>
    <s v="Secretaria de Gestão de Serviços"/>
    <x v="51"/>
    <s v="Registro de Preços"/>
    <s v=" CPL  "/>
    <s v=" CPL  _Atualiz"/>
    <x v="78"/>
    <m/>
    <d v="2017-09-05T18:43:00"/>
    <d v="2017-09-11T15:23:00"/>
    <m/>
    <d v="1900-01-04T20:40:00"/>
    <n v="5.8611111111094942"/>
    <d v="1900-01-02T00:00:00"/>
    <s v="18:43"/>
  </r>
  <r>
    <s v="Secretaria de Gestão de Serviços"/>
    <x v="51"/>
    <s v="Registro de Preços"/>
    <s v=" SLIC  "/>
    <s v=" SLIC  _Atualiz"/>
    <x v="76"/>
    <m/>
    <d v="2017-09-11T15:23:00"/>
    <d v="2017-09-11T17:18:00"/>
    <m/>
    <d v="1899-12-30T01:55:00"/>
    <n v="7.9861111109494232E-2"/>
    <d v="1899-12-31T00:00:00"/>
    <s v="15:23"/>
  </r>
  <r>
    <s v="Secretaria de Gestão de Serviços"/>
    <x v="51"/>
    <s v="Registro de Preços"/>
    <s v=" CPL  "/>
    <s v=" CPL  _Atualiz"/>
    <x v="78"/>
    <m/>
    <d v="2017-09-11T17:18:00"/>
    <d v="2017-09-12T13:07:00"/>
    <m/>
    <d v="1899-12-30T19:49:00"/>
    <n v="0.82569444444379769"/>
    <d v="1900-01-01T00:00:00"/>
    <s v="17:18"/>
  </r>
  <r>
    <s v="Secretaria de Gestão de Serviços"/>
    <x v="51"/>
    <s v="Registro de Preços"/>
    <s v="SMIC "/>
    <s v="SMIC_Atualiz"/>
    <x v="28"/>
    <s v="S"/>
    <d v="2017-09-12T13:07:00"/>
    <d v="2017-10-18T14:26:00"/>
    <m/>
    <d v="1900-02-04T01:19:00"/>
    <n v="36.054861111115315"/>
    <d v="1900-01-03T00:00:00"/>
    <s v="13:7"/>
  </r>
  <r>
    <s v="Secretaria de Gestão de Serviços"/>
    <x v="51"/>
    <s v="Registro de Preços"/>
    <s v=" CPL  "/>
    <s v=" CPL  _Atualiz"/>
    <x v="78"/>
    <m/>
    <d v="2017-10-18T14:26:00"/>
    <d v="2017-10-20T13:46:00"/>
    <m/>
    <d v="1899-12-31T23:20:00"/>
    <n v="1.9722222222189885"/>
    <d v="1900-01-02T00:00:00"/>
    <s v="14:26"/>
  </r>
  <r>
    <s v="Secretaria de Gestão de Serviços"/>
    <x v="51"/>
    <s v="Registro de Preços"/>
    <s v=" ASSDG  "/>
    <s v=" ASSDG  _Atualiz"/>
    <x v="79"/>
    <m/>
    <d v="2017-10-20T13:46:00"/>
    <d v="2017-10-20T17:57:00"/>
    <m/>
    <d v="1899-12-30T04:11:00"/>
    <n v="0.17430555555620231"/>
    <d v="1899-12-31T00:00:00"/>
    <s v="13:46"/>
  </r>
  <r>
    <s v="Secretaria de Gestão de Serviços"/>
    <x v="51"/>
    <s v="Registro de Preços"/>
    <s v=" DG  "/>
    <s v=" DG  _Atualiz"/>
    <x v="68"/>
    <m/>
    <d v="2017-10-20T17:57:00"/>
    <d v="2017-10-24T14:27:00"/>
    <m/>
    <d v="1900-01-02T20:30:00"/>
    <n v="3.8541666666642413"/>
    <d v="1900-01-02T00:00:00"/>
    <s v="17:57"/>
  </r>
  <r>
    <s v="Secretaria de Gestão de Serviços"/>
    <x v="51"/>
    <s v="Registro de Preços"/>
    <s v=" CPL  "/>
    <s v=" CPL  _Atualiz"/>
    <x v="78"/>
    <m/>
    <d v="2017-10-24T14:27:00"/>
    <d v="2017-10-25T18:25:00"/>
    <m/>
    <d v="1899-12-31T03:58:00"/>
    <n v="1.1652777777781012"/>
    <d v="1900-01-01T00:00:00"/>
    <s v="14:27"/>
  </r>
  <r>
    <s v="Secretaria de Gestão de Serviços"/>
    <x v="51"/>
    <s v="Registro de Preços"/>
    <s v=" ASSDG  "/>
    <s v=" ASSDG  _Atualiz"/>
    <x v="79"/>
    <m/>
    <d v="2017-10-25T18:25:00"/>
    <d v="2017-10-27T14:54:00"/>
    <m/>
    <d v="1899-12-31T20:29:00"/>
    <n v="1.8534722222248092"/>
    <d v="1900-01-02T00:00:00"/>
    <s v="18:25"/>
  </r>
  <r>
    <s v="Secretaria de Gestão de Serviços"/>
    <x v="51"/>
    <s v="Registro de Preços"/>
    <s v=" GABDG  "/>
    <s v=" GABDG  _Atualiz"/>
    <x v="91"/>
    <m/>
    <d v="2017-10-27T14:54:00"/>
    <d v="2017-10-30T18:20:00"/>
    <m/>
    <d v="1900-01-02T03:26:00"/>
    <n v="3.1430555555562023"/>
    <d v="1900-01-01T00:00:00"/>
    <s v="14:54"/>
  </r>
  <r>
    <s v="Secretaria de Gestão de Serviços"/>
    <x v="51"/>
    <s v="Registro de Preços"/>
    <s v="SMIC "/>
    <s v="SMIC_Atualiz"/>
    <x v="28"/>
    <s v="S"/>
    <d v="2017-10-30T18:20:00"/>
    <d v="2017-10-31T18:16:00"/>
    <m/>
    <d v="1899-12-30T23:56:00"/>
    <n v="0.99722222222044365"/>
    <d v="1900-01-01T00:00:00"/>
    <s v="18:20"/>
  </r>
  <r>
    <s v="Secretaria de Gestão de Serviços"/>
    <x v="51"/>
    <s v="Registro de Preços"/>
    <s v="CIP"/>
    <s v="CIP_Atualiz"/>
    <x v="3"/>
    <s v="S"/>
    <d v="2017-10-31T18:16:00"/>
    <d v="2017-11-10T17:22:00"/>
    <m/>
    <d v="1900-01-08T23:06:00"/>
    <n v="9.9625000000014552"/>
    <n v="-16"/>
    <s v="18:16"/>
  </r>
  <r>
    <s v="Secretaria de Gestão de Serviços"/>
    <x v="51"/>
    <s v="Registro de Preços"/>
    <s v=" GABDG  "/>
    <s v=" GABDG  _Atualiz"/>
    <x v="91"/>
    <m/>
    <d v="2017-11-10T17:22:00"/>
    <d v="2017-11-14T17:13:00"/>
    <m/>
    <d v="1900-01-02T23:51:00"/>
    <n v="3.9937500000014552"/>
    <d v="1900-01-02T00:00:00"/>
    <s v="17:22"/>
  </r>
  <r>
    <s v="Secretaria de Gestão de Serviços"/>
    <x v="52"/>
    <s v="Licitação"/>
    <s v="SOP "/>
    <s v="SOP_Atualiz"/>
    <x v="46"/>
    <s v="S"/>
    <d v="2017-11-14T17:13:00"/>
    <d v="2017-11-16T13:58:00"/>
    <s v="-"/>
    <d v="1899-12-31T20:45:00"/>
    <n v="1.8645833333284827"/>
    <d v="1900-01-02T00:00:00"/>
    <s v="17:13"/>
  </r>
  <r>
    <s v="Secretaria de Gestão de Serviços"/>
    <x v="52"/>
    <s v="Licitação"/>
    <s v="CIP "/>
    <s v="CIP_Atualiz"/>
    <x v="3"/>
    <s v="S"/>
    <d v="2017-02-02T15:24:00"/>
    <d v="2017-02-02T19:40:00"/>
    <s v="Para apreciação"/>
    <d v="1899-12-30T04:16:00"/>
    <n v="0.17777777777519077"/>
    <d v="1899-12-31T00:00:00"/>
    <s v="15:24"/>
  </r>
  <r>
    <s v="Secretaria de Gestão de Serviços"/>
    <x v="52"/>
    <s v="Licitação"/>
    <s v="SECGS  "/>
    <s v="SECGS_Atualiz"/>
    <x v="18"/>
    <s v="S"/>
    <d v="2017-02-02T19:40:00"/>
    <d v="2017-02-03T17:08:00"/>
    <s v="Para análise."/>
    <d v="1899-12-30T21:28:00"/>
    <n v="0.8944444444423425"/>
    <d v="1900-01-01T00:00:00"/>
    <s v="19:40"/>
  </r>
  <r>
    <s v="Secretaria de Gestão de Serviços"/>
    <x v="52"/>
    <s v="Licitação"/>
    <s v="DG  "/>
    <s v="DG  _Atualiz"/>
    <x v="65"/>
    <m/>
    <d v="2017-02-03T17:08:00"/>
    <d v="2017-02-06T12:52:00"/>
    <s v="análise"/>
    <d v="1900-01-01T19:44:00"/>
    <n v="2.8222222222248092"/>
    <d v="1900-01-01T00:00:00"/>
    <s v="17:8"/>
  </r>
  <r>
    <s v="Secretaria de Gestão de Serviços"/>
    <x v="52"/>
    <s v="Licitação"/>
    <s v="SECGS  "/>
    <s v="SECGS_Atualiz"/>
    <x v="18"/>
    <s v="S"/>
    <d v="2017-02-06T12:52:00"/>
    <d v="2017-02-07T12:26:00"/>
    <s v="-"/>
    <d v="1899-12-30T23:34:00"/>
    <n v="0.98194444444379769"/>
    <d v="1900-01-01T00:00:00"/>
    <s v="12:52"/>
  </r>
  <r>
    <s v="Secretaria de Gestão de Serviços"/>
    <x v="52"/>
    <s v="Licitação"/>
    <s v="PRESID  "/>
    <s v="PRESID  _Atualiz"/>
    <x v="66"/>
    <m/>
    <d v="2017-02-06T12:52:00"/>
    <d v="2017-02-10T19:38:00"/>
    <s v="-"/>
    <d v="1900-01-03T06:46:00"/>
    <n v="4.2819444444467081"/>
    <d v="1900-01-04T00:00:00"/>
    <s v="12:52"/>
  </r>
  <r>
    <s v="Secretaria de Gestão de Serviços"/>
    <x v="52"/>
    <s v="Licitação"/>
    <s v="DG  "/>
    <s v="DG  _Atualiz"/>
    <x v="65"/>
    <m/>
    <d v="2017-02-10T19:38:00"/>
    <d v="2017-02-10T20:53:00"/>
    <s v="Conclusão de trâmite colaborativo"/>
    <d v="1899-12-30T01:15:00"/>
    <n v="5.2083333328482695E-2"/>
    <d v="1899-12-31T00:00:00"/>
    <s v="19:38"/>
  </r>
  <r>
    <s v="Secretaria de Gestão de Serviços"/>
    <x v="52"/>
    <s v="Licitação"/>
    <s v="SECGS  "/>
    <s v="SECGS_Atualiz"/>
    <x v="18"/>
    <s v="S"/>
    <d v="2017-02-10T20:53:00"/>
    <d v="2017-02-13T10:37:00"/>
    <s v="Para as providências, conforme r. despacho da Presidência (doc. nº 24199/2017)."/>
    <d v="1900-01-01T13:44:00"/>
    <n v="2.5722222222248092"/>
    <d v="1900-01-01T00:00:00"/>
    <s v="20:53"/>
  </r>
  <r>
    <s v="Secretaria de Gestão de Serviços"/>
    <x v="52"/>
    <s v="Licitação"/>
    <s v="SOP "/>
    <s v="SOP_Atualiz"/>
    <x v="46"/>
    <s v="S"/>
    <d v="2017-02-13T10:37:00"/>
    <d v="2017-02-14T14:16:00"/>
    <s v="Para informar, com brevidade, sobre a vistoria realizada e serviÃ§os que serÃ£o necessÃ¡rios, a fim de"/>
    <d v="1899-12-31T03:39:00"/>
    <n v="1.1520833333343035"/>
    <d v="1900-01-01T00:00:00"/>
    <s v="10:37"/>
  </r>
  <r>
    <s v="Secretaria de Gestão de Serviços"/>
    <x v="52"/>
    <s v="Licitação"/>
    <s v=" 107ZE  "/>
    <s v=" 107ZE  _Atualiz"/>
    <x v="67"/>
    <m/>
    <d v="2017-02-14T14:16:00"/>
    <d v="2017-02-14T15:12:00"/>
    <s v="Para ciência e providências"/>
    <d v="1899-12-30T00:56:00"/>
    <n v="3.8888888884685002E-2"/>
    <d v="1899-12-31T00:00:00"/>
    <s v="14:16"/>
  </r>
  <r>
    <s v="Secretaria de Gestão de Serviços"/>
    <x v="52"/>
    <s v="Licitação"/>
    <s v=" SOP "/>
    <s v="SOP_Atualiz"/>
    <x v="46"/>
    <s v="S"/>
    <d v="2017-02-14T15:12:00"/>
    <d v="2017-03-02T18:41:00"/>
    <s v="Providências tomadas"/>
    <d v="1900-01-15T03:29:00"/>
    <n v="16.145138888889051"/>
    <n v="-9"/>
    <s v="15:12"/>
  </r>
  <r>
    <s v="Secretaria de Gestão de Serviços"/>
    <x v="52"/>
    <s v="Licitação"/>
    <s v=" SECGS  "/>
    <s v="SECGS_Atualiz"/>
    <x v="18"/>
    <s v="S"/>
    <d v="2017-03-02T18:41:00"/>
    <d v="2017-03-03T14:30:00"/>
    <s v="-"/>
    <d v="1899-12-30T19:49:00"/>
    <n v="0.82569444444379769"/>
    <d v="1900-01-01T00:00:00"/>
    <s v="18:41"/>
  </r>
  <r>
    <s v="Secretaria de Gestão de Serviços"/>
    <x v="52"/>
    <s v="Licitação"/>
    <s v="CIP"/>
    <s v="CIP_Atualiz"/>
    <x v="3"/>
    <s v="S"/>
    <d v="2017-03-02T18:41:00"/>
    <d v="2017-03-03T18:02:00"/>
    <s v="-"/>
    <d v="1899-12-30T23:21:00"/>
    <n v="0.97291666666569654"/>
    <d v="1900-01-01T00:00:00"/>
    <s v="18:41"/>
  </r>
  <r>
    <s v="Secretaria de Gestão de Serviços"/>
    <x v="52"/>
    <s v="Licitação"/>
    <s v=" SOP "/>
    <s v="SOP_Atualiz"/>
    <x v="46"/>
    <s v="S"/>
    <d v="2017-03-03T18:02:00"/>
    <d v="2017-03-27T15:53:00"/>
    <s v="Conclusão de trâmite colaborativo"/>
    <d v="1900-01-22T21:51:00"/>
    <n v="23.910416666672972"/>
    <d v="1900-01-16T00:00:00"/>
    <s v="18:2"/>
  </r>
  <r>
    <s v="Secretaria de Gestão de Serviços"/>
    <x v="52"/>
    <s v="Licitação"/>
    <s v="CIP"/>
    <s v="CIP_Atualiz"/>
    <x v="3"/>
    <s v="S"/>
    <d v="2017-03-27T15:53:00"/>
    <d v="2017-03-27T16:32:00"/>
    <s v="Para apreciaÃ§Ã£o superior"/>
    <d v="1899-12-30T00:39:00"/>
    <n v="2.7083333327027503E-2"/>
    <d v="1899-12-31T00:00:00"/>
    <s v="15:53"/>
  </r>
  <r>
    <s v="Secretaria de Gestão de Serviços"/>
    <x v="52"/>
    <s v="Licitação"/>
    <s v=" SECGS  "/>
    <s v="SECGS_Atualiz"/>
    <x v="18"/>
    <s v="S"/>
    <d v="2017-03-27T16:32:00"/>
    <d v="2017-03-27T17:27:00"/>
    <s v="Para apreciação quanto a elaboração Projeto Básico."/>
    <d v="1899-12-30T00:55:00"/>
    <n v="3.8194444445252884E-2"/>
    <d v="1899-12-31T00:00:00"/>
    <s v="16:32"/>
  </r>
  <r>
    <s v="Secretaria de Gestão de Serviços"/>
    <x v="52"/>
    <s v="Licitação"/>
    <s v=" DG  "/>
    <s v=" DG  _Atualiz"/>
    <x v="68"/>
    <m/>
    <d v="2017-03-27T17:27:00"/>
    <d v="2017-03-28T19:45:00"/>
    <s v="Sra. Diretora, considerando a situação atual do fórum de Capanema, que não poderá ser liberado"/>
    <d v="1899-12-31T02:18:00"/>
    <n v="1.0958333333328483"/>
    <d v="1900-01-01T00:00:00"/>
    <s v="17:27"/>
  </r>
  <r>
    <s v="Secretaria de Gestão de Serviços"/>
    <x v="52"/>
    <s v="Licitação"/>
    <s v=" SECGA  "/>
    <s v=" SECGA  _Atualiz"/>
    <x v="69"/>
    <m/>
    <d v="2017-03-28T19:45:00"/>
    <d v="2017-03-30T13:43:00"/>
    <s v="para as demais providências"/>
    <d v="1899-12-31T17:58:00"/>
    <n v="1.7486111111138598"/>
    <d v="1900-01-02T00:00:00"/>
    <s v="19:45"/>
  </r>
  <r>
    <s v="Secretaria de Gestão de Serviços"/>
    <x v="52"/>
    <s v="Licitação"/>
    <s v=" SECGS  "/>
    <s v="SECGS_Atualiz"/>
    <x v="18"/>
    <s v="S"/>
    <d v="2017-03-30T13:43:00"/>
    <d v="2017-03-31T17:06:00"/>
    <s v="Com a anuência da Direção Geral exarada no doc. 054018, retorno o PAD a essa Secretaria para elabor"/>
    <d v="1899-12-31T03:23:00"/>
    <n v="1.140972222223354"/>
    <d v="1900-01-01T00:00:00"/>
    <s v="13:43"/>
  </r>
  <r>
    <s v="Secretaria de Gestão de Serviços"/>
    <x v="52"/>
    <s v="Licitação"/>
    <s v="CIP"/>
    <s v="CIP_Atualiz"/>
    <x v="3"/>
    <s v="S"/>
    <d v="2017-03-31T17:06:00"/>
    <d v="2017-03-31T17:20:00"/>
    <s v="Para promover estudos preliminares e projeto básico para CAE de Capanema - PR"/>
    <d v="1899-12-30T00:14:00"/>
    <n v="9.7222222175332718E-3"/>
    <d v="1899-12-31T00:00:00"/>
    <s v="17:6"/>
  </r>
  <r>
    <s v="Secretaria de Gestão de Serviços"/>
    <x v="52"/>
    <s v="Licitação"/>
    <s v=" SOP "/>
    <s v="SOP_Atualiz"/>
    <x v="46"/>
    <s v="S"/>
    <d v="2017-03-31T17:20:00"/>
    <d v="2017-04-03T14:39:00"/>
    <s v="Para elaboração do Projeto Básico."/>
    <d v="1900-01-01T21:19:00"/>
    <n v="2.8881944444510737"/>
    <n v="-16"/>
    <s v="17:20"/>
  </r>
  <r>
    <s v="Secretaria de Gestão de Serviços"/>
    <x v="52"/>
    <s v="Licitação"/>
    <s v="CIP"/>
    <s v="CIP_Atualiz"/>
    <x v="3"/>
    <s v="S"/>
    <d v="2017-04-03T14:39:00"/>
    <d v="2017-04-03T18:50:00"/>
    <s v="Para apreciaÃ§Ã£o superior"/>
    <d v="1899-12-30T04:11:00"/>
    <n v="0.17430555554892635"/>
    <d v="1899-12-31T00:00:00"/>
    <s v="14:39"/>
  </r>
  <r>
    <s v="Secretaria de Gestão de Serviços"/>
    <x v="52"/>
    <s v="Licitação"/>
    <s v=" SECGS  "/>
    <s v="SECGS_Atualiz"/>
    <x v="18"/>
    <s v="S"/>
    <d v="2017-04-03T18:50:00"/>
    <d v="2017-04-04T13:27:00"/>
    <s v="Para apreciação superior quanto a licitação de empresa de reforma."/>
    <d v="1899-12-30T18:37:00"/>
    <n v="0.77569444444816327"/>
    <d v="1900-01-01T00:00:00"/>
    <s v="18:50"/>
  </r>
  <r>
    <s v="Secretaria de Gestão de Serviços"/>
    <x v="52"/>
    <s v="Licitação"/>
    <s v=" SPO  "/>
    <s v=" SPO  _Atualiz"/>
    <x v="70"/>
    <m/>
    <d v="2017-04-04T13:27:00"/>
    <d v="2017-04-04T15:18:00"/>
    <s v="Solicitamos anÃ¡lise quanto Ã  obtenÃ§Ã£o de disponibilidade orÃ§amentÃ¡ria na medida em que nÃ£o houve pre"/>
    <d v="1899-12-30T01:51:00"/>
    <n v="7.7083333329937886E-2"/>
    <d v="1899-12-31T00:00:00"/>
    <s v="13:27"/>
  </r>
  <r>
    <s v="Secretaria de Gestão de Serviços"/>
    <x v="52"/>
    <s v="Licitação"/>
    <s v=" CO  "/>
    <s v=" CO  _Atualiz"/>
    <x v="71"/>
    <m/>
    <d v="2017-04-04T15:18:00"/>
    <d v="2017-04-04T16:48:00"/>
    <s v="Com a informação de disponibilidade"/>
    <d v="1899-12-30T01:30:00"/>
    <n v="6.25E-2"/>
    <d v="1899-12-31T00:00:00"/>
    <s v="15:18"/>
  </r>
  <r>
    <s v="Secretaria de Gestão de Serviços"/>
    <x v="52"/>
    <s v="Licitação"/>
    <s v=" SECOFC  "/>
    <s v=" SECOFC  _Atualiz"/>
    <x v="72"/>
    <m/>
    <d v="2017-04-04T16:48:00"/>
    <d v="2017-04-04T16:59:00"/>
    <s v="Para ciências e encaminhamento."/>
    <d v="1899-12-30T00:11:00"/>
    <n v="7.6388888919609599E-3"/>
    <d v="1899-12-31T00:00:00"/>
    <s v="16:48"/>
  </r>
  <r>
    <s v="Secretaria de Gestão de Serviços"/>
    <x v="52"/>
    <s v="Licitação"/>
    <s v=" DG  "/>
    <s v=" DG  _Atualiz"/>
    <x v="68"/>
    <m/>
    <d v="2017-04-04T16:59:00"/>
    <d v="2017-04-04T19:13:00"/>
    <s v="Informo que há disponibilidade orçamentária, no entanto em face do valor orçado, o que poderá compro"/>
    <d v="1899-12-30T02:14:00"/>
    <n v="9.3055555553291924E-2"/>
    <d v="1899-12-31T00:00:00"/>
    <s v="16:59"/>
  </r>
  <r>
    <s v="Secretaria de Gestão de Serviços"/>
    <x v="52"/>
    <s v="Licitação"/>
    <s v=" SOP "/>
    <s v="SOP_Atualiz"/>
    <x v="46"/>
    <s v="S"/>
    <d v="2017-04-04T19:13:00"/>
    <d v="2017-04-05T14:39:00"/>
    <s v="para reavaliar"/>
    <d v="1899-12-30T19:26:00"/>
    <n v="0.80972222222771961"/>
    <d v="1900-01-01T00:00:00"/>
    <s v="19:13"/>
  </r>
  <r>
    <s v="Secretaria de Gestão de Serviços"/>
    <x v="52"/>
    <s v="Licitação"/>
    <s v=" LEANDRO.SOPCHAKI  "/>
    <s v=" LEANDRO.SOPCHAKI  _Atualiz"/>
    <x v="73"/>
    <m/>
    <d v="2017-04-05T14:39:00"/>
    <d v="2017-04-05T18:28:00"/>
    <s v="Para informar se hÃ¡ como reaproveitar"/>
    <d v="1899-12-30T03:49:00"/>
    <n v="0.15902777777228039"/>
    <d v="1899-12-31T00:00:00"/>
    <s v="14:39"/>
  </r>
  <r>
    <s v="Secretaria de Gestão de Serviços"/>
    <x v="52"/>
    <s v="Licitação"/>
    <s v=" SOP "/>
    <s v="SOP_Atualiz"/>
    <x v="46"/>
    <s v="S"/>
    <d v="2017-04-05T18:28:00"/>
    <d v="2017-04-05T18:35:00"/>
    <s v="COM AS INFORMAÇÕES SOLICITADAS"/>
    <d v="1899-12-30T00:07:00"/>
    <n v="4.8611111124046147E-3"/>
    <d v="1899-12-31T00:00:00"/>
    <s v="18:28"/>
  </r>
  <r>
    <s v="Secretaria de Gestão de Serviços"/>
    <x v="52"/>
    <s v="Licitação"/>
    <s v="CIP"/>
    <s v="CIP_Atualiz"/>
    <x v="3"/>
    <s v="S"/>
    <d v="2017-04-05T18:35:00"/>
    <d v="2017-04-07T13:21:00"/>
    <s v="Com as informaÃ§Ãµes solicitadas"/>
    <d v="1899-12-31T18:46:00"/>
    <n v="1.7819444444467081"/>
    <d v="1900-01-02T00:00:00"/>
    <s v="18:35"/>
  </r>
  <r>
    <s v="Secretaria de Gestão de Serviços"/>
    <x v="52"/>
    <s v="Licitação"/>
    <s v=" SECGS  "/>
    <s v="SECGS_Atualiz"/>
    <x v="18"/>
    <s v="S"/>
    <d v="2017-04-07T13:21:00"/>
    <d v="2017-04-10T11:39:00"/>
    <s v="Para ciência e encaminhamento."/>
    <d v="1900-01-01T22:18:00"/>
    <n v="2.9291666666686069"/>
    <d v="1900-01-01T00:00:00"/>
    <s v="13:21"/>
  </r>
  <r>
    <s v="Secretaria de Gestão de Serviços"/>
    <x v="52"/>
    <s v="Licitação"/>
    <s v=" DG  "/>
    <s v=" DG  _Atualiz"/>
    <x v="68"/>
    <m/>
    <d v="2017-04-10T11:39:00"/>
    <d v="2017-04-11T11:24:00"/>
    <s v="Sra Diretora, conforme opiniÃ£o tÃ©cnica fundamentada do engenheiro contratado deste TRE, relatÃ³rio do"/>
    <d v="1899-12-30T23:45:00"/>
    <n v="0.98958333332848269"/>
    <d v="1900-01-01T00:00:00"/>
    <s v="11:39"/>
  </r>
  <r>
    <s v="Secretaria de Gestão de Serviços"/>
    <x v="52"/>
    <s v="Licitação"/>
    <s v=" SECOFC  "/>
    <s v=" SECOFC  _Atualiz"/>
    <x v="72"/>
    <m/>
    <d v="2017-04-11T11:24:00"/>
    <d v="2017-04-11T19:26:00"/>
    <s v="para informar disponibilidade orçamentária."/>
    <d v="1899-12-30T08:02:00"/>
    <n v="0.33472222222189885"/>
    <d v="1899-12-31T00:00:00"/>
    <s v="11:24"/>
  </r>
  <r>
    <s v="Secretaria de Gestão de Serviços"/>
    <x v="52"/>
    <s v="Licitação"/>
    <s v=" CO  "/>
    <s v=" CO  _Atualiz"/>
    <x v="71"/>
    <m/>
    <d v="2017-04-11T19:26:00"/>
    <d v="2017-04-17T13:44:00"/>
    <s v="Para informação de disponibilidade orçamentária"/>
    <d v="1900-01-04T18:18:00"/>
    <n v="5.7625000000043656"/>
    <d v="1900-01-01T00:00:00"/>
    <s v="19:26"/>
  </r>
  <r>
    <s v="Secretaria de Gestão de Serviços"/>
    <x v="52"/>
    <s v="Licitação"/>
    <s v=" SPO  "/>
    <s v=" SPO  _Atualiz"/>
    <x v="70"/>
    <m/>
    <d v="2017-04-17T13:44:00"/>
    <d v="2017-04-17T14:52:00"/>
    <s v="Para informar disponibilidade orçamentária."/>
    <d v="1899-12-30T01:08:00"/>
    <n v="4.722222221607808E-2"/>
    <d v="1899-12-31T00:00:00"/>
    <s v="13:44"/>
  </r>
  <r>
    <s v="Secretaria de Gestão de Serviços"/>
    <x v="52"/>
    <s v="Licitação"/>
    <s v=" CO  "/>
    <s v=" CO  _Atualiz"/>
    <x v="71"/>
    <m/>
    <d v="2017-04-17T14:52:00"/>
    <d v="2017-04-17T15:05:00"/>
    <s v="Com a informação de disponibilidade."/>
    <d v="1899-12-30T00:13:00"/>
    <n v="9.0277777781011537E-3"/>
    <d v="1899-12-31T00:00:00"/>
    <s v="14:52"/>
  </r>
  <r>
    <s v="Secretaria de Gestão de Serviços"/>
    <x v="52"/>
    <s v="Licitação"/>
    <s v=" SECOFC  "/>
    <s v=" SECOFC  _Atualiz"/>
    <x v="72"/>
    <m/>
    <d v="2017-04-17T15:05:00"/>
    <d v="2017-04-18T17:43:00"/>
    <s v="Para ciência e encaminhamento."/>
    <d v="1899-12-31T02:38:00"/>
    <n v="1.109722222223354"/>
    <d v="1900-01-01T00:00:00"/>
    <s v="15:5"/>
  </r>
  <r>
    <s v="Secretaria de Gestão de Serviços"/>
    <x v="52"/>
    <s v="Licitação"/>
    <s v=" CLC  "/>
    <s v=" CLC  _Atualiz"/>
    <x v="74"/>
    <m/>
    <d v="2017-04-18T17:43:00"/>
    <d v="2017-04-19T17:52:00"/>
    <s v="Para demais providências"/>
    <d v="1899-12-31T00:09:00"/>
    <n v="1.0062499999985448"/>
    <d v="1900-01-01T00:00:00"/>
    <s v="17:43"/>
  </r>
  <r>
    <s v="Secretaria de Gestão de Serviços"/>
    <x v="52"/>
    <s v="Licitação"/>
    <s v=" SC  "/>
    <s v=" SC  _Atualiz"/>
    <x v="75"/>
    <m/>
    <d v="2017-04-19T17:52:00"/>
    <d v="2017-04-24T14:58:00"/>
    <s v="Para elaborar Termo de Abertura de Licitação."/>
    <d v="1900-01-03T21:06:00"/>
    <n v="4.8791666666729725"/>
    <d v="1900-01-02T00:00:00"/>
    <s v="17:52"/>
  </r>
  <r>
    <s v="Secretaria de Gestão de Serviços"/>
    <x v="52"/>
    <s v="Licitação"/>
    <s v=" CLC  "/>
    <s v=" CLC  _Atualiz"/>
    <x v="74"/>
    <m/>
    <d v="2017-04-24T14:58:00"/>
    <d v="2017-04-28T19:30:00"/>
    <s v="Ã COORDENADORIA DE LICITAÃÃES E CONTRATOS"/>
    <d v="1900-01-03T04:32:00"/>
    <n v="4.1888888888861402"/>
    <d v="1900-01-04T00:00:00"/>
    <s v="14:58"/>
  </r>
  <r>
    <s v="Secretaria de Gestão de Serviços"/>
    <x v="52"/>
    <s v="Licitação"/>
    <s v="CIP"/>
    <s v="CIP_Atualiz"/>
    <x v="3"/>
    <s v="S"/>
    <d v="2017-04-28T19:30:00"/>
    <d v="2017-05-02T16:47:00"/>
    <s v="Tendo em vista a sugestÃ£o da Secretaria de GestÃ£o de ServiÃ§os (Doc. 63482/2017), solicito verificar"/>
    <d v="1900-01-02T21:17:00"/>
    <n v="3.8868055555576575"/>
    <n v="-19"/>
    <s v="19:30"/>
  </r>
  <r>
    <s v="Secretaria de Gestão de Serviços"/>
    <x v="52"/>
    <s v="Licitação"/>
    <s v=" CLC  "/>
    <s v=" CLC  _Atualiz"/>
    <x v="74"/>
    <m/>
    <d v="2017-05-02T16:47:00"/>
    <d v="2017-05-09T19:04:00"/>
    <s v="Com a informação solicitada."/>
    <d v="1900-01-06T02:17:00"/>
    <n v="7.0951388888861402"/>
    <d v="1900-01-05T00:00:00"/>
    <s v="16:47"/>
  </r>
  <r>
    <s v="Secretaria de Gestão de Serviços"/>
    <x v="52"/>
    <s v="Licitação"/>
    <s v=" SECOFC  "/>
    <s v=" SECOFC  _Atualiz"/>
    <x v="72"/>
    <m/>
    <d v="2017-05-09T19:04:00"/>
    <d v="2017-05-11T18:20:00"/>
    <s v="solicito reforçar disponibilidade orçamentária"/>
    <d v="1899-12-31T23:16:00"/>
    <n v="1.9694444444467081"/>
    <d v="1900-01-02T00:00:00"/>
    <s v="19:4"/>
  </r>
  <r>
    <s v="Secretaria de Gestão de Serviços"/>
    <x v="52"/>
    <s v="Licitação"/>
    <s v=" CO  "/>
    <s v=" CO  _Atualiz"/>
    <x v="71"/>
    <m/>
    <d v="2017-05-11T18:20:00"/>
    <d v="2017-05-11T19:06:00"/>
    <s v="Para complementação na disponibilidade orçamentária informada"/>
    <d v="1899-12-30T00:46:00"/>
    <n v="3.1944444439432118E-2"/>
    <d v="1899-12-31T00:00:00"/>
    <s v="18:20"/>
  </r>
  <r>
    <s v="Secretaria de Gestão de Serviços"/>
    <x v="52"/>
    <s v="Licitação"/>
    <s v=" SPO  "/>
    <s v=" SPO  _Atualiz"/>
    <x v="70"/>
    <m/>
    <d v="2017-05-11T19:06:00"/>
    <d v="2017-05-12T14:57:00"/>
    <s v="Para reforço na disponibilidade orçamentária informada."/>
    <d v="1899-12-30T19:51:00"/>
    <n v="0.82708333333721384"/>
    <d v="1900-01-01T00:00:00"/>
    <s v="19:6"/>
  </r>
  <r>
    <s v="Secretaria de Gestão de Serviços"/>
    <x v="52"/>
    <s v="Licitação"/>
    <s v=" CO  "/>
    <s v=" CO  _Atualiz"/>
    <x v="71"/>
    <m/>
    <d v="2017-05-12T14:57:00"/>
    <d v="2017-05-16T13:00:00"/>
    <s v="Com o reforço do pré-empenho."/>
    <d v="1900-01-02T22:03:00"/>
    <n v="3.9187499999970896"/>
    <d v="1900-01-02T00:00:00"/>
    <s v="14:57"/>
  </r>
  <r>
    <s v="Secretaria de Gestão de Serviços"/>
    <x v="52"/>
    <s v="Licitação"/>
    <s v=" SECOFC  "/>
    <s v=" SECOFC  _Atualiz"/>
    <x v="72"/>
    <m/>
    <d v="2017-05-16T13:00:00"/>
    <d v="2017-05-16T18:15:00"/>
    <s v="Para ciência e encaminhamento."/>
    <d v="1899-12-30T05:15:00"/>
    <n v="0.21875"/>
    <d v="1899-12-31T00:00:00"/>
    <s v="13:0"/>
  </r>
  <r>
    <s v="Secretaria de Gestão de Serviços"/>
    <x v="52"/>
    <s v="Licitação"/>
    <s v=" CLC  "/>
    <s v=" CLC  _Atualiz"/>
    <x v="74"/>
    <m/>
    <d v="2017-05-16T18:15:00"/>
    <d v="2017-05-16T18:55:00"/>
    <s v="Com informação de disponibilidade orçamentária, para demais providências."/>
    <d v="1899-12-30T00:40:00"/>
    <n v="2.7777777781011537E-2"/>
    <d v="1899-12-31T00:00:00"/>
    <s v="18:15"/>
  </r>
  <r>
    <s v="Secretaria de Gestão de Serviços"/>
    <x v="52"/>
    <s v="Licitação"/>
    <s v=" SC  "/>
    <s v=" SC  _Atualiz"/>
    <x v="75"/>
    <m/>
    <d v="2017-05-16T18:55:00"/>
    <d v="2017-05-19T15:02:00"/>
    <s v="Para elaborar Termo de Abertura de Licitação."/>
    <d v="1900-01-01T20:07:00"/>
    <n v="2.8381944444408873"/>
    <d v="1900-01-03T00:00:00"/>
    <s v="18:55"/>
  </r>
  <r>
    <s v="Secretaria de Gestão de Serviços"/>
    <x v="52"/>
    <s v="Licitação"/>
    <s v=" CLC  "/>
    <s v=" CLC  _Atualiz"/>
    <x v="74"/>
    <m/>
    <d v="2017-05-19T15:02:00"/>
    <d v="2017-05-19T17:42:00"/>
    <s v="Com termo de abertura de licitação"/>
    <d v="1899-12-30T02:40:00"/>
    <n v="0.11111111111677019"/>
    <d v="1899-12-31T00:00:00"/>
    <s v="15:2"/>
  </r>
  <r>
    <s v="Secretaria de Gestão de Serviços"/>
    <x v="52"/>
    <s v="Licitação"/>
    <s v=" SECGA  "/>
    <s v=" SECGA  _Atualiz"/>
    <x v="69"/>
    <m/>
    <d v="2017-05-19T17:42:00"/>
    <d v="2017-05-22T19:13:00"/>
    <s v="Para análise e autorização."/>
    <d v="1900-01-02T01:31:00"/>
    <n v="3.0631944444394321"/>
    <d v="1900-01-01T00:00:00"/>
    <s v="17:42"/>
  </r>
  <r>
    <s v="Secretaria de Gestão de Serviços"/>
    <x v="52"/>
    <s v="Licitação"/>
    <s v=" SECGS  "/>
    <s v="SECGS_Atualiz"/>
    <x v="18"/>
    <s v="S"/>
    <d v="2017-05-22T19:13:00"/>
    <d v="2017-05-23T11:44:00"/>
    <s v="Para informar."/>
    <d v="1899-12-30T16:31:00"/>
    <n v="0.68819444444670808"/>
    <d v="1900-01-01T00:00:00"/>
    <s v="19:13"/>
  </r>
  <r>
    <s v="Secretaria de Gestão de Serviços"/>
    <x v="52"/>
    <s v="Licitação"/>
    <s v=" SECGA  "/>
    <s v=" SECGA  _Atualiz"/>
    <x v="69"/>
    <m/>
    <d v="2017-05-23T11:44:00"/>
    <d v="2017-05-25T16:59:00"/>
    <s v="Considerando o valor da contrataÃ§Ã£o, o qual Ã© muito provÃ¡vel permanecer acima de 80 mil, deverÃ¡ ser"/>
    <d v="1900-01-01T05:15:00"/>
    <n v="2.21875"/>
    <d v="1900-01-02T00:00:00"/>
    <s v="11:44"/>
  </r>
  <r>
    <s v="Secretaria de Gestão de Serviços"/>
    <x v="52"/>
    <s v="Licitação"/>
    <s v=" CLC  "/>
    <s v=" CLC  _Atualiz"/>
    <x v="74"/>
    <m/>
    <d v="2017-05-25T16:59:00"/>
    <d v="2017-05-26T18:21:00"/>
    <s v="De acordo."/>
    <d v="1899-12-31T01:22:00"/>
    <n v="1.0569444444408873"/>
    <d v="1900-01-01T00:00:00"/>
    <s v="16:59"/>
  </r>
  <r>
    <s v="Secretaria de Gestão de Serviços"/>
    <x v="52"/>
    <s v="Licitação"/>
    <s v=" SLIC  "/>
    <s v=" SLIC  _Atualiz"/>
    <x v="76"/>
    <m/>
    <d v="2017-05-26T18:21:00"/>
    <d v="2017-06-07T18:53:00"/>
    <s v="Para elaborar minuta do Edital."/>
    <d v="1900-01-11T00:32:00"/>
    <n v="12.022222222229175"/>
    <n v="-13"/>
    <s v="18:21"/>
  </r>
  <r>
    <s v="Secretaria de Gestão de Serviços"/>
    <x v="52"/>
    <s v="Licitação"/>
    <s v=" SCON  "/>
    <s v=" SCON  _Atualiz"/>
    <x v="77"/>
    <m/>
    <d v="2017-06-07T18:53:00"/>
    <d v="2017-06-14T19:05:00"/>
    <s v="Para elaborar minuta do contrato."/>
    <d v="1900-01-06T00:12:00"/>
    <n v="7.0083333333313931"/>
    <d v="1900-01-05T00:00:00"/>
    <s v="18:53"/>
  </r>
  <r>
    <s v="Secretaria de Gestão de Serviços"/>
    <x v="52"/>
    <s v="Licitação"/>
    <s v=" SLIC  "/>
    <s v=" SLIC  _Atualiz"/>
    <x v="76"/>
    <m/>
    <d v="2017-06-14T19:05:00"/>
    <d v="2017-06-16T17:29:00"/>
    <s v="Elaborada minutas do contrato item 01 reforma, item 02 pintura."/>
    <d v="1899-12-31T22:24:00"/>
    <n v="1.9333333333343035"/>
    <d v="1900-01-01T00:00:00"/>
    <s v="19:5"/>
  </r>
  <r>
    <s v="Secretaria de Gestão de Serviços"/>
    <x v="52"/>
    <s v="Licitação"/>
    <s v=" CLC  "/>
    <s v=" CLC  _Atualiz"/>
    <x v="74"/>
    <m/>
    <d v="2017-06-16T17:29:00"/>
    <d v="2017-06-16T17:52:00"/>
    <s v="Para análise da minuta do edital e anexos."/>
    <d v="1899-12-30T00:23:00"/>
    <n v="1.597222221607808E-2"/>
    <d v="1899-12-31T00:00:00"/>
    <s v="17:29"/>
  </r>
  <r>
    <s v="Secretaria de Gestão de Serviços"/>
    <x v="52"/>
    <s v="Licitação"/>
    <s v=" SECGA  "/>
    <s v=" SECGA  _Atualiz"/>
    <x v="69"/>
    <m/>
    <d v="2017-06-16T17:52:00"/>
    <d v="2017-06-19T16:09:00"/>
    <s v="Submetemos à apreciação superior."/>
    <d v="1900-01-01T22:17:00"/>
    <n v="2.9284722222291748"/>
    <d v="1900-01-01T00:00:00"/>
    <s v="17:52"/>
  </r>
  <r>
    <s v="Secretaria de Gestão de Serviços"/>
    <x v="52"/>
    <s v="Licitação"/>
    <s v=" CPL  "/>
    <s v=" CPL  _Atualiz"/>
    <x v="78"/>
    <m/>
    <d v="2017-06-19T16:09:00"/>
    <d v="2017-06-20T16:03:00"/>
    <s v="De acordo com a minuta do edital e seus anexos. Segue para análise dessa CPL e demais encaminhamen"/>
    <d v="1899-12-30T23:54:00"/>
    <n v="0.9958333333270275"/>
    <d v="1900-01-01T00:00:00"/>
    <s v="16:9"/>
  </r>
  <r>
    <s v="Secretaria de Gestão de Serviços"/>
    <x v="52"/>
    <s v="Licitação"/>
    <s v=" ASSDG  "/>
    <s v=" ASSDG  _Atualiz"/>
    <x v="79"/>
    <m/>
    <d v="2017-06-20T16:03:00"/>
    <d v="2017-06-22T17:33:00"/>
    <s v="Para análise e aprovação"/>
    <d v="1900-01-01T01:30:00"/>
    <n v="2.0625"/>
    <d v="1900-01-02T00:00:00"/>
    <s v="16:3"/>
  </r>
  <r>
    <s v="Secretaria de Gestão de Serviços"/>
    <x v="52"/>
    <s v="Licitação"/>
    <s v=" DG  "/>
    <s v=" DG  _Atualiz"/>
    <x v="68"/>
    <m/>
    <d v="2017-06-22T17:33:00"/>
    <d v="2017-06-22T18:26:00"/>
    <s v="Para os devidos fins."/>
    <d v="1899-12-30T00:53:00"/>
    <n v="3.680555555911269E-2"/>
    <d v="1899-12-31T00:00:00"/>
    <s v="17:33"/>
  </r>
  <r>
    <s v="Secretaria de Gestão de Serviços"/>
    <x v="52"/>
    <s v="Licitação"/>
    <s v=" SLIC  "/>
    <s v=" SLIC  _Atualiz"/>
    <x v="76"/>
    <m/>
    <d v="2017-06-22T18:26:00"/>
    <d v="2017-06-22T18:47:00"/>
    <s v="para publicação do edital"/>
    <d v="1899-12-30T00:21:00"/>
    <n v="1.4583333329937886E-2"/>
    <d v="1899-12-31T00:00:00"/>
    <s v="18:26"/>
  </r>
  <r>
    <s v="Secretaria de Gestão de Serviços"/>
    <x v="52"/>
    <s v="Licitação"/>
    <s v=" CPL  "/>
    <s v=" CPL  _Atualiz"/>
    <x v="78"/>
    <m/>
    <d v="2017-06-22T18:47:00"/>
    <d v="2017-06-23T13:53:00"/>
    <s v="Para assinatura."/>
    <d v="1899-12-30T19:06:00"/>
    <n v="0.79583333333721384"/>
    <d v="1900-01-01T00:00:00"/>
    <s v="18:47"/>
  </r>
  <r>
    <s v="Secretaria de Gestão de Serviços"/>
    <x v="52"/>
    <s v="Licitação"/>
    <s v=" SLIC  "/>
    <s v=" SLIC  _Atualiz"/>
    <x v="76"/>
    <m/>
    <d v="2017-06-23T13:53:00"/>
    <d v="2017-06-23T14:36:00"/>
    <s v="Edital assinado."/>
    <d v="1899-12-30T00:43:00"/>
    <n v="2.9861111106583849E-2"/>
    <d v="1899-12-31T00:00:00"/>
    <s v="13:53"/>
  </r>
  <r>
    <s v="Secretaria de Gestão de Serviços"/>
    <x v="52"/>
    <s v="Licitação"/>
    <s v=" CPL  "/>
    <s v=" CPL  _Atualiz"/>
    <x v="78"/>
    <m/>
    <d v="2017-06-23T14:36:00"/>
    <d v="2017-07-12T17:31:00"/>
    <s v="Para aguardar a abertura do certame."/>
    <d v="1900-01-18T02:55:00"/>
    <n v="19.121527777781012"/>
    <n v="-8"/>
    <s v="14:36"/>
  </r>
  <r>
    <s v="Secretaria de Gestão de Serviços"/>
    <x v="52"/>
    <s v="Licitação"/>
    <s v=" ASSDG  "/>
    <s v=" ASSDG  _Atualiz"/>
    <x v="79"/>
    <m/>
    <d v="2017-07-12T17:31:00"/>
    <d v="2017-07-13T16:55:00"/>
    <s v="Para análise e homologação."/>
    <d v="1899-12-30T23:24:00"/>
    <n v="0.97499999999854481"/>
    <d v="1900-01-01T00:00:00"/>
    <s v="17:31"/>
  </r>
  <r>
    <s v="Secretaria de Gestão de Serviços"/>
    <x v="52"/>
    <s v="Licitação"/>
    <s v=" DG  "/>
    <s v=" DG  _Atualiz"/>
    <x v="68"/>
    <m/>
    <d v="2017-07-13T16:55:00"/>
    <d v="2017-07-13T19:39:00"/>
    <s v="Para apreciação."/>
    <d v="1899-12-30T02:44:00"/>
    <n v="0.11388888888905058"/>
    <d v="1899-12-31T00:00:00"/>
    <s v="16:55"/>
  </r>
  <r>
    <s v="Secretaria de Gestão de Serviços"/>
    <x v="52"/>
    <s v="Licitação"/>
    <s v=" COC  "/>
    <s v=" COC  _Atualiz"/>
    <x v="80"/>
    <m/>
    <d v="2017-07-13T19:39:00"/>
    <d v="2017-07-14T12:40:00"/>
    <s v="Para empenhar."/>
    <d v="1899-12-30T17:01:00"/>
    <n v="0.70902777778246673"/>
    <d v="1900-01-01T00:00:00"/>
    <s v="19:39"/>
  </r>
  <r>
    <s v="Secretaria de Gestão de Serviços"/>
    <x v="53"/>
    <s v="Licitação"/>
    <s v="SOP "/>
    <s v="SOP_Atualiz"/>
    <x v="46"/>
    <s v="S"/>
    <s v="-"/>
    <d v="2017-04-07T16:23:00"/>
    <s v="-"/>
    <d v="1899-12-30T00:00:00"/>
    <n v="0"/>
    <e v="#VALUE!"/>
    <e v="#VALUE!"/>
  </r>
  <r>
    <s v="Secretaria de Gestão de Serviços"/>
    <x v="53"/>
    <s v="Licitação"/>
    <s v="SREDE  "/>
    <s v="SREDE  _Atualiz"/>
    <x v="93"/>
    <m/>
    <d v="2017-04-07T16:23:00"/>
    <d v="2017-04-11T15:38:00"/>
    <s v="-"/>
    <d v="1900-01-02T23:15:00"/>
    <n v="3.96875"/>
    <d v="1900-01-02T00:00:00"/>
    <s v="16:23"/>
  </r>
  <r>
    <s v="Secretaria de Gestão de Serviços"/>
    <x v="53"/>
    <s v="Licitação"/>
    <s v="SESOP  "/>
    <s v="SESOP  _Atualiz"/>
    <x v="94"/>
    <m/>
    <d v="2017-04-07T16:23:00"/>
    <d v="2017-04-20T14:02:00"/>
    <s v="-"/>
    <d v="1900-01-11T21:39:00"/>
    <n v="12.902083333334303"/>
    <d v="1900-01-06T00:00:00"/>
    <s v="16:23"/>
  </r>
  <r>
    <s v="Secretaria de Gestão de Serviços"/>
    <x v="53"/>
    <s v="Licitação"/>
    <s v="CIP "/>
    <s v="CIP_Atualiz"/>
    <x v="3"/>
    <s v="S"/>
    <d v="2017-04-07T16:23:00"/>
    <d v="2017-04-20T17:30:00"/>
    <s v="-"/>
    <d v="1900-01-12T01:07:00"/>
    <n v="13.046527777776646"/>
    <d v="1900-01-06T00:00:00"/>
    <s v="16:23"/>
  </r>
  <r>
    <s v="Secretaria de Gestão de Serviços"/>
    <x v="53"/>
    <s v="Licitação"/>
    <s v="AVI  "/>
    <s v="AVI  _Atualiz"/>
    <x v="95"/>
    <m/>
    <d v="2017-04-07T16:23:00"/>
    <d v="2017-04-24T17:40:00"/>
    <s v="-"/>
    <d v="1900-01-16T01:17:00"/>
    <n v="17.053472222221899"/>
    <d v="1900-01-07T00:00:00"/>
    <s v="16:23"/>
  </r>
  <r>
    <s v="Secretaria de Gestão de Serviços"/>
    <x v="53"/>
    <s v="Licitação"/>
    <s v="CSESS  "/>
    <s v="CSESS  _Atualiz"/>
    <x v="96"/>
    <m/>
    <d v="2017-04-07T16:23:00"/>
    <d v="2017-05-02T15:21:00"/>
    <s v="-"/>
    <d v="1900-01-23T22:58:00"/>
    <n v="24.956944444442343"/>
    <n v="-4"/>
    <s v="16:23"/>
  </r>
  <r>
    <s v="Secretaria de Gestão de Serviços"/>
    <x v="53"/>
    <s v="Licitação"/>
    <s v="SOP "/>
    <s v="SOP_Atualiz"/>
    <x v="46"/>
    <s v="S"/>
    <d v="2017-05-02T15:21:00"/>
    <d v="2017-05-16T08:55:00"/>
    <s v="Conclusão de trâmite colaborativo"/>
    <d v="1900-01-12T17:34:00"/>
    <n v="13.731944444451074"/>
    <d v="1900-01-10T00:00:00"/>
    <s v="15:21"/>
  </r>
  <r>
    <s v="Secretaria de Gestão de Serviços"/>
    <x v="53"/>
    <s v="Licitação"/>
    <s v="SECGS  "/>
    <s v="SECGS_Atualiz"/>
    <x v="18"/>
    <s v="S"/>
    <d v="2017-05-16T08:55:00"/>
    <d v="2017-05-16T17:36:00"/>
    <s v="-"/>
    <d v="1899-12-30T08:41:00"/>
    <n v="0.36180555554892635"/>
    <d v="1899-12-31T00:00:00"/>
    <s v="8:55"/>
  </r>
  <r>
    <s v="Secretaria de Gestão de Serviços"/>
    <x v="53"/>
    <s v="Licitação"/>
    <s v="CIP "/>
    <s v="CIP_Atualiz"/>
    <x v="3"/>
    <s v="S"/>
    <d v="2017-05-16T08:55:00"/>
    <d v="2017-05-17T19:22:00"/>
    <s v="-"/>
    <d v="1899-12-31T10:27:00"/>
    <n v="1.4354166666598758"/>
    <d v="1900-01-01T00:00:00"/>
    <s v="8:55"/>
  </r>
  <r>
    <s v="Secretaria de Gestão de Serviços"/>
    <x v="53"/>
    <s v="Licitação"/>
    <s v=" SOP "/>
    <s v="SOP_Atualiz"/>
    <x v="46"/>
    <s v="S"/>
    <d v="2017-05-17T19:22:00"/>
    <d v="2017-05-19T19:35:00"/>
    <s v="Conclusão de trâmite colaborativo"/>
    <d v="1900-01-01T00:13:00"/>
    <n v="2.0090277777781012"/>
    <d v="1900-01-02T00:00:00"/>
    <s v="19:22"/>
  </r>
  <r>
    <s v="Secretaria de Gestão de Serviços"/>
    <x v="53"/>
    <s v="Licitação"/>
    <s v="CIP"/>
    <s v="CIP_Atualiz"/>
    <x v="3"/>
    <s v="S"/>
    <d v="2017-05-19T19:35:00"/>
    <d v="2017-05-22T13:29:00"/>
    <s v="Para apreciaÃ§Ã£o superior"/>
    <d v="1900-01-01T17:54:00"/>
    <n v="2.7458333333343035"/>
    <d v="1900-01-01T00:00:00"/>
    <s v="19:35"/>
  </r>
  <r>
    <s v="Secretaria de Gestão de Serviços"/>
    <x v="53"/>
    <s v="Licitação"/>
    <s v=" SECGS  "/>
    <s v="SECGS_Atualiz"/>
    <x v="18"/>
    <s v="S"/>
    <d v="2017-05-22T13:29:00"/>
    <d v="2017-05-22T17:33:00"/>
    <s v="Para análise e encaminhamento."/>
    <d v="1899-12-30T04:04:00"/>
    <n v="0.16944444444379769"/>
    <d v="1899-12-31T00:00:00"/>
    <s v="13:29"/>
  </r>
  <r>
    <s v="Secretaria de Gestão de Serviços"/>
    <x v="53"/>
    <s v="Licitação"/>
    <s v=" SOP "/>
    <s v="SOP_Atualiz"/>
    <x v="46"/>
    <s v="S"/>
    <d v="2017-05-22T17:33:00"/>
    <d v="2017-05-23T16:45:00"/>
    <s v="Conforme reuniÃ£o na data de hoje, com arquiteto AbrÃ£o, Diretor Geral do TRE e.e. e demais componente"/>
    <d v="1899-12-30T23:12:00"/>
    <n v="0.96666666666715173"/>
    <d v="1900-01-01T00:00:00"/>
    <s v="17:33"/>
  </r>
  <r>
    <s v="Secretaria de Gestão de Serviços"/>
    <x v="53"/>
    <s v="Licitação"/>
    <s v="CIP"/>
    <s v="CIP_Atualiz"/>
    <x v="3"/>
    <s v="S"/>
    <d v="2017-05-23T16:45:00"/>
    <d v="2017-05-24T16:45:00"/>
    <s v="Para apreciaÃ§Ã£o superior"/>
    <d v="1899-12-31T00:00:00"/>
    <n v="1"/>
    <d v="1900-01-01T00:00:00"/>
    <s v="16:45"/>
  </r>
  <r>
    <s v="Secretaria de Gestão de Serviços"/>
    <x v="53"/>
    <s v="Licitação"/>
    <s v=" SECGS  "/>
    <s v="SECGS_Atualiz"/>
    <x v="18"/>
    <s v="S"/>
    <d v="2017-05-24T16:45:00"/>
    <d v="2017-05-24T17:50:00"/>
    <s v="Para os procedimentos necessários a contratação."/>
    <d v="1899-12-30T01:05:00"/>
    <n v="4.5138888890505768E-2"/>
    <d v="1899-12-31T00:00:00"/>
    <s v="16:45"/>
  </r>
  <r>
    <s v="Secretaria de Gestão de Serviços"/>
    <x v="53"/>
    <s v="Licitação"/>
    <s v=" SECOFC  "/>
    <s v=" SECOFC  _Atualiz"/>
    <x v="72"/>
    <m/>
    <d v="2017-05-24T17:50:00"/>
    <d v="2017-05-24T18:17:00"/>
    <s v="Para informar disponibilidade orÃ§amentÃ¡ria, conforme previsÃ£o da demanda por este TRE."/>
    <d v="1899-12-30T00:27:00"/>
    <n v="1.8750000002910383E-2"/>
    <d v="1899-12-31T00:00:00"/>
    <s v="17:50"/>
  </r>
  <r>
    <s v="Secretaria de Gestão de Serviços"/>
    <x v="53"/>
    <s v="Licitação"/>
    <s v=" CO  "/>
    <s v=" CO  _Atualiz"/>
    <x v="71"/>
    <m/>
    <d v="2017-05-24T18:17:00"/>
    <d v="2017-05-24T19:08:00"/>
    <s v="Para informação de disponibilidade orçamentária"/>
    <d v="1899-12-30T00:51:00"/>
    <n v="3.5416666665696539E-2"/>
    <d v="1899-12-31T00:00:00"/>
    <s v="18:17"/>
  </r>
  <r>
    <s v="Secretaria de Gestão de Serviços"/>
    <x v="53"/>
    <s v="Licitação"/>
    <s v=" SPO  "/>
    <s v=" SPO  _Atualiz"/>
    <x v="70"/>
    <m/>
    <d v="2017-05-24T19:08:00"/>
    <d v="2017-05-25T15:27:00"/>
    <s v="Para informar disponibilidade orçamentária."/>
    <d v="1899-12-30T20:19:00"/>
    <n v="0.84652777777955635"/>
    <d v="1900-01-01T00:00:00"/>
    <s v="19:8"/>
  </r>
  <r>
    <s v="Secretaria de Gestão de Serviços"/>
    <x v="53"/>
    <s v="Licitação"/>
    <s v=" CO  "/>
    <s v=" CO  _Atualiz"/>
    <x v="71"/>
    <m/>
    <d v="2017-05-25T15:27:00"/>
    <d v="2017-05-25T17:05:00"/>
    <s v="Com a informação de disponibilidade."/>
    <d v="1899-12-30T01:38:00"/>
    <n v="6.8055555551836733E-2"/>
    <d v="1899-12-31T00:00:00"/>
    <s v="15:27"/>
  </r>
  <r>
    <s v="Secretaria de Gestão de Serviços"/>
    <x v="53"/>
    <s v="Licitação"/>
    <s v=" SECOFC  "/>
    <s v=" SECOFC  _Atualiz"/>
    <x v="72"/>
    <m/>
    <d v="2017-05-25T17:05:00"/>
    <d v="2017-05-25T18:40:00"/>
    <s v="Para ciência e encaminhamento."/>
    <d v="1899-12-30T01:35:00"/>
    <n v="6.5972222226264421E-2"/>
    <d v="1899-12-31T00:00:00"/>
    <s v="17:5"/>
  </r>
  <r>
    <s v="Secretaria de Gestão de Serviços"/>
    <x v="53"/>
    <s v="Licitação"/>
    <s v=" SECGA  "/>
    <s v=" SECGA  _Atualiz"/>
    <x v="69"/>
    <m/>
    <d v="2017-05-25T18:40:00"/>
    <d v="2017-05-26T19:10:00"/>
    <s v="Para continuidade dos procedimentos"/>
    <d v="1899-12-31T00:30:00"/>
    <n v="1.0208333333284827"/>
    <d v="1900-01-01T00:00:00"/>
    <s v="18:40"/>
  </r>
  <r>
    <s v="Secretaria de Gestão de Serviços"/>
    <x v="53"/>
    <s v="Licitação"/>
    <s v=" CLC  "/>
    <s v=" CLC  _Atualiz"/>
    <x v="74"/>
    <m/>
    <d v="2017-05-26T19:10:00"/>
    <d v="2017-05-29T12:45:00"/>
    <s v="Para os trâmites internos de licitação."/>
    <d v="1900-01-01T17:35:00"/>
    <n v="2.7326388888905058"/>
    <d v="1900-01-01T00:00:00"/>
    <s v="19:10"/>
  </r>
  <r>
    <s v="Secretaria de Gestão de Serviços"/>
    <x v="53"/>
    <s v="Licitação"/>
    <s v=" SECGA  "/>
    <s v=" SECGA  _Atualiz"/>
    <x v="69"/>
    <m/>
    <d v="2017-05-29T12:45:00"/>
    <d v="2017-05-29T16:56:00"/>
    <s v="Segue o presente para autorizar a abertura de licitaÃ§Ã£o, com indicaÃ§Ã£o da modalidade de licitaÃ§Ã£o..."/>
    <d v="1899-12-30T04:11:00"/>
    <n v="0.17430555555620231"/>
    <d v="1899-12-31T00:00:00"/>
    <s v="12:45"/>
  </r>
  <r>
    <s v="Secretaria de Gestão de Serviços"/>
    <x v="53"/>
    <s v="Licitação"/>
    <s v=" CLC  "/>
    <s v=" CLC  _Atualiz"/>
    <x v="74"/>
    <m/>
    <d v="2017-05-29T16:56:00"/>
    <d v="2017-05-29T17:30:00"/>
    <s v="Autorizo."/>
    <d v="1899-12-30T00:34:00"/>
    <n v="2.361111110803904E-2"/>
    <d v="1899-12-31T00:00:00"/>
    <s v="16:56"/>
  </r>
  <r>
    <s v="Secretaria de Gestão de Serviços"/>
    <x v="53"/>
    <s v="Licitação"/>
    <s v=" SLIC  "/>
    <s v=" SLIC  _Atualiz"/>
    <x v="76"/>
    <m/>
    <d v="2017-05-29T17:30:00"/>
    <d v="2017-05-30T16:00:00"/>
    <s v="Para elaborar minuta do Edital."/>
    <d v="1899-12-30T22:30:00"/>
    <n v="0.9375"/>
    <d v="1900-01-01T00:00:00"/>
    <s v="17:30"/>
  </r>
  <r>
    <s v="Secretaria de Gestão de Serviços"/>
    <x v="53"/>
    <s v="Licitação"/>
    <s v=" SCON  "/>
    <s v=" SCON  _Atualiz"/>
    <x v="77"/>
    <m/>
    <d v="2017-05-30T16:00:00"/>
    <d v="2017-06-05T16:29:00"/>
    <s v="Para elaborar a minuta do contrato (anexo XI)."/>
    <d v="1900-01-05T00:29:00"/>
    <n v="6.0201388888890506"/>
    <n v="-19"/>
    <s v="16:0"/>
  </r>
  <r>
    <s v="Secretaria de Gestão de Serviços"/>
    <x v="53"/>
    <s v="Licitação"/>
    <s v=" SLIC  "/>
    <s v=" SLIC  _Atualiz"/>
    <x v="76"/>
    <m/>
    <d v="2017-06-05T16:29:00"/>
    <d v="2017-06-05T18:13:00"/>
    <s v="Inserida a minuta contratual em campo prÃ³prio"/>
    <d v="1899-12-30T01:44:00"/>
    <n v="7.2222222224809229E-2"/>
    <d v="1899-12-31T00:00:00"/>
    <s v="16:29"/>
  </r>
  <r>
    <s v="Secretaria de Gestão de Serviços"/>
    <x v="53"/>
    <s v="Licitação"/>
    <s v=" CLC  "/>
    <s v=" CLC  _Atualiz"/>
    <x v="74"/>
    <m/>
    <d v="2017-06-05T18:13:00"/>
    <d v="2017-06-05T19:54:00"/>
    <s v="Para análise da minuta do edital e seus anexos."/>
    <d v="1899-12-30T01:41:00"/>
    <n v="7.013888889196096E-2"/>
    <d v="1899-12-31T00:00:00"/>
    <s v="18:13"/>
  </r>
  <r>
    <s v="Secretaria de Gestão de Serviços"/>
    <x v="53"/>
    <s v="Licitação"/>
    <s v=" SECGA  "/>
    <s v=" SECGA  _Atualiz"/>
    <x v="69"/>
    <m/>
    <d v="2017-06-05T19:54:00"/>
    <d v="2017-06-06T13:30:00"/>
    <s v="Submetemos à apreciação superior."/>
    <d v="1899-12-30T17:36:00"/>
    <n v="0.73333333332993789"/>
    <d v="1900-01-01T00:00:00"/>
    <s v="19:54"/>
  </r>
  <r>
    <s v="Secretaria de Gestão de Serviços"/>
    <x v="53"/>
    <s v="Licitação"/>
    <s v=" CPL  "/>
    <s v=" CPL  _Atualiz"/>
    <x v="78"/>
    <m/>
    <d v="2017-06-06T13:30:00"/>
    <d v="2017-06-06T13:54:00"/>
    <s v="Para análise."/>
    <d v="1899-12-30T00:24:00"/>
    <n v="1.6666666670062114E-2"/>
    <d v="1899-12-31T00:00:00"/>
    <s v="13:30"/>
  </r>
  <r>
    <s v="Secretaria de Gestão de Serviços"/>
    <x v="53"/>
    <s v="Licitação"/>
    <s v=" ASSDG  "/>
    <s v=" ASSDG  _Atualiz"/>
    <x v="79"/>
    <m/>
    <d v="2017-06-06T13:54:00"/>
    <d v="2017-06-08T14:35:00"/>
    <s v="Para análise e aprovação."/>
    <d v="1900-01-01T00:41:00"/>
    <n v="2.0284722222204437"/>
    <d v="1900-01-02T00:00:00"/>
    <s v="13:54"/>
  </r>
  <r>
    <s v="Secretaria de Gestão de Serviços"/>
    <x v="53"/>
    <s v="Licitação"/>
    <s v=" DG  "/>
    <s v=" DG  _Atualiz"/>
    <x v="68"/>
    <m/>
    <d v="2017-06-08T14:35:00"/>
    <d v="2017-06-08T15:40:00"/>
    <s v="Para os devidos fins."/>
    <d v="1899-12-30T01:05:00"/>
    <n v="4.5138888890505768E-2"/>
    <d v="1899-12-31T00:00:00"/>
    <s v="14:35"/>
  </r>
  <r>
    <s v="Secretaria de Gestão de Serviços"/>
    <x v="53"/>
    <s v="Licitação"/>
    <s v=" SLIC  "/>
    <s v=" SLIC  _Atualiz"/>
    <x v="76"/>
    <m/>
    <d v="2017-06-08T15:40:00"/>
    <d v="2017-06-09T13:53:00"/>
    <s v="À Seção de Licitações."/>
    <d v="1899-12-30T22:13:00"/>
    <n v="0.9256944444423425"/>
    <d v="1900-01-01T00:00:00"/>
    <s v="15:40"/>
  </r>
  <r>
    <s v="Secretaria de Gestão de Serviços"/>
    <x v="53"/>
    <s v="Licitação"/>
    <s v=" CPL  "/>
    <s v=" CPL  _Atualiz"/>
    <x v="78"/>
    <m/>
    <d v="2017-06-09T13:53:00"/>
    <d v="2017-06-09T18:51:00"/>
    <s v="Para assinatura."/>
    <d v="1899-12-30T04:58:00"/>
    <n v="0.2069444444423425"/>
    <d v="1899-12-31T00:00:00"/>
    <s v="13:53"/>
  </r>
  <r>
    <s v="Secretaria de Gestão de Serviços"/>
    <x v="53"/>
    <s v="Licitação"/>
    <s v=" SLIC  "/>
    <s v=" SLIC  _Atualiz"/>
    <x v="76"/>
    <m/>
    <d v="2017-06-09T18:51:00"/>
    <d v="2017-06-12T14:02:00"/>
    <s v="Edital assinado."/>
    <d v="1900-01-01T19:11:00"/>
    <n v="2.7993055555562023"/>
    <d v="1900-01-01T00:00:00"/>
    <s v="18:51"/>
  </r>
  <r>
    <s v="Secretaria de Gestão de Serviços"/>
    <x v="53"/>
    <s v="Licitação"/>
    <s v=" CPL  "/>
    <s v=" CPL  _Atualiz"/>
    <x v="78"/>
    <m/>
    <d v="2017-06-12T14:02:00"/>
    <d v="2017-07-10T18:19:00"/>
    <s v="Para aguardar a abertura do certame."/>
    <d v="1900-01-27T04:17:00"/>
    <n v="28.178472222221899"/>
    <n v="-3"/>
    <s v="14:2"/>
  </r>
  <r>
    <s v="Secretaria de Gestão de Serviços"/>
    <x v="53"/>
    <s v="Licitação"/>
    <s v=" ASSDG  "/>
    <s v=" ASSDG  _Atualiz"/>
    <x v="79"/>
    <m/>
    <d v="2017-07-10T18:19:00"/>
    <d v="2017-07-11T13:30:00"/>
    <s v="Para análise e homologação."/>
    <d v="1899-12-30T19:11:00"/>
    <n v="0.79930555555620231"/>
    <d v="1900-01-01T00:00:00"/>
    <s v="18:19"/>
  </r>
  <r>
    <s v="Secretaria de Gestão de Serviços"/>
    <x v="53"/>
    <s v="Licitação"/>
    <s v=" DG  "/>
    <s v=" DG  _Atualiz"/>
    <x v="68"/>
    <m/>
    <d v="2017-07-11T13:30:00"/>
    <d v="2017-07-12T16:40:00"/>
    <s v="Para apreciação."/>
    <d v="1899-12-31T03:10:00"/>
    <n v="1.1319444444452529"/>
    <d v="1900-01-01T00:00:00"/>
    <s v="13:30"/>
  </r>
  <r>
    <s v="Secretaria de Gestão de Serviços"/>
    <x v="53"/>
    <s v="Licitação"/>
    <s v=" COC  "/>
    <s v=" COC  _Atualiz"/>
    <x v="80"/>
    <m/>
    <d v="2017-07-12T16:40:00"/>
    <d v="2017-07-12T17:12:00"/>
    <s v="Para empenhar."/>
    <d v="1899-12-30T00:32:00"/>
    <n v="2.2222222221898846E-2"/>
    <d v="1899-12-31T00:00:00"/>
    <s v="16:40"/>
  </r>
  <r>
    <s v="Coordenadoria de Segurança, Transporte e Apoio Administrativo"/>
    <x v="54"/>
    <s v="Registro de Preços"/>
    <s v="ASG  "/>
    <s v="ASG_Atualiz"/>
    <x v="57"/>
    <m/>
    <s v="-"/>
    <d v="2017-08-17T12:59:00"/>
    <s v="-"/>
    <d v="1899-12-30T00:00:00"/>
    <n v="0"/>
    <e v="#VALUE!"/>
    <e v="#VALUE!"/>
  </r>
  <r>
    <s v="Coordenadoria de Segurança, Transporte e Apoio Administrativo"/>
    <x v="54"/>
    <s v="Registro de Preços"/>
    <s v="CSTA  "/>
    <s v="CSTA_Atualiz"/>
    <x v="17"/>
    <m/>
    <d v="2017-08-17T12:59:00"/>
    <d v="2017-08-18T14:30:00"/>
    <s v="Para análise e apreciação do Estudo Preliminar."/>
    <d v="1899-12-31T01:31:00"/>
    <n v="1.0631944444394321"/>
    <d v="1900-01-01T00:00:00"/>
    <s v="12:59"/>
  </r>
  <r>
    <s v="Coordenadoria de Segurança, Transporte e Apoio Administrativo"/>
    <x v="54"/>
    <s v="Registro de Preços"/>
    <s v="SECGS  "/>
    <s v="SECGS_Atualiz"/>
    <x v="18"/>
    <m/>
    <d v="2017-08-18T14:30:00"/>
    <d v="2017-08-29T12:33:00"/>
    <s v="Para anÃ¡lise do Estudo Preliminar."/>
    <d v="1900-01-09T22:03:00"/>
    <n v="10.918750000004366"/>
    <d v="1900-01-07T00:00:00"/>
    <s v="14:30"/>
  </r>
  <r>
    <s v="Coordenadoria de Segurança, Transporte e Apoio Administrativo"/>
    <x v="54"/>
    <s v="Registro de Preços"/>
    <s v="CSTA  "/>
    <s v="CSTA_Atualiz"/>
    <x v="17"/>
    <m/>
    <d v="2017-08-29T12:33:00"/>
    <d v="2017-09-27T16:59:00"/>
    <s v="Para informações complementares e adequações conforme minuta anexa."/>
    <d v="1900-01-28T04:26:00"/>
    <n v="29.184722222220444"/>
    <n v="-3"/>
    <s v="12:33"/>
  </r>
  <r>
    <s v="Coordenadoria de Segurança, Transporte e Apoio Administrativo"/>
    <x v="54"/>
    <s v="Registro de Preços"/>
    <s v="SECGS  "/>
    <s v="SECGS_Atualiz"/>
    <x v="18"/>
    <m/>
    <d v="2017-09-27T16:59:00"/>
    <d v="2017-09-28T11:46:00"/>
    <s v="Com Estudo preliminar retificado. Com informação da CSTA."/>
    <d v="1899-12-30T18:47:00"/>
    <n v="0.78263888888614019"/>
    <d v="1900-01-01T00:00:00"/>
    <s v="16:59"/>
  </r>
  <r>
    <s v="Coordenadoria de Segurança, Transporte e Apoio Administrativo"/>
    <x v="54"/>
    <s v="Registro de Preços"/>
    <s v="CSTA  "/>
    <s v="CSTA_Atualiz"/>
    <x v="17"/>
    <m/>
    <d v="2017-09-28T11:46:00"/>
    <d v="2017-11-10T13:39:00"/>
    <s v="Estamos de acordo com a inclusão de mais uma impressora ao estudo, devendo o mesmo ser atualizado co"/>
    <d v="1900-02-11T01:53:00"/>
    <n v="43.078472222223354"/>
    <n v="-13"/>
    <s v="11:46"/>
  </r>
  <r>
    <s v="Coordenadoria de Segurança, Transporte e Apoio Administrativo"/>
    <x v="54"/>
    <s v="Registro de Preços"/>
    <s v="SECGS  "/>
    <s v="SECGS_Atualiz"/>
    <x v="18"/>
    <m/>
    <d v="2017-11-10T13:39:00"/>
    <d v="2018-02-09T13:58:00"/>
    <s v="Para apreciação. Pelo prosseguimento."/>
    <d v="1900-03-31T00:19:00"/>
    <n v="91.013194444443798"/>
    <d v="1900-09-05T00:00:00"/>
    <s v="13:39"/>
  </r>
  <r>
    <s v="Coordenadoria de Segurança, Transporte e Apoio Administrativo"/>
    <x v="54"/>
    <s v="Registro de Preços"/>
    <s v="SECGA  "/>
    <s v="SECGA  _Atualiz"/>
    <x v="84"/>
    <m/>
    <d v="2018-02-09T13:58:00"/>
    <d v="2018-02-09T18:41:00"/>
    <s v="Solicitamos os trâmites necessários à contratação dos serviços de manutenção de impressoras gráficas"/>
    <d v="1899-12-30T04:43:00"/>
    <n v="0.19652777777810115"/>
    <d v="1899-12-31T00:00:00"/>
    <s v="13:58"/>
  </r>
  <r>
    <s v="Coordenadoria de Segurança, Transporte e Apoio Administrativo"/>
    <x v="54"/>
    <s v="Registro de Preços"/>
    <s v="CLC  "/>
    <s v="CLC  _Atualiz"/>
    <x v="85"/>
    <m/>
    <d v="2018-02-09T18:41:00"/>
    <d v="2018-02-14T14:12:00"/>
    <s v="Considerando os orÃ§amentos juntados pelo setor solicitante segue para elaborar planilha preÃ§os de ba"/>
    <d v="1900-01-03T19:31:00"/>
    <n v="4.8131944444467081"/>
    <d v="1900-01-03T00:00:00"/>
    <s v="18:41"/>
  </r>
  <r>
    <s v="Coordenadoria de Segurança, Transporte e Apoio Administrativo"/>
    <x v="54"/>
    <s v="Registro de Preços"/>
    <s v=" SC  "/>
    <s v=" SC  _Atualiz"/>
    <x v="75"/>
    <m/>
    <d v="2018-02-14T14:12:00"/>
    <s v="-"/>
    <s v="Para elaborar planilha de preços."/>
    <d v="1899-12-30T00:00:00"/>
    <n v="0"/>
    <e v="#VALUE!"/>
    <s v="14:12"/>
  </r>
  <r>
    <s v="Coordenadoria de Segurança, Transporte e Apoio Administrativo"/>
    <x v="55"/>
    <m/>
    <m/>
    <s v="ASG_Atualiz"/>
    <x v="57"/>
    <m/>
    <s v="-"/>
    <d v="2017-08-24T14:49:00"/>
    <s v="-"/>
    <d v="1899-12-30T00:00:00"/>
    <n v="0"/>
    <e v="#VALUE!"/>
    <e v="#VALUE!"/>
  </r>
  <r>
    <s v="Coordenadoria de Segurança, Transporte e Apoio Administrativo"/>
    <x v="55"/>
    <m/>
    <m/>
    <s v="CSTA_Atualiz"/>
    <x v="17"/>
    <m/>
    <d v="2017-08-24T14:49:00"/>
    <d v="2017-10-18T15:46:00"/>
    <s v="Para atendimento na CSTA em virtude da extinção da ASG."/>
    <d v="1900-02-23T00:57:00"/>
    <n v="55.039583333338669"/>
    <n v="-5"/>
    <s v="14:49"/>
  </r>
  <r>
    <s v="Coordenadoria de Segurança, Transporte e Apoio Administrativo"/>
    <x v="55"/>
    <m/>
    <m/>
    <s v="SECGS_Atualiz"/>
    <x v="18"/>
    <m/>
    <d v="2017-10-18T15:46:00"/>
    <d v="2017-11-06T17:46:00"/>
    <s v="Para anÃ¡lise do Estudo Preliminar em minuta"/>
    <d v="1900-01-18T02:00:00"/>
    <n v="19.083333333328483"/>
    <n v="-10"/>
    <s v="15:46"/>
  </r>
  <r>
    <s v="Coordenadoria de Segurança, Transporte e Apoio Administrativo"/>
    <x v="55"/>
    <m/>
    <m/>
    <s v="CSTA_Atualiz"/>
    <x v="17"/>
    <m/>
    <d v="2017-11-06T17:46:00"/>
    <d v="2017-12-22T14:22:00"/>
    <s v="Entende-se pela viabilidade da contratação, sendo necessário complementar o estudo técnico e"/>
    <d v="1900-02-13T20:36:00"/>
    <n v="45.858333333337214"/>
    <d v="1900-01-12T00:00:00"/>
    <s v="17:46"/>
  </r>
  <r>
    <s v="Coordenadoria de Segurança, Transporte e Apoio Administrativo"/>
    <x v="55"/>
    <m/>
    <m/>
    <s v="SECGS_Atualiz"/>
    <x v="18"/>
    <m/>
    <d v="2017-12-22T14:22:00"/>
    <d v="2018-02-09T17:13:00"/>
    <s v="Com o Estudo Preliminar, excluindo as faixas"/>
    <d v="1900-02-17T02:51:00"/>
    <n v="49.118750000001455"/>
    <d v="1900-08-28T00:00:00"/>
    <s v="14:22"/>
  </r>
  <r>
    <s v="Coordenadoria de Segurança, Transporte e Apoio Administrativo"/>
    <x v="56"/>
    <s v="DISPENSA"/>
    <m/>
    <s v="ASG_Atualiz"/>
    <x v="57"/>
    <m/>
    <s v="-"/>
    <d v="2017-05-22T16:17:00"/>
    <s v="-"/>
    <d v="1899-12-30T00:00:00"/>
    <n v="0"/>
    <e v="#VALUE!"/>
    <e v="#VALUE!"/>
  </r>
  <r>
    <s v="Coordenadoria de Segurança, Transporte e Apoio Administrativo"/>
    <x v="56"/>
    <s v="DISPENSA"/>
    <m/>
    <s v="CSTA_Atualiz"/>
    <x v="17"/>
    <m/>
    <d v="2017-05-22T16:17:00"/>
    <d v="2017-05-22T18:18:00"/>
    <s v="Para análise."/>
    <d v="1899-12-30T02:01:00"/>
    <n v="8.4027777775190771E-2"/>
    <d v="1899-12-31T00:00:00"/>
    <s v="16:17"/>
  </r>
  <r>
    <s v="Coordenadoria de Segurança, Transporte e Apoio Administrativo"/>
    <x v="56"/>
    <s v="DISPENSA"/>
    <m/>
    <s v="SECGS_Atualiz"/>
    <x v="18"/>
    <m/>
    <d v="2017-05-22T18:18:00"/>
    <d v="2017-05-23T13:48:00"/>
    <s v="Para análise"/>
    <d v="1899-12-30T19:30:00"/>
    <n v="0.8125"/>
    <d v="1900-01-01T00:00:00"/>
    <s v="18:18"/>
  </r>
  <r>
    <s v="Coordenadoria de Segurança, Transporte e Apoio Administrativo"/>
    <x v="56"/>
    <s v="DISPENSA"/>
    <m/>
    <s v="CSTA_Atualiz"/>
    <x v="17"/>
    <m/>
    <d v="2017-05-23T13:48:00"/>
    <d v="2017-05-24T11:08:00"/>
    <s v="Solicito anexar o projeto bÃ¡sico pertinente, citando, no item Justificativa, o estudo preliminar em"/>
    <d v="1899-12-30T21:20:00"/>
    <n v="0.88888888889050577"/>
    <d v="1900-01-01T00:00:00"/>
    <s v="13:48"/>
  </r>
  <r>
    <s v="Coordenadoria de Segurança, Transporte e Apoio Administrativo"/>
    <x v="56"/>
    <s v="DISPENSA"/>
    <m/>
    <s v="ASG_Atualiz"/>
    <x v="57"/>
    <m/>
    <d v="2017-05-24T11:08:00"/>
    <d v="2017-06-13T11:57:00"/>
    <s v="Para providências conforme DOC/PAD n.º 094203/2017."/>
    <d v="1900-01-19T00:49:00"/>
    <n v="20.034027777779556"/>
    <n v="-8"/>
    <s v="11:8"/>
  </r>
  <r>
    <s v="Coordenadoria de Segurança, Transporte e Apoio Administrativo"/>
    <x v="56"/>
    <s v="DISPENSA"/>
    <m/>
    <s v="CSTA_Atualiz"/>
    <x v="17"/>
    <m/>
    <d v="2017-06-13T11:57:00"/>
    <d v="2017-06-19T13:31:00"/>
    <s v="Em atendimento ao doc 94935/2017."/>
    <d v="1900-01-05T01:34:00"/>
    <n v="6.0652777777795563"/>
    <d v="1900-01-03T00:00:00"/>
    <s v="11:57"/>
  </r>
  <r>
    <s v="Coordenadoria de Segurança, Transporte e Apoio Administrativo"/>
    <x v="56"/>
    <s v="DISPENSA"/>
    <m/>
    <s v="SECGS_Atualiz"/>
    <x v="18"/>
    <m/>
    <d v="2017-06-19T13:31:00"/>
    <d v="2017-06-19T19:05:00"/>
    <s v="Para anÃ¡lise"/>
    <d v="1899-12-30T05:34:00"/>
    <n v="0.23194444444379769"/>
    <d v="1899-12-31T00:00:00"/>
    <s v="13:31"/>
  </r>
  <r>
    <s v="Coordenadoria de Segurança, Transporte e Apoio Administrativo"/>
    <x v="56"/>
    <s v="DISPENSA"/>
    <m/>
    <s v="SPO  _Atualiz"/>
    <x v="97"/>
    <m/>
    <d v="2017-06-19T19:05:00"/>
    <d v="2017-06-20T14:32:00"/>
    <s v="Solicitamos disponibilidade orÃ§amentÃ¡ria conforme projeto bÃ¡sico."/>
    <d v="1899-12-30T19:27:00"/>
    <n v="0.81041666666715173"/>
    <d v="1900-01-01T00:00:00"/>
    <s v="19:5"/>
  </r>
  <r>
    <s v="Coordenadoria de Segurança, Transporte e Apoio Administrativo"/>
    <x v="56"/>
    <s v="DISPENSA"/>
    <m/>
    <s v="COC  _Atualiz"/>
    <x v="98"/>
    <m/>
    <d v="2017-06-20T14:32:00"/>
    <d v="2017-06-20T14:48:00"/>
    <s v="Com a informação de disponibilidade"/>
    <d v="1899-12-30T00:16:00"/>
    <n v="1.1111111110949423E-2"/>
    <d v="1899-12-31T00:00:00"/>
    <s v="14:32"/>
  </r>
  <r>
    <s v="Coordenadoria de Segurança, Transporte e Apoio Administrativo"/>
    <x v="56"/>
    <s v="DISPENSA"/>
    <m/>
    <s v=" SECOFC  _Atualiz"/>
    <x v="72"/>
    <m/>
    <d v="2017-06-20T14:48:00"/>
    <d v="2017-06-20T15:42:00"/>
    <s v="Para ciência e encaminhamento."/>
    <d v="1899-12-30T00:54:00"/>
    <n v="3.7499999998544808E-2"/>
    <d v="1899-12-31T00:00:00"/>
    <s v="14:48"/>
  </r>
  <r>
    <s v="Coordenadoria de Segurança, Transporte e Apoio Administrativo"/>
    <x v="56"/>
    <s v="DISPENSA"/>
    <m/>
    <s v=" CLC  _Atualiz"/>
    <x v="74"/>
    <m/>
    <d v="2017-06-20T15:42:00"/>
    <d v="2017-06-20T18:51:00"/>
    <s v="Com informação de disponibilidade orçamentária, para demais providências."/>
    <d v="1899-12-30T03:09:00"/>
    <n v="0.13124999999854481"/>
    <d v="1899-12-31T00:00:00"/>
    <s v="15:42"/>
  </r>
  <r>
    <s v="Coordenadoria de Segurança, Transporte e Apoio Administrativo"/>
    <x v="56"/>
    <s v="DISPENSA"/>
    <m/>
    <s v=" SC  _Atualiz"/>
    <x v="75"/>
    <m/>
    <d v="2017-06-20T18:51:00"/>
    <d v="2017-07-12T16:40:00"/>
    <s v="Para orçar."/>
    <d v="1900-01-20T21:49:00"/>
    <n v="21.909027777779556"/>
    <n v="-7"/>
    <s v="18:51"/>
  </r>
  <r>
    <s v="Coordenadoria de Segurança, Transporte e Apoio Administrativo"/>
    <x v="56"/>
    <s v="DISPENSA"/>
    <m/>
    <s v=" CLC  _Atualiz"/>
    <x v="74"/>
    <m/>
    <d v="2017-07-12T16:40:00"/>
    <d v="2017-07-13T12:45:00"/>
    <s v="Para os devidos fins."/>
    <d v="1899-12-30T20:05:00"/>
    <n v="0.83680555555474712"/>
    <d v="1900-01-01T00:00:00"/>
    <s v="16:40"/>
  </r>
  <r>
    <s v="Coordenadoria de Segurança, Transporte e Apoio Administrativo"/>
    <x v="56"/>
    <s v="DISPENSA"/>
    <m/>
    <s v=" SECGA  _Atualiz"/>
    <x v="69"/>
    <m/>
    <d v="2017-07-13T12:45:00"/>
    <d v="2017-07-13T15:20:00"/>
    <s v="Para análise e conveniência de Dispensa de Licitação."/>
    <d v="1899-12-30T02:35:00"/>
    <n v="0.10763888889050577"/>
    <d v="1899-12-31T00:00:00"/>
    <s v="12:45"/>
  </r>
  <r>
    <s v="Coordenadoria de Segurança, Transporte e Apoio Administrativo"/>
    <x v="56"/>
    <s v="DISPENSA"/>
    <m/>
    <s v=" CLC  _Atualiz"/>
    <x v="74"/>
    <m/>
    <d v="2017-07-13T15:20:00"/>
    <d v="2017-07-14T15:19:00"/>
    <s v="Para elaboração do termo de dispensa de licitação."/>
    <d v="1899-12-30T23:59:00"/>
    <n v="0.99930555555329192"/>
    <d v="1900-01-01T00:00:00"/>
    <s v="15:20"/>
  </r>
  <r>
    <s v="Coordenadoria de Segurança, Transporte e Apoio Administrativo"/>
    <x v="56"/>
    <s v="DISPENSA"/>
    <m/>
    <s v=" SASAC  _Atualiz"/>
    <x v="92"/>
    <m/>
    <d v="2017-07-14T15:19:00"/>
    <d v="2017-07-24T15:23:00"/>
    <s v="Para elaborar Termo de Dispensa de Licitação."/>
    <d v="1900-01-09T00:04:00"/>
    <n v="10.002777777779556"/>
    <d v="1900-01-06T00:00:00"/>
    <s v="15:19"/>
  </r>
  <r>
    <s v="Coordenadoria de Segurança, Transporte e Apoio Administrativo"/>
    <x v="56"/>
    <s v="DISPENSA"/>
    <m/>
    <s v=" CLC  _Atualiz"/>
    <x v="74"/>
    <m/>
    <d v="2017-07-24T15:23:00"/>
    <d v="2017-07-24T18:57:00"/>
    <s v="COM TDL 327/2017"/>
    <d v="1899-12-30T03:34:00"/>
    <n v="0.14861111110803904"/>
    <d v="1899-12-31T00:00:00"/>
    <s v="15:23"/>
  </r>
  <r>
    <s v="Coordenadoria de Segurança, Transporte e Apoio Administrativo"/>
    <x v="56"/>
    <s v="DISPENSA"/>
    <m/>
    <s v=" SECGA  _Atualiz"/>
    <x v="69"/>
    <m/>
    <d v="2017-07-24T18:57:00"/>
    <d v="2017-07-25T15:06:00"/>
    <s v="Para análise e designação gestores/fiscais."/>
    <d v="1899-12-30T20:09:00"/>
    <n v="0.83958333333430346"/>
    <d v="1900-01-01T00:00:00"/>
    <s v="18:57"/>
  </r>
  <r>
    <s v="Coordenadoria de Segurança, Transporte e Apoio Administrativo"/>
    <x v="56"/>
    <s v="DISPENSA"/>
    <m/>
    <s v=" DG  _Atualiz"/>
    <x v="68"/>
    <m/>
    <d v="2017-07-25T15:06:00"/>
    <d v="2017-07-25T18:07:00"/>
    <s v="solicita autorização para a contratação por dispensa de licitação"/>
    <d v="1899-12-30T03:01:00"/>
    <n v="0.12569444444670808"/>
    <d v="1899-12-31T00:00:00"/>
    <s v="15:6"/>
  </r>
  <r>
    <s v="Coordenadoria de Segurança, Transporte e Apoio Administrativo"/>
    <x v="56"/>
    <s v="DISPENSA"/>
    <m/>
    <s v=" COC  _Atualiz"/>
    <x v="80"/>
    <m/>
    <d v="2017-07-25T18:07:00"/>
    <d v="2017-07-26T12:53:00"/>
    <s v="Para empenhar."/>
    <d v="1899-12-30T18:46:00"/>
    <n v="0.78194444444670808"/>
    <d v="1900-01-01T00:00:00"/>
    <s v="18:7"/>
  </r>
  <r>
    <s v="Coordenadoria de Segurança, Transporte e Apoio Administrativo"/>
    <x v="56"/>
    <s v="DISPENSA"/>
    <m/>
    <s v=" GABCOC  _Atualiz"/>
    <x v="83"/>
    <m/>
    <d v="2017-07-26T12:53:00"/>
    <d v="2017-07-26T17:51:00"/>
    <s v="Para emissão de Nota de Empenho."/>
    <d v="1899-12-30T04:58:00"/>
    <n v="0.2069444444423425"/>
    <d v="1899-12-31T00:00:00"/>
    <s v="12:53"/>
  </r>
  <r>
    <s v="Coordenadoria de Segurança, Transporte e Apoio Administrativo"/>
    <x v="57"/>
    <m/>
    <m/>
    <s v="ASG_Atualiz"/>
    <x v="57"/>
    <m/>
    <s v="-"/>
    <d v="2017-06-01T11:12:00"/>
    <s v="-"/>
    <d v="1899-12-30T00:00:00"/>
    <n v="0"/>
    <e v="#VALUE!"/>
    <e v="#VALUE!"/>
  </r>
  <r>
    <s v="Coordenadoria de Segurança, Transporte e Apoio Administrativo"/>
    <x v="57"/>
    <m/>
    <m/>
    <s v="CSTA_Atualiz"/>
    <x v="17"/>
    <m/>
    <d v="2017-06-01T11:12:00"/>
    <d v="2017-06-01T15:54:00"/>
    <s v="Para análise da solicitação."/>
    <d v="1899-12-30T04:42:00"/>
    <n v="0.19583333333139308"/>
    <d v="1899-12-31T00:00:00"/>
    <s v="11:12"/>
  </r>
  <r>
    <s v="Coordenadoria de Segurança, Transporte e Apoio Administrativo"/>
    <x v="57"/>
    <m/>
    <m/>
    <s v="SECGS_Atualiz"/>
    <x v="18"/>
    <m/>
    <d v="2017-06-01T15:54:00"/>
    <d v="2017-06-05T18:52:00"/>
    <s v="Para apreciação e encaminhamento."/>
    <d v="1900-01-03T02:58:00"/>
    <n v="4.1236111111138598"/>
    <d v="1900-01-02T00:00:00"/>
    <s v="15:54"/>
  </r>
  <r>
    <s v="Coordenadoria de Segurança, Transporte e Apoio Administrativo"/>
    <x v="57"/>
    <m/>
    <m/>
    <s v="CSTA_Atualiz"/>
    <x v="17"/>
    <m/>
    <d v="2017-06-05T18:52:00"/>
    <d v="2017-06-07T12:49:00"/>
    <s v="De acordo, solicito sugerir data e abrir trÃ¢mite colaborativo para convite Ã s Ã¡reas demandantes."/>
    <d v="1899-12-31T17:57:00"/>
    <n v="1.7479166666671517"/>
    <d v="1900-01-02T00:00:00"/>
    <s v="18:52"/>
  </r>
  <r>
    <s v="Coordenadoria de Segurança, Transporte e Apoio Administrativo"/>
    <x v="57"/>
    <m/>
    <m/>
    <s v="ASG_Atualiz"/>
    <x v="57"/>
    <m/>
    <d v="2017-06-07T12:49:00"/>
    <d v="2017-06-07T14:53:00"/>
    <s v="para informar os maiores demandantes."/>
    <d v="1899-12-30T02:04:00"/>
    <n v="8.611111110803904E-2"/>
    <d v="1899-12-31T00:00:00"/>
    <s v="12:49"/>
  </r>
  <r>
    <s v="Coordenadoria de Segurança, Transporte e Apoio Administrativo"/>
    <x v="57"/>
    <m/>
    <m/>
    <s v="CSTA_Atualiz"/>
    <x v="17"/>
    <m/>
    <d v="2017-06-07T14:53:00"/>
    <d v="2017-06-07T16:51:00"/>
    <s v="Com as informações inseridas."/>
    <d v="1899-12-30T01:58:00"/>
    <n v="8.1944444442342501E-2"/>
    <d v="1899-12-31T00:00:00"/>
    <s v="14:53"/>
  </r>
  <r>
    <s v="Coordenadoria de Segurança, Transporte e Apoio Administrativo"/>
    <x v="57"/>
    <m/>
    <m/>
    <s v="SPLE  _Atualiz"/>
    <x v="99"/>
    <m/>
    <d v="2017-06-07T16:51:00"/>
    <d v="2017-06-07T17:20:00"/>
    <s v="-"/>
    <d v="1899-12-30T00:29:00"/>
    <n v="2.0138888889050577E-2"/>
    <d v="1899-12-31T00:00:00"/>
    <s v="16:51"/>
  </r>
  <r>
    <s v="Coordenadoria de Segurança, Transporte e Apoio Administrativo"/>
    <x v="57"/>
    <m/>
    <m/>
    <s v="SCI  _Atualiz"/>
    <x v="100"/>
    <m/>
    <d v="2017-06-07T16:51:00"/>
    <d v="2017-06-07T17:48:00"/>
    <s v="-"/>
    <d v="1899-12-30T00:57:00"/>
    <n v="3.9583333338669036E-2"/>
    <d v="1899-12-31T00:00:00"/>
    <s v="16:51"/>
  </r>
  <r>
    <s v="Coordenadoria de Segurança, Transporte e Apoio Administrativo"/>
    <x v="57"/>
    <m/>
    <m/>
    <s v="ASCOM  _Atualiz"/>
    <x v="101"/>
    <m/>
    <d v="2017-06-07T16:51:00"/>
    <d v="2017-06-08T15:26:00"/>
    <s v="-"/>
    <d v="1899-12-30T22:35:00"/>
    <n v="0.94097222222626442"/>
    <d v="1900-01-01T00:00:00"/>
    <s v="16:51"/>
  </r>
  <r>
    <s v="Coordenadoria de Segurança, Transporte e Apoio Administrativo"/>
    <x v="57"/>
    <m/>
    <m/>
    <s v=" EJE  _Atualiz"/>
    <x v="102"/>
    <m/>
    <d v="2017-06-07T16:51:00"/>
    <d v="2017-06-08T19:23:00"/>
    <s v="-"/>
    <d v="1899-12-31T02:32:00"/>
    <n v="1.1055555555576575"/>
    <d v="1900-01-01T00:00:00"/>
    <s v="16:51"/>
  </r>
  <r>
    <s v="Coordenadoria de Segurança, Transporte e Apoio Administrativo"/>
    <x v="57"/>
    <m/>
    <m/>
    <s v=" COPE  _Atualiz"/>
    <x v="103"/>
    <m/>
    <d v="2017-06-07T16:51:00"/>
    <d v="2017-06-12T13:19:00"/>
    <s v="-"/>
    <d v="1900-01-03T20:28:00"/>
    <n v="4.8527777777781012"/>
    <d v="1900-01-03T00:00:00"/>
    <s v="16:51"/>
  </r>
  <r>
    <s v="Coordenadoria de Segurança, Transporte e Apoio Administrativo"/>
    <x v="57"/>
    <m/>
    <m/>
    <s v="CSTA_Atualiz"/>
    <x v="17"/>
    <m/>
    <d v="2017-06-12T13:19:00"/>
    <d v="2017-06-12T15:21:00"/>
    <s v="Conclusão de trâmite colaborativo"/>
    <d v="1899-12-30T02:02:00"/>
    <n v="8.4722222221898846E-2"/>
    <d v="1899-12-31T00:00:00"/>
    <s v="13:19"/>
  </r>
  <r>
    <s v="Coordenadoria de Segurança, Transporte e Apoio Administrativo"/>
    <x v="57"/>
    <m/>
    <m/>
    <s v="ASG_Atualiz"/>
    <x v="57"/>
    <m/>
    <d v="2017-06-12T15:21:00"/>
    <d v="2017-06-14T10:33:00"/>
    <s v="Para aguardar a reunião elencada."/>
    <d v="1899-12-31T19:12:00"/>
    <n v="1.8000000000029104"/>
    <d v="1900-01-02T00:00:00"/>
    <s v="15:21"/>
  </r>
  <r>
    <s v="Coordenadoria de Segurança, Transporte e Apoio Administrativo"/>
    <x v="57"/>
    <m/>
    <m/>
    <s v="CSTA_Atualiz"/>
    <x v="17"/>
    <m/>
    <d v="2017-06-14T10:33:00"/>
    <d v="2017-06-19T17:16:00"/>
    <s v="Para inclusÃ£o da ata da reuniÃ£o."/>
    <d v="1900-01-04T06:43:00"/>
    <n v="5.2798611111138598"/>
    <d v="1900-01-02T00:00:00"/>
    <s v="10:33"/>
  </r>
  <r>
    <s v="Coordenadoria de Segurança, Transporte e Apoio Administrativo"/>
    <x v="57"/>
    <m/>
    <m/>
    <s v=" SII  _Atualiz"/>
    <x v="104"/>
    <m/>
    <d v="2017-06-19T17:16:00"/>
    <d v="2017-06-20T14:17:00"/>
    <s v="-"/>
    <d v="1899-12-30T21:01:00"/>
    <n v="0.87569444443943212"/>
    <d v="1900-01-01T00:00:00"/>
    <s v="17:16"/>
  </r>
  <r>
    <s v="Coordenadoria de Segurança, Transporte e Apoio Administrativo"/>
    <x v="57"/>
    <m/>
    <m/>
    <s v=" SLE  _Atualiz"/>
    <x v="105"/>
    <m/>
    <d v="2017-06-19T17:16:00"/>
    <d v="2017-06-22T18:11:00"/>
    <s v="-"/>
    <d v="1900-01-02T00:55:00"/>
    <n v="3.0381944444452529"/>
    <d v="1900-01-03T00:00:00"/>
    <s v="17:16"/>
  </r>
  <r>
    <s v="Coordenadoria de Segurança, Transporte e Apoio Administrativo"/>
    <x v="57"/>
    <m/>
    <m/>
    <s v=" EJE  _Atualiz"/>
    <x v="102"/>
    <m/>
    <d v="2017-06-19T17:16:00"/>
    <d v="2017-06-23T15:48:00"/>
    <s v="-"/>
    <d v="1900-01-02T22:32:00"/>
    <n v="3.9388888888861402"/>
    <d v="1900-01-04T00:00:00"/>
    <s v="17:16"/>
  </r>
  <r>
    <s v="Coordenadoria de Segurança, Transporte e Apoio Administrativo"/>
    <x v="57"/>
    <m/>
    <m/>
    <s v=" COPE  _Atualiz"/>
    <x v="103"/>
    <m/>
    <d v="2017-06-19T17:16:00"/>
    <d v="2017-06-26T17:45:00"/>
    <s v="-"/>
    <d v="1900-01-06T00:29:00"/>
    <n v="7.0201388888890506"/>
    <d v="1900-01-05T00:00:00"/>
    <s v="17:16"/>
  </r>
  <r>
    <s v="Coordenadoria de Segurança, Transporte e Apoio Administrativo"/>
    <x v="57"/>
    <m/>
    <m/>
    <s v=" ASCOM  _Atualiz"/>
    <x v="106"/>
    <m/>
    <d v="2017-06-19T17:16:00"/>
    <d v="2017-06-28T13:28:00"/>
    <s v="-"/>
    <d v="1900-01-07T20:12:00"/>
    <n v="8.8416666666671517"/>
    <d v="1900-01-07T00:00:00"/>
    <s v="17:16"/>
  </r>
  <r>
    <s v="Coordenadoria de Segurança, Transporte e Apoio Administrativo"/>
    <x v="57"/>
    <m/>
    <m/>
    <s v="CSTA_Atualiz"/>
    <x v="17"/>
    <m/>
    <d v="2017-06-28T13:28:00"/>
    <d v="2017-06-29T18:25:00"/>
    <s v="Conclusão de trâmite colaborativo"/>
    <d v="1899-12-31T04:57:00"/>
    <n v="1.2062499999956344"/>
    <d v="1900-01-01T00:00:00"/>
    <s v="13:28"/>
  </r>
  <r>
    <s v="Coordenadoria de Segurança, Transporte e Apoio Administrativo"/>
    <x v="57"/>
    <m/>
    <m/>
    <s v="ASG_Atualiz"/>
    <x v="57"/>
    <m/>
    <d v="2017-06-29T18:25:00"/>
    <d v="2017-08-29T12:16:00"/>
    <s v="Para verificação das demandas relacionadas."/>
    <d v="1900-02-28T17:51:00"/>
    <n v="60.743750000001455"/>
    <d v="1899-12-31T00:00:00"/>
    <s v="18:25"/>
  </r>
  <r>
    <s v="Coordenadoria de Segurança, Transporte e Apoio Administrativo"/>
    <x v="58"/>
    <m/>
    <m/>
    <s v="CSTA_Atualiz"/>
    <x v="17"/>
    <m/>
    <s v="-"/>
    <d v="2018-02-07T16:18:00"/>
    <s v="-"/>
    <d v="1899-12-30T00:00:00"/>
    <n v="0"/>
    <e v="#VALUE!"/>
    <e v="#VALUE!"/>
  </r>
  <r>
    <s v="Coordenadoria de Segurança, Transporte e Apoio Administrativo"/>
    <x v="58"/>
    <m/>
    <m/>
    <s v="SECGS_Atualiz"/>
    <x v="18"/>
    <m/>
    <d v="2018-02-07T16:18:00"/>
    <d v="2018-02-18T20:15:00"/>
    <s v="Com manifestaÃ§Ã£o da CSTA pelo encaminhamento do pedido."/>
    <d v="1900-01-10T03:57:00"/>
    <n v="11.164583333331393"/>
    <d v="1900-01-07T00:00:00"/>
    <s v="16:18"/>
  </r>
  <r>
    <s v="Coordenadoria de Segurança, Transporte e Apoio Administrativo"/>
    <x v="58"/>
    <m/>
    <m/>
    <s v="CSTA_Atualiz"/>
    <x v="17"/>
    <m/>
    <d v="2018-02-18T20:15:00"/>
    <d v="2018-02-19T16:20:00"/>
    <s v="Previamente, solicito informar se o objeto foi ou será incluído em contratação normal"/>
    <d v="1899-12-30T20:05:00"/>
    <n v="0.83680555555474712"/>
    <d v="1899-12-31T00:00:00"/>
    <s v="20:15"/>
  </r>
  <r>
    <s v="Coordenadoria de Segurança, Transporte e Apoio Administrativo"/>
    <x v="59"/>
    <s v="Licitação"/>
    <m/>
    <s v="ASG_Atualiz"/>
    <x v="57"/>
    <m/>
    <s v="-"/>
    <d v="2017-09-06T11:59:00"/>
    <s v="-"/>
    <d v="1899-12-30T00:00:00"/>
    <n v="0"/>
    <e v="#VALUE!"/>
    <e v="#VALUE!"/>
  </r>
  <r>
    <s v="Coordenadoria de Segurança, Transporte e Apoio Administrativo"/>
    <x v="59"/>
    <s v="Licitação"/>
    <m/>
    <s v="SEO  _Atualiz"/>
    <x v="107"/>
    <m/>
    <d v="2017-09-06T11:59:00"/>
    <d v="2017-09-06T15:39:00"/>
    <s v="Segue para pagamento."/>
    <d v="1899-12-30T03:40:00"/>
    <n v="0.15277777778101154"/>
    <d v="1899-12-31T00:00:00"/>
    <s v="11:59"/>
  </r>
  <r>
    <s v="Coordenadoria de Segurança, Transporte e Apoio Administrativo"/>
    <x v="59"/>
    <s v="Licitação"/>
    <m/>
    <s v="CSTA_Atualiz"/>
    <x v="17"/>
    <m/>
    <d v="2017-09-06T15:39:00"/>
    <d v="2017-09-11T14:17:00"/>
    <s v="Para substituir."/>
    <d v="1900-01-03T22:38:00"/>
    <n v="4.9430555555518367"/>
    <d v="1900-01-01T00:00:00"/>
    <s v="15:39"/>
  </r>
  <r>
    <s v="Coordenadoria de Segurança, Transporte e Apoio Administrativo"/>
    <x v="59"/>
    <s v="Licitação"/>
    <m/>
    <s v="SEO  _Atualiz"/>
    <x v="107"/>
    <m/>
    <d v="2017-09-11T14:17:00"/>
    <d v="2017-09-11T15:40:00"/>
    <s v="Segue para pagamento."/>
    <d v="1899-12-30T01:23:00"/>
    <n v="5.7638888894871343E-2"/>
    <d v="1899-12-31T00:00:00"/>
    <s v="14:17"/>
  </r>
  <r>
    <s v="Coordenadoria de Segurança, Transporte e Apoio Administrativo"/>
    <x v="59"/>
    <s v="Licitação"/>
    <m/>
    <s v="SPCF  _Atualiz"/>
    <x v="108"/>
    <m/>
    <d v="2017-09-11T15:40:00"/>
    <d v="2017-09-11T17:31:00"/>
    <s v="Para registros/apropriações."/>
    <d v="1899-12-30T01:51:00"/>
    <n v="7.7083333329937886E-2"/>
    <d v="1899-12-31T00:00:00"/>
    <s v="15:40"/>
  </r>
  <r>
    <s v="Coordenadoria de Segurança, Transporte e Apoio Administrativo"/>
    <x v="59"/>
    <s v="Licitação"/>
    <m/>
    <s v="GABCFIC  _Atualiz"/>
    <x v="109"/>
    <m/>
    <d v="2017-09-11T17:31:00"/>
    <d v="2017-09-12T17:11:00"/>
    <s v="Para indicar retenções."/>
    <d v="1899-12-30T23:40:00"/>
    <n v="0.98611111110949423"/>
    <d v="1900-01-01T00:00:00"/>
    <s v="17:31"/>
  </r>
  <r>
    <s v="Coordenadoria de Segurança, Transporte e Apoio Administrativo"/>
    <x v="59"/>
    <s v="Licitação"/>
    <m/>
    <s v="SPCF  _Atualiz"/>
    <x v="108"/>
    <m/>
    <d v="2017-09-12T17:11:00"/>
    <d v="2017-09-13T19:25:00"/>
    <s v="Para liquidação"/>
    <d v="1899-12-31T02:14:00"/>
    <n v="1.0930555555605679"/>
    <d v="1900-01-01T00:00:00"/>
    <s v="17:11"/>
  </r>
  <r>
    <s v="Coordenadoria de Segurança, Transporte e Apoio Administrativo"/>
    <x v="59"/>
    <s v="Licitação"/>
    <m/>
    <s v="CFIC  _Atualiz"/>
    <x v="110"/>
    <m/>
    <d v="2017-09-13T19:25:00"/>
    <d v="2017-09-13T19:28:00"/>
    <s v="Para pagamento do documento hábil 2017NP002006, e demais providências"/>
    <d v="1899-12-30T00:03:00"/>
    <n v="2.0833333328482695E-3"/>
    <d v="1899-12-31T00:00:00"/>
    <s v="19:25"/>
  </r>
  <r>
    <s v="Coordenadoria de Segurança, Transporte e Apoio Administrativo"/>
    <x v="59"/>
    <s v="Licitação"/>
    <m/>
    <s v="SAEF  _Atualiz"/>
    <x v="111"/>
    <m/>
    <d v="2017-09-13T19:28:00"/>
    <d v="2017-09-14T14:06:00"/>
    <s v="para pagamento"/>
    <d v="1899-12-30T18:38:00"/>
    <n v="0.77638888888759539"/>
    <d v="1900-01-01T00:00:00"/>
    <s v="19:28"/>
  </r>
  <r>
    <s v="Coordenadoria de Segurança, Transporte e Apoio Administrativo"/>
    <x v="59"/>
    <s v="Licitação"/>
    <m/>
    <s v=" SCL  _Atualiz"/>
    <x v="112"/>
    <m/>
    <d v="2017-09-14T14:06:00"/>
    <d v="2017-09-14T16:25:00"/>
    <s v="Para ciência e providências."/>
    <d v="1899-12-30T02:19:00"/>
    <n v="9.6527777779556345E-2"/>
    <d v="1899-12-31T00:00:00"/>
    <s v="14:6"/>
  </r>
  <r>
    <s v="Coordenadoria de Segurança, Transporte e Apoio Administrativo"/>
    <x v="59"/>
    <s v="Licitação"/>
    <m/>
    <s v="CSTA_Atualiz"/>
    <x v="17"/>
    <m/>
    <d v="2017-09-14T16:25:00"/>
    <d v="2017-10-04T14:29:00"/>
    <s v="De acordo, para acompanhamento da contratação."/>
    <d v="1900-01-18T22:04:00"/>
    <n v="19.919444444443798"/>
    <n v="-7"/>
    <s v="16:25"/>
  </r>
  <r>
    <s v="Coordenadoria de Segurança, Transporte e Apoio Administrativo"/>
    <x v="59"/>
    <s v="Licitação"/>
    <m/>
    <s v=" SEO  _Atualiz"/>
    <x v="88"/>
    <m/>
    <d v="2017-10-04T14:29:00"/>
    <d v="2017-10-04T18:23:00"/>
    <s v="Segue para pagamento."/>
    <d v="1899-12-30T03:54:00"/>
    <n v="0.16249999999854481"/>
    <d v="1899-12-31T00:00:00"/>
    <s v="14:29"/>
  </r>
  <r>
    <s v="Coordenadoria de Segurança, Transporte e Apoio Administrativo"/>
    <x v="59"/>
    <s v="Licitação"/>
    <m/>
    <s v=" SPCF  _Atualiz"/>
    <x v="113"/>
    <m/>
    <d v="2017-10-04T18:23:00"/>
    <d v="2017-10-05T16:07:00"/>
    <s v="Para apropriações e posterior envio para pagamento."/>
    <d v="1899-12-30T21:44:00"/>
    <n v="0.90555555555329192"/>
    <d v="1900-01-01T00:00:00"/>
    <s v="18:23"/>
  </r>
  <r>
    <s v="Coordenadoria de Segurança, Transporte e Apoio Administrativo"/>
    <x v="59"/>
    <s v="Licitação"/>
    <m/>
    <s v=" CFIC  _Atualiz"/>
    <x v="114"/>
    <m/>
    <d v="2017-10-05T16:07:00"/>
    <d v="2017-10-05T18:49:00"/>
    <s v="Para pagamento do documento hábil 2017NP002234, e demais providências"/>
    <d v="1899-12-30T02:42:00"/>
    <n v="0.11250000000291038"/>
    <d v="1899-12-31T00:00:00"/>
    <s v="16:7"/>
  </r>
  <r>
    <s v="Coordenadoria de Segurança, Transporte e Apoio Administrativo"/>
    <x v="59"/>
    <s v="Licitação"/>
    <m/>
    <s v=" SEF  _Atualiz"/>
    <x v="115"/>
    <m/>
    <d v="2017-10-05T18:49:00"/>
    <d v="2017-10-06T13:03:00"/>
    <s v="para pagamento"/>
    <d v="1899-12-30T18:14:00"/>
    <n v="0.75972222221753327"/>
    <d v="1900-01-01T00:00:00"/>
    <s v="18:49"/>
  </r>
  <r>
    <s v="Coordenadoria de Segurança, Transporte e Apoio Administrativo"/>
    <x v="59"/>
    <s v="Licitação"/>
    <m/>
    <s v="CSTA_Atualiz"/>
    <x v="17"/>
    <m/>
    <d v="2017-10-06T13:03:00"/>
    <d v="2017-11-07T17:35:00"/>
    <s v="Para conhecimento da realização do pagamento"/>
    <d v="1900-01-31T04:32:00"/>
    <n v="32.188888888893416"/>
    <d v="1900-01-01T00:00:00"/>
    <s v="13:3"/>
  </r>
  <r>
    <s v="Coordenadoria de Segurança, Transporte e Apoio Administrativo"/>
    <x v="59"/>
    <s v="Licitação"/>
    <m/>
    <s v=" SEO  _Atualiz"/>
    <x v="88"/>
    <m/>
    <d v="2017-11-07T17:35:00"/>
    <d v="2017-11-07T18:56:00"/>
    <s v="SEGUE PARA PAGAMENTO"/>
    <d v="1899-12-30T01:21:00"/>
    <n v="5.6250000001455192E-2"/>
    <d v="1899-12-31T00:00:00"/>
    <s v="17:35"/>
  </r>
  <r>
    <s v="Coordenadoria de Segurança, Transporte e Apoio Administrativo"/>
    <x v="59"/>
    <s v="Licitação"/>
    <m/>
    <s v=" SPCF  _Atualiz"/>
    <x v="113"/>
    <m/>
    <d v="2017-11-07T18:56:00"/>
    <d v="2017-11-08T16:52:00"/>
    <s v="Para registros/apropriações."/>
    <d v="1899-12-30T21:56:00"/>
    <n v="0.913888888884685"/>
    <d v="1900-01-01T00:00:00"/>
    <s v="18:56"/>
  </r>
  <r>
    <s v="Coordenadoria de Segurança, Transporte e Apoio Administrativo"/>
    <x v="59"/>
    <s v="Licitação"/>
    <m/>
    <s v=" CFIC  _Atualiz"/>
    <x v="114"/>
    <m/>
    <d v="2017-11-08T16:52:00"/>
    <d v="2017-11-08T17:00:00"/>
    <s v="Para pagamento do documento hábil 2017NP002552, e demais providências"/>
    <d v="1899-12-30T00:08:00"/>
    <n v="5.5555555591126904E-3"/>
    <d v="1899-12-31T00:00:00"/>
    <s v="16:52"/>
  </r>
  <r>
    <s v="Coordenadoria de Segurança, Transporte e Apoio Administrativo"/>
    <x v="59"/>
    <s v="Licitação"/>
    <m/>
    <s v=" SEF  _Atualiz"/>
    <x v="115"/>
    <m/>
    <d v="2017-11-08T17:00:00"/>
    <d v="2017-11-08T18:51:00"/>
    <s v="para pagamento"/>
    <d v="1899-12-30T01:51:00"/>
    <n v="7.7083333329937886E-2"/>
    <d v="1899-12-31T00:00:00"/>
    <s v="17:0"/>
  </r>
  <r>
    <s v="Coordenadoria de Segurança, Transporte e Apoio Administrativo"/>
    <x v="59"/>
    <s v="Licitação"/>
    <m/>
    <s v="CSTA_Atualiz"/>
    <x v="17"/>
    <m/>
    <d v="2017-11-08T18:51:00"/>
    <d v="2017-12-04T17:45:00"/>
    <s v="Para conhecimento da realização do pagamento"/>
    <d v="1900-01-24T22:54:00"/>
    <n v="25.954166666670062"/>
    <n v="-5"/>
    <s v="18:51"/>
  </r>
  <r>
    <s v="Coordenadoria de Segurança, Transporte e Apoio Administrativo"/>
    <x v="59"/>
    <s v="Licitação"/>
    <m/>
    <s v=" SEO  _Atualiz"/>
    <x v="88"/>
    <m/>
    <d v="2017-12-04T17:45:00"/>
    <d v="2017-12-04T18:40:00"/>
    <s v="Segue para pagamento."/>
    <d v="1899-12-30T00:55:00"/>
    <n v="3.8194444445252884E-2"/>
    <d v="1899-12-31T00:00:00"/>
    <s v="17:45"/>
  </r>
  <r>
    <s v="Coordenadoria de Segurança, Transporte e Apoio Administrativo"/>
    <x v="59"/>
    <s v="Licitação"/>
    <m/>
    <s v=" SPCF  _Atualiz"/>
    <x v="113"/>
    <m/>
    <d v="2017-12-04T18:40:00"/>
    <d v="2017-12-05T16:35:00"/>
    <s v="Para apropriações e posterior envio para pagamento."/>
    <d v="1899-12-30T21:55:00"/>
    <n v="0.91319444443797693"/>
    <d v="1900-01-01T00:00:00"/>
    <s v="18:40"/>
  </r>
  <r>
    <s v="Coordenadoria de Segurança, Transporte e Apoio Administrativo"/>
    <x v="59"/>
    <s v="Licitação"/>
    <m/>
    <s v=" CFIC  _Atualiz"/>
    <x v="114"/>
    <m/>
    <d v="2017-12-05T16:35:00"/>
    <d v="2017-12-05T19:16:00"/>
    <s v="Para pagamento do documento hábil 2017NP002824, e demais providências"/>
    <d v="1899-12-30T02:41:00"/>
    <n v="0.11180555555620231"/>
    <d v="1899-12-31T00:00:00"/>
    <s v="16:35"/>
  </r>
  <r>
    <s v="Coordenadoria de Segurança, Transporte e Apoio Administrativo"/>
    <x v="59"/>
    <s v="Licitação"/>
    <m/>
    <s v=" SEF  _Atualiz"/>
    <x v="115"/>
    <m/>
    <d v="2017-12-05T19:16:00"/>
    <d v="2017-12-06T13:46:00"/>
    <s v="para pagamento"/>
    <d v="1899-12-30T18:30:00"/>
    <n v="0.77083333333575865"/>
    <d v="1900-01-01T00:00:00"/>
    <s v="19:16"/>
  </r>
  <r>
    <s v="Coordenadoria de Segurança, Transporte e Apoio Administrativo"/>
    <x v="59"/>
    <s v="Licitação"/>
    <m/>
    <s v="CSTA_Atualiz"/>
    <x v="17"/>
    <m/>
    <d v="2017-12-06T13:46:00"/>
    <d v="2017-12-12T16:33:00"/>
    <s v="Para conhecimento da realização do pagamento e providências"/>
    <d v="1900-01-05T02:47:00"/>
    <n v="6.1159722222218988"/>
    <d v="1900-01-04T00:00:00"/>
    <s v="13:46"/>
  </r>
  <r>
    <s v="Coordenadoria de Segurança, Transporte e Apoio Administrativo"/>
    <x v="59"/>
    <s v="Licitação"/>
    <m/>
    <s v=" SEO  _Atualiz"/>
    <x v="88"/>
    <m/>
    <d v="2017-12-12T16:33:00"/>
    <d v="2017-12-12T17:06:00"/>
    <s v="Segue para pagamento."/>
    <d v="1899-12-30T00:33:00"/>
    <n v="2.2916666668606922E-2"/>
    <d v="1899-12-31T00:00:00"/>
    <s v="16:33"/>
  </r>
  <r>
    <s v="Coordenadoria de Segurança, Transporte e Apoio Administrativo"/>
    <x v="59"/>
    <s v="Licitação"/>
    <m/>
    <s v=" SPCF  _Atualiz"/>
    <x v="113"/>
    <m/>
    <d v="2017-12-12T17:06:00"/>
    <d v="2017-12-13T10:36:00"/>
    <s v="Para apropriações e posterior envio para pagamento."/>
    <d v="1899-12-30T17:30:00"/>
    <n v="0.72916666666424135"/>
    <d v="1900-01-01T00:00:00"/>
    <s v="17:6"/>
  </r>
  <r>
    <s v="Coordenadoria de Segurança, Transporte e Apoio Administrativo"/>
    <x v="59"/>
    <s v="Licitação"/>
    <m/>
    <s v=" CFIC  _Atualiz"/>
    <x v="114"/>
    <m/>
    <d v="2017-12-13T10:36:00"/>
    <d v="2017-12-13T14:24:00"/>
    <s v="'"/>
    <d v="1899-12-30T03:48:00"/>
    <n v="0.15833333333284827"/>
    <d v="1899-12-31T00:00:00"/>
    <s v="10:36"/>
  </r>
  <r>
    <s v="Coordenadoria de Segurança, Transporte e Apoio Administrativo"/>
    <x v="59"/>
    <s v="Licitação"/>
    <m/>
    <s v=" SEF  _Atualiz"/>
    <x v="115"/>
    <m/>
    <d v="2017-12-13T14:24:00"/>
    <d v="2017-12-13T17:05:00"/>
    <s v="para pagamento"/>
    <d v="1899-12-30T02:41:00"/>
    <n v="0.11180555555620231"/>
    <d v="1899-12-31T00:00:00"/>
    <s v="14:24"/>
  </r>
  <r>
    <s v="Coordenadoria de Segurança, Transporte e Apoio Administrativo"/>
    <x v="59"/>
    <s v="Licitação"/>
    <m/>
    <s v=" SPCF  _Atualiz"/>
    <x v="113"/>
    <m/>
    <d v="2017-12-13T17:05:00"/>
    <d v="2018-01-09T15:05:00"/>
    <s v="Para procedimentos de encerramento do exercício 2017"/>
    <d v="1900-01-25T22:00:00"/>
    <n v="26.916666666664241"/>
    <d v="1900-09-02T00:00:00"/>
    <s v="17:5"/>
  </r>
  <r>
    <s v="Coordenadoria de Segurança, Transporte e Apoio Administrativo"/>
    <x v="59"/>
    <s v="Licitação"/>
    <m/>
    <s v=" CFIC  _Atualiz"/>
    <x v="114"/>
    <m/>
    <d v="2018-01-09T15:05:00"/>
    <d v="2018-01-09T19:11:00"/>
    <s v="Para pagamento do documento hábil 2017NP002953"/>
    <d v="1899-12-30T04:06:00"/>
    <n v="0.17083333333721384"/>
    <d v="1899-12-31T00:00:00"/>
    <s v="15:5"/>
  </r>
  <r>
    <s v="Coordenadoria de Segurança, Transporte e Apoio Administrativo"/>
    <x v="59"/>
    <s v="Licitação"/>
    <m/>
    <s v=" SEF  _Atualiz"/>
    <x v="115"/>
    <m/>
    <d v="2018-01-09T19:11:00"/>
    <d v="2018-01-10T14:17:00"/>
    <s v="para pagamento"/>
    <d v="1899-12-30T19:06:00"/>
    <n v="0.79583333332993789"/>
    <d v="1900-01-01T00:00:00"/>
    <s v="19:11"/>
  </r>
  <r>
    <s v="Coordenadoria de Segurança, Transporte e Apoio Administrativo"/>
    <x v="59"/>
    <s v="Licitação"/>
    <m/>
    <s v="CSTA_Atualiz"/>
    <x v="17"/>
    <m/>
    <d v="2018-01-10T14:17:00"/>
    <d v="2018-02-07T14:32:00"/>
    <s v="Para conhecimento da realização do pagamento"/>
    <d v="1900-01-27T00:15:00"/>
    <n v="28.010416666671517"/>
    <n v="-3"/>
    <s v="14:17"/>
  </r>
  <r>
    <s v="Coordenadoria de Segurança, Transporte e Apoio Administrativo"/>
    <x v="59"/>
    <s v="Licitação"/>
    <m/>
    <s v=" SEO  _Atualiz"/>
    <x v="88"/>
    <m/>
    <d v="2018-02-07T14:32:00"/>
    <d v="2018-02-08T14:49:00"/>
    <s v="Segue para pagamento."/>
    <d v="1899-12-31T00:17:00"/>
    <n v="1.0118055555503815"/>
    <d v="1900-01-01T00:00:00"/>
    <s v="14:32"/>
  </r>
  <r>
    <s v="Coordenadoria de Segurança, Transporte e Apoio Administrativo"/>
    <x v="59"/>
    <s v="Licitação"/>
    <m/>
    <s v="CSTA_Atualiz"/>
    <x v="17"/>
    <m/>
    <d v="2018-02-08T14:49:00"/>
    <d v="2018-02-15T12:32:00"/>
    <s v="Em devolução."/>
    <d v="1900-01-05T21:43:00"/>
    <n v="6.9048611111138598"/>
    <d v="1900-01-05T00:00:00"/>
    <s v="14:49"/>
  </r>
  <r>
    <s v="Coordenadoria de Segurança, Transporte e Apoio Administrativo"/>
    <x v="59"/>
    <s v="Licitação"/>
    <m/>
    <s v=" SEO  _Atualiz"/>
    <x v="88"/>
    <m/>
    <d v="2018-02-15T12:32:00"/>
    <d v="2018-02-15T13:23:00"/>
    <s v="Com as retificaÃ§Ãµes efetuadas pelo fornecedor."/>
    <d v="1899-12-30T00:51:00"/>
    <n v="3.5416666665696539E-2"/>
    <d v="1899-12-31T00:00:00"/>
    <s v="12:32"/>
  </r>
  <r>
    <s v="Coordenadoria de Segurança, Transporte e Apoio Administrativo"/>
    <x v="59"/>
    <s v="Licitação"/>
    <m/>
    <s v=" SPCF  _Atualiz"/>
    <x v="113"/>
    <m/>
    <d v="2018-02-15T13:23:00"/>
    <d v="2018-02-16T16:13:00"/>
    <s v="Para apropriações e posterior envio para pagamento."/>
    <d v="1899-12-31T02:50:00"/>
    <n v="1.1180555555547471"/>
    <d v="1900-01-01T00:00:00"/>
    <s v="13:23"/>
  </r>
  <r>
    <s v="Coordenadoria de Segurança, Transporte e Apoio Administrativo"/>
    <x v="59"/>
    <s v="Licitação"/>
    <m/>
    <s v=" CFIC  _Atualiz"/>
    <x v="114"/>
    <m/>
    <d v="2018-02-16T16:13:00"/>
    <d v="2018-02-16T16:37:00"/>
    <s v="Para pagamento do documento hábil 2018NP000179, e demais providências"/>
    <d v="1899-12-30T00:24:00"/>
    <n v="1.6666666670062114E-2"/>
    <d v="1899-12-31T00:00:00"/>
    <s v="16:13"/>
  </r>
  <r>
    <s v="Coordenadoria de Segurança, Transporte e Apoio Administrativo"/>
    <x v="59"/>
    <s v="Licitação"/>
    <m/>
    <s v=" SEF  _Atualiz"/>
    <x v="115"/>
    <m/>
    <d v="2018-02-16T16:37:00"/>
    <d v="2018-02-16T17:10:00"/>
    <s v="para pagamento"/>
    <d v="1899-12-30T00:33:00"/>
    <n v="2.2916666668606922E-2"/>
    <d v="1899-12-31T00:00:00"/>
    <s v="16:37"/>
  </r>
  <r>
    <s v="Coordenadoria de Segurança, Transporte e Apoio Administrativo"/>
    <x v="59"/>
    <s v="Licitação"/>
    <m/>
    <s v="CSTA_Atualiz"/>
    <x v="17"/>
    <m/>
    <d v="2018-02-16T17:10:00"/>
    <s v="-"/>
    <s v="Para ciência e providências."/>
    <d v="1899-12-30T00:00:00"/>
    <n v="0"/>
    <e v="#VALUE!"/>
    <s v="17:10"/>
  </r>
  <r>
    <s v="Coordenadoria de Segurança, Transporte e Apoio Administrativo"/>
    <x v="60"/>
    <m/>
    <s v="ASSISEG  "/>
    <s v="ASSISEG  "/>
    <x v="116"/>
    <m/>
    <s v="-"/>
    <d v="2016-05-31T19:15:00"/>
    <s v="-"/>
    <d v="1899-12-30T00:00:00"/>
    <n v="0"/>
    <e v="#VALUE!"/>
    <e v="#VALUE!"/>
  </r>
  <r>
    <s v="Coordenadoria de Segurança, Transporte e Apoio Administrativo"/>
    <x v="60"/>
    <m/>
    <s v="COGSA  "/>
    <s v="COGSA  "/>
    <x v="117"/>
    <m/>
    <d v="2016-05-31T19:15:00"/>
    <d v="2016-06-08T13:26:00"/>
    <s v="Para análise"/>
    <d v="1900-01-06T18:11:00"/>
    <n v="7.757638888884685"/>
    <n v="-18"/>
    <s v="19:15"/>
  </r>
  <r>
    <s v="Coordenadoria de Segurança, Transporte e Apoio Administrativo"/>
    <x v="60"/>
    <m/>
    <s v="CLC  "/>
    <s v="CLC  "/>
    <x v="85"/>
    <m/>
    <d v="2016-06-08T13:26:00"/>
    <d v="2016-06-13T14:25:00"/>
    <s v="Para apreciação e manifestação."/>
    <d v="1900-01-04T00:59:00"/>
    <n v="5.0409722222248092"/>
    <d v="1900-01-03T00:00:00"/>
    <s v="13:26"/>
  </r>
  <r>
    <s v="Coordenadoria de Segurança, Transporte e Apoio Administrativo"/>
    <x v="60"/>
    <m/>
    <s v="SASG  "/>
    <s v="SASG  "/>
    <x v="118"/>
    <m/>
    <d v="2016-06-08T13:26:00"/>
    <d v="2016-06-13T18:07:00"/>
    <s v="Para apreciação e manifestação."/>
    <d v="1900-01-04T04:41:00"/>
    <n v="5.195138888891961"/>
    <d v="1900-01-03T00:00:00"/>
    <s v="13:26"/>
  </r>
  <r>
    <s v="Coordenadoria de Segurança, Transporte e Apoio Administrativo"/>
    <x v="60"/>
    <m/>
    <s v="CIP  "/>
    <s v="CIP  "/>
    <x v="3"/>
    <m/>
    <d v="2016-06-08T13:26:00"/>
    <d v="2016-06-14T17:48:00"/>
    <s v="Para apreciação e manifestação."/>
    <d v="1900-01-05T04:22:00"/>
    <n v="6.1819444444481633"/>
    <d v="1900-01-04T00:00:00"/>
    <s v="13:26"/>
  </r>
  <r>
    <s v="Coordenadoria de Segurança, Transporte e Apoio Administrativo"/>
    <x v="60"/>
    <m/>
    <s v="CMP  "/>
    <s v="CMP  "/>
    <x v="119"/>
    <m/>
    <d v="2016-06-08T13:26:00"/>
    <d v="2016-06-15T14:55:00"/>
    <s v="Para apreciação e manifestação."/>
    <d v="1900-01-06T01:29:00"/>
    <n v="7.0618055555605679"/>
    <d v="1900-01-05T00:00:00"/>
    <s v="13:26"/>
  </r>
  <r>
    <s v="Coordenadoria de Segurança, Transporte e Apoio Administrativo"/>
    <x v="60"/>
    <m/>
    <s v="SC  "/>
    <s v="SC  "/>
    <x v="86"/>
    <m/>
    <d v="2016-06-08T13:26:00"/>
    <d v="2016-06-15T14:55:00"/>
    <s v="Para apreciação e manifestação."/>
    <d v="1900-01-06T01:29:00"/>
    <n v="7.0618055555605679"/>
    <d v="1900-01-05T00:00:00"/>
    <s v="13:26"/>
  </r>
  <r>
    <s v="Coordenadoria de Segurança, Transporte e Apoio Administrativo"/>
    <x v="60"/>
    <m/>
    <s v="COGSA  "/>
    <s v="COGSA  "/>
    <x v="117"/>
    <m/>
    <d v="2016-06-15T14:55:00"/>
    <d v="2016-06-15T14:59:00"/>
    <s v="Encerramento de trâmite colaborativo"/>
    <d v="1899-12-30T00:04:00"/>
    <n v="2.7777777722803876E-3"/>
    <d v="1899-12-31T00:00:00"/>
    <s v="14:55"/>
  </r>
  <r>
    <s v="Coordenadoria de Segurança, Transporte e Apoio Administrativo"/>
    <x v="60"/>
    <m/>
    <s v="ASSISEG  "/>
    <s v="ASSISEG  "/>
    <x v="116"/>
    <m/>
    <d v="2016-06-15T14:59:00"/>
    <d v="2016-06-23T15:40:00"/>
    <s v="Para avaliação no que se refere a estudos preliminares e adequação aos normativos e modelos existes."/>
    <d v="1900-01-07T00:41:00"/>
    <n v="8.0284722222277196"/>
    <d v="1900-01-06T00:00:00"/>
    <s v="14:59"/>
  </r>
  <r>
    <s v="Coordenadoria de Segurança, Transporte e Apoio Administrativo"/>
    <x v="60"/>
    <m/>
    <s v=" COGSA  "/>
    <s v=" COGSA  "/>
    <x v="120"/>
    <m/>
    <d v="2016-06-23T15:40:00"/>
    <d v="2016-06-30T13:53:00"/>
    <s v="Com as alterações"/>
    <d v="1900-01-05T22:13:00"/>
    <n v="6.9256944444423425"/>
    <d v="1900-01-05T00:00:00"/>
    <s v="15:40"/>
  </r>
  <r>
    <s v="Coordenadoria de Segurança, Transporte e Apoio Administrativo"/>
    <x v="60"/>
    <m/>
    <s v=" CIP  "/>
    <s v=" CIP  "/>
    <x v="3"/>
    <m/>
    <d v="2016-06-30T13:53:00"/>
    <d v="2016-07-11T14:24:00"/>
    <s v="Para apreciação."/>
    <d v="1900-01-10T00:31:00"/>
    <n v="11.021527777775191"/>
    <n v="-15"/>
    <s v="13:53"/>
  </r>
  <r>
    <s v="Coordenadoria de Segurança, Transporte e Apoio Administrativo"/>
    <x v="60"/>
    <m/>
    <s v=" COGSA  "/>
    <s v=" COGSA  "/>
    <x v="120"/>
    <m/>
    <d v="2016-07-11T14:24:00"/>
    <d v="2016-07-12T13:26:00"/>
    <s v="Para efetuar as alterações."/>
    <d v="1899-12-30T23:02:00"/>
    <n v="0.95972222222189885"/>
    <d v="1900-01-01T00:00:00"/>
    <s v="14:24"/>
  </r>
  <r>
    <s v="Coordenadoria de Segurança, Transporte e Apoio Administrativo"/>
    <x v="60"/>
    <m/>
    <s v=" ASSISEG  "/>
    <s v=" ASSISEG  "/>
    <x v="121"/>
    <m/>
    <d v="2016-07-12T13:26:00"/>
    <d v="2016-09-28T11:50:00"/>
    <s v="Para atendimento ao doc 135081/2016"/>
    <d v="1900-03-17T22:24:00"/>
    <n v="77.933333333334303"/>
    <d v="1900-01-12T00:00:00"/>
    <s v="13:26"/>
  </r>
  <r>
    <s v="Coordenadoria de Segurança, Transporte e Apoio Administrativo"/>
    <x v="60"/>
    <m/>
    <s v=" SECGS  "/>
    <s v=" SECGS  "/>
    <x v="18"/>
    <m/>
    <d v="2016-09-28T11:50:00"/>
    <d v="2016-09-28T18:25:00"/>
    <s v="-"/>
    <d v="1899-12-30T06:35:00"/>
    <n v="0.27430555555474712"/>
    <d v="1899-12-31T00:00:00"/>
    <s v="11:50"/>
  </r>
  <r>
    <s v="Coordenadoria de Segurança, Transporte e Apoio Administrativo"/>
    <x v="60"/>
    <m/>
    <s v=" CSTA  "/>
    <s v=" CSTA  "/>
    <x v="17"/>
    <m/>
    <d v="2016-09-28T11:50:00"/>
    <d v="2016-09-29T12:56:00"/>
    <s v="-"/>
    <d v="1899-12-31T01:06:00"/>
    <n v="1.0458333333372138"/>
    <d v="1900-01-01T00:00:00"/>
    <s v="11:50"/>
  </r>
  <r>
    <s v="Coordenadoria de Segurança, Transporte e Apoio Administrativo"/>
    <x v="60"/>
    <m/>
    <s v=" SESEG  "/>
    <s v=" SESEG  "/>
    <x v="2"/>
    <m/>
    <d v="2016-09-29T12:56:00"/>
    <d v="2016-09-29T15:29:00"/>
    <s v="Conclusão de trâmite colaborativo"/>
    <d v="1899-12-30T02:33:00"/>
    <n v="0.10624999999708962"/>
    <d v="1899-12-31T00:00:00"/>
    <s v="12:56"/>
  </r>
  <r>
    <s v="Coordenadoria de Segurança, Transporte e Apoio Administrativo"/>
    <x v="60"/>
    <m/>
    <s v=" CLC  "/>
    <s v=" CLC  "/>
    <x v="74"/>
    <m/>
    <d v="2016-09-29T15:29:00"/>
    <d v="2016-10-10T17:38:00"/>
    <s v="Para prosseguimento"/>
    <d v="1900-01-10T02:09:00"/>
    <n v="11.089583333334303"/>
    <n v="-14"/>
    <s v="15:29"/>
  </r>
  <r>
    <s v="Coordenadoria de Segurança, Transporte e Apoio Administrativo"/>
    <x v="60"/>
    <m/>
    <s v=" SECGS  "/>
    <s v=" SECGS  "/>
    <x v="18"/>
    <m/>
    <d v="2016-10-10T17:38:00"/>
    <d v="2016-10-10T18:50:00"/>
    <s v="À SECGS: com sugestões para o Termo de Referência."/>
    <d v="1899-12-30T01:12:00"/>
    <n v="4.9999999995634425E-2"/>
    <d v="1899-12-31T00:00:00"/>
    <s v="17:38"/>
  </r>
  <r>
    <s v="Coordenadoria de Segurança, Transporte e Apoio Administrativo"/>
    <x v="60"/>
    <m/>
    <s v=" CSTA  "/>
    <s v=" CSTA  "/>
    <x v="17"/>
    <m/>
    <d v="2016-10-10T18:50:00"/>
    <d v="2016-10-11T15:07:00"/>
    <s v="Para verificar."/>
    <d v="1899-12-30T20:17:00"/>
    <n v="0.84513888889341615"/>
    <d v="1900-01-01T00:00:00"/>
    <s v="18:50"/>
  </r>
  <r>
    <s v="Coordenadoria de Segurança, Transporte e Apoio Administrativo"/>
    <x v="60"/>
    <m/>
    <s v=" SESEG  "/>
    <s v=" SESEG  "/>
    <x v="2"/>
    <m/>
    <d v="2016-10-11T15:07:00"/>
    <d v="2016-12-16T13:14:00"/>
    <s v="Ciente e de acordo com a manifestaÃ§Ã£o da SECGS. Para atendimento ao DOC/PAD n.Âº 2087602016."/>
    <d v="1900-03-05T22:07:00"/>
    <n v="65.921527777776646"/>
    <d v="1900-01-04T00:00:00"/>
    <s v="15:7"/>
  </r>
  <r>
    <s v="Coordenadoria de Segurança, Transporte e Apoio Administrativo"/>
    <x v="60"/>
    <m/>
    <s v=" CSTA  "/>
    <s v=" CSTA  "/>
    <x v="17"/>
    <m/>
    <d v="2016-12-16T13:14:00"/>
    <d v="2017-01-11T12:21:00"/>
    <s v="Análise"/>
    <d v="1900-01-24T23:07:00"/>
    <n v="25.963194444440887"/>
    <d v="1900-08-15T00:00:00"/>
    <s v="13:14"/>
  </r>
  <r>
    <s v="Coordenadoria de Segurança, Transporte e Apoio Administrativo"/>
    <x v="60"/>
    <m/>
    <s v=" SESEG  "/>
    <s v=" SESEG  "/>
    <x v="2"/>
    <m/>
    <d v="2017-01-11T12:21:00"/>
    <d v="2017-04-28T13:32:00"/>
    <s v="Para rever o Termo de ReferÃªncia, tirando as referÃªncias diretas ao sistema NUUO"/>
    <d v="1900-04-16T01:11:00"/>
    <n v="107.0493055555562"/>
    <d v="1900-01-09T00:00:00"/>
    <s v="12:21"/>
  </r>
  <r>
    <s v="Coordenadoria de Segurança, Transporte e Apoio Administrativo"/>
    <x v="60"/>
    <m/>
    <s v=" CSTA  "/>
    <s v=" CSTA  "/>
    <x v="17"/>
    <m/>
    <d v="2017-04-28T13:32:00"/>
    <d v="2017-05-25T14:53:00"/>
    <s v="Informação"/>
    <d v="1900-01-26T01:21:00"/>
    <n v="27.056250000001455"/>
    <n v="-2"/>
    <s v="13:32"/>
  </r>
  <r>
    <s v="Coordenadoria de Segurança, Transporte e Apoio Administrativo"/>
    <x v="60"/>
    <m/>
    <s v=" SESEG  "/>
    <s v=" SESEG  "/>
    <x v="2"/>
    <m/>
    <d v="2017-05-25T14:53:00"/>
    <s v="-"/>
    <s v="Para aguardar novas orientaÃ§Ãµes"/>
    <d v="1899-12-30T00:00:00"/>
    <n v="0"/>
    <e v="#VALUE!"/>
    <s v="14:53"/>
  </r>
  <r>
    <s v="Coordenadoria de Segurança, Transporte e Apoio Administrativo_x000a_"/>
    <x v="61"/>
    <s v="Registro de Preços"/>
    <s v="SESEG  "/>
    <s v="SESEG  "/>
    <x v="2"/>
    <m/>
    <s v="-"/>
    <d v="2017-06-01T18:30:00"/>
    <s v="-"/>
    <d v="1899-12-30T00:00:00"/>
    <n v="0"/>
    <e v="#VALUE!"/>
    <e v="#VALUE!"/>
  </r>
  <r>
    <s v="Coordenadoria de Segurança, Transporte e Apoio Administrativo_x000a_"/>
    <x v="61"/>
    <s v="Registro de Preços"/>
    <s v="CSTA  "/>
    <s v="CSTA  "/>
    <x v="17"/>
    <m/>
    <d v="2017-06-01T18:30:00"/>
    <d v="2017-06-14T13:43:00"/>
    <s v="Para análise com TR modificado conforme orientação da CSTA via telefone"/>
    <d v="1900-01-11T19:13:00"/>
    <n v="12.800694444442343"/>
    <d v="1900-01-09T00:00:00"/>
    <s v="18:30"/>
  </r>
  <r>
    <s v="Coordenadoria de Segurança, Transporte e Apoio Administrativo_x000a_"/>
    <x v="61"/>
    <s v="Registro de Preços"/>
    <s v="SESEG  "/>
    <s v="SESEG  "/>
    <x v="2"/>
    <m/>
    <d v="2017-06-14T13:43:00"/>
    <d v="2017-06-28T13:24:00"/>
    <s v="Para inclusÃ£o do Chek List para Registro de PreÃ§os"/>
    <d v="1900-01-12T23:41:00"/>
    <n v="13.986805555556202"/>
    <d v="1900-01-09T00:00:00"/>
    <s v="13:43"/>
  </r>
  <r>
    <s v="Coordenadoria de Segurança, Transporte e Apoio Administrativo_x000a_"/>
    <x v="61"/>
    <s v="Registro de Preços"/>
    <s v="CSTA  "/>
    <s v="CSTA  "/>
    <x v="17"/>
    <m/>
    <d v="2017-06-28T13:24:00"/>
    <d v="2017-07-14T14:42:00"/>
    <s v="Para prosseguimento"/>
    <d v="1900-01-15T01:18:00"/>
    <n v="16.054166666668607"/>
    <n v="-11"/>
    <s v="13:24"/>
  </r>
  <r>
    <s v="Coordenadoria de Segurança, Transporte e Apoio Administrativo_x000a_"/>
    <x v="61"/>
    <s v="Registro de Preços"/>
    <s v="SECGS  "/>
    <s v="SECGS  "/>
    <x v="18"/>
    <m/>
    <d v="2017-07-14T14:42:00"/>
    <d v="2017-07-14T16:09:00"/>
    <s v="Para análise"/>
    <d v="1899-12-30T01:27:00"/>
    <n v="6.0416666667151731E-2"/>
    <d v="1899-12-31T00:00:00"/>
    <s v="14:42"/>
  </r>
  <r>
    <s v="Coordenadoria de Segurança, Transporte e Apoio Administrativo_x000a_"/>
    <x v="61"/>
    <s v="Registro de Preços"/>
    <s v="CSTA  "/>
    <s v="CSTA  "/>
    <x v="17"/>
    <m/>
    <d v="2017-07-14T16:09:00"/>
    <d v="2017-07-17T17:47:00"/>
    <s v="Previamente à análise do Projeto Básico, solicito ratificar se se trata de registro de preços"/>
    <d v="1900-01-02T01:38:00"/>
    <n v="3.0680555555518367"/>
    <d v="1900-01-01T00:00:00"/>
    <s v="16:9"/>
  </r>
  <r>
    <s v="Coordenadoria de Segurança, Transporte e Apoio Administrativo_x000a_"/>
    <x v="61"/>
    <s v="Registro de Preços"/>
    <s v="SESEG  "/>
    <s v="SESEG  "/>
    <x v="2"/>
    <m/>
    <d v="2017-07-17T17:47:00"/>
    <d v="2017-07-24T14:34:00"/>
    <s v="Para informar"/>
    <d v="1900-01-05T20:47:00"/>
    <n v="6.8659722222218988"/>
    <d v="1900-01-05T00:00:00"/>
    <s v="17:47"/>
  </r>
  <r>
    <s v="Coordenadoria de Segurança, Transporte e Apoio Administrativo_x000a_"/>
    <x v="61"/>
    <s v="Registro de Preços"/>
    <s v="CSTA  "/>
    <s v="CSTA  "/>
    <x v="17"/>
    <m/>
    <d v="2017-07-24T14:34:00"/>
    <d v="2017-07-27T17:29:00"/>
    <s v="Para análise de projeto alterado"/>
    <d v="1900-01-02T02:55:00"/>
    <n v="3.1215277777810115"/>
    <d v="1900-01-03T00:00:00"/>
    <s v="14:34"/>
  </r>
  <r>
    <s v="Coordenadoria de Segurança, Transporte e Apoio Administrativo_x000a_"/>
    <x v="61"/>
    <s v="Registro de Preços"/>
    <s v="SESEG  "/>
    <s v="SESEG  "/>
    <x v="2"/>
    <m/>
    <d v="2017-07-27T17:29:00"/>
    <d v="2017-08-30T17:29:00"/>
    <s v="Para providÃªncias"/>
    <d v="1900-02-02T00:00:00"/>
    <n v="34"/>
    <d v="1900-01-02T00:00:00"/>
    <s v="17:29"/>
  </r>
  <r>
    <s v="Coordenadoria de Segurança, Transporte e Apoio Administrativo_x000a_"/>
    <x v="61"/>
    <s v="Registro de Preços"/>
    <s v=" CSTA  "/>
    <s v=" CSTA  "/>
    <x v="17"/>
    <m/>
    <d v="2017-08-30T17:29:00"/>
    <d v="2017-08-30T18:16:00"/>
    <s v="Para análise"/>
    <d v="1899-12-30T00:47:00"/>
    <n v="3.2638888886140194E-2"/>
    <d v="1899-12-31T00:00:00"/>
    <s v="17:29"/>
  </r>
  <r>
    <s v="Coordenadoria de Segurança, Transporte e Apoio Administrativo_x000a_"/>
    <x v="61"/>
    <s v="Registro de Preços"/>
    <s v=" SECGS  "/>
    <s v=" SECGS  "/>
    <x v="18"/>
    <m/>
    <d v="2017-08-30T18:16:00"/>
    <d v="2017-09-05T17:18:00"/>
    <s v="Para anÃ¡lise do Termo de ReferÃªncia para a aquisiÃ§Ã£o de uniformes, com revisÃµes feitas pela CSTA"/>
    <d v="1900-01-04T23:02:00"/>
    <n v="5.9597222222218988"/>
    <n v="-17"/>
    <s v="18:16"/>
  </r>
  <r>
    <s v="Coordenadoria de Segurança, Transporte e Apoio Administrativo_x000a_"/>
    <x v="61"/>
    <s v="Registro de Preços"/>
    <s v=" CSTA  "/>
    <s v=" CSTA  "/>
    <x v="17"/>
    <m/>
    <d v="2017-09-05T17:18:00"/>
    <d v="2017-09-06T12:41:00"/>
    <s v="Para adequar projeto básico conforme itens do check-list e demais necessidades do objeto."/>
    <d v="1899-12-30T19:23:00"/>
    <n v="0.80763888888759539"/>
    <d v="1900-01-01T00:00:00"/>
    <s v="17:18"/>
  </r>
  <r>
    <s v="Coordenadoria de Segurança, Transporte e Apoio Administrativo_x000a_"/>
    <x v="61"/>
    <s v="Registro de Preços"/>
    <s v=" SESEG  "/>
    <s v=" SESEG  "/>
    <x v="2"/>
    <m/>
    <d v="2017-09-06T12:41:00"/>
    <d v="2017-09-15T18:42:00"/>
    <s v="Para retificação conforme solicitado no DOC/PAD n.º 174051/2017 (vide minuta com observações)."/>
    <d v="1900-01-08T06:01:00"/>
    <n v="9.2506944444467081"/>
    <d v="1900-01-05T00:00:00"/>
    <s v="12:41"/>
  </r>
  <r>
    <s v="Coordenadoria de Segurança, Transporte e Apoio Administrativo_x000a_"/>
    <x v="61"/>
    <s v="Registro de Preços"/>
    <s v=" CSTA  "/>
    <s v=" CSTA  "/>
    <x v="17"/>
    <m/>
    <d v="2017-09-15T18:42:00"/>
    <d v="2017-09-18T14:46:00"/>
    <s v="Para análise e prosseguimento"/>
    <d v="1900-01-01T20:04:00"/>
    <n v="2.836111111108039"/>
    <d v="1900-01-01T00:00:00"/>
    <s v="18:42"/>
  </r>
  <r>
    <s v="Coordenadoria de Segurança, Transporte e Apoio Administrativo_x000a_"/>
    <x v="61"/>
    <s v="Registro de Preços"/>
    <s v=" SESEG  "/>
    <s v=" SESEG  "/>
    <x v="2"/>
    <m/>
    <d v="2017-09-18T14:46:00"/>
    <d v="2017-09-22T15:21:00"/>
    <s v="Para separar em itens/lotes"/>
    <d v="1900-01-03T00:35:00"/>
    <n v="4.0243055555547471"/>
    <d v="1900-01-04T00:00:00"/>
    <s v="14:46"/>
  </r>
  <r>
    <s v="Coordenadoria de Segurança, Transporte e Apoio Administrativo_x000a_"/>
    <x v="61"/>
    <s v="Registro de Preços"/>
    <s v=" CSTA  "/>
    <s v=" CSTA  "/>
    <x v="17"/>
    <m/>
    <d v="2017-09-22T15:21:00"/>
    <d v="2017-09-26T15:54:00"/>
    <s v="Para prosseguimento"/>
    <d v="1900-01-03T00:33:00"/>
    <n v="4.0229166666686069"/>
    <d v="1900-01-02T00:00:00"/>
    <s v="15:21"/>
  </r>
  <r>
    <s v="Coordenadoria de Segurança, Transporte e Apoio Administrativo_x000a_"/>
    <x v="61"/>
    <s v="Registro de Preços"/>
    <s v=" SECGS  "/>
    <s v=" SECGS  "/>
    <x v="18"/>
    <m/>
    <d v="2017-09-26T15:54:00"/>
    <d v="2017-10-02T15:32:00"/>
    <s v="Para anÃ¡lise do Termo de ReferÃªncia"/>
    <d v="1900-01-04T23:38:00"/>
    <n v="5.984722222223354"/>
    <n v="-18"/>
    <s v="15:54"/>
  </r>
  <r>
    <s v="Coordenadoria de Segurança, Transporte e Apoio Administrativo_x000a_"/>
    <x v="61"/>
    <s v="Registro de Preços"/>
    <s v=" SESEG  "/>
    <s v=" SESEG  "/>
    <x v="2"/>
    <m/>
    <d v="2017-10-02T15:32:00"/>
    <d v="2017-10-20T12:04:00"/>
    <s v="Para complementar os itens destacados na minuta (prazos, gestor/fiscal, termos anexos)."/>
    <d v="1900-01-16T20:32:00"/>
    <n v="17.855555555557657"/>
    <d v="1900-01-13T00:00:00"/>
    <s v="15:32"/>
  </r>
  <r>
    <s v="Coordenadoria de Segurança, Transporte e Apoio Administrativo_x000a_"/>
    <x v="61"/>
    <s v="Registro de Preços"/>
    <s v=" CSTA  "/>
    <s v=" CSTA  "/>
    <x v="17"/>
    <m/>
    <d v="2017-10-20T12:04:00"/>
    <d v="2017-10-20T12:20:00"/>
    <s v="Para prosseguimento"/>
    <d v="1899-12-30T00:16:00"/>
    <n v="1.1111111110949423E-2"/>
    <d v="1899-12-31T00:00:00"/>
    <s v="12:4"/>
  </r>
  <r>
    <s v="Coordenadoria de Segurança, Transporte e Apoio Administrativo_x000a_"/>
    <x v="61"/>
    <s v="Registro de Preços"/>
    <s v=" SECGS  "/>
    <s v=" SECGS  "/>
    <x v="18"/>
    <m/>
    <d v="2017-10-20T12:20:00"/>
    <d v="2017-10-26T14:21:00"/>
    <s v="Para prosseguimento, com o TR ajustado"/>
    <d v="1900-01-05T02:01:00"/>
    <n v="6.0840277777751908"/>
    <d v="1900-01-04T00:00:00"/>
    <s v="12:20"/>
  </r>
  <r>
    <s v="Coordenadoria de Segurança, Transporte e Apoio Administrativo_x000a_"/>
    <x v="61"/>
    <s v="Registro de Preços"/>
    <s v=" SECGA  "/>
    <s v=" SECGA  "/>
    <x v="69"/>
    <m/>
    <d v="2017-10-26T14:21:00"/>
    <d v="2017-10-27T19:42:00"/>
    <s v="Solicitamos os procedimentos relativos à licitação, conforme projeto básico, com a informação de ."/>
    <d v="1899-12-31T05:21:00"/>
    <n v="1.2229166666656965"/>
    <d v="1900-01-01T00:00:00"/>
    <s v="14:21"/>
  </r>
  <r>
    <s v="Coordenadoria de Segurança, Transporte e Apoio Administrativo_x000a_"/>
    <x v="61"/>
    <s v="Registro de Preços"/>
    <s v=" CLC  "/>
    <s v=" CLC  "/>
    <x v="74"/>
    <m/>
    <d v="2017-10-27T19:42:00"/>
    <d v="2017-10-31T17:30:00"/>
    <s v="Tendo em vista o prazo exíguo"/>
    <d v="1900-01-02T21:48:00"/>
    <n v="3.9083333333328483"/>
    <d v="1900-01-02T00:00:00"/>
    <s v="19:42"/>
  </r>
  <r>
    <s v="Coordenadoria de Segurança, Transporte e Apoio Administrativo_x000a_"/>
    <x v="61"/>
    <s v="Registro de Preços"/>
    <s v=" SC  "/>
    <s v=" SC  "/>
    <x v="75"/>
    <m/>
    <d v="2017-10-31T17:30:00"/>
    <d v="2017-11-10T16:49:00"/>
    <s v="Tendo em vista que os orçamentos estão incompletos, solicitamos pesquisas com outras empresas, na maior brevidade possível, para contratação, ainda, neste exercício financeiro."/>
    <d v="1900-01-08T23:19:00"/>
    <n v="9.9715277777795563"/>
    <n v="-16"/>
    <s v="17:30"/>
  </r>
  <r>
    <s v="Coordenadoria de Segurança, Transporte e Apoio Administrativo_x000a_"/>
    <x v="61"/>
    <s v="Registro de Preços"/>
    <s v=" CLC  "/>
    <s v=" CLC  "/>
    <x v="74"/>
    <m/>
    <d v="2017-11-10T16:49:00"/>
    <d v="2017-11-13T13:23:00"/>
    <s v="Planilha de Preços"/>
    <d v="1900-01-01T20:34:00"/>
    <n v="2.8569444444437977"/>
    <d v="1900-01-01T00:00:00"/>
    <s v="16:49"/>
  </r>
  <r>
    <s v="Coordenadoria de Segurança, Transporte e Apoio Administrativo_x000a_"/>
    <x v="61"/>
    <s v="Registro de Preços"/>
    <s v=" SECGA  "/>
    <s v=" SECGA  "/>
    <x v="69"/>
    <m/>
    <d v="2017-11-13T13:23:00"/>
    <d v="2017-11-13T14:15:00"/>
    <s v="Com informação referente à viabilidade de realização de licitação neste exercício."/>
    <d v="1899-12-30T00:52:00"/>
    <n v="3.6111111112404615E-2"/>
    <d v="1899-12-31T00:00:00"/>
    <s v="13:23"/>
  </r>
  <r>
    <s v="Coordenadoria de Segurança, Transporte e Apoio Administrativo_x000a_"/>
    <x v="61"/>
    <s v="Registro de Preços"/>
    <s v=" SESEG  "/>
    <s v=" SESEG  "/>
    <x v="2"/>
    <m/>
    <d v="2017-11-13T14:15:00"/>
    <d v="2017-11-16T15:03:00"/>
    <s v="Para verificar o prazo de entrega com as empresas orçadas com intuito de viabilizar a licitação aind"/>
    <d v="1900-01-02T00:48:00"/>
    <n v="3.0333333333328483"/>
    <d v="1900-01-03T00:00:00"/>
    <s v="14:15"/>
  </r>
  <r>
    <s v="Coordenadoria de Segurança, Transporte e Apoio Administrativo_x000a_"/>
    <x v="61"/>
    <s v="Registro de Preços"/>
    <s v=" SECGA  "/>
    <s v=" SECGA  "/>
    <x v="69"/>
    <m/>
    <d v="2017-11-16T15:03:00"/>
    <d v="2017-11-16T16:00:00"/>
    <s v="Com a informação"/>
    <d v="1899-12-30T00:57:00"/>
    <n v="3.9583333331393078E-2"/>
    <d v="1899-12-31T00:00:00"/>
    <s v="15:3"/>
  </r>
  <r>
    <s v="Coordenadoria de Segurança, Transporte e Apoio Administrativo_x000a_"/>
    <x v="61"/>
    <s v="Registro de Preços"/>
    <s v=" CLC  "/>
    <s v=" CLC  "/>
    <x v="74"/>
    <m/>
    <d v="2017-11-16T16:00:00"/>
    <d v="2017-11-17T18:26:00"/>
    <s v="Para ciência da informação contida no doc.233014."/>
    <d v="1899-12-31T02:26:00"/>
    <n v="1.101388888891961"/>
    <d v="1900-01-01T00:00:00"/>
    <s v="16:0"/>
  </r>
  <r>
    <s v="Coordenadoria de Segurança, Transporte e Apoio Administrativo_x000a_"/>
    <x v="61"/>
    <s v="Registro de Preços"/>
    <s v=" SESEG  "/>
    <s v=" SESEG  "/>
    <x v="2"/>
    <m/>
    <d v="2017-11-17T18:26:00"/>
    <s v="-"/>
    <s v="Ciente. Segue para contratação no próximo exercício."/>
    <d v="1899-12-30T00:00:00"/>
    <n v="0"/>
    <e v="#VALUE!"/>
    <s v="18:26"/>
  </r>
  <r>
    <s v="Coordenadoria de Segurança, Transporte e Apoio Administrativo_x000a_"/>
    <x v="62"/>
    <m/>
    <s v="SESEG  "/>
    <s v="SESEG  "/>
    <x v="2"/>
    <m/>
    <s v="-"/>
    <d v="2017-09-18T19:05:00"/>
    <s v="-"/>
    <d v="1899-12-30T00:00:00"/>
    <n v="0"/>
    <e v="#VALUE!"/>
    <e v="#VALUE!"/>
  </r>
  <r>
    <s v="Coordenadoria de Segurança, Transporte e Apoio Administrativo_x000a_"/>
    <x v="62"/>
    <m/>
    <s v="CSTA  "/>
    <s v="CSTA  "/>
    <x v="17"/>
    <m/>
    <d v="2017-09-18T19:05:00"/>
    <d v="2017-09-20T14:28:00"/>
    <s v="Para análise."/>
    <d v="1899-12-31T19:23:00"/>
    <n v="1.8076388888875954"/>
    <d v="1900-01-02T00:00:00"/>
    <s v="19:5"/>
  </r>
  <r>
    <s v="Coordenadoria de Segurança, Transporte e Apoio Administrativo_x000a_"/>
    <x v="62"/>
    <m/>
    <s v="SESEG  "/>
    <s v="SESEG  "/>
    <x v="2"/>
    <m/>
    <d v="2017-09-20T14:28:00"/>
    <d v="2017-10-20T12:06:00"/>
    <s v="Para alteraÃ§Ãµes no Termo de ReferÃªncia"/>
    <d v="1900-01-28T21:38:00"/>
    <n v="29.901388888887595"/>
    <d v="1899-12-31T00:00:00"/>
    <s v="14:28"/>
  </r>
  <r>
    <s v="Coordenadoria de Segurança, Transporte e Apoio Administrativo_x000a_"/>
    <x v="62"/>
    <m/>
    <s v="CSTA  "/>
    <s v="CSTA  "/>
    <x v="17"/>
    <m/>
    <d v="2017-10-20T12:06:00"/>
    <d v="2017-10-20T12:23:00"/>
    <s v="Solicita-se a aquisição de dez pistolas Sparks (dispositivos elétricos incapacitantes)"/>
    <d v="1899-12-30T00:17:00"/>
    <n v="1.1805555557657499E-2"/>
    <d v="1899-12-31T00:00:00"/>
    <s v="12:6"/>
  </r>
  <r>
    <s v="Coordenadoria de Segurança, Transporte e Apoio Administrativo_x000a_"/>
    <x v="62"/>
    <m/>
    <s v="SECGS  "/>
    <s v="SECGS  "/>
    <x v="18"/>
    <m/>
    <d v="2017-10-20T12:23:00"/>
    <d v="2017-11-03T17:22:00"/>
    <s v="Para prosseguimento da aquisiÃ§Ã£o de pistolas SPARKS, conforme TR"/>
    <d v="1900-01-13T04:59:00"/>
    <n v="14.207638888889051"/>
    <n v="-12"/>
    <s v="12:23"/>
  </r>
  <r>
    <s v="Coordenadoria de Segurança, Transporte e Apoio Administrativo_x000a_"/>
    <x v="62"/>
    <m/>
    <s v="SECOFC  "/>
    <s v="SECOFC  "/>
    <x v="122"/>
    <m/>
    <d v="2017-11-03T17:22:00"/>
    <d v="2017-11-03T19:02:00"/>
    <s v="Para ciência de que a presente demanda será cancelada."/>
    <d v="1899-12-30T01:40:00"/>
    <n v="6.9444444445252884E-2"/>
    <d v="1899-12-31T00:00:00"/>
    <s v="17:22"/>
  </r>
  <r>
    <s v="Coordenadoria de Segurança, Transporte e Apoio Administrativo_x000a_"/>
    <x v="62"/>
    <m/>
    <s v="COC  "/>
    <s v="COC  "/>
    <x v="98"/>
    <m/>
    <d v="2017-11-03T19:02:00"/>
    <d v="2017-11-03T19:51:00"/>
    <s v="Para os procedimentos necessários"/>
    <d v="1899-12-30T00:49:00"/>
    <n v="3.4027777772280388E-2"/>
    <d v="1899-12-31T00:00:00"/>
    <s v="19:2"/>
  </r>
  <r>
    <s v="Coordenadoria de Segurança, Transporte e Apoio Administrativo_x000a_"/>
    <x v="62"/>
    <m/>
    <s v="SPO  "/>
    <s v="SPO  "/>
    <x v="97"/>
    <m/>
    <d v="2017-11-03T19:51:00"/>
    <d v="2017-11-06T13:42:00"/>
    <s v="Para ciência."/>
    <d v="1900-01-01T17:51:00"/>
    <n v="2.7437500000014552"/>
    <d v="1900-01-01T00:00:00"/>
    <s v="19:51"/>
  </r>
  <r>
    <s v="Coordenadoria de Segurança, Transporte e Apoio Administrativo_x000a_"/>
    <x v="62"/>
    <m/>
    <s v="SESEG  "/>
    <s v="SESEG  "/>
    <x v="2"/>
    <m/>
    <d v="2017-11-06T13:42:00"/>
    <d v="2017-11-06T17:26:00"/>
    <s v="Ciente do cancelamento da demanda."/>
    <d v="1899-12-30T03:44:00"/>
    <n v="0.15555555556056788"/>
    <d v="1899-12-31T00:00:00"/>
    <s v="13:42"/>
  </r>
  <r>
    <s v="Coordenadoria de Segurança, Transporte e Apoio Administrativo_x000a_"/>
    <x v="62"/>
    <m/>
    <s v=" CSTA  "/>
    <s v=" CSTA  "/>
    <x v="17"/>
    <m/>
    <d v="2017-11-06T17:26:00"/>
    <d v="2017-11-09T08:43:00"/>
    <s v="Para apreciação"/>
    <d v="1900-01-01T15:17:00"/>
    <n v="2.6368055555503815"/>
    <d v="1900-01-03T00:00:00"/>
    <s v="17:26"/>
  </r>
  <r>
    <s v="Coordenadoria de Segurança, Transporte e Apoio Administrativo_x000a_"/>
    <x v="62"/>
    <m/>
    <s v=" SECGS  "/>
    <s v=" SECGS  "/>
    <x v="18"/>
    <m/>
    <d v="2017-11-09T08:43:00"/>
    <d v="2017-11-09T11:08:00"/>
    <s v="Para continuidade dos procedimentos preparatórios."/>
    <d v="1899-12-30T02:25:00"/>
    <n v="0.10069444444525288"/>
    <d v="1899-12-31T00:00:00"/>
    <s v="8:43"/>
  </r>
  <r>
    <s v="Coordenadoria de Segurança, Transporte e Apoio Administrativo_x000a_"/>
    <x v="62"/>
    <m/>
    <s v=" CSTA  "/>
    <s v=" CSTA  "/>
    <x v="17"/>
    <m/>
    <d v="2017-11-09T11:08:00"/>
    <d v="2017-11-09T11:39:00"/>
    <s v="De acordo, podendo ser enviado o ofício respectivo, conforme padrão adotado."/>
    <d v="1899-12-30T00:31:00"/>
    <n v="2.1527777782466728E-2"/>
    <d v="1899-12-31T00:00:00"/>
    <s v="11:8"/>
  </r>
  <r>
    <s v="Coordenadoria de Segurança, Transporte e Apoio Administrativo_x000a_"/>
    <x v="62"/>
    <m/>
    <s v=" SESEG  "/>
    <s v=" SESEG  "/>
    <x v="2"/>
    <m/>
    <d v="2017-11-09T11:39:00"/>
    <s v="-"/>
    <s v="Para providências."/>
    <d v="1899-12-30T00:00:00"/>
    <n v="0"/>
    <e v="#VALUE!"/>
    <s v="11:39"/>
  </r>
  <r>
    <s v="Coordenadoria de Segurança, Transporte e Apoio Administrativo_x000a_"/>
    <x v="63"/>
    <m/>
    <s v="SESEG  "/>
    <s v="SESEG  "/>
    <x v="2"/>
    <m/>
    <s v="-"/>
    <d v="2017-05-31T18:35:00"/>
    <s v="-"/>
    <d v="1899-12-30T00:00:00"/>
    <n v="0"/>
    <e v="#VALUE!"/>
    <e v="#VALUE!"/>
  </r>
  <r>
    <s v="Coordenadoria de Segurança, Transporte e Apoio Administrativo_x000a_"/>
    <x v="63"/>
    <m/>
    <s v="CSTA  "/>
    <s v="CSTA  "/>
    <x v="17"/>
    <m/>
    <d v="2017-05-31T18:35:00"/>
    <d v="2017-06-30T18:42:00"/>
    <s v="Para apreciação"/>
    <d v="1900-01-29T00:07:00"/>
    <n v="30.004861111112405"/>
    <n v="-1"/>
    <s v="18:35"/>
  </r>
  <r>
    <s v="Coordenadoria de Segurança, Transporte e Apoio Administrativo_x000a_"/>
    <x v="63"/>
    <m/>
    <s v="SESEG  "/>
    <s v="SESEG  "/>
    <x v="2"/>
    <m/>
    <d v="2017-06-30T18:42:00"/>
    <d v="2017-07-06T14:23:00"/>
    <s v="Para providências"/>
    <d v="1900-01-04T19:41:00"/>
    <n v="5.820138888891961"/>
    <n v="-17"/>
    <s v="18:42"/>
  </r>
  <r>
    <s v="Coordenadoria de Segurança, Transporte e Apoio Administrativo_x000a_"/>
    <x v="63"/>
    <m/>
    <s v="CSTA  "/>
    <s v="CSTA  "/>
    <x v="17"/>
    <m/>
    <d v="2017-07-06T14:23:00"/>
    <d v="2017-07-06T16:22:00"/>
    <s v="Solicita-se encaminhar à Seção de Obras e Projetos os seguintes questionamentos:"/>
    <d v="1899-12-30T01:59:00"/>
    <n v="8.2638888881774619E-2"/>
    <d v="1899-12-31T00:00:00"/>
    <s v="14:23"/>
  </r>
  <r>
    <s v="Coordenadoria de Segurança, Transporte e Apoio Administrativo_x000a_"/>
    <x v="63"/>
    <m/>
    <s v="SECGS  "/>
    <s v="SECGS  "/>
    <x v="18"/>
    <m/>
    <d v="2017-07-06T16:22:00"/>
    <d v="2017-07-06T17:40:00"/>
    <s v="Com solicitação."/>
    <d v="1899-12-30T01:18:00"/>
    <n v="5.4166666668606922E-2"/>
    <d v="1899-12-31T00:00:00"/>
    <s v="16:22"/>
  </r>
  <r>
    <s v="Coordenadoria de Segurança, Transporte e Apoio Administrativo_x000a_"/>
    <x v="63"/>
    <m/>
    <s v="CIP  "/>
    <s v="CIP  "/>
    <x v="3"/>
    <m/>
    <d v="2017-07-06T17:40:00"/>
    <d v="2017-07-07T17:13:00"/>
    <s v="Segue para que a área responsável analise os questionamentos postos pela Coordenadoria"/>
    <d v="1899-12-30T23:33:00"/>
    <n v="0.98125000000436557"/>
    <d v="1900-01-01T00:00:00"/>
    <s v="17:40"/>
  </r>
  <r>
    <s v="Coordenadoria de Segurança, Transporte e Apoio Administrativo_x000a_"/>
    <x v="63"/>
    <m/>
    <s v="SOP  "/>
    <s v="SOP  "/>
    <x v="46"/>
    <m/>
    <d v="2017-07-07T17:13:00"/>
    <d v="2017-07-13T13:11:00"/>
    <s v="Para informar quanto as duvidas suscitada pela Seção de Segurança."/>
    <d v="1900-01-04T19:58:00"/>
    <n v="5.8319444444423425"/>
    <d v="1900-01-04T00:00:00"/>
    <s v="17:13"/>
  </r>
  <r>
    <s v="Coordenadoria de Segurança, Transporte e Apoio Administrativo_x000a_"/>
    <x v="63"/>
    <m/>
    <s v="CIP  "/>
    <s v="CIP  "/>
    <x v="3"/>
    <m/>
    <d v="2017-07-13T13:11:00"/>
    <d v="2017-07-14T18:58:00"/>
    <s v="Com as informações"/>
    <d v="1899-12-31T05:47:00"/>
    <n v="1.2409722222218988"/>
    <d v="1900-01-01T00:00:00"/>
    <s v="13:11"/>
  </r>
  <r>
    <s v="Coordenadoria de Segurança, Transporte e Apoio Administrativo_x000a_"/>
    <x v="63"/>
    <m/>
    <s v="SECGS  "/>
    <s v="SECGS  "/>
    <x v="18"/>
    <m/>
    <d v="2017-07-14T18:58:00"/>
    <d v="2017-07-14T19:22:00"/>
    <s v="Para ciência e encaminhamento."/>
    <d v="1899-12-30T00:24:00"/>
    <n v="1.6666666662786156E-2"/>
    <d v="1899-12-31T00:00:00"/>
    <s v="18:58"/>
  </r>
  <r>
    <s v="Coordenadoria de Segurança, Transporte e Apoio Administrativo_x000a_"/>
    <x v="63"/>
    <m/>
    <s v=" COBRAS  "/>
    <s v=" COBRAS  "/>
    <x v="123"/>
    <m/>
    <d v="2017-07-14T19:22:00"/>
    <d v="2017-07-18T15:20:00"/>
    <s v="Solicito informações sobre as questões relativas aos fóruns construídos."/>
    <d v="1900-01-02T19:58:00"/>
    <n v="3.8319444444496185"/>
    <d v="1900-01-02T00:00:00"/>
    <s v="19:22"/>
  </r>
  <r>
    <s v="Coordenadoria de Segurança, Transporte e Apoio Administrativo_x000a_"/>
    <x v="63"/>
    <m/>
    <s v=" SECGS  "/>
    <s v=" SECGS  "/>
    <x v="18"/>
    <m/>
    <d v="2017-07-18T15:20:00"/>
    <d v="2017-07-18T18:24:00"/>
    <s v="Informação Comissão de Obras."/>
    <d v="1899-12-30T03:04:00"/>
    <n v="0.12777777777955635"/>
    <d v="1899-12-31T00:00:00"/>
    <s v="15:20"/>
  </r>
  <r>
    <s v="Coordenadoria de Segurança, Transporte e Apoio Administrativo_x000a_"/>
    <x v="63"/>
    <m/>
    <s v=" CMP  "/>
    <s v=" CMP  "/>
    <x v="82"/>
    <m/>
    <d v="2017-07-18T18:24:00"/>
    <d v="2017-07-21T15:58:00"/>
    <s v="Sra. Coordenadora, solicitamos anexar as respectivas escrituras com os dados dos muros inclusive"/>
    <d v="1900-01-01T21:34:00"/>
    <n v="2.898611111108039"/>
    <d v="1900-01-03T00:00:00"/>
    <s v="18:24"/>
  </r>
  <r>
    <s v="Coordenadoria de Segurança, Transporte e Apoio Administrativo_x000a_"/>
    <x v="63"/>
    <m/>
    <s v=" SECGA  "/>
    <s v=" SECGA  "/>
    <x v="69"/>
    <m/>
    <d v="2017-07-21T15:58:00"/>
    <d v="2017-07-21T18:53:00"/>
    <s v="Com informação"/>
    <d v="1899-12-30T02:55:00"/>
    <n v="0.12152777778101154"/>
    <d v="1899-12-31T00:00:00"/>
    <s v="15:58"/>
  </r>
  <r>
    <s v="Coordenadoria de Segurança, Transporte e Apoio Administrativo_x000a_"/>
    <x v="63"/>
    <m/>
    <s v=" SECGS  "/>
    <s v=" SECGS  "/>
    <x v="18"/>
    <m/>
    <d v="2017-07-21T18:53:00"/>
    <d v="2017-07-21T19:24:00"/>
    <s v="Conforme sugestão da Coordenadoria de Material e Patrimônio emitida no doc. 138502, seria mais viáve"/>
    <d v="1899-12-30T00:31:00"/>
    <n v="2.1527777775190771E-2"/>
    <d v="1899-12-31T00:00:00"/>
    <s v="18:53"/>
  </r>
  <r>
    <s v="Coordenadoria de Segurança, Transporte e Apoio Administrativo_x000a_"/>
    <x v="63"/>
    <m/>
    <s v=" CSTA  "/>
    <s v=" CSTA  "/>
    <x v="17"/>
    <m/>
    <d v="2017-07-21T19:24:00"/>
    <d v="2017-07-28T16:18:00"/>
    <s v="Para atender ao doc. 138502/2017 ."/>
    <d v="1900-01-05T20:54:00"/>
    <n v="6.8708333333343035"/>
    <d v="1900-01-05T00:00:00"/>
    <s v="19:24"/>
  </r>
  <r>
    <s v="Coordenadoria de Segurança, Transporte e Apoio Administrativo_x000a_"/>
    <x v="63"/>
    <m/>
    <s v=" SECGS  "/>
    <s v=" SECGS  "/>
    <x v="18"/>
    <m/>
    <d v="2017-07-28T16:18:00"/>
    <d v="2017-08-15T11:10:00"/>
    <s v="Para análise"/>
    <d v="1900-01-16T18:52:00"/>
    <n v="17.786111111112405"/>
    <n v="-10"/>
    <s v="16:18"/>
  </r>
  <r>
    <s v="Coordenadoria de Segurança, Transporte e Apoio Administrativo_x000a_"/>
    <x v="63"/>
    <m/>
    <s v=" CSTA  "/>
    <s v=" CSTA  "/>
    <x v="17"/>
    <m/>
    <d v="2017-08-15T11:10:00"/>
    <d v="2017-08-15T12:47:00"/>
    <s v="Esta Secretaria está de acordo com os procedimentos a serem adotados relativamente à consulta aos"/>
    <d v="1899-12-30T01:37:00"/>
    <n v="6.7361111105128657E-2"/>
    <d v="1899-12-31T00:00:00"/>
    <s v="11:10"/>
  </r>
  <r>
    <s v="Coordenadoria de Segurança, Transporte e Apoio Administrativo_x000a_"/>
    <x v="64"/>
    <m/>
    <s v="ASSISEG  "/>
    <s v="ASSISEG  "/>
    <x v="116"/>
    <m/>
    <s v="-"/>
    <d v="2016-07-07T19:41:00"/>
    <s v="-"/>
    <d v="1899-12-30T00:00:00"/>
    <n v="0"/>
    <e v="#VALUE!"/>
    <e v="#VALUE!"/>
  </r>
  <r>
    <s v="Coordenadoria de Segurança, Transporte e Apoio Administrativo_x000a_"/>
    <x v="64"/>
    <m/>
    <s v="COGSA  "/>
    <s v="COGSA  "/>
    <x v="117"/>
    <m/>
    <d v="2016-07-07T19:41:00"/>
    <d v="2016-08-01T16:05:00"/>
    <s v="Para apreciação e encaminhamento"/>
    <d v="1900-01-23T20:24:00"/>
    <n v="24.849999999998545"/>
    <n v="-5"/>
    <s v="19:41"/>
  </r>
  <r>
    <s v="Coordenadoria de Segurança, Transporte e Apoio Administrativo_x000a_"/>
    <x v="64"/>
    <m/>
    <s v="CREGAB  "/>
    <s v="CREGAB  "/>
    <x v="124"/>
    <m/>
    <d v="2016-08-01T16:05:00"/>
    <d v="2016-08-01T18:09:00"/>
    <s v="Para apreciação e encaminhamento."/>
    <d v="1899-12-30T02:04:00"/>
    <n v="8.611111110803904E-2"/>
    <d v="1899-12-31T00:00:00"/>
    <s v="16:5"/>
  </r>
  <r>
    <s v="Coordenadoria de Segurança, Transporte e Apoio Administrativo_x000a_"/>
    <x v="64"/>
    <m/>
    <s v="CRECAD  "/>
    <s v="CRECAD  "/>
    <x v="125"/>
    <m/>
    <d v="2016-08-01T18:09:00"/>
    <d v="2016-08-16T13:25:00"/>
    <s v="Para manifestação"/>
    <d v="1900-01-13T19:16:00"/>
    <n v="14.802777777782467"/>
    <d v="1900-01-11T00:00:00"/>
    <s v="18:9"/>
  </r>
  <r>
    <s v="Coordenadoria de Segurança, Transporte e Apoio Administrativo_x000a_"/>
    <x v="64"/>
    <m/>
    <s v="CSTA  "/>
    <s v="CSTA  "/>
    <x v="17"/>
    <m/>
    <d v="2016-08-16T13:25:00"/>
    <d v="2016-08-18T14:56:00"/>
    <s v="a pedido."/>
    <d v="1900-01-01T01:31:00"/>
    <n v="2.0631944444394321"/>
    <d v="1900-01-02T00:00:00"/>
    <s v="13:25"/>
  </r>
  <r>
    <s v="Coordenadoria de Segurança, Transporte e Apoio Administrativo_x000a_"/>
    <x v="64"/>
    <m/>
    <s v="SDS  "/>
    <s v="SDS  "/>
    <x v="126"/>
    <m/>
    <d v="2016-08-18T14:56:00"/>
    <d v="2016-08-18T19:22:00"/>
    <s v="Para apreciação."/>
    <d v="1899-12-30T04:26:00"/>
    <n v="0.18472222222044365"/>
    <d v="1899-12-31T00:00:00"/>
    <s v="14:56"/>
  </r>
  <r>
    <s v="Coordenadoria de Segurança, Transporte e Apoio Administrativo_x000a_"/>
    <x v="64"/>
    <m/>
    <s v="SECTI  "/>
    <s v="SECTI  "/>
    <x v="127"/>
    <m/>
    <d v="2016-08-18T19:22:00"/>
    <d v="2016-08-19T15:11:00"/>
    <s v="Para análise."/>
    <d v="1899-12-30T19:49:00"/>
    <n v="0.82569444445107365"/>
    <d v="1900-01-01T00:00:00"/>
    <s v="19:22"/>
  </r>
  <r>
    <s v="Coordenadoria de Segurança, Transporte e Apoio Administrativo_x000a_"/>
    <x v="64"/>
    <m/>
    <s v="CPRODES  "/>
    <s v="CPRODES  "/>
    <x v="128"/>
    <m/>
    <d v="2016-08-19T15:11:00"/>
    <d v="2016-08-22T16:07:00"/>
    <s v="Para informar."/>
    <d v="1900-01-02T00:56:00"/>
    <n v="3.038888888884685"/>
    <d v="1900-01-01T00:00:00"/>
    <s v="15:11"/>
  </r>
  <r>
    <s v="Coordenadoria de Segurança, Transporte e Apoio Administrativo_x000a_"/>
    <x v="64"/>
    <m/>
    <s v="SDS  "/>
    <s v="SDS  "/>
    <x v="126"/>
    <m/>
    <d v="2016-08-22T16:07:00"/>
    <d v="2016-08-26T13:13:00"/>
    <s v="Para manifestação."/>
    <d v="1900-01-02T21:06:00"/>
    <n v="3.8791666666656965"/>
    <d v="1900-01-04T00:00:00"/>
    <s v="16:7"/>
  </r>
  <r>
    <s v="Coordenadoria de Segurança, Transporte e Apoio Administrativo_x000a_"/>
    <x v="64"/>
    <m/>
    <s v=" CPRODES  "/>
    <s v=" CPRODES  "/>
    <x v="129"/>
    <m/>
    <d v="2016-08-26T13:13:00"/>
    <d v="2016-08-26T17:12:00"/>
    <s v="Com o parecer da SDS."/>
    <d v="1899-12-30T03:59:00"/>
    <n v="0.16597222222480923"/>
    <d v="1899-12-31T00:00:00"/>
    <s v="13:13"/>
  </r>
  <r>
    <s v="Coordenadoria de Segurança, Transporte e Apoio Administrativo_x000a_"/>
    <x v="64"/>
    <m/>
    <s v=" SECTI  "/>
    <s v=" SECTI  "/>
    <x v="130"/>
    <m/>
    <d v="2016-08-26T17:12:00"/>
    <d v="2016-08-29T11:38:00"/>
    <s v="Com a informação."/>
    <d v="1900-01-01T18:26:00"/>
    <n v="2.7680555555562023"/>
    <d v="1900-01-01T00:00:00"/>
    <s v="17:12"/>
  </r>
  <r>
    <s v="Coordenadoria de Segurança, Transporte e Apoio Administrativo_x000a_"/>
    <x v="64"/>
    <m/>
    <s v=" CSTA  "/>
    <s v=" CSTA  "/>
    <x v="17"/>
    <m/>
    <d v="2016-08-29T11:38:00"/>
    <d v="2016-08-29T15:33:00"/>
    <s v="Com a informação da SDS."/>
    <d v="1899-12-30T03:55:00"/>
    <n v="0.16319444444525288"/>
    <d v="1899-12-31T00:00:00"/>
    <s v="11:38"/>
  </r>
  <r>
    <s v="Coordenadoria de Segurança, Transporte e Apoio Administrativo_x000a_"/>
    <x v="64"/>
    <m/>
    <s v=" SECGS  "/>
    <s v=" SECGS  "/>
    <x v="18"/>
    <m/>
    <d v="2016-08-29T15:33:00"/>
    <d v="2016-08-30T14:09:00"/>
    <s v="Para apreciação."/>
    <d v="1899-12-30T22:36:00"/>
    <n v="0.94166666666569654"/>
    <d v="1900-01-01T00:00:00"/>
    <s v="15:33"/>
  </r>
  <r>
    <s v="Coordenadoria de Segurança, Transporte e Apoio Administrativo_x000a_"/>
    <x v="64"/>
    <m/>
    <s v=" CSTA  "/>
    <s v=" CSTA  "/>
    <x v="17"/>
    <m/>
    <d v="2016-08-30T14:09:00"/>
    <d v="2016-08-30T17:09:00"/>
    <s v="INFOS"/>
    <d v="1899-12-30T03:00:00"/>
    <n v="0.125"/>
    <d v="1899-12-31T00:00:00"/>
    <s v="14:9"/>
  </r>
  <r>
    <s v="Coordenadoria de Segurança, Transporte e Apoio Administrativo_x000a_"/>
    <x v="65"/>
    <m/>
    <s v="SESEG  "/>
    <s v="SESEG  "/>
    <x v="2"/>
    <m/>
    <s v="-"/>
    <d v="2017-12-21T17:48:00"/>
    <s v="-"/>
    <d v="1899-12-30T00:00:00"/>
    <n v="0"/>
    <e v="#VALUE!"/>
    <e v="#VALUE!"/>
  </r>
  <r>
    <s v="Coordenadoria de Segurança, Transporte e Apoio Administrativo_x000a_"/>
    <x v="65"/>
    <m/>
    <s v="CSTA  "/>
    <s v="CSTA  "/>
    <x v="17"/>
    <m/>
    <d v="2017-12-21T17:48:00"/>
    <d v="2018-01-16T12:30:00"/>
    <s v="Para análise"/>
    <d v="1900-01-24T18:42:00"/>
    <n v="25.779166666667152"/>
    <d v="1900-09-01T00:00:00"/>
    <s v="17:48"/>
  </r>
  <r>
    <s v="Coordenadoria de Segurança, Transporte e Apoio Administrativo_x000a_"/>
    <x v="65"/>
    <m/>
    <s v="SECGS  "/>
    <s v="SECGS  "/>
    <x v="18"/>
    <m/>
    <d v="2018-01-16T12:30:00"/>
    <d v="2018-02-01T17:13:00"/>
    <s v="Para análise do Estudo Preliminar"/>
    <d v="1900-01-15T04:43:00"/>
    <n v="16.196527777778101"/>
    <n v="-12"/>
    <s v="12:30"/>
  </r>
  <r>
    <s v="Coordenadoria de Segurança, Transporte e Apoio Administrativo_x000a_"/>
    <x v="65"/>
    <m/>
    <s v="CSTA  "/>
    <s v="CSTA  "/>
    <x v="17"/>
    <m/>
    <d v="2018-02-01T17:13:00"/>
    <d v="2018-02-15T12:58:00"/>
    <s v="Para providências."/>
    <d v="1900-01-12T19:45:00"/>
    <n v="13.822916666664241"/>
    <d v="1900-01-10T00:00:00"/>
    <s v="17:13"/>
  </r>
  <r>
    <s v="Coordenadoria de Segurança, Transporte e Apoio Administrativo_x000a_"/>
    <x v="65"/>
    <m/>
    <s v="SECGS  "/>
    <s v="SECGS  "/>
    <x v="18"/>
    <m/>
    <d v="2018-02-15T12:58:00"/>
    <d v="2018-02-16T14:21:00"/>
    <s v="Encaminha MINUTA do Estudo Preliminar, com alteraÃ§Ãµes da CSTA em 15/02/2018"/>
    <d v="1899-12-31T01:23:00"/>
    <n v="1.0576388888875954"/>
    <d v="1900-01-01T00:00:00"/>
    <s v="12:58"/>
  </r>
  <r>
    <s v="Coordenadoria de Segurança, Transporte e Apoio Administrativo_x000a_"/>
    <x v="65"/>
    <m/>
    <s v="CSTA  "/>
    <s v="CSTA  "/>
    <x v="17"/>
    <m/>
    <d v="2018-02-16T14:21:00"/>
    <d v="2018-02-19T18:03:00"/>
    <s v="Com as sugestões finais do Estudo Técnico Preliminar anexadas como minuta."/>
    <d v="1900-01-02T03:42:00"/>
    <n v="3.1541666666671517"/>
    <d v="1900-01-01T00:00:00"/>
    <s v="14:21"/>
  </r>
  <r>
    <s v="Coordenadoria de Segurança, Transporte e Apoio Administrativo_x000a_"/>
    <x v="66"/>
    <m/>
    <s v="057ZE  "/>
    <s v="057ZE  "/>
    <x v="131"/>
    <m/>
    <s v="-"/>
    <d v="2017-05-09T13:45:00"/>
    <s v="-"/>
    <d v="1899-12-30T00:00:00"/>
    <n v="0"/>
    <e v="#VALUE!"/>
    <e v="#VALUE!"/>
  </r>
  <r>
    <s v="Coordenadoria de Segurança, Transporte e Apoio Administrativo_x000a_"/>
    <x v="66"/>
    <m/>
    <s v="SESEG  "/>
    <s v="SESEG  "/>
    <x v="2"/>
    <m/>
    <d v="2017-05-09T13:45:00"/>
    <d v="2017-05-10T14:34:00"/>
    <s v="PARA ADOÇÃO DAS PROVIDÊNCIAS NECESSÁRIAS, TENDO EM VISTA O PERÍODO DA BIOMETRIA DE 17/04 A 14/07/17"/>
    <d v="1899-12-31T00:49:00"/>
    <n v="1.0340277777795563"/>
    <d v="1900-01-01T00:00:00"/>
    <s v="13:45"/>
  </r>
  <r>
    <s v="Coordenadoria de Segurança, Transporte e Apoio Administrativo_x000a_"/>
    <x v="66"/>
    <m/>
    <s v="057ZE  "/>
    <s v="057ZE  "/>
    <x v="131"/>
    <m/>
    <d v="2017-05-10T14:34:00"/>
    <d v="2017-05-11T17:33:00"/>
    <s v="Para providência"/>
    <d v="1899-12-31T02:59:00"/>
    <n v="1.1243055555532919"/>
    <d v="1900-01-01T00:00:00"/>
    <s v="14:34"/>
  </r>
  <r>
    <s v="Coordenadoria de Segurança, Transporte e Apoio Administrativo_x000a_"/>
    <x v="66"/>
    <m/>
    <s v="SESEG  "/>
    <s v="SESEG  "/>
    <x v="2"/>
    <m/>
    <d v="2017-05-11T17:33:00"/>
    <d v="2017-05-16T17:51:00"/>
    <s v="PARA AS DEVIDAS PROVIDÊNCIAS"/>
    <d v="1900-01-04T00:18:00"/>
    <n v="5.0125000000043656"/>
    <d v="1900-01-03T00:00:00"/>
    <s v="17:33"/>
  </r>
  <r>
    <s v="Coordenadoria de Segurança, Transporte e Apoio Administrativo_x000a_"/>
    <x v="66"/>
    <m/>
    <s v="CSTA  "/>
    <s v="CSTA  "/>
    <x v="17"/>
    <m/>
    <d v="2017-05-16T17:51:00"/>
    <d v="2017-05-19T14:11:00"/>
    <s v="Para análise"/>
    <d v="1900-01-01T20:20:00"/>
    <n v="2.8472222222189885"/>
    <d v="1900-01-03T00:00:00"/>
    <s v="17:51"/>
  </r>
  <r>
    <s v="Coordenadoria de Segurança, Transporte e Apoio Administrativo_x000a_"/>
    <x v="66"/>
    <m/>
    <s v="SESEG  "/>
    <s v="SESEG  "/>
    <x v="2"/>
    <m/>
    <d v="2017-05-19T14:11:00"/>
    <d v="2017-05-23T18:23:00"/>
    <s v="Para ajustes no TR"/>
    <d v="1900-01-03T04:12:00"/>
    <n v="4.1750000000029104"/>
    <d v="1900-01-02T00:00:00"/>
    <s v="14:11"/>
  </r>
  <r>
    <s v="Coordenadoria de Segurança, Transporte e Apoio Administrativo_x000a_"/>
    <x v="66"/>
    <m/>
    <s v="CSTA  "/>
    <s v="CSTA  "/>
    <x v="17"/>
    <m/>
    <d v="2017-05-23T18:23:00"/>
    <d v="2017-05-25T16:50:00"/>
    <s v="Para análise do projeto readequado."/>
    <d v="1899-12-31T22:27:00"/>
    <n v="1.9354166666671517"/>
    <d v="1900-01-02T00:00:00"/>
    <s v="18:23"/>
  </r>
  <r>
    <s v="Coordenadoria de Segurança, Transporte e Apoio Administrativo_x000a_"/>
    <x v="66"/>
    <m/>
    <s v="SESEG  "/>
    <s v="SESEG  "/>
    <x v="2"/>
    <m/>
    <d v="2017-05-25T16:50:00"/>
    <d v="2017-06-27T17:01:00"/>
    <s v="Para providências"/>
    <d v="1900-02-01T00:11:00"/>
    <n v="33.007638888884685"/>
    <d v="1900-01-01T00:00:00"/>
    <s v="16:50"/>
  </r>
  <r>
    <s v="Coordenadoria de Segurança, Transporte e Apoio Administrativo_x000a_"/>
    <x v="66"/>
    <m/>
    <s v="CSTA  "/>
    <s v="CSTA  "/>
    <x v="17"/>
    <m/>
    <d v="2017-06-27T17:01:00"/>
    <d v="2017-07-04T17:44:00"/>
    <s v="Prosseguimento."/>
    <d v="1900-01-06T00:43:00"/>
    <n v="7.0298611111138598"/>
    <n v="-18"/>
    <s v="17:1"/>
  </r>
  <r>
    <s v="Coordenadoria de Segurança, Transporte e Apoio Administrativo_x000a_"/>
    <x v="66"/>
    <m/>
    <s v=" SESEG  "/>
    <s v=" SESEG  "/>
    <x v="2"/>
    <m/>
    <d v="2017-07-04T17:44:00"/>
    <d v="2017-07-05T16:35:00"/>
    <s v="Para providências."/>
    <d v="1899-12-30T22:51:00"/>
    <n v="0.95208333332993789"/>
    <d v="1900-01-01T00:00:00"/>
    <s v="17:44"/>
  </r>
  <r>
    <s v="Coordenadoria de Segurança, Transporte e Apoio Administrativo_x000a_"/>
    <x v="66"/>
    <m/>
    <s v=" CSTA  "/>
    <s v=" CSTA  "/>
    <x v="17"/>
    <m/>
    <d v="2017-07-05T16:35:00"/>
    <d v="2017-07-05T16:39:00"/>
    <s v="Para prosseguimento."/>
    <d v="1899-12-30T00:04:00"/>
    <n v="2.7777777795563452E-3"/>
    <d v="1899-12-31T00:00:00"/>
    <s v="16:35"/>
  </r>
  <r>
    <s v="Coordenadoria de Segurança, Transporte e Apoio Administrativo_x000a_"/>
    <x v="66"/>
    <m/>
    <s v=" SECGS  "/>
    <s v=" SECGS  "/>
    <x v="18"/>
    <m/>
    <d v="2017-07-05T16:39:00"/>
    <d v="2017-07-06T16:35:00"/>
    <s v="Para prosseguimento da contratação de alarme monitorado, considerando os ajustes feitos no TR"/>
    <d v="1899-12-30T23:56:00"/>
    <n v="0.99722222222044365"/>
    <d v="1900-01-01T00:00:00"/>
    <s v="16:39"/>
  </r>
  <r>
    <s v="Coordenadoria de Segurança, Transporte e Apoio Administrativo_x000a_"/>
    <x v="66"/>
    <m/>
    <s v=" SPO  "/>
    <s v=" SPO  "/>
    <x v="70"/>
    <m/>
    <d v="2017-07-06T16:35:00"/>
    <d v="2017-07-06T17:07:00"/>
    <s v="Solicitamos disponibilidade orçamentária para a contratação e envio à SECGA, considerando-se a"/>
    <d v="1899-12-30T00:32:00"/>
    <n v="2.2222222221898846E-2"/>
    <d v="1899-12-31T00:00:00"/>
    <s v="16:35"/>
  </r>
  <r>
    <s v="Coordenadoria de Segurança, Transporte e Apoio Administrativo_x000a_"/>
    <x v="66"/>
    <m/>
    <s v=" SESEG  "/>
    <s v=" SESEG  "/>
    <x v="2"/>
    <m/>
    <d v="2017-07-06T17:07:00"/>
    <d v="2017-07-11T14:07:00"/>
    <s v="Para inserir o pedido no sistema SIOFI. Após, volte."/>
    <d v="1900-01-03T21:00:00"/>
    <n v="4.875"/>
    <d v="1900-01-03T00:00:00"/>
    <s v="17:7"/>
  </r>
  <r>
    <s v="Coordenadoria de Segurança, Transporte e Apoio Administrativo_x000a_"/>
    <x v="66"/>
    <m/>
    <s v=" CSTA  "/>
    <s v=" CSTA  "/>
    <x v="17"/>
    <m/>
    <d v="2017-07-11T14:07:00"/>
    <d v="2017-07-11T15:40:00"/>
    <s v="para prosseguimento."/>
    <d v="1899-12-30T01:33:00"/>
    <n v="6.4583333340124227E-2"/>
    <d v="1899-12-31T00:00:00"/>
    <s v="14:7"/>
  </r>
  <r>
    <s v="Coordenadoria de Segurança, Transporte e Apoio Administrativo_x000a_"/>
    <x v="66"/>
    <m/>
    <s v=" SECGS  "/>
    <s v=" SECGS  "/>
    <x v="18"/>
    <m/>
    <d v="2017-07-11T15:40:00"/>
    <d v="2017-07-12T13:28:00"/>
    <s v="Para prosseguimento da contrataÃ§Ã£o de alarme monitorado atÃ© 30/11/2017"/>
    <d v="1899-12-30T21:48:00"/>
    <n v="0.90833333333284827"/>
    <d v="1900-01-01T00:00:00"/>
    <s v="15:40"/>
  </r>
  <r>
    <s v="Coordenadoria de Segurança, Transporte e Apoio Administrativo_x000a_"/>
    <x v="66"/>
    <m/>
    <s v=" SPO  "/>
    <s v=" SPO  "/>
    <x v="70"/>
    <m/>
    <d v="2017-07-12T13:28:00"/>
    <d v="2017-07-12T18:32:00"/>
    <s v="disp orç"/>
    <d v="1899-12-30T05:04:00"/>
    <n v="0.21111111110803904"/>
    <d v="1899-12-31T00:00:00"/>
    <s v="13:28"/>
  </r>
  <r>
    <s v="Coordenadoria de Segurança, Transporte e Apoio Administrativo_x000a_"/>
    <x v="66"/>
    <m/>
    <s v=" COC  "/>
    <s v=" COC  "/>
    <x v="80"/>
    <m/>
    <d v="2017-07-12T18:32:00"/>
    <d v="2017-07-12T19:17:00"/>
    <s v="Para ciência e encaminhamento."/>
    <d v="1899-12-30T00:45:00"/>
    <n v="3.125E-2"/>
    <d v="1899-12-31T00:00:00"/>
    <s v="18:32"/>
  </r>
  <r>
    <s v="Coordenadoria de Segurança, Transporte e Apoio Administrativo_x000a_"/>
    <x v="66"/>
    <m/>
    <s v=" SECOFC  "/>
    <s v=" SECOFC  "/>
    <x v="72"/>
    <m/>
    <d v="2017-07-12T19:17:00"/>
    <d v="2017-07-13T13:07:00"/>
    <s v="Para ciência e encaminhamento."/>
    <d v="1899-12-30T17:50:00"/>
    <n v="0.74305555555474712"/>
    <d v="1900-01-01T00:00:00"/>
    <s v="19:17"/>
  </r>
  <r>
    <s v="Coordenadoria de Segurança, Transporte e Apoio Administrativo_x000a_"/>
    <x v="66"/>
    <m/>
    <s v=" CLC  "/>
    <s v=" CLC  "/>
    <x v="74"/>
    <m/>
    <d v="2017-07-13T13:07:00"/>
    <d v="2017-07-13T19:26:00"/>
    <s v="Com informação de disponibilidade orçamentária, para demais providências."/>
    <d v="1899-12-30T06:19:00"/>
    <n v="0.26319444444379769"/>
    <d v="1899-12-31T00:00:00"/>
    <s v="13:7"/>
  </r>
  <r>
    <s v="Coordenadoria de Segurança, Transporte e Apoio Administrativo_x000a_"/>
    <x v="66"/>
    <m/>
    <s v=" SASAC  "/>
    <s v=" SASAC  "/>
    <x v="92"/>
    <m/>
    <d v="2017-07-13T19:26:00"/>
    <d v="2017-07-18T12:06:00"/>
    <s v="Para elaborar Termo de Dispensa de Licitação."/>
    <d v="1900-01-03T16:40:00"/>
    <n v="4.6944444444452529"/>
    <d v="1900-01-03T00:00:00"/>
    <s v="19:26"/>
  </r>
  <r>
    <s v="Coordenadoria de Segurança, Transporte e Apoio Administrativo_x000a_"/>
    <x v="66"/>
    <m/>
    <s v=" SCON  "/>
    <s v=" SCON  "/>
    <x v="77"/>
    <m/>
    <d v="2017-07-18T12:06:00"/>
    <d v="2017-07-20T17:29:00"/>
    <s v="PARA MINUTAR CONTRATO"/>
    <d v="1900-01-01T05:23:00"/>
    <n v="2.2243055555591127"/>
    <d v="1900-01-02T00:00:00"/>
    <s v="12:6"/>
  </r>
  <r>
    <s v="Coordenadoria de Segurança, Transporte e Apoio Administrativo_x000a_"/>
    <x v="66"/>
    <m/>
    <s v=" SASAC  "/>
    <s v=" SASAC  "/>
    <x v="92"/>
    <m/>
    <d v="2017-07-20T17:29:00"/>
    <d v="2017-07-28T13:41:00"/>
    <s v="Á pedido."/>
    <d v="1900-01-06T20:12:00"/>
    <n v="7.8416666666671517"/>
    <d v="1900-01-06T00:00:00"/>
    <s v="17:29"/>
  </r>
  <r>
    <s v="Coordenadoria de Segurança, Transporte e Apoio Administrativo_x000a_"/>
    <x v="66"/>
    <m/>
    <s v=" SESEG  "/>
    <s v=" SESEG  "/>
    <x v="2"/>
    <m/>
    <d v="2017-07-28T13:41:00"/>
    <d v="2017-07-28T17:38:00"/>
    <s v="Para informar"/>
    <d v="1899-12-30T03:57:00"/>
    <n v="0.16458333333139308"/>
    <d v="1899-12-31T00:00:00"/>
    <s v="13:41"/>
  </r>
  <r>
    <s v="Coordenadoria de Segurança, Transporte e Apoio Administrativo_x000a_"/>
    <x v="66"/>
    <m/>
    <s v=" SASAC  "/>
    <s v=" SASAC  "/>
    <x v="92"/>
    <m/>
    <d v="2017-07-28T17:38:00"/>
    <d v="2017-07-31T14:12:00"/>
    <s v="Em devolução"/>
    <d v="1900-01-01T20:34:00"/>
    <n v="2.8569444444437977"/>
    <d v="1900-01-01T00:00:00"/>
    <s v="17:38"/>
  </r>
  <r>
    <s v="Coordenadoria de Segurança, Transporte e Apoio Administrativo_x000a_"/>
    <x v="66"/>
    <m/>
    <s v=" SCON  "/>
    <s v=" SCON  "/>
    <x v="77"/>
    <m/>
    <d v="2017-07-31T14:12:00"/>
    <d v="2017-08-08T14:28:00"/>
    <s v="Para minutar contrato"/>
    <d v="1900-01-07T00:16:00"/>
    <n v="8.0111111111109494"/>
    <n v="-17"/>
    <s v="14:12"/>
  </r>
  <r>
    <s v="Coordenadoria de Segurança, Transporte e Apoio Administrativo_x000a_"/>
    <x v="66"/>
    <m/>
    <s v=" SESEG  "/>
    <s v=" SESEG  "/>
    <x v="2"/>
    <m/>
    <d v="2017-08-08T14:28:00"/>
    <d v="2017-08-10T11:08:00"/>
    <s v="Para análise,"/>
    <d v="1899-12-31T20:40:00"/>
    <n v="1.8611111111094942"/>
    <d v="1900-01-02T00:00:00"/>
    <s v="14:28"/>
  </r>
  <r>
    <s v="Coordenadoria de Segurança, Transporte e Apoio Administrativo_x000a_"/>
    <x v="66"/>
    <m/>
    <s v=" CSTA  "/>
    <s v=" CSTA  "/>
    <x v="17"/>
    <m/>
    <d v="2017-08-10T11:08:00"/>
    <d v="2017-08-10T15:28:00"/>
    <s v="Para ciência"/>
    <d v="1899-12-30T04:20:00"/>
    <n v="0.18055555555474712"/>
    <d v="1899-12-31T00:00:00"/>
    <s v="11:8"/>
  </r>
  <r>
    <s v="Coordenadoria de Segurança, Transporte e Apoio Administrativo_x000a_"/>
    <x v="66"/>
    <m/>
    <s v=" SASAC  "/>
    <s v=" SASAC  "/>
    <x v="92"/>
    <m/>
    <d v="2017-08-10T15:28:00"/>
    <d v="2017-08-15T16:54:00"/>
    <s v="Com informações."/>
    <d v="1900-01-04T01:26:00"/>
    <n v="5.0597222222277196"/>
    <d v="1900-01-02T00:00:00"/>
    <s v="15:28"/>
  </r>
  <r>
    <s v="Coordenadoria de Segurança, Transporte e Apoio Administrativo_x000a_"/>
    <x v="66"/>
    <m/>
    <s v=" SCON  "/>
    <s v=" SCON  "/>
    <x v="77"/>
    <m/>
    <d v="2017-08-15T16:54:00"/>
    <d v="2017-08-25T13:29:00"/>
    <s v="PARA MINUTAR CONTRATO"/>
    <d v="1900-01-08T20:35:00"/>
    <n v="9.8576388888832298"/>
    <d v="1900-01-08T00:00:00"/>
    <s v="16:54"/>
  </r>
  <r>
    <s v="Coordenadoria de Segurança, Transporte e Apoio Administrativo_x000a_"/>
    <x v="66"/>
    <m/>
    <s v=" CLC  "/>
    <s v=" CLC  "/>
    <x v="74"/>
    <m/>
    <d v="2017-08-25T13:29:00"/>
    <d v="2017-08-28T13:23:00"/>
    <s v="Elaborada minuta do Contrato"/>
    <d v="1900-01-01T23:54:00"/>
    <n v="2.9958333333343035"/>
    <d v="1900-01-01T00:00:00"/>
    <s v="13:29"/>
  </r>
  <r>
    <s v="Coordenadoria de Segurança, Transporte e Apoio Administrativo_x000a_"/>
    <x v="66"/>
    <m/>
    <s v=" SECGA  "/>
    <s v=" SECGA  "/>
    <x v="69"/>
    <m/>
    <d v="2017-08-28T13:23:00"/>
    <d v="2017-08-28T15:03:00"/>
    <s v="Para análise e demais providências."/>
    <d v="1899-12-30T01:40:00"/>
    <n v="6.9444444445252884E-2"/>
    <d v="1899-12-31T00:00:00"/>
    <s v="13:23"/>
  </r>
  <r>
    <s v="Coordenadoria de Segurança, Transporte e Apoio Administrativo_x000a_"/>
    <x v="66"/>
    <m/>
    <s v=" ASSDG  "/>
    <s v=" ASSDG  "/>
    <x v="79"/>
    <m/>
    <d v="2017-08-28T15:03:00"/>
    <d v="2017-08-28T18:32:00"/>
    <s v="Para análise da minuta contratual."/>
    <d v="1899-12-30T03:29:00"/>
    <n v="0.14513888888905058"/>
    <d v="1899-12-31T00:00:00"/>
    <s v="15:3"/>
  </r>
  <r>
    <s v="Coordenadoria de Segurança, Transporte e Apoio Administrativo_x000a_"/>
    <x v="66"/>
    <m/>
    <s v=" DG  "/>
    <s v=" DG  "/>
    <x v="68"/>
    <m/>
    <d v="2017-08-28T18:32:00"/>
    <d v="2017-08-28T19:54:00"/>
    <s v="Para apreciação."/>
    <d v="1899-12-30T01:22:00"/>
    <n v="5.6944444448163267E-2"/>
    <d v="1899-12-31T00:00:00"/>
    <s v="18:32"/>
  </r>
  <r>
    <s v="Coordenadoria de Segurança, Transporte e Apoio Administrativo_x000a_"/>
    <x v="66"/>
    <m/>
    <s v=" COC  "/>
    <s v=" COC  "/>
    <x v="80"/>
    <m/>
    <d v="2017-08-28T19:54:00"/>
    <d v="2017-08-29T13:40:00"/>
    <s v="para empenhar"/>
    <d v="1899-12-30T17:46:00"/>
    <n v="0.74027777777519077"/>
    <d v="1900-01-01T00:00:00"/>
    <s v="19:54"/>
  </r>
  <r>
    <s v="Coordenadoria de Segurança, Transporte e Apoio Administrativo_x000a_"/>
    <x v="66"/>
    <m/>
    <s v=" GABCOC  "/>
    <s v=" GABCOC  "/>
    <x v="83"/>
    <m/>
    <d v="2017-08-29T13:40:00"/>
    <d v="2017-08-29T16:10:00"/>
    <s v="Para emissão de Nota de Empenho."/>
    <d v="1899-12-30T02:30:00"/>
    <n v="0.10416666666424135"/>
    <d v="1899-12-31T00:00:00"/>
    <s v="13:40"/>
  </r>
  <r>
    <s v="Coordenadoria de Segurança, Transporte e Apoio Administrativo_x000a_"/>
    <x v="67"/>
    <m/>
    <s v="164ZE  "/>
    <s v="164ZE  "/>
    <x v="132"/>
    <m/>
    <s v="-"/>
    <d v="2017-05-02T17:19:00"/>
    <s v="-"/>
    <d v="1899-12-30T00:00:00"/>
    <n v="0"/>
    <e v="#VALUE!"/>
    <e v="#VALUE!"/>
  </r>
  <r>
    <s v="Coordenadoria de Segurança, Transporte e Apoio Administrativo_x000a_"/>
    <x v="67"/>
    <m/>
    <s v="SESEG  "/>
    <s v="SESEG  "/>
    <x v="2"/>
    <m/>
    <d v="2017-05-02T17:19:00"/>
    <d v="2017-05-09T18:49:00"/>
    <s v="para anÃ¡lise"/>
    <d v="1900-01-06T01:30:00"/>
    <n v="7.0625"/>
    <d v="1900-01-05T00:00:00"/>
    <s v="17:19"/>
  </r>
  <r>
    <s v="Coordenadoria de Segurança, Transporte e Apoio Administrativo_x000a_"/>
    <x v="67"/>
    <m/>
    <s v="CSTA  "/>
    <s v="CSTA  "/>
    <x v="17"/>
    <m/>
    <d v="2017-05-09T18:49:00"/>
    <d v="2017-05-10T11:19:00"/>
    <s v="Para análise"/>
    <d v="1899-12-30T16:30:00"/>
    <n v="0.6875"/>
    <d v="1900-01-01T00:00:00"/>
    <s v="18:49"/>
  </r>
  <r>
    <s v="Coordenadoria de Segurança, Transporte e Apoio Administrativo_x000a_"/>
    <x v="67"/>
    <m/>
    <s v="SECGS  "/>
    <s v="SECGS  "/>
    <x v="18"/>
    <m/>
    <d v="2017-05-10T11:19:00"/>
    <d v="2017-05-12T18:09:00"/>
    <s v="Ciente, Para avaliação e prosseguimento."/>
    <d v="1900-01-01T06:50:00"/>
    <n v="2.2847222222189885"/>
    <d v="1900-01-02T00:00:00"/>
    <s v="11:19"/>
  </r>
  <r>
    <s v="Coordenadoria de Segurança, Transporte e Apoio Administrativo_x000a_"/>
    <x v="67"/>
    <m/>
    <s v="SECGA  "/>
    <s v="SECGA  "/>
    <x v="84"/>
    <m/>
    <d v="2017-05-12T18:09:00"/>
    <d v="2017-05-16T20:48:00"/>
    <s v="Para os procedimentos necessÃ¡rios Ã  contrataÃ§Ã£o."/>
    <d v="1900-01-03T02:39:00"/>
    <n v="4.1104166666700621"/>
    <d v="1900-01-02T00:00:00"/>
    <s v="18:9"/>
  </r>
  <r>
    <s v="Coordenadoria de Segurança, Transporte e Apoio Administrativo_x000a_"/>
    <x v="67"/>
    <m/>
    <s v="CLC  "/>
    <s v="CLC  "/>
    <x v="85"/>
    <m/>
    <d v="2017-05-16T20:48:00"/>
    <d v="2017-05-17T18:15:00"/>
    <s v="Para providenciar contratação."/>
    <d v="1899-12-30T21:27:00"/>
    <n v="0.89374999999563443"/>
    <d v="1900-01-01T00:00:00"/>
    <s v="20:48"/>
  </r>
  <r>
    <s v="Coordenadoria de Segurança, Transporte e Apoio Administrativo_x000a_"/>
    <x v="67"/>
    <m/>
    <s v="SPO  "/>
    <s v="SPO  "/>
    <x v="97"/>
    <m/>
    <d v="2017-05-17T18:15:00"/>
    <d v="2017-05-18T14:34:00"/>
    <s v="Para informar disponibilidade orçamentária."/>
    <d v="1899-12-30T20:19:00"/>
    <n v="0.84652777777955635"/>
    <d v="1900-01-01T00:00:00"/>
    <s v="18:15"/>
  </r>
  <r>
    <s v="Coordenadoria de Segurança, Transporte e Apoio Administrativo_x000a_"/>
    <x v="67"/>
    <m/>
    <s v="CO  "/>
    <s v="CO  "/>
    <x v="133"/>
    <m/>
    <d v="2017-05-18T14:34:00"/>
    <d v="2017-05-18T16:03:00"/>
    <s v="Com a informação de disponibilidade"/>
    <d v="1899-12-30T01:29:00"/>
    <n v="6.1805555553291924E-2"/>
    <d v="1899-12-31T00:00:00"/>
    <s v="14:34"/>
  </r>
  <r>
    <s v="Coordenadoria de Segurança, Transporte e Apoio Administrativo_x000a_"/>
    <x v="67"/>
    <m/>
    <s v="SECOFC  "/>
    <s v="SECOFC  "/>
    <x v="122"/>
    <m/>
    <d v="2017-05-18T16:03:00"/>
    <d v="2017-05-18T17:13:00"/>
    <s v="Para ciência e encaminhamento."/>
    <d v="1899-12-30T01:10:00"/>
    <n v="4.8611111116770189E-2"/>
    <d v="1899-12-31T00:00:00"/>
    <s v="16:3"/>
  </r>
  <r>
    <s v="Coordenadoria de Segurança, Transporte e Apoio Administrativo_x000a_"/>
    <x v="67"/>
    <m/>
    <s v=" CLC  "/>
    <s v=" CLC  "/>
    <x v="74"/>
    <m/>
    <d v="2017-05-18T17:13:00"/>
    <d v="2017-05-22T14:40:00"/>
    <s v="Com informação de disponibilidade orçamentária, para demais procedimentos."/>
    <d v="1900-01-02T21:27:00"/>
    <n v="3.8937499999956344"/>
    <d v="1900-01-02T00:00:00"/>
    <s v="17:13"/>
  </r>
  <r>
    <s v="Coordenadoria de Segurança, Transporte e Apoio Administrativo_x000a_"/>
    <x v="67"/>
    <m/>
    <s v=" SC  "/>
    <s v=" SC  "/>
    <x v="75"/>
    <m/>
    <d v="2017-05-22T14:40:00"/>
    <d v="2017-05-22T17:37:00"/>
    <s v="Para elaborar o Termo de Dispensa de Licitação;."/>
    <d v="1899-12-30T02:57:00"/>
    <n v="0.12291666666715173"/>
    <d v="1899-12-31T00:00:00"/>
    <s v="14:40"/>
  </r>
  <r>
    <s v="Coordenadoria de Segurança, Transporte e Apoio Administrativo_x000a_"/>
    <x v="67"/>
    <m/>
    <s v=" SASAC  "/>
    <s v=" SASAC  "/>
    <x v="92"/>
    <m/>
    <d v="2017-05-22T17:37:00"/>
    <d v="2017-05-24T16:45:00"/>
    <s v="Para atendimento do item I do documento nº 92880/2017."/>
    <d v="1899-12-31T23:08:00"/>
    <n v="1.9638888888875954"/>
    <d v="1900-01-02T00:00:00"/>
    <s v="17:37"/>
  </r>
  <r>
    <s v="Coordenadoria de Segurança, Transporte e Apoio Administrativo_x000a_"/>
    <x v="67"/>
    <m/>
    <s v=" SC  "/>
    <s v=" SC  "/>
    <x v="75"/>
    <m/>
    <d v="2017-05-24T16:45:00"/>
    <d v="2017-05-30T19:56:00"/>
    <s v="Para continuidade dos procedimentos"/>
    <d v="1900-01-05T03:11:00"/>
    <n v="6.132638888891961"/>
    <d v="1900-01-04T00:00:00"/>
    <s v="16:45"/>
  </r>
  <r>
    <s v="Coordenadoria de Segurança, Transporte e Apoio Administrativo_x000a_"/>
    <x v="67"/>
    <m/>
    <s v=" CLC  "/>
    <s v=" CLC  "/>
    <x v="74"/>
    <m/>
    <d v="2017-05-30T19:56:00"/>
    <d v="2017-05-31T13:53:00"/>
    <s v="Para os procedimentos pertinentes."/>
    <d v="1899-12-30T17:57:00"/>
    <n v="0.74791666666715173"/>
    <d v="1900-01-01T00:00:00"/>
    <s v="19:56"/>
  </r>
  <r>
    <s v="Coordenadoria de Segurança, Transporte e Apoio Administrativo_x000a_"/>
    <x v="67"/>
    <m/>
    <s v=" SCON  "/>
    <s v=" SCON  "/>
    <x v="77"/>
    <m/>
    <d v="2017-05-31T13:53:00"/>
    <d v="2017-06-07T18:24:00"/>
    <s v="Para emitir minuta do Contrato de prestação de serviços."/>
    <d v="1900-01-06T04:31:00"/>
    <n v="7.1881944444467081"/>
    <n v="-17"/>
    <s v="13:53"/>
  </r>
  <r>
    <s v="Coordenadoria de Segurança, Transporte e Apoio Administrativo_x000a_"/>
    <x v="67"/>
    <m/>
    <s v=" CLC  "/>
    <s v=" CLC  "/>
    <x v="74"/>
    <m/>
    <d v="2017-06-07T18:24:00"/>
    <d v="2017-06-16T13:45:00"/>
    <s v="Elaborada minuta."/>
    <d v="1900-01-07T19:21:00"/>
    <n v="8.8062499999941792"/>
    <d v="1900-01-06T00:00:00"/>
    <s v="18:24"/>
  </r>
  <r>
    <s v="Coordenadoria de Segurança, Transporte e Apoio Administrativo_x000a_"/>
    <x v="67"/>
    <m/>
    <s v=" SECGA  "/>
    <s v=" SECGA  "/>
    <x v="69"/>
    <m/>
    <d v="2017-06-16T13:45:00"/>
    <d v="2017-06-16T14:27:00"/>
    <s v="Para autorizar o Termo de Dispensa de Licitação nº 63/2017."/>
    <d v="1899-12-30T00:42:00"/>
    <n v="2.9166666667151731E-2"/>
    <d v="1899-12-31T00:00:00"/>
    <s v="13:45"/>
  </r>
  <r>
    <s v="Coordenadoria de Segurança, Transporte e Apoio Administrativo_x000a_"/>
    <x v="67"/>
    <m/>
    <s v=" ASSDG  "/>
    <s v=" ASSDG  "/>
    <x v="79"/>
    <m/>
    <d v="2017-06-16T14:27:00"/>
    <d v="2017-06-16T17:36:00"/>
    <s v="Para análise."/>
    <d v="1899-12-30T03:09:00"/>
    <n v="0.13124999999854481"/>
    <d v="1899-12-31T00:00:00"/>
    <s v="14:27"/>
  </r>
  <r>
    <s v="Coordenadoria de Segurança, Transporte e Apoio Administrativo_x000a_"/>
    <x v="67"/>
    <m/>
    <s v=" GABDG  "/>
    <s v=" GABDG  "/>
    <x v="91"/>
    <m/>
    <d v="2017-06-16T17:36:00"/>
    <d v="2017-06-16T18:06:00"/>
    <s v="Para apreciação."/>
    <d v="1899-12-30T00:30:00"/>
    <n v="2.0833333335758653E-2"/>
    <d v="1899-12-31T00:00:00"/>
    <s v="17:36"/>
  </r>
  <r>
    <s v="Coordenadoria de Segurança, Transporte e Apoio Administrativo_x000a_"/>
    <x v="67"/>
    <m/>
    <s v=" COC  "/>
    <s v=" COC  "/>
    <x v="80"/>
    <m/>
    <d v="2017-06-16T18:06:00"/>
    <d v="2017-06-16T19:28:00"/>
    <s v="PARA EMPENHAR"/>
    <d v="1899-12-30T01:22:00"/>
    <n v="5.6944444448163267E-2"/>
    <d v="1899-12-31T00:00:00"/>
    <s v="18:6"/>
  </r>
  <r>
    <s v="Coordenadoria de Segurança, Transporte e Apoio Administrativo_x000a_"/>
    <x v="67"/>
    <m/>
    <s v=" ACO  "/>
    <s v=" ACO  "/>
    <x v="134"/>
    <m/>
    <d v="2017-06-16T19:28:00"/>
    <d v="2017-06-19T12:47:00"/>
    <s v="Para emissão da Nota de Empenho conforme autorização retro"/>
    <d v="1900-01-01T17:19:00"/>
    <n v="2.7215277777722804"/>
    <d v="1900-01-01T00:00:00"/>
    <s v="19:28"/>
  </r>
  <r>
    <s v="Coordenadoria de Segurança, Transporte e Apoio Administrativo_x000a_"/>
    <x v="68"/>
    <m/>
    <s v="058ZE  "/>
    <s v="058ZE  "/>
    <x v="135"/>
    <m/>
    <s v="-"/>
    <d v="2017-05-23T13:48:00"/>
    <s v="-"/>
    <d v="1899-12-30T00:00:00"/>
    <n v="0"/>
    <e v="#VALUE!"/>
    <e v="#VALUE!"/>
  </r>
  <r>
    <s v="Coordenadoria de Segurança, Transporte e Apoio Administrativo_x000a_"/>
    <x v="68"/>
    <m/>
    <s v="SESEG  "/>
    <s v="SESEG  "/>
    <x v="2"/>
    <m/>
    <d v="2017-05-23T13:48:00"/>
    <d v="2017-05-25T15:10:00"/>
    <s v="Para Providências"/>
    <d v="1900-01-01T01:22:00"/>
    <n v="2.0569444444481633"/>
    <d v="1900-01-02T00:00:00"/>
    <s v="13:48"/>
  </r>
  <r>
    <s v="Coordenadoria de Segurança, Transporte e Apoio Administrativo_x000a_"/>
    <x v="68"/>
    <m/>
    <s v="058ZE  "/>
    <s v="058ZE  "/>
    <x v="135"/>
    <m/>
    <d v="2017-05-25T15:10:00"/>
    <d v="2017-05-29T15:18:00"/>
    <s v="Para providência"/>
    <d v="1900-01-03T00:08:00"/>
    <n v="4.0055555555518367"/>
    <d v="1900-01-02T00:00:00"/>
    <s v="15:10"/>
  </r>
  <r>
    <s v="Coordenadoria de Segurança, Transporte e Apoio Administrativo_x000a_"/>
    <x v="68"/>
    <m/>
    <s v="SESEG  "/>
    <s v="SESEG  "/>
    <x v="2"/>
    <m/>
    <d v="2017-05-29T15:18:00"/>
    <d v="2017-06-30T15:07:00"/>
    <s v="Segue novo orçamento."/>
    <d v="1900-01-30T23:49:00"/>
    <n v="31.992361111115315"/>
    <d v="1900-01-01T00:00:00"/>
    <s v="15:18"/>
  </r>
  <r>
    <s v="Coordenadoria de Segurança, Transporte e Apoio Administrativo_x000a_"/>
    <x v="68"/>
    <m/>
    <s v="CSTA  "/>
    <s v="CSTA  "/>
    <x v="17"/>
    <m/>
    <d v="2017-06-30T15:07:00"/>
    <d v="2017-07-04T17:42:00"/>
    <s v="Encaminha-se, para apreciação superior, termo de referência"/>
    <d v="1900-01-03T02:35:00"/>
    <n v="4.1076388888905058"/>
    <n v="-19"/>
    <s v="15:7"/>
  </r>
  <r>
    <s v="Coordenadoria de Segurança, Transporte e Apoio Administrativo_x000a_"/>
    <x v="68"/>
    <m/>
    <s v="SESEG  "/>
    <s v="SESEG  "/>
    <x v="2"/>
    <m/>
    <d v="2017-07-04T17:42:00"/>
    <d v="2017-07-05T14:25:00"/>
    <s v="Para providências."/>
    <d v="1899-12-30T20:43:00"/>
    <n v="0.8631944444423425"/>
    <d v="1900-01-01T00:00:00"/>
    <s v="17:42"/>
  </r>
  <r>
    <s v="Coordenadoria de Segurança, Transporte e Apoio Administrativo_x000a_"/>
    <x v="68"/>
    <m/>
    <s v="CSTA  "/>
    <s v="CSTA  "/>
    <x v="17"/>
    <m/>
    <d v="2017-07-05T14:25:00"/>
    <d v="2017-07-10T14:02:00"/>
    <s v="Para prosseguimento."/>
    <d v="1900-01-03T23:37:00"/>
    <n v="4.984027777776646"/>
    <d v="1900-01-03T00:00:00"/>
    <s v="14:25"/>
  </r>
  <r>
    <s v="Coordenadoria de Segurança, Transporte e Apoio Administrativo_x000a_"/>
    <x v="68"/>
    <m/>
    <s v="SESEG  "/>
    <s v="SESEG  "/>
    <x v="2"/>
    <m/>
    <d v="2017-07-10T14:02:00"/>
    <d v="2017-07-11T14:24:00"/>
    <s v="Para ajuste do Termo de Referência"/>
    <d v="1899-12-31T00:22:00"/>
    <n v="1.015277777776646"/>
    <d v="1900-01-01T00:00:00"/>
    <s v="14:2"/>
  </r>
  <r>
    <s v="Coordenadoria de Segurança, Transporte e Apoio Administrativo_x000a_"/>
    <x v="68"/>
    <m/>
    <s v="CSTA  "/>
    <s v="CSTA  "/>
    <x v="17"/>
    <m/>
    <d v="2017-07-11T14:24:00"/>
    <d v="2017-07-11T15:49:00"/>
    <s v="para prosseguimento."/>
    <d v="1899-12-30T01:25:00"/>
    <n v="5.9027777781011537E-2"/>
    <d v="1899-12-31T00:00:00"/>
    <s v="14:24"/>
  </r>
  <r>
    <s v="Coordenadoria de Segurança, Transporte e Apoio Administrativo_x000a_"/>
    <x v="68"/>
    <m/>
    <s v=" SECGS  "/>
    <s v=" SECGS  "/>
    <x v="18"/>
    <m/>
    <d v="2017-07-11T15:49:00"/>
    <d v="2017-07-19T10:30:00"/>
    <s v="Para prosseguimento da contrataÃ§Ã£o de alarme monitorado atÃ© 30/11/2017"/>
    <d v="1900-01-06T18:41:00"/>
    <n v="7.7784722222204437"/>
    <d v="1900-01-06T00:00:00"/>
    <s v="15:49"/>
  </r>
  <r>
    <s v="Coordenadoria de Segurança, Transporte e Apoio Administrativo_x000a_"/>
    <x v="68"/>
    <m/>
    <s v=" SPO  "/>
    <s v=" SPO  "/>
    <x v="70"/>
    <m/>
    <d v="2017-07-19T10:30:00"/>
    <d v="2017-07-19T15:39:00"/>
    <s v="disp orç"/>
    <d v="1899-12-30T05:09:00"/>
    <n v="0.21458333333430346"/>
    <d v="1899-12-31T00:00:00"/>
    <s v="10:30"/>
  </r>
  <r>
    <s v="Coordenadoria de Segurança, Transporte e Apoio Administrativo_x000a_"/>
    <x v="68"/>
    <m/>
    <s v=" COC  "/>
    <s v=" COC  "/>
    <x v="80"/>
    <m/>
    <d v="2017-07-19T15:39:00"/>
    <d v="2017-07-19T16:23:00"/>
    <s v="Para ciência e encaminhamento à Secretaria de Orçamento, Finanças e Contabilidade."/>
    <d v="1899-12-30T00:44:00"/>
    <n v="3.0555555553291924E-2"/>
    <d v="1899-12-31T00:00:00"/>
    <s v="15:39"/>
  </r>
  <r>
    <s v="Coordenadoria de Segurança, Transporte e Apoio Administrativo_x000a_"/>
    <x v="68"/>
    <m/>
    <s v=" SECOFC  "/>
    <s v=" SECOFC  "/>
    <x v="72"/>
    <m/>
    <d v="2017-07-19T16:23:00"/>
    <d v="2017-07-19T17:28:00"/>
    <s v="Para ciência e encaminhamento."/>
    <d v="1899-12-30T01:05:00"/>
    <n v="4.5138888890505768E-2"/>
    <d v="1899-12-31T00:00:00"/>
    <s v="16:23"/>
  </r>
  <r>
    <s v="Coordenadoria de Segurança, Transporte e Apoio Administrativo_x000a_"/>
    <x v="68"/>
    <m/>
    <s v=" CLC  "/>
    <s v=" CLC  "/>
    <x v="74"/>
    <m/>
    <d v="2017-07-19T17:28:00"/>
    <d v="2017-07-21T13:13:00"/>
    <s v="Com informação de disponibilidade orçamentária, para demais providências."/>
    <d v="1899-12-31T19:45:00"/>
    <n v="1.8229166666642413"/>
    <d v="1900-01-02T00:00:00"/>
    <s v="17:28"/>
  </r>
  <r>
    <s v="Coordenadoria de Segurança, Transporte e Apoio Administrativo_x000a_"/>
    <x v="68"/>
    <m/>
    <s v=" SASAC  "/>
    <s v=" SASAC  "/>
    <x v="92"/>
    <m/>
    <d v="2017-07-21T13:13:00"/>
    <d v="2017-07-28T17:09:00"/>
    <s v="Para elaborar o Termo de Dispensa de Licitação pelo valor."/>
    <d v="1900-01-06T03:56:00"/>
    <n v="7.163888888891961"/>
    <d v="1900-01-05T00:00:00"/>
    <s v="13:13"/>
  </r>
  <r>
    <s v="Coordenadoria de Segurança, Transporte e Apoio Administrativo_x000a_"/>
    <x v="68"/>
    <m/>
    <s v=" SESEG  "/>
    <s v=" SESEG  "/>
    <x v="2"/>
    <m/>
    <d v="2017-07-28T17:09:00"/>
    <d v="2017-07-28T17:58:00"/>
    <s v="Para informar"/>
    <d v="1899-12-30T00:49:00"/>
    <n v="3.4027777779556345E-2"/>
    <d v="1899-12-31T00:00:00"/>
    <s v="17:9"/>
  </r>
  <r>
    <s v="Coordenadoria de Segurança, Transporte e Apoio Administrativo_x000a_"/>
    <x v="68"/>
    <m/>
    <s v=" SASAC  "/>
    <s v=" SASAC  "/>
    <x v="92"/>
    <m/>
    <d v="2017-07-28T17:58:00"/>
    <d v="2017-07-30T16:39:00"/>
    <s v="Em devolução"/>
    <d v="1899-12-31T22:41:00"/>
    <n v="1.945138888884685"/>
    <d v="1899-12-31T00:00:00"/>
    <s v="17:58"/>
  </r>
  <r>
    <s v="Coordenadoria de Segurança, Transporte e Apoio Administrativo_x000a_"/>
    <x v="68"/>
    <m/>
    <s v=" SCON  "/>
    <s v=" SCON  "/>
    <x v="77"/>
    <m/>
    <d v="2017-07-30T16:39:00"/>
    <d v="2017-08-08T14:25:00"/>
    <s v="PARA MINUTAR CONTRATO"/>
    <d v="1900-01-07T21:46:00"/>
    <n v="8.9069444444467081"/>
    <n v="-16"/>
    <s v="16:39"/>
  </r>
  <r>
    <s v="Coordenadoria de Segurança, Transporte e Apoio Administrativo_x000a_"/>
    <x v="68"/>
    <m/>
    <s v=" SESEG  "/>
    <s v=" SESEG  "/>
    <x v="2"/>
    <m/>
    <d v="2017-08-08T14:25:00"/>
    <d v="2017-08-10T10:28:00"/>
    <s v="Para análise,"/>
    <d v="1899-12-31T20:03:00"/>
    <n v="1.8354166666686069"/>
    <d v="1900-01-02T00:00:00"/>
    <s v="14:25"/>
  </r>
  <r>
    <s v="Coordenadoria de Segurança, Transporte e Apoio Administrativo_x000a_"/>
    <x v="68"/>
    <m/>
    <s v=" CSTA  "/>
    <s v=" CSTA  "/>
    <x v="17"/>
    <m/>
    <d v="2017-08-10T10:28:00"/>
    <d v="2017-08-10T15:32:00"/>
    <s v="Para ciência e prosseguimento"/>
    <d v="1899-12-30T05:04:00"/>
    <n v="0.21111111110803904"/>
    <d v="1899-12-31T00:00:00"/>
    <s v="10:28"/>
  </r>
  <r>
    <s v="Coordenadoria de Segurança, Transporte e Apoio Administrativo_x000a_"/>
    <x v="68"/>
    <m/>
    <s v=" SASAC  "/>
    <s v=" SASAC  "/>
    <x v="92"/>
    <m/>
    <d v="2017-08-10T15:32:00"/>
    <d v="2017-08-15T17:50:00"/>
    <s v="Com informações."/>
    <d v="1900-01-04T02:18:00"/>
    <n v="5.0958333333328483"/>
    <d v="1900-01-02T00:00:00"/>
    <s v="15:32"/>
  </r>
  <r>
    <s v="Coordenadoria de Segurança, Transporte e Apoio Administrativo_x000a_"/>
    <x v="68"/>
    <m/>
    <s v=" SCON  "/>
    <s v=" SCON  "/>
    <x v="77"/>
    <m/>
    <d v="2017-08-15T17:50:00"/>
    <d v="2017-08-25T13:21:00"/>
    <s v="PARA MINUTAR CONTRATO"/>
    <d v="1900-01-08T19:31:00"/>
    <n v="9.8131944444467081"/>
    <d v="1900-01-08T00:00:00"/>
    <s v="17:50"/>
  </r>
  <r>
    <s v="Coordenadoria de Segurança, Transporte e Apoio Administrativo_x000a_"/>
    <x v="68"/>
    <m/>
    <s v=" CLC  "/>
    <s v=" CLC  "/>
    <x v="74"/>
    <m/>
    <d v="2017-08-25T13:21:00"/>
    <d v="2017-08-28T18:57:00"/>
    <s v="Elaborada minuta de contrato, Monitoramento de Bandeirantes,"/>
    <d v="1900-01-02T05:36:00"/>
    <n v="3.2333333333299379"/>
    <d v="1900-01-01T00:00:00"/>
    <s v="13:21"/>
  </r>
  <r>
    <s v="Coordenadoria de Segurança, Transporte e Apoio Administrativo_x000a_"/>
    <x v="68"/>
    <m/>
    <s v=" SECGA  "/>
    <s v=" SECGA  "/>
    <x v="69"/>
    <m/>
    <d v="2017-08-28T18:57:00"/>
    <d v="2017-08-29T16:43:00"/>
    <s v="Para análise, designação de gestores/fiscais e encaminhamento."/>
    <d v="1899-12-30T21:46:00"/>
    <n v="0.90694444444670808"/>
    <d v="1900-01-01T00:00:00"/>
    <s v="18:57"/>
  </r>
  <r>
    <s v="Coordenadoria de Segurança, Transporte e Apoio Administrativo_x000a_"/>
    <x v="68"/>
    <m/>
    <s v=" ASSDG  "/>
    <s v=" ASSDG  "/>
    <x v="79"/>
    <m/>
    <d v="2017-08-29T16:43:00"/>
    <d v="2017-08-30T13:17:00"/>
    <s v="Segue para análise da minuta contratual."/>
    <d v="1899-12-30T20:34:00"/>
    <n v="0.85694444444379769"/>
    <d v="1900-01-01T00:00:00"/>
    <s v="16:43"/>
  </r>
  <r>
    <s v="Coordenadoria de Segurança, Transporte e Apoio Administrativo_x000a_"/>
    <x v="68"/>
    <m/>
    <s v=" DG  "/>
    <s v=" DG  "/>
    <x v="68"/>
    <m/>
    <d v="2017-08-30T13:17:00"/>
    <d v="2017-08-30T15:28:00"/>
    <s v="Para apreciação."/>
    <d v="1899-12-30T02:11:00"/>
    <n v="9.0972222220443655E-2"/>
    <d v="1899-12-31T00:00:00"/>
    <s v="13:17"/>
  </r>
  <r>
    <s v="Coordenadoria de Segurança, Transporte e Apoio Administrativo_x000a_"/>
    <x v="68"/>
    <m/>
    <s v=" COC  "/>
    <s v=" COC  "/>
    <x v="80"/>
    <m/>
    <d v="2017-08-30T15:28:00"/>
    <d v="2017-08-30T15:44:00"/>
    <s v="para empenhar"/>
    <d v="1899-12-30T00:16:00"/>
    <n v="1.1111111110949423E-2"/>
    <d v="1899-12-31T00:00:00"/>
    <s v="15:28"/>
  </r>
  <r>
    <s v="Coordenadoria de Segurança, Transporte e Apoio Administrativo_x000a_"/>
    <x v="68"/>
    <m/>
    <s v=" GABCOC  "/>
    <s v=" GABCOC  "/>
    <x v="83"/>
    <m/>
    <d v="2017-08-30T15:44:00"/>
    <d v="2017-08-31T13:12:00"/>
    <s v="Para emissão de Nota de Empenho."/>
    <d v="1899-12-30T21:28:00"/>
    <n v="0.89444444444961846"/>
    <d v="1900-01-01T00:00:00"/>
    <s v="15:44"/>
  </r>
  <r>
    <s v="Coordenadoria de Segurança, Transporte e Apoio Administrativo_x000a_"/>
    <x v="69"/>
    <m/>
    <s v="025ZE  "/>
    <s v="025ZE  "/>
    <x v="136"/>
    <m/>
    <s v="-"/>
    <d v="2017-05-05T17:45:00"/>
    <s v="-"/>
    <d v="1899-12-30T00:00:00"/>
    <n v="0"/>
    <e v="#VALUE!"/>
    <e v="#VALUE!"/>
  </r>
  <r>
    <s v="Coordenadoria de Segurança, Transporte e Apoio Administrativo_x000a_"/>
    <x v="69"/>
    <m/>
    <s v="SESEG  "/>
    <s v="SESEG  "/>
    <x v="2"/>
    <m/>
    <d v="2017-05-05T17:45:00"/>
    <d v="2017-05-09T18:48:00"/>
    <s v="Para análise"/>
    <d v="1900-01-03T01:03:00"/>
    <n v="4.0437499999970896"/>
    <d v="1900-01-02T00:00:00"/>
    <s v="17:45"/>
  </r>
  <r>
    <s v="Coordenadoria de Segurança, Transporte e Apoio Administrativo_x000a_"/>
    <x v="69"/>
    <m/>
    <s v="CSTA  "/>
    <s v="CSTA  "/>
    <x v="17"/>
    <m/>
    <d v="2017-05-09T18:48:00"/>
    <d v="2017-05-10T11:16:00"/>
    <s v="Para análise"/>
    <d v="1899-12-30T16:28:00"/>
    <n v="0.68611111111385981"/>
    <d v="1900-01-01T00:00:00"/>
    <s v="18:48"/>
  </r>
  <r>
    <s v="Coordenadoria de Segurança, Transporte e Apoio Administrativo_x000a_"/>
    <x v="69"/>
    <m/>
    <s v="SECGS  "/>
    <s v="SECGS  "/>
    <x v="18"/>
    <m/>
    <d v="2017-05-10T11:16:00"/>
    <d v="2017-05-23T17:45:00"/>
    <s v="Ciente. Para avaliação e prosseguimento."/>
    <d v="1900-01-12T06:29:00"/>
    <n v="13.270138888889051"/>
    <d v="1900-01-09T00:00:00"/>
    <s v="11:16"/>
  </r>
  <r>
    <s v="Coordenadoria de Segurança, Transporte e Apoio Administrativo_x000a_"/>
    <x v="69"/>
    <m/>
    <s v="CSTA  "/>
    <s v="CSTA  "/>
    <x v="17"/>
    <m/>
    <d v="2017-05-23T17:45:00"/>
    <d v="2017-05-25T16:43:00"/>
    <s v="Solicito adequar a parte de fiscais e gestores, nominando as figuras respectivas."/>
    <d v="1899-12-31T22:58:00"/>
    <n v="1.9569444444423425"/>
    <d v="1900-01-02T00:00:00"/>
    <s v="17:45"/>
  </r>
  <r>
    <s v="Coordenadoria de Segurança, Transporte e Apoio Administrativo_x000a_"/>
    <x v="69"/>
    <m/>
    <s v="SESEG  "/>
    <s v="SESEG  "/>
    <x v="2"/>
    <m/>
    <d v="2017-05-25T16:43:00"/>
    <d v="2017-06-27T17:02:00"/>
    <s v="Para as providÃÂªncias solicitadas no doc 94725"/>
    <d v="1900-02-01T00:19:00"/>
    <n v="33.013194444443798"/>
    <d v="1900-01-01T00:00:00"/>
    <s v="16:43"/>
  </r>
  <r>
    <s v="Coordenadoria de Segurança, Transporte e Apoio Administrativo_x000a_"/>
    <x v="69"/>
    <m/>
    <s v="CSTA  "/>
    <s v="CSTA  "/>
    <x v="17"/>
    <m/>
    <d v="2017-06-27T17:02:00"/>
    <d v="2017-06-28T13:12:00"/>
    <s v="Para continuidade"/>
    <d v="1899-12-30T20:10:00"/>
    <n v="0.84027777778101154"/>
    <d v="1900-01-01T00:00:00"/>
    <s v="17:2"/>
  </r>
  <r>
    <s v="Coordenadoria de Segurança, Transporte e Apoio Administrativo_x000a_"/>
    <x v="69"/>
    <m/>
    <s v="SECGS  "/>
    <s v="SECGS  "/>
    <x v="18"/>
    <m/>
    <d v="2017-06-28T13:12:00"/>
    <d v="2017-07-04T17:17:00"/>
    <s v="Para anÃ¡lise"/>
    <d v="1900-01-05T04:05:00"/>
    <n v="6.1701388888832298"/>
    <n v="-19"/>
    <s v="13:12"/>
  </r>
  <r>
    <s v="Coordenadoria de Segurança, Transporte e Apoio Administrativo_x000a_"/>
    <x v="69"/>
    <m/>
    <s v="CSTA  "/>
    <s v="CSTA  "/>
    <x v="17"/>
    <m/>
    <d v="2017-07-04T17:17:00"/>
    <d v="2017-07-04T17:40:00"/>
    <s v="Para complementar o item relativo ao desfazimento."/>
    <d v="1899-12-30T00:23:00"/>
    <n v="1.5972222223354038E-2"/>
    <d v="1899-12-31T00:00:00"/>
    <s v="17:17"/>
  </r>
  <r>
    <s v="Coordenadoria de Segurança, Transporte e Apoio Administrativo_x000a_"/>
    <x v="69"/>
    <m/>
    <s v=" SESEG  "/>
    <s v=" SESEG  "/>
    <x v="2"/>
    <m/>
    <d v="2017-07-04T17:40:00"/>
    <d v="2017-07-05T13:47:00"/>
    <s v="Para providências"/>
    <d v="1899-12-30T20:07:00"/>
    <n v="0.83819444444816327"/>
    <d v="1900-01-01T00:00:00"/>
    <s v="17:40"/>
  </r>
  <r>
    <s v="Coordenadoria de Segurança, Transporte e Apoio Administrativo_x000a_"/>
    <x v="69"/>
    <m/>
    <s v=" CSTA  "/>
    <s v=" CSTA  "/>
    <x v="17"/>
    <m/>
    <d v="2017-07-05T13:47:00"/>
    <d v="2017-07-05T14:34:00"/>
    <s v="Com a readequação do projeto básico"/>
    <d v="1899-12-30T00:47:00"/>
    <n v="3.2638888886140194E-2"/>
    <d v="1899-12-31T00:00:00"/>
    <s v="13:47"/>
  </r>
  <r>
    <s v="Coordenadoria de Segurança, Transporte e Apoio Administrativo_x000a_"/>
    <x v="69"/>
    <m/>
    <s v=" SECGS  "/>
    <s v=" SECGS  "/>
    <x v="18"/>
    <m/>
    <d v="2017-07-05T14:34:00"/>
    <d v="2017-07-06T16:28:00"/>
    <s v="Para prosseguimento da contratação de alarme monitorado, considerando os ajustes feitos no TR"/>
    <d v="1899-12-31T01:54:00"/>
    <n v="1.0791666666700621"/>
    <d v="1900-01-01T00:00:00"/>
    <s v="14:34"/>
  </r>
  <r>
    <s v="Coordenadoria de Segurança, Transporte e Apoio Administrativo_x000a_"/>
    <x v="69"/>
    <m/>
    <s v=" SPO  "/>
    <s v=" SPO  "/>
    <x v="70"/>
    <m/>
    <d v="2017-07-06T16:28:00"/>
    <d v="2017-07-06T17:06:00"/>
    <s v="Solicitamos disponibilidade orçamentária para a contratação e envio à SECGA, considerando-se a mel"/>
    <d v="1899-12-30T00:38:00"/>
    <n v="2.6388888887595385E-2"/>
    <d v="1899-12-31T00:00:00"/>
    <s v="16:28"/>
  </r>
  <r>
    <s v="Coordenadoria de Segurança, Transporte e Apoio Administrativo_x000a_"/>
    <x v="69"/>
    <m/>
    <s v=" SESEG  "/>
    <s v=" SESEG  "/>
    <x v="2"/>
    <m/>
    <d v="2017-07-06T17:06:00"/>
    <d v="2017-07-11T14:07:00"/>
    <s v="Para inserir o pedido no sistema SIOFI. Após, volte."/>
    <d v="1900-01-03T21:01:00"/>
    <n v="4.8756944444394321"/>
    <d v="1900-01-03T00:00:00"/>
    <s v="17:6"/>
  </r>
  <r>
    <s v="Coordenadoria de Segurança, Transporte e Apoio Administrativo_x000a_"/>
    <x v="69"/>
    <m/>
    <s v=" CSTA  "/>
    <s v=" CSTA  "/>
    <x v="17"/>
    <m/>
    <d v="2017-07-11T14:07:00"/>
    <d v="2017-07-11T15:31:00"/>
    <s v="Para análise e continuidade ao processo"/>
    <d v="1899-12-30T01:24:00"/>
    <n v="5.8333333334303461E-2"/>
    <d v="1899-12-31T00:00:00"/>
    <s v="14:7"/>
  </r>
  <r>
    <s v="Coordenadoria de Segurança, Transporte e Apoio Administrativo_x000a_"/>
    <x v="69"/>
    <m/>
    <s v=" SECGS  "/>
    <s v=" SECGS  "/>
    <x v="18"/>
    <m/>
    <d v="2017-07-11T15:31:00"/>
    <d v="2017-07-12T13:06:00"/>
    <s v="Para prosseguimento da contrataÃ§Ã£o de alarme monitorado atÃ© 30/11/2017"/>
    <d v="1899-12-30T21:35:00"/>
    <n v="0.89930555555474712"/>
    <d v="1900-01-01T00:00:00"/>
    <s v="15:31"/>
  </r>
  <r>
    <s v="Coordenadoria de Segurança, Transporte e Apoio Administrativo_x000a_"/>
    <x v="69"/>
    <m/>
    <s v=" SPO  "/>
    <s v=" SPO  "/>
    <x v="70"/>
    <m/>
    <d v="2017-07-12T13:06:00"/>
    <d v="2017-07-12T17:41:00"/>
    <s v="DISP ORÇ"/>
    <d v="1899-12-30T04:35:00"/>
    <n v="0.19097222222626442"/>
    <d v="1899-12-31T00:00:00"/>
    <s v="13:6"/>
  </r>
  <r>
    <s v="Coordenadoria de Segurança, Transporte e Apoio Administrativo_x000a_"/>
    <x v="69"/>
    <m/>
    <s v=" COC  "/>
    <s v=" COC  "/>
    <x v="80"/>
    <m/>
    <d v="2017-07-12T17:41:00"/>
    <d v="2017-07-12T18:07:00"/>
    <s v="Para ciência e encaminhamento."/>
    <d v="1899-12-30T00:26:00"/>
    <n v="1.8055555556202307E-2"/>
    <d v="1899-12-31T00:00:00"/>
    <s v="17:41"/>
  </r>
  <r>
    <s v="Coordenadoria de Segurança, Transporte e Apoio Administrativo_x000a_"/>
    <x v="69"/>
    <m/>
    <s v=" SECOFC  "/>
    <s v=" SECOFC  "/>
    <x v="72"/>
    <m/>
    <d v="2017-07-12T18:07:00"/>
    <d v="2017-07-12T19:23:00"/>
    <s v="Para ciência e encaminhamento."/>
    <d v="1899-12-30T01:16:00"/>
    <n v="5.2777777775190771E-2"/>
    <d v="1899-12-31T00:00:00"/>
    <s v="18:7"/>
  </r>
  <r>
    <s v="Coordenadoria de Segurança, Transporte e Apoio Administrativo_x000a_"/>
    <x v="69"/>
    <m/>
    <s v=" CLC  "/>
    <s v=" CLC  "/>
    <x v="74"/>
    <m/>
    <d v="2017-07-12T19:23:00"/>
    <d v="2017-07-13T15:55:00"/>
    <s v="Com informação de disponibilidade orçamentária, para demais providências."/>
    <d v="1899-12-30T20:32:00"/>
    <n v="0.8555555555576575"/>
    <d v="1900-01-01T00:00:00"/>
    <s v="19:23"/>
  </r>
  <r>
    <s v="Coordenadoria de Segurança, Transporte e Apoio Administrativo_x000a_"/>
    <x v="69"/>
    <m/>
    <s v=" SASAC  "/>
    <s v=" SASAC  "/>
    <x v="92"/>
    <m/>
    <d v="2017-07-13T15:55:00"/>
    <d v="2017-07-18T11:36:00"/>
    <s v="Para elaborar Termo de Dispensa de Licitação."/>
    <d v="1900-01-03T19:41:00"/>
    <n v="4.820138888884685"/>
    <d v="1900-01-03T00:00:00"/>
    <s v="15:55"/>
  </r>
  <r>
    <s v="Coordenadoria de Segurança, Transporte e Apoio Administrativo_x000a_"/>
    <x v="69"/>
    <m/>
    <s v=" SCON  "/>
    <s v=" SCON  "/>
    <x v="77"/>
    <m/>
    <d v="2017-07-18T11:36:00"/>
    <d v="2017-07-31T16:16:00"/>
    <s v="PARA MINUTAR CONTRATO"/>
    <d v="1900-01-12T04:40:00"/>
    <n v="13.194444444445253"/>
    <d v="1900-01-09T00:00:00"/>
    <s v="11:36"/>
  </r>
  <r>
    <s v="Coordenadoria de Segurança, Transporte e Apoio Administrativo_x000a_"/>
    <x v="69"/>
    <m/>
    <s v=" CLC  "/>
    <s v=" CLC  "/>
    <x v="74"/>
    <m/>
    <d v="2017-07-31T16:16:00"/>
    <d v="2017-08-01T16:29:00"/>
    <s v="Elaborada minuta do contrato."/>
    <d v="1899-12-31T00:13:00"/>
    <n v="1.0090277777781012"/>
    <n v="-22"/>
    <s v="16:16"/>
  </r>
  <r>
    <s v="Coordenadoria de Segurança, Transporte e Apoio Administrativo_x000a_"/>
    <x v="69"/>
    <m/>
    <s v=" SECGA  "/>
    <s v=" SECGA  "/>
    <x v="69"/>
    <m/>
    <d v="2017-08-01T16:29:00"/>
    <d v="2017-08-01T18:39:00"/>
    <s v="Para autorizar o Termo de Dispensa de Licitação nº 315/17 e designar os gestores/fiscais do contrato"/>
    <d v="1899-12-30T02:10:00"/>
    <n v="9.0277777781011537E-2"/>
    <d v="1899-12-31T00:00:00"/>
    <s v="16:29"/>
  </r>
  <r>
    <s v="Coordenadoria de Segurança, Transporte e Apoio Administrativo_x000a_"/>
    <x v="69"/>
    <m/>
    <s v=" ASSDG  "/>
    <s v=" ASSDG  "/>
    <x v="79"/>
    <m/>
    <d v="2017-08-01T18:39:00"/>
    <d v="2017-08-04T16:11:00"/>
    <s v="Para análise da minuta contratual"/>
    <d v="1900-01-01T21:32:00"/>
    <n v="2.8972222222218988"/>
    <d v="1900-01-03T00:00:00"/>
    <s v="18:39"/>
  </r>
  <r>
    <s v="Coordenadoria de Segurança, Transporte e Apoio Administrativo_x000a_"/>
    <x v="69"/>
    <m/>
    <s v=" DG  "/>
    <s v=" DG  "/>
    <x v="68"/>
    <m/>
    <d v="2017-08-04T16:11:00"/>
    <d v="2017-08-07T09:07:00"/>
    <s v="Para os devidos fins."/>
    <d v="1900-01-01T16:56:00"/>
    <n v="2.7055555555562023"/>
    <d v="1900-01-01T00:00:00"/>
    <s v="16:11"/>
  </r>
  <r>
    <s v="Coordenadoria de Segurança, Transporte e Apoio Administrativo_x000a_"/>
    <x v="69"/>
    <m/>
    <s v=" COC  "/>
    <s v=" COC  "/>
    <x v="80"/>
    <m/>
    <d v="2017-08-07T09:07:00"/>
    <d v="2017-08-07T14:51:00"/>
    <s v="Para empenhar."/>
    <d v="1899-12-30T05:44:00"/>
    <n v="0.23888888888905058"/>
    <d v="1899-12-31T00:00:00"/>
    <s v="9:7"/>
  </r>
  <r>
    <s v="Coordenadoria de Segurança, Transporte e Apoio Administrativo_x000a_"/>
    <x v="69"/>
    <m/>
    <s v=" GABCOC  "/>
    <s v=" GABCOC  "/>
    <x v="83"/>
    <m/>
    <d v="2017-08-07T14:51:00"/>
    <d v="2017-08-07T17:03:00"/>
    <s v="Para emissão de nota de empenho."/>
    <d v="1899-12-30T02:12:00"/>
    <n v="9.1666666667151731E-2"/>
    <d v="1899-12-31T00:00:00"/>
    <s v="14:51"/>
  </r>
  <r>
    <s v="Coordenadoria de Segurança, Transporte e Apoio Administrativo_x000a_"/>
    <x v="70"/>
    <m/>
    <s v="149ZE  "/>
    <s v="149ZE  "/>
    <x v="137"/>
    <m/>
    <s v="-"/>
    <d v="2017-05-18T19:34:00"/>
    <s v="-"/>
    <d v="1899-12-30T00:00:00"/>
    <n v="0"/>
    <e v="#VALUE!"/>
    <e v="#VALUE!"/>
  </r>
  <r>
    <s v="Coordenadoria de Segurança, Transporte e Apoio Administrativo_x000a_"/>
    <x v="70"/>
    <m/>
    <s v="SESEG  "/>
    <s v="SESEG  "/>
    <x v="2"/>
    <m/>
    <d v="2017-05-18T19:34:00"/>
    <d v="2017-05-24T17:18:00"/>
    <s v="O Fórum não possui segurança eletrônica e monitorada e está em Biometria de 03/04 a 25/08/2017."/>
    <d v="1900-01-04T21:44:00"/>
    <n v="5.9055555555532919"/>
    <d v="1900-01-04T00:00:00"/>
    <s v="19:34"/>
  </r>
  <r>
    <s v="Coordenadoria de Segurança, Transporte e Apoio Administrativo_x000a_"/>
    <x v="70"/>
    <m/>
    <s v="CSTA  "/>
    <s v="CSTA  "/>
    <x v="17"/>
    <m/>
    <d v="2017-05-24T17:18:00"/>
    <d v="2017-05-25T16:53:00"/>
    <s v="Para análise"/>
    <d v="1899-12-30T23:35:00"/>
    <n v="0.98263888889050577"/>
    <d v="1900-01-01T00:00:00"/>
    <s v="17:18"/>
  </r>
  <r>
    <s v="Coordenadoria de Segurança, Transporte e Apoio Administrativo_x000a_"/>
    <x v="70"/>
    <m/>
    <s v="SESEG  "/>
    <s v="SESEG  "/>
    <x v="2"/>
    <m/>
    <d v="2017-05-25T16:53:00"/>
    <d v="2017-06-28T17:09:00"/>
    <s v="Para providências"/>
    <d v="1900-02-02T00:16:00"/>
    <n v="34.011111111110949"/>
    <d v="1900-01-02T00:00:00"/>
    <s v="16:53"/>
  </r>
  <r>
    <s v="Coordenadoria de Segurança, Transporte e Apoio Administrativo_x000a_"/>
    <x v="70"/>
    <m/>
    <s v="CSTA  "/>
    <s v="CSTA  "/>
    <x v="17"/>
    <m/>
    <d v="2017-06-28T17:09:00"/>
    <d v="2017-07-04T17:47:00"/>
    <s v="Para prosseguimento"/>
    <d v="1900-01-05T00:38:00"/>
    <n v="6.0263888888875954"/>
    <n v="-19"/>
    <s v="17:9"/>
  </r>
  <r>
    <s v="Coordenadoria de Segurança, Transporte e Apoio Administrativo_x000a_"/>
    <x v="70"/>
    <m/>
    <s v="SESEG  "/>
    <s v="SESEG  "/>
    <x v="2"/>
    <m/>
    <d v="2017-07-04T17:47:00"/>
    <d v="2017-07-06T13:00:00"/>
    <s v="Para providências."/>
    <d v="1899-12-31T19:13:00"/>
    <n v="1.8006944444423425"/>
    <d v="1900-01-02T00:00:00"/>
    <s v="17:47"/>
  </r>
  <r>
    <s v="Coordenadoria de Segurança, Transporte e Apoio Administrativo_x000a_"/>
    <x v="70"/>
    <m/>
    <s v="CSTA  "/>
    <s v="CSTA  "/>
    <x v="17"/>
    <m/>
    <d v="2017-07-06T13:00:00"/>
    <d v="2017-07-07T15:32:00"/>
    <s v="prossiga"/>
    <d v="1899-12-31T02:32:00"/>
    <n v="1.1055555555576575"/>
    <d v="1900-01-01T00:00:00"/>
    <s v="13:0"/>
  </r>
  <r>
    <s v="Coordenadoria de Segurança, Transporte e Apoio Administrativo_x000a_"/>
    <x v="70"/>
    <m/>
    <s v="SESEG  "/>
    <s v="SESEG  "/>
    <x v="2"/>
    <m/>
    <d v="2017-07-07T15:32:00"/>
    <d v="2017-07-11T15:03:00"/>
    <s v="Para providências"/>
    <d v="1900-01-02T23:31:00"/>
    <n v="3.9798611111109494"/>
    <d v="1900-01-02T00:00:00"/>
    <s v="15:32"/>
  </r>
  <r>
    <s v="Coordenadoria de Segurança, Transporte e Apoio Administrativo_x000a_"/>
    <x v="70"/>
    <m/>
    <s v="CSTA  "/>
    <s v="CSTA  "/>
    <x v="17"/>
    <m/>
    <d v="2017-07-11T15:03:00"/>
    <d v="2017-07-11T15:44:00"/>
    <s v="para continuidade"/>
    <d v="1899-12-30T00:41:00"/>
    <n v="2.8472222220443655E-2"/>
    <d v="1899-12-31T00:00:00"/>
    <s v="15:3"/>
  </r>
  <r>
    <s v="Coordenadoria de Segurança, Transporte e Apoio Administrativo_x000a_"/>
    <x v="70"/>
    <m/>
    <s v=" SECGS  "/>
    <s v=" SECGS  "/>
    <x v="18"/>
    <m/>
    <d v="2017-07-11T15:44:00"/>
    <d v="2017-07-12T14:15:00"/>
    <s v="Para prosseguimento da contrataÃ§Ã£o de alarme monitorado atÃ© 30/11/2017"/>
    <d v="1899-12-30T22:31:00"/>
    <n v="0.93819444444670808"/>
    <d v="1900-01-01T00:00:00"/>
    <s v="15:44"/>
  </r>
  <r>
    <s v="Coordenadoria de Segurança, Transporte e Apoio Administrativo_x000a_"/>
    <x v="70"/>
    <m/>
    <s v=" SPO  "/>
    <s v=" SPO  "/>
    <x v="70"/>
    <m/>
    <d v="2017-07-12T14:15:00"/>
    <d v="2017-07-13T16:39:00"/>
    <s v="DISP ORÇ"/>
    <d v="1899-12-31T02:24:00"/>
    <n v="1.0999999999985448"/>
    <d v="1900-01-01T00:00:00"/>
    <s v="14:15"/>
  </r>
  <r>
    <s v="Coordenadoria de Segurança, Transporte e Apoio Administrativo_x000a_"/>
    <x v="70"/>
    <m/>
    <s v=" COC  "/>
    <s v=" COC  "/>
    <x v="80"/>
    <m/>
    <d v="2017-07-13T16:39:00"/>
    <d v="2017-07-13T17:36:00"/>
    <s v="Com o pré-empenho."/>
    <d v="1899-12-30T00:57:00"/>
    <n v="3.9583333331393078E-2"/>
    <d v="1899-12-31T00:00:00"/>
    <s v="16:39"/>
  </r>
  <r>
    <s v="Coordenadoria de Segurança, Transporte e Apoio Administrativo_x000a_"/>
    <x v="70"/>
    <m/>
    <s v=" SECOFC  "/>
    <s v=" SECOFC  "/>
    <x v="72"/>
    <m/>
    <d v="2017-07-13T17:36:00"/>
    <d v="2017-07-13T18:42:00"/>
    <s v="Para ciência e encaminhamento."/>
    <d v="1899-12-30T01:06:00"/>
    <n v="4.5833333337213844E-2"/>
    <d v="1899-12-31T00:00:00"/>
    <s v="17:36"/>
  </r>
  <r>
    <s v="Coordenadoria de Segurança, Transporte e Apoio Administrativo_x000a_"/>
    <x v="70"/>
    <m/>
    <s v=" CLC  "/>
    <s v=" CLC  "/>
    <x v="74"/>
    <m/>
    <d v="2017-07-13T18:42:00"/>
    <d v="2017-07-14T19:10:00"/>
    <s v="Com informação de disponibilidade orçamentária, para demais providências."/>
    <d v="1899-12-31T00:28:00"/>
    <n v="1.0194444444423425"/>
    <d v="1900-01-01T00:00:00"/>
    <s v="18:42"/>
  </r>
  <r>
    <s v="Coordenadoria de Segurança, Transporte e Apoio Administrativo_x000a_"/>
    <x v="70"/>
    <m/>
    <s v=" SESEG  "/>
    <s v=" SESEG  "/>
    <x v="2"/>
    <m/>
    <d v="2017-07-14T19:10:00"/>
    <d v="2017-07-18T17:09:00"/>
    <s v="Para informar."/>
    <d v="1900-01-02T21:59:00"/>
    <n v="3.9159722222248092"/>
    <d v="1900-01-02T00:00:00"/>
    <s v="19:10"/>
  </r>
  <r>
    <s v="Coordenadoria de Segurança, Transporte e Apoio Administrativo_x000a_"/>
    <x v="70"/>
    <m/>
    <s v=" 149ZE  "/>
    <s v=" 149ZE  "/>
    <x v="138"/>
    <m/>
    <d v="2017-07-18T17:09:00"/>
    <d v="2017-07-25T14:37:00"/>
    <s v="Para atender"/>
    <d v="1900-01-05T21:28:00"/>
    <n v="6.8944444444423425"/>
    <d v="1900-01-05T00:00:00"/>
    <s v="17:9"/>
  </r>
  <r>
    <s v="Coordenadoria de Segurança, Transporte e Apoio Administrativo_x000a_"/>
    <x v="70"/>
    <m/>
    <s v=" SESEG  "/>
    <s v=" SESEG  "/>
    <x v="2"/>
    <m/>
    <d v="2017-07-25T14:37:00"/>
    <d v="2017-07-27T19:32:00"/>
    <s v="Para Justificar"/>
    <d v="1900-01-01T04:55:00"/>
    <n v="2.2048611111094942"/>
    <d v="1900-01-02T00:00:00"/>
    <s v="14:37"/>
  </r>
  <r>
    <s v="Coordenadoria de Segurança, Transporte e Apoio Administrativo_x000a_"/>
    <x v="70"/>
    <m/>
    <s v=" CLC  "/>
    <s v=" CLC  "/>
    <x v="74"/>
    <m/>
    <d v="2017-07-27T19:32:00"/>
    <d v="2017-08-01T17:49:00"/>
    <s v="Com a justificativa"/>
    <d v="1900-01-03T22:17:00"/>
    <n v="4.9284722222218988"/>
    <n v="-18"/>
    <s v="19:32"/>
  </r>
  <r>
    <s v="Coordenadoria de Segurança, Transporte e Apoio Administrativo_x000a_"/>
    <x v="70"/>
    <m/>
    <s v=" SECGA  "/>
    <s v=" SECGA  "/>
    <x v="69"/>
    <m/>
    <d v="2017-08-01T17:49:00"/>
    <d v="2017-08-01T18:46:00"/>
    <s v="Segue para análise."/>
    <d v="1899-12-30T00:57:00"/>
    <n v="3.9583333338669036E-2"/>
    <d v="1899-12-31T00:00:00"/>
    <s v="17:49"/>
  </r>
  <r>
    <s v="Coordenadoria de Segurança, Transporte e Apoio Administrativo_x000a_"/>
    <x v="70"/>
    <m/>
    <s v=" CLC  "/>
    <s v=" CLC  "/>
    <x v="74"/>
    <m/>
    <d v="2017-08-01T18:46:00"/>
    <d v="2017-08-07T19:41:00"/>
    <s v="Para elaboração do termo de dispensa de licitação."/>
    <d v="1900-01-05T00:55:00"/>
    <n v="6.0381944444452529"/>
    <d v="1900-01-04T00:00:00"/>
    <s v="18:46"/>
  </r>
  <r>
    <s v="Coordenadoria de Segurança, Transporte e Apoio Administrativo_x000a_"/>
    <x v="70"/>
    <m/>
    <s v=" SASAC  "/>
    <s v=" SASAC  "/>
    <x v="92"/>
    <m/>
    <d v="2017-08-07T19:41:00"/>
    <d v="2017-08-08T18:07:00"/>
    <s v="Para elaborar o Termo de Dispensa de Licitação."/>
    <d v="1899-12-30T22:26:00"/>
    <n v="0.93472222222044365"/>
    <d v="1900-01-01T00:00:00"/>
    <s v="19:41"/>
  </r>
  <r>
    <s v="Coordenadoria de Segurança, Transporte e Apoio Administrativo_x000a_"/>
    <x v="70"/>
    <m/>
    <s v=" SESEG  "/>
    <s v=" SESEG  "/>
    <x v="2"/>
    <m/>
    <d v="2017-08-08T18:07:00"/>
    <d v="2017-08-09T13:35:00"/>
    <s v="Conforme acordado"/>
    <d v="1899-12-30T19:28:00"/>
    <n v="0.81111111110658385"/>
    <d v="1900-01-01T00:00:00"/>
    <s v="18:7"/>
  </r>
  <r>
    <s v="Coordenadoria de Segurança, Transporte e Apoio Administrativo_x000a_"/>
    <x v="70"/>
    <m/>
    <s v=" SASAC  "/>
    <s v=" SASAC  "/>
    <x v="92"/>
    <m/>
    <d v="2017-08-09T13:35:00"/>
    <d v="2017-08-15T15:01:00"/>
    <s v="Para prosseguimento"/>
    <d v="1900-01-05T01:26:00"/>
    <n v="6.0597222222277196"/>
    <d v="1900-01-03T00:00:00"/>
    <s v="13:35"/>
  </r>
  <r>
    <s v="Coordenadoria de Segurança, Transporte e Apoio Administrativo_x000a_"/>
    <x v="70"/>
    <m/>
    <s v=" SCON  "/>
    <s v=" SCON  "/>
    <x v="77"/>
    <m/>
    <d v="2017-08-15T15:01:00"/>
    <d v="2017-08-28T15:19:00"/>
    <s v="PARA MINUTAR CONTRATO"/>
    <d v="1900-01-12T00:18:00"/>
    <n v="13.01249999999709"/>
    <d v="1900-01-09T00:00:00"/>
    <s v="15:1"/>
  </r>
  <r>
    <s v="Coordenadoria de Segurança, Transporte e Apoio Administrativo_x000a_"/>
    <x v="70"/>
    <m/>
    <s v=" CLC  "/>
    <s v=" CLC  "/>
    <x v="74"/>
    <m/>
    <d v="2017-08-28T15:19:00"/>
    <d v="2017-08-28T18:39:00"/>
    <s v="Elaborada minuta do Contrato, aceita a minuta pela empresa. Segue para análise, disponibilidade"/>
    <d v="1899-12-30T03:20:00"/>
    <n v="0.13888888889050577"/>
    <d v="1899-12-31T00:00:00"/>
    <s v="15:19"/>
  </r>
  <r>
    <s v="Coordenadoria de Segurança, Transporte e Apoio Administrativo_x000a_"/>
    <x v="70"/>
    <m/>
    <s v=" SECGA  "/>
    <s v=" SECGA  "/>
    <x v="69"/>
    <m/>
    <d v="2017-08-28T18:39:00"/>
    <d v="2017-08-29T16:42:00"/>
    <s v="Para análise e designação dos gestores/fiscais do contrato."/>
    <d v="1899-12-30T22:03:00"/>
    <n v="0.91874999999708962"/>
    <d v="1900-01-01T00:00:00"/>
    <s v="18:39"/>
  </r>
  <r>
    <s v="Coordenadoria de Segurança, Transporte e Apoio Administrativo_x000a_"/>
    <x v="70"/>
    <m/>
    <s v=" ASSDG  "/>
    <s v=" ASSDG  "/>
    <x v="79"/>
    <m/>
    <d v="2017-08-29T16:42:00"/>
    <d v="2017-08-30T13:45:00"/>
    <s v="Segue para análise da minuta contratual."/>
    <d v="1899-12-30T21:03:00"/>
    <n v="0.87708333333284827"/>
    <d v="1900-01-01T00:00:00"/>
    <s v="16:42"/>
  </r>
  <r>
    <s v="Coordenadoria de Segurança, Transporte e Apoio Administrativo_x000a_"/>
    <x v="70"/>
    <m/>
    <s v=" DG  "/>
    <s v=" DG  "/>
    <x v="68"/>
    <m/>
    <d v="2017-08-30T13:45:00"/>
    <d v="2017-08-30T15:27:00"/>
    <s v="Para apreciação."/>
    <d v="1899-12-30T01:42:00"/>
    <n v="7.0833333338669036E-2"/>
    <d v="1899-12-31T00:00:00"/>
    <s v="13:45"/>
  </r>
  <r>
    <s v="Coordenadoria de Segurança, Transporte e Apoio Administrativo_x000a_"/>
    <x v="70"/>
    <m/>
    <s v=" COC  "/>
    <s v=" COC  "/>
    <x v="80"/>
    <m/>
    <d v="2017-08-30T15:27:00"/>
    <d v="2017-08-30T15:36:00"/>
    <s v="para empenhar"/>
    <d v="1899-12-30T00:09:00"/>
    <n v="6.2499999985448085E-3"/>
    <d v="1899-12-31T00:00:00"/>
    <s v="15:27"/>
  </r>
  <r>
    <s v="Coordenadoria de Segurança, Transporte e Apoio Administrativo_x000a_"/>
    <x v="70"/>
    <m/>
    <s v=" GABCOC  "/>
    <s v=" GABCOC  "/>
    <x v="83"/>
    <m/>
    <d v="2017-08-30T15:36:00"/>
    <d v="2017-08-30T18:35:00"/>
    <s v="Para emissão de Nota de Empenho."/>
    <d v="1899-12-30T02:59:00"/>
    <n v="0.12430555555329192"/>
    <d v="1899-12-31T00:00:00"/>
    <s v="15:36"/>
  </r>
  <r>
    <s v="Coordenadoria de Segurança, Transporte e Apoio Administrativo_x000a_"/>
    <x v="71"/>
    <m/>
    <s v="079ZE  "/>
    <s v="079ZE  "/>
    <x v="139"/>
    <m/>
    <s v="-"/>
    <d v="2017-06-08T16:22:00"/>
    <s v="-"/>
    <d v="1899-12-30T00:00:00"/>
    <n v="0"/>
    <e v="#VALUE!"/>
    <e v="#VALUE!"/>
  </r>
  <r>
    <s v="Coordenadoria de Segurança, Transporte e Apoio Administrativo_x000a_"/>
    <x v="71"/>
    <m/>
    <s v="SESEG  "/>
    <s v="SESEG  "/>
    <x v="2"/>
    <m/>
    <d v="2017-06-08T16:22:00"/>
    <d v="2017-06-28T18:54:00"/>
    <s v="Para contratação"/>
    <d v="1900-01-19T02:32:00"/>
    <n v="20.105555555557657"/>
    <d v="1900-01-13T00:00:00"/>
    <s v="16:22"/>
  </r>
  <r>
    <s v="Coordenadoria de Segurança, Transporte e Apoio Administrativo_x000a_"/>
    <x v="71"/>
    <m/>
    <s v="CSTA  "/>
    <s v="CSTA  "/>
    <x v="17"/>
    <m/>
    <d v="2017-06-28T18:54:00"/>
    <d v="2017-07-04T17:52:00"/>
    <s v="Para análise"/>
    <d v="1900-01-04T22:58:00"/>
    <n v="5.9569444444423425"/>
    <n v="-19"/>
    <s v="18:54"/>
  </r>
  <r>
    <s v="Coordenadoria de Segurança, Transporte e Apoio Administrativo_x000a_"/>
    <x v="71"/>
    <m/>
    <s v="SESEG  "/>
    <s v="SESEG  "/>
    <x v="2"/>
    <m/>
    <d v="2017-07-04T17:52:00"/>
    <d v="2017-07-05T16:32:00"/>
    <s v="Para providências."/>
    <d v="1899-12-30T22:40:00"/>
    <n v="0.94444444444525288"/>
    <d v="1900-01-01T00:00:00"/>
    <s v="17:52"/>
  </r>
  <r>
    <s v="Coordenadoria de Segurança, Transporte e Apoio Administrativo_x000a_"/>
    <x v="71"/>
    <m/>
    <s v="CSTA  "/>
    <s v="CSTA  "/>
    <x v="17"/>
    <m/>
    <d v="2017-07-05T16:32:00"/>
    <d v="2017-07-10T14:02:00"/>
    <s v="prossiga"/>
    <d v="1900-01-03T21:30:00"/>
    <n v="4.8958333333357587"/>
    <d v="1900-01-03T00:00:00"/>
    <s v="16:32"/>
  </r>
  <r>
    <s v="Coordenadoria de Segurança, Transporte e Apoio Administrativo_x000a_"/>
    <x v="71"/>
    <m/>
    <s v="SESEG  "/>
    <s v="SESEG  "/>
    <x v="2"/>
    <m/>
    <d v="2017-07-10T14:02:00"/>
    <d v="2017-07-11T17:39:00"/>
    <s v="Para ajuste do Termo de Referência"/>
    <d v="1899-12-31T03:37:00"/>
    <n v="1.1506944444481633"/>
    <d v="1900-01-01T00:00:00"/>
    <s v="14:2"/>
  </r>
  <r>
    <s v="Coordenadoria de Segurança, Transporte e Apoio Administrativo_x000a_"/>
    <x v="71"/>
    <m/>
    <s v="CSTA  "/>
    <s v="CSTA  "/>
    <x v="17"/>
    <m/>
    <d v="2017-07-11T17:39:00"/>
    <d v="2017-07-12T11:12:00"/>
    <s v="Prossiga"/>
    <d v="1899-12-30T17:33:00"/>
    <n v="0.73124999999708962"/>
    <d v="1900-01-01T00:00:00"/>
    <s v="17:39"/>
  </r>
  <r>
    <s v="Coordenadoria de Segurança, Transporte e Apoio Administrativo_x000a_"/>
    <x v="71"/>
    <m/>
    <s v="SECGS  "/>
    <s v="SECGS  "/>
    <x v="18"/>
    <m/>
    <d v="2017-07-12T11:12:00"/>
    <d v="2017-07-18T16:16:00"/>
    <s v="Para prosseguimento da contrataÃ§Ã£o de alarme monitorado atÃ© 30/11/2017"/>
    <d v="1900-01-05T05:04:00"/>
    <n v="6.211111111108039"/>
    <d v="1900-01-04T00:00:00"/>
    <s v="11:12"/>
  </r>
  <r>
    <s v="Coordenadoria de Segurança, Transporte e Apoio Administrativo_x000a_"/>
    <x v="71"/>
    <m/>
    <s v="SPO  "/>
    <s v="SPO  "/>
    <x v="97"/>
    <m/>
    <d v="2017-07-18T16:16:00"/>
    <d v="2017-07-19T13:47:00"/>
    <s v="disp orç"/>
    <d v="1899-12-30T21:31:00"/>
    <n v="0.89652777778246673"/>
    <d v="1900-01-01T00:00:00"/>
    <s v="16:16"/>
  </r>
  <r>
    <s v="Coordenadoria de Segurança, Transporte e Apoio Administrativo_x000a_"/>
    <x v="71"/>
    <m/>
    <s v=" COC  "/>
    <s v=" COC  "/>
    <x v="80"/>
    <m/>
    <d v="2017-07-19T13:47:00"/>
    <d v="2017-07-19T15:02:00"/>
    <s v="Para ciência e encaminhamento à Secretaria de Orçamento, Finanças e Contabilidade."/>
    <d v="1899-12-30T01:15:00"/>
    <n v="5.2083333328482695E-2"/>
    <d v="1899-12-31T00:00:00"/>
    <s v="13:47"/>
  </r>
  <r>
    <s v="Coordenadoria de Segurança, Transporte e Apoio Administrativo_x000a_"/>
    <x v="71"/>
    <m/>
    <s v=" SECOFC  "/>
    <s v=" SECOFC  "/>
    <x v="72"/>
    <m/>
    <d v="2017-07-19T15:02:00"/>
    <d v="2017-07-19T15:20:00"/>
    <s v="Para ciência e encaminhamento."/>
    <d v="1899-12-30T00:18:00"/>
    <n v="1.2500000004365575E-2"/>
    <d v="1899-12-31T00:00:00"/>
    <s v="15:2"/>
  </r>
  <r>
    <s v="Coordenadoria de Segurança, Transporte e Apoio Administrativo_x000a_"/>
    <x v="71"/>
    <m/>
    <s v=" CLC  "/>
    <s v=" CLC  "/>
    <x v="74"/>
    <m/>
    <d v="2017-07-19T15:20:00"/>
    <d v="2017-07-20T19:30:00"/>
    <s v="Com informação de disponibilidade orçamentária, para demais providências."/>
    <d v="1899-12-31T04:10:00"/>
    <n v="1.1736111111094942"/>
    <d v="1900-01-01T00:00:00"/>
    <s v="15:20"/>
  </r>
  <r>
    <s v="Coordenadoria de Segurança, Transporte e Apoio Administrativo_x000a_"/>
    <x v="71"/>
    <m/>
    <s v=" SASAC  "/>
    <s v=" SASAC  "/>
    <x v="92"/>
    <m/>
    <d v="2017-07-20T19:30:00"/>
    <d v="2017-07-28T15:51:00"/>
    <s v="Para elaborar o Termo de Dispensa de Licitação pelo valor."/>
    <d v="1900-01-06T20:21:00"/>
    <n v="7.8479166666656965"/>
    <d v="1900-01-06T00:00:00"/>
    <s v="19:30"/>
  </r>
  <r>
    <s v="Coordenadoria de Segurança, Transporte e Apoio Administrativo_x000a_"/>
    <x v="71"/>
    <m/>
    <s v=" SESEG  "/>
    <s v=" SESEG  "/>
    <x v="2"/>
    <m/>
    <d v="2017-07-28T15:51:00"/>
    <d v="2017-07-28T16:14:00"/>
    <s v="Para informar"/>
    <d v="1899-12-30T00:23:00"/>
    <n v="1.5972222223354038E-2"/>
    <d v="1899-12-31T00:00:00"/>
    <s v="15:51"/>
  </r>
  <r>
    <s v="Coordenadoria de Segurança, Transporte e Apoio Administrativo_x000a_"/>
    <x v="71"/>
    <m/>
    <s v=" SASAC  "/>
    <s v=" SASAC  "/>
    <x v="92"/>
    <m/>
    <d v="2017-07-28T16:14:00"/>
    <d v="2017-07-31T17:49:00"/>
    <s v="Em devolução"/>
    <d v="1900-01-02T01:35:00"/>
    <n v="3.0659722222189885"/>
    <d v="1900-01-01T00:00:00"/>
    <s v="16:14"/>
  </r>
  <r>
    <s v="Coordenadoria de Segurança, Transporte e Apoio Administrativo_x000a_"/>
    <x v="71"/>
    <m/>
    <s v=" SCON  "/>
    <s v=" SCON  "/>
    <x v="77"/>
    <m/>
    <d v="2017-07-31T17:49:00"/>
    <d v="2017-08-10T18:50:00"/>
    <s v="Para minutar contrato"/>
    <d v="1900-01-09T01:01:00"/>
    <n v="10.042361111110949"/>
    <n v="-15"/>
    <s v="17:49"/>
  </r>
  <r>
    <s v="Coordenadoria de Segurança, Transporte e Apoio Administrativo_x000a_"/>
    <x v="71"/>
    <m/>
    <s v=" CLC  "/>
    <s v=" CLC  "/>
    <x v="74"/>
    <m/>
    <d v="2017-08-10T18:50:00"/>
    <d v="2017-08-14T18:40:00"/>
    <s v="Inserida a minuta contratual. Segue, para análise"/>
    <d v="1900-01-02T23:50:00"/>
    <n v="3.9930555555620231"/>
    <d v="1900-01-01T00:00:00"/>
    <s v="18:50"/>
  </r>
  <r>
    <s v="Coordenadoria de Segurança, Transporte e Apoio Administrativo_x000a_"/>
    <x v="71"/>
    <m/>
    <s v=" SECGA  "/>
    <s v=" SECGA  "/>
    <x v="69"/>
    <m/>
    <d v="2017-08-14T18:40:00"/>
    <d v="2017-08-15T17:28:00"/>
    <s v="Segue para análise do Termo de Dispensa de Licitação nº 339/2017."/>
    <d v="1899-12-30T22:48:00"/>
    <n v="0.94999999999708962"/>
    <d v="1900-01-01T00:00:00"/>
    <s v="18:40"/>
  </r>
  <r>
    <s v="Coordenadoria de Segurança, Transporte e Apoio Administrativo_x000a_"/>
    <x v="71"/>
    <m/>
    <s v=" ASSDG  "/>
    <s v=" ASSDG  "/>
    <x v="79"/>
    <m/>
    <d v="2017-08-15T17:28:00"/>
    <d v="2017-08-17T16:30:00"/>
    <s v="Para análise da minuta contratual"/>
    <d v="1899-12-31T23:02:00"/>
    <n v="1.9597222222218988"/>
    <d v="1900-01-02T00:00:00"/>
    <s v="17:28"/>
  </r>
  <r>
    <s v="Coordenadoria de Segurança, Transporte e Apoio Administrativo_x000a_"/>
    <x v="71"/>
    <m/>
    <s v=" DG  "/>
    <s v=" DG  "/>
    <x v="68"/>
    <m/>
    <d v="2017-08-17T16:30:00"/>
    <d v="2017-08-17T17:54:00"/>
    <s v="Para os devidos fins."/>
    <d v="1899-12-30T01:24:00"/>
    <n v="5.8333333334303461E-2"/>
    <d v="1899-12-31T00:00:00"/>
    <s v="16:30"/>
  </r>
  <r>
    <s v="Coordenadoria de Segurança, Transporte e Apoio Administrativo_x000a_"/>
    <x v="71"/>
    <m/>
    <s v=" COC  "/>
    <s v=" COC  "/>
    <x v="80"/>
    <m/>
    <d v="2017-08-17T17:54:00"/>
    <d v="2017-08-18T12:42:00"/>
    <s v="PARA EMPENHAR"/>
    <d v="1899-12-30T18:48:00"/>
    <n v="0.78333333333284827"/>
    <d v="1900-01-01T00:00:00"/>
    <s v="17:54"/>
  </r>
  <r>
    <s v="Coordenadoria de Segurança, Transporte e Apoio Administrativo_x000a_"/>
    <x v="71"/>
    <m/>
    <s v=" GABCOC  "/>
    <s v=" GABCOC  "/>
    <x v="83"/>
    <m/>
    <d v="2017-08-18T12:42:00"/>
    <d v="2017-08-18T13:24:00"/>
    <s v="Para emissão de Nota de Empenho."/>
    <d v="1899-12-30T00:42:00"/>
    <n v="2.9166666667151731E-2"/>
    <d v="1899-12-31T00:00:00"/>
    <s v="12:42"/>
  </r>
  <r>
    <s v="Coordenadoria de Segurança, Transporte e Apoio Administrativo_x000a_"/>
    <x v="72"/>
    <m/>
    <s v="080ZE  "/>
    <s v="080ZE  "/>
    <x v="140"/>
    <m/>
    <s v="-"/>
    <d v="2017-05-29T14:19:00"/>
    <s v="-"/>
    <d v="1899-12-30T00:00:00"/>
    <n v="0"/>
    <e v="#VALUE!"/>
    <e v="#VALUE!"/>
  </r>
  <r>
    <s v="Coordenadoria de Segurança, Transporte e Apoio Administrativo_x000a_"/>
    <x v="72"/>
    <m/>
    <s v="SESEG  "/>
    <s v="SESEG  "/>
    <x v="2"/>
    <m/>
    <d v="2017-05-29T14:19:00"/>
    <d v="2017-07-13T14:54:00"/>
    <s v="Informo que as câmeras do fórum estão inoperantes, necessitam de reparo e conectividade com a sede"/>
    <d v="1900-02-13T00:35:00"/>
    <n v="45.024305555554747"/>
    <n v="-12"/>
    <s v="14:19"/>
  </r>
  <r>
    <s v="Coordenadoria de Segurança, Transporte e Apoio Administrativo_x000a_"/>
    <x v="72"/>
    <m/>
    <s v="080ZE  "/>
    <s v="080ZE  "/>
    <x v="140"/>
    <m/>
    <d v="2017-07-13T14:54:00"/>
    <d v="2017-07-13T16:14:00"/>
    <s v="Para ciência."/>
    <d v="1899-12-30T01:20:00"/>
    <n v="5.5555555554747116E-2"/>
    <d v="1899-12-31T00:00:00"/>
    <s v="14:54"/>
  </r>
  <r>
    <s v="Coordenadoria de Segurança, Transporte e Apoio Administrativo_x000a_"/>
    <x v="72"/>
    <m/>
    <s v="SESEG  "/>
    <s v="SESEG  "/>
    <x v="2"/>
    <m/>
    <d v="2017-07-13T16:14:00"/>
    <d v="2017-07-20T17:31:00"/>
    <s v="Ciente."/>
    <d v="1900-01-06T01:17:00"/>
    <n v="7.0534722222218988"/>
    <d v="1900-01-05T00:00:00"/>
    <s v="16:14"/>
  </r>
  <r>
    <s v="Coordenadoria de Segurança, Transporte e Apoio Administrativo_x000a_"/>
    <x v="72"/>
    <m/>
    <s v="CSTA  "/>
    <s v="CSTA  "/>
    <x v="17"/>
    <m/>
    <d v="2017-07-20T17:31:00"/>
    <d v="2017-07-20T17:46:00"/>
    <s v="Para análise"/>
    <d v="1899-12-30T00:15:00"/>
    <n v="1.0416666664241347E-2"/>
    <d v="1899-12-31T00:00:00"/>
    <s v="17:31"/>
  </r>
  <r>
    <s v="Coordenadoria de Segurança, Transporte e Apoio Administrativo_x000a_"/>
    <x v="72"/>
    <m/>
    <s v="SECGS  "/>
    <s v="SECGS  "/>
    <x v="18"/>
    <m/>
    <d v="2017-07-20T17:46:00"/>
    <d v="2017-07-21T15:55:00"/>
    <s v="Para anÃ¡lise"/>
    <d v="1899-12-30T22:09:00"/>
    <n v="0.92291666667006211"/>
    <d v="1900-01-01T00:00:00"/>
    <s v="17:46"/>
  </r>
  <r>
    <s v="Coordenadoria de Segurança, Transporte e Apoio Administrativo_x000a_"/>
    <x v="72"/>
    <m/>
    <s v="SPO  "/>
    <s v="SPO  "/>
    <x v="97"/>
    <m/>
    <d v="2017-07-21T15:55:00"/>
    <d v="2017-07-24T17:08:00"/>
    <s v="Para informar disponibilidade."/>
    <d v="1900-01-02T01:13:00"/>
    <n v="3.0506944444423425"/>
    <d v="1900-01-01T00:00:00"/>
    <s v="15:55"/>
  </r>
  <r>
    <s v="Coordenadoria de Segurança, Transporte e Apoio Administrativo_x000a_"/>
    <x v="72"/>
    <m/>
    <s v="COC  "/>
    <s v="COC  "/>
    <x v="98"/>
    <m/>
    <d v="2017-07-24T17:08:00"/>
    <d v="2017-07-24T17:40:00"/>
    <s v="Para ciência e encaminhamento à Secretaria de Orçamento, Finanças e Contabilidade."/>
    <d v="1899-12-30T00:32:00"/>
    <n v="2.2222222221898846E-2"/>
    <d v="1899-12-31T00:00:00"/>
    <s v="17:8"/>
  </r>
  <r>
    <s v="Coordenadoria de Segurança, Transporte e Apoio Administrativo_x000a_"/>
    <x v="72"/>
    <m/>
    <s v="SECOFC  "/>
    <s v="SECOFC  "/>
    <x v="122"/>
    <m/>
    <d v="2017-07-24T17:40:00"/>
    <d v="2017-07-25T13:47:00"/>
    <s v="Para ciência e encaminhamento."/>
    <d v="1899-12-30T20:07:00"/>
    <n v="0.83819444444816327"/>
    <d v="1900-01-01T00:00:00"/>
    <s v="17:40"/>
  </r>
  <r>
    <s v="Coordenadoria de Segurança, Transporte e Apoio Administrativo_x000a_"/>
    <x v="72"/>
    <m/>
    <s v=" CLC  "/>
    <s v=" CLC  "/>
    <x v="74"/>
    <m/>
    <d v="2017-07-25T13:47:00"/>
    <d v="2017-07-25T19:54:00"/>
    <s v="Informa disponibilidade orçamentária, para demais providências."/>
    <d v="1899-12-30T06:07:00"/>
    <n v="0.25486111111240461"/>
    <d v="1899-12-31T00:00:00"/>
    <s v="13:47"/>
  </r>
  <r>
    <s v="Coordenadoria de Segurança, Transporte e Apoio Administrativo_x000a_"/>
    <x v="72"/>
    <m/>
    <s v=" SASAC  "/>
    <s v=" SASAC  "/>
    <x v="92"/>
    <m/>
    <d v="2017-07-25T19:54:00"/>
    <d v="2017-07-28T15:24:00"/>
    <s v="Para elaborar Termo de Dispensa de Licitação."/>
    <d v="1900-01-01T19:30:00"/>
    <n v="2.8125"/>
    <d v="1900-01-03T00:00:00"/>
    <s v="19:54"/>
  </r>
  <r>
    <s v="Coordenadoria de Segurança, Transporte e Apoio Administrativo_x000a_"/>
    <x v="72"/>
    <m/>
    <s v=" SESEG  "/>
    <s v=" SESEG  "/>
    <x v="2"/>
    <m/>
    <d v="2017-07-28T15:24:00"/>
    <d v="2017-07-28T18:08:00"/>
    <s v="Para informar"/>
    <d v="1899-12-30T02:44:00"/>
    <n v="0.11388888888905058"/>
    <d v="1899-12-31T00:00:00"/>
    <s v="15:24"/>
  </r>
  <r>
    <s v="Coordenadoria de Segurança, Transporte e Apoio Administrativo_x000a_"/>
    <x v="72"/>
    <m/>
    <s v=" SASAC  "/>
    <s v=" SASAC  "/>
    <x v="92"/>
    <m/>
    <d v="2017-07-28T18:08:00"/>
    <d v="2017-08-03T15:07:00"/>
    <s v="Em devolução"/>
    <d v="1900-01-04T20:59:00"/>
    <n v="5.8743055555532919"/>
    <n v="-17"/>
    <s v="18:8"/>
  </r>
  <r>
    <s v="Coordenadoria de Segurança, Transporte e Apoio Administrativo_x000a_"/>
    <x v="72"/>
    <m/>
    <s v=" SCON  "/>
    <s v=" SCON  "/>
    <x v="77"/>
    <m/>
    <d v="2017-08-03T15:07:00"/>
    <d v="2017-08-25T17:31:00"/>
    <s v="PARA MINUTAR CONTRATO"/>
    <d v="1900-01-21T02:24:00"/>
    <n v="22.099999999998545"/>
    <d v="1900-01-15T00:00:00"/>
    <s v="15:7"/>
  </r>
  <r>
    <s v="Coordenadoria de Segurança, Transporte e Apoio Administrativo_x000a_"/>
    <x v="72"/>
    <m/>
    <s v=" CLC  "/>
    <s v=" CLC  "/>
    <x v="74"/>
    <m/>
    <d v="2017-08-25T17:31:00"/>
    <d v="2017-08-28T18:57:00"/>
    <s v="Elaborada Minuta do contrato, segue para disponibilidade, análise e de se acordo, para empenho."/>
    <d v="1900-01-02T01:26:00"/>
    <n v="3.0597222222204437"/>
    <d v="1900-01-01T00:00:00"/>
    <s v="17:31"/>
  </r>
  <r>
    <s v="Coordenadoria de Segurança, Transporte e Apoio Administrativo_x000a_"/>
    <x v="72"/>
    <m/>
    <s v=" SECGA  "/>
    <s v=" SECGA  "/>
    <x v="69"/>
    <m/>
    <d v="2017-08-28T18:57:00"/>
    <d v="2017-08-29T16:35:00"/>
    <s v="Para análise e designação dos gestores/fiscais do contrato."/>
    <d v="1899-12-30T21:38:00"/>
    <n v="0.90138888888759539"/>
    <d v="1900-01-01T00:00:00"/>
    <s v="18:57"/>
  </r>
  <r>
    <s v="Coordenadoria de Segurança, Transporte e Apoio Administrativo_x000a_"/>
    <x v="72"/>
    <m/>
    <s v=" ASSDG  "/>
    <s v=" ASSDG  "/>
    <x v="79"/>
    <m/>
    <d v="2017-08-29T16:35:00"/>
    <d v="2017-08-30T13:56:00"/>
    <s v="segue para análise da minuta contratual"/>
    <d v="1899-12-30T21:21:00"/>
    <n v="0.88958333333721384"/>
    <d v="1900-01-01T00:00:00"/>
    <s v="16:35"/>
  </r>
  <r>
    <s v="Coordenadoria de Segurança, Transporte e Apoio Administrativo_x000a_"/>
    <x v="72"/>
    <m/>
    <s v=" DG  "/>
    <s v=" DG  "/>
    <x v="68"/>
    <m/>
    <d v="2017-08-30T13:56:00"/>
    <d v="2017-08-30T15:28:00"/>
    <s v="Para apreciação."/>
    <d v="1899-12-30T01:32:00"/>
    <n v="6.3888888886140194E-2"/>
    <d v="1899-12-31T00:00:00"/>
    <s v="13:56"/>
  </r>
  <r>
    <s v="Coordenadoria de Segurança, Transporte e Apoio Administrativo_x000a_"/>
    <x v="72"/>
    <m/>
    <s v=" COC  "/>
    <s v=" COC  "/>
    <x v="80"/>
    <m/>
    <d v="2017-08-30T15:28:00"/>
    <d v="2017-08-30T18:35:00"/>
    <s v="para empenhar."/>
    <d v="1899-12-30T03:07:00"/>
    <n v="0.12986111111240461"/>
    <d v="1899-12-31T00:00:00"/>
    <s v="15:28"/>
  </r>
  <r>
    <s v="Coordenadoria de Segurança, Transporte e Apoio Administrativo_x000a_"/>
    <x v="72"/>
    <m/>
    <s v=" GABCOC  "/>
    <s v=" GABCOC  "/>
    <x v="83"/>
    <m/>
    <d v="2017-08-30T18:35:00"/>
    <d v="2017-08-31T11:56:00"/>
    <s v="Para emissão de Nota de Empenho."/>
    <d v="1899-12-30T17:21:00"/>
    <n v="0.72291666666569654"/>
    <d v="1900-01-01T00:00:00"/>
    <s v="18:35"/>
  </r>
  <r>
    <s v="Coordenadoria de Segurança, Transporte e Apoio Administrativo_x000a_"/>
    <x v="73"/>
    <m/>
    <s v="029ZE  "/>
    <s v="029ZE  "/>
    <x v="141"/>
    <m/>
    <s v="-"/>
    <d v="2017-05-16T16:21:00"/>
    <s v="-"/>
    <d v="1899-12-30T00:00:00"/>
    <n v="0"/>
    <e v="#VALUE!"/>
    <e v="#VALUE!"/>
  </r>
  <r>
    <s v="Coordenadoria de Segurança, Transporte e Apoio Administrativo_x000a_"/>
    <x v="73"/>
    <m/>
    <s v="SESEG  "/>
    <s v="SESEG  "/>
    <x v="2"/>
    <m/>
    <d v="2017-05-16T16:21:00"/>
    <d v="2017-05-17T19:04:00"/>
    <s v="Para as devidas providências (Biometria na 29a ZE de 10/07 a 10/11/17)."/>
    <d v="1899-12-31T02:43:00"/>
    <n v="1.1131944444423425"/>
    <d v="1900-01-01T00:00:00"/>
    <s v="16:21"/>
  </r>
  <r>
    <s v="Coordenadoria de Segurança, Transporte e Apoio Administrativo_x000a_"/>
    <x v="73"/>
    <m/>
    <s v="CSTA  "/>
    <s v="CSTA  "/>
    <x v="17"/>
    <m/>
    <d v="2017-05-17T19:04:00"/>
    <d v="2017-05-23T12:07:00"/>
    <s v="Para análise"/>
    <d v="1900-01-04T17:03:00"/>
    <n v="5.7104166666686069"/>
    <d v="1900-01-04T00:00:00"/>
    <s v="19:4"/>
  </r>
  <r>
    <s v="Coordenadoria de Segurança, Transporte e Apoio Administrativo_x000a_"/>
    <x v="73"/>
    <m/>
    <s v="SESEG  "/>
    <s v="SESEG  "/>
    <x v="2"/>
    <m/>
    <d v="2017-05-23T12:07:00"/>
    <d v="2017-05-24T17:17:00"/>
    <s v="Para alterar Termo de referência conforme modelo padrão (SESEG/CSTA). Após, retorne com urgência."/>
    <d v="1899-12-31T05:10:00"/>
    <n v="1.2152777777737356"/>
    <d v="1900-01-01T00:00:00"/>
    <s v="12:7"/>
  </r>
  <r>
    <s v="Coordenadoria de Segurança, Transporte e Apoio Administrativo_x000a_"/>
    <x v="73"/>
    <m/>
    <s v="CSTA  "/>
    <s v="CSTA  "/>
    <x v="17"/>
    <m/>
    <d v="2017-05-24T17:17:00"/>
    <d v="2017-05-25T16:51:00"/>
    <s v="Para análise"/>
    <d v="1899-12-30T23:34:00"/>
    <n v="0.98194444444379769"/>
    <d v="1900-01-01T00:00:00"/>
    <s v="17:17"/>
  </r>
  <r>
    <s v="Coordenadoria de Segurança, Transporte e Apoio Administrativo_x000a_"/>
    <x v="73"/>
    <m/>
    <s v="SESEG  "/>
    <s v="SESEG  "/>
    <x v="2"/>
    <m/>
    <d v="2017-05-25T16:51:00"/>
    <d v="2017-06-27T17:02:00"/>
    <s v="Para providências"/>
    <d v="1900-02-01T00:11:00"/>
    <n v="33.007638888891961"/>
    <d v="1900-01-01T00:00:00"/>
    <s v="16:51"/>
  </r>
  <r>
    <s v="Coordenadoria de Segurança, Transporte e Apoio Administrativo_x000a_"/>
    <x v="73"/>
    <m/>
    <s v="CSTA  "/>
    <s v="CSTA  "/>
    <x v="17"/>
    <m/>
    <d v="2017-06-27T17:02:00"/>
    <d v="2017-07-04T17:45:00"/>
    <s v="Para continuidade"/>
    <d v="1900-01-06T00:43:00"/>
    <n v="7.0298611111138598"/>
    <n v="-18"/>
    <s v="17:2"/>
  </r>
  <r>
    <s v="Coordenadoria de Segurança, Transporte e Apoio Administrativo_x000a_"/>
    <x v="73"/>
    <m/>
    <s v="SESEG  "/>
    <s v="SESEG  "/>
    <x v="2"/>
    <m/>
    <d v="2017-07-04T17:45:00"/>
    <d v="2017-07-05T14:28:00"/>
    <s v="Para providências."/>
    <d v="1899-12-30T20:43:00"/>
    <n v="0.8631944444423425"/>
    <d v="1900-01-01T00:00:00"/>
    <s v="17:45"/>
  </r>
  <r>
    <s v="Coordenadoria de Segurança, Transporte e Apoio Administrativo_x000a_"/>
    <x v="73"/>
    <m/>
    <s v="CSTA  "/>
    <s v="CSTA  "/>
    <x v="17"/>
    <m/>
    <d v="2017-07-05T14:28:00"/>
    <d v="2017-07-05T15:00:00"/>
    <s v="continuidade"/>
    <d v="1899-12-30T00:32:00"/>
    <n v="2.2222222221898846E-2"/>
    <d v="1899-12-31T00:00:00"/>
    <s v="14:28"/>
  </r>
  <r>
    <s v="Coordenadoria de Segurança, Transporte e Apoio Administrativo_x000a_"/>
    <x v="73"/>
    <m/>
    <s v=" SECGS  "/>
    <s v=" SECGS  "/>
    <x v="18"/>
    <m/>
    <d v="2017-07-05T15:00:00"/>
    <d v="2017-07-06T16:49:00"/>
    <s v="Para prosseguimento da contratação de alarme monitorado, considerando os ajustes feitos no TR"/>
    <d v="1899-12-31T01:49:00"/>
    <n v="1.0756944444437977"/>
    <d v="1900-01-01T00:00:00"/>
    <s v="15:0"/>
  </r>
  <r>
    <s v="Coordenadoria de Segurança, Transporte e Apoio Administrativo_x000a_"/>
    <x v="73"/>
    <m/>
    <s v=" CSTA  "/>
    <s v=" CSTA  "/>
    <x v="17"/>
    <m/>
    <d v="2017-07-06T16:49:00"/>
    <d v="2017-07-07T15:31:00"/>
    <s v="Para ratificar ou adequar PB, vez que consta empresa diferente daquela que apresentou or"/>
    <d v="1899-12-30T22:42:00"/>
    <n v="0.94583333333139308"/>
    <d v="1900-01-01T00:00:00"/>
    <s v="16:49"/>
  </r>
  <r>
    <s v="Coordenadoria de Segurança, Transporte e Apoio Administrativo_x000a_"/>
    <x v="73"/>
    <m/>
    <s v=" SESEG  "/>
    <s v=" SESEG  "/>
    <x v="2"/>
    <m/>
    <d v="2017-07-07T15:31:00"/>
    <d v="2017-07-11T14:10:00"/>
    <s v="Para providências"/>
    <d v="1900-01-02T22:39:00"/>
    <n v="3.9437500000058208"/>
    <d v="1900-01-02T00:00:00"/>
    <s v="15:31"/>
  </r>
  <r>
    <s v="Coordenadoria de Segurança, Transporte e Apoio Administrativo_x000a_"/>
    <x v="73"/>
    <m/>
    <s v=" CSTA  "/>
    <s v=" CSTA  "/>
    <x v="17"/>
    <m/>
    <d v="2017-07-11T14:10:00"/>
    <d v="2017-07-11T15:38:00"/>
    <s v="Para análise e continuidade ao processo"/>
    <d v="1899-12-30T01:28:00"/>
    <n v="6.1111111106583849E-2"/>
    <d v="1899-12-31T00:00:00"/>
    <s v="14:10"/>
  </r>
  <r>
    <s v="Coordenadoria de Segurança, Transporte e Apoio Administrativo_x000a_"/>
    <x v="73"/>
    <m/>
    <s v=" SECGS  "/>
    <s v=" SECGS  "/>
    <x v="18"/>
    <m/>
    <d v="2017-07-11T15:38:00"/>
    <d v="2017-07-12T14:24:00"/>
    <s v="Para prosseguimento da contrataÃ§Ã£o de alarme monitorado atÃ© 30/11/2017"/>
    <d v="1899-12-30T22:46:00"/>
    <n v="0.94861111111094942"/>
    <d v="1900-01-01T00:00:00"/>
    <s v="15:38"/>
  </r>
  <r>
    <s v="Coordenadoria de Segurança, Transporte e Apoio Administrativo_x000a_"/>
    <x v="73"/>
    <m/>
    <s v=" SPO  "/>
    <s v=" SPO  "/>
    <x v="70"/>
    <m/>
    <d v="2017-07-12T14:24:00"/>
    <d v="2017-07-12T18:25:00"/>
    <s v="DISP ORÇ"/>
    <d v="1899-12-30T04:01:00"/>
    <n v="0.16736111111094942"/>
    <d v="1899-12-31T00:00:00"/>
    <s v="14:24"/>
  </r>
  <r>
    <s v="Coordenadoria de Segurança, Transporte e Apoio Administrativo_x000a_"/>
    <x v="73"/>
    <m/>
    <s v=" COC  "/>
    <s v=" COC  "/>
    <x v="80"/>
    <m/>
    <d v="2017-07-12T18:25:00"/>
    <d v="2017-07-12T19:18:00"/>
    <s v="Com o pré-empenho."/>
    <d v="1899-12-30T00:53:00"/>
    <n v="3.680555555911269E-2"/>
    <d v="1899-12-31T00:00:00"/>
    <s v="18:25"/>
  </r>
  <r>
    <s v="Coordenadoria de Segurança, Transporte e Apoio Administrativo_x000a_"/>
    <x v="73"/>
    <m/>
    <s v=" SECOFC  "/>
    <s v=" SECOFC  "/>
    <x v="72"/>
    <m/>
    <d v="2017-07-12T19:18:00"/>
    <d v="2017-07-13T13:08:00"/>
    <s v="Para ciência e encaminhamento."/>
    <d v="1899-12-30T17:50:00"/>
    <n v="0.74305555555474712"/>
    <d v="1900-01-01T00:00:00"/>
    <s v="19:18"/>
  </r>
  <r>
    <s v="Coordenadoria de Segurança, Transporte e Apoio Administrativo_x000a_"/>
    <x v="73"/>
    <m/>
    <s v=" CLC  "/>
    <s v=" CLC  "/>
    <x v="74"/>
    <m/>
    <d v="2017-07-13T13:08:00"/>
    <d v="2017-07-13T19:26:00"/>
    <s v="Com informação de disponibilidade orçamentária, para demais providências."/>
    <d v="1899-12-30T06:18:00"/>
    <n v="0.26249999999708962"/>
    <d v="1899-12-31T00:00:00"/>
    <s v="13:8"/>
  </r>
  <r>
    <s v="Coordenadoria de Segurança, Transporte e Apoio Administrativo_x000a_"/>
    <x v="73"/>
    <m/>
    <s v=" SASAC  "/>
    <s v=" SASAC  "/>
    <x v="92"/>
    <m/>
    <d v="2017-07-13T19:26:00"/>
    <d v="2017-07-18T12:45:00"/>
    <s v="Para elaborar Termo de Dispensa de Licitação."/>
    <d v="1900-01-03T17:19:00"/>
    <n v="4.7215277777795563"/>
    <d v="1900-01-03T00:00:00"/>
    <s v="19:26"/>
  </r>
  <r>
    <s v="Coordenadoria de Segurança, Transporte e Apoio Administrativo_x000a_"/>
    <x v="73"/>
    <m/>
    <s v=" SCON  "/>
    <s v=" SCON  "/>
    <x v="77"/>
    <m/>
    <d v="2017-07-18T12:45:00"/>
    <d v="2017-07-25T15:13:00"/>
    <s v="PARA MINUTAR CONTRATO"/>
    <d v="1900-01-06T02:28:00"/>
    <n v="7.1027777777781012"/>
    <d v="1900-01-05T00:00:00"/>
    <s v="12:45"/>
  </r>
  <r>
    <s v="Coordenadoria de Segurança, Transporte e Apoio Administrativo_x000a_"/>
    <x v="73"/>
    <m/>
    <s v=" SASAC  "/>
    <s v=" SASAC  "/>
    <x v="92"/>
    <m/>
    <d v="2017-07-25T15:13:00"/>
    <d v="2017-07-28T14:30:00"/>
    <s v="A pedido"/>
    <d v="1900-01-01T23:17:00"/>
    <n v="2.9701388888861402"/>
    <d v="1900-01-03T00:00:00"/>
    <s v="15:13"/>
  </r>
  <r>
    <s v="Coordenadoria de Segurança, Transporte e Apoio Administrativo_x000a_"/>
    <x v="73"/>
    <m/>
    <s v=" SESEG  "/>
    <s v=" SESEG  "/>
    <x v="2"/>
    <m/>
    <d v="2017-07-28T14:30:00"/>
    <d v="2017-07-28T17:27:00"/>
    <s v="Para informar"/>
    <d v="1899-12-30T02:57:00"/>
    <n v="0.12291666666715173"/>
    <d v="1899-12-31T00:00:00"/>
    <s v="14:30"/>
  </r>
  <r>
    <s v="Coordenadoria de Segurança, Transporte e Apoio Administrativo_x000a_"/>
    <x v="73"/>
    <m/>
    <s v=" SASAC  "/>
    <s v=" SASAC  "/>
    <x v="92"/>
    <m/>
    <d v="2017-07-28T17:27:00"/>
    <d v="2017-07-30T17:11:00"/>
    <s v="Em devolução"/>
    <d v="1899-12-31T23:44:00"/>
    <n v="1.9888888888890506"/>
    <d v="1899-12-31T00:00:00"/>
    <s v="17:27"/>
  </r>
  <r>
    <s v="Coordenadoria de Segurança, Transporte e Apoio Administrativo_x000a_"/>
    <x v="73"/>
    <m/>
    <s v=" SCON  "/>
    <s v=" SCON  "/>
    <x v="77"/>
    <m/>
    <d v="2017-07-30T17:11:00"/>
    <d v="2017-08-09T15:07:00"/>
    <s v="PARA MINUTAR CONTRATO"/>
    <d v="1900-01-08T21:56:00"/>
    <n v="9.913888888891961"/>
    <n v="-15"/>
    <s v="17:11"/>
  </r>
  <r>
    <s v="Coordenadoria de Segurança, Transporte e Apoio Administrativo_x000a_"/>
    <x v="73"/>
    <m/>
    <s v=" CLC  "/>
    <s v=" CLC  "/>
    <x v="74"/>
    <m/>
    <d v="2017-08-09T15:07:00"/>
    <d v="2017-08-09T15:41:00"/>
    <s v="Segue minuta do Contrato para análise, para informação de disponibilidade orçamentária, análise"/>
    <d v="1899-12-30T00:34:00"/>
    <n v="2.361111110803904E-2"/>
    <d v="1899-12-31T00:00:00"/>
    <s v="15:7"/>
  </r>
  <r>
    <s v="Coordenadoria de Segurança, Transporte e Apoio Administrativo_x000a_"/>
    <x v="73"/>
    <m/>
    <s v=" SECGA  "/>
    <s v=" SECGA  "/>
    <x v="69"/>
    <m/>
    <d v="2017-08-09T15:41:00"/>
    <d v="2017-08-09T16:55:00"/>
    <s v="Para autorizar o Termo de Dispensa de Licitação nº 320/2017."/>
    <d v="1899-12-30T01:14:00"/>
    <n v="5.1388888889050577E-2"/>
    <d v="1899-12-31T00:00:00"/>
    <s v="15:41"/>
  </r>
  <r>
    <s v="Coordenadoria de Segurança, Transporte e Apoio Administrativo_x000a_"/>
    <x v="73"/>
    <m/>
    <s v=" ASSDG  "/>
    <s v=" ASSDG  "/>
    <x v="79"/>
    <m/>
    <d v="2017-08-09T16:55:00"/>
    <d v="2017-08-10T15:01:00"/>
    <s v="para análise da minuta contratual."/>
    <d v="1899-12-30T22:06:00"/>
    <n v="0.92083333333721384"/>
    <d v="1900-01-01T00:00:00"/>
    <s v="16:55"/>
  </r>
  <r>
    <s v="Coordenadoria de Segurança, Transporte e Apoio Administrativo_x000a_"/>
    <x v="73"/>
    <m/>
    <s v=" DG  "/>
    <s v=" DG  "/>
    <x v="68"/>
    <m/>
    <d v="2017-08-10T15:01:00"/>
    <d v="2017-08-13T22:41:00"/>
    <s v="Para apreciação."/>
    <d v="1900-01-02T07:40:00"/>
    <n v="3.3194444444452529"/>
    <d v="1899-12-31T00:00:00"/>
    <s v="15:1"/>
  </r>
  <r>
    <s v="Coordenadoria de Segurança, Transporte e Apoio Administrativo_x000a_"/>
    <x v="73"/>
    <m/>
    <s v=" COC  "/>
    <s v=" COC  "/>
    <x v="80"/>
    <m/>
    <d v="2017-08-13T22:41:00"/>
    <d v="2017-08-14T15:31:00"/>
    <s v="Para empenhar."/>
    <d v="1899-12-30T16:50:00"/>
    <n v="0.70138888888322981"/>
    <d v="1899-12-31T00:00:00"/>
    <s v="22:41"/>
  </r>
  <r>
    <s v="Coordenadoria de Segurança, Transporte e Apoio Administrativo_x000a_"/>
    <x v="73"/>
    <m/>
    <s v=" GABCOC  "/>
    <s v=" GABCOC  "/>
    <x v="83"/>
    <m/>
    <d v="2017-08-14T15:31:00"/>
    <d v="2017-08-14T16:43:00"/>
    <s v="Para emissão de Nota de Empenho."/>
    <d v="1899-12-30T01:12:00"/>
    <n v="5.0000000002910383E-2"/>
    <d v="1899-12-31T00:00:00"/>
    <s v="15:31"/>
  </r>
  <r>
    <s v="Coordenadoria de Segurança, Transporte e Apoio Administrativo_x000a_"/>
    <x v="74"/>
    <m/>
    <s v="034ZE  "/>
    <s v="034ZE  "/>
    <x v="142"/>
    <m/>
    <s v="-"/>
    <d v="2017-05-17T18:54:00"/>
    <s v="-"/>
    <d v="1899-12-30T00:00:00"/>
    <n v="0"/>
    <e v="#VALUE!"/>
    <e v="#VALUE!"/>
  </r>
  <r>
    <s v="Coordenadoria de Segurança, Transporte e Apoio Administrativo_x000a_"/>
    <x v="74"/>
    <m/>
    <s v="SESEG  "/>
    <s v="SESEG  "/>
    <x v="2"/>
    <m/>
    <d v="2017-05-17T18:54:00"/>
    <d v="2017-05-23T18:23:00"/>
    <s v="para análise"/>
    <d v="1900-01-04T23:29:00"/>
    <n v="5.9784722222248092"/>
    <d v="1900-01-04T00:00:00"/>
    <s v="18:54"/>
  </r>
  <r>
    <s v="Coordenadoria de Segurança, Transporte e Apoio Administrativo_x000a_"/>
    <x v="74"/>
    <m/>
    <s v="CSTA  "/>
    <s v="CSTA  "/>
    <x v="17"/>
    <m/>
    <d v="2017-05-23T18:23:00"/>
    <d v="2017-05-25T16:52:00"/>
    <s v="Para análise"/>
    <d v="1899-12-31T22:29:00"/>
    <n v="1.9368055555532919"/>
    <d v="1900-01-02T00:00:00"/>
    <s v="18:23"/>
  </r>
  <r>
    <s v="Coordenadoria de Segurança, Transporte e Apoio Administrativo_x000a_"/>
    <x v="74"/>
    <m/>
    <s v="SESEG  "/>
    <s v="SESEG  "/>
    <x v="2"/>
    <m/>
    <d v="2017-05-25T16:52:00"/>
    <d v="2017-06-28T14:43:00"/>
    <s v="Para providências"/>
    <d v="1900-02-01T21:51:00"/>
    <n v="33.910416666665697"/>
    <d v="1900-01-02T00:00:00"/>
    <s v="16:52"/>
  </r>
  <r>
    <s v="Coordenadoria de Segurança, Transporte e Apoio Administrativo_x000a_"/>
    <x v="74"/>
    <m/>
    <s v="CSTA  "/>
    <s v="CSTA  "/>
    <x v="17"/>
    <m/>
    <d v="2017-06-28T14:43:00"/>
    <d v="2017-07-04T17:47:00"/>
    <s v="Para prosseguimento"/>
    <d v="1900-01-05T03:04:00"/>
    <n v="6.1277777777795563"/>
    <n v="-19"/>
    <s v="14:43"/>
  </r>
  <r>
    <s v="Coordenadoria de Segurança, Transporte e Apoio Administrativo_x000a_"/>
    <x v="74"/>
    <m/>
    <s v="SESEG  "/>
    <s v="SESEG  "/>
    <x v="2"/>
    <m/>
    <d v="2017-07-04T17:47:00"/>
    <d v="2017-07-06T13:00:00"/>
    <s v="Para providências."/>
    <d v="1899-12-31T19:13:00"/>
    <n v="1.8006944444423425"/>
    <d v="1900-01-02T00:00:00"/>
    <s v="17:47"/>
  </r>
  <r>
    <s v="Coordenadoria de Segurança, Transporte e Apoio Administrativo_x000a_"/>
    <x v="74"/>
    <m/>
    <s v="CSTA  "/>
    <s v="CSTA  "/>
    <x v="17"/>
    <m/>
    <d v="2017-07-06T13:00:00"/>
    <d v="2017-07-07T15:32:00"/>
    <s v="prossiga"/>
    <d v="1899-12-31T02:32:00"/>
    <n v="1.1055555555576575"/>
    <d v="1900-01-01T00:00:00"/>
    <s v="13:0"/>
  </r>
  <r>
    <s v="Coordenadoria de Segurança, Transporte e Apoio Administrativo_x000a_"/>
    <x v="74"/>
    <m/>
    <s v="SESEG  "/>
    <s v="SESEG  "/>
    <x v="2"/>
    <m/>
    <d v="2017-07-07T15:32:00"/>
    <d v="2017-07-11T14:52:00"/>
    <s v="Para providências"/>
    <d v="1900-01-02T23:20:00"/>
    <n v="3.9722222222189885"/>
    <d v="1900-01-02T00:00:00"/>
    <s v="15:32"/>
  </r>
  <r>
    <s v="Coordenadoria de Segurança, Transporte e Apoio Administrativo_x000a_"/>
    <x v="74"/>
    <m/>
    <s v="CSTA  "/>
    <s v="CSTA  "/>
    <x v="17"/>
    <m/>
    <d v="2017-07-11T14:52:00"/>
    <d v="2017-07-11T15:42:00"/>
    <s v="Para análise e demais encaminhamentos"/>
    <d v="1899-12-30T00:50:00"/>
    <n v="3.4722222226264421E-2"/>
    <d v="1899-12-31T00:00:00"/>
    <s v="14:52"/>
  </r>
  <r>
    <s v="Coordenadoria de Segurança, Transporte e Apoio Administrativo_x000a_"/>
    <x v="74"/>
    <m/>
    <s v=" SECGS  "/>
    <s v=" SECGS  "/>
    <x v="18"/>
    <m/>
    <d v="2017-07-11T15:42:00"/>
    <d v="2017-07-12T14:22:00"/>
    <s v="Para prosseguimento da contrataÃ§Ã£o de alarme monitorado atÃ© 30/11/2017"/>
    <d v="1899-12-30T22:40:00"/>
    <n v="0.94444444444525288"/>
    <d v="1900-01-01T00:00:00"/>
    <s v="15:42"/>
  </r>
  <r>
    <s v="Coordenadoria de Segurança, Transporte e Apoio Administrativo_x000a_"/>
    <x v="74"/>
    <m/>
    <s v=" SPO  "/>
    <s v=" SPO  "/>
    <x v="70"/>
    <m/>
    <d v="2017-07-12T14:22:00"/>
    <d v="2017-07-12T19:04:00"/>
    <s v="disp orç"/>
    <d v="1899-12-30T04:42:00"/>
    <n v="0.19583333333139308"/>
    <d v="1899-12-31T00:00:00"/>
    <s v="14:22"/>
  </r>
  <r>
    <s v="Coordenadoria de Segurança, Transporte e Apoio Administrativo_x000a_"/>
    <x v="74"/>
    <m/>
    <s v=" COC  "/>
    <s v=" COC  "/>
    <x v="80"/>
    <m/>
    <d v="2017-07-12T19:04:00"/>
    <d v="2017-07-13T13:01:00"/>
    <s v="Com os pré-empenhos."/>
    <d v="1899-12-30T17:57:00"/>
    <n v="0.74791666666715173"/>
    <d v="1900-01-01T00:00:00"/>
    <s v="19:4"/>
  </r>
  <r>
    <s v="Coordenadoria de Segurança, Transporte e Apoio Administrativo_x000a_"/>
    <x v="74"/>
    <m/>
    <s v=" SECOFC  "/>
    <s v=" SECOFC  "/>
    <x v="72"/>
    <m/>
    <d v="2017-07-13T13:01:00"/>
    <d v="2017-07-13T14:26:00"/>
    <s v="Para ciência e encaminhamento."/>
    <d v="1899-12-30T01:25:00"/>
    <n v="5.9027777781011537E-2"/>
    <d v="1899-12-31T00:00:00"/>
    <s v="13:1"/>
  </r>
  <r>
    <s v="Coordenadoria de Segurança, Transporte e Apoio Administrativo_x000a_"/>
    <x v="74"/>
    <m/>
    <s v=" CLC  "/>
    <s v=" CLC  "/>
    <x v="74"/>
    <m/>
    <d v="2017-07-13T14:26:00"/>
    <d v="2017-07-14T13:44:00"/>
    <s v="Com informação de disponibilidade orçamentária, para demais providências."/>
    <d v="1899-12-30T23:18:00"/>
    <n v="0.97083333333284827"/>
    <d v="1900-01-01T00:00:00"/>
    <s v="14:26"/>
  </r>
  <r>
    <s v="Coordenadoria de Segurança, Transporte e Apoio Administrativo_x000a_"/>
    <x v="74"/>
    <m/>
    <s v=" SASAC  "/>
    <s v=" SASAC  "/>
    <x v="92"/>
    <m/>
    <d v="2017-07-14T13:44:00"/>
    <d v="2017-07-18T12:56:00"/>
    <s v="Para elaborar Termo de Dispensa de Licitação."/>
    <d v="1900-01-02T23:12:00"/>
    <n v="3.9666666666671517"/>
    <d v="1900-01-02T00:00:00"/>
    <s v="13:44"/>
  </r>
  <r>
    <s v="Coordenadoria de Segurança, Transporte e Apoio Administrativo_x000a_"/>
    <x v="74"/>
    <m/>
    <s v=" SCON  "/>
    <s v=" SCON  "/>
    <x v="77"/>
    <m/>
    <d v="2017-07-18T12:56:00"/>
    <d v="2017-07-21T14:14:00"/>
    <s v="PARA MINUTAR CONTRATO"/>
    <d v="1900-01-02T01:18:00"/>
    <n v="3.054166666661331"/>
    <d v="1900-01-03T00:00:00"/>
    <s v="12:56"/>
  </r>
  <r>
    <s v="Coordenadoria de Segurança, Transporte e Apoio Administrativo_x000a_"/>
    <x v="74"/>
    <m/>
    <s v=" SESEG  "/>
    <s v=" SESEG  "/>
    <x v="2"/>
    <m/>
    <d v="2017-07-21T14:14:00"/>
    <d v="2017-07-24T17:06:00"/>
    <s v="Para informações complementares."/>
    <d v="1900-01-02T02:52:00"/>
    <n v="3.1194444444481633"/>
    <d v="1900-01-01T00:00:00"/>
    <s v="14:14"/>
  </r>
  <r>
    <s v="Coordenadoria de Segurança, Transporte e Apoio Administrativo_x000a_"/>
    <x v="74"/>
    <m/>
    <s v=" SCON  "/>
    <s v=" SCON  "/>
    <x v="77"/>
    <m/>
    <d v="2017-07-24T17:06:00"/>
    <d v="2017-07-24T17:19:00"/>
    <s v="Ratifica-se as retificações sugeridas no documento retro."/>
    <d v="1899-12-30T00:13:00"/>
    <n v="9.0277777781011537E-3"/>
    <d v="1899-12-31T00:00:00"/>
    <s v="17:6"/>
  </r>
  <r>
    <s v="Coordenadoria de Segurança, Transporte e Apoio Administrativo_x000a_"/>
    <x v="74"/>
    <m/>
    <s v=" SASAC  "/>
    <s v=" SASAC  "/>
    <x v="92"/>
    <m/>
    <d v="2017-07-24T17:19:00"/>
    <d v="2017-07-28T15:01:00"/>
    <s v="Para retificar o Termo de Dispensa de Licitação, coforme doc. 139723/2017."/>
    <d v="1900-01-02T21:42:00"/>
    <n v="3.9041666666671517"/>
    <d v="1900-01-04T00:00:00"/>
    <s v="17:19"/>
  </r>
  <r>
    <s v="Coordenadoria de Segurança, Transporte e Apoio Administrativo_x000a_"/>
    <x v="74"/>
    <m/>
    <s v=" SESEG  "/>
    <s v=" SESEG  "/>
    <x v="2"/>
    <m/>
    <d v="2017-07-28T15:01:00"/>
    <d v="2017-07-28T17:02:00"/>
    <s v="Para informar"/>
    <d v="1899-12-30T02:01:00"/>
    <n v="8.4027777775190771E-2"/>
    <d v="1899-12-31T00:00:00"/>
    <s v="15:1"/>
  </r>
  <r>
    <s v="Coordenadoria de Segurança, Transporte e Apoio Administrativo_x000a_"/>
    <x v="74"/>
    <m/>
    <s v=" SASAC  "/>
    <s v=" SASAC  "/>
    <x v="92"/>
    <m/>
    <d v="2017-07-28T17:02:00"/>
    <d v="2017-07-31T14:32:00"/>
    <s v="Em devolução"/>
    <d v="1900-01-01T21:30:00"/>
    <n v="2.8958333333357587"/>
    <d v="1900-01-01T00:00:00"/>
    <s v="17:2"/>
  </r>
  <r>
    <s v="Coordenadoria de Segurança, Transporte e Apoio Administrativo_x000a_"/>
    <x v="74"/>
    <m/>
    <s v=" SCON  "/>
    <s v=" SCON  "/>
    <x v="77"/>
    <m/>
    <d v="2017-07-31T14:32:00"/>
    <d v="2017-08-15T18:22:00"/>
    <s v="Para minutar contrato"/>
    <d v="1900-01-14T03:50:00"/>
    <n v="15.159722222218988"/>
    <n v="-13"/>
    <s v="14:32"/>
  </r>
  <r>
    <s v="Coordenadoria de Segurança, Transporte e Apoio Administrativo_x000a_"/>
    <x v="74"/>
    <m/>
    <s v=" SESEG  "/>
    <s v=" SESEG  "/>
    <x v="2"/>
    <m/>
    <d v="2017-08-15T18:22:00"/>
    <d v="2017-08-22T15:59:00"/>
    <s v="Para providências."/>
    <d v="1900-01-05T21:37:00"/>
    <n v="6.9006944444481633"/>
    <d v="1900-01-05T00:00:00"/>
    <s v="18:22"/>
  </r>
  <r>
    <s v="Coordenadoria de Segurança, Transporte e Apoio Administrativo_x000a_"/>
    <x v="74"/>
    <m/>
    <s v=" 034ZE  "/>
    <s v=" 034ZE  "/>
    <x v="143"/>
    <m/>
    <d v="2017-08-22T15:59:00"/>
    <d v="2017-08-25T14:09:00"/>
    <s v="Para verificar"/>
    <d v="1900-01-01T22:10:00"/>
    <n v="2.9236111111094942"/>
    <d v="1900-01-03T00:00:00"/>
    <s v="15:59"/>
  </r>
  <r>
    <s v="Coordenadoria de Segurança, Transporte e Apoio Administrativo_x000a_"/>
    <x v="74"/>
    <m/>
    <s v=" SESEG  "/>
    <s v=" SESEG  "/>
    <x v="2"/>
    <m/>
    <d v="2017-08-25T14:09:00"/>
    <d v="2017-08-28T16:41:00"/>
    <s v="com informação"/>
    <d v="1900-01-02T02:32:00"/>
    <n v="3.1055555555576575"/>
    <d v="1900-01-01T00:00:00"/>
    <s v="14:9"/>
  </r>
  <r>
    <s v="Coordenadoria de Segurança, Transporte e Apoio Administrativo_x000a_"/>
    <x v="74"/>
    <m/>
    <s v=" SCON  "/>
    <s v=" SCON  "/>
    <x v="77"/>
    <m/>
    <d v="2017-08-28T16:41:00"/>
    <d v="2017-08-29T18:40:00"/>
    <s v="Para prosseguimento."/>
    <d v="1899-12-31T01:59:00"/>
    <n v="1.0826388888890506"/>
    <d v="1900-01-01T00:00:00"/>
    <s v="16:41"/>
  </r>
  <r>
    <s v="Coordenadoria de Segurança, Transporte e Apoio Administrativo_x000a_"/>
    <x v="74"/>
    <m/>
    <s v=" CLC  "/>
    <s v=" CLC  "/>
    <x v="74"/>
    <m/>
    <d v="2017-08-29T18:40:00"/>
    <d v="2017-08-30T18:50:00"/>
    <s v="Anexada minuta em campo próprio."/>
    <d v="1899-12-31T00:10:00"/>
    <n v="1.0069444444379769"/>
    <d v="1900-01-01T00:00:00"/>
    <s v="18:40"/>
  </r>
  <r>
    <s v="Coordenadoria de Segurança, Transporte e Apoio Administrativo_x000a_"/>
    <x v="74"/>
    <m/>
    <s v=" SECGA  "/>
    <s v=" SECGA  "/>
    <x v="69"/>
    <m/>
    <d v="2017-08-30T18:50:00"/>
    <d v="2017-08-31T17:01:00"/>
    <s v="Para autorizar o Termo de Dispensa de Licitação nº 321/2017."/>
    <d v="1899-12-30T22:11:00"/>
    <n v="0.92430555555620231"/>
    <d v="1900-01-01T00:00:00"/>
    <s v="18:50"/>
  </r>
  <r>
    <s v="Coordenadoria de Segurança, Transporte e Apoio Administrativo_x000a_"/>
    <x v="74"/>
    <m/>
    <s v=" ASSDG  "/>
    <s v=" ASSDG  "/>
    <x v="79"/>
    <m/>
    <d v="2017-08-31T17:01:00"/>
    <d v="2017-08-31T18:51:00"/>
    <s v="Para análise da minuta contratual."/>
    <d v="1899-12-30T01:50:00"/>
    <n v="7.6388888890505768E-2"/>
    <d v="1899-12-31T00:00:00"/>
    <s v="17:1"/>
  </r>
  <r>
    <s v="Coordenadoria de Segurança, Transporte e Apoio Administrativo_x000a_"/>
    <x v="74"/>
    <m/>
    <s v=" DG  "/>
    <s v=" DG  "/>
    <x v="68"/>
    <m/>
    <d v="2017-08-31T18:51:00"/>
    <d v="2017-09-01T17:41:00"/>
    <s v="Para os devidos fins."/>
    <d v="1899-12-30T22:50:00"/>
    <n v="0.95138888889050577"/>
    <n v="-19"/>
    <s v="18:51"/>
  </r>
  <r>
    <s v="Coordenadoria de Segurança, Transporte e Apoio Administrativo_x000a_"/>
    <x v="74"/>
    <m/>
    <s v=" COC  "/>
    <s v=" COC  "/>
    <x v="80"/>
    <m/>
    <d v="2017-09-01T17:41:00"/>
    <d v="2017-09-04T14:13:00"/>
    <s v="para empenhar"/>
    <d v="1900-01-01T20:32:00"/>
    <n v="2.8555555555576575"/>
    <d v="1900-01-01T00:00:00"/>
    <s v="17:41"/>
  </r>
  <r>
    <s v="Coordenadoria de Segurança, Transporte e Apoio Administrativo_x000a_"/>
    <x v="74"/>
    <m/>
    <s v=" GABCOC  "/>
    <s v=" GABCOC  "/>
    <x v="83"/>
    <m/>
    <d v="2017-09-04T14:13:00"/>
    <d v="2017-09-04T14:31:00"/>
    <s v="Para emissão de Nota de Empenho."/>
    <d v="1899-12-30T00:18:00"/>
    <n v="1.2499999997089617E-2"/>
    <d v="1899-12-31T00:00:00"/>
    <s v="14:13"/>
  </r>
  <r>
    <s v="Coordenadoria de Segurança, Transporte e Apoio Administrativo_x000a_"/>
    <x v="74"/>
    <m/>
    <s v=" SECOFC  "/>
    <s v=" SECOFC  "/>
    <x v="72"/>
    <m/>
    <d v="2017-09-04T14:31:00"/>
    <d v="2017-09-04T15:04:00"/>
    <s v="-"/>
    <d v="1899-12-30T00:33:00"/>
    <n v="2.2916666668606922E-2"/>
    <d v="1899-12-31T00:00:00"/>
    <s v="14:31"/>
  </r>
  <r>
    <s v="Coordenadoria de Segurança, Transporte e Apoio Administrativo_x000a_"/>
    <x v="74"/>
    <m/>
    <s v=" GABCOC  "/>
    <s v=" GABCOC  "/>
    <x v="83"/>
    <m/>
    <d v="2017-09-04T15:04:00"/>
    <d v="2017-09-04T15:05:00"/>
    <s v="Conclusão de trâmite colaborativo"/>
    <d v="1899-12-30T00:01:00"/>
    <n v="6.9444443943211809E-4"/>
    <d v="1899-12-31T00:00:00"/>
    <s v="15:4"/>
  </r>
  <r>
    <s v="Coordenadoria de Segurança, Transporte e Apoio Administrativo_x000a_"/>
    <x v="74"/>
    <m/>
    <s v=" DG  "/>
    <s v=" DG  "/>
    <x v="68"/>
    <m/>
    <d v="2017-09-04T15:05:00"/>
    <d v="2017-09-04T15:36:00"/>
    <s v="-"/>
    <d v="1899-12-30T00:31:00"/>
    <n v="2.1527777782466728E-2"/>
    <d v="1899-12-31T00:00:00"/>
    <s v="15:5"/>
  </r>
  <r>
    <s v="Coordenadoria de Segurança, Transporte e Apoio Administrativo_x000a_"/>
    <x v="74"/>
    <m/>
    <s v=" GABCOC  "/>
    <s v=" GABCOC  "/>
    <x v="83"/>
    <m/>
    <d v="2017-09-04T15:36:00"/>
    <d v="2017-09-04T15:44:00"/>
    <s v="Conclusão de trâmite colaborativo"/>
    <d v="1899-12-30T00:08:00"/>
    <n v="5.5555555518367328E-3"/>
    <d v="1899-12-31T00:00:00"/>
    <s v="15:36"/>
  </r>
  <r>
    <s v="Coordenadoria de Segurança, Transporte e Apoio Administrativo_x000a_"/>
    <x v="74"/>
    <m/>
    <s v=" SCON  "/>
    <s v=" SCON  "/>
    <x v="77"/>
    <m/>
    <d v="2017-09-04T15:44:00"/>
    <d v="2017-09-28T14:17:00"/>
    <s v="Para formalizar a contratação."/>
    <d v="1900-01-22T22:33:00"/>
    <n v="23.939583333332848"/>
    <d v="1900-01-16T00:00:00"/>
    <s v="15:44"/>
  </r>
  <r>
    <s v="Coordenadoria de Segurança, Transporte e Apoio Administrativo_x000a_"/>
    <x v="74"/>
    <m/>
    <s v=" CLC  "/>
    <s v=" CLC  "/>
    <x v="74"/>
    <m/>
    <d v="2017-09-28T14:17:00"/>
    <d v="2017-09-28T16:56:00"/>
    <s v="Concluídos os procedimentos referentes ao Contrato nº 84/2017."/>
    <d v="1899-12-30T02:39:00"/>
    <n v="0.11041666667006211"/>
    <d v="1899-12-31T00:00:00"/>
    <s v="14:17"/>
  </r>
  <r>
    <s v="Coordenadoria de Segurança, Transporte e Apoio Administrativo_x000a_"/>
    <x v="74"/>
    <m/>
    <s v=" SASAC  "/>
    <s v=" SASAC  "/>
    <x v="92"/>
    <m/>
    <d v="2017-09-28T16:56:00"/>
    <d v="2017-09-28T18:58:00"/>
    <s v="Para registro no SIASG."/>
    <d v="1899-12-30T02:02:00"/>
    <n v="8.4722222221898846E-2"/>
    <d v="1899-12-31T00:00:00"/>
    <s v="16:56"/>
  </r>
  <r>
    <s v="Coordenadoria de Segurança, Transporte e Apoio Administrativo_x000a_"/>
    <x v="74"/>
    <m/>
    <s v=" SESEG  "/>
    <s v=" SESEG  "/>
    <x v="2"/>
    <m/>
    <d v="2017-09-28T18:58:00"/>
    <d v="2017-10-04T13:49:00"/>
    <s v="Para ciência."/>
    <d v="1900-01-04T18:51:00"/>
    <n v="5.7854166666656965"/>
    <n v="-17"/>
    <s v="18:58"/>
  </r>
  <r>
    <s v="Coordenadoria de Segurança, Transporte e Apoio Administrativo_x000a_"/>
    <x v="74"/>
    <m/>
    <s v=" 034ZE  "/>
    <s v=" 034ZE  "/>
    <x v="143"/>
    <m/>
    <d v="2017-09-28T18:58:00"/>
    <d v="2017-10-04T13:54:00"/>
    <s v="Para ciência."/>
    <d v="1900-01-04T18:56:00"/>
    <n v="5.788888888891961"/>
    <n v="-17"/>
    <s v="18:58"/>
  </r>
  <r>
    <s v="Coordenadoria de Segurança, Transporte e Apoio Administrativo_x000a_"/>
    <x v="74"/>
    <m/>
    <s v=" SASAC  "/>
    <s v=" SASAC  "/>
    <x v="92"/>
    <m/>
    <d v="2017-10-04T13:54:00"/>
    <d v="2017-10-04T18:42:00"/>
    <s v="Conclusão de trâmite colaborativo"/>
    <d v="1899-12-30T04:48:00"/>
    <n v="0.19999999999708962"/>
    <d v="1899-12-31T00:00:00"/>
    <s v="13:54"/>
  </r>
  <r>
    <s v="Coordenadoria de Segurança, Transporte e Apoio Administrativo_x000a_"/>
    <x v="74"/>
    <m/>
    <s v=" SESEG  "/>
    <s v=" SESEG  "/>
    <x v="2"/>
    <m/>
    <d v="2017-10-04T18:42:00"/>
    <d v="2017-10-04T19:00:00"/>
    <s v="COM REGISTRO NO SIASG"/>
    <d v="1899-12-30T00:18:00"/>
    <n v="1.2499999997089617E-2"/>
    <d v="1899-12-31T00:00:00"/>
    <s v="18:42"/>
  </r>
  <r>
    <s v="Coordenadoria de Segurança, Transporte e Apoio Administrativo_x000a_"/>
    <x v="74"/>
    <m/>
    <s v=" SEO  "/>
    <s v=" SEO  "/>
    <x v="88"/>
    <m/>
    <d v="2017-10-04T19:00:00"/>
    <d v="2017-10-05T14:53:00"/>
    <s v="Para registros do contrato"/>
    <d v="1899-12-30T19:53:00"/>
    <n v="0.82847222222335404"/>
    <d v="1900-01-01T00:00:00"/>
    <s v="19:0"/>
  </r>
  <r>
    <s v="Coordenadoria de Segurança, Transporte e Apoio Administrativo_x000a_"/>
    <x v="74"/>
    <m/>
    <s v=" SCONT  "/>
    <s v=" SCONT  "/>
    <x v="144"/>
    <m/>
    <d v="2017-10-05T14:53:00"/>
    <d v="2017-10-09T17:59:00"/>
    <s v="Para registros do contrato 84/2017."/>
    <d v="1900-01-03T03:06:00"/>
    <n v="4.1291666666656965"/>
    <d v="1900-01-02T00:00:00"/>
    <s v="14:53"/>
  </r>
  <r>
    <s v="Coordenadoria de Segurança, Transporte e Apoio Administrativo_x000a_"/>
    <x v="74"/>
    <m/>
    <s v=" SPCF  "/>
    <s v=" SPCF  "/>
    <x v="113"/>
    <m/>
    <d v="2017-10-09T17:59:00"/>
    <d v="2017-10-16T16:21:00"/>
    <s v="Para anotações."/>
    <d v="1900-01-05T22:22:00"/>
    <n v="6.9319444444481633"/>
    <d v="1900-01-04T00:00:00"/>
    <s v="17:59"/>
  </r>
  <r>
    <s v="Coordenadoria de Segurança, Transporte e Apoio Administrativo_x000a_"/>
    <x v="74"/>
    <m/>
    <s v=" CFIC  "/>
    <s v=" CFIC  "/>
    <x v="114"/>
    <m/>
    <d v="2017-10-16T16:21:00"/>
    <d v="2017-10-16T17:08:00"/>
    <s v="Para ciência e prosseguimento."/>
    <d v="1899-12-30T00:47:00"/>
    <n v="3.2638888886140194E-2"/>
    <d v="1899-12-31T00:00:00"/>
    <s v="16:21"/>
  </r>
  <r>
    <s v="Coordenadoria de Segurança, Transporte e Apoio Administrativo_x000a_"/>
    <x v="74"/>
    <m/>
    <s v=" SCL  "/>
    <s v=" SCL  "/>
    <x v="112"/>
    <m/>
    <d v="2017-10-16T17:08:00"/>
    <d v="2017-10-16T17:58:00"/>
    <s v="para análise"/>
    <d v="1899-12-30T00:50:00"/>
    <n v="3.4722222226264421E-2"/>
    <d v="1899-12-31T00:00:00"/>
    <s v="17:8"/>
  </r>
  <r>
    <s v="Coordenadoria de Segurança, Transporte e Apoio Administrativo_x000a_"/>
    <x v="74"/>
    <m/>
    <s v=" SESEG  "/>
    <s v=" SESEG  "/>
    <x v="2"/>
    <m/>
    <d v="2017-10-16T17:58:00"/>
    <d v="2017-10-19T17:50:00"/>
    <s v="Para prosseguimento"/>
    <d v="1900-01-01T23:52:00"/>
    <n v="2.9944444444408873"/>
    <d v="1900-01-03T00:00:00"/>
    <s v="17:58"/>
  </r>
  <r>
    <s v="Coordenadoria de Segurança, Transporte e Apoio Administrativo_x000a_"/>
    <x v="74"/>
    <m/>
    <s v=" 034ZE  "/>
    <s v=" 034ZE  "/>
    <x v="143"/>
    <m/>
    <d v="2017-10-19T17:50:00"/>
    <d v="2017-10-23T18:00:00"/>
    <s v="I - Para ciência da formalização da contratação"/>
    <d v="1900-01-03T00:10:00"/>
    <n v="4.0069444444452529"/>
    <d v="1900-01-02T00:00:00"/>
    <s v="17:50"/>
  </r>
  <r>
    <s v="Coordenadoria de Segurança, Transporte e Apoio Administrativo_x000a_"/>
    <x v="74"/>
    <m/>
    <s v=" SESEG  "/>
    <s v=" SESEG  "/>
    <x v="2"/>
    <m/>
    <d v="2017-10-23T18:00:00"/>
    <d v="2017-12-14T18:52:00"/>
    <s v="com ciente"/>
    <d v="1900-02-20T00:52:00"/>
    <n v="52.036111111112405"/>
    <n v="-7"/>
    <s v="18:0"/>
  </r>
  <r>
    <s v="Coordenadoria de Segurança, Transporte e Apoio Administrativo_x000a_"/>
    <x v="74"/>
    <m/>
    <s v=" 034ZE  "/>
    <s v=" 034ZE  "/>
    <x v="143"/>
    <m/>
    <d v="2017-12-14T18:52:00"/>
    <d v="2017-12-28T18:19:00"/>
    <s v="Para atestar"/>
    <d v="1900-01-12T23:27:00"/>
    <n v="13.977083333331393"/>
    <d v="1900-01-10T00:00:00"/>
    <s v="18:52"/>
  </r>
  <r>
    <s v="Coordenadoria de Segurança, Transporte e Apoio Administrativo_x000a_"/>
    <x v="74"/>
    <m/>
    <s v=" SESEG  "/>
    <s v=" SESEG  "/>
    <x v="2"/>
    <m/>
    <d v="2017-12-28T18:19:00"/>
    <d v="2017-12-28T18:25:00"/>
    <s v="a pedido"/>
    <d v="1899-12-30T00:06:00"/>
    <n v="4.166666665696539E-3"/>
    <d v="1899-12-31T00:00:00"/>
    <s v="18:19"/>
  </r>
  <r>
    <s v="Coordenadoria de Segurança, Transporte e Apoio Administrativo_x000a_"/>
    <x v="74"/>
    <m/>
    <s v=" SEO  "/>
    <s v=" SEO  "/>
    <x v="88"/>
    <m/>
    <d v="2017-12-28T18:25:00"/>
    <d v="2017-12-28T19:41:00"/>
    <s v="Para providÃªncias tendo em vista o encerramento contratual"/>
    <d v="1899-12-30T01:16:00"/>
    <n v="5.2777777782466728E-2"/>
    <d v="1899-12-31T00:00:00"/>
    <s v="18:25"/>
  </r>
  <r>
    <s v="Coordenadoria de Segurança, Transporte e Apoio Administrativo_x000a_"/>
    <x v="74"/>
    <m/>
    <s v=" COC  "/>
    <s v=" COC  "/>
    <x v="80"/>
    <m/>
    <d v="2017-12-28T19:41:00"/>
    <d v="2017-12-28T19:52:00"/>
    <s v="Para autorizar ajuste orçamentário."/>
    <d v="1899-12-30T00:11:00"/>
    <n v="7.6388888846850023E-3"/>
    <d v="1899-12-31T00:00:00"/>
    <s v="19:41"/>
  </r>
  <r>
    <s v="Coordenadoria de Segurança, Transporte e Apoio Administrativo_x000a_"/>
    <x v="74"/>
    <m/>
    <s v=" GABCOC  "/>
    <s v=" GABCOC  "/>
    <x v="83"/>
    <m/>
    <d v="2017-12-28T19:52:00"/>
    <d v="2017-12-28T20:19:00"/>
    <s v="Para anulação do saldo da Nota de Empenho"/>
    <d v="1899-12-30T00:27:00"/>
    <n v="1.8750000002910383E-2"/>
    <d v="1899-12-31T00:00:00"/>
    <s v="19:52"/>
  </r>
  <r>
    <s v="Coordenadoria de Segurança, Transporte e Apoio Administrativo_x000a_"/>
    <x v="74"/>
    <m/>
    <s v=" SECOFC  "/>
    <s v=" SECOFC  "/>
    <x v="72"/>
    <m/>
    <d v="2017-12-28T20:19:00"/>
    <d v="2017-12-28T20:51:00"/>
    <s v="-"/>
    <d v="1899-12-30T00:32:00"/>
    <n v="2.2222222221898846E-2"/>
    <d v="1899-12-31T00:00:00"/>
    <s v="20:19"/>
  </r>
  <r>
    <s v="Coordenadoria de Segurança, Transporte e Apoio Administrativo_x000a_"/>
    <x v="74"/>
    <m/>
    <s v=" GABCOC  "/>
    <s v=" GABCOC  "/>
    <x v="83"/>
    <m/>
    <d v="2017-12-28T20:51:00"/>
    <d v="2017-12-29T12:23:00"/>
    <s v="Conclusão de trâmite colaborativo"/>
    <d v="1899-12-30T15:32:00"/>
    <n v="0.64722222222189885"/>
    <d v="1900-01-01T00:00:00"/>
    <s v="20:51"/>
  </r>
  <r>
    <s v="Coordenadoria de Segurança, Transporte e Apoio Administrativo_x000a_"/>
    <x v="74"/>
    <m/>
    <s v=" DG  "/>
    <s v=" DG  "/>
    <x v="68"/>
    <m/>
    <d v="2017-12-29T12:23:00"/>
    <d v="2017-12-29T14:19:00"/>
    <s v="-"/>
    <d v="1899-12-30T01:56:00"/>
    <n v="8.0555555556202307E-2"/>
    <d v="1899-12-31T00:00:00"/>
    <s v="12:23"/>
  </r>
  <r>
    <s v="Coordenadoria de Segurança, Transporte e Apoio Administrativo_x000a_"/>
    <x v="74"/>
    <m/>
    <s v=" GABCOC  "/>
    <s v=" GABCOC  "/>
    <x v="83"/>
    <m/>
    <d v="2017-12-29T14:19:00"/>
    <d v="2017-12-29T15:28:00"/>
    <s v="Conclusão de trâmite colaborativo"/>
    <d v="1899-12-30T01:09:00"/>
    <n v="4.7916666662786156E-2"/>
    <d v="1899-12-31T00:00:00"/>
    <s v="14:19"/>
  </r>
  <r>
    <s v="Coordenadoria de Segurança, Transporte e Apoio Administrativo_x000a_"/>
    <x v="74"/>
    <m/>
    <s v=" SEO  "/>
    <s v=" SEO  "/>
    <x v="88"/>
    <m/>
    <d v="2017-12-29T15:28:00"/>
    <d v="2017-12-29T17:52:00"/>
    <s v="Para registros."/>
    <d v="1899-12-30T02:24:00"/>
    <n v="9.9999999998544808E-2"/>
    <d v="1899-12-31T00:00:00"/>
    <s v="15:28"/>
  </r>
  <r>
    <s v="Coordenadoria de Segurança, Transporte e Apoio Administrativo_x000a_"/>
    <x v="74"/>
    <m/>
    <s v=" SCONT  "/>
    <s v=" SCONT  "/>
    <x v="144"/>
    <m/>
    <d v="2017-12-29T17:52:00"/>
    <d v="2018-01-31T20:36:00"/>
    <s v="Para baixa contratual e/ou anotações"/>
    <d v="1900-02-01T02:44:00"/>
    <n v="33.113888888889051"/>
    <d v="1900-09-07T00:00:00"/>
    <s v="17:52"/>
  </r>
  <r>
    <s v="Coordenadoria de Segurança, Transporte e Apoio Administrativo_x000a_"/>
    <x v="74"/>
    <m/>
    <s v=" SPCF  "/>
    <s v=" SPCF  "/>
    <x v="113"/>
    <m/>
    <d v="2018-01-31T20:36:00"/>
    <d v="2018-02-08T17:02:00"/>
    <s v="Para anotações"/>
    <d v="1900-01-06T20:26:00"/>
    <n v="7.851388888891961"/>
    <n v="-17"/>
    <s v="20:36"/>
  </r>
  <r>
    <s v="Coordenadoria de Segurança, Transporte e Apoio Administrativo_x000a_"/>
    <x v="74"/>
    <m/>
    <s v=" CFIC  "/>
    <s v=" CFIC  "/>
    <x v="114"/>
    <m/>
    <d v="2018-02-08T17:02:00"/>
    <d v="2018-02-08T18:29:00"/>
    <s v="Para ciência."/>
    <d v="1899-12-30T01:27:00"/>
    <n v="6.0416666667151731E-2"/>
    <d v="1899-12-31T00:00:00"/>
    <s v="17:2"/>
  </r>
  <r>
    <s v="Coordenadoria de Segurança, Transporte e Apoio Administrativo_x000a_"/>
    <x v="74"/>
    <m/>
    <s v=" SESEG  "/>
    <s v=" SESEG  "/>
    <x v="2"/>
    <m/>
    <d v="2018-02-08T18:29:00"/>
    <s v="-"/>
    <s v="para conhecimento"/>
    <d v="1899-12-30T00:00:00"/>
    <n v="0"/>
    <e v="#VALUE!"/>
    <s v="18:29"/>
  </r>
  <r>
    <s v="Coordenadoria de Segurança, Transporte e Apoio Administrativo_x000a_"/>
    <x v="75"/>
    <m/>
    <s v="045ZE  "/>
    <s v="045ZE  "/>
    <x v="145"/>
    <m/>
    <s v="-"/>
    <d v="2017-06-12T18:43:00"/>
    <s v="-"/>
    <d v="1899-12-30T00:00:00"/>
    <n v="0"/>
    <e v="#VALUE!"/>
    <e v="#VALUE!"/>
  </r>
  <r>
    <s v="Coordenadoria de Segurança, Transporte e Apoio Administrativo_x000a_"/>
    <x v="75"/>
    <m/>
    <s v="SESEG  "/>
    <s v="SESEG  "/>
    <x v="2"/>
    <m/>
    <d v="2017-06-12T18:43:00"/>
    <d v="2017-06-29T13:26:00"/>
    <s v="COM ORÇAMENTO DA EMPRESA QUE DETEM EXCLUSIVIDADE"/>
    <d v="1900-01-15T18:43:00"/>
    <n v="16.779861111106584"/>
    <d v="1900-01-12T00:00:00"/>
    <s v="18:43"/>
  </r>
  <r>
    <s v="Coordenadoria de Segurança, Transporte e Apoio Administrativo_x000a_"/>
    <x v="75"/>
    <m/>
    <s v="CSTA  "/>
    <s v="CSTA  "/>
    <x v="17"/>
    <m/>
    <d v="2017-06-29T13:26:00"/>
    <d v="2017-07-04T17:54:00"/>
    <s v="Encaminha-se, para apreciação superior, projeto básico para contratação dos serviços"/>
    <d v="1900-01-04T04:28:00"/>
    <n v="5.1861111111138598"/>
    <n v="-19"/>
    <s v="13:26"/>
  </r>
  <r>
    <s v="Coordenadoria de Segurança, Transporte e Apoio Administrativo_x000a_"/>
    <x v="75"/>
    <m/>
    <s v="SESEG  "/>
    <s v="SESEG  "/>
    <x v="2"/>
    <m/>
    <d v="2017-07-04T17:54:00"/>
    <d v="2017-07-05T16:32:00"/>
    <s v="Para providências."/>
    <d v="1899-12-30T22:38:00"/>
    <n v="0.94305555555183673"/>
    <d v="1900-01-01T00:00:00"/>
    <s v="17:54"/>
  </r>
  <r>
    <s v="Coordenadoria de Segurança, Transporte e Apoio Administrativo_x000a_"/>
    <x v="75"/>
    <m/>
    <s v="CSTA  "/>
    <s v="CSTA  "/>
    <x v="17"/>
    <m/>
    <d v="2017-07-05T16:32:00"/>
    <d v="2017-07-10T14:03:00"/>
    <s v="Para prosseguimento."/>
    <d v="1900-01-03T21:31:00"/>
    <n v="4.8965277777824667"/>
    <d v="1900-01-03T00:00:00"/>
    <s v="16:32"/>
  </r>
  <r>
    <s v="Coordenadoria de Segurança, Transporte e Apoio Administrativo_x000a_"/>
    <x v="75"/>
    <m/>
    <s v="SESEG  "/>
    <s v="SESEG  "/>
    <x v="2"/>
    <m/>
    <d v="2017-07-10T14:03:00"/>
    <d v="2017-07-11T14:33:00"/>
    <s v="Para ajuste do Termo de Referência"/>
    <d v="1899-12-31T00:30:00"/>
    <n v="1.0208333333284827"/>
    <d v="1900-01-01T00:00:00"/>
    <s v="14:3"/>
  </r>
  <r>
    <s v="Coordenadoria de Segurança, Transporte e Apoio Administrativo_x000a_"/>
    <x v="75"/>
    <m/>
    <s v="CSTA  "/>
    <s v="CSTA  "/>
    <x v="17"/>
    <m/>
    <d v="2017-07-11T14:33:00"/>
    <d v="2017-07-11T15:47:00"/>
    <s v="Para prosseguimento."/>
    <d v="1899-12-30T01:14:00"/>
    <n v="5.1388888889050577E-2"/>
    <d v="1899-12-31T00:00:00"/>
    <s v="14:33"/>
  </r>
  <r>
    <s v="Coordenadoria de Segurança, Transporte e Apoio Administrativo_x000a_"/>
    <x v="75"/>
    <m/>
    <s v="SECGS  "/>
    <s v="SECGS  "/>
    <x v="18"/>
    <m/>
    <d v="2017-07-11T15:47:00"/>
    <d v="2017-07-12T13:42:00"/>
    <s v="Para prosseguimento da contrataÃ§Ã£o de alarme monitorado atÃ© 30/11/2017"/>
    <d v="1899-12-30T21:55:00"/>
    <n v="0.91319444444525288"/>
    <d v="1900-01-01T00:00:00"/>
    <s v="15:47"/>
  </r>
  <r>
    <s v="Coordenadoria de Segurança, Transporte e Apoio Administrativo_x000a_"/>
    <x v="75"/>
    <m/>
    <s v="SPO  "/>
    <s v="SPO  "/>
    <x v="97"/>
    <m/>
    <d v="2017-07-12T13:42:00"/>
    <d v="2017-07-13T19:19:00"/>
    <s v="disp orç"/>
    <d v="1899-12-31T05:37:00"/>
    <n v="1.234027777776646"/>
    <d v="1900-01-01T00:00:00"/>
    <s v="13:42"/>
  </r>
  <r>
    <s v="Coordenadoria de Segurança, Transporte e Apoio Administrativo_x000a_"/>
    <x v="75"/>
    <m/>
    <s v=" COC  "/>
    <s v=" COC  "/>
    <x v="80"/>
    <m/>
    <d v="2017-07-13T19:19:00"/>
    <d v="2017-07-14T12:41:00"/>
    <s v="Para ciência e encaminhamento."/>
    <d v="1899-12-30T17:22:00"/>
    <n v="0.72361111111240461"/>
    <d v="1900-01-01T00:00:00"/>
    <s v="19:19"/>
  </r>
  <r>
    <s v="Coordenadoria de Segurança, Transporte e Apoio Administrativo_x000a_"/>
    <x v="75"/>
    <m/>
    <s v=" SECOFC  "/>
    <s v=" SECOFC  "/>
    <x v="72"/>
    <m/>
    <d v="2017-07-14T12:41:00"/>
    <d v="2017-07-14T13:43:00"/>
    <s v="Para ciência e encaminhamento."/>
    <d v="1899-12-30T01:02:00"/>
    <n v="4.3055555557657499E-2"/>
    <d v="1899-12-31T00:00:00"/>
    <s v="12:41"/>
  </r>
  <r>
    <s v="Coordenadoria de Segurança, Transporte e Apoio Administrativo_x000a_"/>
    <x v="75"/>
    <m/>
    <s v=" CLC  "/>
    <s v=" CLC  "/>
    <x v="74"/>
    <m/>
    <d v="2017-07-14T13:43:00"/>
    <d v="2017-07-17T16:15:00"/>
    <s v="Com informação de disponibilidade orçamentária, para demais providências."/>
    <d v="1900-01-02T02:32:00"/>
    <n v="3.1055555555576575"/>
    <d v="1900-01-01T00:00:00"/>
    <s v="13:43"/>
  </r>
  <r>
    <s v="Coordenadoria de Segurança, Transporte e Apoio Administrativo_x000a_"/>
    <x v="75"/>
    <m/>
    <s v=" SASAC  "/>
    <s v=" SASAC  "/>
    <x v="92"/>
    <m/>
    <d v="2017-07-17T16:15:00"/>
    <d v="2017-07-28T17:19:00"/>
    <s v="Para elaborar Termo de Dispensa de Licitação."/>
    <d v="1900-01-10T01:04:00"/>
    <n v="11.044444444443798"/>
    <d v="1900-01-09T00:00:00"/>
    <s v="16:15"/>
  </r>
  <r>
    <s v="Coordenadoria de Segurança, Transporte e Apoio Administrativo_x000a_"/>
    <x v="75"/>
    <m/>
    <s v=" SESEG  "/>
    <s v=" SESEG  "/>
    <x v="2"/>
    <m/>
    <d v="2017-07-28T17:19:00"/>
    <d v="2017-07-31T15:27:00"/>
    <s v="Para informar"/>
    <d v="1900-01-01T22:08:00"/>
    <n v="2.922222222223354"/>
    <d v="1900-01-01T00:00:00"/>
    <s v="17:19"/>
  </r>
  <r>
    <s v="Coordenadoria de Segurança, Transporte e Apoio Administrativo_x000a_"/>
    <x v="75"/>
    <m/>
    <s v=" SASAC  "/>
    <s v=" SASAC  "/>
    <x v="92"/>
    <m/>
    <d v="2017-07-31T15:27:00"/>
    <d v="2017-08-01T14:31:00"/>
    <s v="Em devolução, para prosseguimento"/>
    <d v="1899-12-30T23:04:00"/>
    <n v="0.96111111110803904"/>
    <n v="-22"/>
    <s v="15:27"/>
  </r>
  <r>
    <s v="Coordenadoria de Segurança, Transporte e Apoio Administrativo_x000a_"/>
    <x v="75"/>
    <m/>
    <s v=" SESEG  "/>
    <s v=" SESEG  "/>
    <x v="2"/>
    <m/>
    <d v="2017-08-01T14:31:00"/>
    <d v="2017-08-01T15:13:00"/>
    <s v="Conforme acordado por telefone"/>
    <d v="1899-12-30T00:42:00"/>
    <n v="2.9166666667151731E-2"/>
    <d v="1899-12-31T00:00:00"/>
    <s v="14:31"/>
  </r>
  <r>
    <s v="Coordenadoria de Segurança, Transporte e Apoio Administrativo_x000a_"/>
    <x v="75"/>
    <m/>
    <s v=" SASAC  "/>
    <s v=" SASAC  "/>
    <x v="92"/>
    <m/>
    <d v="2017-08-01T15:13:00"/>
    <d v="2017-08-02T18:49:00"/>
    <s v="Para prosseguimento"/>
    <d v="1899-12-31T03:36:00"/>
    <n v="1.1500000000014552"/>
    <d v="1900-01-01T00:00:00"/>
    <s v="15:13"/>
  </r>
  <r>
    <s v="Coordenadoria de Segurança, Transporte e Apoio Administrativo_x000a_"/>
    <x v="75"/>
    <m/>
    <s v=" SCON  "/>
    <s v=" SCON  "/>
    <x v="77"/>
    <m/>
    <d v="2017-08-02T18:49:00"/>
    <d v="2017-08-23T14:26:00"/>
    <s v="PARA MINUTAR CONTRATO"/>
    <d v="1900-01-19T19:37:00"/>
    <n v="20.817361111112405"/>
    <d v="1900-01-14T00:00:00"/>
    <s v="18:49"/>
  </r>
  <r>
    <s v="Coordenadoria de Segurança, Transporte e Apoio Administrativo_x000a_"/>
    <x v="75"/>
    <m/>
    <s v=" CLC  "/>
    <s v=" CLC  "/>
    <x v="74"/>
    <m/>
    <d v="2017-08-23T14:26:00"/>
    <d v="2017-08-28T18:45:00"/>
    <s v="Elaborada Minuta do contrato e readequado o Termo de dispensa"/>
    <d v="1900-01-04T04:19:00"/>
    <n v="5.179861111108039"/>
    <d v="1900-01-03T00:00:00"/>
    <s v="14:26"/>
  </r>
  <r>
    <s v="Coordenadoria de Segurança, Transporte e Apoio Administrativo_x000a_"/>
    <x v="75"/>
    <m/>
    <s v=" SECGA  "/>
    <s v=" SECGA  "/>
    <x v="69"/>
    <m/>
    <d v="2017-08-28T18:45:00"/>
    <d v="2017-08-29T16:43:00"/>
    <s v="Para autorizar o Termo de Dispensa de Licitação nº 330/2017."/>
    <d v="1899-12-30T21:58:00"/>
    <n v="0.91527777777810115"/>
    <d v="1900-01-01T00:00:00"/>
    <s v="18:45"/>
  </r>
  <r>
    <s v="Coordenadoria de Segurança, Transporte e Apoio Administrativo_x000a_"/>
    <x v="75"/>
    <m/>
    <s v=" ASSDG  "/>
    <s v=" ASSDG  "/>
    <x v="79"/>
    <m/>
    <d v="2017-08-29T16:43:00"/>
    <d v="2017-08-30T13:30:00"/>
    <s v="Segue para análise da minuta contratual."/>
    <d v="1899-12-30T20:47:00"/>
    <n v="0.86597222222189885"/>
    <d v="1900-01-01T00:00:00"/>
    <s v="16:43"/>
  </r>
  <r>
    <s v="Coordenadoria de Segurança, Transporte e Apoio Administrativo_x000a_"/>
    <x v="75"/>
    <m/>
    <s v=" DG  "/>
    <s v=" DG  "/>
    <x v="68"/>
    <m/>
    <d v="2017-08-30T13:30:00"/>
    <d v="2017-08-30T15:30:00"/>
    <s v="Para apreciação."/>
    <d v="1899-12-30T02:00:00"/>
    <n v="8.3333333335758653E-2"/>
    <d v="1899-12-31T00:00:00"/>
    <s v="13:30"/>
  </r>
  <r>
    <s v="Coordenadoria de Segurança, Transporte e Apoio Administrativo_x000a_"/>
    <x v="75"/>
    <m/>
    <s v=" COC  "/>
    <s v=" COC  "/>
    <x v="80"/>
    <m/>
    <d v="2017-08-30T15:30:00"/>
    <d v="2017-08-30T18:35:00"/>
    <s v="para empenhar"/>
    <d v="1899-12-30T03:05:00"/>
    <n v="0.12847222221898846"/>
    <d v="1899-12-31T00:00:00"/>
    <s v="15:30"/>
  </r>
  <r>
    <s v="Coordenadoria de Segurança, Transporte e Apoio Administrativo_x000a_"/>
    <x v="75"/>
    <m/>
    <s v=" GABCOC  "/>
    <s v=" GABCOC  "/>
    <x v="83"/>
    <m/>
    <d v="2017-08-30T18:35:00"/>
    <d v="2017-08-31T12:03:00"/>
    <s v="Para emissão de Nota de Empenho."/>
    <d v="1899-12-30T17:28:00"/>
    <n v="0.72777777777810115"/>
    <d v="1900-01-01T00:00:00"/>
    <s v="18:35"/>
  </r>
  <r>
    <s v="Coordenadoria de Segurança, Transporte e Apoio Administrativo_x000a_"/>
    <x v="76"/>
    <m/>
    <s v="SESEG  "/>
    <s v="SESEG  "/>
    <x v="2"/>
    <m/>
    <s v="-"/>
    <d v="2017-09-28T15:22:00"/>
    <s v="-"/>
    <d v="1899-12-30T00:00:00"/>
    <n v="0"/>
    <e v="#VALUE!"/>
    <e v="#VALUE!"/>
  </r>
  <r>
    <s v="Coordenadoria de Segurança, Transporte e Apoio Administrativo_x000a_"/>
    <x v="76"/>
    <m/>
    <s v="CSTA  "/>
    <s v="CSTA  "/>
    <x v="17"/>
    <m/>
    <d v="2017-09-28T15:22:00"/>
    <d v="2017-09-28T17:01:00"/>
    <s v="Para análise"/>
    <d v="1899-12-30T01:39:00"/>
    <n v="6.8749999998544808E-2"/>
    <d v="1899-12-31T00:00:00"/>
    <s v="15:22"/>
  </r>
  <r>
    <s v="Coordenadoria de Segurança, Transporte e Apoio Administrativo_x000a_"/>
    <x v="76"/>
    <m/>
    <s v="SESEG  "/>
    <s v="SESEG  "/>
    <x v="2"/>
    <m/>
    <d v="2017-09-28T17:01:00"/>
    <d v="2017-09-28T19:06:00"/>
    <s v="Para verificar a possibilidade da contrataÃ§Ã£o atÃ© 30/11/2017"/>
    <d v="1899-12-30T02:05:00"/>
    <n v="8.6805555554747116E-2"/>
    <d v="1899-12-31T00:00:00"/>
    <s v="17:1"/>
  </r>
  <r>
    <s v="Coordenadoria de Segurança, Transporte e Apoio Administrativo_x000a_"/>
    <x v="76"/>
    <m/>
    <s v="CSTA  "/>
    <s v="CSTA  "/>
    <x v="17"/>
    <m/>
    <d v="2017-09-28T19:06:00"/>
    <d v="2017-09-29T12:19:00"/>
    <s v="Para prosseguimento"/>
    <d v="1899-12-30T17:13:00"/>
    <n v="0.71736111111385981"/>
    <d v="1900-01-01T00:00:00"/>
    <s v="19:6"/>
  </r>
  <r>
    <s v="Coordenadoria de Segurança, Transporte e Apoio Administrativo_x000a_"/>
    <x v="76"/>
    <m/>
    <s v="SECGS  "/>
    <s v="SECGS  "/>
    <x v="18"/>
    <m/>
    <d v="2017-09-29T12:19:00"/>
    <d v="2017-09-29T12:40:00"/>
    <s v="Para anÃ¡lise da contrataÃ§Ã£o de alarme monitorado com vigÃªncia para 30/11/2017"/>
    <d v="1899-12-30T00:21:00"/>
    <n v="1.4583333337213844E-2"/>
    <d v="1899-12-31T00:00:00"/>
    <s v="12:19"/>
  </r>
  <r>
    <s v="Coordenadoria de Segurança, Transporte e Apoio Administrativo_x000a_"/>
    <x v="76"/>
    <m/>
    <s v="CSTA  "/>
    <s v="CSTA  "/>
    <x v="17"/>
    <m/>
    <d v="2017-09-29T12:40:00"/>
    <d v="2017-09-29T15:53:00"/>
    <s v="adequar PB"/>
    <d v="1899-12-30T03:13:00"/>
    <n v="0.13402777777810115"/>
    <d v="1899-12-31T00:00:00"/>
    <s v="12:40"/>
  </r>
  <r>
    <s v="Coordenadoria de Segurança, Transporte e Apoio Administrativo_x000a_"/>
    <x v="76"/>
    <m/>
    <s v="SECGA  "/>
    <s v="SECGA  "/>
    <x v="84"/>
    <m/>
    <d v="2017-09-29T15:53:00"/>
    <d v="2017-09-29T16:10:00"/>
    <s v="Para prosseguimento, conforme doc 193131"/>
    <d v="1899-12-30T00:17:00"/>
    <n v="1.1805555550381541E-2"/>
    <d v="1899-12-31T00:00:00"/>
    <s v="15:53"/>
  </r>
  <r>
    <s v="Coordenadoria de Segurança, Transporte e Apoio Administrativo_x000a_"/>
    <x v="76"/>
    <m/>
    <s v="SPO  "/>
    <s v="SPO  "/>
    <x v="97"/>
    <m/>
    <d v="2017-09-29T16:10:00"/>
    <d v="2017-09-29T16:51:00"/>
    <s v="Solicito informar disponibilidade orçamentária."/>
    <d v="1899-12-30T00:41:00"/>
    <n v="2.8472222220443655E-2"/>
    <d v="1899-12-31T00:00:00"/>
    <s v="16:10"/>
  </r>
  <r>
    <s v="Coordenadoria de Segurança, Transporte e Apoio Administrativo_x000a_"/>
    <x v="76"/>
    <m/>
    <s v="COC  "/>
    <s v="COC  "/>
    <x v="98"/>
    <m/>
    <d v="2017-09-29T16:51:00"/>
    <d v="2017-09-29T17:13:00"/>
    <s v="Com a informação de disponibilidade."/>
    <d v="1899-12-30T00:22:00"/>
    <n v="1.527777778392192E-2"/>
    <d v="1899-12-31T00:00:00"/>
    <s v="16:51"/>
  </r>
  <r>
    <s v="Coordenadoria de Segurança, Transporte e Apoio Administrativo_x000a_"/>
    <x v="76"/>
    <m/>
    <s v=" SECOFC  "/>
    <s v=" SECOFC  "/>
    <x v="72"/>
    <m/>
    <d v="2017-09-29T17:13:00"/>
    <d v="2017-09-29T19:51:00"/>
    <s v="Para conhecimento e encaminhamento à Coordenadoria de Licitações e Contratos, conforme doc.193846/17"/>
    <d v="1899-12-30T02:38:00"/>
    <n v="0.10972222221607808"/>
    <d v="1899-12-31T00:00:00"/>
    <s v="17:13"/>
  </r>
  <r>
    <s v="Coordenadoria de Segurança, Transporte e Apoio Administrativo_x000a_"/>
    <x v="76"/>
    <m/>
    <s v=" CLC  "/>
    <s v=" CLC  "/>
    <x v="74"/>
    <m/>
    <d v="2017-09-29T19:51:00"/>
    <d v="2017-10-02T17:41:00"/>
    <s v="Para demais providências"/>
    <d v="1900-01-01T21:50:00"/>
    <n v="2.9097222222262644"/>
    <n v="-19"/>
    <s v="19:51"/>
  </r>
  <r>
    <s v="Coordenadoria de Segurança, Transporte e Apoio Administrativo_x000a_"/>
    <x v="76"/>
    <m/>
    <s v=" SASAC  "/>
    <s v=" SASAC  "/>
    <x v="92"/>
    <m/>
    <d v="2017-10-02T17:41:00"/>
    <d v="2017-10-05T12:21:00"/>
    <s v="Para elaborar Termo de Dispensa de Licitação."/>
    <d v="1900-01-01T18:40:00"/>
    <n v="2.7777777777737356"/>
    <d v="1900-01-03T00:00:00"/>
    <s v="17:41"/>
  </r>
  <r>
    <s v="Coordenadoria de Segurança, Transporte e Apoio Administrativo_x000a_"/>
    <x v="76"/>
    <m/>
    <s v=" SCON  "/>
    <s v=" SCON  "/>
    <x v="77"/>
    <m/>
    <d v="2017-10-05T12:21:00"/>
    <d v="2017-10-06T15:09:00"/>
    <s v="PARA MINUTAR CONTRATO"/>
    <d v="1899-12-31T02:48:00"/>
    <n v="1.1166666666686069"/>
    <d v="1900-01-01T00:00:00"/>
    <s v="12:21"/>
  </r>
  <r>
    <s v="Coordenadoria de Segurança, Transporte e Apoio Administrativo_x000a_"/>
    <x v="76"/>
    <m/>
    <s v=" CLC  "/>
    <s v=" CLC  "/>
    <x v="74"/>
    <m/>
    <d v="2017-10-06T15:09:00"/>
    <d v="2017-10-06T18:25:00"/>
    <s v="Elaborada minuta do contrato,"/>
    <d v="1899-12-30T03:16:00"/>
    <n v="0.13611111111094942"/>
    <d v="1899-12-31T00:00:00"/>
    <s v="15:9"/>
  </r>
  <r>
    <s v="Coordenadoria de Segurança, Transporte e Apoio Administrativo_x000a_"/>
    <x v="76"/>
    <m/>
    <s v=" SECGA  "/>
    <s v=" SECGA  "/>
    <x v="69"/>
    <m/>
    <d v="2017-10-06T18:25:00"/>
    <d v="2017-10-09T15:27:00"/>
    <s v="Para análise e designação de gestor/fiscal."/>
    <d v="1900-01-01T21:02:00"/>
    <n v="2.8763888888934162"/>
    <d v="1900-01-01T00:00:00"/>
    <s v="18:25"/>
  </r>
  <r>
    <s v="Coordenadoria de Segurança, Transporte e Apoio Administrativo_x000a_"/>
    <x v="76"/>
    <m/>
    <s v=" ASSDG  "/>
    <s v=" ASSDG  "/>
    <x v="79"/>
    <m/>
    <d v="2017-10-09T15:27:00"/>
    <d v="2017-10-11T17:39:00"/>
    <s v="para análise."/>
    <d v="1900-01-01T02:12:00"/>
    <n v="2.0916666666671517"/>
    <d v="1900-01-02T00:00:00"/>
    <s v="15:27"/>
  </r>
  <r>
    <s v="Coordenadoria de Segurança, Transporte e Apoio Administrativo_x000a_"/>
    <x v="76"/>
    <m/>
    <s v=" DG  "/>
    <s v=" DG  "/>
    <x v="68"/>
    <m/>
    <d v="2017-10-11T17:39:00"/>
    <d v="2017-10-11T18:25:00"/>
    <s v="Para apreciação."/>
    <d v="1899-12-30T00:46:00"/>
    <n v="3.1944444439432118E-2"/>
    <d v="1899-12-31T00:00:00"/>
    <s v="17:39"/>
  </r>
  <r>
    <s v="Coordenadoria de Segurança, Transporte e Apoio Administrativo_x000a_"/>
    <x v="76"/>
    <m/>
    <s v=" COC  "/>
    <s v=" COC  "/>
    <x v="80"/>
    <m/>
    <d v="2017-10-11T18:25:00"/>
    <d v="2017-10-11T18:31:00"/>
    <s v="Para empenhar."/>
    <d v="1899-12-30T00:06:00"/>
    <n v="4.166666665696539E-3"/>
    <d v="1899-12-31T00:00:00"/>
    <s v="18:25"/>
  </r>
  <r>
    <s v="Coordenadoria de Segurança, Transporte e Apoio Administrativo_x000a_"/>
    <x v="76"/>
    <m/>
    <s v=" GABCOC  "/>
    <s v=" GABCOC  "/>
    <x v="83"/>
    <m/>
    <d v="2017-10-11T18:31:00"/>
    <d v="2017-10-13T16:04:00"/>
    <s v="Para emissão da Nota de Empenho conforme autorização retro"/>
    <d v="1899-12-31T21:33:00"/>
    <n v="1.8979166666686069"/>
    <d v="1900-01-01T00:00:00"/>
    <s v="18:31"/>
  </r>
  <r>
    <s v="Coordenadoria de Segurança, Transporte e Apoio Administrativo_x000a_"/>
    <x v="77"/>
    <m/>
    <s v="168ZE  "/>
    <s v="168ZE  "/>
    <x v="146"/>
    <m/>
    <s v="-"/>
    <d v="2017-07-18T16:06:00"/>
    <s v="-"/>
    <d v="1899-12-30T00:00:00"/>
    <n v="0"/>
    <e v="#VALUE!"/>
    <e v="#VALUE!"/>
  </r>
  <r>
    <s v="Coordenadoria de Segurança, Transporte e Apoio Administrativo_x000a_"/>
    <x v="77"/>
    <m/>
    <s v="SESEG  "/>
    <s v="SESEG  "/>
    <x v="2"/>
    <m/>
    <d v="2017-07-18T16:06:00"/>
    <d v="2017-07-19T18:42:00"/>
    <s v="PARA CONTRATAÇÃO DE EMPRESA DE ALARME"/>
    <d v="1899-12-31T02:36:00"/>
    <n v="1.1083333333372138"/>
    <d v="1900-01-01T00:00:00"/>
    <s v="16:6"/>
  </r>
  <r>
    <s v="Coordenadoria de Segurança, Transporte e Apoio Administrativo_x000a_"/>
    <x v="77"/>
    <m/>
    <s v="CSTA  "/>
    <s v="CSTA  "/>
    <x v="17"/>
    <m/>
    <d v="2017-07-19T18:42:00"/>
    <d v="2017-07-20T18:01:00"/>
    <s v="Para análise"/>
    <d v="1899-12-30T23:19:00"/>
    <n v="0.97152777777955635"/>
    <d v="1900-01-01T00:00:00"/>
    <s v="18:42"/>
  </r>
  <r>
    <s v="Coordenadoria de Segurança, Transporte e Apoio Administrativo_x000a_"/>
    <x v="77"/>
    <m/>
    <s v="SESEG  "/>
    <s v="SESEG  "/>
    <x v="2"/>
    <m/>
    <d v="2017-07-20T18:01:00"/>
    <d v="2017-07-21T15:48:00"/>
    <s v="Para elaboraÃ§Ã£o do TR padrÃ£o, com vencimento para 30/11/2017"/>
    <d v="1899-12-30T21:47:00"/>
    <n v="0.90763888888614019"/>
    <d v="1900-01-01T00:00:00"/>
    <s v="18:1"/>
  </r>
  <r>
    <s v="Coordenadoria de Segurança, Transporte e Apoio Administrativo_x000a_"/>
    <x v="77"/>
    <m/>
    <s v="CSTA  "/>
    <s v="CSTA  "/>
    <x v="17"/>
    <m/>
    <d v="2017-07-21T15:48:00"/>
    <d v="2017-07-21T16:05:00"/>
    <s v="Para análise"/>
    <d v="1899-12-30T00:17:00"/>
    <n v="1.1805555557657499E-2"/>
    <d v="1899-12-31T00:00:00"/>
    <s v="15:48"/>
  </r>
  <r>
    <s v="Coordenadoria de Segurança, Transporte e Apoio Administrativo_x000a_"/>
    <x v="77"/>
    <m/>
    <s v="SECGS  "/>
    <s v="SECGS  "/>
    <x v="18"/>
    <m/>
    <d v="2017-07-21T16:05:00"/>
    <d v="2017-07-27T16:23:00"/>
    <s v="Para prosseguimento da contrataÃ§Ã£o de alarme monitorado atÃ© 30/11/2017"/>
    <d v="1900-01-05T00:18:00"/>
    <n v="6.0124999999970896"/>
    <d v="1900-01-04T00:00:00"/>
    <s v="16:5"/>
  </r>
  <r>
    <s v="Coordenadoria de Segurança, Transporte e Apoio Administrativo_x000a_"/>
    <x v="77"/>
    <m/>
    <s v="CLC  "/>
    <s v="CLC  "/>
    <x v="85"/>
    <m/>
    <d v="2017-07-27T16:23:00"/>
    <d v="2017-07-27T18:58:00"/>
    <s v="Contratação de serviço de segurança, com alarme monitorado, até 30/11/2017"/>
    <d v="1899-12-30T02:35:00"/>
    <n v="0.10763888889050577"/>
    <d v="1899-12-31T00:00:00"/>
    <s v="16:23"/>
  </r>
  <r>
    <s v="Coordenadoria de Segurança, Transporte e Apoio Administrativo_x000a_"/>
    <x v="77"/>
    <m/>
    <s v="SPO  "/>
    <s v="SPO  "/>
    <x v="97"/>
    <m/>
    <d v="2017-07-27T18:58:00"/>
    <d v="2017-07-27T19:18:00"/>
    <s v="Para informar disponibilidade orçamentária."/>
    <d v="1899-12-30T00:20:00"/>
    <n v="1.3888888890505768E-2"/>
    <d v="1899-12-31T00:00:00"/>
    <s v="18:58"/>
  </r>
  <r>
    <s v="Coordenadoria de Segurança, Transporte e Apoio Administrativo_x000a_"/>
    <x v="77"/>
    <m/>
    <s v="COC  "/>
    <s v="COC  "/>
    <x v="98"/>
    <m/>
    <d v="2017-07-27T19:18:00"/>
    <d v="2017-07-28T13:10:00"/>
    <s v="Com os pré-empenhos."/>
    <d v="1899-12-30T17:52:00"/>
    <n v="0.74444444444088731"/>
    <d v="1900-01-01T00:00:00"/>
    <s v="19:18"/>
  </r>
  <r>
    <s v="Coordenadoria de Segurança, Transporte e Apoio Administrativo_x000a_"/>
    <x v="77"/>
    <m/>
    <s v=" SECOFC  "/>
    <s v=" SECOFC  "/>
    <x v="72"/>
    <m/>
    <d v="2017-07-28T13:10:00"/>
    <d v="2017-07-31T17:14:00"/>
    <s v="Para ciência e encaminhamento."/>
    <d v="1900-01-02T04:04:00"/>
    <n v="3.1694444444437977"/>
    <d v="1900-01-01T00:00:00"/>
    <s v="13:10"/>
  </r>
  <r>
    <s v="Coordenadoria de Segurança, Transporte e Apoio Administrativo_x000a_"/>
    <x v="77"/>
    <m/>
    <s v=" CLC  "/>
    <s v=" CLC  "/>
    <x v="74"/>
    <m/>
    <d v="2017-07-31T17:14:00"/>
    <d v="2017-08-04T14:55:00"/>
    <s v="Com informação de disponibilidade orçamentária, para demais providências."/>
    <d v="1900-01-02T21:41:00"/>
    <n v="3.9034722222277196"/>
    <n v="-19"/>
    <s v="17:14"/>
  </r>
  <r>
    <s v="Coordenadoria de Segurança, Transporte e Apoio Administrativo_x000a_"/>
    <x v="77"/>
    <m/>
    <s v=" SASAC  "/>
    <s v=" SASAC  "/>
    <x v="92"/>
    <m/>
    <d v="2017-08-04T14:55:00"/>
    <d v="2017-08-08T18:05:00"/>
    <s v="Para elaborar o Termo de Dispensa de Licitação."/>
    <d v="1900-01-03T03:10:00"/>
    <n v="4.1319444444379769"/>
    <d v="1900-01-02T00:00:00"/>
    <s v="14:55"/>
  </r>
  <r>
    <s v="Coordenadoria de Segurança, Transporte e Apoio Administrativo_x000a_"/>
    <x v="77"/>
    <m/>
    <s v=" SESEG  "/>
    <s v=" SESEG  "/>
    <x v="2"/>
    <m/>
    <d v="2017-08-08T18:05:00"/>
    <d v="2017-08-09T13:21:00"/>
    <s v="Conforme acordado"/>
    <d v="1899-12-30T19:16:00"/>
    <n v="0.80277777778246673"/>
    <d v="1900-01-01T00:00:00"/>
    <s v="18:5"/>
  </r>
  <r>
    <s v="Coordenadoria de Segurança, Transporte e Apoio Administrativo_x000a_"/>
    <x v="77"/>
    <m/>
    <s v=" SASAC  "/>
    <s v=" SASAC  "/>
    <x v="92"/>
    <m/>
    <d v="2017-08-09T13:21:00"/>
    <d v="2017-08-14T15:07:00"/>
    <s v="Para prosseguimento"/>
    <d v="1900-01-04T01:46:00"/>
    <n v="5.0736111111109494"/>
    <d v="1900-01-02T00:00:00"/>
    <s v="13:21"/>
  </r>
  <r>
    <s v="Coordenadoria de Segurança, Transporte e Apoio Administrativo_x000a_"/>
    <x v="77"/>
    <m/>
    <s v=" SCON  "/>
    <s v=" SCON  "/>
    <x v="77"/>
    <m/>
    <d v="2017-08-14T15:07:00"/>
    <d v="2017-08-28T18:51:00"/>
    <s v="Para minutar contrato"/>
    <d v="1900-01-13T03:44:00"/>
    <n v="14.155555555553292"/>
    <d v="1900-01-10T00:00:00"/>
    <s v="15:7"/>
  </r>
  <r>
    <s v="Coordenadoria de Segurança, Transporte e Apoio Administrativo_x000a_"/>
    <x v="77"/>
    <m/>
    <s v=" SESEG  "/>
    <s v=" SESEG  "/>
    <x v="2"/>
    <m/>
    <d v="2017-08-28T18:51:00"/>
    <d v="2017-08-29T18:14:00"/>
    <s v="Para análise e ratificação do pedido de alteração do objeto pela empresa."/>
    <d v="1899-12-30T23:23:00"/>
    <n v="0.97430555555911269"/>
    <d v="1900-01-01T00:00:00"/>
    <s v="18:51"/>
  </r>
  <r>
    <s v="Coordenadoria de Segurança, Transporte e Apoio Administrativo_x000a_"/>
    <x v="77"/>
    <m/>
    <s v=" CLC  "/>
    <s v=" CLC  "/>
    <x v="74"/>
    <m/>
    <d v="2017-08-29T18:14:00"/>
    <d v="2017-08-29T18:51:00"/>
    <s v="Para prosseguimento"/>
    <d v="1899-12-30T00:37:00"/>
    <n v="2.569444444088731E-2"/>
    <d v="1899-12-31T00:00:00"/>
    <s v="18:14"/>
  </r>
  <r>
    <s v="Coordenadoria de Segurança, Transporte e Apoio Administrativo_x000a_"/>
    <x v="77"/>
    <m/>
    <s v=" SECGA  "/>
    <s v=" SECGA  "/>
    <x v="69"/>
    <m/>
    <d v="2017-08-29T18:51:00"/>
    <d v="2017-08-30T16:31:00"/>
    <s v="Segue para análise e designação dos gestores/fiscais."/>
    <d v="1899-12-30T21:40:00"/>
    <n v="0.90277777778101154"/>
    <d v="1900-01-01T00:00:00"/>
    <s v="18:51"/>
  </r>
  <r>
    <s v="Coordenadoria de Segurança, Transporte e Apoio Administrativo_x000a_"/>
    <x v="77"/>
    <m/>
    <s v=" ASSDG  "/>
    <s v=" ASSDG  "/>
    <x v="79"/>
    <m/>
    <d v="2017-08-30T16:31:00"/>
    <d v="2017-08-30T19:43:00"/>
    <s v="Para análise da minuta contratual"/>
    <d v="1899-12-30T03:12:00"/>
    <n v="0.13333333333139308"/>
    <d v="1899-12-31T00:00:00"/>
    <s v="16:31"/>
  </r>
  <r>
    <s v="Coordenadoria de Segurança, Transporte e Apoio Administrativo_x000a_"/>
    <x v="77"/>
    <m/>
    <s v=" DG  "/>
    <s v=" DG  "/>
    <x v="68"/>
    <m/>
    <d v="2017-08-30T19:43:00"/>
    <d v="2017-08-31T19:03:00"/>
    <s v="Para os devidos fins."/>
    <d v="1899-12-30T23:20:00"/>
    <n v="0.97222222221898846"/>
    <d v="1900-01-01T00:00:00"/>
    <s v="19:43"/>
  </r>
  <r>
    <s v="Coordenadoria de Segurança, Transporte e Apoio Administrativo_x000a_"/>
    <x v="77"/>
    <m/>
    <s v=" COC  "/>
    <s v=" COC  "/>
    <x v="80"/>
    <m/>
    <d v="2017-08-31T19:03:00"/>
    <d v="2017-09-01T13:20:00"/>
    <s v="para empenhar"/>
    <d v="1899-12-30T18:17:00"/>
    <n v="0.7618055555576575"/>
    <n v="-19"/>
    <s v="19:3"/>
  </r>
  <r>
    <s v="Coordenadoria de Segurança, Transporte e Apoio Administrativo_x000a_"/>
    <x v="77"/>
    <m/>
    <s v=" GABCOC  "/>
    <s v=" GABCOC  "/>
    <x v="83"/>
    <m/>
    <d v="2017-09-01T13:20:00"/>
    <d v="2017-09-01T16:10:00"/>
    <s v="Para emissão de Nota de Empenho."/>
    <d v="1899-12-30T02:50:00"/>
    <n v="0.11805555555474712"/>
    <d v="1899-12-31T00:00:00"/>
    <s v="13:20"/>
  </r>
  <r>
    <s v="Coordenadoria de Segurança, Transporte e Apoio Administrativo_x000a_"/>
    <x v="78"/>
    <m/>
    <s v="076ZE  "/>
    <s v="076ZE  "/>
    <x v="147"/>
    <m/>
    <s v="-"/>
    <d v="2017-06-19T12:33:00"/>
    <s v="-"/>
    <d v="1899-12-30T00:00:00"/>
    <n v="0"/>
    <e v="#VALUE!"/>
    <e v="#VALUE!"/>
  </r>
  <r>
    <s v="Coordenadoria de Segurança, Transporte e Apoio Administrativo_x000a_"/>
    <x v="78"/>
    <m/>
    <s v="SESEG  "/>
    <s v="SESEG  "/>
    <x v="2"/>
    <m/>
    <d v="2017-06-19T12:33:00"/>
    <d v="2017-06-29T18:39:00"/>
    <s v="Solicitação de contratação de segurança para Fórum Eleitoral de Marilândia do Sul"/>
    <d v="1900-01-09T06:06:00"/>
    <n v="10.254166666665697"/>
    <d v="1900-01-08T00:00:00"/>
    <s v="12:33"/>
  </r>
  <r>
    <s v="Coordenadoria de Segurança, Transporte e Apoio Administrativo_x000a_"/>
    <x v="78"/>
    <m/>
    <s v="CSTA  "/>
    <s v="CSTA  "/>
    <x v="17"/>
    <m/>
    <d v="2017-06-29T18:39:00"/>
    <d v="2017-07-04T17:54:00"/>
    <s v="Para análise"/>
    <d v="1900-01-03T23:15:00"/>
    <n v="4.96875"/>
    <n v="-19"/>
    <s v="18:39"/>
  </r>
  <r>
    <s v="Coordenadoria de Segurança, Transporte e Apoio Administrativo_x000a_"/>
    <x v="78"/>
    <m/>
    <s v="SESEG  "/>
    <s v="SESEG  "/>
    <x v="2"/>
    <m/>
    <d v="2017-07-04T17:54:00"/>
    <d v="2017-07-05T16:32:00"/>
    <s v="Para providências."/>
    <d v="1899-12-30T22:38:00"/>
    <n v="0.94305555555183673"/>
    <d v="1900-01-01T00:00:00"/>
    <s v="17:54"/>
  </r>
  <r>
    <s v="Coordenadoria de Segurança, Transporte e Apoio Administrativo_x000a_"/>
    <x v="78"/>
    <m/>
    <s v="CSTA  "/>
    <s v="CSTA  "/>
    <x v="17"/>
    <m/>
    <d v="2017-07-05T16:32:00"/>
    <d v="2017-07-05T16:44:00"/>
    <s v="prossiga"/>
    <d v="1899-12-30T00:12:00"/>
    <n v="8.3333333386690356E-3"/>
    <d v="1899-12-31T00:00:00"/>
    <s v="16:32"/>
  </r>
  <r>
    <s v="Coordenadoria de Segurança, Transporte e Apoio Administrativo_x000a_"/>
    <x v="78"/>
    <m/>
    <s v="SECGS  "/>
    <s v="SECGS  "/>
    <x v="18"/>
    <m/>
    <d v="2017-07-05T16:44:00"/>
    <d v="2017-07-06T17:18:00"/>
    <s v="Para prosseguimento da contratação de alarme monitorado, considerando os ajustes feitos no TR"/>
    <d v="1899-12-31T00:34:00"/>
    <n v="1.023611111108039"/>
    <d v="1900-01-01T00:00:00"/>
    <s v="16:44"/>
  </r>
  <r>
    <s v="Coordenadoria de Segurança, Transporte e Apoio Administrativo_x000a_"/>
    <x v="78"/>
    <m/>
    <s v="CSTA  "/>
    <s v="CSTA  "/>
    <x v="17"/>
    <m/>
    <d v="2017-07-06T17:18:00"/>
    <d v="2017-07-07T15:32:00"/>
    <s v="Para verificar Projeto Básico - vigência, considerando-se divergência em itens do documento."/>
    <d v="1899-12-30T22:14:00"/>
    <n v="0.92638888888905058"/>
    <d v="1900-01-01T00:00:00"/>
    <s v="17:18"/>
  </r>
  <r>
    <s v="Coordenadoria de Segurança, Transporte e Apoio Administrativo_x000a_"/>
    <x v="78"/>
    <m/>
    <s v="SESEG  "/>
    <s v="SESEG  "/>
    <x v="2"/>
    <m/>
    <d v="2017-07-07T15:32:00"/>
    <d v="2017-07-11T18:35:00"/>
    <s v="Para providências"/>
    <d v="1900-01-03T03:03:00"/>
    <n v="4.1270833333328483"/>
    <d v="1900-01-02T00:00:00"/>
    <s v="15:32"/>
  </r>
  <r>
    <s v="Coordenadoria de Segurança, Transporte e Apoio Administrativo_x000a_"/>
    <x v="78"/>
    <m/>
    <s v="CSTA  "/>
    <s v="CSTA  "/>
    <x v="17"/>
    <m/>
    <d v="2017-07-11T18:35:00"/>
    <d v="2017-07-12T11:13:00"/>
    <s v="prossiga"/>
    <d v="1899-12-30T16:38:00"/>
    <n v="0.69305555555911269"/>
    <d v="1900-01-01T00:00:00"/>
    <s v="18:35"/>
  </r>
  <r>
    <s v="Coordenadoria de Segurança, Transporte e Apoio Administrativo_x000a_"/>
    <x v="78"/>
    <m/>
    <s v=" SECGS  "/>
    <s v=" SECGS  "/>
    <x v="18"/>
    <m/>
    <d v="2017-07-12T11:13:00"/>
    <d v="2017-07-12T13:55:00"/>
    <s v="Para prosseguimento da contrataÃ§Ã£o de alarme monitorado atÃ© 30/11/2017"/>
    <d v="1899-12-30T02:42:00"/>
    <n v="0.11249999999563443"/>
    <d v="1899-12-31T00:00:00"/>
    <s v="11:13"/>
  </r>
  <r>
    <s v="Coordenadoria de Segurança, Transporte e Apoio Administrativo_x000a_"/>
    <x v="78"/>
    <m/>
    <s v=" SPO  "/>
    <s v=" SPO  "/>
    <x v="70"/>
    <m/>
    <d v="2017-07-12T13:55:00"/>
    <d v="2017-07-12T17:57:00"/>
    <s v="disp orç"/>
    <d v="1899-12-30T04:02:00"/>
    <n v="0.1680555555576575"/>
    <d v="1899-12-31T00:00:00"/>
    <s v="13:55"/>
  </r>
  <r>
    <s v="Coordenadoria de Segurança, Transporte e Apoio Administrativo_x000a_"/>
    <x v="78"/>
    <m/>
    <s v=" COC  "/>
    <s v=" COC  "/>
    <x v="80"/>
    <m/>
    <d v="2017-07-12T17:57:00"/>
    <d v="2017-07-12T18:08:00"/>
    <s v="Para ciência e encaminhamento."/>
    <d v="1899-12-30T00:11:00"/>
    <n v="7.6388888919609599E-3"/>
    <d v="1899-12-31T00:00:00"/>
    <s v="17:57"/>
  </r>
  <r>
    <s v="Coordenadoria de Segurança, Transporte e Apoio Administrativo_x000a_"/>
    <x v="78"/>
    <m/>
    <s v=" SECOFC  "/>
    <s v=" SECOFC  "/>
    <x v="72"/>
    <m/>
    <d v="2017-07-12T18:08:00"/>
    <d v="2017-07-12T19:32:00"/>
    <s v="Para ciência e encaminhamento."/>
    <d v="1899-12-30T01:24:00"/>
    <n v="5.8333333327027503E-2"/>
    <d v="1899-12-31T00:00:00"/>
    <s v="18:8"/>
  </r>
  <r>
    <s v="Coordenadoria de Segurança, Transporte e Apoio Administrativo_x000a_"/>
    <x v="78"/>
    <m/>
    <s v=" CLC  "/>
    <s v=" CLC  "/>
    <x v="74"/>
    <m/>
    <d v="2017-07-12T19:32:00"/>
    <d v="2017-07-14T15:18:00"/>
    <s v="Com informação de disponibilidade orçamentária, para demais providências."/>
    <d v="1899-12-31T19:46:00"/>
    <n v="1.8236111111109494"/>
    <d v="1900-01-02T00:00:00"/>
    <s v="19:32"/>
  </r>
  <r>
    <s v="Coordenadoria de Segurança, Transporte e Apoio Administrativo_x000a_"/>
    <x v="78"/>
    <m/>
    <s v=" SASAC  "/>
    <s v=" SASAC  "/>
    <x v="92"/>
    <m/>
    <d v="2017-07-14T15:18:00"/>
    <d v="2017-07-18T13:53:00"/>
    <s v="Para elaborar Termo de Dispensa de Licitação."/>
    <d v="1900-01-02T22:35:00"/>
    <n v="3.9409722222262644"/>
    <d v="1900-01-02T00:00:00"/>
    <s v="15:18"/>
  </r>
  <r>
    <s v="Coordenadoria de Segurança, Transporte e Apoio Administrativo_x000a_"/>
    <x v="78"/>
    <m/>
    <s v=" SCON  "/>
    <s v=" SCON  "/>
    <x v="77"/>
    <m/>
    <d v="2017-07-18T13:53:00"/>
    <d v="2017-07-21T15:07:00"/>
    <s v="PARA MINUTAR CONTRATOS"/>
    <d v="1900-01-02T01:14:00"/>
    <n v="3.0513888888890506"/>
    <d v="1900-01-03T00:00:00"/>
    <s v="13:53"/>
  </r>
  <r>
    <s v="Coordenadoria de Segurança, Transporte e Apoio Administrativo_x000a_"/>
    <x v="78"/>
    <m/>
    <s v=" SESEG  "/>
    <s v=" SESEG  "/>
    <x v="2"/>
    <m/>
    <d v="2017-07-21T15:07:00"/>
    <d v="2017-07-25T12:22:00"/>
    <s v="Para verificação."/>
    <d v="1900-01-02T21:15:00"/>
    <n v="3.8854166666642413"/>
    <d v="1900-01-02T00:00:00"/>
    <s v="15:7"/>
  </r>
  <r>
    <s v="Coordenadoria de Segurança, Transporte e Apoio Administrativo_x000a_"/>
    <x v="78"/>
    <m/>
    <s v=" SCON  "/>
    <s v=" SCON  "/>
    <x v="77"/>
    <m/>
    <d v="2017-07-25T12:22:00"/>
    <d v="2017-07-25T12:50:00"/>
    <s v="Para prosseguimento"/>
    <d v="1899-12-30T00:28:00"/>
    <n v="1.9444444442342501E-2"/>
    <d v="1899-12-31T00:00:00"/>
    <s v="12:22"/>
  </r>
  <r>
    <s v="Coordenadoria de Segurança, Transporte e Apoio Administrativo_x000a_"/>
    <x v="78"/>
    <m/>
    <s v=" SASAC  "/>
    <s v=" SASAC  "/>
    <x v="92"/>
    <m/>
    <d v="2017-07-25T12:50:00"/>
    <d v="2017-07-28T16:13:00"/>
    <s v="Para retificar o Termo de Dispensa de Licitações, conforme doc. 139716/2017."/>
    <d v="1900-01-02T03:23:00"/>
    <n v="3.140972222223354"/>
    <d v="1900-01-03T00:00:00"/>
    <s v="12:50"/>
  </r>
  <r>
    <s v="Coordenadoria de Segurança, Transporte e Apoio Administrativo_x000a_"/>
    <x v="78"/>
    <m/>
    <s v=" SESEG  "/>
    <s v=" SESEG  "/>
    <x v="2"/>
    <m/>
    <d v="2017-07-28T16:13:00"/>
    <d v="2017-07-28T16:55:00"/>
    <s v="Para informar"/>
    <d v="1899-12-30T00:42:00"/>
    <n v="2.9166666667151731E-2"/>
    <d v="1899-12-31T00:00:00"/>
    <s v="16:13"/>
  </r>
  <r>
    <s v="Coordenadoria de Segurança, Transporte e Apoio Administrativo_x000a_"/>
    <x v="78"/>
    <m/>
    <s v=" SASAC  "/>
    <s v=" SASAC  "/>
    <x v="92"/>
    <m/>
    <d v="2017-07-28T16:55:00"/>
    <d v="2017-07-30T17:13:00"/>
    <s v="Em devolução"/>
    <d v="1900-01-01T00:18:00"/>
    <n v="2.0125000000043656"/>
    <d v="1899-12-31T00:00:00"/>
    <s v="16:55"/>
  </r>
  <r>
    <s v="Coordenadoria de Segurança, Transporte e Apoio Administrativo_x000a_"/>
    <x v="78"/>
    <m/>
    <s v=" SCON  "/>
    <s v=" SCON  "/>
    <x v="77"/>
    <m/>
    <d v="2017-07-30T17:13:00"/>
    <d v="2017-08-09T15:00:00"/>
    <s v="PARA MINUTAR CONTRATO"/>
    <d v="1900-01-08T21:47:00"/>
    <n v="9.9076388888861402"/>
    <n v="-15"/>
    <s v="17:13"/>
  </r>
  <r>
    <s v="Coordenadoria de Segurança, Transporte e Apoio Administrativo_x000a_"/>
    <x v="78"/>
    <m/>
    <s v=" CLC  "/>
    <s v=" CLC  "/>
    <x v="74"/>
    <m/>
    <d v="2017-08-09T15:00:00"/>
    <d v="2017-08-09T15:41:00"/>
    <s v="ELABORADA MINUTA DO CONTRATO,"/>
    <d v="1899-12-30T00:41:00"/>
    <n v="2.8472222220443655E-2"/>
    <d v="1899-12-31T00:00:00"/>
    <s v="15:0"/>
  </r>
  <r>
    <s v="Coordenadoria de Segurança, Transporte e Apoio Administrativo_x000a_"/>
    <x v="78"/>
    <m/>
    <s v=" SECGA  "/>
    <s v=" SECGA  "/>
    <x v="69"/>
    <m/>
    <d v="2017-08-09T15:41:00"/>
    <d v="2017-08-09T17:20:00"/>
    <s v="Para autorizar o Termo de Dispensa de Licitação nº 325/2017."/>
    <d v="1899-12-30T01:39:00"/>
    <n v="6.8749999998544808E-2"/>
    <d v="1899-12-31T00:00:00"/>
    <s v="15:41"/>
  </r>
  <r>
    <s v="Coordenadoria de Segurança, Transporte e Apoio Administrativo_x000a_"/>
    <x v="78"/>
    <m/>
    <s v=" ASSDG  "/>
    <s v=" ASSDG  "/>
    <x v="79"/>
    <m/>
    <d v="2017-08-09T17:20:00"/>
    <d v="2017-08-10T17:24:00"/>
    <s v="para análise da minuta contratual"/>
    <d v="1899-12-31T00:04:00"/>
    <n v="1.0027777777795563"/>
    <d v="1900-01-01T00:00:00"/>
    <s v="17:20"/>
  </r>
  <r>
    <s v="Coordenadoria de Segurança, Transporte e Apoio Administrativo_x000a_"/>
    <x v="78"/>
    <m/>
    <s v=" DG  "/>
    <s v=" DG  "/>
    <x v="68"/>
    <m/>
    <d v="2017-08-10T17:24:00"/>
    <d v="2017-08-13T22:46:00"/>
    <s v="Para os devidos fins."/>
    <d v="1900-01-02T05:22:00"/>
    <n v="3.2236111111124046"/>
    <d v="1899-12-31T00:00:00"/>
    <s v="17:24"/>
  </r>
  <r>
    <s v="Coordenadoria de Segurança, Transporte e Apoio Administrativo_x000a_"/>
    <x v="78"/>
    <m/>
    <s v=" COC  "/>
    <s v=" COC  "/>
    <x v="80"/>
    <m/>
    <d v="2017-08-13T22:46:00"/>
    <d v="2017-08-14T15:32:00"/>
    <s v="Para empenhar."/>
    <d v="1899-12-30T16:46:00"/>
    <n v="0.69861111111094942"/>
    <d v="1899-12-31T00:00:00"/>
    <s v="22:46"/>
  </r>
  <r>
    <s v="Coordenadoria de Segurança, Transporte e Apoio Administrativo_x000a_"/>
    <x v="78"/>
    <m/>
    <s v=" GABCOC  "/>
    <s v=" GABCOC  "/>
    <x v="83"/>
    <m/>
    <d v="2017-08-14T15:32:00"/>
    <d v="2017-08-14T19:40:00"/>
    <s v="Para emissão de Nota de Empenho."/>
    <d v="1899-12-30T04:08:00"/>
    <n v="0.17222222222335404"/>
    <d v="1899-12-31T00:00:00"/>
    <s v="15:32"/>
  </r>
  <r>
    <s v="Coordenadoria de Segurança, Transporte e Apoio Administrativo_x000a_"/>
    <x v="79"/>
    <m/>
    <s v="032ZE  "/>
    <s v="032ZE  "/>
    <x v="148"/>
    <m/>
    <s v="-"/>
    <d v="2017-05-26T13:47:00"/>
    <s v="-"/>
    <d v="1899-12-30T00:00:00"/>
    <n v="0"/>
    <e v="#VALUE!"/>
    <e v="#VALUE!"/>
  </r>
  <r>
    <s v="Coordenadoria de Segurança, Transporte e Apoio Administrativo_x000a_"/>
    <x v="79"/>
    <m/>
    <s v="SESEG  "/>
    <s v="SESEG  "/>
    <x v="2"/>
    <m/>
    <d v="2017-05-26T13:47:00"/>
    <d v="2017-06-28T18:03:00"/>
    <s v="Para análise e contratação"/>
    <d v="1900-02-01T04:16:00"/>
    <n v="33.177777777775191"/>
    <d v="1900-01-02T00:00:00"/>
    <s v="13:47"/>
  </r>
  <r>
    <s v="Coordenadoria de Segurança, Transporte e Apoio Administrativo_x000a_"/>
    <x v="79"/>
    <m/>
    <s v="CSTA  "/>
    <s v="CSTA  "/>
    <x v="17"/>
    <m/>
    <d v="2017-06-28T18:03:00"/>
    <d v="2017-07-04T17:50:00"/>
    <s v="Para análise"/>
    <d v="1900-01-04T23:47:00"/>
    <n v="5.9909722222218988"/>
    <n v="-19"/>
    <s v="18:3"/>
  </r>
  <r>
    <s v="Coordenadoria de Segurança, Transporte e Apoio Administrativo_x000a_"/>
    <x v="79"/>
    <m/>
    <s v="SESEG  "/>
    <s v="SESEG  "/>
    <x v="2"/>
    <m/>
    <d v="2017-07-04T17:50:00"/>
    <d v="2017-07-05T16:35:00"/>
    <s v="Para providências."/>
    <d v="1899-12-30T22:45:00"/>
    <n v="0.94791666666424135"/>
    <d v="1900-01-01T00:00:00"/>
    <s v="17:50"/>
  </r>
  <r>
    <s v="Coordenadoria de Segurança, Transporte e Apoio Administrativo_x000a_"/>
    <x v="79"/>
    <m/>
    <s v="CSTA  "/>
    <s v="CSTA  "/>
    <x v="17"/>
    <m/>
    <d v="2017-07-05T16:35:00"/>
    <d v="2017-07-10T14:02:00"/>
    <s v="prossiga"/>
    <d v="1900-01-03T21:27:00"/>
    <n v="4.8937500000029104"/>
    <d v="1900-01-03T00:00:00"/>
    <s v="16:35"/>
  </r>
  <r>
    <s v="Coordenadoria de Segurança, Transporte e Apoio Administrativo_x000a_"/>
    <x v="79"/>
    <m/>
    <s v="SESEG  "/>
    <s v="SESEG  "/>
    <x v="2"/>
    <m/>
    <d v="2017-07-10T14:02:00"/>
    <d v="2017-07-11T16:41:00"/>
    <s v="Para ajuste do Termo de Referência"/>
    <d v="1899-12-31T02:39:00"/>
    <n v="1.1104166666700621"/>
    <d v="1900-01-01T00:00:00"/>
    <s v="14:2"/>
  </r>
  <r>
    <s v="Coordenadoria de Segurança, Transporte e Apoio Administrativo_x000a_"/>
    <x v="79"/>
    <m/>
    <s v="CSTA  "/>
    <s v="CSTA  "/>
    <x v="17"/>
    <m/>
    <d v="2017-07-11T16:41:00"/>
    <d v="2017-07-11T17:39:00"/>
    <s v="prossiga"/>
    <d v="1899-12-30T00:58:00"/>
    <n v="4.0277777778101154E-2"/>
    <d v="1899-12-31T00:00:00"/>
    <s v="16:41"/>
  </r>
  <r>
    <s v="Coordenadoria de Segurança, Transporte e Apoio Administrativo_x000a_"/>
    <x v="79"/>
    <m/>
    <s v="SECGS  "/>
    <s v="SECGS  "/>
    <x v="18"/>
    <m/>
    <d v="2017-07-11T17:39:00"/>
    <d v="2017-07-12T14:02:00"/>
    <s v="Para prosseguimento da contrataÃ§Ã£o de alarme monitorado atÃ© 30/11/2017"/>
    <d v="1899-12-30T20:23:00"/>
    <n v="0.84930555555183673"/>
    <d v="1900-01-01T00:00:00"/>
    <s v="17:39"/>
  </r>
  <r>
    <s v="Coordenadoria de Segurança, Transporte e Apoio Administrativo_x000a_"/>
    <x v="79"/>
    <m/>
    <s v="SPO  "/>
    <s v="SPO  "/>
    <x v="97"/>
    <m/>
    <d v="2017-07-12T14:02:00"/>
    <d v="2017-07-13T15:57:00"/>
    <s v="DISP ORÇ"/>
    <d v="1899-12-31T01:55:00"/>
    <n v="1.0798611111094942"/>
    <d v="1900-01-01T00:00:00"/>
    <s v="14:2"/>
  </r>
  <r>
    <s v="Coordenadoria de Segurança, Transporte e Apoio Administrativo_x000a_"/>
    <x v="79"/>
    <m/>
    <s v=" COC  "/>
    <s v=" COC  "/>
    <x v="80"/>
    <m/>
    <d v="2017-07-13T15:57:00"/>
    <d v="2017-07-13T16:11:00"/>
    <s v="Para ciência e encaminhamento."/>
    <d v="1899-12-30T00:14:00"/>
    <n v="9.7222222248092294E-3"/>
    <d v="1899-12-31T00:00:00"/>
    <s v="15:57"/>
  </r>
  <r>
    <s v="Coordenadoria de Segurança, Transporte e Apoio Administrativo_x000a_"/>
    <x v="79"/>
    <m/>
    <s v=" SECOFC  "/>
    <s v=" SECOFC  "/>
    <x v="72"/>
    <m/>
    <d v="2017-07-13T16:11:00"/>
    <d v="2017-07-13T17:35:00"/>
    <s v="Para ciência e encaminhamento."/>
    <d v="1899-12-30T01:24:00"/>
    <n v="5.8333333334303461E-2"/>
    <d v="1899-12-31T00:00:00"/>
    <s v="16:11"/>
  </r>
  <r>
    <s v="Coordenadoria de Segurança, Transporte e Apoio Administrativo_x000a_"/>
    <x v="79"/>
    <m/>
    <s v=" CLC  "/>
    <s v=" CLC  "/>
    <x v="74"/>
    <m/>
    <d v="2017-07-13T17:35:00"/>
    <d v="2017-07-14T18:49:00"/>
    <s v="Com informação de disponibilidade orçamentária, para demais providências."/>
    <d v="1899-12-31T01:14:00"/>
    <n v="1.0513888888890506"/>
    <d v="1900-01-01T00:00:00"/>
    <s v="17:35"/>
  </r>
  <r>
    <s v="Coordenadoria de Segurança, Transporte e Apoio Administrativo_x000a_"/>
    <x v="79"/>
    <m/>
    <s v=" SASAC  "/>
    <s v=" SASAC  "/>
    <x v="92"/>
    <m/>
    <d v="2017-07-14T18:49:00"/>
    <d v="2017-07-18T13:44:00"/>
    <s v="Para elaborar Termo de Dispensa de Licitação."/>
    <d v="1900-01-02T18:55:00"/>
    <n v="3.7881944444452529"/>
    <d v="1900-01-02T00:00:00"/>
    <s v="18:49"/>
  </r>
  <r>
    <s v="Coordenadoria de Segurança, Transporte e Apoio Administrativo_x000a_"/>
    <x v="79"/>
    <m/>
    <s v=" SCON  "/>
    <s v=" SCON  "/>
    <x v="77"/>
    <m/>
    <d v="2017-07-18T13:44:00"/>
    <d v="2017-07-31T18:09:00"/>
    <s v="PARA MINUTAR CONTRATO"/>
    <d v="1900-01-12T04:25:00"/>
    <n v="13.184027777773736"/>
    <d v="1900-01-09T00:00:00"/>
    <s v="13:44"/>
  </r>
  <r>
    <s v="Coordenadoria de Segurança, Transporte e Apoio Administrativo_x000a_"/>
    <x v="79"/>
    <m/>
    <s v=" CLC  "/>
    <s v=" CLC  "/>
    <x v="74"/>
    <m/>
    <d v="2017-07-31T18:09:00"/>
    <d v="2017-08-01T18:51:00"/>
    <s v="Elaborada minuta do contrato."/>
    <d v="1899-12-31T00:42:00"/>
    <n v="1.0291666666671517"/>
    <n v="-22"/>
    <s v="18:9"/>
  </r>
  <r>
    <s v="Coordenadoria de Segurança, Transporte e Apoio Administrativo_x000a_"/>
    <x v="79"/>
    <m/>
    <s v=" SECGA  "/>
    <s v=" SECGA  "/>
    <x v="69"/>
    <m/>
    <d v="2017-08-01T18:51:00"/>
    <d v="2017-08-03T13:52:00"/>
    <s v="Para autorizar o Termo de Dispensa de Licitação nº 324/2017 e designar os gestores/fiscais do contra"/>
    <d v="1899-12-31T19:01:00"/>
    <n v="1.7923611111109494"/>
    <d v="1900-01-02T00:00:00"/>
    <s v="18:51"/>
  </r>
  <r>
    <s v="Coordenadoria de Segurança, Transporte e Apoio Administrativo_x000a_"/>
    <x v="79"/>
    <m/>
    <s v=" ASSDG  "/>
    <s v=" ASSDG  "/>
    <x v="79"/>
    <m/>
    <d v="2017-08-03T13:52:00"/>
    <d v="2017-08-04T15:20:00"/>
    <s v="Para análise da minuta contratual"/>
    <d v="1899-12-31T01:28:00"/>
    <n v="1.0611111111138598"/>
    <d v="1900-01-01T00:00:00"/>
    <s v="13:52"/>
  </r>
  <r>
    <s v="Coordenadoria de Segurança, Transporte e Apoio Administrativo_x000a_"/>
    <x v="79"/>
    <m/>
    <s v=" DG  "/>
    <s v=" DG  "/>
    <x v="68"/>
    <m/>
    <d v="2017-08-04T15:20:00"/>
    <d v="2017-08-07T09:06:00"/>
    <s v="Para apreciação."/>
    <d v="1900-01-01T17:46:00"/>
    <n v="2.7402777777751908"/>
    <d v="1900-01-01T00:00:00"/>
    <s v="15:20"/>
  </r>
  <r>
    <s v="Coordenadoria de Segurança, Transporte e Apoio Administrativo_x000a_"/>
    <x v="79"/>
    <m/>
    <s v=" COC  "/>
    <s v=" COC  "/>
    <x v="80"/>
    <m/>
    <d v="2017-08-07T09:06:00"/>
    <d v="2017-08-07T14:51:00"/>
    <s v="Para empenhar."/>
    <d v="1899-12-30T05:45:00"/>
    <n v="0.23958333333575865"/>
    <d v="1899-12-31T00:00:00"/>
    <s v="9:6"/>
  </r>
  <r>
    <s v="Coordenadoria de Segurança, Transporte e Apoio Administrativo_x000a_"/>
    <x v="79"/>
    <m/>
    <s v=" GABCOC  "/>
    <s v=" GABCOC  "/>
    <x v="83"/>
    <m/>
    <d v="2017-08-07T14:51:00"/>
    <d v="2017-08-07T17:09:00"/>
    <s v="Para emissão de nota de empenho."/>
    <d v="1899-12-30T02:18:00"/>
    <n v="9.5833333332848269E-2"/>
    <d v="1899-12-31T00:00:00"/>
    <s v="14:51"/>
  </r>
  <r>
    <s v="Coordenadoria de Segurança, Transporte e Apoio Administrativo_x000a_"/>
    <x v="80"/>
    <m/>
    <s v="151ZE  "/>
    <s v="151ZE  "/>
    <x v="149"/>
    <m/>
    <s v="-"/>
    <d v="2017-07-10T19:10:00"/>
    <s v="-"/>
    <d v="1899-12-30T00:00:00"/>
    <n v="0"/>
    <e v="#VALUE!"/>
    <e v="#VALUE!"/>
  </r>
  <r>
    <s v="Coordenadoria de Segurança, Transporte e Apoio Administrativo_x000a_"/>
    <x v="80"/>
    <m/>
    <s v="SESEG  "/>
    <s v="SESEG  "/>
    <x v="2"/>
    <m/>
    <d v="2017-07-10T19:10:00"/>
    <d v="2017-07-11T17:18:00"/>
    <s v="Para providências e encaminhamento"/>
    <d v="1899-12-30T22:08:00"/>
    <n v="0.92222222222335404"/>
    <d v="1900-01-01T00:00:00"/>
    <s v="19:10"/>
  </r>
  <r>
    <s v="Coordenadoria de Segurança, Transporte e Apoio Administrativo_x000a_"/>
    <x v="80"/>
    <m/>
    <s v="CSTA  "/>
    <s v="CSTA  "/>
    <x v="17"/>
    <m/>
    <d v="2017-07-11T17:18:00"/>
    <d v="2017-07-11T17:40:00"/>
    <s v="Encaminha-se, para apreciação superior, termo de referência para contratação do"/>
    <d v="1899-12-30T00:22:00"/>
    <n v="1.5277777776645962E-2"/>
    <d v="1899-12-31T00:00:00"/>
    <s v="17:18"/>
  </r>
  <r>
    <s v="Coordenadoria de Segurança, Transporte e Apoio Administrativo_x000a_"/>
    <x v="80"/>
    <m/>
    <s v="SECGS  "/>
    <s v="SECGS  "/>
    <x v="18"/>
    <m/>
    <d v="2017-07-11T17:40:00"/>
    <d v="2017-07-12T13:48:00"/>
    <s v="Para prosseguimento da contrataÃ§Ã£o de alarme monitorado atÃ© 30/11/2017"/>
    <d v="1899-12-30T20:08:00"/>
    <n v="0.83888888888759539"/>
    <d v="1900-01-01T00:00:00"/>
    <s v="17:40"/>
  </r>
  <r>
    <s v="Coordenadoria de Segurança, Transporte e Apoio Administrativo_x000a_"/>
    <x v="80"/>
    <m/>
    <s v="SPO  "/>
    <s v="SPO  "/>
    <x v="97"/>
    <m/>
    <d v="2017-07-12T13:48:00"/>
    <d v="2017-07-13T16:05:00"/>
    <s v="disp orç"/>
    <d v="1899-12-31T02:17:00"/>
    <n v="1.0951388888934162"/>
    <d v="1900-01-01T00:00:00"/>
    <s v="13:48"/>
  </r>
  <r>
    <s v="Coordenadoria de Segurança, Transporte e Apoio Administrativo_x000a_"/>
    <x v="80"/>
    <m/>
    <s v="COC  "/>
    <s v="COC  "/>
    <x v="98"/>
    <m/>
    <d v="2017-07-13T16:05:00"/>
    <d v="2017-07-13T17:36:00"/>
    <s v="Para ciência e encaminhamento."/>
    <d v="1899-12-30T01:31:00"/>
    <n v="6.3194444439432118E-2"/>
    <d v="1899-12-31T00:00:00"/>
    <s v="16:5"/>
  </r>
  <r>
    <s v="Coordenadoria de Segurança, Transporte e Apoio Administrativo_x000a_"/>
    <x v="80"/>
    <m/>
    <s v="SECOFC  "/>
    <s v="SECOFC  "/>
    <x v="122"/>
    <m/>
    <d v="2017-07-13T17:36:00"/>
    <d v="2017-07-13T18:37:00"/>
    <s v="Para ciência e encaminhamento."/>
    <d v="1899-12-30T01:01:00"/>
    <n v="4.2361111110949423E-2"/>
    <d v="1899-12-31T00:00:00"/>
    <s v="17:36"/>
  </r>
  <r>
    <s v="Coordenadoria de Segurança, Transporte e Apoio Administrativo_x000a_"/>
    <x v="80"/>
    <m/>
    <s v="CLC  "/>
    <s v="CLC  "/>
    <x v="85"/>
    <m/>
    <d v="2017-07-13T18:37:00"/>
    <d v="2017-07-14T17:39:00"/>
    <s v="Com informação de disponibilidade orçamentária, para demais providências."/>
    <d v="1899-12-30T23:02:00"/>
    <n v="0.9597222222291748"/>
    <d v="1900-01-01T00:00:00"/>
    <s v="18:37"/>
  </r>
  <r>
    <s v="Coordenadoria de Segurança, Transporte e Apoio Administrativo_x000a_"/>
    <x v="80"/>
    <m/>
    <s v="SASAC  "/>
    <s v="SASAC  "/>
    <x v="150"/>
    <m/>
    <d v="2017-07-14T17:39:00"/>
    <d v="2017-07-18T14:00:00"/>
    <s v="Para elaborar Termo de Dispensa de Licitação."/>
    <d v="1900-01-02T20:21:00"/>
    <n v="3.8479166666656965"/>
    <d v="1900-01-02T00:00:00"/>
    <s v="17:39"/>
  </r>
  <r>
    <s v="Coordenadoria de Segurança, Transporte e Apoio Administrativo_x000a_"/>
    <x v="80"/>
    <m/>
    <s v=" SCON  "/>
    <s v=" SCON  "/>
    <x v="77"/>
    <m/>
    <d v="2017-07-18T14:00:00"/>
    <d v="2017-07-21T14:48:00"/>
    <s v="PARA MINUTAR CONTRATO"/>
    <d v="1900-01-02T00:48:00"/>
    <n v="3.0333333333328483"/>
    <d v="1900-01-03T00:00:00"/>
    <s v="14:0"/>
  </r>
  <r>
    <s v="Coordenadoria de Segurança, Transporte e Apoio Administrativo_x000a_"/>
    <x v="80"/>
    <m/>
    <s v=" SESEG  "/>
    <s v=" SESEG  "/>
    <x v="2"/>
    <m/>
    <d v="2017-07-21T14:48:00"/>
    <d v="2017-07-25T12:24:00"/>
    <s v="Para informações complementares."/>
    <d v="1900-01-02T21:36:00"/>
    <n v="3.9000000000014552"/>
    <d v="1900-01-02T00:00:00"/>
    <s v="14:48"/>
  </r>
  <r>
    <s v="Coordenadoria de Segurança, Transporte e Apoio Administrativo_x000a_"/>
    <x v="80"/>
    <m/>
    <s v=" SCON  "/>
    <s v=" SCON  "/>
    <x v="77"/>
    <m/>
    <d v="2017-07-25T12:24:00"/>
    <d v="2017-07-25T12:53:00"/>
    <s v="De acordo"/>
    <d v="1899-12-30T00:29:00"/>
    <n v="2.0138888889050577E-2"/>
    <d v="1899-12-31T00:00:00"/>
    <s v="12:24"/>
  </r>
  <r>
    <s v="Coordenadoria de Segurança, Transporte e Apoio Administrativo_x000a_"/>
    <x v="80"/>
    <m/>
    <s v=" SASAC  "/>
    <s v=" SASAC  "/>
    <x v="92"/>
    <m/>
    <d v="2017-07-25T12:53:00"/>
    <d v="2017-07-28T17:03:00"/>
    <s v="Para retificar o termo de dispensa de licitação, conforme doc. 140195/2017."/>
    <d v="1900-01-02T04:10:00"/>
    <n v="3.1736111111094942"/>
    <d v="1900-01-03T00:00:00"/>
    <s v="12:53"/>
  </r>
  <r>
    <s v="Coordenadoria de Segurança, Transporte e Apoio Administrativo_x000a_"/>
    <x v="80"/>
    <m/>
    <s v=" SESEG  "/>
    <s v=" SESEG  "/>
    <x v="2"/>
    <m/>
    <d v="2017-07-28T17:03:00"/>
    <d v="2017-07-28T18:15:00"/>
    <s v="Para informar"/>
    <d v="1899-12-30T01:12:00"/>
    <n v="4.9999999995634425E-2"/>
    <d v="1899-12-31T00:00:00"/>
    <s v="17:3"/>
  </r>
  <r>
    <s v="Coordenadoria de Segurança, Transporte e Apoio Administrativo_x000a_"/>
    <x v="80"/>
    <m/>
    <s v=" SASAC  "/>
    <s v=" SASAC  "/>
    <x v="92"/>
    <m/>
    <d v="2017-07-28T18:15:00"/>
    <d v="2017-07-31T14:46:00"/>
    <s v="Em devolução"/>
    <d v="1900-01-01T20:31:00"/>
    <n v="2.8548611111109494"/>
    <d v="1900-01-01T00:00:00"/>
    <s v="18:15"/>
  </r>
  <r>
    <s v="Coordenadoria de Segurança, Transporte e Apoio Administrativo_x000a_"/>
    <x v="80"/>
    <m/>
    <s v=" SCON  "/>
    <s v=" SCON  "/>
    <x v="77"/>
    <m/>
    <d v="2017-07-31T14:46:00"/>
    <d v="2017-08-15T18:23:00"/>
    <s v="PARA MINUTAR CONTRATO"/>
    <d v="1900-01-14T03:37:00"/>
    <n v="15.150694444448163"/>
    <n v="-13"/>
    <s v="14:46"/>
  </r>
  <r>
    <s v="Coordenadoria de Segurança, Transporte e Apoio Administrativo_x000a_"/>
    <x v="80"/>
    <m/>
    <s v=" CLC  "/>
    <s v=" CLC  "/>
    <x v="74"/>
    <m/>
    <d v="2017-08-15T18:23:00"/>
    <d v="2017-08-15T19:21:00"/>
    <s v="Anexada minuta em campo próprio."/>
    <d v="1899-12-30T00:58:00"/>
    <n v="4.0277777778101154E-2"/>
    <d v="1899-12-31T00:00:00"/>
    <s v="18:23"/>
  </r>
  <r>
    <s v="Coordenadoria de Segurança, Transporte e Apoio Administrativo_x000a_"/>
    <x v="80"/>
    <m/>
    <s v=" SECGA  "/>
    <s v=" SECGA  "/>
    <x v="69"/>
    <m/>
    <d v="2017-08-15T19:21:00"/>
    <d v="2017-08-16T15:01:00"/>
    <s v="Para autorizar o Termo de Dispensa de Licitação nº 326/2017."/>
    <d v="1899-12-30T19:40:00"/>
    <n v="0.81944444444525288"/>
    <d v="1900-01-01T00:00:00"/>
    <s v="19:21"/>
  </r>
  <r>
    <s v="Coordenadoria de Segurança, Transporte e Apoio Administrativo_x000a_"/>
    <x v="80"/>
    <m/>
    <s v=" ASSDG  "/>
    <s v=" ASSDG  "/>
    <x v="79"/>
    <m/>
    <d v="2017-08-16T15:01:00"/>
    <d v="2017-08-17T16:40:00"/>
    <s v="Encaminha-se para análise da minuta contratual"/>
    <d v="1899-12-31T01:39:00"/>
    <n v="1.0687499999985448"/>
    <d v="1900-01-01T00:00:00"/>
    <s v="15:1"/>
  </r>
  <r>
    <s v="Coordenadoria de Segurança, Transporte e Apoio Administrativo_x000a_"/>
    <x v="80"/>
    <m/>
    <s v=" DG  "/>
    <s v=" DG  "/>
    <x v="68"/>
    <m/>
    <d v="2017-08-17T16:40:00"/>
    <d v="2017-08-18T18:13:00"/>
    <s v="Para apreciação."/>
    <d v="1899-12-31T01:33:00"/>
    <n v="1.0645833333328483"/>
    <d v="1900-01-01T00:00:00"/>
    <s v="16:40"/>
  </r>
  <r>
    <s v="Coordenadoria de Segurança, Transporte e Apoio Administrativo_x000a_"/>
    <x v="80"/>
    <m/>
    <s v=" COC  "/>
    <s v=" COC  "/>
    <x v="80"/>
    <m/>
    <d v="2017-08-18T18:13:00"/>
    <d v="2017-08-18T18:37:00"/>
    <s v="PARA EMPENHAR"/>
    <d v="1899-12-30T00:24:00"/>
    <n v="1.6666666662786156E-2"/>
    <d v="1899-12-31T00:00:00"/>
    <s v="18:13"/>
  </r>
  <r>
    <s v="Coordenadoria de Segurança, Transporte e Apoio Administrativo_x000a_"/>
    <x v="80"/>
    <m/>
    <s v=" GABCOC  "/>
    <s v=" GABCOC  "/>
    <x v="83"/>
    <m/>
    <d v="2017-08-18T18:37:00"/>
    <d v="2017-08-18T19:21:00"/>
    <s v="Para as providências pertinentes à emissão da Nota de Empenho conforme documento retro"/>
    <d v="1899-12-30T00:44:00"/>
    <n v="3.0555555560567882E-2"/>
    <d v="1899-12-31T00:00:00"/>
    <s v="18:37"/>
  </r>
  <r>
    <s v="Coordenadoria de Segurança, Transporte e Apoio Administrativo_x000a_"/>
    <x v="81"/>
    <m/>
    <s v="012ZE  "/>
    <s v="012ZE  "/>
    <x v="151"/>
    <m/>
    <s v="-"/>
    <d v="2017-05-17T10:38:00"/>
    <s v="-"/>
    <d v="1899-12-30T00:00:00"/>
    <n v="0"/>
    <e v="#VALUE!"/>
    <e v="#VALUE!"/>
  </r>
  <r>
    <s v="Coordenadoria de Segurança, Transporte e Apoio Administrativo_x000a_"/>
    <x v="81"/>
    <m/>
    <s v="SESEG  "/>
    <s v="SESEG  "/>
    <x v="2"/>
    <m/>
    <d v="2017-05-17T10:38:00"/>
    <d v="2017-05-23T18:23:00"/>
    <s v="Para análise."/>
    <d v="1900-01-05T07:45:00"/>
    <n v="6.3229166666642413"/>
    <d v="1900-01-04T00:00:00"/>
    <s v="10:38"/>
  </r>
  <r>
    <s v="Coordenadoria de Segurança, Transporte e Apoio Administrativo_x000a_"/>
    <x v="81"/>
    <m/>
    <s v="CSTA  "/>
    <s v="CSTA  "/>
    <x v="17"/>
    <m/>
    <d v="2017-05-23T18:23:00"/>
    <d v="2017-05-25T16:51:00"/>
    <s v="Para análise"/>
    <d v="1899-12-31T22:28:00"/>
    <n v="1.9361111111065838"/>
    <d v="1900-01-02T00:00:00"/>
    <s v="18:23"/>
  </r>
  <r>
    <s v="Coordenadoria de Segurança, Transporte e Apoio Administrativo_x000a_"/>
    <x v="81"/>
    <m/>
    <s v="SESEG  "/>
    <s v="SESEG  "/>
    <x v="2"/>
    <m/>
    <d v="2017-05-25T16:51:00"/>
    <d v="2017-06-28T14:22:00"/>
    <s v="Para providências"/>
    <d v="1900-02-01T21:31:00"/>
    <n v="33.896527777782467"/>
    <d v="1900-01-02T00:00:00"/>
    <s v="16:51"/>
  </r>
  <r>
    <s v="Coordenadoria de Segurança, Transporte e Apoio Administrativo_x000a_"/>
    <x v="81"/>
    <m/>
    <s v="CSTA  "/>
    <s v="CSTA  "/>
    <x v="17"/>
    <m/>
    <d v="2017-06-28T14:22:00"/>
    <d v="2017-07-04T17:46:00"/>
    <s v="Para prosseguimento"/>
    <d v="1900-01-05T03:24:00"/>
    <n v="6.1416666666627862"/>
    <n v="-19"/>
    <s v="14:22"/>
  </r>
  <r>
    <s v="Coordenadoria de Segurança, Transporte e Apoio Administrativo_x000a_"/>
    <x v="81"/>
    <m/>
    <s v="SESEG  "/>
    <s v="SESEG  "/>
    <x v="2"/>
    <m/>
    <d v="2017-07-04T17:46:00"/>
    <d v="2017-07-06T13:28:00"/>
    <s v="Para providências."/>
    <d v="1899-12-31T19:42:00"/>
    <n v="1.820833333338669"/>
    <d v="1900-01-02T00:00:00"/>
    <s v="17:46"/>
  </r>
  <r>
    <s v="Coordenadoria de Segurança, Transporte e Apoio Administrativo_x000a_"/>
    <x v="81"/>
    <m/>
    <s v="012ZE  "/>
    <s v="012ZE  "/>
    <x v="151"/>
    <m/>
    <d v="2017-07-06T13:28:00"/>
    <d v="2017-07-10T17:42:00"/>
    <s v="Para solicitar à empresa"/>
    <d v="1900-01-03T04:14:00"/>
    <n v="4.1763888888890506"/>
    <d v="1900-01-02T00:00:00"/>
    <s v="13:28"/>
  </r>
  <r>
    <s v="Coordenadoria de Segurança, Transporte e Apoio Administrativo_x000a_"/>
    <x v="81"/>
    <m/>
    <s v="SESEG  "/>
    <s v="SESEG  "/>
    <x v="2"/>
    <m/>
    <d v="2017-07-10T17:42:00"/>
    <d v="2017-07-11T16:58:00"/>
    <s v="Para análise da certidão"/>
    <d v="1899-12-30T23:16:00"/>
    <n v="0.96944444443943212"/>
    <d v="1900-01-01T00:00:00"/>
    <s v="17:42"/>
  </r>
  <r>
    <s v="Coordenadoria de Segurança, Transporte e Apoio Administrativo_x000a_"/>
    <x v="81"/>
    <m/>
    <s v="CSTA  "/>
    <s v="CSTA  "/>
    <x v="17"/>
    <m/>
    <d v="2017-07-11T16:58:00"/>
    <d v="2017-07-11T17:36:00"/>
    <s v="prossiga"/>
    <d v="1899-12-30T00:38:00"/>
    <n v="2.6388888887595385E-2"/>
    <d v="1899-12-31T00:00:00"/>
    <s v="16:58"/>
  </r>
  <r>
    <s v="Coordenadoria de Segurança, Transporte e Apoio Administrativo_x000a_"/>
    <x v="81"/>
    <m/>
    <s v=" SECGS  "/>
    <s v=" SECGS  "/>
    <x v="18"/>
    <m/>
    <d v="2017-07-11T17:36:00"/>
    <d v="2017-07-12T14:19:00"/>
    <s v="Para prosseguimento da contrataÃ§Ã£o de alarme monitorado atÃ© 30/11/2017"/>
    <d v="1899-12-30T20:43:00"/>
    <n v="0.86319444444961846"/>
    <d v="1900-01-01T00:00:00"/>
    <s v="17:36"/>
  </r>
  <r>
    <s v="Coordenadoria de Segurança, Transporte e Apoio Administrativo_x000a_"/>
    <x v="81"/>
    <m/>
    <s v=" SPO  "/>
    <s v=" SPO  "/>
    <x v="70"/>
    <m/>
    <d v="2017-07-12T14:19:00"/>
    <d v="2017-07-12T18:46:00"/>
    <s v="DISP ORÇ"/>
    <d v="1899-12-30T04:27:00"/>
    <n v="0.18541666666715173"/>
    <d v="1899-12-31T00:00:00"/>
    <s v="14:19"/>
  </r>
  <r>
    <s v="Coordenadoria de Segurança, Transporte e Apoio Administrativo_x000a_"/>
    <x v="81"/>
    <m/>
    <s v=" COC  "/>
    <s v=" COC  "/>
    <x v="80"/>
    <m/>
    <d v="2017-07-12T18:46:00"/>
    <d v="2017-07-12T19:19:00"/>
    <s v="Com o pré-empenho."/>
    <d v="1899-12-30T00:33:00"/>
    <n v="2.2916666661330964E-2"/>
    <d v="1899-12-31T00:00:00"/>
    <s v="18:46"/>
  </r>
  <r>
    <s v="Coordenadoria de Segurança, Transporte e Apoio Administrativo_x000a_"/>
    <x v="81"/>
    <m/>
    <s v=" SECOFC  "/>
    <s v=" SECOFC  "/>
    <x v="72"/>
    <m/>
    <d v="2017-07-12T19:19:00"/>
    <d v="2017-07-13T13:08:00"/>
    <s v="Para ciência e encaminhamento."/>
    <d v="1899-12-30T17:49:00"/>
    <n v="0.742361111115315"/>
    <d v="1900-01-01T00:00:00"/>
    <s v="19:19"/>
  </r>
  <r>
    <s v="Coordenadoria de Segurança, Transporte e Apoio Administrativo_x000a_"/>
    <x v="81"/>
    <m/>
    <s v=" CLC  "/>
    <s v=" CLC  "/>
    <x v="74"/>
    <m/>
    <d v="2017-07-13T13:08:00"/>
    <d v="2017-07-14T14:37:00"/>
    <s v="Com informação de disponibilidade orçamentária, para demais providências."/>
    <d v="1899-12-31T01:29:00"/>
    <n v="1.0618055555532919"/>
    <d v="1900-01-01T00:00:00"/>
    <s v="13:8"/>
  </r>
  <r>
    <s v="Coordenadoria de Segurança, Transporte e Apoio Administrativo_x000a_"/>
    <x v="81"/>
    <m/>
    <s v=" SASAC  "/>
    <s v=" SASAC  "/>
    <x v="92"/>
    <m/>
    <d v="2017-07-14T14:37:00"/>
    <d v="2017-07-18T11:53:00"/>
    <s v="Para elaborar Termo de Dispensa de Licitação."/>
    <d v="1900-01-02T21:16:00"/>
    <n v="3.8861111111109494"/>
    <d v="1900-01-02T00:00:00"/>
    <s v="14:37"/>
  </r>
  <r>
    <s v="Coordenadoria de Segurança, Transporte e Apoio Administrativo_x000a_"/>
    <x v="81"/>
    <m/>
    <s v=" SCON  "/>
    <s v=" SCON  "/>
    <x v="77"/>
    <m/>
    <d v="2017-07-18T11:53:00"/>
    <d v="2017-07-27T18:18:00"/>
    <s v="PARA MINUTAR CONTRATO"/>
    <d v="1900-01-08T06:25:00"/>
    <n v="9.2673611111094942"/>
    <d v="1900-01-07T00:00:00"/>
    <s v="11:53"/>
  </r>
  <r>
    <s v="Coordenadoria de Segurança, Transporte e Apoio Administrativo_x000a_"/>
    <x v="81"/>
    <m/>
    <s v=" SESEG  "/>
    <s v=" SESEG  "/>
    <x v="2"/>
    <m/>
    <d v="2017-07-27T18:18:00"/>
    <d v="2017-08-17T14:56:00"/>
    <s v="Para verificar."/>
    <d v="1900-01-19T20:38:00"/>
    <n v="20.859722222223354"/>
    <n v="-7"/>
    <s v="18:18"/>
  </r>
  <r>
    <s v="Coordenadoria de Segurança, Transporte e Apoio Administrativo_x000a_"/>
    <x v="81"/>
    <m/>
    <s v=" CSTA  "/>
    <s v=" CSTA  "/>
    <x v="17"/>
    <m/>
    <d v="2017-08-17T14:56:00"/>
    <d v="2017-08-17T15:44:00"/>
    <s v="Informo que em contato"/>
    <d v="1899-12-30T00:48:00"/>
    <n v="3.3333333332848269E-2"/>
    <d v="1899-12-31T00:00:00"/>
    <s v="14:56"/>
  </r>
  <r>
    <s v="Coordenadoria de Segurança, Transporte e Apoio Administrativo_x000a_"/>
    <x v="81"/>
    <m/>
    <s v=" SESEG  "/>
    <s v=" SESEG  "/>
    <x v="2"/>
    <m/>
    <d v="2017-08-17T15:44:00"/>
    <d v="2017-08-24T12:29:00"/>
    <s v="Para providenciar o acerto do Termo de ReferÃªncia"/>
    <d v="1900-01-05T20:45:00"/>
    <n v="6.8645833333357587"/>
    <d v="1900-01-05T00:00:00"/>
    <s v="15:44"/>
  </r>
  <r>
    <s v="Coordenadoria de Segurança, Transporte e Apoio Administrativo_x000a_"/>
    <x v="81"/>
    <m/>
    <s v=" 012ZE  "/>
    <s v=" 012ZE  "/>
    <x v="152"/>
    <m/>
    <d v="2017-08-24T12:29:00"/>
    <d v="2017-08-30T13:47:00"/>
    <s v="Para solicitar à empresa"/>
    <d v="1900-01-05T01:18:00"/>
    <n v="6.0541666666686069"/>
    <d v="1900-01-04T00:00:00"/>
    <s v="12:29"/>
  </r>
  <r>
    <s v="Coordenadoria de Segurança, Transporte e Apoio Administrativo_x000a_"/>
    <x v="81"/>
    <m/>
    <s v=" SESEG  "/>
    <s v=" SESEG  "/>
    <x v="2"/>
    <m/>
    <d v="2017-08-30T13:47:00"/>
    <d v="2017-09-04T19:18:00"/>
    <s v="Para análise."/>
    <d v="1900-01-04T05:31:00"/>
    <n v="5.2298611111109494"/>
    <n v="-18"/>
    <s v="13:47"/>
  </r>
  <r>
    <s v="Coordenadoria de Segurança, Transporte e Apoio Administrativo_x000a_"/>
    <x v="81"/>
    <m/>
    <s v=" 012ZE  "/>
    <s v=" 012ZE  "/>
    <x v="152"/>
    <m/>
    <d v="2017-09-04T19:18:00"/>
    <d v="2017-09-06T14:34:00"/>
    <s v="Para informar"/>
    <d v="1899-12-31T19:16:00"/>
    <n v="1.8027777777751908"/>
    <d v="1900-01-02T00:00:00"/>
    <s v="19:18"/>
  </r>
  <r>
    <s v="Coordenadoria de Segurança, Transporte e Apoio Administrativo_x000a_"/>
    <x v="81"/>
    <m/>
    <s v=" SESEG  "/>
    <s v=" SESEG  "/>
    <x v="2"/>
    <m/>
    <d v="2017-09-06T14:34:00"/>
    <d v="2017-09-06T14:47:00"/>
    <s v="Para registros."/>
    <d v="1899-12-30T00:13:00"/>
    <n v="9.0277777781011537E-3"/>
    <d v="1899-12-31T00:00:00"/>
    <s v="14:34"/>
  </r>
  <r>
    <s v="Coordenadoria de Segurança, Transporte e Apoio Administrativo_x000a_"/>
    <x v="81"/>
    <m/>
    <s v=" SCON  "/>
    <s v=" SCON  "/>
    <x v="77"/>
    <m/>
    <d v="2017-09-06T14:47:00"/>
    <d v="2017-09-12T15:44:00"/>
    <s v="Para prosseguimento"/>
    <d v="1900-01-05T00:57:00"/>
    <n v="6.0395833333313931"/>
    <d v="1900-01-02T00:00:00"/>
    <s v="14:47"/>
  </r>
  <r>
    <s v="Coordenadoria de Segurança, Transporte e Apoio Administrativo_x000a_"/>
    <x v="81"/>
    <m/>
    <s v=" SASAC  "/>
    <s v=" SASAC  "/>
    <x v="92"/>
    <m/>
    <d v="2017-09-12T15:44:00"/>
    <d v="2017-09-13T14:02:00"/>
    <s v="Segue para as readequações do Termo de dispensa, conforme documentos anexados pela SESEG. após"/>
    <d v="1899-12-30T22:18:00"/>
    <n v="0.92916666666860692"/>
    <d v="1900-01-01T00:00:00"/>
    <s v="15:44"/>
  </r>
  <r>
    <s v="Coordenadoria de Segurança, Transporte e Apoio Administrativo_x000a_"/>
    <x v="81"/>
    <m/>
    <s v=" SCON  "/>
    <s v=" SCON  "/>
    <x v="77"/>
    <m/>
    <d v="2017-09-13T14:02:00"/>
    <d v="2017-09-14T12:56:00"/>
    <s v="PARA MINUTAR CONTRATO - COM ALTERAÇÕES"/>
    <d v="1899-12-30T22:54:00"/>
    <n v="0.95416666667006211"/>
    <d v="1900-01-01T00:00:00"/>
    <s v="14:2"/>
  </r>
  <r>
    <s v="Coordenadoria de Segurança, Transporte e Apoio Administrativo_x000a_"/>
    <x v="81"/>
    <m/>
    <s v=" CLC  "/>
    <s v=" CLC  "/>
    <x v="74"/>
    <m/>
    <d v="2017-09-14T12:56:00"/>
    <d v="2017-09-14T18:43:00"/>
    <s v="Adequada a minuta do contrato, com base nas alterações solicitadas nos documentos retro,"/>
    <d v="1899-12-30T05:47:00"/>
    <n v="0.24097222222189885"/>
    <d v="1899-12-31T00:00:00"/>
    <s v="12:56"/>
  </r>
  <r>
    <s v="Coordenadoria de Segurança, Transporte e Apoio Administrativo_x000a_"/>
    <x v="81"/>
    <m/>
    <s v=" SECGA  "/>
    <s v=" SECGA  "/>
    <x v="69"/>
    <m/>
    <d v="2017-09-14T18:43:00"/>
    <d v="2017-09-15T16:32:00"/>
    <s v="Para autorizar o termo de Dispensa de Licitação nº 317/2017."/>
    <d v="1899-12-30T21:49:00"/>
    <n v="0.90902777777228039"/>
    <d v="1900-01-01T00:00:00"/>
    <s v="18:43"/>
  </r>
  <r>
    <s v="Coordenadoria de Segurança, Transporte e Apoio Administrativo_x000a_"/>
    <x v="81"/>
    <m/>
    <s v=" ASSDG  "/>
    <s v=" ASSDG  "/>
    <x v="79"/>
    <m/>
    <d v="2017-09-15T16:32:00"/>
    <d v="2017-09-18T20:27:00"/>
    <s v="Para análise da minuta do Contrato"/>
    <d v="1900-01-02T03:55:00"/>
    <n v="3.1631944444452529"/>
    <d v="1900-01-01T00:00:00"/>
    <s v="16:32"/>
  </r>
  <r>
    <s v="Coordenadoria de Segurança, Transporte e Apoio Administrativo_x000a_"/>
    <x v="81"/>
    <m/>
    <s v=" DG  "/>
    <s v=" DG  "/>
    <x v="68"/>
    <m/>
    <d v="2017-09-18T20:27:00"/>
    <d v="2017-09-19T18:27:00"/>
    <s v="Para os devidos fins."/>
    <d v="1899-12-30T22:00:00"/>
    <n v="0.91666666667151731"/>
    <d v="1900-01-01T00:00:00"/>
    <s v="20:27"/>
  </r>
  <r>
    <s v="Coordenadoria de Segurança, Transporte e Apoio Administrativo_x000a_"/>
    <x v="81"/>
    <m/>
    <s v=" COC  "/>
    <s v=" COC  "/>
    <x v="80"/>
    <m/>
    <d v="2017-09-19T18:27:00"/>
    <d v="2017-09-20T12:21:00"/>
    <s v="Para empenhar."/>
    <d v="1899-12-30T17:54:00"/>
    <n v="0.7458333333270275"/>
    <d v="1900-01-01T00:00:00"/>
    <s v="18:27"/>
  </r>
  <r>
    <s v="Coordenadoria de Segurança, Transporte e Apoio Administrativo_x000a_"/>
    <x v="81"/>
    <m/>
    <s v=" GABCOC  "/>
    <s v=" GABCOC  "/>
    <x v="83"/>
    <m/>
    <d v="2017-09-20T12:21:00"/>
    <d v="2017-09-20T18:10:00"/>
    <s v="Para emissão de nota de empenho."/>
    <d v="1899-12-30T05:49:00"/>
    <n v="0.242361111115315"/>
    <d v="1899-12-31T00:00:00"/>
    <s v="12:21"/>
  </r>
  <r>
    <s v="Coordenadoria de Segurança, Transporte e Apoio Administrativo_x000a_"/>
    <x v="82"/>
    <m/>
    <s v="040ZE  "/>
    <s v="040ZE  "/>
    <x v="153"/>
    <m/>
    <s v="-"/>
    <d v="2017-06-26T17:27:00"/>
    <s v="-"/>
    <d v="1899-12-30T00:00:00"/>
    <n v="0"/>
    <e v="#VALUE!"/>
    <e v="#VALUE!"/>
  </r>
  <r>
    <s v="Coordenadoria de Segurança, Transporte e Apoio Administrativo_x000a_"/>
    <x v="82"/>
    <m/>
    <s v="SESEG  "/>
    <s v="SESEG  "/>
    <x v="2"/>
    <m/>
    <d v="2017-06-26T17:27:00"/>
    <d v="2017-06-30T18:52:00"/>
    <s v="Para providências."/>
    <d v="1900-01-03T01:25:00"/>
    <n v="4.0590277777810115"/>
    <d v="1900-01-04T00:00:00"/>
    <s v="17:27"/>
  </r>
  <r>
    <s v="Coordenadoria de Segurança, Transporte e Apoio Administrativo_x000a_"/>
    <x v="82"/>
    <m/>
    <s v="CSTA  "/>
    <s v="CSTA  "/>
    <x v="17"/>
    <m/>
    <d v="2017-06-30T18:52:00"/>
    <d v="2017-07-04T17:43:00"/>
    <s v="Para análise"/>
    <d v="1900-01-02T22:51:00"/>
    <n v="3.9520833333299379"/>
    <n v="-19"/>
    <s v="18:52"/>
  </r>
  <r>
    <s v="Coordenadoria de Segurança, Transporte e Apoio Administrativo_x000a_"/>
    <x v="82"/>
    <m/>
    <s v="SESEG  "/>
    <s v="SESEG  "/>
    <x v="2"/>
    <m/>
    <d v="2017-07-04T17:43:00"/>
    <d v="2017-07-05T16:32:00"/>
    <s v="Para providências."/>
    <d v="1899-12-30T22:49:00"/>
    <n v="0.95069444444379769"/>
    <d v="1900-01-01T00:00:00"/>
    <s v="17:43"/>
  </r>
  <r>
    <s v="Coordenadoria de Segurança, Transporte e Apoio Administrativo_x000a_"/>
    <x v="82"/>
    <m/>
    <s v="CSTA  "/>
    <s v="CSTA  "/>
    <x v="17"/>
    <m/>
    <d v="2017-07-05T16:32:00"/>
    <d v="2017-07-10T14:03:00"/>
    <s v="prossiga"/>
    <d v="1900-01-03T21:31:00"/>
    <n v="4.8965277777824667"/>
    <d v="1900-01-03T00:00:00"/>
    <s v="16:32"/>
  </r>
  <r>
    <s v="Coordenadoria de Segurança, Transporte e Apoio Administrativo_x000a_"/>
    <x v="82"/>
    <m/>
    <s v="SESEG  "/>
    <s v="SESEG  "/>
    <x v="2"/>
    <m/>
    <d v="2017-07-10T14:03:00"/>
    <d v="2017-07-11T18:46:00"/>
    <s v="Para ajuste do Termo de Referência"/>
    <d v="1899-12-31T04:43:00"/>
    <n v="1.1965277777781012"/>
    <d v="1900-01-01T00:00:00"/>
    <s v="14:3"/>
  </r>
  <r>
    <s v="Coordenadoria de Segurança, Transporte e Apoio Administrativo_x000a_"/>
    <x v="82"/>
    <m/>
    <s v="CSTA  "/>
    <s v="CSTA  "/>
    <x v="17"/>
    <m/>
    <d v="2017-07-11T18:46:00"/>
    <d v="2017-07-12T11:16:00"/>
    <s v="prossiga"/>
    <d v="1899-12-30T16:30:00"/>
    <n v="0.6875"/>
    <d v="1900-01-01T00:00:00"/>
    <s v="18:46"/>
  </r>
  <r>
    <s v="Coordenadoria de Segurança, Transporte e Apoio Administrativo_x000a_"/>
    <x v="82"/>
    <m/>
    <s v="SECGS  "/>
    <s v="SECGS  "/>
    <x v="18"/>
    <m/>
    <d v="2017-07-12T11:16:00"/>
    <d v="2017-07-12T13:52:00"/>
    <s v="Para prosseguimento da contrataÃ§Ã£o de alarme monitorado atÃ© 30/11/2017"/>
    <d v="1899-12-30T02:36:00"/>
    <n v="0.10833333332993789"/>
    <d v="1899-12-31T00:00:00"/>
    <s v="11:16"/>
  </r>
  <r>
    <s v="Coordenadoria de Segurança, Transporte e Apoio Administrativo_x000a_"/>
    <x v="82"/>
    <m/>
    <s v="SPO  "/>
    <s v="SPO  "/>
    <x v="97"/>
    <m/>
    <d v="2017-07-12T13:52:00"/>
    <d v="2017-07-12T19:18:00"/>
    <s v="disp orça"/>
    <d v="1899-12-30T05:26:00"/>
    <n v="0.22638888889196096"/>
    <d v="1899-12-31T00:00:00"/>
    <s v="13:52"/>
  </r>
  <r>
    <s v="Coordenadoria de Segurança, Transporte e Apoio Administrativo_x000a_"/>
    <x v="82"/>
    <m/>
    <s v=" COC  "/>
    <s v=" COC  "/>
    <x v="80"/>
    <m/>
    <d v="2017-07-12T19:18:00"/>
    <d v="2017-07-13T13:02:00"/>
    <s v="Para ciência e encaminhamento."/>
    <d v="1899-12-30T17:44:00"/>
    <n v="0.73888888888905058"/>
    <d v="1900-01-01T00:00:00"/>
    <s v="19:18"/>
  </r>
  <r>
    <s v="Coordenadoria de Segurança, Transporte e Apoio Administrativo_x000a_"/>
    <x v="82"/>
    <m/>
    <s v=" SECOFC  "/>
    <s v=" SECOFC  "/>
    <x v="72"/>
    <m/>
    <d v="2017-07-13T13:02:00"/>
    <d v="2017-07-13T14:30:00"/>
    <s v="Para ciência e encaminhamento."/>
    <d v="1899-12-30T01:28:00"/>
    <n v="6.1111111106583849E-2"/>
    <d v="1899-12-31T00:00:00"/>
    <s v="13:2"/>
  </r>
  <r>
    <s v="Coordenadoria de Segurança, Transporte e Apoio Administrativo_x000a_"/>
    <x v="82"/>
    <m/>
    <s v=" CLC  "/>
    <s v=" CLC  "/>
    <x v="74"/>
    <m/>
    <d v="2017-07-13T14:30:00"/>
    <d v="2017-07-13T19:25:00"/>
    <s v="Com informação de disponibilidade orçamentária, para demais providências."/>
    <d v="1899-12-30T04:55:00"/>
    <n v="0.20486111111677019"/>
    <d v="1899-12-31T00:00:00"/>
    <s v="14:30"/>
  </r>
  <r>
    <s v="Coordenadoria de Segurança, Transporte e Apoio Administrativo_x000a_"/>
    <x v="82"/>
    <m/>
    <s v=" SASAC  "/>
    <s v=" SASAC  "/>
    <x v="92"/>
    <m/>
    <d v="2017-07-13T19:25:00"/>
    <d v="2017-07-18T11:47:00"/>
    <s v="Para elaborar Termo de Dispensa de Licitação."/>
    <d v="1900-01-03T16:22:00"/>
    <n v="4.6819444444408873"/>
    <d v="1900-01-03T00:00:00"/>
    <s v="19:25"/>
  </r>
  <r>
    <s v="Coordenadoria de Segurança, Transporte e Apoio Administrativo_x000a_"/>
    <x v="82"/>
    <m/>
    <s v=" SCON  "/>
    <s v=" SCON  "/>
    <x v="77"/>
    <m/>
    <d v="2017-07-18T11:47:00"/>
    <d v="2017-07-21T14:48:00"/>
    <s v="PARA MINUTAR CONTRATO"/>
    <d v="1900-01-02T03:01:00"/>
    <n v="3.1256944444467081"/>
    <d v="1900-01-03T00:00:00"/>
    <s v="11:47"/>
  </r>
  <r>
    <s v="Coordenadoria de Segurança, Transporte e Apoio Administrativo_x000a_"/>
    <x v="82"/>
    <m/>
    <s v=" SESEG  "/>
    <s v=" SESEG  "/>
    <x v="2"/>
    <m/>
    <d v="2017-07-21T14:48:00"/>
    <d v="2017-07-24T17:11:00"/>
    <s v="Para informações complementares."/>
    <d v="1900-01-02T02:23:00"/>
    <n v="3.0993055555518367"/>
    <d v="1900-01-01T00:00:00"/>
    <s v="14:48"/>
  </r>
  <r>
    <s v="Coordenadoria de Segurança, Transporte e Apoio Administrativo_x000a_"/>
    <x v="82"/>
    <m/>
    <s v=" SCON  "/>
    <s v=" SCON  "/>
    <x v="77"/>
    <m/>
    <d v="2017-07-24T17:11:00"/>
    <d v="2017-07-24T17:23:00"/>
    <s v="Ratifica-se as retificações sugeridas no documento retro."/>
    <d v="1899-12-30T00:12:00"/>
    <n v="8.3333333386690356E-3"/>
    <d v="1899-12-31T00:00:00"/>
    <s v="17:11"/>
  </r>
  <r>
    <s v="Coordenadoria de Segurança, Transporte e Apoio Administrativo_x000a_"/>
    <x v="82"/>
    <m/>
    <s v=" SASAC  "/>
    <s v=" SASAC  "/>
    <x v="92"/>
    <m/>
    <d v="2017-07-24T17:23:00"/>
    <d v="2017-07-28T16:55:00"/>
    <s v="Para retificar o Termo de Dispensa de Licitação, conforme doc. 139709/2017."/>
    <d v="1900-01-02T23:32:00"/>
    <n v="3.9805555555503815"/>
    <d v="1900-01-04T00:00:00"/>
    <s v="17:23"/>
  </r>
  <r>
    <s v="Coordenadoria de Segurança, Transporte e Apoio Administrativo_x000a_"/>
    <x v="82"/>
    <m/>
    <s v=" SESEG  "/>
    <s v=" SESEG  "/>
    <x v="2"/>
    <m/>
    <d v="2017-07-28T16:55:00"/>
    <d v="2017-07-28T17:13:00"/>
    <s v="Para informar"/>
    <d v="1899-12-30T00:18:00"/>
    <n v="1.2500000004365575E-2"/>
    <d v="1899-12-31T00:00:00"/>
    <s v="16:55"/>
  </r>
  <r>
    <s v="Coordenadoria de Segurança, Transporte e Apoio Administrativo_x000a_"/>
    <x v="82"/>
    <m/>
    <s v=" SASAC  "/>
    <s v=" SASAC  "/>
    <x v="92"/>
    <m/>
    <d v="2017-07-28T17:13:00"/>
    <d v="2017-07-30T17:06:00"/>
    <s v="Em devolução"/>
    <d v="1899-12-31T23:53:00"/>
    <n v="1.9951388888875954"/>
    <d v="1899-12-31T00:00:00"/>
    <s v="17:13"/>
  </r>
  <r>
    <s v="Coordenadoria de Segurança, Transporte e Apoio Administrativo_x000a_"/>
    <x v="82"/>
    <m/>
    <s v=" SCON  "/>
    <s v=" SCON  "/>
    <x v="77"/>
    <m/>
    <d v="2017-07-30T17:06:00"/>
    <d v="2017-08-08T13:50:00"/>
    <s v="PARA MINUTAR CONTRATO"/>
    <d v="1900-01-07T20:44:00"/>
    <n v="8.8638888888890506"/>
    <n v="-16"/>
    <s v="17:6"/>
  </r>
  <r>
    <s v="Coordenadoria de Segurança, Transporte e Apoio Administrativo_x000a_"/>
    <x v="82"/>
    <m/>
    <s v=" CLC  "/>
    <s v=" CLC  "/>
    <x v="74"/>
    <m/>
    <d v="2017-08-08T13:50:00"/>
    <d v="2017-08-09T13:48:00"/>
    <s v="Para providências."/>
    <d v="1899-12-30T23:58:00"/>
    <n v="0.99861111110658385"/>
    <d v="1900-01-01T00:00:00"/>
    <s v="13:50"/>
  </r>
  <r>
    <s v="Coordenadoria de Segurança, Transporte e Apoio Administrativo_x000a_"/>
    <x v="82"/>
    <m/>
    <s v=" SESEG  "/>
    <s v=" SESEG  "/>
    <x v="2"/>
    <m/>
    <d v="2017-08-09T13:48:00"/>
    <d v="2017-08-10T11:22:00"/>
    <s v="Para providências."/>
    <d v="1899-12-30T21:34:00"/>
    <n v="0.898611111115315"/>
    <d v="1900-01-01T00:00:00"/>
    <s v="13:48"/>
  </r>
  <r>
    <s v="Coordenadoria de Segurança, Transporte e Apoio Administrativo_x000a_"/>
    <x v="82"/>
    <m/>
    <s v=" 040ZE  "/>
    <s v=" 040ZE  "/>
    <x v="154"/>
    <m/>
    <d v="2017-08-10T11:22:00"/>
    <d v="2017-08-29T16:00:00"/>
    <s v="Para providências"/>
    <d v="1900-01-18T04:38:00"/>
    <n v="19.193055555551837"/>
    <d v="1900-01-12T00:00:00"/>
    <s v="11:22"/>
  </r>
  <r>
    <s v="Coordenadoria de Segurança, Transporte e Apoio Administrativo_x000a_"/>
    <x v="82"/>
    <m/>
    <s v=" SESEG  "/>
    <s v=" SESEG  "/>
    <x v="2"/>
    <m/>
    <d v="2017-08-29T16:00:00"/>
    <d v="2017-08-31T18:57:00"/>
    <s v="Conforme solicitado."/>
    <d v="1900-01-01T02:57:00"/>
    <n v="2.1229166666671517"/>
    <d v="1900-01-02T00:00:00"/>
    <s v="16:0"/>
  </r>
  <r>
    <s v="Coordenadoria de Segurança, Transporte e Apoio Administrativo_x000a_"/>
    <x v="82"/>
    <m/>
    <s v=" SCON  "/>
    <s v=" SCON  "/>
    <x v="77"/>
    <m/>
    <d v="2017-08-31T18:57:00"/>
    <d v="2017-09-01T15:25:00"/>
    <s v="Para prosseguimento à contratação com a empresa INVIOLAVEL MONITORAMENTO DE ALARME LTDA"/>
    <d v="1899-12-30T20:28:00"/>
    <n v="0.85277777777810115"/>
    <n v="-19"/>
    <s v="18:57"/>
  </r>
  <r>
    <s v="Coordenadoria de Segurança, Transporte e Apoio Administrativo_x000a_"/>
    <x v="82"/>
    <m/>
    <s v=" SASAC  "/>
    <s v=" SASAC  "/>
    <x v="92"/>
    <m/>
    <d v="2017-09-01T15:25:00"/>
    <d v="2017-09-04T15:15:00"/>
    <s v="Para elaboração do Termo de Dispensa de Licitação."/>
    <d v="1900-01-01T23:50:00"/>
    <n v="2.9930555555547471"/>
    <d v="1900-01-01T00:00:00"/>
    <s v="15:25"/>
  </r>
  <r>
    <s v="Coordenadoria de Segurança, Transporte e Apoio Administrativo_x000a_"/>
    <x v="82"/>
    <m/>
    <s v=" CLC  "/>
    <s v=" CLC  "/>
    <x v="74"/>
    <m/>
    <d v="2017-09-04T15:15:00"/>
    <d v="2017-09-05T16:16:00"/>
    <s v="Para encaminhar à SOFC."/>
    <d v="1899-12-31T01:01:00"/>
    <n v="1.0423611111109494"/>
    <d v="1900-01-01T00:00:00"/>
    <s v="15:15"/>
  </r>
  <r>
    <s v="Coordenadoria de Segurança, Transporte e Apoio Administrativo_x000a_"/>
    <x v="82"/>
    <m/>
    <s v=" SPO  "/>
    <s v=" SPO  "/>
    <x v="70"/>
    <m/>
    <d v="2017-09-05T16:16:00"/>
    <d v="2017-09-05T18:01:00"/>
    <s v="Para retificar a informação de disponibilidade orçamentária em favor da segunda melhor proposta."/>
    <d v="1899-12-30T01:45:00"/>
    <n v="7.2916666671517305E-2"/>
    <d v="1899-12-31T00:00:00"/>
    <s v="16:16"/>
  </r>
  <r>
    <s v="Coordenadoria de Segurança, Transporte e Apoio Administrativo_x000a_"/>
    <x v="82"/>
    <m/>
    <s v=" COC  "/>
    <s v=" COC  "/>
    <x v="80"/>
    <m/>
    <d v="2017-09-05T18:01:00"/>
    <d v="2017-09-06T13:13:00"/>
    <s v="Com o reforço da informação de disponibilidade."/>
    <d v="1899-12-30T19:12:00"/>
    <n v="0.79999999999563443"/>
    <d v="1900-01-01T00:00:00"/>
    <s v="18:1"/>
  </r>
  <r>
    <s v="Coordenadoria de Segurança, Transporte e Apoio Administrativo_x000a_"/>
    <x v="82"/>
    <m/>
    <s v=" SECGA  "/>
    <s v=" SECGA  "/>
    <x v="69"/>
    <m/>
    <d v="2017-09-06T13:13:00"/>
    <d v="2017-09-06T15:52:00"/>
    <s v="Para ciência e encaminhamento à Secretaria de Secretaria de Orçamento, Finanças e Contabilidade."/>
    <d v="1899-12-30T02:39:00"/>
    <n v="0.11041666667006211"/>
    <d v="1899-12-31T00:00:00"/>
    <s v="13:13"/>
  </r>
  <r>
    <s v="Coordenadoria de Segurança, Transporte e Apoio Administrativo_x000a_"/>
    <x v="82"/>
    <m/>
    <s v=" CLC  "/>
    <s v=" CLC  "/>
    <x v="74"/>
    <m/>
    <d v="2017-09-06T15:52:00"/>
    <d v="2017-09-06T19:59:00"/>
    <s v="Segue para o atendimento ao despacho contido no doc. 173496, II."/>
    <d v="1899-12-30T04:07:00"/>
    <n v="0.17152777777664596"/>
    <d v="1899-12-31T00:00:00"/>
    <s v="15:52"/>
  </r>
  <r>
    <s v="Coordenadoria de Segurança, Transporte e Apoio Administrativo_x000a_"/>
    <x v="82"/>
    <m/>
    <s v=" SASAC  "/>
    <s v=" SASAC  "/>
    <x v="92"/>
    <m/>
    <d v="2017-09-06T19:59:00"/>
    <d v="2017-09-13T11:58:00"/>
    <s v="Segue para as alterações necessárias no Termo de Dispensa de Licitação nº 316/2017."/>
    <d v="1900-01-05T15:59:00"/>
    <n v="6.6659722222248092"/>
    <d v="1900-01-03T00:00:00"/>
    <s v="19:59"/>
  </r>
  <r>
    <s v="Coordenadoria de Segurança, Transporte e Apoio Administrativo_x000a_"/>
    <x v="82"/>
    <m/>
    <s v=" SCON  "/>
    <s v=" SCON  "/>
    <x v="77"/>
    <m/>
    <d v="2017-09-13T11:58:00"/>
    <d v="2017-09-15T14:34:00"/>
    <s v="PARA MINUTAR CONTRATO - COM ALTERAÇÕES"/>
    <d v="1900-01-01T02:36:00"/>
    <n v="2.1083333333299379"/>
    <d v="1900-01-02T00:00:00"/>
    <s v="11:58"/>
  </r>
  <r>
    <s v="Coordenadoria de Segurança, Transporte e Apoio Administrativo_x000a_"/>
    <x v="82"/>
    <m/>
    <s v=" CLC  "/>
    <s v=" CLC  "/>
    <x v="74"/>
    <m/>
    <d v="2017-09-15T14:34:00"/>
    <d v="2017-09-15T18:12:00"/>
    <s v="Para análise da minuta,"/>
    <d v="1899-12-30T03:38:00"/>
    <n v="0.15138888888759539"/>
    <d v="1899-12-31T00:00:00"/>
    <s v="14:34"/>
  </r>
  <r>
    <s v="Coordenadoria de Segurança, Transporte e Apoio Administrativo_x000a_"/>
    <x v="82"/>
    <m/>
    <s v=" SECGA  "/>
    <s v=" SECGA  "/>
    <x v="69"/>
    <m/>
    <d v="2017-09-15T18:12:00"/>
    <d v="2017-09-15T18:25:00"/>
    <s v="Para autorizar o Termo de Dispensa de Licitação n° 362/2017."/>
    <d v="1899-12-30T00:13:00"/>
    <n v="9.0277777781011537E-3"/>
    <d v="1899-12-31T00:00:00"/>
    <s v="18:12"/>
  </r>
  <r>
    <s v="Coordenadoria de Segurança, Transporte e Apoio Administrativo_x000a_"/>
    <x v="82"/>
    <m/>
    <s v=" ASSDG  "/>
    <s v=" ASSDG  "/>
    <x v="79"/>
    <m/>
    <d v="2017-09-15T18:25:00"/>
    <d v="2017-09-18T19:53:00"/>
    <s v="para análise"/>
    <d v="1900-01-02T01:28:00"/>
    <n v="3.0611111111138598"/>
    <d v="1900-01-01T00:00:00"/>
    <s v="18:25"/>
  </r>
  <r>
    <s v="Coordenadoria de Segurança, Transporte e Apoio Administrativo_x000a_"/>
    <x v="82"/>
    <m/>
    <s v=" DG  "/>
    <s v=" DG  "/>
    <x v="68"/>
    <m/>
    <d v="2017-09-18T19:53:00"/>
    <d v="2017-09-19T18:29:00"/>
    <s v="Para os devidos fins."/>
    <d v="1899-12-30T22:36:00"/>
    <n v="0.94166666666569654"/>
    <d v="1900-01-01T00:00:00"/>
    <s v="19:53"/>
  </r>
  <r>
    <s v="Coordenadoria de Segurança, Transporte e Apoio Administrativo_x000a_"/>
    <x v="82"/>
    <m/>
    <s v=" COC  "/>
    <s v=" COC  "/>
    <x v="80"/>
    <m/>
    <d v="2017-09-19T18:29:00"/>
    <d v="2017-09-20T12:22:00"/>
    <s v="Para empenhar."/>
    <d v="1899-12-30T17:53:00"/>
    <n v="0.74513888888759539"/>
    <d v="1900-01-01T00:00:00"/>
    <s v="18:29"/>
  </r>
  <r>
    <s v="Coordenadoria de Segurança, Transporte e Apoio Administrativo_x000a_"/>
    <x v="82"/>
    <m/>
    <s v=" GABCOC  "/>
    <s v=" GABCOC  "/>
    <x v="83"/>
    <m/>
    <d v="2017-09-20T12:22:00"/>
    <d v="2017-09-20T17:59:00"/>
    <s v="Para emissão de nota de empenho."/>
    <d v="1899-12-30T05:37:00"/>
    <n v="0.23402777777664596"/>
    <d v="1899-12-31T00:00:00"/>
    <s v="12:22"/>
  </r>
  <r>
    <s v="Coordenadoria de Segurança, Transporte e Apoio Administrativo_x000a_"/>
    <x v="83"/>
    <m/>
    <s v="111ZE  "/>
    <s v="111ZE  "/>
    <x v="155"/>
    <m/>
    <s v="-"/>
    <d v="2017-06-01T11:07:00"/>
    <s v="-"/>
    <d v="1899-12-30T00:00:00"/>
    <n v="0"/>
    <e v="#VALUE!"/>
    <e v="#VALUE!"/>
  </r>
  <r>
    <s v="Coordenadoria de Segurança, Transporte e Apoio Administrativo_x000a_"/>
    <x v="83"/>
    <m/>
    <s v="CSTA  "/>
    <s v="CSTA  "/>
    <x v="17"/>
    <m/>
    <d v="2017-06-01T11:07:00"/>
    <d v="2017-06-01T17:23:00"/>
    <s v="Contratação de serviço de monitoramento de alarme para o Fórum Eleitoral de Telêmaco Borba"/>
    <d v="1899-12-30T06:16:00"/>
    <n v="0.26111111111822538"/>
    <d v="1899-12-31T00:00:00"/>
    <s v="11:7"/>
  </r>
  <r>
    <s v="Coordenadoria de Segurança, Transporte e Apoio Administrativo_x000a_"/>
    <x v="83"/>
    <m/>
    <s v="SESEG  "/>
    <s v="SESEG  "/>
    <x v="2"/>
    <m/>
    <d v="2017-06-01T17:23:00"/>
    <d v="2017-06-29T15:05:00"/>
    <s v="Para verificação e solicitação de informações, se for o caso."/>
    <d v="1900-01-26T21:42:00"/>
    <n v="27.904166666659876"/>
    <d v="1900-01-19T00:00:00"/>
    <s v="17:23"/>
  </r>
  <r>
    <s v="Coordenadoria de Segurança, Transporte e Apoio Administrativo_x000a_"/>
    <x v="83"/>
    <m/>
    <s v="111ZE  "/>
    <s v="111ZE  "/>
    <x v="155"/>
    <m/>
    <d v="2017-06-29T15:05:00"/>
    <d v="2017-07-26T16:19:00"/>
    <s v="Para juntar as certidões da empresa de menor orçamento , tendo em vista solicitação do despacho"/>
    <d v="1900-01-26T01:14:00"/>
    <n v="27.051388888889051"/>
    <n v="-3"/>
    <s v="15:5"/>
  </r>
  <r>
    <s v="Coordenadoria de Segurança, Transporte e Apoio Administrativo_x000a_"/>
    <x v="83"/>
    <m/>
    <s v="SESEG  "/>
    <s v="SESEG  "/>
    <x v="2"/>
    <m/>
    <d v="2017-07-26T16:19:00"/>
    <d v="2017-07-31T15:06:00"/>
    <s v="Para registros de viabilidade da contratação de serviço de monitoramento de alarme para Fórum Eleito"/>
    <d v="1900-01-03T22:47:00"/>
    <n v="4.9493055555576575"/>
    <d v="1900-01-03T00:00:00"/>
    <s v="16:19"/>
  </r>
  <r>
    <s v="Coordenadoria de Segurança, Transporte e Apoio Administrativo_x000a_"/>
    <x v="83"/>
    <m/>
    <s v="CSTA  "/>
    <s v="CSTA  "/>
    <x v="17"/>
    <m/>
    <d v="2017-07-31T15:06:00"/>
    <d v="2017-08-01T15:48:00"/>
    <s v="Encaminha-se para apreciação superior"/>
    <d v="1899-12-31T00:42:00"/>
    <n v="1.0291666666671517"/>
    <n v="-22"/>
    <s v="15:6"/>
  </r>
  <r>
    <s v="Coordenadoria de Segurança, Transporte e Apoio Administrativo_x000a_"/>
    <x v="83"/>
    <m/>
    <s v="SECGS  "/>
    <s v="SECGS  "/>
    <x v="18"/>
    <m/>
    <d v="2017-08-01T15:48:00"/>
    <d v="2017-08-03T17:36:00"/>
    <s v="Para prosseguimento da contrataÃ§Ã£o de alarme monitorado atÃ© 30/11/2017"/>
    <d v="1900-01-01T01:48:00"/>
    <n v="2.0749999999970896"/>
    <d v="1900-01-02T00:00:00"/>
    <s v="15:48"/>
  </r>
  <r>
    <s v="Coordenadoria de Segurança, Transporte e Apoio Administrativo_x000a_"/>
    <x v="83"/>
    <m/>
    <s v="SPO  "/>
    <s v="SPO  "/>
    <x v="97"/>
    <m/>
    <d v="2017-08-03T17:36:00"/>
    <d v="2017-08-03T18:44:00"/>
    <s v="1. Para disponibilizada orçamentária. 2. Para SECGS."/>
    <d v="1899-12-30T01:08:00"/>
    <n v="4.7222222223354038E-2"/>
    <d v="1899-12-31T00:00:00"/>
    <s v="17:36"/>
  </r>
  <r>
    <s v="Coordenadoria de Segurança, Transporte e Apoio Administrativo_x000a_"/>
    <x v="83"/>
    <m/>
    <s v="COC  "/>
    <s v="COC  "/>
    <x v="98"/>
    <m/>
    <d v="2017-08-03T18:44:00"/>
    <d v="2017-08-04T16:06:00"/>
    <s v="Com a informação de disponibilidade."/>
    <d v="1899-12-30T21:22:00"/>
    <n v="0.89027777777664596"/>
    <d v="1900-01-01T00:00:00"/>
    <s v="18:44"/>
  </r>
  <r>
    <s v="Coordenadoria de Segurança, Transporte e Apoio Administrativo_x000a_"/>
    <x v="83"/>
    <m/>
    <s v=" SECOFC  "/>
    <s v=" SECOFC  "/>
    <x v="72"/>
    <m/>
    <d v="2017-08-04T16:06:00"/>
    <d v="2017-08-04T16:39:00"/>
    <s v="Para ciência e encaminhamento."/>
    <d v="1899-12-30T00:33:00"/>
    <n v="2.2916666668606922E-2"/>
    <d v="1899-12-31T00:00:00"/>
    <s v="16:6"/>
  </r>
  <r>
    <s v="Coordenadoria de Segurança, Transporte e Apoio Administrativo_x000a_"/>
    <x v="83"/>
    <m/>
    <s v=" SECGA  "/>
    <s v=" SECGA  "/>
    <x v="69"/>
    <m/>
    <d v="2017-08-04T16:39:00"/>
    <d v="2017-08-04T17:39:00"/>
    <s v="Com informação de disponibilidade orçamentária, para demais providências."/>
    <d v="1899-12-30T01:00:00"/>
    <n v="4.1666666671517305E-2"/>
    <d v="1899-12-31T00:00:00"/>
    <s v="16:39"/>
  </r>
  <r>
    <s v="Coordenadoria de Segurança, Transporte e Apoio Administrativo_x000a_"/>
    <x v="83"/>
    <m/>
    <s v=" CLC  "/>
    <s v=" CLC  "/>
    <x v="74"/>
    <m/>
    <d v="2017-08-04T17:39:00"/>
    <d v="2017-08-07T19:43:00"/>
    <s v="De acordo, Para procedimentos de licitação."/>
    <d v="1900-01-02T02:04:00"/>
    <n v="3.086111111108039"/>
    <d v="1900-01-01T00:00:00"/>
    <s v="17:39"/>
  </r>
  <r>
    <s v="Coordenadoria de Segurança, Transporte e Apoio Administrativo_x000a_"/>
    <x v="83"/>
    <m/>
    <s v=" SASAC  "/>
    <s v=" SASAC  "/>
    <x v="92"/>
    <m/>
    <d v="2017-08-07T19:43:00"/>
    <d v="2017-08-14T17:14:00"/>
    <s v="Para elaborar Termo de Dispensa de Licitação."/>
    <d v="1900-01-05T21:31:00"/>
    <n v="6.8965277777751908"/>
    <d v="1900-01-04T00:00:00"/>
    <s v="19:43"/>
  </r>
  <r>
    <s v="Coordenadoria de Segurança, Transporte e Apoio Administrativo_x000a_"/>
    <x v="83"/>
    <m/>
    <s v=" SCON  "/>
    <s v=" SCON  "/>
    <x v="77"/>
    <m/>
    <d v="2017-08-14T17:14:00"/>
    <d v="2017-08-29T15:47:00"/>
    <s v="Para minutar contrato"/>
    <d v="1900-01-13T22:33:00"/>
    <n v="14.939583333332848"/>
    <d v="1900-01-11T00:00:00"/>
    <s v="17:14"/>
  </r>
  <r>
    <s v="Coordenadoria de Segurança, Transporte e Apoio Administrativo_x000a_"/>
    <x v="83"/>
    <m/>
    <s v=" CLC  "/>
    <s v=" CLC  "/>
    <x v="74"/>
    <m/>
    <d v="2017-08-29T15:47:00"/>
    <d v="2017-08-29T19:07:00"/>
    <s v="Elaborada minuta de contrato, para análise, disponibilidade orçamentária; e se de acordo, p/empenho"/>
    <d v="1899-12-30T03:20:00"/>
    <n v="0.13888888889050577"/>
    <d v="1899-12-31T00:00:00"/>
    <s v="15:47"/>
  </r>
  <r>
    <s v="Coordenadoria de Segurança, Transporte e Apoio Administrativo_x000a_"/>
    <x v="83"/>
    <m/>
    <s v=" SECGA  "/>
    <s v=" SECGA  "/>
    <x v="69"/>
    <m/>
    <d v="2017-08-29T19:07:00"/>
    <d v="2017-08-30T14:53:00"/>
    <s v="Segue para análise e designação de gestores/fiscais."/>
    <d v="1899-12-30T19:46:00"/>
    <n v="0.82361111111094942"/>
    <d v="1900-01-01T00:00:00"/>
    <s v="19:7"/>
  </r>
  <r>
    <s v="Coordenadoria de Segurança, Transporte e Apoio Administrativo_x000a_"/>
    <x v="83"/>
    <m/>
    <s v=" ASSDG  "/>
    <s v=" ASSDG  "/>
    <x v="79"/>
    <m/>
    <d v="2017-08-30T14:53:00"/>
    <d v="2017-08-30T16:02:00"/>
    <s v="Para análise da minuta contratual."/>
    <d v="1899-12-30T01:09:00"/>
    <n v="4.7916666670062114E-2"/>
    <d v="1899-12-31T00:00:00"/>
    <s v="14:53"/>
  </r>
  <r>
    <s v="Coordenadoria de Segurança, Transporte e Apoio Administrativo_x000a_"/>
    <x v="83"/>
    <m/>
    <s v=" DG  "/>
    <s v=" DG  "/>
    <x v="68"/>
    <m/>
    <d v="2017-08-30T16:02:00"/>
    <d v="2017-08-31T18:59:00"/>
    <s v="Para apreciação."/>
    <d v="1899-12-31T02:57:00"/>
    <n v="1.1229166666671517"/>
    <d v="1900-01-01T00:00:00"/>
    <s v="16:2"/>
  </r>
  <r>
    <s v="Coordenadoria de Segurança, Transporte e Apoio Administrativo_x000a_"/>
    <x v="83"/>
    <m/>
    <s v=" COC  "/>
    <s v=" COC  "/>
    <x v="80"/>
    <m/>
    <d v="2017-08-31T18:59:00"/>
    <d v="2017-09-01T13:15:00"/>
    <s v="para empenhar"/>
    <d v="1899-12-30T18:16:00"/>
    <n v="0.76111111111094942"/>
    <n v="-19"/>
    <s v="18:59"/>
  </r>
  <r>
    <s v="Coordenadoria de Segurança, Transporte e Apoio Administrativo_x000a_"/>
    <x v="83"/>
    <m/>
    <s v=" GABCOC  "/>
    <s v=" GABCOC  "/>
    <x v="83"/>
    <m/>
    <d v="2017-09-01T13:15:00"/>
    <d v="2017-09-01T15:46:00"/>
    <s v="Para emissão de Nota de Empenho."/>
    <d v="1899-12-30T02:31:00"/>
    <n v="0.10486111111094942"/>
    <d v="1899-12-31T00:00:00"/>
    <s v="13:15"/>
  </r>
  <r>
    <s v="Coordenadoria de Segurança, Transporte e Apoio Administrativo_x000a_"/>
    <x v="84"/>
    <m/>
    <s v="017ZE  "/>
    <s v="017ZE  "/>
    <x v="156"/>
    <m/>
    <s v="-"/>
    <d v="2017-06-05T16:29:00"/>
    <s v="-"/>
    <d v="1899-12-30T00:00:00"/>
    <n v="0"/>
    <e v="#VALUE!"/>
    <e v="#VALUE!"/>
  </r>
  <r>
    <s v="Coordenadoria de Segurança, Transporte e Apoio Administrativo_x000a_"/>
    <x v="84"/>
    <m/>
    <s v="SESEG  "/>
    <s v="SESEG  "/>
    <x v="2"/>
    <m/>
    <d v="2017-06-05T16:29:00"/>
    <d v="2017-06-29T16:57:00"/>
    <s v="Para ciÃªncia e registros."/>
    <d v="1900-01-23T00:28:00"/>
    <n v="24.019444444449618"/>
    <d v="1900-01-17T00:00:00"/>
    <s v="16:29"/>
  </r>
  <r>
    <s v="Coordenadoria de Segurança, Transporte e Apoio Administrativo_x000a_"/>
    <x v="84"/>
    <m/>
    <s v="017ZE  "/>
    <s v="017ZE  "/>
    <x v="156"/>
    <m/>
    <d v="2017-06-29T16:57:00"/>
    <d v="2017-06-29T19:08:00"/>
    <s v="Para ciência"/>
    <d v="1899-12-30T02:11:00"/>
    <n v="9.0972222220443655E-2"/>
    <d v="1899-12-31T00:00:00"/>
    <s v="16:57"/>
  </r>
  <r>
    <s v="Coordenadoria de Segurança, Transporte e Apoio Administrativo_x000a_"/>
    <x v="84"/>
    <m/>
    <s v="SESEG  "/>
    <s v="SESEG  "/>
    <x v="2"/>
    <m/>
    <d v="2017-06-29T19:08:00"/>
    <d v="2017-07-05T16:33:00"/>
    <s v="Solicita informaÃ§Ãµes."/>
    <d v="1900-01-04T21:25:00"/>
    <n v="5.8923611111094942"/>
    <n v="-18"/>
    <s v="19:8"/>
  </r>
  <r>
    <s v="Coordenadoria de Segurança, Transporte e Apoio Administrativo_x000a_"/>
    <x v="84"/>
    <m/>
    <s v="017ZE  "/>
    <s v="017ZE  "/>
    <x v="156"/>
    <m/>
    <d v="2017-07-05T16:33:00"/>
    <d v="2017-07-10T17:11:00"/>
    <s v="Com a informação"/>
    <d v="1900-01-04T00:38:00"/>
    <n v="5.0263888888875954"/>
    <d v="1900-01-03T00:00:00"/>
    <s v="16:33"/>
  </r>
  <r>
    <s v="Coordenadoria de Segurança, Transporte e Apoio Administrativo_x000a_"/>
    <x v="84"/>
    <m/>
    <s v="SESEG  "/>
    <s v="SESEG  "/>
    <x v="2"/>
    <m/>
    <d v="2017-07-10T17:11:00"/>
    <d v="2017-07-12T19:15:00"/>
    <s v="Para apreciaÃ§Ã£o, com valor de orÃ§amento minorado."/>
    <d v="1900-01-01T02:04:00"/>
    <n v="2.086111111115315"/>
    <d v="1900-01-02T00:00:00"/>
    <s v="17:11"/>
  </r>
  <r>
    <s v="Coordenadoria de Segurança, Transporte e Apoio Administrativo_x000a_"/>
    <x v="84"/>
    <m/>
    <s v="CSTA  "/>
    <s v="CSTA  "/>
    <x v="17"/>
    <m/>
    <d v="2017-07-12T19:15:00"/>
    <d v="2017-07-13T13:48:00"/>
    <s v="Para análise"/>
    <d v="1899-12-30T18:33:00"/>
    <n v="0.77291666666133096"/>
    <d v="1900-01-01T00:00:00"/>
    <s v="19:15"/>
  </r>
  <r>
    <s v="Coordenadoria de Segurança, Transporte e Apoio Administrativo_x000a_"/>
    <x v="84"/>
    <m/>
    <s v="SECGS  "/>
    <s v="SECGS  "/>
    <x v="18"/>
    <m/>
    <d v="2017-07-13T13:48:00"/>
    <d v="2017-07-18T13:50:00"/>
    <s v="Para prosseguimento da contrataÃ§Ã£o de alarme monitorado atÃ© 30/11/2017"/>
    <d v="1900-01-04T00:02:00"/>
    <n v="5.0013888888934162"/>
    <d v="1900-01-03T00:00:00"/>
    <s v="13:48"/>
  </r>
  <r>
    <s v="Coordenadoria de Segurança, Transporte e Apoio Administrativo_x000a_"/>
    <x v="84"/>
    <m/>
    <s v="SPO  "/>
    <s v="SPO  "/>
    <x v="97"/>
    <m/>
    <d v="2017-07-18T13:50:00"/>
    <d v="2017-07-18T16:52:00"/>
    <s v="disp"/>
    <d v="1899-12-30T03:02:00"/>
    <n v="0.12638888888614019"/>
    <d v="1899-12-31T00:00:00"/>
    <s v="13:50"/>
  </r>
  <r>
    <s v="Coordenadoria de Segurança, Transporte e Apoio Administrativo_x000a_"/>
    <x v="84"/>
    <m/>
    <s v=" COC  "/>
    <s v=" COC  "/>
    <x v="80"/>
    <m/>
    <d v="2017-07-18T16:52:00"/>
    <d v="2017-07-18T19:04:00"/>
    <s v="Para ciência e encaminhamento à Secretaria de Orçamento, Finanças e Contabilidade."/>
    <d v="1899-12-30T02:12:00"/>
    <n v="9.1666666667151731E-2"/>
    <d v="1899-12-31T00:00:00"/>
    <s v="16:52"/>
  </r>
  <r>
    <s v="Coordenadoria de Segurança, Transporte e Apoio Administrativo_x000a_"/>
    <x v="84"/>
    <m/>
    <s v=" SECOFC  "/>
    <s v=" SECOFC  "/>
    <x v="72"/>
    <m/>
    <d v="2017-07-18T19:04:00"/>
    <d v="2017-07-19T13:07:00"/>
    <s v="Para ciência e encaminhamento."/>
    <d v="1899-12-30T18:03:00"/>
    <n v="0.75208333333284827"/>
    <d v="1900-01-01T00:00:00"/>
    <s v="19:4"/>
  </r>
  <r>
    <s v="Coordenadoria de Segurança, Transporte e Apoio Administrativo_x000a_"/>
    <x v="84"/>
    <m/>
    <s v=" CLC  "/>
    <s v=" CLC  "/>
    <x v="74"/>
    <m/>
    <d v="2017-07-19T13:07:00"/>
    <d v="2017-07-19T18:09:00"/>
    <s v="Com informação de disponibilidade orçamentária, para demais providências."/>
    <d v="1899-12-30T05:02:00"/>
    <n v="0.20972222222189885"/>
    <d v="1899-12-31T00:00:00"/>
    <s v="13:7"/>
  </r>
  <r>
    <s v="Coordenadoria de Segurança, Transporte e Apoio Administrativo_x000a_"/>
    <x v="84"/>
    <m/>
    <s v=" SASAC  "/>
    <s v=" SASAC  "/>
    <x v="92"/>
    <m/>
    <d v="2017-07-19T18:09:00"/>
    <d v="2017-07-28T15:39:00"/>
    <s v="Para elaborar o Termo de Dispensa de Licitação."/>
    <d v="1900-01-07T21:30:00"/>
    <n v="8.8958333333357587"/>
    <d v="1900-01-07T00:00:00"/>
    <s v="18:9"/>
  </r>
  <r>
    <s v="Coordenadoria de Segurança, Transporte e Apoio Administrativo_x000a_"/>
    <x v="84"/>
    <m/>
    <s v=" SESEG  "/>
    <s v=" SESEG  "/>
    <x v="2"/>
    <m/>
    <d v="2017-07-28T15:39:00"/>
    <d v="2017-07-28T17:42:00"/>
    <s v="Para informar"/>
    <d v="1899-12-30T02:03:00"/>
    <n v="8.5416666668606922E-2"/>
    <d v="1899-12-31T00:00:00"/>
    <s v="15:39"/>
  </r>
  <r>
    <s v="Coordenadoria de Segurança, Transporte e Apoio Administrativo_x000a_"/>
    <x v="84"/>
    <m/>
    <s v=" SASAC  "/>
    <s v=" SASAC  "/>
    <x v="92"/>
    <m/>
    <d v="2017-07-28T17:42:00"/>
    <d v="2017-08-01T18:44:00"/>
    <s v="Em devolução"/>
    <d v="1900-01-03T01:02:00"/>
    <n v="4.0430555555503815"/>
    <n v="-19"/>
    <s v="17:42"/>
  </r>
  <r>
    <s v="Coordenadoria de Segurança, Transporte e Apoio Administrativo_x000a_"/>
    <x v="84"/>
    <m/>
    <s v=" SCON  "/>
    <s v=" SCON  "/>
    <x v="77"/>
    <m/>
    <d v="2017-08-01T18:44:00"/>
    <d v="2017-08-09T13:28:00"/>
    <s v="Para minutar contrato"/>
    <d v="1900-01-06T18:44:00"/>
    <n v="7.7805555555605679"/>
    <d v="1900-01-06T00:00:00"/>
    <s v="18:44"/>
  </r>
  <r>
    <s v="Coordenadoria de Segurança, Transporte e Apoio Administrativo_x000a_"/>
    <x v="84"/>
    <m/>
    <s v=" CLC  "/>
    <s v=" CLC  "/>
    <x v="74"/>
    <m/>
    <d v="2017-08-09T13:28:00"/>
    <d v="2017-08-09T16:38:00"/>
    <s v="Inserida a minuta contratual. Segue, para análise"/>
    <d v="1899-12-30T03:10:00"/>
    <n v="0.13194444444525288"/>
    <d v="1899-12-31T00:00:00"/>
    <s v="13:28"/>
  </r>
  <r>
    <s v="Coordenadoria de Segurança, Transporte e Apoio Administrativo_x000a_"/>
    <x v="84"/>
    <m/>
    <s v=" SECGA  "/>
    <s v=" SECGA  "/>
    <x v="69"/>
    <m/>
    <d v="2017-08-09T16:38:00"/>
    <d v="2017-08-09T17:09:00"/>
    <s v="Para análise e designação de gestores e fiscais."/>
    <d v="1899-12-30T00:31:00"/>
    <n v="2.1527777775190771E-2"/>
    <d v="1899-12-31T00:00:00"/>
    <s v="16:38"/>
  </r>
  <r>
    <s v="Coordenadoria de Segurança, Transporte e Apoio Administrativo_x000a_"/>
    <x v="84"/>
    <m/>
    <s v=" ASSDG  "/>
    <s v=" ASSDG  "/>
    <x v="79"/>
    <m/>
    <d v="2017-08-09T17:09:00"/>
    <d v="2017-08-10T17:05:00"/>
    <s v="Para análise da minuta contratual"/>
    <d v="1899-12-30T23:56:00"/>
    <n v="0.99722222222044365"/>
    <d v="1900-01-01T00:00:00"/>
    <s v="17:9"/>
  </r>
  <r>
    <s v="Coordenadoria de Segurança, Transporte e Apoio Administrativo_x000a_"/>
    <x v="84"/>
    <m/>
    <s v=" DG  "/>
    <s v=" DG  "/>
    <x v="68"/>
    <m/>
    <d v="2017-08-10T17:05:00"/>
    <d v="2017-08-13T22:41:00"/>
    <s v="Para os devidos fins."/>
    <d v="1900-01-02T05:36:00"/>
    <n v="3.2333333333372138"/>
    <d v="1899-12-31T00:00:00"/>
    <s v="17:5"/>
  </r>
  <r>
    <s v="Coordenadoria de Segurança, Transporte e Apoio Administrativo_x000a_"/>
    <x v="84"/>
    <m/>
    <s v=" COC  "/>
    <s v=" COC  "/>
    <x v="80"/>
    <m/>
    <d v="2017-08-13T22:41:00"/>
    <d v="2017-08-14T15:32:00"/>
    <s v="Para empenhar."/>
    <d v="1899-12-30T16:51:00"/>
    <n v="0.70208333332993789"/>
    <d v="1899-12-31T00:00:00"/>
    <s v="22:41"/>
  </r>
  <r>
    <s v="Coordenadoria de Segurança, Transporte e Apoio Administrativo_x000a_"/>
    <x v="84"/>
    <m/>
    <s v=" GABCOC  "/>
    <s v=" GABCOC  "/>
    <x v="83"/>
    <m/>
    <d v="2017-08-14T15:32:00"/>
    <d v="2017-08-15T13:34:00"/>
    <s v="Para emissão de Nota de Empenho."/>
    <d v="1899-12-30T22:02:00"/>
    <n v="0.9180555555576575"/>
    <d v="1900-01-01T00:00:00"/>
    <s v="15:32"/>
  </r>
  <r>
    <s v="Coordenadoria de Segurança, Transporte e Apoio Administrativo_x000a_"/>
    <x v="85"/>
    <m/>
    <s v="089ZE  "/>
    <s v="089ZE  "/>
    <x v="157"/>
    <m/>
    <s v="-"/>
    <d v="2017-05-22T17:40:00"/>
    <s v="-"/>
    <d v="1899-12-30T00:00:00"/>
    <n v="0"/>
    <e v="#VALUE!"/>
    <e v="#VALUE!"/>
  </r>
  <r>
    <s v="Coordenadoria de Segurança, Transporte e Apoio Administrativo_x000a_"/>
    <x v="85"/>
    <m/>
    <s v="SESEG  "/>
    <s v="SESEG  "/>
    <x v="2"/>
    <m/>
    <d v="2017-05-22T17:40:00"/>
    <d v="2017-05-24T18:54:00"/>
    <s v="Para análise da viabilidade da contratação."/>
    <d v="1900-01-01T01:14:00"/>
    <n v="2.0513888888890506"/>
    <d v="1900-01-02T00:00:00"/>
    <s v="17:40"/>
  </r>
  <r>
    <s v="Coordenadoria de Segurança, Transporte e Apoio Administrativo_x000a_"/>
    <x v="85"/>
    <m/>
    <s v="CSTA  "/>
    <s v="CSTA  "/>
    <x v="17"/>
    <m/>
    <d v="2017-05-24T18:54:00"/>
    <d v="2017-05-25T16:54:00"/>
    <s v="Para análise"/>
    <d v="1899-12-30T22:00:00"/>
    <n v="0.91666666667151731"/>
    <d v="1900-01-01T00:00:00"/>
    <s v="18:54"/>
  </r>
  <r>
    <s v="Coordenadoria de Segurança, Transporte e Apoio Administrativo_x000a_"/>
    <x v="85"/>
    <m/>
    <s v="SESEG  "/>
    <s v="SESEG  "/>
    <x v="2"/>
    <m/>
    <d v="2017-05-25T16:54:00"/>
    <d v="2017-06-28T16:23:00"/>
    <s v="Para providências"/>
    <d v="1900-02-01T23:29:00"/>
    <n v="33.978472222217533"/>
    <d v="1900-01-02T00:00:00"/>
    <s v="16:54"/>
  </r>
  <r>
    <s v="Coordenadoria de Segurança, Transporte e Apoio Administrativo_x000a_"/>
    <x v="85"/>
    <m/>
    <s v="CSTA  "/>
    <s v="CSTA  "/>
    <x v="17"/>
    <m/>
    <d v="2017-06-28T16:23:00"/>
    <d v="2017-07-04T17:49:00"/>
    <s v="Para prosseguimento"/>
    <d v="1900-01-05T01:26:00"/>
    <n v="6.0597222222204437"/>
    <n v="-19"/>
    <s v="16:23"/>
  </r>
  <r>
    <s v="Coordenadoria de Segurança, Transporte e Apoio Administrativo_x000a_"/>
    <x v="85"/>
    <m/>
    <s v="SESEG  "/>
    <s v="SESEG  "/>
    <x v="2"/>
    <m/>
    <d v="2017-07-04T17:49:00"/>
    <d v="2017-07-05T17:31:00"/>
    <s v="Para providências."/>
    <d v="1899-12-30T23:42:00"/>
    <n v="0.98750000000291038"/>
    <d v="1900-01-01T00:00:00"/>
    <s v="17:49"/>
  </r>
  <r>
    <s v="Coordenadoria de Segurança, Transporte e Apoio Administrativo_x000a_"/>
    <x v="85"/>
    <m/>
    <s v="CSTA  "/>
    <s v="CSTA  "/>
    <x v="17"/>
    <m/>
    <d v="2017-07-05T17:31:00"/>
    <d v="2017-07-06T13:19:00"/>
    <s v="prossiga"/>
    <d v="1899-12-30T19:48:00"/>
    <n v="0.82499999999708962"/>
    <d v="1900-01-01T00:00:00"/>
    <s v="17:31"/>
  </r>
  <r>
    <s v="Coordenadoria de Segurança, Transporte e Apoio Administrativo_x000a_"/>
    <x v="85"/>
    <m/>
    <s v="SECGS  "/>
    <s v="SECGS  "/>
    <x v="18"/>
    <m/>
    <d v="2017-07-06T13:19:00"/>
    <d v="2017-07-06T16:19:00"/>
    <s v="Para prosseguimento da contratação de alarme monitorado, considerando os ajustes feitos no TR"/>
    <d v="1899-12-30T03:00:00"/>
    <n v="0.125"/>
    <d v="1899-12-31T00:00:00"/>
    <s v="13:19"/>
  </r>
  <r>
    <s v="Coordenadoria de Segurança, Transporte e Apoio Administrativo_x000a_"/>
    <x v="85"/>
    <m/>
    <s v="SPO  "/>
    <s v="SPO  "/>
    <x v="97"/>
    <m/>
    <d v="2017-07-06T16:19:00"/>
    <d v="2017-07-06T17:08:00"/>
    <s v="Solicitamos disponibilidade orçamentária para a contratação e envio à SECGA."/>
    <d v="1899-12-30T00:49:00"/>
    <n v="3.4027777779556345E-2"/>
    <d v="1899-12-31T00:00:00"/>
    <s v="16:19"/>
  </r>
  <r>
    <s v="Coordenadoria de Segurança, Transporte e Apoio Administrativo_x000a_"/>
    <x v="85"/>
    <m/>
    <s v=" SESEG  "/>
    <s v=" SESEG  "/>
    <x v="2"/>
    <m/>
    <d v="2017-07-06T17:08:00"/>
    <d v="2017-07-11T15:13:00"/>
    <s v="Para inserir o pedido no sistema SIOFI. Após, volte."/>
    <d v="1900-01-03T22:05:00"/>
    <n v="4.9201388888905058"/>
    <d v="1900-01-03T00:00:00"/>
    <s v="17:8"/>
  </r>
  <r>
    <s v="Coordenadoria de Segurança, Transporte e Apoio Administrativo_x000a_"/>
    <x v="85"/>
    <m/>
    <s v=" CSTA  "/>
    <s v=" CSTA  "/>
    <x v="17"/>
    <m/>
    <d v="2017-07-11T15:13:00"/>
    <d v="2017-07-11T15:45:00"/>
    <s v="para prosseguir"/>
    <d v="1899-12-30T00:32:00"/>
    <n v="2.2222222221898846E-2"/>
    <d v="1899-12-31T00:00:00"/>
    <s v="15:13"/>
  </r>
  <r>
    <s v="Coordenadoria de Segurança, Transporte e Apoio Administrativo_x000a_"/>
    <x v="85"/>
    <m/>
    <s v=" SECGS  "/>
    <s v=" SECGS  "/>
    <x v="18"/>
    <m/>
    <d v="2017-07-11T15:45:00"/>
    <d v="2017-07-12T14:05:00"/>
    <s v="Para prosseguimento da contrataÃ§Ã£o de alarme monitorado atÃ© 30/11/2017"/>
    <d v="1899-12-30T22:20:00"/>
    <n v="0.93055555555474712"/>
    <d v="1900-01-01T00:00:00"/>
    <s v="15:45"/>
  </r>
  <r>
    <s v="Coordenadoria de Segurança, Transporte e Apoio Administrativo_x000a_"/>
    <x v="85"/>
    <m/>
    <s v=" SPO  "/>
    <s v=" SPO  "/>
    <x v="70"/>
    <m/>
    <d v="2017-07-12T14:05:00"/>
    <d v="2017-07-13T15:55:00"/>
    <s v="DISP ORÇ"/>
    <d v="1899-12-31T01:50:00"/>
    <n v="1.0763888888905058"/>
    <d v="1900-01-01T00:00:00"/>
    <s v="14:5"/>
  </r>
  <r>
    <s v="Coordenadoria de Segurança, Transporte e Apoio Administrativo_x000a_"/>
    <x v="85"/>
    <m/>
    <s v=" COC  "/>
    <s v=" COC  "/>
    <x v="80"/>
    <m/>
    <d v="2017-07-13T15:55:00"/>
    <d v="2017-07-13T16:10:00"/>
    <s v="Para ciência e encaminhamento."/>
    <d v="1899-12-30T00:15:00"/>
    <n v="1.0416666664241347E-2"/>
    <d v="1899-12-31T00:00:00"/>
    <s v="15:55"/>
  </r>
  <r>
    <s v="Coordenadoria de Segurança, Transporte e Apoio Administrativo_x000a_"/>
    <x v="85"/>
    <m/>
    <s v=" SECOFC  "/>
    <s v=" SECOFC  "/>
    <x v="72"/>
    <m/>
    <d v="2017-07-13T16:10:00"/>
    <d v="2017-07-13T17:34:00"/>
    <s v="Para ciência e encaminhamento."/>
    <d v="1899-12-30T01:24:00"/>
    <n v="5.8333333334303461E-2"/>
    <d v="1899-12-31T00:00:00"/>
    <s v="16:10"/>
  </r>
  <r>
    <s v="Coordenadoria de Segurança, Transporte e Apoio Administrativo_x000a_"/>
    <x v="85"/>
    <m/>
    <s v=" CLC  "/>
    <s v=" CLC  "/>
    <x v="74"/>
    <m/>
    <d v="2017-07-13T17:34:00"/>
    <d v="2017-07-14T17:36:00"/>
    <s v="Com informação de disponibilidade orçamentária, para demais providências."/>
    <d v="1899-12-31T00:02:00"/>
    <n v="1.0013888888861402"/>
    <d v="1900-01-01T00:00:00"/>
    <s v="17:34"/>
  </r>
  <r>
    <s v="Coordenadoria de Segurança, Transporte e Apoio Administrativo_x000a_"/>
    <x v="85"/>
    <m/>
    <s v=" SASAC  "/>
    <s v=" SASAC  "/>
    <x v="92"/>
    <m/>
    <d v="2017-07-14T17:36:00"/>
    <d v="2017-07-18T13:24:00"/>
    <s v="Para elaborar Termo de Dispensa de Licitação."/>
    <d v="1900-01-02T19:48:00"/>
    <n v="3.8250000000043656"/>
    <d v="1900-01-02T00:00:00"/>
    <s v="17:36"/>
  </r>
  <r>
    <s v="Coordenadoria de Segurança, Transporte e Apoio Administrativo_x000a_"/>
    <x v="85"/>
    <m/>
    <s v=" SCON  "/>
    <s v=" SCON  "/>
    <x v="77"/>
    <m/>
    <d v="2017-07-18T13:24:00"/>
    <d v="2017-07-28T15:03:00"/>
    <s v="PARA ELABORAR MINUTA DE CONTRATO"/>
    <d v="1900-01-09T01:39:00"/>
    <n v="10.068749999998545"/>
    <d v="1900-01-08T00:00:00"/>
    <s v="13:24"/>
  </r>
  <r>
    <s v="Coordenadoria de Segurança, Transporte e Apoio Administrativo_x000a_"/>
    <x v="85"/>
    <m/>
    <s v=" CLC  "/>
    <s v=" CLC  "/>
    <x v="74"/>
    <m/>
    <d v="2017-07-28T15:03:00"/>
    <d v="2017-07-31T14:58:00"/>
    <s v="Elaborada minuta do contrato."/>
    <d v="1900-01-01T23:55:00"/>
    <n v="2.9965277777810115"/>
    <d v="1900-01-01T00:00:00"/>
    <s v="15:3"/>
  </r>
  <r>
    <s v="Coordenadoria de Segurança, Transporte e Apoio Administrativo_x000a_"/>
    <x v="85"/>
    <m/>
    <s v=" SECGA  "/>
    <s v=" SECGA  "/>
    <x v="69"/>
    <m/>
    <d v="2017-07-31T14:58:00"/>
    <d v="2017-08-01T13:02:00"/>
    <s v="Segue para análise Termo de Dispensa de Licitação e minuta do Contrato."/>
    <d v="1899-12-30T22:04:00"/>
    <n v="0.91944444444379769"/>
    <n v="-22"/>
    <s v="14:58"/>
  </r>
  <r>
    <s v="Coordenadoria de Segurança, Transporte e Apoio Administrativo_x000a_"/>
    <x v="85"/>
    <m/>
    <s v=" ASSPRES  "/>
    <s v=" ASSPRES  "/>
    <x v="158"/>
    <m/>
    <d v="2017-08-01T13:02:00"/>
    <d v="2017-08-01T13:40:00"/>
    <s v="Para análise da dispensa com contrato balizado no artigo 24º II da lei de licitações."/>
    <d v="1899-12-30T00:38:00"/>
    <n v="2.6388888887595385E-2"/>
    <d v="1899-12-31T00:00:00"/>
    <s v="13:2"/>
  </r>
  <r>
    <s v="Coordenadoria de Segurança, Transporte e Apoio Administrativo_x000a_"/>
    <x v="85"/>
    <m/>
    <s v=" ASSDG  "/>
    <s v=" ASSDG  "/>
    <x v="79"/>
    <m/>
    <d v="2017-08-01T13:40:00"/>
    <d v="2017-08-02T13:30:00"/>
    <s v="Para os devidos fins."/>
    <d v="1899-12-30T23:50:00"/>
    <n v="0.99305555555474712"/>
    <d v="1900-01-01T00:00:00"/>
    <s v="13:40"/>
  </r>
  <r>
    <s v="Coordenadoria de Segurança, Transporte e Apoio Administrativo_x000a_"/>
    <x v="85"/>
    <m/>
    <s v=" DG  "/>
    <s v=" DG  "/>
    <x v="68"/>
    <m/>
    <d v="2017-08-02T13:30:00"/>
    <d v="2017-08-04T17:08:00"/>
    <s v="Para apreciação."/>
    <d v="1900-01-01T03:38:00"/>
    <n v="2.1513888888875954"/>
    <d v="1900-01-02T00:00:00"/>
    <s v="13:30"/>
  </r>
  <r>
    <s v="Coordenadoria de Segurança, Transporte e Apoio Administrativo_x000a_"/>
    <x v="85"/>
    <m/>
    <s v=" COC  "/>
    <s v=" COC  "/>
    <x v="80"/>
    <m/>
    <d v="2017-08-04T17:08:00"/>
    <d v="2017-08-04T19:12:00"/>
    <s v="Para empenhar."/>
    <d v="1899-12-30T02:04:00"/>
    <n v="8.6111111115314998E-2"/>
    <d v="1899-12-31T00:00:00"/>
    <s v="17:8"/>
  </r>
  <r>
    <s v="Coordenadoria de Segurança, Transporte e Apoio Administrativo_x000a_"/>
    <x v="85"/>
    <m/>
    <s v=" GABCOC  "/>
    <s v=" GABCOC  "/>
    <x v="83"/>
    <m/>
    <d v="2017-08-04T19:12:00"/>
    <d v="2017-08-07T13:19:00"/>
    <s v="Para emissão de Nota de Empenho."/>
    <d v="1900-01-01T18:07:00"/>
    <n v="2.7548611111051287"/>
    <d v="1900-01-01T00:00:00"/>
    <s v="19:12"/>
  </r>
  <r>
    <s v="Coordenadoria de Segurança, Transporte e Apoio Administrativo_x000a_"/>
    <x v="86"/>
    <m/>
    <s v="084ZE  "/>
    <s v="084ZE  "/>
    <x v="159"/>
    <m/>
    <s v="-"/>
    <d v="2017-06-20T09:23:00"/>
    <s v="-"/>
    <d v="1899-12-30T00:00:00"/>
    <n v="0"/>
    <e v="#VALUE!"/>
    <e v="#VALUE!"/>
  </r>
  <r>
    <s v="Coordenadoria de Segurança, Transporte e Apoio Administrativo_x000a_"/>
    <x v="86"/>
    <m/>
    <s v="SESEG  "/>
    <s v="SESEG  "/>
    <x v="2"/>
    <m/>
    <d v="2017-06-20T09:23:00"/>
    <d v="2017-06-27T13:10:00"/>
    <s v="Para análise"/>
    <d v="1900-01-06T03:47:00"/>
    <n v="7.1576388888861402"/>
    <d v="1900-01-05T00:00:00"/>
    <s v="9:23"/>
  </r>
  <r>
    <s v="Coordenadoria de Segurança, Transporte e Apoio Administrativo_x000a_"/>
    <x v="86"/>
    <m/>
    <s v="084ZE  "/>
    <s v="084ZE  "/>
    <x v="159"/>
    <m/>
    <d v="2017-06-27T13:10:00"/>
    <d v="2017-07-06T15:47:00"/>
    <s v="Para providência"/>
    <d v="1900-01-08T02:37:00"/>
    <n v="9.109027777776646"/>
    <n v="-16"/>
    <s v="13:10"/>
  </r>
  <r>
    <s v="Coordenadoria de Segurança, Transporte e Apoio Administrativo_x000a_"/>
    <x v="86"/>
    <m/>
    <s v="SESEG  "/>
    <s v="SESEG  "/>
    <x v="2"/>
    <m/>
    <d v="2017-07-06T15:47:00"/>
    <d v="2017-07-11T15:07:00"/>
    <s v="Para providências"/>
    <d v="1900-01-03T23:20:00"/>
    <n v="4.9722222222262644"/>
    <d v="1900-01-03T00:00:00"/>
    <s v="15:47"/>
  </r>
  <r>
    <s v="Coordenadoria de Segurança, Transporte e Apoio Administrativo_x000a_"/>
    <x v="86"/>
    <m/>
    <s v="084ZE  "/>
    <s v="084ZE  "/>
    <x v="159"/>
    <m/>
    <d v="2017-07-11T15:07:00"/>
    <d v="2017-07-13T17:32:00"/>
    <s v="Para verificar se há sistema de alarme instalado."/>
    <d v="1900-01-01T02:25:00"/>
    <n v="2.1006944444452529"/>
    <d v="1900-01-02T00:00:00"/>
    <s v="15:7"/>
  </r>
  <r>
    <s v="Coordenadoria de Segurança, Transporte e Apoio Administrativo_x000a_"/>
    <x v="86"/>
    <m/>
    <s v="SESEG  "/>
    <s v="SESEG  "/>
    <x v="2"/>
    <m/>
    <d v="2017-07-13T17:32:00"/>
    <d v="2017-07-24T16:38:00"/>
    <s v="Para análise"/>
    <d v="1900-01-09T23:06:00"/>
    <n v="10.962500000001455"/>
    <d v="1900-01-07T00:00:00"/>
    <s v="17:32"/>
  </r>
  <r>
    <s v="Coordenadoria de Segurança, Transporte e Apoio Administrativo_x000a_"/>
    <x v="86"/>
    <m/>
    <s v="084ZE  "/>
    <s v="084ZE  "/>
    <x v="159"/>
    <m/>
    <d v="2017-07-24T16:38:00"/>
    <d v="2017-07-28T10:39:00"/>
    <s v="Sugere-se refazer os orçamentos de alarme monitorado usando o nosso equipamento instalado."/>
    <d v="1900-01-02T18:01:00"/>
    <n v="3.7506944444394321"/>
    <d v="1900-01-04T00:00:00"/>
    <s v="16:38"/>
  </r>
  <r>
    <s v="Coordenadoria de Segurança, Transporte e Apoio Administrativo_x000a_"/>
    <x v="86"/>
    <m/>
    <s v="SESEG  "/>
    <s v="SESEG  "/>
    <x v="2"/>
    <m/>
    <d v="2017-07-28T10:39:00"/>
    <d v="2017-07-28T18:34:00"/>
    <s v="Para análise"/>
    <d v="1899-12-30T07:55:00"/>
    <n v="0.32986111110949423"/>
    <d v="1899-12-31T00:00:00"/>
    <s v="10:39"/>
  </r>
  <r>
    <s v="Coordenadoria de Segurança, Transporte e Apoio Administrativo_x000a_"/>
    <x v="86"/>
    <m/>
    <s v="CSTA  "/>
    <s v="CSTA  "/>
    <x v="17"/>
    <m/>
    <d v="2017-07-28T18:34:00"/>
    <d v="2017-07-28T19:03:00"/>
    <s v="Para análise"/>
    <d v="1899-12-30T00:29:00"/>
    <n v="2.0138888889050577E-2"/>
    <d v="1899-12-31T00:00:00"/>
    <s v="18:34"/>
  </r>
  <r>
    <s v="Coordenadoria de Segurança, Transporte e Apoio Administrativo_x000a_"/>
    <x v="86"/>
    <m/>
    <s v=" SECGS  "/>
    <s v=" SECGS  "/>
    <x v="18"/>
    <m/>
    <d v="2017-07-28T19:03:00"/>
    <d v="2017-08-03T17:38:00"/>
    <s v="Para prosseguimento da contrataÃ§Ã£o de alarme monitorado atÃ© 30/11/2017"/>
    <d v="1900-01-04T22:35:00"/>
    <n v="5.9409722222262644"/>
    <n v="-17"/>
    <s v="19:3"/>
  </r>
  <r>
    <s v="Coordenadoria de Segurança, Transporte e Apoio Administrativo_x000a_"/>
    <x v="86"/>
    <m/>
    <s v=" SPO  "/>
    <s v=" SPO  "/>
    <x v="70"/>
    <m/>
    <d v="2017-08-03T17:38:00"/>
    <d v="2017-08-03T18:56:00"/>
    <s v="1. Para informar disponibilidade orçamentária. 2. Para SECGA."/>
    <d v="1899-12-30T01:18:00"/>
    <n v="5.4166666668606922E-2"/>
    <d v="1899-12-31T00:00:00"/>
    <s v="17:38"/>
  </r>
  <r>
    <s v="Coordenadoria de Segurança, Transporte e Apoio Administrativo_x000a_"/>
    <x v="86"/>
    <m/>
    <s v=" COC  "/>
    <s v=" COC  "/>
    <x v="80"/>
    <m/>
    <d v="2017-08-03T18:56:00"/>
    <d v="2017-08-04T16:05:00"/>
    <s v="Com a informação de disponibilidade"/>
    <d v="1899-12-30T21:09:00"/>
    <n v="0.88124999999854481"/>
    <d v="1900-01-01T00:00:00"/>
    <s v="18:56"/>
  </r>
  <r>
    <s v="Coordenadoria de Segurança, Transporte e Apoio Administrativo_x000a_"/>
    <x v="86"/>
    <m/>
    <s v=" SECOFC  "/>
    <s v=" SECOFC  "/>
    <x v="72"/>
    <m/>
    <d v="2017-08-04T16:05:00"/>
    <d v="2017-08-04T16:41:00"/>
    <s v="Para ciência e encaminhamento."/>
    <d v="1899-12-30T00:36:00"/>
    <n v="2.5000000001455192E-2"/>
    <d v="1899-12-31T00:00:00"/>
    <s v="16:5"/>
  </r>
  <r>
    <s v="Coordenadoria de Segurança, Transporte e Apoio Administrativo_x000a_"/>
    <x v="86"/>
    <m/>
    <s v=" SECGA  "/>
    <s v=" SECGA  "/>
    <x v="69"/>
    <m/>
    <d v="2017-08-04T16:41:00"/>
    <d v="2017-08-04T17:42:00"/>
    <s v="Com informação de disponibilidade orçamentária, para demais providências."/>
    <d v="1899-12-30T01:01:00"/>
    <n v="4.2361111110949423E-2"/>
    <d v="1899-12-31T00:00:00"/>
    <s v="16:41"/>
  </r>
  <r>
    <s v="Coordenadoria de Segurança, Transporte e Apoio Administrativo_x000a_"/>
    <x v="86"/>
    <m/>
    <s v=" CLC  "/>
    <s v=" CLC  "/>
    <x v="74"/>
    <m/>
    <d v="2017-08-04T17:42:00"/>
    <d v="2017-08-07T19:20:00"/>
    <s v="De acordo, Segue para procedimentos de contratação."/>
    <d v="1900-01-02T01:38:00"/>
    <n v="3.0680555555518367"/>
    <d v="1900-01-01T00:00:00"/>
    <s v="17:42"/>
  </r>
  <r>
    <s v="Coordenadoria de Segurança, Transporte e Apoio Administrativo_x000a_"/>
    <x v="86"/>
    <m/>
    <s v=" SASAC  "/>
    <s v=" SASAC  "/>
    <x v="92"/>
    <m/>
    <d v="2017-08-07T19:20:00"/>
    <d v="2017-08-09T17:05:00"/>
    <s v="Para elaborar Termo de Dispensa de Licitação."/>
    <d v="1899-12-31T21:45:00"/>
    <n v="1.90625"/>
    <d v="1900-01-02T00:00:00"/>
    <s v="19:20"/>
  </r>
  <r>
    <s v="Coordenadoria de Segurança, Transporte e Apoio Administrativo_x000a_"/>
    <x v="86"/>
    <m/>
    <s v=" SESEG  "/>
    <s v=" SESEG  "/>
    <x v="2"/>
    <m/>
    <d v="2017-08-09T17:05:00"/>
    <d v="2017-08-10T11:54:00"/>
    <s v="Para retificar projeto básico"/>
    <d v="1899-12-30T18:49:00"/>
    <n v="0.78402777777955635"/>
    <d v="1900-01-01T00:00:00"/>
    <s v="17:5"/>
  </r>
  <r>
    <s v="Coordenadoria de Segurança, Transporte e Apoio Administrativo_x000a_"/>
    <x v="86"/>
    <m/>
    <s v=" CSTA  "/>
    <s v=" CSTA  "/>
    <x v="17"/>
    <m/>
    <d v="2017-08-10T11:54:00"/>
    <d v="2017-08-10T16:04:00"/>
    <s v="Para ciência e análise"/>
    <d v="1899-12-30T04:10:00"/>
    <n v="0.17361111110949423"/>
    <d v="1899-12-31T00:00:00"/>
    <s v="11:54"/>
  </r>
  <r>
    <s v="Coordenadoria de Segurança, Transporte e Apoio Administrativo_x000a_"/>
    <x v="86"/>
    <m/>
    <s v=" SECGS  "/>
    <s v=" SECGS  "/>
    <x v="18"/>
    <m/>
    <d v="2017-08-10T16:04:00"/>
    <d v="2017-08-15T10:59:00"/>
    <s v="Para apreciação e prosseguimento."/>
    <d v="1900-01-03T18:55:00"/>
    <n v="4.7881944444452529"/>
    <d v="1900-01-02T00:00:00"/>
    <s v="16:4"/>
  </r>
  <r>
    <s v="Coordenadoria de Segurança, Transporte e Apoio Administrativo_x000a_"/>
    <x v="86"/>
    <m/>
    <s v=" CLC  "/>
    <s v=" CLC  "/>
    <x v="74"/>
    <m/>
    <d v="2017-08-15T10:59:00"/>
    <d v="2017-08-18T21:50:00"/>
    <s v="Para continuidade da contratação, considerando-se adequação do PB por fato superveniente."/>
    <d v="1900-01-02T10:51:00"/>
    <n v="3.4520833333299379"/>
    <d v="1900-01-03T00:00:00"/>
    <s v="10:59"/>
  </r>
  <r>
    <s v="Coordenadoria de Segurança, Transporte e Apoio Administrativo_x000a_"/>
    <x v="86"/>
    <m/>
    <s v=" SASAC  "/>
    <s v=" SASAC  "/>
    <x v="92"/>
    <m/>
    <d v="2017-08-18T21:50:00"/>
    <d v="2017-08-24T10:43:00"/>
    <s v="Para elaborar o Termo de Dispensa de Licitação."/>
    <d v="1900-01-04T12:53:00"/>
    <n v="5.5368055555591127"/>
    <d v="1900-01-04T00:00:00"/>
    <s v="21:50"/>
  </r>
  <r>
    <s v="Coordenadoria de Segurança, Transporte e Apoio Administrativo_x000a_"/>
    <x v="86"/>
    <m/>
    <s v=" SCON  "/>
    <s v=" SCON  "/>
    <x v="77"/>
    <m/>
    <d v="2017-08-24T10:43:00"/>
    <d v="2017-08-29T18:33:00"/>
    <s v="Para minutar contrato"/>
    <d v="1900-01-04T07:50:00"/>
    <n v="5.3263888888905058"/>
    <d v="1900-01-03T00:00:00"/>
    <s v="10:43"/>
  </r>
  <r>
    <s v="Coordenadoria de Segurança, Transporte e Apoio Administrativo_x000a_"/>
    <x v="86"/>
    <m/>
    <s v=" CLC  "/>
    <s v=" CLC  "/>
    <x v="74"/>
    <m/>
    <d v="2017-08-29T18:33:00"/>
    <d v="2017-08-29T19:06:00"/>
    <s v="Para análise da minuta do contrato,"/>
    <d v="1899-12-30T00:33:00"/>
    <n v="2.2916666661330964E-2"/>
    <d v="1899-12-31T00:00:00"/>
    <s v="18:33"/>
  </r>
  <r>
    <s v="Coordenadoria de Segurança, Transporte e Apoio Administrativo_x000a_"/>
    <x v="86"/>
    <m/>
    <s v=" SECGA  "/>
    <s v=" SECGA  "/>
    <x v="69"/>
    <m/>
    <d v="2017-08-29T19:06:00"/>
    <d v="2017-08-30T16:30:00"/>
    <s v="Segue para análise e designação de gestores/fiscais."/>
    <d v="1899-12-30T21:24:00"/>
    <n v="0.89166666667006211"/>
    <d v="1900-01-01T00:00:00"/>
    <s v="19:6"/>
  </r>
  <r>
    <s v="Coordenadoria de Segurança, Transporte e Apoio Administrativo_x000a_"/>
    <x v="86"/>
    <m/>
    <s v=" ASSDG  "/>
    <s v=" ASSDG  "/>
    <x v="79"/>
    <m/>
    <d v="2017-08-30T16:30:00"/>
    <d v="2017-08-30T19:17:00"/>
    <s v="Segue para análise"/>
    <d v="1899-12-30T02:47:00"/>
    <n v="0.11597222222189885"/>
    <d v="1899-12-31T00:00:00"/>
    <s v="16:30"/>
  </r>
  <r>
    <s v="Coordenadoria de Segurança, Transporte e Apoio Administrativo_x000a_"/>
    <x v="86"/>
    <m/>
    <s v=" DG  "/>
    <s v=" DG  "/>
    <x v="68"/>
    <m/>
    <d v="2017-08-30T19:17:00"/>
    <d v="2017-08-31T19:00:00"/>
    <s v="Para os devidos fins."/>
    <d v="1899-12-30T23:43:00"/>
    <n v="0.9881944444423425"/>
    <d v="1900-01-01T00:00:00"/>
    <s v="19:17"/>
  </r>
  <r>
    <s v="Coordenadoria de Segurança, Transporte e Apoio Administrativo_x000a_"/>
    <x v="86"/>
    <m/>
    <s v=" COC  "/>
    <s v=" COC  "/>
    <x v="80"/>
    <m/>
    <d v="2017-08-31T19:00:00"/>
    <d v="2017-09-01T13:15:00"/>
    <s v="para empenhar"/>
    <d v="1899-12-30T18:15:00"/>
    <n v="0.76041666667151731"/>
    <n v="-19"/>
    <s v="19:0"/>
  </r>
  <r>
    <s v="Coordenadoria de Segurança, Transporte e Apoio Administrativo_x000a_"/>
    <x v="86"/>
    <m/>
    <s v=" GABCOC  "/>
    <s v=" GABCOC  "/>
    <x v="83"/>
    <m/>
    <d v="2017-09-01T13:15:00"/>
    <d v="2017-09-01T15:36:00"/>
    <s v="Para emissão de Nota de Empenho."/>
    <d v="1899-12-30T02:21:00"/>
    <n v="9.7916666665696539E-2"/>
    <d v="1899-12-31T00:00:00"/>
    <s v="13:15"/>
  </r>
  <r>
    <s v="Coordenadoria de Segurança, Transporte e Apoio Administrativo_x000a_"/>
    <x v="87"/>
    <m/>
    <s v="075ZE  "/>
    <s v="075ZE  "/>
    <x v="160"/>
    <m/>
    <s v="-"/>
    <d v="2017-08-28T13:53:00"/>
    <s v="-"/>
    <d v="1899-12-30T00:00:00"/>
    <n v="0"/>
    <e v="#VALUE!"/>
    <e v="#VALUE!"/>
  </r>
  <r>
    <s v="Coordenadoria de Segurança, Transporte e Apoio Administrativo_x000a_"/>
    <x v="87"/>
    <m/>
    <s v="SESEG  "/>
    <s v="SESEG  "/>
    <x v="2"/>
    <m/>
    <d v="2017-08-28T13:53:00"/>
    <d v="2017-08-31T12:50:00"/>
    <s v="PARA ANÃLISE"/>
    <d v="1900-01-01T22:57:00"/>
    <n v="2.9562499999956344"/>
    <d v="1900-01-03T00:00:00"/>
    <s v="13:53"/>
  </r>
  <r>
    <s v="Coordenadoria de Segurança, Transporte e Apoio Administrativo_x000a_"/>
    <x v="87"/>
    <m/>
    <s v="CSTA  "/>
    <s v="CSTA  "/>
    <x v="17"/>
    <m/>
    <d v="2017-08-31T12:50:00"/>
    <d v="2017-08-31T18:27:00"/>
    <s v="Para apreciação"/>
    <d v="1899-12-30T05:37:00"/>
    <n v="0.23402777778392192"/>
    <d v="1899-12-31T00:00:00"/>
    <s v="12:50"/>
  </r>
  <r>
    <s v="Coordenadoria de Segurança, Transporte e Apoio Administrativo_x000a_"/>
    <x v="87"/>
    <m/>
    <s v="SECGS  "/>
    <s v="SECGS  "/>
    <x v="18"/>
    <m/>
    <d v="2017-08-31T18:27:00"/>
    <d v="2017-09-01T15:31:00"/>
    <s v="Para apreciação e prosseguimento."/>
    <d v="1899-12-30T21:04:00"/>
    <n v="0.87777777777228039"/>
    <n v="-19"/>
    <s v="18:27"/>
  </r>
  <r>
    <s v="Coordenadoria de Segurança, Transporte e Apoio Administrativo_x000a_"/>
    <x v="87"/>
    <m/>
    <s v="SPO  "/>
    <s v="SPO  "/>
    <x v="97"/>
    <m/>
    <d v="2017-09-01T15:31:00"/>
    <d v="2017-09-04T17:05:00"/>
    <s v="Solicitamos disponibilidade orçamentária e, após, para a contratação pela SECGA, preferencialmente"/>
    <d v="1900-01-02T01:34:00"/>
    <n v="3.0652777777795563"/>
    <d v="1900-01-01T00:00:00"/>
    <s v="15:31"/>
  </r>
  <r>
    <s v="Coordenadoria de Segurança, Transporte e Apoio Administrativo_x000a_"/>
    <x v="87"/>
    <m/>
    <s v="COC  "/>
    <s v="COC  "/>
    <x v="98"/>
    <m/>
    <d v="2017-09-04T17:05:00"/>
    <d v="2017-09-04T18:35:00"/>
    <s v="Com a informação de disponibilidade"/>
    <d v="1899-12-30T01:30:00"/>
    <n v="6.25E-2"/>
    <d v="1899-12-31T00:00:00"/>
    <s v="17:5"/>
  </r>
  <r>
    <s v="Coordenadoria de Segurança, Transporte e Apoio Administrativo_x000a_"/>
    <x v="87"/>
    <m/>
    <s v="SECOFC  "/>
    <s v="SECOFC  "/>
    <x v="122"/>
    <m/>
    <d v="2017-09-04T18:35:00"/>
    <d v="2017-09-04T19:04:00"/>
    <s v="Para ciência e encaminhamento."/>
    <d v="1899-12-30T00:29:00"/>
    <n v="2.0138888889050577E-2"/>
    <d v="1899-12-31T00:00:00"/>
    <s v="18:35"/>
  </r>
  <r>
    <s v="Coordenadoria de Segurança, Transporte e Apoio Administrativo_x000a_"/>
    <x v="87"/>
    <m/>
    <s v="SECGA  "/>
    <s v="SECGA  "/>
    <x v="84"/>
    <m/>
    <d v="2017-09-04T19:04:00"/>
    <d v="2017-09-05T15:30:00"/>
    <s v="Para demais providências"/>
    <d v="1899-12-30T20:26:00"/>
    <n v="0.85138888889196096"/>
    <d v="1900-01-01T00:00:00"/>
    <s v="19:4"/>
  </r>
  <r>
    <s v="Coordenadoria de Segurança, Transporte e Apoio Administrativo_x000a_"/>
    <x v="87"/>
    <m/>
    <s v="CLC  "/>
    <s v="CLC  "/>
    <x v="85"/>
    <m/>
    <d v="2017-09-05T15:30:00"/>
    <d v="2017-09-05T17:33:00"/>
    <s v="Tendo em vista o valor orçado solicito verificar a viabilidade em ser efetivada a contratação por di"/>
    <d v="1899-12-30T02:03:00"/>
    <n v="8.5416666661330964E-2"/>
    <d v="1899-12-31T00:00:00"/>
    <s v="15:30"/>
  </r>
  <r>
    <s v="Coordenadoria de Segurança, Transporte e Apoio Administrativo_x000a_"/>
    <x v="87"/>
    <m/>
    <s v=" SASAC  "/>
    <s v=" SASAC  "/>
    <x v="92"/>
    <m/>
    <d v="2017-09-05T17:33:00"/>
    <d v="2017-09-15T14:49:00"/>
    <s v="Para elaborar Termo de Dispensa de Licitação."/>
    <d v="1900-01-08T21:16:00"/>
    <n v="9.8861111111109494"/>
    <d v="1900-01-06T00:00:00"/>
    <s v="17:33"/>
  </r>
  <r>
    <s v="Coordenadoria de Segurança, Transporte e Apoio Administrativo_x000a_"/>
    <x v="87"/>
    <m/>
    <s v=" CLC  "/>
    <s v=" CLC  "/>
    <x v="74"/>
    <m/>
    <d v="2017-09-15T14:49:00"/>
    <d v="2017-09-15T18:13:00"/>
    <s v="COM TERMO DE DISPENSA DE LICITAÇÃO Nº 360/2017"/>
    <d v="1899-12-30T03:24:00"/>
    <n v="0.14166666667006211"/>
    <d v="1899-12-31T00:00:00"/>
    <s v="14:49"/>
  </r>
  <r>
    <s v="Coordenadoria de Segurança, Transporte e Apoio Administrativo_x000a_"/>
    <x v="87"/>
    <m/>
    <s v=" SECGA  "/>
    <s v=" SECGA  "/>
    <x v="69"/>
    <m/>
    <d v="2017-09-15T18:13:00"/>
    <d v="2017-09-18T15:21:00"/>
    <s v="Segue para análise e designação de gestores."/>
    <d v="1900-01-01T21:08:00"/>
    <n v="2.8805555555518367"/>
    <d v="1900-01-01T00:00:00"/>
    <s v="18:13"/>
  </r>
  <r>
    <s v="Coordenadoria de Segurança, Transporte e Apoio Administrativo_x000a_"/>
    <x v="87"/>
    <m/>
    <s v=" ASSDG  "/>
    <s v=" ASSDG  "/>
    <x v="79"/>
    <m/>
    <d v="2017-09-18T15:21:00"/>
    <d v="2017-09-19T12:56:00"/>
    <s v="Para análise."/>
    <d v="1899-12-30T21:35:00"/>
    <n v="0.89930555556202307"/>
    <d v="1900-01-01T00:00:00"/>
    <s v="15:21"/>
  </r>
  <r>
    <s v="Coordenadoria de Segurança, Transporte e Apoio Administrativo_x000a_"/>
    <x v="87"/>
    <m/>
    <s v=" SCL  "/>
    <s v=" SCL  "/>
    <x v="112"/>
    <m/>
    <d v="2017-09-19T12:56:00"/>
    <d v="2017-09-19T13:18:00"/>
    <s v="Para os devidos fins."/>
    <d v="1899-12-30T00:22:00"/>
    <n v="1.5277777776645962E-2"/>
    <d v="1899-12-31T00:00:00"/>
    <s v="12:56"/>
  </r>
  <r>
    <s v="Coordenadoria de Segurança, Transporte e Apoio Administrativo_x000a_"/>
    <x v="87"/>
    <m/>
    <s v=" SCON  "/>
    <s v=" SCON  "/>
    <x v="77"/>
    <m/>
    <d v="2017-09-19T13:18:00"/>
    <d v="2017-09-19T14:37:00"/>
    <s v="Para a providência retro."/>
    <d v="1899-12-30T01:19:00"/>
    <n v="5.486111110803904E-2"/>
    <d v="1899-12-31T00:00:00"/>
    <s v="13:18"/>
  </r>
  <r>
    <s v="Coordenadoria de Segurança, Transporte e Apoio Administrativo_x000a_"/>
    <x v="87"/>
    <m/>
    <s v=" CLC  "/>
    <s v=" CLC  "/>
    <x v="74"/>
    <m/>
    <d v="2017-09-19T14:37:00"/>
    <d v="2017-09-19T18:20:00"/>
    <s v="Para informar se para a presente contratação deverá haver formalização de contrato,"/>
    <d v="1899-12-30T03:43:00"/>
    <n v="0.15486111111385981"/>
    <d v="1899-12-31T00:00:00"/>
    <s v="14:37"/>
  </r>
  <r>
    <s v="Coordenadoria de Segurança, Transporte e Apoio Administrativo_x000a_"/>
    <x v="87"/>
    <m/>
    <s v=" DG  "/>
    <s v=" DG  "/>
    <x v="68"/>
    <m/>
    <d v="2017-09-19T18:20:00"/>
    <d v="2017-09-21T11:44:00"/>
    <s v="Para autorizar a Dispensa de Licitação."/>
    <d v="1899-12-31T17:24:00"/>
    <n v="1.7249999999985448"/>
    <d v="1900-01-02T00:00:00"/>
    <s v="18:20"/>
  </r>
  <r>
    <s v="Coordenadoria de Segurança, Transporte e Apoio Administrativo_x000a_"/>
    <x v="87"/>
    <m/>
    <s v=" COC  "/>
    <s v=" COC  "/>
    <x v="80"/>
    <m/>
    <d v="2017-09-21T11:44:00"/>
    <d v="2017-09-21T12:36:00"/>
    <s v="Para empenhar."/>
    <d v="1899-12-30T00:52:00"/>
    <n v="3.6111111112404615E-2"/>
    <d v="1899-12-31T00:00:00"/>
    <s v="11:44"/>
  </r>
  <r>
    <s v="Coordenadoria de Segurança, Transporte e Apoio Administrativo_x000a_"/>
    <x v="87"/>
    <m/>
    <s v=" GABCOC  "/>
    <s v=" GABCOC  "/>
    <x v="83"/>
    <m/>
    <d v="2017-09-21T12:36:00"/>
    <d v="2017-09-21T19:19:00"/>
    <s v="Para emissão de nota de empenho."/>
    <d v="1899-12-30T06:43:00"/>
    <n v="0.27986111110658385"/>
    <d v="1899-12-31T00:00:00"/>
    <s v="12:36"/>
  </r>
  <r>
    <s v="Coordenadoria de Segurança, Transporte e Apoio Administrativo_x000a_"/>
    <x v="88"/>
    <m/>
    <s v="SESEG  "/>
    <s v="SESEG  "/>
    <x v="2"/>
    <m/>
    <s v="-"/>
    <d v="2017-09-18T19:07:00"/>
    <s v="-"/>
    <d v="1899-12-30T00:00:00"/>
    <n v="0"/>
    <e v="#VALUE!"/>
    <e v="#VALUE!"/>
  </r>
  <r>
    <s v="Coordenadoria de Segurança, Transporte e Apoio Administrativo_x000a_"/>
    <x v="88"/>
    <m/>
    <s v="CSTA  "/>
    <s v="CSTA  "/>
    <x v="17"/>
    <m/>
    <d v="2017-09-18T19:07:00"/>
    <d v="2017-09-28T14:59:00"/>
    <s v="Contratação de empresa especializada para a instalação de 4 (quatro) monitores profissionais de 55, marca Samsung, modelo LFD, tecnologia LED, em estoque desta seção, para sistema de CFTV, fornecendo a mão de obra e o material necessário ao serviço."/>
    <d v="1900-01-08T19:52:00"/>
    <n v="9.827777777776646"/>
    <d v="1900-01-08T00:00:00"/>
    <s v="19:7"/>
  </r>
  <r>
    <s v="Coordenadoria de Segurança, Transporte e Apoio Administrativo_x000a_"/>
    <x v="88"/>
    <m/>
    <s v="SECGS  "/>
    <s v="SECGS  "/>
    <x v="18"/>
    <m/>
    <d v="2017-09-28T14:59:00"/>
    <d v="2017-09-28T17:51:00"/>
    <s v="Para anÃ¡lise da possibilidade de contrataÃ§Ã£o da empresa CONTROL LINE para a instalaÃ§Ã£o dos monitores"/>
    <d v="1899-12-30T02:52:00"/>
    <n v="0.11944444444816327"/>
    <d v="1899-12-31T00:00:00"/>
    <s v="14:59"/>
  </r>
  <r>
    <s v="Coordenadoria de Segurança, Transporte e Apoio Administrativo_x000a_"/>
    <x v="88"/>
    <m/>
    <s v="CSTA  "/>
    <s v="CSTA  "/>
    <x v="17"/>
    <m/>
    <d v="2017-09-28T17:51:00"/>
    <d v="2017-09-29T13:19:00"/>
    <s v="Para complementar o projeto, conforme segue."/>
    <d v="1899-12-30T19:28:00"/>
    <n v="0.81111111110658385"/>
    <d v="1900-01-01T00:00:00"/>
    <s v="17:51"/>
  </r>
  <r>
    <s v="Coordenadoria de Segurança, Transporte e Apoio Administrativo_x000a_"/>
    <x v="88"/>
    <m/>
    <s v="SECGS  "/>
    <s v="SECGS  "/>
    <x v="18"/>
    <m/>
    <d v="2017-09-29T13:19:00"/>
    <d v="2017-09-29T17:20:00"/>
    <s v="Para atender o contido no doc. 192743"/>
    <d v="1899-12-30T04:01:00"/>
    <n v="0.16736111111094942"/>
    <d v="1899-12-31T00:00:00"/>
    <s v="13:19"/>
  </r>
  <r>
    <s v="Coordenadoria de Segurança, Transporte e Apoio Administrativo_x000a_"/>
    <x v="88"/>
    <m/>
    <s v="SESEG  "/>
    <s v="SESEG  "/>
    <x v="2"/>
    <m/>
    <d v="2017-09-29T17:20:00"/>
    <d v="2017-10-20T12:09:00"/>
    <s v="rever PB"/>
    <d v="1900-01-19T18:49:00"/>
    <n v="20.784027777779556"/>
    <n v="-6"/>
    <s v="17:20"/>
  </r>
  <r>
    <s v="Coordenadoria de Segurança, Transporte e Apoio Administrativo_x000a_"/>
    <x v="88"/>
    <m/>
    <s v="CSTA  "/>
    <s v="CSTA  "/>
    <x v="17"/>
    <m/>
    <d v="2017-10-20T12:09:00"/>
    <d v="2017-10-20T12:26:00"/>
    <s v="para análise e encaminhamento"/>
    <d v="1899-12-30T00:17:00"/>
    <n v="1.1805555557657499E-2"/>
    <d v="1899-12-31T00:00:00"/>
    <s v="12:9"/>
  </r>
  <r>
    <s v="Coordenadoria de Segurança, Transporte e Apoio Administrativo_x000a_"/>
    <x v="88"/>
    <m/>
    <s v="SECGS  "/>
    <s v="SECGS  "/>
    <x v="18"/>
    <m/>
    <d v="2017-10-20T12:26:00"/>
    <d v="2017-11-03T14:31:00"/>
    <s v="Para prosseguimento, com o TR ajustado"/>
    <d v="1900-01-13T02:05:00"/>
    <n v="14.086805555554747"/>
    <n v="-12"/>
    <s v="12:26"/>
  </r>
  <r>
    <s v="Coordenadoria de Segurança, Transporte e Apoio Administrativo_x000a_"/>
    <x v="88"/>
    <m/>
    <s v="SPO  "/>
    <s v="SPO  "/>
    <x v="97"/>
    <m/>
    <d v="2017-11-03T14:31:00"/>
    <d v="2017-11-03T16:07:00"/>
    <s v="Solicitamos disponibilidade orçamentária e, após, para a SECGA dar continuidade à contratação."/>
    <d v="1899-12-30T01:36:00"/>
    <n v="6.6666666665696539E-2"/>
    <d v="1899-12-31T00:00:00"/>
    <s v="14:31"/>
  </r>
  <r>
    <s v="Coordenadoria de Segurança, Transporte e Apoio Administrativo_x000a_"/>
    <x v="88"/>
    <m/>
    <s v=" COC  "/>
    <s v=" COC  "/>
    <x v="80"/>
    <m/>
    <d v="2017-11-03T16:07:00"/>
    <d v="2017-11-03T17:52:00"/>
    <s v="Com a informação de disponibilidade"/>
    <d v="1899-12-30T01:45:00"/>
    <n v="7.2916666664241347E-2"/>
    <d v="1899-12-31T00:00:00"/>
    <s v="16:7"/>
  </r>
  <r>
    <s v="Coordenadoria de Segurança, Transporte e Apoio Administrativo_x000a_"/>
    <x v="88"/>
    <m/>
    <s v=" SECOFC  "/>
    <s v=" SECOFC  "/>
    <x v="72"/>
    <m/>
    <d v="2017-11-03T17:52:00"/>
    <d v="2017-11-03T19:04:00"/>
    <s v="Para ciência e encaminhamento."/>
    <d v="1899-12-30T01:12:00"/>
    <n v="5.0000000002910383E-2"/>
    <d v="1899-12-31T00:00:00"/>
    <s v="17:52"/>
  </r>
  <r>
    <s v="Coordenadoria de Segurança, Transporte e Apoio Administrativo_x000a_"/>
    <x v="88"/>
    <m/>
    <s v=" SECGA  "/>
    <s v=" SECGA  "/>
    <x v="69"/>
    <m/>
    <d v="2017-11-03T19:04:00"/>
    <d v="2017-11-03T19:47:00"/>
    <s v="Para demais providências"/>
    <d v="1899-12-30T00:43:00"/>
    <n v="2.9861111113859806E-2"/>
    <d v="1899-12-31T00:00:00"/>
    <s v="19:4"/>
  </r>
  <r>
    <s v="Coordenadoria de Segurança, Transporte e Apoio Administrativo_x000a_"/>
    <x v="88"/>
    <m/>
    <s v=" CLC  "/>
    <s v=" CLC  "/>
    <x v="74"/>
    <m/>
    <d v="2017-11-03T19:47:00"/>
    <d v="2017-11-07T19:45:00"/>
    <s v="Para dar continuidade na contratação considerando os orçamentos efetuados pelo setor solicitante."/>
    <d v="1900-01-02T23:58:00"/>
    <n v="3.9986111111065838"/>
    <d v="1900-01-02T00:00:00"/>
    <s v="19:47"/>
  </r>
  <r>
    <s v="Coordenadoria de Segurança, Transporte e Apoio Administrativo_x000a_"/>
    <x v="88"/>
    <m/>
    <s v=" SECGA  "/>
    <s v=" SECGA  "/>
    <x v="69"/>
    <m/>
    <d v="2017-11-07T19:45:00"/>
    <d v="2017-11-08T15:45:00"/>
    <s v="Para análise e conveniência de Dispensa de Licitação."/>
    <d v="1899-12-30T20:00:00"/>
    <n v="0.83333333333575865"/>
    <d v="1900-01-01T00:00:00"/>
    <s v="19:45"/>
  </r>
  <r>
    <s v="Coordenadoria de Segurança, Transporte e Apoio Administrativo_x000a_"/>
    <x v="88"/>
    <m/>
    <s v=" CLC  "/>
    <s v=" CLC  "/>
    <x v="74"/>
    <m/>
    <d v="2017-11-08T15:45:00"/>
    <d v="2017-11-09T17:22:00"/>
    <s v="Para elaboração do termo de dispensa de licitação."/>
    <d v="1899-12-31T01:37:00"/>
    <n v="1.0673611111124046"/>
    <d v="1900-01-01T00:00:00"/>
    <s v="15:45"/>
  </r>
  <r>
    <s v="Coordenadoria de Segurança, Transporte e Apoio Administrativo_x000a_"/>
    <x v="88"/>
    <m/>
    <s v=" SASAC  "/>
    <s v=" SASAC  "/>
    <x v="92"/>
    <m/>
    <d v="2017-11-09T17:22:00"/>
    <d v="2017-11-17T17:01:00"/>
    <s v="Para elaborar Termo de Dispensa de Licitação."/>
    <d v="1900-01-06T23:39:00"/>
    <n v="7.9854166666627862"/>
    <d v="1900-01-06T00:00:00"/>
    <s v="17:22"/>
  </r>
  <r>
    <s v="Coordenadoria de Segurança, Transporte e Apoio Administrativo_x000a_"/>
    <x v="88"/>
    <m/>
    <s v=" CLC  "/>
    <s v=" CLC  "/>
    <x v="74"/>
    <m/>
    <d v="2017-11-17T17:01:00"/>
    <d v="2017-11-20T12:58:00"/>
    <s v="Com Termo"/>
    <d v="1900-01-01T19:57:00"/>
    <n v="2.8312500000029104"/>
    <d v="1900-01-01T00:00:00"/>
    <s v="17:1"/>
  </r>
  <r>
    <s v="Coordenadoria de Segurança, Transporte e Apoio Administrativo_x000a_"/>
    <x v="88"/>
    <m/>
    <s v=" SECGA  "/>
    <s v=" SECGA  "/>
    <x v="69"/>
    <m/>
    <d v="2017-11-20T12:58:00"/>
    <d v="2017-11-20T16:46:00"/>
    <s v="Segue o Termo de Dispensa de Licitação nº 388/2017 para análise e designação de Gestor/Fiscal."/>
    <d v="1899-12-30T03:48:00"/>
    <n v="0.15833333333284827"/>
    <d v="1899-12-31T00:00:00"/>
    <s v="12:58"/>
  </r>
  <r>
    <s v="Coordenadoria de Segurança, Transporte e Apoio Administrativo_x000a_"/>
    <x v="88"/>
    <m/>
    <s v=" DG  "/>
    <s v=" DG  "/>
    <x v="68"/>
    <m/>
    <d v="2017-11-20T16:46:00"/>
    <d v="2017-11-21T13:40:00"/>
    <s v="Solicito autorização para a contratação por dispensa de licitação."/>
    <d v="1899-12-30T20:54:00"/>
    <n v="0.87083333333430346"/>
    <d v="1900-01-01T00:00:00"/>
    <s v="16:46"/>
  </r>
  <r>
    <s v="Coordenadoria de Segurança, Transporte e Apoio Administrativo_x000a_"/>
    <x v="88"/>
    <m/>
    <s v=" COC  "/>
    <s v=" COC  "/>
    <x v="80"/>
    <m/>
    <d v="2017-11-21T13:40:00"/>
    <d v="2017-11-21T15:20:00"/>
    <s v="Para empenhar"/>
    <d v="1899-12-30T01:40:00"/>
    <n v="6.9444444445252884E-2"/>
    <d v="1899-12-31T00:00:00"/>
    <s v="13:40"/>
  </r>
  <r>
    <s v="Coordenadoria de Segurança, Transporte e Apoio Administrativo_x000a_"/>
    <x v="88"/>
    <m/>
    <s v=" GABCOC  "/>
    <s v=" GABCOC  "/>
    <x v="83"/>
    <m/>
    <d v="2017-11-21T15:20:00"/>
    <d v="2017-11-21T17:56:00"/>
    <s v="Para emissão de Nota de Empenho."/>
    <d v="1899-12-30T02:36:00"/>
    <n v="0.10833333332993789"/>
    <d v="1899-12-31T00:00:00"/>
    <s v="15:20"/>
  </r>
  <r>
    <s v="Coordenadoria de Segurança, Transporte e Apoio Administrativo_x000a_"/>
    <x v="89"/>
    <m/>
    <s v="GABSECGS  "/>
    <s v="GABSECGS  "/>
    <x v="161"/>
    <m/>
    <s v="-"/>
    <d v="2017-10-18T18:20:00"/>
    <s v="-"/>
    <d v="1899-12-30T00:00:00"/>
    <n v="0"/>
    <e v="#VALUE!"/>
    <e v="#VALUE!"/>
  </r>
  <r>
    <s v="Coordenadoria de Segurança, Transporte e Apoio Administrativo_x000a_"/>
    <x v="89"/>
    <m/>
    <s v="CSTA  "/>
    <s v="CSTA  "/>
    <x v="17"/>
    <m/>
    <d v="2017-10-18T18:20:00"/>
    <d v="2017-10-18T18:50:00"/>
    <s v="À CSTA: para conferência do projeto e da documentação."/>
    <d v="1899-12-30T00:30:00"/>
    <n v="2.0833333328482695E-2"/>
    <d v="1899-12-31T00:00:00"/>
    <s v="18:20"/>
  </r>
  <r>
    <s v="Coordenadoria de Segurança, Transporte e Apoio Administrativo_x000a_"/>
    <x v="89"/>
    <m/>
    <s v="SESEG  "/>
    <s v="SESEG  "/>
    <x v="2"/>
    <m/>
    <d v="2017-10-18T18:50:00"/>
    <d v="2017-10-19T13:07:00"/>
    <s v="Para providÃªncias Ã  adesÃ£o Ã  ARP 55/2017 do IFSC"/>
    <d v="1899-12-30T18:17:00"/>
    <n v="0.7618055555576575"/>
    <d v="1900-01-01T00:00:00"/>
    <s v="18:50"/>
  </r>
  <r>
    <s v="Coordenadoria de Segurança, Transporte e Apoio Administrativo_x000a_"/>
    <x v="89"/>
    <m/>
    <s v="CSTA  "/>
    <s v="CSTA  "/>
    <x v="17"/>
    <m/>
    <d v="2017-10-19T13:07:00"/>
    <d v="2017-10-19T17:15:00"/>
    <s v="Em devolução"/>
    <d v="1899-12-30T04:08:00"/>
    <n v="0.17222222222335404"/>
    <d v="1899-12-31T00:00:00"/>
    <s v="13:7"/>
  </r>
  <r>
    <s v="Coordenadoria de Segurança, Transporte e Apoio Administrativo_x000a_"/>
    <x v="89"/>
    <m/>
    <s v="SECGS  "/>
    <s v="SECGS  "/>
    <x v="18"/>
    <m/>
    <d v="2017-10-19T17:15:00"/>
    <d v="2017-10-19T18:33:00"/>
    <s v="Para análise, com os documentos complementares e checklist."/>
    <d v="1899-12-30T01:18:00"/>
    <n v="5.4166666668606922E-2"/>
    <d v="1899-12-31T00:00:00"/>
    <s v="17:15"/>
  </r>
  <r>
    <s v="Coordenadoria de Segurança, Transporte e Apoio Administrativo_x000a_"/>
    <x v="89"/>
    <m/>
    <s v="SPO  "/>
    <s v="SPO  "/>
    <x v="97"/>
    <m/>
    <d v="2017-10-19T18:33:00"/>
    <d v="2017-10-19T18:57:00"/>
    <s v="Com informações: I. À SPO; II. À SECGA; III. À ASSDG."/>
    <d v="1899-12-30T00:24:00"/>
    <n v="1.6666666662786156E-2"/>
    <d v="1899-12-31T00:00:00"/>
    <s v="18:33"/>
  </r>
  <r>
    <s v="Coordenadoria de Segurança, Transporte e Apoio Administrativo_x000a_"/>
    <x v="89"/>
    <m/>
    <s v="COC  "/>
    <s v="COC  "/>
    <x v="98"/>
    <m/>
    <d v="2017-10-19T18:57:00"/>
    <d v="2017-10-19T19:10:00"/>
    <s v="Com o pré-empenho."/>
    <d v="1899-12-30T00:13:00"/>
    <n v="9.0277777781011537E-3"/>
    <d v="1899-12-31T00:00:00"/>
    <s v="18:57"/>
  </r>
  <r>
    <s v="Coordenadoria de Segurança, Transporte e Apoio Administrativo_x000a_"/>
    <x v="89"/>
    <m/>
    <s v="SECOFC  "/>
    <s v="SECOFC  "/>
    <x v="122"/>
    <m/>
    <d v="2017-10-19T19:10:00"/>
    <d v="2017-10-20T13:01:00"/>
    <s v="Para ciência e encaminhamento à Secretaria de Gestão Administrativa."/>
    <d v="1899-12-30T17:51:00"/>
    <n v="0.74375000000145519"/>
    <d v="1900-01-01T00:00:00"/>
    <s v="19:10"/>
  </r>
  <r>
    <s v="Coordenadoria de Segurança, Transporte e Apoio Administrativo_x000a_"/>
    <x v="89"/>
    <m/>
    <s v="SECGS  "/>
    <s v="SECGS  "/>
    <x v="18"/>
    <m/>
    <d v="2017-10-20T13:01:00"/>
    <d v="2017-10-20T15:23:00"/>
    <s v="Para demais providências"/>
    <d v="1899-12-30T02:22:00"/>
    <n v="9.8611111112404615E-2"/>
    <d v="1899-12-31T00:00:00"/>
    <s v="13:1"/>
  </r>
  <r>
    <s v="Coordenadoria de Segurança, Transporte e Apoio Administrativo_x000a_"/>
    <x v="89"/>
    <m/>
    <s v=" SECGA  "/>
    <s v=" SECGA  "/>
    <x v="69"/>
    <m/>
    <d v="2017-10-20T15:23:00"/>
    <d v="2017-10-20T16:17:00"/>
    <s v="Corrigindo andamento."/>
    <d v="1899-12-30T00:54:00"/>
    <n v="3.7499999998544808E-2"/>
    <d v="1899-12-31T00:00:00"/>
    <s v="15:23"/>
  </r>
  <r>
    <s v="Coordenadoria de Segurança, Transporte e Apoio Administrativo_x000a_"/>
    <x v="89"/>
    <m/>
    <s v=" ASSDG  "/>
    <s v=" ASSDG  "/>
    <x v="79"/>
    <m/>
    <d v="2017-10-20T16:17:00"/>
    <d v="2017-10-20T18:39:00"/>
    <s v="Para análise."/>
    <d v="1899-12-30T02:22:00"/>
    <n v="9.8611111112404615E-2"/>
    <d v="1899-12-31T00:00:00"/>
    <s v="16:17"/>
  </r>
  <r>
    <s v="Coordenadoria de Segurança, Transporte e Apoio Administrativo_x000a_"/>
    <x v="89"/>
    <m/>
    <s v=" DG  "/>
    <s v=" DG  "/>
    <x v="68"/>
    <m/>
    <d v="2017-10-20T18:39:00"/>
    <d v="2017-10-20T19:14:00"/>
    <s v="Para apreciação."/>
    <d v="1899-12-30T00:35:00"/>
    <n v="2.4305555554747116E-2"/>
    <d v="1899-12-31T00:00:00"/>
    <s v="18:39"/>
  </r>
  <r>
    <s v="Coordenadoria de Segurança, Transporte e Apoio Administrativo_x000a_"/>
    <x v="89"/>
    <m/>
    <s v=" COC  "/>
    <s v=" COC  "/>
    <x v="80"/>
    <m/>
    <d v="2017-10-20T19:14:00"/>
    <d v="2017-10-20T19:18:00"/>
    <s v="Para empenhar."/>
    <d v="1899-12-30T00:04:00"/>
    <n v="2.7777777795563452E-3"/>
    <d v="1899-12-31T00:00:00"/>
    <s v="19:14"/>
  </r>
  <r>
    <s v="Coordenadoria de Segurança, Transporte e Apoio Administrativo_x000a_"/>
    <x v="89"/>
    <m/>
    <s v=" GABCOC  "/>
    <s v=" GABCOC  "/>
    <x v="83"/>
    <m/>
    <d v="2017-10-20T19:18:00"/>
    <d v="2017-10-20T19:23:00"/>
    <s v="Para emissão das NE."/>
    <d v="1899-12-30T00:05:00"/>
    <n v="3.4722222189884633E-3"/>
    <d v="1899-12-31T00:00:00"/>
    <s v="19:18"/>
  </r>
  <r>
    <s v="Coordenadoria de Segurança, Transporte e Apoio Administrativo_x000a_"/>
    <x v="89"/>
    <m/>
    <s v=" GABDG  "/>
    <s v=" GABDG  "/>
    <x v="91"/>
    <m/>
    <d v="2017-10-20T19:23:00"/>
    <d v="2017-10-20T19:46:00"/>
    <s v="A pedido"/>
    <d v="1899-12-30T00:23:00"/>
    <n v="1.5972222223354038E-2"/>
    <d v="1899-12-31T00:00:00"/>
    <s v="19:23"/>
  </r>
  <r>
    <s v="Coordenadoria de Segurança, Transporte e Apoio Administrativo_x000a_"/>
    <x v="89"/>
    <m/>
    <s v=" GABCOC  "/>
    <s v=" GABCOC  "/>
    <x v="83"/>
    <m/>
    <d v="2017-10-20T19:46:00"/>
    <d v="2017-10-20T19:51:00"/>
    <s v="Para empenhar."/>
    <d v="1899-12-30T00:05:00"/>
    <n v="3.4722222189884633E-3"/>
    <d v="1899-12-31T00:00:00"/>
    <s v="19:46"/>
  </r>
  <r>
    <s v="Coordenadoria de Segurança, Transporte e Apoio Administrativo_x000a_"/>
    <x v="90"/>
    <m/>
    <s v="SESEG  "/>
    <s v="SESEG  "/>
    <x v="2"/>
    <m/>
    <s v="-"/>
    <d v="2017-12-15T18:23:00"/>
    <s v="-"/>
    <d v="1899-12-30T00:00:00"/>
    <n v="0"/>
    <e v="#VALUE!"/>
    <e v="#VALUE!"/>
  </r>
  <r>
    <s v="Coordenadoria de Segurança, Transporte e Apoio Administrativo_x000a_"/>
    <x v="90"/>
    <m/>
    <s v="CSTA  "/>
    <s v="CSTA  "/>
    <x v="17"/>
    <m/>
    <d v="2017-12-15T18:23:00"/>
    <d v="2017-12-15T18:56:00"/>
    <s v="Para análise"/>
    <d v="1899-12-30T00:33:00"/>
    <n v="2.2916666668606922E-2"/>
    <d v="1899-12-31T00:00:00"/>
    <s v="18:23"/>
  </r>
  <r>
    <s v="Coordenadoria de Segurança, Transporte e Apoio Administrativo_x000a_"/>
    <x v="90"/>
    <m/>
    <s v="SECGS  "/>
    <s v="SECGS  "/>
    <x v="18"/>
    <m/>
    <d v="2017-12-15T18:56:00"/>
    <d v="2017-12-18T09:24:00"/>
    <s v="Solicita a contrataÃ§Ã£o de alarme monitorado"/>
    <d v="1900-01-01T14:28:00"/>
    <n v="2.6027777777781012"/>
    <d v="1900-01-01T00:00:00"/>
    <s v="18:56"/>
  </r>
  <r>
    <s v="Coordenadoria de Segurança, Transporte e Apoio Administrativo_x000a_"/>
    <x v="90"/>
    <m/>
    <s v="SECGA  "/>
    <s v="SECGA  "/>
    <x v="84"/>
    <m/>
    <d v="2017-12-18T09:24:00"/>
    <d v="2017-12-18T19:53:00"/>
    <s v="Solicitamos os procedimentos necessÃ¡rios Ã  contrataÃ§Ã£o urgente, pois os equipamentos estÃ£o sendo"/>
    <d v="1899-12-30T10:29:00"/>
    <n v="0.43680555555329192"/>
    <d v="1899-12-31T00:00:00"/>
    <s v="9:24"/>
  </r>
  <r>
    <s v="Coordenadoria de Segurança, Transporte e Apoio Administrativo_x000a_"/>
    <x v="90"/>
    <m/>
    <s v="CSTA  "/>
    <s v="CSTA  "/>
    <x v="17"/>
    <m/>
    <d v="2017-12-18T19:53:00"/>
    <d v="2017-12-20T10:57:00"/>
    <s v="Para ponderações."/>
    <d v="1899-12-31T15:04:00"/>
    <n v="1.6277777777795563"/>
    <d v="1900-01-02T00:00:00"/>
    <s v="19:53"/>
  </r>
  <r>
    <s v="Coordenadoria de Segurança, Transporte e Apoio Administrativo_x000a_"/>
    <x v="90"/>
    <m/>
    <s v="SESEG  "/>
    <s v="SESEG  "/>
    <x v="2"/>
    <m/>
    <d v="2017-12-20T10:57:00"/>
    <d v="2017-12-21T14:22:00"/>
    <s v="Para alterar o Termo de ReferÃªncia, incluindo a instalaÃ§Ã£o das cÃ¢meras IP"/>
    <d v="1899-12-31T03:25:00"/>
    <n v="1.1423611111094942"/>
    <d v="1900-01-01T00:00:00"/>
    <s v="10:57"/>
  </r>
  <r>
    <s v="Coordenadoria de Segurança, Transporte e Apoio Administrativo_x000a_"/>
    <x v="90"/>
    <m/>
    <s v="CSTA  "/>
    <s v="CSTA  "/>
    <x v="17"/>
    <m/>
    <d v="2017-12-21T14:22:00"/>
    <d v="2017-12-21T15:34:00"/>
    <s v="Para análise e prosseguimento"/>
    <d v="1899-12-30T01:12:00"/>
    <n v="4.9999999995634425E-2"/>
    <d v="1899-12-31T00:00:00"/>
    <s v="14:22"/>
  </r>
  <r>
    <s v="Coordenadoria de Segurança, Transporte e Apoio Administrativo_x000a_"/>
    <x v="90"/>
    <m/>
    <s v="SECGS  "/>
    <s v="SECGS  "/>
    <x v="18"/>
    <m/>
    <d v="2017-12-21T15:34:00"/>
    <d v="2017-12-21T17:09:00"/>
    <s v="Com o Termo de ReferÃªncia incluindo a instalaÃ§Ã£o das cÃ¢meras"/>
    <d v="1899-12-30T01:35:00"/>
    <n v="6.5972222226264421E-2"/>
    <d v="1899-12-31T00:00:00"/>
    <s v="15:34"/>
  </r>
  <r>
    <s v="Coordenadoria de Segurança, Transporte e Apoio Administrativo_x000a_"/>
    <x v="90"/>
    <m/>
    <s v="SECGA  "/>
    <s v="SECGA  "/>
    <x v="84"/>
    <m/>
    <d v="2017-12-21T17:09:00"/>
    <d v="2017-12-21T18:32:00"/>
    <s v="Para os procedimentos necessários à contratação."/>
    <d v="1899-12-30T01:23:00"/>
    <n v="5.7638888887595385E-2"/>
    <d v="1899-12-31T00:00:00"/>
    <s v="17:9"/>
  </r>
  <r>
    <s v="Coordenadoria de Segurança, Transporte e Apoio Administrativo_x000a_"/>
    <x v="90"/>
    <m/>
    <s v=" SPO  "/>
    <s v=" SPO  "/>
    <x v="70"/>
    <m/>
    <d v="2017-12-21T18:32:00"/>
    <d v="2017-12-21T19:56:00"/>
    <s v="Para informar disponibilidade orçamentária."/>
    <d v="1899-12-30T01:24:00"/>
    <n v="5.8333333334303461E-2"/>
    <d v="1899-12-31T00:00:00"/>
    <s v="18:32"/>
  </r>
  <r>
    <s v="Coordenadoria de Segurança, Transporte e Apoio Administrativo_x000a_"/>
    <x v="90"/>
    <m/>
    <s v=" COC  "/>
    <s v=" COC  "/>
    <x v="80"/>
    <m/>
    <d v="2017-12-21T19:56:00"/>
    <d v="2017-12-21T19:59:00"/>
    <s v="Com o pré-empenho."/>
    <d v="1899-12-30T00:03:00"/>
    <n v="2.0833333328482695E-3"/>
    <d v="1899-12-31T00:00:00"/>
    <s v="19:56"/>
  </r>
  <r>
    <s v="Coordenadoria de Segurança, Transporte e Apoio Administrativo_x000a_"/>
    <x v="90"/>
    <m/>
    <s v=" CLC  "/>
    <s v=" CLC  "/>
    <x v="74"/>
    <m/>
    <d v="2017-12-21T19:59:00"/>
    <d v="2017-12-26T15:06:00"/>
    <s v="Para os demais procedimentos relacionados a contratação, haja vista a disponibilidade orçamentária"/>
    <d v="1900-01-03T19:07:00"/>
    <n v="4.796527777776646"/>
    <d v="1900-01-03T00:00:00"/>
    <s v="19:59"/>
  </r>
  <r>
    <s v="Coordenadoria de Segurança, Transporte e Apoio Administrativo_x000a_"/>
    <x v="90"/>
    <m/>
    <s v=" SASAC  "/>
    <s v=" SASAC  "/>
    <x v="92"/>
    <m/>
    <d v="2017-12-26T15:06:00"/>
    <d v="2017-12-26T16:48:00"/>
    <s v="Para elaborar Termo de Dispensa de Licitação, com fulcro no art. 24, inc. II, da Lei 8666/93."/>
    <d v="1899-12-30T01:42:00"/>
    <n v="7.0833333331393078E-2"/>
    <d v="1899-12-31T00:00:00"/>
    <s v="15:6"/>
  </r>
  <r>
    <s v="Coordenadoria de Segurança, Transporte e Apoio Administrativo_x000a_"/>
    <x v="90"/>
    <m/>
    <s v=" CLC  "/>
    <s v=" CLC  "/>
    <x v="74"/>
    <m/>
    <d v="2017-12-26T16:48:00"/>
    <d v="2017-12-26T16:59:00"/>
    <s v="Com Termo de Dispensa de Licitação"/>
    <d v="1899-12-30T00:11:00"/>
    <n v="7.6388888919609599E-3"/>
    <d v="1899-12-31T00:00:00"/>
    <s v="16:48"/>
  </r>
  <r>
    <s v="Coordenadoria de Segurança, Transporte e Apoio Administrativo_x000a_"/>
    <x v="90"/>
    <m/>
    <s v=" SECGA  "/>
    <s v=" SECGA  "/>
    <x v="69"/>
    <m/>
    <d v="2017-12-26T16:59:00"/>
    <d v="2017-12-26T17:24:00"/>
    <s v="Segue Termo de Dispensa de Licitação, para apreciação."/>
    <d v="1899-12-30T00:25:00"/>
    <n v="1.7361111109494232E-2"/>
    <d v="1899-12-31T00:00:00"/>
    <s v="16:59"/>
  </r>
  <r>
    <s v="Coordenadoria de Segurança, Transporte e Apoio Administrativo_x000a_"/>
    <x v="90"/>
    <m/>
    <s v=" ASSDG  "/>
    <s v=" ASSDG  "/>
    <x v="79"/>
    <m/>
    <d v="2017-12-26T17:24:00"/>
    <d v="2017-12-26T17:33:00"/>
    <s v="para análise."/>
    <d v="1899-12-30T00:09:00"/>
    <n v="6.2499999985448085E-3"/>
    <d v="1899-12-31T00:00:00"/>
    <s v="17:24"/>
  </r>
  <r>
    <s v="Coordenadoria de Segurança, Transporte e Apoio Administrativo_x000a_"/>
    <x v="90"/>
    <m/>
    <s v=" DG  "/>
    <s v=" DG  "/>
    <x v="68"/>
    <m/>
    <d v="2017-12-26T17:33:00"/>
    <d v="2017-12-26T17:50:00"/>
    <s v="Para apreciação."/>
    <d v="1899-12-30T00:17:00"/>
    <n v="1.1805555557657499E-2"/>
    <d v="1899-12-31T00:00:00"/>
    <s v="17:33"/>
  </r>
  <r>
    <s v="Coordenadoria de Segurança, Transporte e Apoio Administrativo_x000a_"/>
    <x v="90"/>
    <m/>
    <s v=" COC  "/>
    <s v=" COC  "/>
    <x v="80"/>
    <m/>
    <d v="2017-12-26T17:50:00"/>
    <d v="2017-12-26T18:30:00"/>
    <s v="Para empenhar."/>
    <d v="1899-12-30T00:40:00"/>
    <n v="2.7777777781011537E-2"/>
    <d v="1899-12-31T00:00:00"/>
    <s v="17:50"/>
  </r>
  <r>
    <s v="Coordenadoria de Segurança, Transporte e Apoio Administrativo_x000a_"/>
    <x v="90"/>
    <m/>
    <s v=" GABCOC  "/>
    <s v=" GABCOC  "/>
    <x v="83"/>
    <m/>
    <d v="2017-12-26T18:30:00"/>
    <d v="2017-12-26T19:46:00"/>
    <s v="Para emissão das notas de empenho."/>
    <d v="1899-12-30T01:16:00"/>
    <n v="5.2777777775190771E-2"/>
    <d v="1899-12-31T00:00:00"/>
    <s v="18:30"/>
  </r>
  <r>
    <s v="Coordenadoria de Segurança, Transporte e Apoio Administrativo_x000a_"/>
    <x v="91"/>
    <m/>
    <s v="SECGS  "/>
    <s v="SECGS  "/>
    <x v="18"/>
    <m/>
    <s v="-"/>
    <d v="2017-10-25T11:14:00"/>
    <s v="-"/>
    <d v="1899-12-30T00:00:00"/>
    <n v="0"/>
    <e v="#VALUE!"/>
    <e v="#VALUE!"/>
  </r>
  <r>
    <s v="Coordenadoria de Segurança, Transporte e Apoio Administrativo_x000a_"/>
    <x v="91"/>
    <m/>
    <s v="SESEG  "/>
    <s v="SESEG  "/>
    <x v="2"/>
    <m/>
    <d v="2017-10-25T11:14:00"/>
    <d v="2017-10-25T17:12:00"/>
    <s v="À SESEG: para análise."/>
    <d v="1899-12-30T05:58:00"/>
    <n v="0.24861111111385981"/>
    <d v="1899-12-31T00:00:00"/>
    <s v="11:14"/>
  </r>
  <r>
    <s v="Coordenadoria de Segurança, Transporte e Apoio Administrativo_x000a_"/>
    <x v="91"/>
    <m/>
    <s v="CSTA  "/>
    <s v="CSTA  "/>
    <x v="17"/>
    <m/>
    <d v="2017-10-25T17:12:00"/>
    <d v="2017-10-25T17:42:00"/>
    <s v="para análise"/>
    <d v="1899-12-30T00:30:00"/>
    <n v="2.0833333335758653E-2"/>
    <d v="1899-12-31T00:00:00"/>
    <s v="17:12"/>
  </r>
  <r>
    <s v="Coordenadoria de Segurança, Transporte e Apoio Administrativo_x000a_"/>
    <x v="91"/>
    <m/>
    <s v="SECGS  "/>
    <s v="SECGS  "/>
    <x v="18"/>
    <m/>
    <d v="2017-10-25T17:42:00"/>
    <d v="2017-10-25T18:32:00"/>
    <s v="Para anÃ¡lise e prosseguimento."/>
    <d v="1899-12-30T00:50:00"/>
    <n v="3.4722222218988463E-2"/>
    <d v="1899-12-31T00:00:00"/>
    <s v="17:42"/>
  </r>
  <r>
    <s v="Coordenadoria de Segurança, Transporte e Apoio Administrativo_x000a_"/>
    <x v="91"/>
    <m/>
    <s v="SPO  "/>
    <s v="SPO  "/>
    <x v="97"/>
    <m/>
    <d v="2017-10-25T18:32:00"/>
    <d v="2017-10-26T13:19:00"/>
    <s v="***URGENTE*** I. À SPO; II. à SECTI; III. à SECGA."/>
    <d v="1899-12-30T18:47:00"/>
    <n v="0.78263888888614019"/>
    <d v="1900-01-01T00:00:00"/>
    <s v="18:32"/>
  </r>
  <r>
    <s v="Coordenadoria de Segurança, Transporte e Apoio Administrativo_x000a_"/>
    <x v="91"/>
    <m/>
    <s v="COC  "/>
    <s v="COC  "/>
    <x v="98"/>
    <m/>
    <d v="2017-10-26T13:19:00"/>
    <d v="2017-10-26T13:36:00"/>
    <s v="Com a informação de disponibilidade"/>
    <d v="1899-12-30T00:17:00"/>
    <n v="1.1805555557657499E-2"/>
    <d v="1899-12-31T00:00:00"/>
    <s v="13:19"/>
  </r>
  <r>
    <s v="Coordenadoria de Segurança, Transporte e Apoio Administrativo_x000a_"/>
    <x v="91"/>
    <m/>
    <s v="SECOFC  "/>
    <s v="SECOFC  "/>
    <x v="122"/>
    <m/>
    <d v="2017-10-26T13:36:00"/>
    <d v="2017-10-26T15:33:00"/>
    <s v="Para ciência e encaminhamento à Secretaria de Tecnologia da Informação."/>
    <d v="1899-12-30T01:57:00"/>
    <n v="8.1250000002910383E-2"/>
    <d v="1899-12-31T00:00:00"/>
    <s v="13:36"/>
  </r>
  <r>
    <s v="Coordenadoria de Segurança, Transporte e Apoio Administrativo_x000a_"/>
    <x v="91"/>
    <m/>
    <s v="SECTI  "/>
    <s v="SECTI  "/>
    <x v="127"/>
    <m/>
    <d v="2017-10-26T15:33:00"/>
    <d v="2017-10-27T16:30:00"/>
    <s v="Conforme item II do despacho no documento 217368/17."/>
    <d v="1899-12-31T00:57:00"/>
    <n v="1.0395833333313931"/>
    <d v="1900-01-01T00:00:00"/>
    <s v="15:33"/>
  </r>
  <r>
    <s v="Coordenadoria de Segurança, Transporte e Apoio Administrativo_x000a_"/>
    <x v="91"/>
    <m/>
    <s v="SECGS  "/>
    <s v="SECGS  "/>
    <x v="18"/>
    <m/>
    <d v="2017-10-27T16:30:00"/>
    <d v="2017-10-27T18:47:00"/>
    <s v="Com nova proposta (doc.218318/2017)."/>
    <d v="1899-12-30T02:17:00"/>
    <n v="9.5138888886140194E-2"/>
    <d v="1899-12-31T00:00:00"/>
    <s v="16:30"/>
  </r>
  <r>
    <s v="Coordenadoria de Segurança, Transporte e Apoio Administrativo_x000a_"/>
    <x v="91"/>
    <m/>
    <s v=" CSTA  "/>
    <s v=" CSTA  "/>
    <x v="17"/>
    <m/>
    <d v="2017-10-27T18:47:00"/>
    <d v="2017-10-31T12:43:00"/>
    <s v="Conforme reunião realizada nesta data, solicito contato com a empresa Redisul a fim de especificar"/>
    <d v="1900-01-02T17:56:00"/>
    <n v="3.7472222222277196"/>
    <d v="1900-01-02T00:00:00"/>
    <s v="18:47"/>
  </r>
  <r>
    <s v="Coordenadoria de Segurança, Transporte e Apoio Administrativo_x000a_"/>
    <x v="91"/>
    <m/>
    <s v=" SECGS  "/>
    <s v=" SECGS  "/>
    <x v="18"/>
    <m/>
    <d v="2017-10-31T12:43:00"/>
    <d v="2017-10-31T16:58:00"/>
    <s v="Pela continuidade do processo de contratação"/>
    <d v="1899-12-30T04:15:00"/>
    <n v="0.17708333332848269"/>
    <d v="1899-12-31T00:00:00"/>
    <s v="12:43"/>
  </r>
  <r>
    <s v="Coordenadoria de Segurança, Transporte e Apoio Administrativo_x000a_"/>
    <x v="91"/>
    <m/>
    <s v=" ASSDG  "/>
    <s v=" ASSDG  "/>
    <x v="79"/>
    <m/>
    <d v="2017-10-31T16:58:00"/>
    <d v="2017-11-03T18:23:00"/>
    <s v="À ASSDG: para análise."/>
    <d v="1900-01-02T01:25:00"/>
    <n v="3.0590277777810115"/>
    <n v="-21"/>
    <s v="16:58"/>
  </r>
  <r>
    <s v="Coordenadoria de Segurança, Transporte e Apoio Administrativo_x000a_"/>
    <x v="91"/>
    <m/>
    <s v=" DG  "/>
    <s v=" DG  "/>
    <x v="68"/>
    <m/>
    <d v="2017-11-03T18:23:00"/>
    <d v="2017-11-05T22:04:00"/>
    <s v="Para apreciação."/>
    <d v="1900-01-01T03:41:00"/>
    <n v="2.1534722222204437"/>
    <d v="1899-12-31T00:00:00"/>
    <s v="18:23"/>
  </r>
  <r>
    <s v="Coordenadoria de Segurança, Transporte e Apoio Administrativo_x000a_"/>
    <x v="91"/>
    <m/>
    <s v=" SECGA  "/>
    <s v=" SECGA  "/>
    <x v="69"/>
    <m/>
    <d v="2017-11-05T22:04:00"/>
    <d v="2017-11-06T13:58:00"/>
    <s v="Para as providências."/>
    <d v="1899-12-30T15:54:00"/>
    <n v="0.66249999999854481"/>
    <d v="1899-12-31T00:00:00"/>
    <s v="22:4"/>
  </r>
  <r>
    <s v="Coordenadoria de Segurança, Transporte e Apoio Administrativo_x000a_"/>
    <x v="91"/>
    <m/>
    <s v=" CLC  "/>
    <s v=" CLC  "/>
    <x v="74"/>
    <m/>
    <d v="2017-11-06T13:58:00"/>
    <d v="2017-11-06T15:07:00"/>
    <s v="Para providências quanto a emissão do termo de inexigibilidade de licitação."/>
    <d v="1899-12-30T01:09:00"/>
    <n v="4.7916666670062114E-2"/>
    <d v="1899-12-31T00:00:00"/>
    <s v="13:58"/>
  </r>
  <r>
    <s v="Coordenadoria de Segurança, Transporte e Apoio Administrativo_x000a_"/>
    <x v="91"/>
    <m/>
    <s v=" SASAC  "/>
    <s v=" SASAC  "/>
    <x v="92"/>
    <m/>
    <d v="2017-11-06T15:07:00"/>
    <d v="2017-11-06T15:29:00"/>
    <s v="Para elaborar Termo de Inexigibilidade de Licitação."/>
    <d v="1899-12-30T00:22:00"/>
    <n v="1.5277777776645962E-2"/>
    <d v="1899-12-31T00:00:00"/>
    <s v="15:7"/>
  </r>
  <r>
    <s v="Coordenadoria de Segurança, Transporte e Apoio Administrativo_x000a_"/>
    <x v="91"/>
    <m/>
    <s v=" SCON  "/>
    <s v=" SCON  "/>
    <x v="77"/>
    <m/>
    <d v="2017-11-06T15:29:00"/>
    <d v="2017-11-06T15:52:00"/>
    <s v="PARA MINUTAR CONTRATO"/>
    <d v="1899-12-30T00:23:00"/>
    <n v="1.5972222223354038E-2"/>
    <d v="1899-12-31T00:00:00"/>
    <s v="15:29"/>
  </r>
  <r>
    <s v="Coordenadoria de Segurança, Transporte e Apoio Administrativo_x000a_"/>
    <x v="91"/>
    <m/>
    <s v=" SASAC  "/>
    <s v=" SASAC  "/>
    <x v="92"/>
    <m/>
    <d v="2017-11-06T15:52:00"/>
    <d v="2017-11-06T16:09:00"/>
    <s v="A pedido"/>
    <d v="1899-12-30T00:17:00"/>
    <n v="1.1805555557657499E-2"/>
    <d v="1899-12-31T00:00:00"/>
    <s v="15:52"/>
  </r>
  <r>
    <s v="Coordenadoria de Segurança, Transporte e Apoio Administrativo_x000a_"/>
    <x v="91"/>
    <m/>
    <s v=" SCON  "/>
    <s v=" SCON  "/>
    <x v="77"/>
    <m/>
    <d v="2017-11-06T16:09:00"/>
    <d v="2017-11-06T17:07:00"/>
    <s v="Para minutar contrato, conforme retificações solicitadas pelo Setor demandante"/>
    <d v="1899-12-30T00:58:00"/>
    <n v="4.0277777770825196E-2"/>
    <d v="1899-12-31T00:00:00"/>
    <s v="16:9"/>
  </r>
  <r>
    <s v="Coordenadoria de Segurança, Transporte e Apoio Administrativo_x000a_"/>
    <x v="91"/>
    <m/>
    <s v=" CLC  "/>
    <s v=" CLC  "/>
    <x v="74"/>
    <m/>
    <d v="2017-11-06T17:07:00"/>
    <d v="2017-11-06T17:19:00"/>
    <s v="Inserida a minuta contratual. Segue, para análise"/>
    <d v="1899-12-30T00:12:00"/>
    <n v="8.3333333386690356E-3"/>
    <d v="1899-12-31T00:00:00"/>
    <s v="17:7"/>
  </r>
  <r>
    <s v="Coordenadoria de Segurança, Transporte e Apoio Administrativo_x000a_"/>
    <x v="91"/>
    <m/>
    <s v=" SECGA  "/>
    <s v=" SECGA  "/>
    <x v="69"/>
    <m/>
    <d v="2017-11-06T17:19:00"/>
    <d v="2017-11-06T17:32:00"/>
    <s v="Para análise e declaração."/>
    <d v="1899-12-30T00:13:00"/>
    <n v="9.0277777781011537E-3"/>
    <d v="1899-12-31T00:00:00"/>
    <s v="17:19"/>
  </r>
  <r>
    <s v="Coordenadoria de Segurança, Transporte e Apoio Administrativo_x000a_"/>
    <x v="91"/>
    <m/>
    <s v=" ASSDG  "/>
    <s v=" ASSDG  "/>
    <x v="79"/>
    <m/>
    <d v="2017-11-06T17:32:00"/>
    <d v="2017-11-06T18:12:00"/>
    <s v="Solicitamos análise da Declaração de Inexigibilidade de Licitação n°570/2017"/>
    <d v="1899-12-30T00:40:00"/>
    <n v="2.7777777773735579E-2"/>
    <d v="1899-12-31T00:00:00"/>
    <s v="17:32"/>
  </r>
  <r>
    <s v="Coordenadoria de Segurança, Transporte e Apoio Administrativo_x000a_"/>
    <x v="91"/>
    <m/>
    <s v=" DG  "/>
    <s v=" DG  "/>
    <x v="68"/>
    <m/>
    <d v="2017-11-06T18:12:00"/>
    <d v="2017-11-06T18:33:00"/>
    <s v="Para apreciação."/>
    <d v="1899-12-30T00:21:00"/>
    <n v="1.4583333337213844E-2"/>
    <d v="1899-12-31T00:00:00"/>
    <s v="18:12"/>
  </r>
  <r>
    <s v="Coordenadoria de Segurança, Transporte e Apoio Administrativo_x000a_"/>
    <x v="91"/>
    <m/>
    <s v=" COC  "/>
    <s v=" COC  "/>
    <x v="80"/>
    <m/>
    <d v="2017-11-06T18:33:00"/>
    <d v="2017-11-06T18:49:00"/>
    <s v="Para empenhar"/>
    <d v="1899-12-30T00:16:00"/>
    <n v="1.1111111110949423E-2"/>
    <d v="1899-12-31T00:00:00"/>
    <s v="18:33"/>
  </r>
  <r>
    <s v="Coordenadoria de Segurança, Transporte e Apoio Administrativo_x000a_"/>
    <x v="91"/>
    <m/>
    <s v=" GABCOC  "/>
    <s v=" GABCOC  "/>
    <x v="83"/>
    <m/>
    <d v="2017-11-06T18:49:00"/>
    <d v="2017-11-06T19:05:00"/>
    <s v="Para providências referentes à emissão de Nota de Empenho."/>
    <d v="1899-12-30T00:16:00"/>
    <n v="1.1111111110949423E-2"/>
    <d v="1899-12-31T00:00:00"/>
    <s v="18:49"/>
  </r>
  <r>
    <s v="Coordenadoria de Segurança, Transporte e Apoio Administrativo_x000a_"/>
    <x v="92"/>
    <m/>
    <s v="ST  "/>
    <s v="ST  "/>
    <x v="56"/>
    <m/>
    <s v="-"/>
    <d v="2017-02-23T16:38:00"/>
    <s v="-"/>
    <d v="1899-12-30T00:00:00"/>
    <n v="0"/>
    <e v="#VALUE!"/>
    <e v="#VALUE!"/>
  </r>
  <r>
    <s v="Coordenadoria de Segurança, Transporte e Apoio Administrativo_x000a_"/>
    <x v="92"/>
    <m/>
    <s v="CSTA  "/>
    <s v="CSTA  "/>
    <x v="17"/>
    <m/>
    <d v="2017-02-23T16:38:00"/>
    <d v="2017-02-23T17:26:00"/>
    <s v="Para apreciaÃ§Ã£o."/>
    <d v="1899-12-30T00:48:00"/>
    <n v="3.3333333332848269E-2"/>
    <d v="1899-12-31T00:00:00"/>
    <s v="16:38"/>
  </r>
  <r>
    <s v="Coordenadoria de Segurança, Transporte e Apoio Administrativo_x000a_"/>
    <x v="92"/>
    <m/>
    <s v="SECGS  "/>
    <s v="SECGS  "/>
    <x v="18"/>
    <m/>
    <d v="2017-02-23T17:26:00"/>
    <d v="2017-03-08T17:21:00"/>
    <s v="Para analise"/>
    <d v="1900-01-11T23:55:00"/>
    <n v="12.996527777773736"/>
    <n v="-12"/>
    <s v="17:26"/>
  </r>
  <r>
    <s v="Coordenadoria de Segurança, Transporte e Apoio Administrativo_x000a_"/>
    <x v="92"/>
    <m/>
    <s v="CSTA  "/>
    <s v="CSTA  "/>
    <x v="17"/>
    <m/>
    <d v="2017-03-08T17:21:00"/>
    <d v="2017-03-09T12:09:00"/>
    <s v="Para alteraÃ§Ãµes sugeridas ao estudo preliminar - minuta anexa, assim como propÃµe-se juntada do proje"/>
    <d v="1899-12-30T18:48:00"/>
    <n v="0.78333333333284827"/>
    <d v="1900-01-01T00:00:00"/>
    <s v="17:21"/>
  </r>
  <r>
    <s v="Coordenadoria de Segurança, Transporte e Apoio Administrativo_x000a_"/>
    <x v="92"/>
    <m/>
    <s v="ST  "/>
    <s v="ST  "/>
    <x v="56"/>
    <m/>
    <d v="2017-03-09T12:09:00"/>
    <d v="2017-03-20T13:41:00"/>
    <s v="Para apreciaÃ§Ã£o do DOC/PAD n.Âº 040124/2017 e minuta pela SECGS."/>
    <d v="1900-01-10T01:32:00"/>
    <n v="11.063888888893416"/>
    <d v="1900-01-07T00:00:00"/>
    <s v="12:9"/>
  </r>
  <r>
    <s v="Coordenadoria de Segurança, Transporte e Apoio Administrativo_x000a_"/>
    <x v="92"/>
    <m/>
    <s v="CSTA  "/>
    <s v="CSTA  "/>
    <x v="17"/>
    <m/>
    <d v="2017-03-20T13:41:00"/>
    <d v="2017-03-20T14:51:00"/>
    <s v="Para apreciaÃ§Ã£o."/>
    <d v="1899-12-30T01:10:00"/>
    <n v="4.8611111109494232E-2"/>
    <d v="1899-12-31T00:00:00"/>
    <s v="13:41"/>
  </r>
  <r>
    <s v="Coordenadoria de Segurança, Transporte e Apoio Administrativo_x000a_"/>
    <x v="92"/>
    <m/>
    <s v="SECGS  "/>
    <s v="SECGS  "/>
    <x v="18"/>
    <m/>
    <d v="2017-03-20T14:51:00"/>
    <d v="2017-03-20T17:25:00"/>
    <s v="Para ciÃªncia e encaminhamento"/>
    <d v="1899-12-30T02:34:00"/>
    <n v="0.10694444444379769"/>
    <d v="1899-12-31T00:00:00"/>
    <s v="14:51"/>
  </r>
  <r>
    <s v="Coordenadoria de Segurança, Transporte e Apoio Administrativo_x000a_"/>
    <x v="92"/>
    <m/>
    <s v="SPO  "/>
    <s v="SPO  "/>
    <x v="97"/>
    <m/>
    <d v="2017-03-20T17:25:00"/>
    <d v="2017-03-21T13:51:00"/>
    <s v="DISP ORÇ"/>
    <d v="1899-12-30T20:26:00"/>
    <n v="0.851388888884685"/>
    <d v="1900-01-01T00:00:00"/>
    <s v="17:25"/>
  </r>
  <r>
    <s v="Coordenadoria de Segurança, Transporte e Apoio Administrativo_x000a_"/>
    <x v="92"/>
    <m/>
    <s v="CO  "/>
    <s v="CO  "/>
    <x v="133"/>
    <m/>
    <d v="2017-03-21T13:51:00"/>
    <d v="2017-03-21T14:35:00"/>
    <s v="Com a informação de disponibilidade."/>
    <d v="1899-12-30T00:44:00"/>
    <n v="3.0555555560567882E-2"/>
    <d v="1899-12-31T00:00:00"/>
    <s v="13:51"/>
  </r>
  <r>
    <s v="Coordenadoria de Segurança, Transporte e Apoio Administrativo_x000a_"/>
    <x v="92"/>
    <m/>
    <s v=" SECOFC  "/>
    <s v=" SECOFC  "/>
    <x v="72"/>
    <m/>
    <d v="2017-03-21T14:35:00"/>
    <d v="2017-03-21T17:24:00"/>
    <s v="Para ciência e encaminhamento."/>
    <d v="1899-12-30T02:49:00"/>
    <n v="0.11736111110803904"/>
    <d v="1899-12-31T00:00:00"/>
    <s v="14:35"/>
  </r>
  <r>
    <s v="Coordenadoria de Segurança, Transporte e Apoio Administrativo_x000a_"/>
    <x v="92"/>
    <m/>
    <s v=" CLC  "/>
    <s v=" CLC  "/>
    <x v="74"/>
    <m/>
    <d v="2017-03-21T17:24:00"/>
    <d v="2017-03-21T18:31:00"/>
    <s v="Com informação de disponibilidade orçamentária, para demais procedimentos."/>
    <d v="1899-12-30T01:07:00"/>
    <n v="4.6527777776645962E-2"/>
    <d v="1899-12-31T00:00:00"/>
    <s v="17:24"/>
  </r>
  <r>
    <s v="Coordenadoria de Segurança, Transporte e Apoio Administrativo_x000a_"/>
    <x v="92"/>
    <m/>
    <s v=" SC  "/>
    <s v=" SC  "/>
    <x v="75"/>
    <m/>
    <d v="2017-03-21T18:31:00"/>
    <d v="2017-03-23T17:39:00"/>
    <s v="Para elaborar o Termo de Abertura de Licitação."/>
    <d v="1899-12-31T23:08:00"/>
    <n v="1.9638888888948713"/>
    <d v="1900-01-02T00:00:00"/>
    <s v="18:31"/>
  </r>
  <r>
    <s v="Coordenadoria de Segurança, Transporte e Apoio Administrativo_x000a_"/>
    <x v="92"/>
    <m/>
    <s v=" CLC  "/>
    <s v=" CLC  "/>
    <x v="74"/>
    <m/>
    <d v="2017-03-23T17:39:00"/>
    <d v="2017-03-23T19:15:00"/>
    <s v="Para os devidos fins."/>
    <d v="1899-12-30T01:36:00"/>
    <n v="6.6666666665696539E-2"/>
    <d v="1899-12-31T00:00:00"/>
    <s v="17:39"/>
  </r>
  <r>
    <s v="Coordenadoria de Segurança, Transporte e Apoio Administrativo_x000a_"/>
    <x v="92"/>
    <m/>
    <s v=" SECGA  "/>
    <s v=" SECGA  "/>
    <x v="69"/>
    <m/>
    <d v="2017-03-23T19:15:00"/>
    <d v="2017-03-23T19:37:00"/>
    <s v="Segue Termo de Abertura de Licitação para autorização."/>
    <d v="1899-12-30T00:22:00"/>
    <n v="1.5277777776645962E-2"/>
    <d v="1899-12-31T00:00:00"/>
    <s v="19:15"/>
  </r>
  <r>
    <s v="Coordenadoria de Segurança, Transporte e Apoio Administrativo_x000a_"/>
    <x v="92"/>
    <m/>
    <s v=" CLC  "/>
    <s v=" CLC  "/>
    <x v="74"/>
    <m/>
    <d v="2017-03-23T19:37:00"/>
    <d v="2017-03-27T15:16:00"/>
    <s v="Para elaboração da minuta do edital."/>
    <d v="1900-01-02T19:39:00"/>
    <n v="3.8187499999985448"/>
    <d v="1900-01-02T00:00:00"/>
    <s v="19:37"/>
  </r>
  <r>
    <s v="Coordenadoria de Segurança, Transporte e Apoio Administrativo_x000a_"/>
    <x v="92"/>
    <m/>
    <s v=" SLIC  "/>
    <s v=" SLIC  "/>
    <x v="76"/>
    <m/>
    <d v="2017-03-27T15:16:00"/>
    <d v="2017-03-30T13:02:00"/>
    <s v="Para elaborar minuta do Edital de Licitação."/>
    <d v="1900-01-01T21:46:00"/>
    <n v="2.9069444444467081"/>
    <d v="1900-01-03T00:00:00"/>
    <s v="15:16"/>
  </r>
  <r>
    <s v="Coordenadoria de Segurança, Transporte e Apoio Administrativo_x000a_"/>
    <x v="92"/>
    <m/>
    <s v=" SCON  "/>
    <s v=" SCON  "/>
    <x v="77"/>
    <m/>
    <d v="2017-03-30T13:02:00"/>
    <d v="2017-04-03T17:27:00"/>
    <s v="Para elaboraÃ§Ã£o da minuta contratual, anexo III do edital."/>
    <d v="1900-01-03T04:25:00"/>
    <n v="4.1840277777737356"/>
    <n v="-16"/>
    <s v="13:2"/>
  </r>
  <r>
    <s v="Coordenadoria de Segurança, Transporte e Apoio Administrativo_x000a_"/>
    <x v="92"/>
    <m/>
    <s v=" SLIC  "/>
    <s v=" SLIC  "/>
    <x v="76"/>
    <m/>
    <d v="2017-04-03T17:27:00"/>
    <d v="2017-04-03T19:10:00"/>
    <s v="Anexada minuta em campo prÃ³prio."/>
    <d v="1899-12-30T01:43:00"/>
    <n v="7.1527777778101154E-2"/>
    <d v="1899-12-31T00:00:00"/>
    <s v="17:27"/>
  </r>
  <r>
    <s v="Coordenadoria de Segurança, Transporte e Apoio Administrativo_x000a_"/>
    <x v="92"/>
    <m/>
    <s v=" CLC  "/>
    <s v=" CLC  "/>
    <x v="74"/>
    <m/>
    <d v="2017-04-03T19:10:00"/>
    <d v="2017-04-05T16:55:00"/>
    <s v="Seguem a minuta do edital e demais anexos para anÃ¡lise e encaminhamento."/>
    <d v="1899-12-31T21:45:00"/>
    <n v="1.90625"/>
    <d v="1900-01-02T00:00:00"/>
    <s v="19:10"/>
  </r>
  <r>
    <s v="Coordenadoria de Segurança, Transporte e Apoio Administrativo_x000a_"/>
    <x v="92"/>
    <m/>
    <s v=" SECGA  "/>
    <s v=" SECGA  "/>
    <x v="69"/>
    <m/>
    <d v="2017-04-05T16:55:00"/>
    <d v="2017-04-05T17:44:00"/>
    <s v="Para análise e encaminhamento."/>
    <d v="1899-12-30T00:49:00"/>
    <n v="3.4027777779556345E-2"/>
    <d v="1899-12-31T00:00:00"/>
    <s v="16:55"/>
  </r>
  <r>
    <s v="Coordenadoria de Segurança, Transporte e Apoio Administrativo_x000a_"/>
    <x v="92"/>
    <m/>
    <s v=" CPL  "/>
    <s v=" CPL  "/>
    <x v="78"/>
    <m/>
    <d v="2017-04-05T17:44:00"/>
    <d v="2017-04-06T14:23:00"/>
    <s v="De acordo com a minuta do edital e seus anexos. Segue para análise dessa CPL e demais encaminhamen"/>
    <d v="1899-12-30T20:39:00"/>
    <n v="0.86041666667006211"/>
    <d v="1900-01-01T00:00:00"/>
    <s v="17:44"/>
  </r>
  <r>
    <s v="Coordenadoria de Segurança, Transporte e Apoio Administrativo_x000a_"/>
    <x v="92"/>
    <m/>
    <s v=" ASSDG  "/>
    <s v=" ASSDG  "/>
    <x v="79"/>
    <m/>
    <d v="2017-04-06T14:23:00"/>
    <d v="2017-04-07T13:06:00"/>
    <s v="Para análise e aprovação."/>
    <d v="1899-12-30T22:43:00"/>
    <n v="0.9465277777708252"/>
    <d v="1900-01-01T00:00:00"/>
    <s v="14:23"/>
  </r>
  <r>
    <s v="Coordenadoria de Segurança, Transporte e Apoio Administrativo_x000a_"/>
    <x v="92"/>
    <m/>
    <s v=" DG  "/>
    <s v=" DG  "/>
    <x v="68"/>
    <m/>
    <d v="2017-04-07T13:06:00"/>
    <d v="2017-04-10T10:52:00"/>
    <s v="Para apreciação."/>
    <d v="1900-01-01T21:46:00"/>
    <n v="2.9069444444467081"/>
    <d v="1900-01-01T00:00:00"/>
    <s v="13:6"/>
  </r>
  <r>
    <s v="Coordenadoria de Segurança, Transporte e Apoio Administrativo_x000a_"/>
    <x v="92"/>
    <m/>
    <s v=" SLIC  "/>
    <s v=" SLIC  "/>
    <x v="76"/>
    <m/>
    <d v="2017-04-10T10:52:00"/>
    <d v="2017-04-11T14:39:00"/>
    <s v="para publicação do Edital"/>
    <d v="1899-12-31T03:47:00"/>
    <n v="1.1576388888934162"/>
    <d v="1900-01-01T00:00:00"/>
    <s v="10:52"/>
  </r>
  <r>
    <s v="Coordenadoria de Segurança, Transporte e Apoio Administrativo_x000a_"/>
    <x v="92"/>
    <m/>
    <s v=" CPL  "/>
    <s v=" CPL  "/>
    <x v="78"/>
    <m/>
    <d v="2017-04-11T14:39:00"/>
    <d v="2017-04-11T15:40:00"/>
    <s v="Para assinatura."/>
    <d v="1899-12-30T01:01:00"/>
    <n v="4.2361111110949423E-2"/>
    <d v="1899-12-31T00:00:00"/>
    <s v="14:39"/>
  </r>
  <r>
    <s v="Coordenadoria de Segurança, Transporte e Apoio Administrativo_x000a_"/>
    <x v="92"/>
    <m/>
    <s v=" SLIC  "/>
    <s v=" SLIC  "/>
    <x v="76"/>
    <m/>
    <d v="2017-04-11T15:40:00"/>
    <d v="2017-04-18T17:33:00"/>
    <s v="Edital assinado."/>
    <d v="1900-01-06T01:53:00"/>
    <n v="7.0784722222160781"/>
    <d v="1900-01-02T00:00:00"/>
    <s v="15:40"/>
  </r>
  <r>
    <s v="Coordenadoria de Segurança, Transporte e Apoio Administrativo_x000a_"/>
    <x v="92"/>
    <m/>
    <s v=" CPL  "/>
    <s v=" CPL  "/>
    <x v="78"/>
    <m/>
    <d v="2017-04-18T17:33:00"/>
    <d v="2017-05-05T15:33:00"/>
    <s v="Para os procedimentos relativos Ã  fase externa da licitaÃ§Ã£o."/>
    <d v="1900-01-15T22:00:00"/>
    <n v="16.916666666671517"/>
    <n v="-10"/>
    <s v="17:33"/>
  </r>
  <r>
    <s v="Coordenadoria de Segurança, Transporte e Apoio Administrativo_x000a_"/>
    <x v="92"/>
    <m/>
    <s v=" ASSDG  "/>
    <s v=" ASSDG  "/>
    <x v="79"/>
    <m/>
    <d v="2017-05-05T15:33:00"/>
    <d v="2017-05-09T13:00:00"/>
    <s v="Para análise e homologação."/>
    <d v="1900-01-02T21:27:00"/>
    <n v="3.8937499999956344"/>
    <d v="1900-01-02T00:00:00"/>
    <s v="15:33"/>
  </r>
  <r>
    <s v="Coordenadoria de Segurança, Transporte e Apoio Administrativo_x000a_"/>
    <x v="92"/>
    <m/>
    <s v=" DG  "/>
    <s v=" DG  "/>
    <x v="68"/>
    <m/>
    <d v="2017-05-09T13:00:00"/>
    <d v="2017-05-10T17:58:00"/>
    <s v="Para apreciação."/>
    <d v="1899-12-31T04:58:00"/>
    <n v="1.2069444444496185"/>
    <d v="1900-01-01T00:00:00"/>
    <s v="13:0"/>
  </r>
  <r>
    <s v="Coordenadoria de Segurança, Transporte e Apoio Administrativo_x000a_"/>
    <x v="92"/>
    <m/>
    <s v=" SECGA  "/>
    <s v=" SECGA  "/>
    <x v="69"/>
    <m/>
    <d v="2017-05-10T17:58:00"/>
    <d v="2017-05-11T15:53:00"/>
    <s v="Para providências cabíveis"/>
    <d v="1899-12-30T21:55:00"/>
    <n v="0.91319444444525288"/>
    <d v="1900-01-01T00:00:00"/>
    <s v="17:58"/>
  </r>
  <r>
    <s v="Coordenadoria de Segurança, Transporte e Apoio Administrativo_x000a_"/>
    <x v="92"/>
    <m/>
    <s v=" SECGS  "/>
    <s v=" SECGS  "/>
    <x v="18"/>
    <m/>
    <d v="2017-05-11T15:53:00"/>
    <d v="2017-05-12T17:31:00"/>
    <s v="Para ciência e manifestações que entenda necessário."/>
    <d v="1899-12-31T01:38:00"/>
    <n v="1.0680555555518367"/>
    <d v="1900-01-01T00:00:00"/>
    <s v="15:53"/>
  </r>
  <r>
    <s v="Coordenadoria de Segurança, Transporte e Apoio Administrativo_x000a_"/>
    <x v="92"/>
    <m/>
    <s v=" CSTA  "/>
    <s v=" CSTA  "/>
    <x v="17"/>
    <m/>
    <d v="2017-05-12T17:31:00"/>
    <d v="2017-05-12T18:26:00"/>
    <s v="Para ciÃªncia e verificaÃ§Ãµes quanto Ã s possÃ­veis causas do fracasso do certame, a fim de adequaÃ§Ãµes a"/>
    <d v="1899-12-30T00:55:00"/>
    <n v="3.8194444445252884E-2"/>
    <d v="1899-12-31T00:00:00"/>
    <s v="17:31"/>
  </r>
  <r>
    <s v="Coordenadoria de Segurança, Transporte e Apoio Administrativo_x000a_"/>
    <x v="92"/>
    <m/>
    <s v=" ST  "/>
    <s v=" ST  "/>
    <x v="56"/>
    <m/>
    <d v="2017-05-12T18:26:00"/>
    <d v="2017-06-07T16:48:00"/>
    <s v="Para conhecimento e providências."/>
    <d v="1900-01-24T22:22:00"/>
    <n v="25.931944444440887"/>
    <n v="-4"/>
    <s v="18:26"/>
  </r>
  <r>
    <s v="Coordenadoria de Segurança, Transporte e Apoio Administrativo_x000a_"/>
    <x v="92"/>
    <m/>
    <s v=" CSTA  "/>
    <s v=" CSTA  "/>
    <x v="17"/>
    <m/>
    <d v="2017-06-07T16:48:00"/>
    <d v="2017-06-13T12:09:00"/>
    <s v="Para apreciação."/>
    <d v="1900-01-04T19:21:00"/>
    <n v="5.8062500000014552"/>
    <d v="1900-01-04T00:00:00"/>
    <s v="16:48"/>
  </r>
  <r>
    <s v="Coordenadoria de Segurança, Transporte e Apoio Administrativo_x000a_"/>
    <x v="92"/>
    <m/>
    <s v=" SECGS  "/>
    <s v=" SECGS  "/>
    <x v="18"/>
    <m/>
    <d v="2017-06-13T12:09:00"/>
    <d v="2017-06-14T13:07:00"/>
    <s v="Com informações. Para apreciação e pelo prosseguimento."/>
    <d v="1899-12-31T00:58:00"/>
    <n v="1.0402777777781012"/>
    <d v="1900-01-01T00:00:00"/>
    <s v="12:9"/>
  </r>
  <r>
    <s v="Coordenadoria de Segurança, Transporte e Apoio Administrativo_x000a_"/>
    <x v="92"/>
    <m/>
    <s v=" SPO  "/>
    <s v=" SPO  "/>
    <x v="70"/>
    <m/>
    <d v="2017-06-14T13:07:00"/>
    <d v="2017-06-14T14:26:00"/>
    <s v="Para avaliar necessidade de adequar disponibilidade orÃ§amentÃ¡ria."/>
    <d v="1899-12-30T01:19:00"/>
    <n v="5.4861111115314998E-2"/>
    <d v="1899-12-31T00:00:00"/>
    <s v="13:7"/>
  </r>
  <r>
    <s v="Coordenadoria de Segurança, Transporte e Apoio Administrativo_x000a_"/>
    <x v="92"/>
    <m/>
    <s v=" COC  "/>
    <s v=" COC  "/>
    <x v="80"/>
    <m/>
    <d v="2017-06-14T14:26:00"/>
    <d v="2017-06-14T14:43:00"/>
    <s v="Com a informação de disponibilidade"/>
    <d v="1899-12-30T00:17:00"/>
    <n v="1.1805555550381541E-2"/>
    <d v="1899-12-31T00:00:00"/>
    <s v="14:26"/>
  </r>
  <r>
    <s v="Coordenadoria de Segurança, Transporte e Apoio Administrativo_x000a_"/>
    <x v="92"/>
    <m/>
    <s v=" SECOFC  "/>
    <s v=" SECOFC  "/>
    <x v="72"/>
    <m/>
    <d v="2017-06-14T14:43:00"/>
    <d v="2017-06-14T15:45:00"/>
    <s v="Para ciência e encaminhamento."/>
    <d v="1899-12-30T01:02:00"/>
    <n v="4.3055555557657499E-2"/>
    <d v="1899-12-31T00:00:00"/>
    <s v="14:43"/>
  </r>
  <r>
    <s v="Coordenadoria de Segurança, Transporte e Apoio Administrativo_x000a_"/>
    <x v="92"/>
    <m/>
    <s v=" CLC  "/>
    <s v=" CLC  "/>
    <x v="74"/>
    <m/>
    <d v="2017-06-14T15:45:00"/>
    <d v="2017-06-19T16:48:00"/>
    <s v="Com informação de disponibilidade orçamentária, para demais providências."/>
    <d v="1900-01-04T01:03:00"/>
    <n v="5.0437499999970896"/>
    <d v="1900-01-02T00:00:00"/>
    <s v="15:45"/>
  </r>
  <r>
    <s v="Coordenadoria de Segurança, Transporte e Apoio Administrativo_x000a_"/>
    <x v="92"/>
    <m/>
    <s v=" SC  "/>
    <s v=" SC  "/>
    <x v="75"/>
    <m/>
    <d v="2017-06-19T16:48:00"/>
    <d v="2017-06-21T14:11:00"/>
    <s v="Para elaborar o termo de Abertura de Licitação."/>
    <d v="1899-12-31T21:23:00"/>
    <n v="1.890972222223354"/>
    <d v="1900-01-02T00:00:00"/>
    <s v="16:48"/>
  </r>
  <r>
    <s v="Coordenadoria de Segurança, Transporte e Apoio Administrativo_x000a_"/>
    <x v="92"/>
    <m/>
    <s v=" CLC  "/>
    <s v=" CLC  "/>
    <x v="74"/>
    <m/>
    <d v="2017-06-21T14:11:00"/>
    <d v="2017-06-23T16:53:00"/>
    <s v="Senhora Coordenadora:"/>
    <d v="1900-01-01T02:42:00"/>
    <n v="2.1125000000029104"/>
    <d v="1900-01-02T00:00:00"/>
    <s v="14:11"/>
  </r>
  <r>
    <s v="Coordenadoria de Segurança, Transporte e Apoio Administrativo_x000a_"/>
    <x v="92"/>
    <m/>
    <s v=" SC  "/>
    <s v=" SC  "/>
    <x v="75"/>
    <m/>
    <d v="2017-06-23T16:53:00"/>
    <d v="2017-06-26T14:59:00"/>
    <s v="Para retificar a planilha estimativa de preços contida no TAL."/>
    <d v="1900-01-01T22:06:00"/>
    <n v="2.9208333333299379"/>
    <d v="1900-01-01T00:00:00"/>
    <s v="16:53"/>
  </r>
  <r>
    <s v="Coordenadoria de Segurança, Transporte e Apoio Administrativo_x000a_"/>
    <x v="92"/>
    <m/>
    <s v=" CLC  "/>
    <s v=" CLC  "/>
    <x v="74"/>
    <m/>
    <d v="2017-06-26T14:59:00"/>
    <d v="2017-06-26T18:56:00"/>
    <s v="Segue Termo de Abertura de LicitaÃ§Ã£o com a planilha retificada."/>
    <d v="1899-12-30T03:57:00"/>
    <n v="0.16458333333866904"/>
    <d v="1899-12-31T00:00:00"/>
    <s v="14:59"/>
  </r>
  <r>
    <s v="Coordenadoria de Segurança, Transporte e Apoio Administrativo_x000a_"/>
    <x v="92"/>
    <m/>
    <s v=" SECGA  "/>
    <s v=" SECGA  "/>
    <x v="69"/>
    <m/>
    <d v="2017-06-26T18:56:00"/>
    <d v="2017-06-26T19:21:00"/>
    <s v="Para análise e demais providências."/>
    <d v="1899-12-30T00:25:00"/>
    <n v="1.7361111109494232E-2"/>
    <d v="1899-12-31T00:00:00"/>
    <s v="18:56"/>
  </r>
  <r>
    <s v="Coordenadoria de Segurança, Transporte e Apoio Administrativo_x000a_"/>
    <x v="92"/>
    <m/>
    <s v=" SPO  "/>
    <s v=" SPO  "/>
    <x v="70"/>
    <m/>
    <d v="2017-06-26T19:21:00"/>
    <d v="2017-06-27T14:29:00"/>
    <s v="Solicito informar disponibilidade orçamentária."/>
    <d v="1899-12-30T19:08:00"/>
    <n v="0.79722222222335404"/>
    <d v="1900-01-01T00:00:00"/>
    <s v="19:21"/>
  </r>
  <r>
    <s v="Coordenadoria de Segurança, Transporte e Apoio Administrativo_x000a_"/>
    <x v="92"/>
    <m/>
    <s v=" COC  "/>
    <s v=" COC  "/>
    <x v="80"/>
    <m/>
    <d v="2017-06-27T14:29:00"/>
    <d v="2017-06-27T15:26:00"/>
    <s v="Com o reforço do pré-empenho."/>
    <d v="1899-12-30T00:57:00"/>
    <n v="3.9583333331393078E-2"/>
    <d v="1899-12-31T00:00:00"/>
    <s v="14:29"/>
  </r>
  <r>
    <s v="Coordenadoria de Segurança, Transporte e Apoio Administrativo_x000a_"/>
    <x v="92"/>
    <m/>
    <s v=" SECOFC  "/>
    <s v=" SECOFC  "/>
    <x v="72"/>
    <m/>
    <d v="2017-06-27T15:26:00"/>
    <d v="2017-06-27T16:28:00"/>
    <s v="Para ciência e encaminhamento."/>
    <d v="1899-12-30T01:02:00"/>
    <n v="4.3055555557657499E-2"/>
    <d v="1899-12-31T00:00:00"/>
    <s v="15:26"/>
  </r>
  <r>
    <s v="Coordenadoria de Segurança, Transporte e Apoio Administrativo_x000a_"/>
    <x v="92"/>
    <m/>
    <s v=" CLC  "/>
    <s v=" CLC  "/>
    <x v="74"/>
    <m/>
    <d v="2017-06-27T16:28:00"/>
    <d v="2017-06-27T19:22:00"/>
    <s v="Com informação de disponibilidade orçamentária, para demais providências."/>
    <d v="1899-12-30T02:54:00"/>
    <n v="0.1208333333270275"/>
    <d v="1899-12-31T00:00:00"/>
    <s v="16:28"/>
  </r>
  <r>
    <s v="Coordenadoria de Segurança, Transporte e Apoio Administrativo_x000a_"/>
    <x v="92"/>
    <m/>
    <s v=" SLIC  "/>
    <s v=" SLIC  "/>
    <x v="76"/>
    <m/>
    <d v="2017-06-27T19:22:00"/>
    <d v="2017-06-28T13:18:00"/>
    <s v="Para elaborar minuta do Edital de Licitação."/>
    <d v="1899-12-30T17:56:00"/>
    <n v="0.74722222222771961"/>
    <d v="1900-01-01T00:00:00"/>
    <s v="19:22"/>
  </r>
  <r>
    <s v="Coordenadoria de Segurança, Transporte e Apoio Administrativo_x000a_"/>
    <x v="92"/>
    <m/>
    <s v=" SCON  "/>
    <s v=" SCON  "/>
    <x v="77"/>
    <m/>
    <d v="2017-06-28T13:18:00"/>
    <d v="2017-06-28T13:35:00"/>
    <s v="À SCON: para elaborar/atualizar minuta de contratol"/>
    <d v="1899-12-30T00:17:00"/>
    <n v="1.1805555550381541E-2"/>
    <d v="1899-12-31T00:00:00"/>
    <s v="13:18"/>
  </r>
  <r>
    <s v="Coordenadoria de Segurança, Transporte e Apoio Administrativo_x000a_"/>
    <x v="92"/>
    <m/>
    <s v=" SLIC  "/>
    <s v=" SLIC  "/>
    <x v="76"/>
    <m/>
    <d v="2017-06-28T13:35:00"/>
    <d v="2017-06-28T15:12:00"/>
    <s v="Elaborada minuta do contrato, com adequações solicitadas."/>
    <d v="1899-12-30T01:37:00"/>
    <n v="6.7361111112404615E-2"/>
    <d v="1899-12-31T00:00:00"/>
    <s v="13:35"/>
  </r>
  <r>
    <s v="Coordenadoria de Segurança, Transporte e Apoio Administrativo_x000a_"/>
    <x v="92"/>
    <m/>
    <s v=" CLC  "/>
    <s v=" CLC  "/>
    <x v="74"/>
    <m/>
    <d v="2017-06-28T15:12:00"/>
    <d v="2017-06-28T15:57:00"/>
    <s v="À CLC: para apreciação e encaminhamentos."/>
    <d v="1899-12-30T00:45:00"/>
    <n v="3.125E-2"/>
    <d v="1899-12-31T00:00:00"/>
    <s v="15:12"/>
  </r>
  <r>
    <s v="Coordenadoria de Segurança, Transporte e Apoio Administrativo_x000a_"/>
    <x v="92"/>
    <m/>
    <s v=" SECGA  "/>
    <s v=" SECGA  "/>
    <x v="69"/>
    <m/>
    <d v="2017-06-28T15:57:00"/>
    <d v="2017-06-28T17:29:00"/>
    <s v="Para apreciação da minuta do edital e seus anexos."/>
    <d v="1899-12-30T01:32:00"/>
    <n v="6.3888888893416151E-2"/>
    <d v="1899-12-31T00:00:00"/>
    <s v="15:57"/>
  </r>
  <r>
    <s v="Coordenadoria de Segurança, Transporte e Apoio Administrativo_x000a_"/>
    <x v="92"/>
    <m/>
    <s v=" CPL  "/>
    <s v=" CPL  "/>
    <x v="78"/>
    <m/>
    <d v="2017-06-28T17:29:00"/>
    <d v="2017-06-29T15:05:00"/>
    <s v="De acordo com a minuta do edital e seus anexos. Segue para análise dessa CPL e demais encaminhamen"/>
    <d v="1899-12-30T21:36:00"/>
    <n v="0.89999999999417923"/>
    <d v="1900-01-01T00:00:00"/>
    <s v="17:29"/>
  </r>
  <r>
    <s v="Coordenadoria de Segurança, Transporte e Apoio Administrativo_x000a_"/>
    <x v="92"/>
    <m/>
    <s v=" ASSDG  "/>
    <s v=" ASSDG  "/>
    <x v="79"/>
    <m/>
    <d v="2017-06-29T15:05:00"/>
    <d v="2017-07-03T16:49:00"/>
    <s v="Para análise e aprovação."/>
    <d v="1900-01-03T01:44:00"/>
    <n v="4.0722222222248092"/>
    <n v="-20"/>
    <s v="15:5"/>
  </r>
  <r>
    <s v="Coordenadoria de Segurança, Transporte e Apoio Administrativo_x000a_"/>
    <x v="92"/>
    <m/>
    <s v=" DG  "/>
    <s v=" DG  "/>
    <x v="68"/>
    <m/>
    <d v="2017-07-03T16:49:00"/>
    <d v="2017-07-04T18:16:00"/>
    <s v="Para os devidos fins."/>
    <d v="1899-12-31T01:27:00"/>
    <n v="1.0604166666671517"/>
    <d v="1900-01-01T00:00:00"/>
    <s v="16:49"/>
  </r>
  <r>
    <s v="Coordenadoria de Segurança, Transporte e Apoio Administrativo_x000a_"/>
    <x v="92"/>
    <m/>
    <s v=" SLIC  "/>
    <s v=" SLIC  "/>
    <x v="76"/>
    <m/>
    <d v="2017-07-04T18:16:00"/>
    <d v="2017-07-05T14:56:00"/>
    <s v="À Seção de Licitações."/>
    <d v="1899-12-30T20:40:00"/>
    <n v="0.86111111110949423"/>
    <d v="1900-01-01T00:00:00"/>
    <s v="18:16"/>
  </r>
  <r>
    <s v="Coordenadoria de Segurança, Transporte e Apoio Administrativo_x000a_"/>
    <x v="92"/>
    <m/>
    <s v=" CPL  "/>
    <s v=" CPL  "/>
    <x v="78"/>
    <m/>
    <d v="2017-07-05T14:56:00"/>
    <d v="2017-07-05T15:22:00"/>
    <s v="Para assinatura."/>
    <d v="1899-12-30T00:26:00"/>
    <n v="1.8055555556202307E-2"/>
    <d v="1899-12-31T00:00:00"/>
    <s v="14:56"/>
  </r>
  <r>
    <s v="Coordenadoria de Segurança, Transporte e Apoio Administrativo_x000a_"/>
    <x v="92"/>
    <m/>
    <s v=" SLIC  "/>
    <s v=" SLIC  "/>
    <x v="76"/>
    <m/>
    <d v="2017-07-05T15:22:00"/>
    <d v="2017-07-06T12:57:00"/>
    <s v="Edital assinado."/>
    <d v="1899-12-30T21:35:00"/>
    <n v="0.89930555555474712"/>
    <d v="1900-01-01T00:00:00"/>
    <s v="15:22"/>
  </r>
  <r>
    <s v="Coordenadoria de Segurança, Transporte e Apoio Administrativo_x000a_"/>
    <x v="92"/>
    <m/>
    <s v=" CPL  "/>
    <s v=" CPL  "/>
    <x v="78"/>
    <m/>
    <d v="2017-07-06T12:57:00"/>
    <d v="2017-08-07T15:02:00"/>
    <s v="Para aguardar a abertura do certame."/>
    <d v="1900-01-31T02:05:00"/>
    <n v="32.086805555554747"/>
    <d v="1899-12-31T00:00:00"/>
    <s v="12:57"/>
  </r>
  <r>
    <s v="Coordenadoria de Segurança, Transporte e Apoio Administrativo_x000a_"/>
    <x v="92"/>
    <m/>
    <s v=" ASSDG  "/>
    <s v=" ASSDG  "/>
    <x v="79"/>
    <m/>
    <d v="2017-08-07T15:02:00"/>
    <d v="2017-08-08T15:54:00"/>
    <s v="Para análise e homologação."/>
    <d v="1899-12-31T00:52:00"/>
    <n v="1.0361111111124046"/>
    <d v="1900-01-01T00:00:00"/>
    <s v="15:2"/>
  </r>
  <r>
    <s v="Coordenadoria de Segurança, Transporte e Apoio Administrativo_x000a_"/>
    <x v="92"/>
    <m/>
    <s v=" DG  "/>
    <s v=" DG  "/>
    <x v="68"/>
    <m/>
    <d v="2017-08-08T15:54:00"/>
    <d v="2017-08-09T19:48:00"/>
    <s v="Para os devidos fins."/>
    <d v="1899-12-31T03:54:00"/>
    <n v="1.1624999999985448"/>
    <d v="1900-01-01T00:00:00"/>
    <s v="15:54"/>
  </r>
  <r>
    <s v="Coordenadoria de Segurança, Transporte e Apoio Administrativo_x000a_"/>
    <x v="92"/>
    <m/>
    <s v=" COC  "/>
    <s v=" COC  "/>
    <x v="80"/>
    <m/>
    <d v="2017-08-09T19:48:00"/>
    <d v="2017-08-10T12:51:00"/>
    <s v="Para empenhar."/>
    <d v="1899-12-30T17:03:00"/>
    <n v="0.71041666666860692"/>
    <d v="1900-01-01T00:00:00"/>
    <s v="19:48"/>
  </r>
  <r>
    <s v="Coordenadoria de Segurança, Transporte e Apoio Administrativo_x000a_"/>
    <x v="92"/>
    <m/>
    <s v=" GABCOC  "/>
    <s v=" GABCOC  "/>
    <x v="83"/>
    <m/>
    <d v="2017-08-10T12:51:00"/>
    <d v="2017-08-14T15:52:00"/>
    <s v="Para emissão de Nota de Empenho."/>
    <d v="1900-01-03T03:01:00"/>
    <n v="4.1256944444467081"/>
    <d v="1900-01-01T00:00:00"/>
    <s v="12:51"/>
  </r>
  <r>
    <s v="Coordenadoria de Segurança, Transporte e Apoio Administrativo_x000a_"/>
    <x v="93"/>
    <m/>
    <s v="SST  "/>
    <s v="SST  "/>
    <x v="162"/>
    <m/>
    <s v="-"/>
    <d v="2015-11-03T18:28:00"/>
    <s v="-"/>
    <d v="1899-12-30T00:00:00"/>
    <n v="0"/>
    <e v="#VALUE!"/>
    <e v="#VALUE!"/>
  </r>
  <r>
    <s v="Coordenadoria de Segurança, Transporte e Apoio Administrativo_x000a_"/>
    <x v="93"/>
    <m/>
    <s v="CAA  "/>
    <s v="CAA  "/>
    <x v="163"/>
    <m/>
    <d v="2015-11-03T18:28:00"/>
    <d v="2015-11-03T18:42:00"/>
    <s v="Para análise e encaminhamento."/>
    <d v="1899-12-30T00:14:00"/>
    <n v="9.7222222248092294E-3"/>
    <d v="1899-12-31T00:00:00"/>
    <s v="18:28"/>
  </r>
  <r>
    <s v="Coordenadoria de Segurança, Transporte e Apoio Administrativo_x000a_"/>
    <x v="93"/>
    <m/>
    <s v="SST  "/>
    <s v="SST  "/>
    <x v="162"/>
    <m/>
    <d v="2015-11-03T18:42:00"/>
    <d v="2015-11-03T18:45:00"/>
    <s v="Incluir Minuta"/>
    <d v="1899-12-30T00:03:00"/>
    <n v="2.0833333328482695E-3"/>
    <d v="1899-12-31T00:00:00"/>
    <s v="18:42"/>
  </r>
  <r>
    <s v="Coordenadoria de Segurança, Transporte e Apoio Administrativo_x000a_"/>
    <x v="93"/>
    <m/>
    <s v="CAA  "/>
    <s v="CAA  "/>
    <x v="163"/>
    <m/>
    <d v="2015-11-03T18:45:00"/>
    <d v="2015-11-09T13:15:00"/>
    <s v="Para análise e encaminhamento"/>
    <d v="1900-01-04T18:30:00"/>
    <n v="5.7708333333357587"/>
    <d v="1900-01-04T00:00:00"/>
    <s v="18:45"/>
  </r>
  <r>
    <s v="Coordenadoria de Segurança, Transporte e Apoio Administrativo_x000a_"/>
    <x v="93"/>
    <m/>
    <s v="SECADM  "/>
    <s v="SECADM  "/>
    <x v="164"/>
    <m/>
    <d v="2015-11-09T13:15:00"/>
    <d v="2015-11-12T16:00:00"/>
    <s v="Para análise."/>
    <d v="1900-01-02T02:45:00"/>
    <n v="3.1145833333284827"/>
    <d v="1900-01-03T00:00:00"/>
    <s v="13:15"/>
  </r>
  <r>
    <s v="Coordenadoria de Segurança, Transporte e Apoio Administrativo_x000a_"/>
    <x v="93"/>
    <m/>
    <s v="CLC  "/>
    <s v="CLC  "/>
    <x v="85"/>
    <m/>
    <d v="2015-11-12T16:00:00"/>
    <d v="2015-11-19T20:59:00"/>
    <s v="Para análise."/>
    <d v="1900-01-06T04:59:00"/>
    <n v="7.2076388888890506"/>
    <d v="1900-01-05T00:00:00"/>
    <s v="16:0"/>
  </r>
  <r>
    <s v="Coordenadoria de Segurança, Transporte e Apoio Administrativo_x000a_"/>
    <x v="93"/>
    <m/>
    <s v="SC  "/>
    <s v="SC  "/>
    <x v="86"/>
    <m/>
    <d v="2015-11-19T20:59:00"/>
    <d v="2015-11-26T14:32:00"/>
    <s v="Para elaborar Planilha de preços."/>
    <d v="1900-01-05T17:33:00"/>
    <n v="6.7312500000043656"/>
    <d v="1900-01-05T00:00:00"/>
    <s v="20:59"/>
  </r>
  <r>
    <s v="Coordenadoria de Segurança, Transporte e Apoio Administrativo_x000a_"/>
    <x v="93"/>
    <m/>
    <s v="CLC  "/>
    <s v="CLC  "/>
    <x v="85"/>
    <m/>
    <d v="2015-11-26T14:32:00"/>
    <d v="2015-11-26T19:21:00"/>
    <s v="PLANILHA DE PREÇOS"/>
    <d v="1899-12-30T04:49:00"/>
    <n v="0.20069444444379769"/>
    <d v="1899-12-31T00:00:00"/>
    <s v="14:32"/>
  </r>
  <r>
    <s v="Coordenadoria de Segurança, Transporte e Apoio Administrativo_x000a_"/>
    <x v="93"/>
    <m/>
    <s v="SPO  "/>
    <s v="SPO  "/>
    <x v="97"/>
    <m/>
    <d v="2015-11-26T19:21:00"/>
    <d v="2015-11-27T19:29:00"/>
    <s v="Para informar disponibilidade orçamentária."/>
    <d v="1899-12-31T00:08:00"/>
    <n v="1.0055555555518367"/>
    <d v="1900-01-01T00:00:00"/>
    <s v="19:21"/>
  </r>
  <r>
    <s v="Coordenadoria de Segurança, Transporte e Apoio Administrativo_x000a_"/>
    <x v="93"/>
    <m/>
    <s v=" ST  "/>
    <s v=" ST  "/>
    <x v="56"/>
    <m/>
    <d v="2015-11-27T19:29:00"/>
    <d v="2015-11-30T18:26:00"/>
    <s v="Para providências"/>
    <d v="1900-01-01T22:57:00"/>
    <n v="2.9562500000029104"/>
    <d v="1900-01-01T00:00:00"/>
    <s v="19:29"/>
  </r>
  <r>
    <s v="Coordenadoria de Segurança, Transporte e Apoio Administrativo_x000a_"/>
    <x v="93"/>
    <m/>
    <s v=" SPO  "/>
    <s v=" SPO  "/>
    <x v="70"/>
    <m/>
    <d v="2015-11-30T18:26:00"/>
    <d v="2015-12-02T15:23:00"/>
    <s v="Com o pedido no SIOFI"/>
    <d v="1899-12-31T20:57:00"/>
    <n v="1.8729166666671517"/>
    <n v="-12"/>
    <s v="18:26"/>
  </r>
  <r>
    <s v="Coordenadoria de Segurança, Transporte e Apoio Administrativo_x000a_"/>
    <x v="93"/>
    <m/>
    <s v=" ST  "/>
    <s v=" ST  "/>
    <x v="56"/>
    <m/>
    <d v="2015-12-02T15:23:00"/>
    <d v="2015-12-02T15:33:00"/>
    <s v="Para ajuste no pedido no SIOFI"/>
    <d v="1899-12-30T00:10:00"/>
    <n v="6.9444444452528842E-3"/>
    <d v="1899-12-31T00:00:00"/>
    <s v="15:23"/>
  </r>
  <r>
    <s v="Coordenadoria de Segurança, Transporte e Apoio Administrativo_x000a_"/>
    <x v="93"/>
    <m/>
    <s v=" SPO  "/>
    <s v=" SPO  "/>
    <x v="70"/>
    <m/>
    <d v="2015-12-02T15:33:00"/>
    <d v="2015-12-02T17:28:00"/>
    <s v="Com o ajuste"/>
    <d v="1899-12-30T01:55:00"/>
    <n v="7.9861111109494232E-2"/>
    <d v="1899-12-31T00:00:00"/>
    <s v="15:33"/>
  </r>
  <r>
    <s v="Coordenadoria de Segurança, Transporte e Apoio Administrativo_x000a_"/>
    <x v="93"/>
    <m/>
    <s v=" CO  "/>
    <s v=" CO  "/>
    <x v="71"/>
    <m/>
    <d v="2015-12-02T17:28:00"/>
    <d v="2015-12-02T18:09:00"/>
    <s v="Com a informação."/>
    <d v="1899-12-30T00:41:00"/>
    <n v="2.8472222220443655E-2"/>
    <d v="1899-12-31T00:00:00"/>
    <s v="17:28"/>
  </r>
  <r>
    <s v="Coordenadoria de Segurança, Transporte e Apoio Administrativo_x000a_"/>
    <x v="93"/>
    <m/>
    <s v=" SECOFC  "/>
    <s v=" SECOFC  "/>
    <x v="72"/>
    <m/>
    <d v="2015-12-02T18:09:00"/>
    <d v="2015-12-02T18:56:00"/>
    <s v="Para ciência e encaminhamento."/>
    <d v="1899-12-30T00:47:00"/>
    <n v="3.2638888893416151E-2"/>
    <d v="1899-12-31T00:00:00"/>
    <s v="18:9"/>
  </r>
  <r>
    <s v="Coordenadoria de Segurança, Transporte e Apoio Administrativo_x000a_"/>
    <x v="93"/>
    <m/>
    <s v=" CLC  "/>
    <s v=" CLC  "/>
    <x v="74"/>
    <m/>
    <d v="2015-12-02T18:56:00"/>
    <d v="2015-12-02T21:00:00"/>
    <s v="Para demais providências."/>
    <d v="1899-12-30T02:04:00"/>
    <n v="8.611111110803904E-2"/>
    <d v="1899-12-31T00:00:00"/>
    <s v="18:56"/>
  </r>
  <r>
    <s v="Coordenadoria de Segurança, Transporte e Apoio Administrativo_x000a_"/>
    <x v="93"/>
    <m/>
    <s v=" SC  "/>
    <s v=" SC  "/>
    <x v="75"/>
    <m/>
    <d v="2015-12-02T21:00:00"/>
    <d v="2015-12-14T16:15:00"/>
    <s v="Para emitir termo de abertura de licitação, sendo que a execução dos serviços só iniciará no próximo"/>
    <d v="1900-01-10T19:15:00"/>
    <n v="11.802083333335759"/>
    <d v="1900-01-07T00:00:00"/>
    <s v="21:0"/>
  </r>
  <r>
    <s v="Coordenadoria de Segurança, Transporte e Apoio Administrativo_x000a_"/>
    <x v="93"/>
    <m/>
    <s v=" CLC  "/>
    <s v=" CLC  "/>
    <x v="74"/>
    <m/>
    <d v="2015-12-14T16:15:00"/>
    <d v="2015-12-14T17:58:00"/>
    <s v="S"/>
    <d v="1899-12-30T01:43:00"/>
    <n v="7.1527777778101154E-2"/>
    <d v="1899-12-31T00:00:00"/>
    <s v="16:15"/>
  </r>
  <r>
    <s v="Coordenadoria de Segurança, Transporte e Apoio Administrativo_x000a_"/>
    <x v="93"/>
    <m/>
    <s v=" SECADM  "/>
    <s v=" SECADM  "/>
    <x v="165"/>
    <m/>
    <d v="2015-12-14T17:58:00"/>
    <d v="2015-12-15T15:29:00"/>
    <s v="Para autorizar a Abertura de Licitação."/>
    <d v="1899-12-30T21:31:00"/>
    <n v="0.89652777777519077"/>
    <d v="1900-01-01T00:00:00"/>
    <s v="17:58"/>
  </r>
  <r>
    <s v="Coordenadoria de Segurança, Transporte e Apoio Administrativo_x000a_"/>
    <x v="93"/>
    <m/>
    <s v=" CLC  "/>
    <s v=" CLC  "/>
    <x v="74"/>
    <m/>
    <d v="2015-12-15T15:29:00"/>
    <d v="2015-12-15T18:06:00"/>
    <s v="elaborar minuta edital"/>
    <d v="1899-12-30T02:37:00"/>
    <n v="0.10902777777664596"/>
    <d v="1899-12-31T00:00:00"/>
    <s v="15:29"/>
  </r>
  <r>
    <s v="Coordenadoria de Segurança, Transporte e Apoio Administrativo_x000a_"/>
    <x v="93"/>
    <m/>
    <s v=" SLIC  "/>
    <s v=" SLIC  "/>
    <x v="76"/>
    <m/>
    <d v="2015-12-15T18:06:00"/>
    <d v="2015-12-22T14:16:00"/>
    <s v="Para emissão do edital de licitação. 2. Seção de Contratos Para minutar contrato de prestação de"/>
    <d v="1900-01-05T20:10:00"/>
    <n v="6.8402777777810115"/>
    <d v="1900-01-03T00:00:00"/>
    <s v="18:6"/>
  </r>
  <r>
    <s v="Coordenadoria de Segurança, Transporte e Apoio Administrativo_x000a_"/>
    <x v="93"/>
    <m/>
    <s v=" SCON  "/>
    <s v=" SCON  "/>
    <x v="77"/>
    <m/>
    <d v="2015-12-22T14:16:00"/>
    <d v="2016-01-15T17:43:00"/>
    <s v="Para elaborar a minuta do contrato (Anexo III)."/>
    <d v="1900-01-23T03:27:00"/>
    <n v="24.143749999995634"/>
    <d v="1900-08-16T00:00:00"/>
    <s v="14:16"/>
  </r>
  <r>
    <s v="Coordenadoria de Segurança, Transporte e Apoio Administrativo_x000a_"/>
    <x v="93"/>
    <m/>
    <s v=" SLIC  "/>
    <s v=" SLIC  "/>
    <x v="76"/>
    <m/>
    <d v="2016-01-15T17:43:00"/>
    <d v="2016-01-20T15:29:00"/>
    <s v="Anexada minuta do contrato em campo próprio. após, à CLC, para análise."/>
    <d v="1900-01-03T21:46:00"/>
    <n v="4.9069444444467081"/>
    <d v="1900-01-03T00:00:00"/>
    <s v="17:43"/>
  </r>
  <r>
    <s v="Coordenadoria de Segurança, Transporte e Apoio Administrativo_x000a_"/>
    <x v="93"/>
    <m/>
    <s v=" CLC  "/>
    <s v=" CLC  "/>
    <x v="74"/>
    <m/>
    <d v="2016-01-20T15:29:00"/>
    <d v="2016-01-20T17:41:00"/>
    <s v="Para análise da minuta do edital e seus anexos."/>
    <d v="1899-12-30T02:12:00"/>
    <n v="9.1666666667151731E-2"/>
    <d v="1899-12-31T00:00:00"/>
    <s v="15:29"/>
  </r>
  <r>
    <s v="Coordenadoria de Segurança, Transporte e Apoio Administrativo_x000a_"/>
    <x v="93"/>
    <m/>
    <s v=" SECADM  "/>
    <s v=" SECADM  "/>
    <x v="165"/>
    <m/>
    <d v="2016-01-20T17:41:00"/>
    <d v="2016-01-22T17:55:00"/>
    <s v="À apreciação superior."/>
    <d v="1900-01-01T00:14:00"/>
    <n v="2.0097222222248092"/>
    <d v="1900-01-02T00:00:00"/>
    <s v="17:41"/>
  </r>
  <r>
    <s v="Coordenadoria de Segurança, Transporte e Apoio Administrativo_x000a_"/>
    <x v="93"/>
    <m/>
    <s v=" CPL  "/>
    <s v=" CPL  "/>
    <x v="78"/>
    <m/>
    <d v="2016-01-22T17:55:00"/>
    <d v="2016-02-12T17:45:00"/>
    <s v="De acordo com a minuta do Edital e seus anexos. Segue para análise dessa CPL e demais encaminhamen"/>
    <d v="1900-01-19T23:50:00"/>
    <n v="20.993055555554747"/>
    <n v="-7"/>
    <s v="17:55"/>
  </r>
  <r>
    <s v="Coordenadoria de Segurança, Transporte e Apoio Administrativo_x000a_"/>
    <x v="93"/>
    <m/>
    <s v=" ASSDG  "/>
    <s v=" ASSDG  "/>
    <x v="79"/>
    <m/>
    <d v="2016-02-12T17:45:00"/>
    <d v="2016-02-17T13:00:00"/>
    <s v="Analisada a minuta do edital"/>
    <d v="1900-01-03T19:15:00"/>
    <n v="4.8020833333284827"/>
    <d v="1900-01-03T00:00:00"/>
    <s v="17:45"/>
  </r>
  <r>
    <s v="Coordenadoria de Segurança, Transporte e Apoio Administrativo_x000a_"/>
    <x v="93"/>
    <m/>
    <s v=" SECADM  "/>
    <s v=" SECADM  "/>
    <x v="165"/>
    <m/>
    <d v="2016-02-17T13:00:00"/>
    <d v="2016-02-19T17:32:00"/>
    <s v="A pedido."/>
    <d v="1900-01-01T04:32:00"/>
    <n v="2.1888888888934162"/>
    <d v="1900-01-02T00:00:00"/>
    <s v="13:0"/>
  </r>
  <r>
    <s v="Coordenadoria de Segurança, Transporte e Apoio Administrativo_x000a_"/>
    <x v="93"/>
    <m/>
    <s v=" SPO  "/>
    <s v=" SPO  "/>
    <x v="70"/>
    <m/>
    <d v="2016-02-19T17:32:00"/>
    <d v="2016-02-19T17:52:00"/>
    <s v="anulação pre-empenho"/>
    <d v="1899-12-30T00:20:00"/>
    <n v="1.3888888883229811E-2"/>
    <d v="1899-12-31T00:00:00"/>
    <s v="17:32"/>
  </r>
  <r>
    <s v="Coordenadoria de Segurança, Transporte e Apoio Administrativo_x000a_"/>
    <x v="93"/>
    <m/>
    <s v=" SECADM  "/>
    <s v=" SECADM  "/>
    <x v="165"/>
    <m/>
    <d v="2016-02-19T17:52:00"/>
    <d v="2016-03-22T14:20:00"/>
    <s v="nnnnnnnnnnnnnnnnnnnnnnn"/>
    <d v="1900-01-30T20:28:00"/>
    <n v="31.852777777778101"/>
    <d v="1900-01-01T00:00:00"/>
    <s v="17:52"/>
  </r>
  <r>
    <s v="Coordenadoria de Segurança, Transporte e Apoio Administrativo_x000a_"/>
    <x v="93"/>
    <m/>
    <s v=" COGSA  "/>
    <s v=" COGSA  "/>
    <x v="120"/>
    <m/>
    <d v="2016-03-22T14:20:00"/>
    <d v="2016-03-28T14:41:00"/>
    <s v="Conforme reunião realizada entre a Secretaria de Administração, Coord. de Infraestrutra Predial e Di"/>
    <d v="1900-01-05T00:21:00"/>
    <n v="6.0145833333372138"/>
    <d v="1900-01-01T00:00:00"/>
    <s v="14:20"/>
  </r>
  <r>
    <s v="Coordenadoria de Segurança, Transporte e Apoio Administrativo_x000a_"/>
    <x v="93"/>
    <m/>
    <s v=" SPO  "/>
    <s v=" SPO  "/>
    <x v="70"/>
    <m/>
    <d v="2016-03-28T14:41:00"/>
    <d v="2016-03-29T14:17:00"/>
    <s v="para cancelamento do pré-empenho"/>
    <d v="1899-12-30T23:36:00"/>
    <n v="0.98333333332993789"/>
    <d v="1900-01-01T00:00:00"/>
    <s v="14:41"/>
  </r>
  <r>
    <s v="Coordenadoria de Segurança, Transporte e Apoio Administrativo_x000a_"/>
    <x v="93"/>
    <m/>
    <s v=" CLC  "/>
    <s v=" CLC  "/>
    <x v="74"/>
    <m/>
    <d v="2016-03-29T14:17:00"/>
    <d v="2016-03-30T16:37:00"/>
    <s v="Para ciência."/>
    <d v="1899-12-31T02:20:00"/>
    <n v="1.0972222222262644"/>
    <d v="1900-01-01T00:00:00"/>
    <s v="14:17"/>
  </r>
  <r>
    <s v="Coordenadoria de Segurança, Transporte e Apoio Administrativo_x000a_"/>
    <x v="93"/>
    <m/>
    <s v=" SC  "/>
    <s v=" SC  "/>
    <x v="75"/>
    <m/>
    <d v="2016-03-30T16:37:00"/>
    <d v="2016-03-30T17:31:00"/>
    <s v="Para proceder o registro da anulação do Termo de Abertura de Licitação nº 252/2015."/>
    <d v="1899-12-30T00:54:00"/>
    <n v="3.7499999998544808E-2"/>
    <d v="1899-12-31T00:00:00"/>
    <s v="16:37"/>
  </r>
  <r>
    <s v="Coordenadoria de Segurança, Transporte e Apoio Administrativo_x000a_"/>
    <x v="93"/>
    <m/>
    <s v=" CSTA  "/>
    <s v=" CSTA  "/>
    <x v="17"/>
    <m/>
    <d v="2017-08-11T15:42:00"/>
    <d v="2017-08-15T17:25:00"/>
    <s v="Para apreciação."/>
    <d v="1900-01-03T01:43:00"/>
    <n v="4.0715277777781012"/>
    <d v="1900-01-01T00:00:00"/>
    <s v="15:42"/>
  </r>
  <r>
    <s v="Coordenadoria de Segurança, Transporte e Apoio Administrativo_x000a_"/>
    <x v="93"/>
    <m/>
    <s v=" SECGS  "/>
    <s v=" SECGS  "/>
    <x v="18"/>
    <m/>
    <d v="2017-08-15T17:25:00"/>
    <d v="2017-08-28T13:07:00"/>
    <s v="Para continuidade do processo"/>
    <d v="1900-01-11T19:42:00"/>
    <n v="12.820833333331393"/>
    <d v="1900-01-09T00:00:00"/>
    <s v="17:25"/>
  </r>
  <r>
    <s v="Coordenadoria de Segurança, Transporte e Apoio Administrativo_x000a_"/>
    <x v="93"/>
    <m/>
    <s v=" CSTA  "/>
    <s v=" CSTA  "/>
    <x v="17"/>
    <m/>
    <d v="2017-08-28T13:07:00"/>
    <d v="2017-08-31T18:15:00"/>
    <s v="Solicito complementar o estudo técnico com informações sobre as soluções possíveis de ser adotado"/>
    <d v="1900-01-02T05:08:00"/>
    <n v="3.2138888888875954"/>
    <d v="1900-01-03T00:00:00"/>
    <s v="13:7"/>
  </r>
  <r>
    <s v="Coordenadoria de Segurança, Transporte e Apoio Administrativo_x000a_"/>
    <x v="93"/>
    <m/>
    <s v=" ST  "/>
    <s v=" ST  "/>
    <x v="56"/>
    <m/>
    <d v="2017-08-31T18:15:00"/>
    <d v="2017-09-21T18:58:00"/>
    <s v="Para consideração, vide observações no DOC 166395/2017."/>
    <d v="1900-01-20T00:43:00"/>
    <n v="21.02986111111386"/>
    <n v="-7"/>
    <s v="18:15"/>
  </r>
  <r>
    <s v="Coordenadoria de Segurança, Transporte e Apoio Administrativo_x000a_"/>
    <x v="93"/>
    <m/>
    <s v=" CSTA  "/>
    <s v=" CSTA  "/>
    <x v="17"/>
    <m/>
    <d v="2017-09-21T18:58:00"/>
    <d v="2017-09-22T13:49:00"/>
    <s v="Para apreciação."/>
    <d v="1899-12-30T18:51:00"/>
    <n v="0.78541666666569654"/>
    <d v="1900-01-01T00:00:00"/>
    <s v="18:58"/>
  </r>
  <r>
    <s v="Coordenadoria de Segurança, Transporte e Apoio Administrativo_x000a_"/>
    <x v="93"/>
    <m/>
    <s v=" ST  "/>
    <s v=" ST  "/>
    <x v="56"/>
    <m/>
    <d v="2017-09-22T13:49:00"/>
    <d v="2017-09-25T17:59:00"/>
    <s v="Com sugestões para alteração no Termo de Referência e Estudo Preliminar"/>
    <d v="1900-01-02T04:10:00"/>
    <n v="3.1736111111094942"/>
    <d v="1900-01-01T00:00:00"/>
    <s v="13:49"/>
  </r>
  <r>
    <s v="Coordenadoria de Segurança, Transporte e Apoio Administrativo_x000a_"/>
    <x v="93"/>
    <m/>
    <s v=" CSTA  "/>
    <s v=" CSTA  "/>
    <x v="17"/>
    <m/>
    <d v="2017-09-25T17:59:00"/>
    <d v="2017-09-26T15:24:00"/>
    <s v="Para apreciação."/>
    <d v="1899-12-30T21:25:00"/>
    <n v="0.89236111111677019"/>
    <d v="1900-01-01T00:00:00"/>
    <s v="17:59"/>
  </r>
  <r>
    <s v="Coordenadoria de Segurança, Transporte e Apoio Administrativo_x000a_"/>
    <x v="93"/>
    <m/>
    <s v=" SECGS  "/>
    <s v=" SECGS  "/>
    <x v="18"/>
    <m/>
    <d v="2017-09-26T15:24:00"/>
    <d v="2017-09-28T17:57:00"/>
    <s v="Para apreciaÃ§Ã£o do Estudo Preliminar e Termo de ReferÃªncia"/>
    <d v="1900-01-01T02:33:00"/>
    <n v="2.1062499999970896"/>
    <d v="1900-01-02T00:00:00"/>
    <s v="15:24"/>
  </r>
  <r>
    <s v="Coordenadoria de Segurança, Transporte e Apoio Administrativo_x000a_"/>
    <x v="93"/>
    <m/>
    <s v=" ST  "/>
    <s v=" ST  "/>
    <x v="56"/>
    <m/>
    <d v="2017-09-28T17:57:00"/>
    <d v="2017-10-02T13:13:00"/>
    <s v="À ST: para juntar orçamentos e analisar apontamentos no Termo de Referência."/>
    <d v="1900-01-02T19:16:00"/>
    <n v="3.8027777777751908"/>
    <n v="-19"/>
    <s v="17:57"/>
  </r>
  <r>
    <s v="Coordenadoria de Segurança, Transporte e Apoio Administrativo_x000a_"/>
    <x v="93"/>
    <m/>
    <s v=" SECGS  "/>
    <s v=" SECGS  "/>
    <x v="18"/>
    <m/>
    <d v="2017-10-02T13:13:00"/>
    <d v="2017-10-04T14:01:00"/>
    <s v="Para apreciação."/>
    <d v="1900-01-01T00:48:00"/>
    <n v="2.0333333333328483"/>
    <d v="1900-01-02T00:00:00"/>
    <s v="13:13"/>
  </r>
  <r>
    <s v="Coordenadoria de Segurança, Transporte e Apoio Administrativo_x000a_"/>
    <x v="93"/>
    <m/>
    <s v=" SECGA  "/>
    <s v=" SECGA  "/>
    <x v="69"/>
    <m/>
    <d v="2017-10-04T14:01:00"/>
    <d v="2017-10-04T18:29:00"/>
    <s v="Segue para os procedimentos necessários à licitação, se possível ainda a ser realizada neste ano."/>
    <d v="1899-12-30T04:28:00"/>
    <n v="0.18611111111385981"/>
    <d v="1899-12-31T00:00:00"/>
    <s v="14:1"/>
  </r>
  <r>
    <s v="Coordenadoria de Segurança, Transporte e Apoio Administrativo_x000a_"/>
    <x v="93"/>
    <m/>
    <s v=" CLC  "/>
    <s v=" CLC  "/>
    <x v="74"/>
    <m/>
    <d v="2017-10-04T18:29:00"/>
    <d v="2017-10-05T15:07:00"/>
    <s v="Para início dos trâmites de licitação."/>
    <d v="1899-12-30T20:38:00"/>
    <n v="0.85972222222335404"/>
    <d v="1900-01-01T00:00:00"/>
    <s v="18:29"/>
  </r>
  <r>
    <s v="Coordenadoria de Segurança, Transporte e Apoio Administrativo_x000a_"/>
    <x v="93"/>
    <m/>
    <s v=" SC  "/>
    <s v=" SC  "/>
    <x v="75"/>
    <m/>
    <d v="2017-10-05T15:07:00"/>
    <d v="2017-10-11T16:16:00"/>
    <s v="Para pesquisa no Banco de Preços e elaboração de Planilha."/>
    <d v="1900-01-05T01:09:00"/>
    <n v="6.0479166666627862"/>
    <d v="1900-01-04T00:00:00"/>
    <s v="15:7"/>
  </r>
  <r>
    <s v="Coordenadoria de Segurança, Transporte e Apoio Administrativo_x000a_"/>
    <x v="93"/>
    <m/>
    <s v=" CLC  "/>
    <s v=" CLC  "/>
    <x v="74"/>
    <m/>
    <d v="2017-10-11T16:16:00"/>
    <d v="2017-10-13T13:58:00"/>
    <s v="Planilha de Preços"/>
    <d v="1899-12-31T21:42:00"/>
    <n v="1.9041666666671517"/>
    <d v="1900-01-01T00:00:00"/>
    <s v="16:16"/>
  </r>
  <r>
    <s v="Coordenadoria de Segurança, Transporte e Apoio Administrativo_x000a_"/>
    <x v="93"/>
    <m/>
    <s v=" SPO  "/>
    <s v=" SPO  "/>
    <x v="70"/>
    <m/>
    <d v="2017-10-13T13:58:00"/>
    <d v="2017-10-13T17:12:00"/>
    <s v="Para informar disponibilidade orçamentária."/>
    <d v="1899-12-30T03:14:00"/>
    <n v="0.13472222222480923"/>
    <d v="1899-12-31T00:00:00"/>
    <s v="13:58"/>
  </r>
  <r>
    <s v="Coordenadoria de Segurança, Transporte e Apoio Administrativo_x000a_"/>
    <x v="93"/>
    <m/>
    <s v=" COC  "/>
    <s v=" COC  "/>
    <x v="80"/>
    <m/>
    <d v="2017-10-13T17:12:00"/>
    <d v="2017-10-13T17:47:00"/>
    <s v="Com o pré-empenho."/>
    <d v="1899-12-30T00:35:00"/>
    <n v="2.4305555554747116E-2"/>
    <d v="1899-12-31T00:00:00"/>
    <s v="17:12"/>
  </r>
  <r>
    <s v="Coordenadoria de Segurança, Transporte e Apoio Administrativo_x000a_"/>
    <x v="93"/>
    <m/>
    <s v=" SECOFC  "/>
    <s v=" SECOFC  "/>
    <x v="72"/>
    <m/>
    <d v="2017-10-13T17:47:00"/>
    <d v="2017-10-13T18:44:00"/>
    <s v="Para ciência e encaminhamento."/>
    <d v="1899-12-30T00:57:00"/>
    <n v="3.9583333331393078E-2"/>
    <d v="1899-12-31T00:00:00"/>
    <s v="17:47"/>
  </r>
  <r>
    <s v="Coordenadoria de Segurança, Transporte e Apoio Administrativo_x000a_"/>
    <x v="93"/>
    <m/>
    <s v=" CLC  "/>
    <s v=" CLC  "/>
    <x v="74"/>
    <m/>
    <d v="2017-10-13T18:44:00"/>
    <d v="2017-10-16T19:03:00"/>
    <s v="Para demais providências"/>
    <d v="1900-01-02T00:19:00"/>
    <n v="3.0131944444437977"/>
    <d v="1900-01-01T00:00:00"/>
    <s v="18:44"/>
  </r>
  <r>
    <s v="Coordenadoria de Segurança, Transporte e Apoio Administrativo_x000a_"/>
    <x v="93"/>
    <m/>
    <s v=" SC  "/>
    <s v=" SC  "/>
    <x v="75"/>
    <m/>
    <d v="2017-10-16T19:03:00"/>
    <d v="2017-10-17T14:36:00"/>
    <s v="Para elaborar Termo de Abertura de Licitação."/>
    <d v="1899-12-30T19:33:00"/>
    <n v="0.81458333333284827"/>
    <d v="1900-01-01T00:00:00"/>
    <s v="19:3"/>
  </r>
  <r>
    <s v="Coordenadoria de Segurança, Transporte e Apoio Administrativo_x000a_"/>
    <x v="93"/>
    <m/>
    <s v=" CLC  "/>
    <s v=" CLC  "/>
    <x v="74"/>
    <m/>
    <d v="2017-10-17T14:36:00"/>
    <d v="2017-10-17T18:24:00"/>
    <s v="Sra. Coordenadora Segue termo de abertura de licitação"/>
    <d v="1899-12-30T03:48:00"/>
    <n v="0.15833333334012423"/>
    <d v="1899-12-31T00:00:00"/>
    <s v="14:36"/>
  </r>
  <r>
    <s v="Coordenadoria de Segurança, Transporte e Apoio Administrativo_x000a_"/>
    <x v="93"/>
    <m/>
    <s v=" SECGA  "/>
    <s v=" SECGA  "/>
    <x v="69"/>
    <m/>
    <d v="2017-10-17T18:24:00"/>
    <d v="2017-10-19T14:33:00"/>
    <s v="À apreciação superior."/>
    <d v="1899-12-31T20:09:00"/>
    <n v="1.8395833333270275"/>
    <d v="1900-01-02T00:00:00"/>
    <s v="18:24"/>
  </r>
  <r>
    <s v="Coordenadoria de Segurança, Transporte e Apoio Administrativo_x000a_"/>
    <x v="93"/>
    <m/>
    <s v=" SECGS  "/>
    <s v=" SECGS  "/>
    <x v="18"/>
    <m/>
    <d v="2017-10-19T14:33:00"/>
    <d v="2017-10-19T16:38:00"/>
    <s v="Solicito indicar fiscal para a presente contratação"/>
    <d v="1899-12-30T02:05:00"/>
    <n v="8.6805555562023073E-2"/>
    <d v="1899-12-31T00:00:00"/>
    <s v="14:33"/>
  </r>
  <r>
    <s v="Coordenadoria de Segurança, Transporte e Apoio Administrativo_x000a_"/>
    <x v="93"/>
    <m/>
    <s v=" SECGA  "/>
    <s v=" SECGA  "/>
    <x v="69"/>
    <m/>
    <d v="2017-10-19T16:38:00"/>
    <d v="2017-10-20T16:23:00"/>
    <s v="A Seção de Transportes conta, apenas, com 3 servidores administrativos, sendo o chefe da seção o ge"/>
    <d v="1899-12-30T23:45:00"/>
    <n v="0.98958333332848269"/>
    <d v="1900-01-01T00:00:00"/>
    <s v="16:38"/>
  </r>
  <r>
    <s v="Coordenadoria de Segurança, Transporte e Apoio Administrativo_x000a_"/>
    <x v="93"/>
    <m/>
    <s v=" CLC  "/>
    <s v=" CLC  "/>
    <x v="74"/>
    <m/>
    <d v="2017-10-20T16:23:00"/>
    <d v="2017-10-20T19:27:00"/>
    <s v="Para providenciar contratação."/>
    <d v="1899-12-30T03:04:00"/>
    <n v="0.12777777777955635"/>
    <d v="1899-12-31T00:00:00"/>
    <s v="16:23"/>
  </r>
  <r>
    <s v="Coordenadoria de Segurança, Transporte e Apoio Administrativo_x000a_"/>
    <x v="93"/>
    <m/>
    <s v=" SECGA  "/>
    <s v=" SECGA  "/>
    <x v="69"/>
    <m/>
    <d v="2017-10-20T19:27:00"/>
    <d v="2017-10-23T13:29:00"/>
    <s v="Solicito a indicação da modalidade de licitação."/>
    <d v="1900-01-01T18:02:00"/>
    <n v="2.7513888888861402"/>
    <d v="1900-01-01T00:00:00"/>
    <s v="19:27"/>
  </r>
  <r>
    <s v="Coordenadoria de Segurança, Transporte e Apoio Administrativo_x000a_"/>
    <x v="93"/>
    <m/>
    <s v=" CLC  "/>
    <s v=" CLC  "/>
    <x v="74"/>
    <m/>
    <d v="2017-10-23T13:29:00"/>
    <d v="2017-10-24T18:14:00"/>
    <s v="Autorização de abertura de licitação"/>
    <d v="1899-12-31T04:45:00"/>
    <n v="1.1979166666715173"/>
    <d v="1900-01-01T00:00:00"/>
    <s v="13:29"/>
  </r>
  <r>
    <s v="Coordenadoria de Segurança, Transporte e Apoio Administrativo_x000a_"/>
    <x v="93"/>
    <m/>
    <s v=" SLIC  "/>
    <s v=" SLIC  "/>
    <x v="76"/>
    <m/>
    <d v="2017-10-24T18:14:00"/>
    <d v="2017-10-27T14:59:00"/>
    <s v="I - À SLIC, para elaborar minuta de edital de licitação;"/>
    <d v="1900-01-01T20:45:00"/>
    <n v="2.8645833333284827"/>
    <d v="1900-01-03T00:00:00"/>
    <s v="18:14"/>
  </r>
  <r>
    <s v="Coordenadoria de Segurança, Transporte e Apoio Administrativo_x000a_"/>
    <x v="93"/>
    <m/>
    <e v="#VALUE!"/>
    <e v="#VALUE!"/>
    <x v="166"/>
    <m/>
    <d v="1899-12-30T00:00:00"/>
    <d v="1899-12-30T00:00:00"/>
    <s v="II - À SCON, para elaborar minuta de contrato."/>
    <d v="1899-12-30T00:00:00"/>
    <n v="0"/>
    <d v="1899-12-30T00:00:00"/>
    <s v="0:0"/>
  </r>
  <r>
    <s v="Coordenadoria de Segurança, Transporte e Apoio Administrativo_x000a_"/>
    <x v="93"/>
    <m/>
    <s v=" SCON  "/>
    <s v=" SCON  "/>
    <x v="77"/>
    <m/>
    <d v="2017-10-27T14:59:00"/>
    <d v="2017-10-31T16:58:00"/>
    <s v="Para elaborar a minuta do contrato (anexo III)."/>
    <d v="1900-01-03T01:59:00"/>
    <n v="4.0826388888890506"/>
    <d v="1900-01-02T00:00:00"/>
    <s v="14:59"/>
  </r>
  <r>
    <s v="Coordenadoria de Segurança, Transporte e Apoio Administrativo_x000a_"/>
    <x v="93"/>
    <m/>
    <s v=" SLIC  "/>
    <s v=" SLIC  "/>
    <x v="76"/>
    <m/>
    <d v="2017-10-31T16:58:00"/>
    <d v="2017-11-01T14:29:00"/>
    <s v="Anexada a minuta do contrato em campo próprio. Após, à CLC para análise."/>
    <d v="1899-12-30T21:31:00"/>
    <n v="0.89652777778246673"/>
    <n v="-23"/>
    <s v="16:58"/>
  </r>
  <r>
    <s v="Coordenadoria de Segurança, Transporte e Apoio Administrativo_x000a_"/>
    <x v="93"/>
    <m/>
    <s v=" CLC  "/>
    <s v=" CLC  "/>
    <x v="74"/>
    <m/>
    <d v="2017-11-01T14:29:00"/>
    <d v="2017-11-03T14:08:00"/>
    <s v="Para análise da minuta do edital e seu anexo."/>
    <d v="1899-12-31T23:39:00"/>
    <n v="1.9854166666627862"/>
    <d v="1900-01-02T00:00:00"/>
    <s v="14:29"/>
  </r>
  <r>
    <s v="Coordenadoria de Segurança, Transporte e Apoio Administrativo_x000a_"/>
    <x v="93"/>
    <m/>
    <s v=" SECGA  "/>
    <s v=" SECGA  "/>
    <x v="69"/>
    <m/>
    <d v="2017-11-03T14:08:00"/>
    <d v="2017-11-03T16:16:00"/>
    <s v="Submetemos à apreciação superior a minuta do edital de licitação, do contrato e seus anexos."/>
    <d v="1899-12-30T02:08:00"/>
    <n v="8.8888888887595385E-2"/>
    <d v="1899-12-31T00:00:00"/>
    <s v="14:8"/>
  </r>
  <r>
    <s v="Coordenadoria de Segurança, Transporte e Apoio Administrativo_x000a_"/>
    <x v="93"/>
    <m/>
    <s v=" CPL  "/>
    <s v=" CPL  "/>
    <x v="78"/>
    <m/>
    <d v="2017-11-03T16:16:00"/>
    <d v="2017-11-03T16:35:00"/>
    <s v="Para análise das minutas do edital e anexos"/>
    <d v="1899-12-30T00:19:00"/>
    <n v="1.3194444443797693E-2"/>
    <d v="1899-12-31T00:00:00"/>
    <s v="16:16"/>
  </r>
  <r>
    <s v="Coordenadoria de Segurança, Transporte e Apoio Administrativo_x000a_"/>
    <x v="93"/>
    <m/>
    <s v=" ASSDG  "/>
    <s v=" ASSDG  "/>
    <x v="79"/>
    <m/>
    <d v="2017-11-03T16:35:00"/>
    <d v="2017-11-07T17:19:00"/>
    <s v="Para análise e aprovação."/>
    <d v="1900-01-03T00:44:00"/>
    <n v="4.0305555555605679"/>
    <d v="1900-01-02T00:00:00"/>
    <s v="16:35"/>
  </r>
  <r>
    <s v="Coordenadoria de Segurança, Transporte e Apoio Administrativo_x000a_"/>
    <x v="93"/>
    <m/>
    <s v=" DG  "/>
    <s v=" DG  "/>
    <x v="68"/>
    <m/>
    <d v="2017-11-07T17:19:00"/>
    <d v="2017-11-08T15:26:00"/>
    <s v="Para apreciação."/>
    <d v="1899-12-30T22:07:00"/>
    <n v="0.92152777777664596"/>
    <d v="1900-01-01T00:00:00"/>
    <s v="17:19"/>
  </r>
  <r>
    <s v="Coordenadoria de Segurança, Transporte e Apoio Administrativo_x000a_"/>
    <x v="93"/>
    <m/>
    <s v=" SLIC  "/>
    <s v=" SLIC  "/>
    <x v="76"/>
    <m/>
    <d v="2017-11-08T15:26:00"/>
    <d v="2017-11-09T13:52:00"/>
    <s v="Para prosseguimento"/>
    <d v="1899-12-30T22:26:00"/>
    <n v="0.93472222222044365"/>
    <d v="1900-01-01T00:00:00"/>
    <s v="15:26"/>
  </r>
  <r>
    <s v="Coordenadoria de Segurança, Transporte e Apoio Administrativo_x000a_"/>
    <x v="93"/>
    <m/>
    <s v=" CPL  "/>
    <s v=" CPL  "/>
    <x v="78"/>
    <m/>
    <d v="2017-11-09T13:52:00"/>
    <d v="2017-11-09T15:07:00"/>
    <s v="Para assinatura."/>
    <d v="1899-12-30T01:15:00"/>
    <n v="5.2083333335758653E-2"/>
    <d v="1899-12-31T00:00:00"/>
    <s v="13:52"/>
  </r>
  <r>
    <s v="Coordenadoria de Segurança, Transporte e Apoio Administrativo_x000a_"/>
    <x v="93"/>
    <m/>
    <s v=" SLIC  "/>
    <s v=" SLIC  "/>
    <x v="76"/>
    <m/>
    <d v="2017-11-09T15:07:00"/>
    <d v="2017-11-10T13:30:00"/>
    <s v="Edital assinado,"/>
    <d v="1899-12-30T22:23:00"/>
    <n v="0.93263888888759539"/>
    <d v="1900-01-01T00:00:00"/>
    <s v="15:7"/>
  </r>
  <r>
    <s v="Coordenadoria de Segurança, Transporte e Apoio Administrativo_x000a_"/>
    <x v="93"/>
    <m/>
    <s v=" CPL  "/>
    <s v=" CPL  "/>
    <x v="78"/>
    <m/>
    <d v="2017-11-10T13:30:00"/>
    <d v="2017-11-30T18:16:00"/>
    <s v="Para aguardar a abertura do certame."/>
    <d v="1900-01-19T04:46:00"/>
    <n v="20.198611111110949"/>
    <d v="1900-01-14T00:00:00"/>
    <s v="13:30"/>
  </r>
  <r>
    <s v="Coordenadoria de Segurança, Transporte e Apoio Administrativo_x000a_"/>
    <x v="93"/>
    <m/>
    <s v=" ASSDG  "/>
    <s v=" ASSDG  "/>
    <x v="79"/>
    <m/>
    <d v="2017-11-30T18:16:00"/>
    <d v="2017-12-04T17:46:00"/>
    <s v="Para análise e homologação."/>
    <d v="1900-01-02T23:30:00"/>
    <n v="3.9791666666642413"/>
    <n v="-20"/>
    <s v="18:16"/>
  </r>
  <r>
    <s v="Coordenadoria de Segurança, Transporte e Apoio Administrativo_x000a_"/>
    <x v="93"/>
    <m/>
    <s v=" DG  "/>
    <s v=" DG  "/>
    <x v="68"/>
    <m/>
    <d v="2017-12-04T17:46:00"/>
    <d v="2017-12-04T18:09:00"/>
    <s v="Para apreciação."/>
    <d v="1899-12-30T00:23:00"/>
    <n v="1.5972222223354038E-2"/>
    <d v="1899-12-31T00:00:00"/>
    <s v="17:46"/>
  </r>
  <r>
    <s v="Coordenadoria de Segurança, Transporte e Apoio Administrativo_x000a_"/>
    <x v="93"/>
    <m/>
    <s v=" COC  "/>
    <s v=" COC  "/>
    <x v="80"/>
    <m/>
    <d v="2017-12-04T18:09:00"/>
    <d v="2017-12-05T12:56:00"/>
    <s v="Para empenhar."/>
    <d v="1899-12-30T18:47:00"/>
    <n v="0.78263888889341615"/>
    <d v="1900-01-01T00:00:00"/>
    <s v="18:9"/>
  </r>
  <r>
    <s v="Coordenadoria de Segurança, Transporte e Apoio Administrativo_x000a_"/>
    <x v="93"/>
    <m/>
    <s v=" GABCOC  "/>
    <s v=" GABCOC  "/>
    <x v="83"/>
    <m/>
    <d v="2017-12-05T12:56:00"/>
    <d v="2017-12-06T14:27:00"/>
    <s v="Para emissão de Nota de Empenho."/>
    <d v="1899-12-31T01:31:00"/>
    <n v="1.0631944444394321"/>
    <d v="1900-01-01T00:00:00"/>
    <s v="12:56"/>
  </r>
  <r>
    <s v="Coordenadoria de Segurança, Transporte e Apoio Administrativo_x000a_"/>
    <x v="93"/>
    <m/>
    <s v=" SECOFC  "/>
    <s v=" SECOFC  "/>
    <x v="72"/>
    <m/>
    <d v="2017-12-06T14:27:00"/>
    <d v="2017-12-06T17:03:00"/>
    <s v="-"/>
    <d v="1899-12-30T02:36:00"/>
    <n v="0.10833333333721384"/>
    <d v="1899-12-31T00:00:00"/>
    <s v="14:27"/>
  </r>
  <r>
    <s v="Coordenadoria de Segurança, Transporte e Apoio Administrativo_x000a_"/>
    <x v="93"/>
    <m/>
    <s v=" GABCOC  "/>
    <s v=" GABCOC  "/>
    <x v="83"/>
    <m/>
    <d v="2017-12-06T17:03:00"/>
    <d v="2017-12-06T17:08:00"/>
    <s v="Conclusão de trâmite colaborativo"/>
    <d v="1899-12-30T00:05:00"/>
    <n v="3.4722222189884633E-3"/>
    <d v="1899-12-31T00:00:00"/>
    <s v="17:3"/>
  </r>
  <r>
    <s v="Coordenadoria de Segurança, Transporte e Apoio Administrativo_x000a_"/>
    <x v="93"/>
    <m/>
    <s v=" DG  "/>
    <s v=" DG  "/>
    <x v="68"/>
    <m/>
    <d v="2017-12-06T17:08:00"/>
    <d v="2017-12-06T23:47:00"/>
    <s v="-"/>
    <d v="1899-12-30T06:39:00"/>
    <n v="0.27708333333430346"/>
    <d v="1899-12-31T00:00:00"/>
    <s v="17:8"/>
  </r>
  <r>
    <s v="Coordenadoria de Segurança, Transporte e Apoio Administrativo_x000a_"/>
    <x v="93"/>
    <m/>
    <s v=" GABCOC  "/>
    <s v=" GABCOC  "/>
    <x v="83"/>
    <m/>
    <d v="2017-12-06T23:47:00"/>
    <d v="2017-12-07T12:11:00"/>
    <s v="Conclusão de trâmite colaborativo"/>
    <d v="1899-12-30T12:24:00"/>
    <n v="0.51666666667006211"/>
    <d v="1900-01-01T00:00:00"/>
    <s v="23:47"/>
  </r>
  <r>
    <s v="Coordenadoria de Segurança, Transporte e Apoio Administrativo_x000a_"/>
    <x v="93"/>
    <m/>
    <s v=" SGEC  "/>
    <s v=" SGEC  "/>
    <x v="87"/>
    <m/>
    <d v="2017-12-07T12:11:00"/>
    <d v="2017-12-07T14:06:00"/>
    <s v="Para anotações."/>
    <d v="1899-12-30T01:55:00"/>
    <n v="7.9861111109494232E-2"/>
    <d v="1899-12-31T00:00:00"/>
    <s v="12:11"/>
  </r>
  <r>
    <s v="Coordenadoria de Segurança, Transporte e Apoio Administrativo_x000a_"/>
    <x v="93"/>
    <m/>
    <s v=" SEO  "/>
    <s v=" SEO  "/>
    <x v="88"/>
    <m/>
    <d v="2017-12-07T14:06:00"/>
    <d v="2017-12-11T12:28:00"/>
    <s v="Para registros"/>
    <d v="1900-01-02T22:22:00"/>
    <n v="3.9319444444408873"/>
    <d v="1900-01-02T00:00:00"/>
    <s v="14:6"/>
  </r>
  <r>
    <s v="Coordenadoria de Segurança, Transporte e Apoio Administrativo_x000a_"/>
    <x v="93"/>
    <m/>
    <s v=" SCON  "/>
    <s v=" SCON  "/>
    <x v="77"/>
    <m/>
    <d v="2017-12-11T12:28:00"/>
    <d v="2017-12-28T18:27:00"/>
    <s v="Para formalização."/>
    <d v="1900-01-16T05:59:00"/>
    <n v="17.249305555560568"/>
    <d v="1900-01-13T00:00:00"/>
    <s v="12:28"/>
  </r>
  <r>
    <s v="Coordenadoria de Segurança, Transporte e Apoio Administrativo_x000a_"/>
    <x v="93"/>
    <m/>
    <s v=" SEO  "/>
    <s v=" SEO  "/>
    <x v="88"/>
    <m/>
    <d v="2017-12-28T18:27:00"/>
    <d v="2017-12-28T19:20:00"/>
    <s v="a pedido, após volte,"/>
    <d v="1899-12-30T00:53:00"/>
    <n v="3.6805555551836733E-2"/>
    <d v="1899-12-31T00:00:00"/>
    <s v="18:27"/>
  </r>
  <r>
    <s v="Coordenadoria de Segurança, Transporte e Apoio Administrativo_x000a_"/>
    <x v="93"/>
    <m/>
    <s v=" COC  "/>
    <s v=" COC  "/>
    <x v="80"/>
    <m/>
    <d v="2017-12-28T19:20:00"/>
    <d v="2017-12-28T19:30:00"/>
    <s v="Para autorizar ajuste orçamentário."/>
    <d v="1899-12-30T00:10:00"/>
    <n v="6.9444444452528842E-3"/>
    <d v="1899-12-31T00:00:00"/>
    <s v="19:20"/>
  </r>
  <r>
    <s v="Coordenadoria de Segurança, Transporte e Apoio Administrativo_x000a_"/>
    <x v="93"/>
    <m/>
    <s v=" GABCOC  "/>
    <s v=" GABCOC  "/>
    <x v="83"/>
    <m/>
    <d v="2017-12-28T19:30:00"/>
    <d v="2017-12-28T19:58:00"/>
    <s v="Para anulação parcial da Nota de Empenho"/>
    <d v="1899-12-30T00:28:00"/>
    <n v="1.9444444442342501E-2"/>
    <d v="1899-12-31T00:00:00"/>
    <s v="19:30"/>
  </r>
  <r>
    <s v="Coordenadoria de Segurança, Transporte e Apoio Administrativo_x000a_"/>
    <x v="93"/>
    <m/>
    <s v=" SECOFC  "/>
    <s v=" SECOFC  "/>
    <x v="72"/>
    <m/>
    <d v="2017-12-28T19:58:00"/>
    <d v="2017-12-28T20:02:00"/>
    <s v="-"/>
    <d v="1899-12-30T00:04:00"/>
    <n v="2.7777777795563452E-3"/>
    <d v="1899-12-31T00:00:00"/>
    <s v="19:58"/>
  </r>
  <r>
    <s v="Coordenadoria de Segurança, Transporte e Apoio Administrativo_x000a_"/>
    <x v="93"/>
    <m/>
    <s v=" GABCOC  "/>
    <s v=" GABCOC  "/>
    <x v="83"/>
    <m/>
    <d v="2017-12-28T20:02:00"/>
    <d v="2017-12-28T20:19:00"/>
    <s v="Conclusão de trâmite colaborativo"/>
    <d v="1899-12-30T00:17:00"/>
    <n v="1.1805555557657499E-2"/>
    <d v="1899-12-31T00:00:00"/>
    <s v="20:2"/>
  </r>
  <r>
    <s v="Coordenadoria de Segurança, Transporte e Apoio Administrativo_x000a_"/>
    <x v="93"/>
    <m/>
    <s v=" DG  "/>
    <s v=" DG  "/>
    <x v="68"/>
    <m/>
    <d v="2017-12-28T20:19:00"/>
    <d v="2017-12-29T14:19:00"/>
    <s v="-"/>
    <d v="1899-12-30T18:00:00"/>
    <n v="0.75"/>
    <d v="1900-01-01T00:00:00"/>
    <s v="20:19"/>
  </r>
  <r>
    <s v="Coordenadoria de Segurança, Transporte e Apoio Administrativo_x000a_"/>
    <x v="93"/>
    <m/>
    <s v=" GABCOC  "/>
    <s v=" GABCOC  "/>
    <x v="83"/>
    <m/>
    <d v="2017-12-29T14:19:00"/>
    <d v="2017-12-29T15:31:00"/>
    <s v="Conclusão de trâmite colaborativo"/>
    <d v="1899-12-30T01:12:00"/>
    <n v="4.9999999995634425E-2"/>
    <d v="1899-12-31T00:00:00"/>
    <s v="14:19"/>
  </r>
  <r>
    <s v="Coordenadoria de Segurança, Transporte e Apoio Administrativo_x000a_"/>
    <x v="93"/>
    <m/>
    <s v=" SEO  "/>
    <s v=" SEO  "/>
    <x v="88"/>
    <m/>
    <d v="2017-12-29T15:31:00"/>
    <d v="2017-12-29T17:18:00"/>
    <s v="Para registros."/>
    <d v="1899-12-30T01:47:00"/>
    <n v="7.4305555557657499E-2"/>
    <d v="1899-12-31T00:00:00"/>
    <s v="15:31"/>
  </r>
  <r>
    <s v="Coordenadoria de Segurança, Transporte e Apoio Administrativo_x000a_"/>
    <x v="93"/>
    <m/>
    <s v=" SCON  "/>
    <s v=" SCON  "/>
    <x v="77"/>
    <m/>
    <d v="2017-12-29T17:18:00"/>
    <d v="2018-01-30T17:57:00"/>
    <s v="Para retomar trâmite de formalização interrompido pelo despacho SCON doc.272753/17"/>
    <d v="1900-01-31T00:39:00"/>
    <n v="32.027083333334303"/>
    <d v="1900-09-06T00:00:00"/>
    <s v="17:18"/>
  </r>
  <r>
    <s v="Coordenadoria de Segurança, Transporte e Apoio Administrativo_x000a_"/>
    <x v="93"/>
    <m/>
    <s v=" CLC  "/>
    <s v=" CLC  "/>
    <x v="74"/>
    <m/>
    <d v="2018-01-30T17:57:00"/>
    <d v="2018-01-31T12:45:00"/>
    <s v="ConcluÃ­dos os procedimentos de formalizaÃ§Ã£o contratual"/>
    <d v="1899-12-30T18:48:00"/>
    <n v="0.78333333333284827"/>
    <d v="1900-01-01T00:00:00"/>
    <s v="17:57"/>
  </r>
  <r>
    <s v="Coordenadoria de Segurança, Transporte e Apoio Administrativo_x000a_"/>
    <x v="93"/>
    <m/>
    <s v=" SEO  "/>
    <s v=" SEO  "/>
    <x v="88"/>
    <m/>
    <d v="2018-01-31T12:45:00"/>
    <d v="2018-01-31T16:05:00"/>
    <s v="Para registros."/>
    <d v="1899-12-30T03:20:00"/>
    <n v="0.13888888889050577"/>
    <d v="1899-12-31T00:00:00"/>
    <s v="12:45"/>
  </r>
  <r>
    <s v="Coordenadoria de Segurança, Transporte e Apoio Administrativo_x000a_"/>
    <x v="93"/>
    <m/>
    <s v=" ST  "/>
    <s v=" ST  "/>
    <x v="56"/>
    <m/>
    <d v="2018-01-31T16:05:00"/>
    <d v="2018-02-16T18:24:00"/>
    <s v="Para informar SPO valor a empenhar 2018."/>
    <d v="1900-01-15T02:19:00"/>
    <n v="16.096527777779556"/>
    <n v="-11"/>
    <s v="16:5"/>
  </r>
  <r>
    <s v="Coordenadoria de Segurança, Transporte e Apoio Administrativo_x000a_"/>
    <x v="93"/>
    <m/>
    <s v=" SPO  "/>
    <s v=" SPO  "/>
    <x v="70"/>
    <m/>
    <d v="2018-02-16T18:24:00"/>
    <d v="2018-02-19T14:18:00"/>
    <s v="Para informar disponibilidade."/>
    <d v="1900-01-01T19:54:00"/>
    <n v="2.8291666666627862"/>
    <d v="1900-01-01T00:00:00"/>
    <s v="18:24"/>
  </r>
  <r>
    <s v="Coordenadoria de Segurança, Transporte e Apoio Administrativo_x000a_"/>
    <x v="93"/>
    <m/>
    <s v=" COC  "/>
    <s v=" COC  "/>
    <x v="80"/>
    <m/>
    <d v="2018-02-19T14:18:00"/>
    <d v="2018-02-19T15:34:00"/>
    <s v="Com a informação de disponibilidade"/>
    <d v="1899-12-30T01:16:00"/>
    <n v="5.2777777775190771E-2"/>
    <d v="1899-12-31T00:00:00"/>
    <s v="14:18"/>
  </r>
  <r>
    <s v="Coordenadoria de Segurança, Transporte e Apoio Administrativo_x000a_"/>
    <x v="93"/>
    <m/>
    <s v=" GABCOC  "/>
    <s v=" GABCOC  "/>
    <x v="83"/>
    <m/>
    <d v="2018-02-19T15:34:00"/>
    <s v="-"/>
    <s v="Para autorização e emissão de Nota de Empenho."/>
    <d v="1899-12-30T00:00:00"/>
    <n v="0"/>
    <e v="#VALUE!"/>
    <s v="15:34"/>
  </r>
  <r>
    <s v="Coordenadoria de Segurança, Transporte e Apoio Administrativo_x000a_"/>
    <x v="94"/>
    <m/>
    <s v="ST  "/>
    <s v="ST  "/>
    <x v="56"/>
    <m/>
    <s v="-"/>
    <d v="2017-09-27T19:19:00"/>
    <s v="-"/>
    <d v="1899-12-30T00:00:00"/>
    <n v="0"/>
    <e v="#VALUE!"/>
    <e v="#VALUE!"/>
  </r>
  <r>
    <s v="Coordenadoria de Segurança, Transporte e Apoio Administrativo_x000a_"/>
    <x v="94"/>
    <m/>
    <s v="CSTA  "/>
    <s v="CSTA  "/>
    <x v="17"/>
    <m/>
    <d v="2017-09-27T19:19:00"/>
    <d v="2017-10-03T12:40:00"/>
    <s v="Para apreciação."/>
    <d v="1900-01-04T17:21:00"/>
    <n v="5.7229166666729725"/>
    <n v="-18"/>
    <s v="19:19"/>
  </r>
  <r>
    <s v="Coordenadoria de Segurança, Transporte e Apoio Administrativo_x000a_"/>
    <x v="94"/>
    <m/>
    <s v="SECGS  "/>
    <s v="SECGS  "/>
    <x v="18"/>
    <m/>
    <d v="2017-10-03T12:40:00"/>
    <d v="2017-10-09T16:48:00"/>
    <s v="Para anÃ¡lise do Estudo Preliminar em minuta"/>
    <d v="1900-01-05T04:08:00"/>
    <n v="6.1722222222160781"/>
    <d v="1900-01-04T00:00:00"/>
    <s v="12:40"/>
  </r>
  <r>
    <s v="Coordenadoria de Segurança, Transporte e Apoio Administrativo_x000a_"/>
    <x v="94"/>
    <m/>
    <s v="ST  "/>
    <s v="ST  "/>
    <x v="56"/>
    <m/>
    <d v="2017-10-09T16:48:00"/>
    <d v="2017-10-09T18:31:00"/>
    <s v="Entende-se pela viabilidade e necessidade da contratação pretendida."/>
    <d v="1899-12-30T01:43:00"/>
    <n v="7.1527777778101154E-2"/>
    <d v="1899-12-31T00:00:00"/>
    <s v="16:48"/>
  </r>
  <r>
    <s v="Coordenadoria de Segurança, Transporte e Apoio Administrativo_x000a_"/>
    <x v="94"/>
    <m/>
    <s v="CSTA  "/>
    <s v="CSTA  "/>
    <x v="17"/>
    <m/>
    <d v="2017-10-09T18:31:00"/>
    <d v="2017-10-09T18:37:00"/>
    <s v="Para apreciação da minuta do Termo de Referência."/>
    <d v="1899-12-30T00:06:00"/>
    <n v="4.166666665696539E-3"/>
    <d v="1899-12-31T00:00:00"/>
    <s v="18:31"/>
  </r>
  <r>
    <s v="Coordenadoria de Segurança, Transporte e Apoio Administrativo_x000a_"/>
    <x v="94"/>
    <m/>
    <s v="SECGS  "/>
    <s v="SECGS  "/>
    <x v="18"/>
    <m/>
    <d v="2017-10-09T18:37:00"/>
    <d v="2017-10-10T14:57:00"/>
    <s v="Com o Termo de ReferÃªncia anexado"/>
    <d v="1899-12-30T20:20:00"/>
    <n v="0.84722222222626442"/>
    <d v="1900-01-01T00:00:00"/>
    <s v="18:37"/>
  </r>
  <r>
    <s v="Coordenadoria de Segurança, Transporte e Apoio Administrativo_x000a_"/>
    <x v="94"/>
    <m/>
    <s v="ST  "/>
    <s v="ST  "/>
    <x v="56"/>
    <m/>
    <d v="2017-10-10T14:57:00"/>
    <d v="2017-10-10T17:56:00"/>
    <s v="Para verificações ao termo de referência conforme minuta."/>
    <d v="1899-12-30T02:59:00"/>
    <n v="0.12430555555329192"/>
    <d v="1899-12-31T00:00:00"/>
    <s v="14:57"/>
  </r>
  <r>
    <s v="Coordenadoria de Segurança, Transporte e Apoio Administrativo_x000a_"/>
    <x v="94"/>
    <m/>
    <s v="CSTA  "/>
    <s v="CSTA  "/>
    <x v="17"/>
    <m/>
    <d v="2017-10-10T17:56:00"/>
    <d v="2017-10-11T08:35:00"/>
    <s v="Com Termo de Referência readequado, segue para apreciação."/>
    <d v="1899-12-30T14:39:00"/>
    <n v="0.61041666667006211"/>
    <d v="1900-01-01T00:00:00"/>
    <s v="17:56"/>
  </r>
  <r>
    <s v="Coordenadoria de Segurança, Transporte e Apoio Administrativo_x000a_"/>
    <x v="94"/>
    <m/>
    <s v="SECGS  "/>
    <s v="SECGS  "/>
    <x v="18"/>
    <m/>
    <d v="2017-10-11T08:35:00"/>
    <d v="2017-10-18T15:34:00"/>
    <s v="Com as adequaÃ§Ãµes do TR"/>
    <d v="1900-01-06T06:59:00"/>
    <n v="7.2909722222175333"/>
    <d v="1900-01-04T00:00:00"/>
    <s v="8:35"/>
  </r>
  <r>
    <s v="Coordenadoria de Segurança, Transporte e Apoio Administrativo_x000a_"/>
    <x v="94"/>
    <m/>
    <s v=" SPO  "/>
    <s v=" SPO  "/>
    <x v="70"/>
    <m/>
    <d v="2017-10-18T15:34:00"/>
    <d v="2017-10-19T13:31:00"/>
    <s v="Solicitamos disponibilidade orçamentária conforme orçamentos descritos no projeto básico."/>
    <d v="1899-12-30T21:57:00"/>
    <n v="0.91458333333866904"/>
    <d v="1900-01-01T00:00:00"/>
    <s v="15:34"/>
  </r>
  <r>
    <s v="Coordenadoria de Segurança, Transporte e Apoio Administrativo_x000a_"/>
    <x v="94"/>
    <m/>
    <s v=" COC  "/>
    <s v=" COC  "/>
    <x v="80"/>
    <m/>
    <d v="2017-10-19T13:31:00"/>
    <d v="2017-10-19T14:29:00"/>
    <s v="Com a informação de disponibilidade"/>
    <d v="1899-12-30T00:58:00"/>
    <n v="4.0277777778101154E-2"/>
    <d v="1899-12-31T00:00:00"/>
    <s v="13:31"/>
  </r>
  <r>
    <s v="Coordenadoria de Segurança, Transporte e Apoio Administrativo_x000a_"/>
    <x v="94"/>
    <m/>
    <s v=" SECOFC  "/>
    <s v=" SECOFC  "/>
    <x v="72"/>
    <m/>
    <d v="2017-10-19T14:29:00"/>
    <d v="2017-10-19T17:34:00"/>
    <s v="Para ciência e encaminhamento."/>
    <d v="1899-12-30T03:05:00"/>
    <n v="0.12847222221898846"/>
    <d v="1899-12-31T00:00:00"/>
    <s v="14:29"/>
  </r>
  <r>
    <s v="Coordenadoria de Segurança, Transporte e Apoio Administrativo_x000a_"/>
    <x v="94"/>
    <m/>
    <s v=" SECGA  "/>
    <s v=" SECGA  "/>
    <x v="69"/>
    <m/>
    <d v="2017-10-19T17:34:00"/>
    <d v="2017-10-20T16:22:00"/>
    <s v="Para demais providências"/>
    <d v="1899-12-30T22:48:00"/>
    <n v="0.94999999999708962"/>
    <d v="1900-01-01T00:00:00"/>
    <s v="17:34"/>
  </r>
  <r>
    <s v="Coordenadoria de Segurança, Transporte e Apoio Administrativo_x000a_"/>
    <x v="94"/>
    <m/>
    <s v=" CLC  "/>
    <s v=" CLC  "/>
    <x v="74"/>
    <m/>
    <d v="2017-10-20T16:22:00"/>
    <d v="2017-10-20T19:13:00"/>
    <s v="Para elaborar o termo de abertura de procedimento licitatório na modalidade pregão eletrônico"/>
    <d v="1899-12-30T02:51:00"/>
    <n v="0.11875000000145519"/>
    <d v="1899-12-31T00:00:00"/>
    <s v="16:22"/>
  </r>
  <r>
    <s v="Coordenadoria de Segurança, Transporte e Apoio Administrativo_x000a_"/>
    <x v="94"/>
    <m/>
    <s v=" SC  "/>
    <s v=" SC  "/>
    <x v="75"/>
    <m/>
    <d v="2017-10-20T19:13:00"/>
    <d v="2017-10-23T16:21:00"/>
    <s v="Segue para elaborar Termo de Abertura de Licitação."/>
    <d v="1900-01-01T21:08:00"/>
    <n v="2.8805555555591127"/>
    <d v="1900-01-01T00:00:00"/>
    <s v="19:13"/>
  </r>
  <r>
    <s v="Coordenadoria de Segurança, Transporte e Apoio Administrativo_x000a_"/>
    <x v="94"/>
    <m/>
    <s v=" CLC  "/>
    <s v=" CLC  "/>
    <x v="74"/>
    <m/>
    <d v="2017-10-23T16:21:00"/>
    <d v="2017-10-23T18:28:00"/>
    <s v="Segue no documento 214.267/2017 o termo de abertura de licitação"/>
    <d v="1899-12-30T02:07:00"/>
    <n v="8.819444444088731E-2"/>
    <d v="1899-12-31T00:00:00"/>
    <s v="16:21"/>
  </r>
  <r>
    <s v="Coordenadoria de Segurança, Transporte e Apoio Administrativo_x000a_"/>
    <x v="94"/>
    <m/>
    <s v=" SECGA  "/>
    <s v=" SECGA  "/>
    <x v="69"/>
    <m/>
    <d v="2017-10-23T18:28:00"/>
    <d v="2017-10-23T22:17:00"/>
    <s v="Para análise e demais providências."/>
    <d v="1899-12-30T03:49:00"/>
    <n v="0.15902777777955635"/>
    <d v="1899-12-31T00:00:00"/>
    <s v="18:28"/>
  </r>
  <r>
    <s v="Coordenadoria de Segurança, Transporte e Apoio Administrativo_x000a_"/>
    <x v="94"/>
    <m/>
    <s v=" CLC  "/>
    <s v=" CLC  "/>
    <x v="74"/>
    <m/>
    <d v="2017-10-23T22:17:00"/>
    <d v="2017-10-24T14:45:00"/>
    <s v="Para abertura de licitação."/>
    <d v="1899-12-30T16:28:00"/>
    <n v="0.68611111111385981"/>
    <d v="1900-01-01T00:00:00"/>
    <s v="22:17"/>
  </r>
  <r>
    <s v="Coordenadoria de Segurança, Transporte e Apoio Administrativo_x000a_"/>
    <x v="94"/>
    <m/>
    <s v=" SLIC  "/>
    <s v=" SLIC  "/>
    <x v="76"/>
    <m/>
    <d v="2017-10-24T14:45:00"/>
    <d v="2017-10-24T18:49:00"/>
    <s v="Para elaborar a minuta do edital de licitação."/>
    <d v="1899-12-30T04:04:00"/>
    <n v="0.16944444444379769"/>
    <d v="1899-12-31T00:00:00"/>
    <s v="14:45"/>
  </r>
  <r>
    <s v="Coordenadoria de Segurança, Transporte e Apoio Administrativo_x000a_"/>
    <x v="94"/>
    <m/>
    <s v=" CLC  "/>
    <s v=" CLC  "/>
    <x v="74"/>
    <m/>
    <d v="2017-10-24T18:49:00"/>
    <d v="2017-10-24T19:01:00"/>
    <s v="Para análise da minuta do edital e seus anexos."/>
    <d v="1899-12-30T00:12:00"/>
    <n v="8.333333331393078E-3"/>
    <d v="1899-12-31T00:00:00"/>
    <s v="18:49"/>
  </r>
  <r>
    <s v="Coordenadoria de Segurança, Transporte e Apoio Administrativo_x000a_"/>
    <x v="94"/>
    <m/>
    <s v=" SECGA  "/>
    <s v=" SECGA  "/>
    <x v="69"/>
    <m/>
    <d v="2017-10-24T19:01:00"/>
    <d v="2017-10-25T17:56:00"/>
    <s v="Submetemos à apreciação superior a minuta do edital de licitação e seus anexos."/>
    <d v="1899-12-30T22:55:00"/>
    <n v="0.95486111110949423"/>
    <d v="1900-01-01T00:00:00"/>
    <s v="19:1"/>
  </r>
  <r>
    <s v="Coordenadoria de Segurança, Transporte e Apoio Administrativo_x000a_"/>
    <x v="94"/>
    <m/>
    <s v=" CPL  "/>
    <s v=" CPL  "/>
    <x v="78"/>
    <m/>
    <d v="2017-10-25T17:56:00"/>
    <d v="2017-10-25T19:19:00"/>
    <s v="Análise da minuta do edital e anexos"/>
    <d v="1899-12-30T01:23:00"/>
    <n v="5.7638888887595385E-2"/>
    <d v="1899-12-31T00:00:00"/>
    <s v="17:56"/>
  </r>
  <r>
    <s v="Coordenadoria de Segurança, Transporte e Apoio Administrativo_x000a_"/>
    <x v="94"/>
    <m/>
    <s v=" ASSDG  "/>
    <s v=" ASSDG  "/>
    <x v="79"/>
    <m/>
    <d v="2017-10-25T19:19:00"/>
    <d v="2017-10-27T13:45:00"/>
    <s v="Para análise e aprovação."/>
    <d v="1899-12-31T18:26:00"/>
    <n v="1.7680555555562023"/>
    <d v="1900-01-02T00:00:00"/>
    <s v="19:19"/>
  </r>
  <r>
    <s v="Coordenadoria de Segurança, Transporte e Apoio Administrativo_x000a_"/>
    <x v="94"/>
    <m/>
    <s v=" DG  "/>
    <s v=" DG  "/>
    <x v="68"/>
    <m/>
    <d v="2017-10-27T13:45:00"/>
    <d v="2017-10-30T19:03:00"/>
    <s v="Para apreciação."/>
    <d v="1900-01-02T05:18:00"/>
    <n v="3.2208333333328483"/>
    <d v="1900-01-01T00:00:00"/>
    <s v="13:45"/>
  </r>
  <r>
    <s v="Coordenadoria de Segurança, Transporte e Apoio Administrativo_x000a_"/>
    <x v="94"/>
    <m/>
    <s v=" SLIC  "/>
    <s v=" SLIC  "/>
    <x v="76"/>
    <m/>
    <d v="2017-10-30T19:03:00"/>
    <d v="2017-10-31T15:40:00"/>
    <s v="À Seção de Licitações."/>
    <d v="1899-12-30T20:37:00"/>
    <n v="0.85902777778392192"/>
    <d v="1900-01-01T00:00:00"/>
    <s v="19:3"/>
  </r>
  <r>
    <s v="Coordenadoria de Segurança, Transporte e Apoio Administrativo_x000a_"/>
    <x v="94"/>
    <m/>
    <s v=" CPL  "/>
    <s v=" CPL  "/>
    <x v="78"/>
    <m/>
    <d v="2017-10-31T15:40:00"/>
    <d v="2017-10-31T18:33:00"/>
    <s v="Para assinatura."/>
    <d v="1899-12-30T02:53:00"/>
    <n v="0.12013888888759539"/>
    <d v="1899-12-31T00:00:00"/>
    <s v="15:40"/>
  </r>
  <r>
    <s v="Coordenadoria de Segurança, Transporte e Apoio Administrativo_x000a_"/>
    <x v="94"/>
    <m/>
    <s v=" SLIC  "/>
    <s v=" SLIC  "/>
    <x v="76"/>
    <m/>
    <d v="2017-10-31T18:33:00"/>
    <d v="2017-11-01T14:18:00"/>
    <s v="Edital assinado."/>
    <d v="1899-12-30T19:45:00"/>
    <n v="0.82291666666424135"/>
    <n v="-23"/>
    <s v="18:33"/>
  </r>
  <r>
    <s v="Coordenadoria de Segurança, Transporte e Apoio Administrativo_x000a_"/>
    <x v="94"/>
    <m/>
    <s v=" CPL  "/>
    <s v=" CPL  "/>
    <x v="78"/>
    <m/>
    <d v="2017-11-01T14:18:00"/>
    <d v="2017-11-16T13:32:00"/>
    <s v="Para aguardar a abertura do certame."/>
    <d v="1900-01-13T23:14:00"/>
    <n v="14.968055555553292"/>
    <d v="1900-01-11T00:00:00"/>
    <s v="14:18"/>
  </r>
  <r>
    <s v="Coordenadoria de Segurança, Transporte e Apoio Administrativo_x000a_"/>
    <x v="94"/>
    <m/>
    <s v=" ST  "/>
    <s v=" ST  "/>
    <x v="56"/>
    <m/>
    <d v="2017-11-16T13:32:00"/>
    <d v="2017-11-16T14:53:00"/>
    <s v="Para análise."/>
    <d v="1899-12-30T01:21:00"/>
    <n v="5.6250000001455192E-2"/>
    <d v="1899-12-31T00:00:00"/>
    <s v="13:32"/>
  </r>
  <r>
    <s v="Coordenadoria de Segurança, Transporte e Apoio Administrativo_x000a_"/>
    <x v="94"/>
    <m/>
    <s v=" CPL  "/>
    <s v=" CPL  "/>
    <x v="78"/>
    <m/>
    <d v="2017-11-16T14:53:00"/>
    <d v="2017-11-22T18:27:00"/>
    <s v="Para análise e prosseguimento."/>
    <d v="1900-01-05T03:34:00"/>
    <n v="6.148611111115315"/>
    <d v="1900-01-04T00:00:00"/>
    <s v="14:53"/>
  </r>
  <r>
    <s v="Coordenadoria de Segurança, Transporte e Apoio Administrativo_x000a_"/>
    <x v="94"/>
    <m/>
    <s v=" ASSDG  "/>
    <s v=" ASSDG  "/>
    <x v="79"/>
    <m/>
    <d v="2017-11-22T18:27:00"/>
    <d v="2017-11-29T11:58:00"/>
    <s v="Para análise e homologação."/>
    <d v="1900-01-05T17:31:00"/>
    <n v="6.7298611111109494"/>
    <d v="1900-01-05T00:00:00"/>
    <s v="18:27"/>
  </r>
  <r>
    <s v="Coordenadoria de Segurança, Transporte e Apoio Administrativo_x000a_"/>
    <x v="94"/>
    <m/>
    <s v=" DG  "/>
    <s v=" DG  "/>
    <x v="68"/>
    <m/>
    <d v="2017-11-29T11:58:00"/>
    <d v="2017-11-29T15:56:00"/>
    <s v="Para apreciação."/>
    <d v="1899-12-30T03:58:00"/>
    <n v="0.16527777777810115"/>
    <d v="1899-12-31T00:00:00"/>
    <s v="11:58"/>
  </r>
  <r>
    <s v="Coordenadoria de Segurança, Transporte e Apoio Administrativo_x000a_"/>
    <x v="94"/>
    <m/>
    <s v=" COC  "/>
    <s v=" COC  "/>
    <x v="80"/>
    <m/>
    <d v="2017-11-29T15:56:00"/>
    <d v="2017-11-29T16:47:00"/>
    <s v="Para empenhar."/>
    <d v="1899-12-30T00:51:00"/>
    <n v="3.5416666665696539E-2"/>
    <d v="1899-12-31T00:00:00"/>
    <s v="15:56"/>
  </r>
  <r>
    <s v="Coordenadoria de Segurança, Transporte e Apoio Administrativo_x000a_"/>
    <x v="94"/>
    <m/>
    <s v=" GABCOC  "/>
    <s v=" GABCOC  "/>
    <x v="83"/>
    <m/>
    <d v="2017-11-29T16:47:00"/>
    <d v="2017-11-30T13:41:00"/>
    <s v="Para emissão de Nota de Empenho."/>
    <d v="1899-12-30T20:54:00"/>
    <n v="0.87083333333430346"/>
    <d v="1900-01-01T00:00:00"/>
    <s v="16:47"/>
  </r>
  <r>
    <s v="Coordenadoria de Segurança, Transporte e Apoio Administrativo_x000a_"/>
    <x v="94"/>
    <m/>
    <s v=" SECOFC  "/>
    <s v=" SECOFC  "/>
    <x v="72"/>
    <m/>
    <d v="2017-11-30T13:41:00"/>
    <d v="2017-11-30T16:01:00"/>
    <s v="-"/>
    <d v="1899-12-30T02:20:00"/>
    <n v="9.7222222218988463E-2"/>
    <d v="1899-12-31T00:00:00"/>
    <s v="13:41"/>
  </r>
  <r>
    <s v="Coordenadoria de Segurança, Transporte e Apoio Administrativo_x000a_"/>
    <x v="94"/>
    <m/>
    <s v=" GABCOC  "/>
    <s v=" GABCOC  "/>
    <x v="83"/>
    <m/>
    <d v="2017-11-30T16:01:00"/>
    <d v="2017-11-30T16:01:00"/>
    <s v="Conclusão de trâmite colaborativo"/>
    <d v="1899-12-30T00:00:00"/>
    <n v="0"/>
    <d v="1899-12-31T00:00:00"/>
    <s v="16:1"/>
  </r>
  <r>
    <s v="Coordenadoria de Segurança, Transporte e Apoio Administrativo_x000a_"/>
    <x v="94"/>
    <m/>
    <s v=" DG  "/>
    <s v=" DG  "/>
    <x v="68"/>
    <m/>
    <d v="2017-11-30T16:01:00"/>
    <d v="2017-11-30T18:07:00"/>
    <s v="-"/>
    <d v="1899-12-30T02:06:00"/>
    <n v="8.7500000001455192E-2"/>
    <d v="1899-12-31T00:00:00"/>
    <s v="16:1"/>
  </r>
  <r>
    <s v="Coordenadoria de Segurança, Transporte e Apoio Administrativo_x000a_"/>
    <x v="94"/>
    <m/>
    <s v=" GABCOC  "/>
    <s v=" GABCOC  "/>
    <x v="83"/>
    <m/>
    <d v="2017-11-30T18:07:00"/>
    <d v="2017-12-04T12:42:00"/>
    <s v="Conclusão de trâmite colaborativo"/>
    <d v="1900-01-02T18:35:00"/>
    <n v="3.7743055555547471"/>
    <n v="-20"/>
    <s v="18:7"/>
  </r>
  <r>
    <s v="Coordenadoria de Segurança, Transporte e Apoio Administrativo_x000a_"/>
    <x v="94"/>
    <m/>
    <s v=" ST  "/>
    <s v=" ST  "/>
    <x v="56"/>
    <m/>
    <d v="2017-12-04T12:42:00"/>
    <d v="2017-12-04T14:43:00"/>
    <s v="A pedido."/>
    <d v="1899-12-30T02:01:00"/>
    <n v="8.4027777775190771E-2"/>
    <d v="1899-12-31T00:00:00"/>
    <s v="12:42"/>
  </r>
  <r>
    <s v="Coordenadoria de Segurança, Transporte e Apoio Administrativo_x000a_"/>
    <x v="94"/>
    <m/>
    <s v=" CSTA  "/>
    <s v=" CSTA  "/>
    <x v="17"/>
    <m/>
    <d v="2017-12-04T14:43:00"/>
    <d v="2017-12-04T15:59:00"/>
    <s v="Para apreciação."/>
    <d v="1899-12-30T01:16:00"/>
    <n v="5.2777777782466728E-2"/>
    <d v="1899-12-31T00:00:00"/>
    <s v="14:43"/>
  </r>
  <r>
    <s v="Coordenadoria de Segurança, Transporte e Apoio Administrativo_x000a_"/>
    <x v="94"/>
    <m/>
    <s v=" SECGS  "/>
    <s v=" SECGS  "/>
    <x v="18"/>
    <m/>
    <d v="2017-12-04T15:59:00"/>
    <d v="2017-12-04T18:02:00"/>
    <s v="Com informaÃ§Ã£o. Para apreciaÃ§Ã£o."/>
    <d v="1899-12-30T02:03:00"/>
    <n v="8.5416666661330964E-2"/>
    <d v="1899-12-31T00:00:00"/>
    <s v="15:59"/>
  </r>
  <r>
    <s v="Coordenadoria de Segurança, Transporte e Apoio Administrativo_x000a_"/>
    <x v="94"/>
    <m/>
    <s v=" CSTA  "/>
    <s v=" CSTA  "/>
    <x v="17"/>
    <m/>
    <d v="2017-12-04T18:02:00"/>
    <d v="2017-12-04T18:25:00"/>
    <s v="De acordo, conforme fundamentos apresentados, considerando-se superioridade da marca ofertada."/>
    <d v="1899-12-30T00:23:00"/>
    <n v="1.5972222223354038E-2"/>
    <d v="1899-12-31T00:00:00"/>
    <s v="18:2"/>
  </r>
  <r>
    <s v="Coordenadoria de Segurança, Transporte e Apoio Administrativo_x000a_"/>
    <x v="94"/>
    <m/>
    <s v=" ST  "/>
    <s v=" ST  "/>
    <x v="56"/>
    <m/>
    <d v="2017-12-04T18:25:00"/>
    <d v="2017-12-06T13:19:00"/>
    <s v="Para ciÃªncia do contido nos docs. 248735 e 249138 e prosseguimento."/>
    <d v="1899-12-31T18:54:00"/>
    <n v="1.7874999999985448"/>
    <d v="1900-01-02T00:00:00"/>
    <s v="18:25"/>
  </r>
  <r>
    <s v="Coordenadoria de Segurança, Transporte e Apoio Administrativo_x000a_"/>
    <x v="94"/>
    <m/>
    <s v=" SECGS  "/>
    <s v=" SECGS  "/>
    <x v="18"/>
    <m/>
    <d v="2017-12-06T13:19:00"/>
    <d v="2017-12-06T14:59:00"/>
    <s v="Ciente. Para continuidade."/>
    <d v="1899-12-30T01:40:00"/>
    <n v="6.9444444445252884E-2"/>
    <d v="1899-12-31T00:00:00"/>
    <s v="13:19"/>
  </r>
  <r>
    <s v="Coordenadoria de Segurança, Transporte e Apoio Administrativo_x000a_"/>
    <x v="94"/>
    <m/>
    <s v=" ASSDG  "/>
    <s v=" ASSDG  "/>
    <x v="79"/>
    <m/>
    <d v="2017-12-06T14:59:00"/>
    <d v="2017-12-06T18:49:00"/>
    <s v="À ASSDG, com relatório, para análise superior."/>
    <d v="1899-12-30T03:50:00"/>
    <n v="0.15972222222626442"/>
    <d v="1899-12-31T00:00:00"/>
    <s v="14:59"/>
  </r>
  <r>
    <s v="Coordenadoria de Segurança, Transporte e Apoio Administrativo_x000a_"/>
    <x v="94"/>
    <m/>
    <s v=" DG  "/>
    <s v=" DG  "/>
    <x v="68"/>
    <m/>
    <d v="2017-12-06T18:49:00"/>
    <d v="2017-12-06T23:44:00"/>
    <s v="Para apreciação."/>
    <d v="1899-12-30T04:55:00"/>
    <n v="0.20486111110949423"/>
    <d v="1899-12-31T00:00:00"/>
    <s v="18:49"/>
  </r>
  <r>
    <s v="Coordenadoria de Segurança, Transporte e Apoio Administrativo_x000a_"/>
    <x v="94"/>
    <m/>
    <s v=" SECGS  "/>
    <s v=" SECGS  "/>
    <x v="18"/>
    <m/>
    <d v="2017-12-06T23:44:00"/>
    <d v="2017-12-07T17:00:00"/>
    <s v="Para as providências."/>
    <d v="1899-12-30T17:16:00"/>
    <n v="0.71944444444670808"/>
    <d v="1900-01-01T00:00:00"/>
    <s v="23:44"/>
  </r>
  <r>
    <s v="Coordenadoria de Segurança, Transporte e Apoio Administrativo_x000a_"/>
    <x v="94"/>
    <m/>
    <s v=" COC  "/>
    <s v=" COC  "/>
    <x v="80"/>
    <m/>
    <d v="2017-12-07T17:00:00"/>
    <d v="2017-12-07T18:01:00"/>
    <s v="Conforme parecer da Assessoria e autorizaÃ§Ã£o da DireÃ§Ã£o Geral, solicitamos os procedimentos"/>
    <d v="1899-12-30T01:01:00"/>
    <n v="4.2361111110949423E-2"/>
    <d v="1899-12-31T00:00:00"/>
    <s v="17:0"/>
  </r>
  <r>
    <s v="Coordenadoria de Segurança, Transporte e Apoio Administrativo_x000a_"/>
    <x v="94"/>
    <m/>
    <s v=" GABCOC  "/>
    <s v=" GABCOC  "/>
    <x v="83"/>
    <m/>
    <d v="2017-12-07T18:01:00"/>
    <d v="2017-12-11T13:21:00"/>
    <s v="Para as providências cabíveis."/>
    <d v="1900-01-02T19:20:00"/>
    <n v="3.8055555555547471"/>
    <d v="1900-01-02T00:00:00"/>
    <s v="18:1"/>
  </r>
  <r>
    <s v="Coordenadoria de Segurança, Transporte e Apoio Administrativo_x000a_"/>
    <x v="94"/>
    <m/>
    <s v=" SGEC  "/>
    <s v=" SGEC  "/>
    <x v="87"/>
    <m/>
    <d v="2017-12-11T13:21:00"/>
    <d v="2017-12-12T16:59:00"/>
    <s v="Para registros."/>
    <d v="1899-12-31T03:38:00"/>
    <n v="1.1513888888875954"/>
    <d v="1900-01-01T00:00:00"/>
    <s v="13:21"/>
  </r>
  <r>
    <s v="Coordenadoria de Segurança, Transporte e Apoio Administrativo_x000a_"/>
    <x v="94"/>
    <m/>
    <s v=" CLC  "/>
    <s v=" CLC  "/>
    <x v="74"/>
    <m/>
    <d v="2017-12-12T16:59:00"/>
    <d v="2017-12-13T18:20:00"/>
    <s v="Para demais procedimentos relativos à aquisição."/>
    <d v="1899-12-31T01:21:00"/>
    <n v="1.0562500000014552"/>
    <d v="1900-01-01T00:00:00"/>
    <s v="16:59"/>
  </r>
  <r>
    <s v="Coordenadoria de Segurança, Transporte e Apoio Administrativo_x000a_"/>
    <x v="94"/>
    <m/>
    <s v=" ST  "/>
    <s v=" ST  "/>
    <x v="56"/>
    <m/>
    <d v="2017-12-13T18:20:00"/>
    <d v="2017-12-22T16:48:00"/>
    <s v="Para ciência da designação."/>
    <d v="1900-01-07T22:28:00"/>
    <n v="8.9361111111065838"/>
    <d v="1900-01-07T00:00:00"/>
    <s v="18:20"/>
  </r>
  <r>
    <s v="Coordenadoria de Segurança, Transporte e Apoio Administrativo_x000a_"/>
    <x v="94"/>
    <m/>
    <s v=" CRBCP  "/>
    <s v=" CRBCP  "/>
    <x v="167"/>
    <m/>
    <d v="2017-12-22T16:48:00"/>
    <d v="2017-12-26T16:02:00"/>
    <s v="Para apreciaÃ§Ã£o."/>
    <d v="1900-01-02T23:14:00"/>
    <n v="3.9680555555605679"/>
    <d v="1900-01-02T00:00:00"/>
    <s v="16:48"/>
  </r>
  <r>
    <s v="Coordenadoria de Segurança, Transporte e Apoio Administrativo_x000a_"/>
    <x v="94"/>
    <m/>
    <s v=" ST  "/>
    <s v=" ST  "/>
    <x v="56"/>
    <m/>
    <d v="2017-12-26T16:02:00"/>
    <d v="2017-12-26T16:44:00"/>
    <s v="Atesta o recebimento de 02 vans furgão."/>
    <d v="1899-12-30T00:42:00"/>
    <n v="2.9166666667151731E-2"/>
    <d v="1899-12-31T00:00:00"/>
    <s v="16:2"/>
  </r>
  <r>
    <s v="Coordenadoria de Segurança, Transporte e Apoio Administrativo_x000a_"/>
    <x v="94"/>
    <m/>
    <s v=" SGPA  "/>
    <s v=" SGPA  "/>
    <x v="168"/>
    <m/>
    <d v="2017-12-26T16:44:00"/>
    <d v="2017-12-26T19:28:00"/>
    <s v="Para registros."/>
    <d v="1899-12-30T02:44:00"/>
    <n v="0.11388888888905058"/>
    <d v="1899-12-31T00:00:00"/>
    <s v="16:44"/>
  </r>
  <r>
    <s v="Coordenadoria de Segurança, Transporte e Apoio Administrativo_x000a_"/>
    <x v="94"/>
    <m/>
    <s v=" GABCFIC  "/>
    <s v=" GABCFIC  "/>
    <x v="169"/>
    <m/>
    <d v="2017-12-26T19:28:00"/>
    <d v="2017-12-27T10:31:00"/>
    <s v="Para pagamento."/>
    <d v="1899-12-30T15:03:00"/>
    <n v="0.62708333333284827"/>
    <d v="1900-01-01T00:00:00"/>
    <s v="19:28"/>
  </r>
  <r>
    <s v="Coordenadoria de Segurança, Transporte e Apoio Administrativo_x000a_"/>
    <x v="94"/>
    <m/>
    <s v=" CFIC  "/>
    <s v=" CFIC  "/>
    <x v="114"/>
    <m/>
    <d v="2017-12-27T10:31:00"/>
    <d v="2017-12-27T11:17:00"/>
    <s v="Para pagamento do documento NP 3310"/>
    <d v="1899-12-30T00:46:00"/>
    <n v="3.1944444439432118E-2"/>
    <d v="1899-12-31T00:00:00"/>
    <s v="10:31"/>
  </r>
  <r>
    <s v="Coordenadoria de Segurança, Transporte e Apoio Administrativo_x000a_"/>
    <x v="94"/>
    <m/>
    <s v=" SEF  "/>
    <s v=" SEF  "/>
    <x v="115"/>
    <m/>
    <d v="2017-12-27T11:17:00"/>
    <d v="2017-12-27T14:14:00"/>
    <s v="para pagamento"/>
    <d v="1899-12-30T02:57:00"/>
    <n v="0.12291666666715173"/>
    <d v="1899-12-31T00:00:00"/>
    <s v="11:17"/>
  </r>
  <r>
    <s v="Coordenadoria de Segurança, Transporte e Apoio Administrativo_x000a_"/>
    <x v="94"/>
    <m/>
    <s v=" CSTA  "/>
    <s v=" CSTA  "/>
    <x v="17"/>
    <m/>
    <d v="2018-02-07T18:14:00"/>
    <d v="2018-02-08T10:22:00"/>
    <s v="Para fins de encerramento."/>
    <d v="1899-12-30T16:08:00"/>
    <n v="0.67222222221607808"/>
    <d v="1900-01-01T00:00:00"/>
    <s v="18:14"/>
  </r>
  <r>
    <s v="Coordenadoria de Segurança, Transporte e Apoio Administrativo_x000a_"/>
    <x v="94"/>
    <m/>
    <s v=" ST  "/>
    <s v=" ST  "/>
    <x v="56"/>
    <m/>
    <d v="2018-02-08T10:22:00"/>
    <d v="2018-02-09T12:35:00"/>
    <s v="Ciente."/>
    <d v="1899-12-31T02:13:00"/>
    <n v="1.0923611111138598"/>
    <d v="1900-01-01T00:00:00"/>
    <s v="10:22"/>
  </r>
  <r>
    <s v="Coordenadoria de Segurança, Transporte e Apoio Administrativo_x000a_"/>
    <x v="94"/>
    <m/>
    <s v=" SGDMI  "/>
    <s v=" SGDMI  "/>
    <x v="170"/>
    <m/>
    <d v="2018-02-09T12:35:00"/>
    <d v="2018-02-19T17:32:00"/>
    <s v="Para fins de arquivamento."/>
    <d v="1900-01-09T04:57:00"/>
    <n v="10.20625000000291"/>
    <d v="1900-01-06T00:00:00"/>
    <s v="12:35"/>
  </r>
  <r>
    <s v="Coordenadoria de Segurança, Transporte e Apoio Administrativo_x000a_"/>
    <x v="95"/>
    <m/>
    <s v="ST  "/>
    <s v="ST  "/>
    <x v="56"/>
    <m/>
    <s v="-"/>
    <d v="2017-10-07T16:20:00"/>
    <s v="-"/>
    <d v="1899-12-30T00:00:00"/>
    <n v="0"/>
    <e v="#VALUE!"/>
    <e v="#VALUE!"/>
  </r>
  <r>
    <s v="Coordenadoria de Segurança, Transporte e Apoio Administrativo_x000a_"/>
    <x v="95"/>
    <m/>
    <s v="CSTA  "/>
    <s v="CSTA  "/>
    <x v="17"/>
    <m/>
    <d v="2017-10-07T16:20:00"/>
    <d v="2017-10-09T18:45:00"/>
    <s v="-"/>
    <d v="1900-01-01T02:25:00"/>
    <n v="2.1006944444452529"/>
    <d v="1899-12-31T00:00:00"/>
    <s v="16:20"/>
  </r>
  <r>
    <s v="Coordenadoria de Segurança, Transporte e Apoio Administrativo_x000a_"/>
    <x v="95"/>
    <m/>
    <s v="ASSDG  "/>
    <s v="ASSDG  "/>
    <x v="171"/>
    <m/>
    <d v="2017-10-07T16:20:00"/>
    <d v="2017-10-10T15:18:00"/>
    <s v="-"/>
    <d v="1900-01-01T22:58:00"/>
    <n v="2.9569444444423425"/>
    <d v="1900-01-01T00:00:00"/>
    <s v="16:20"/>
  </r>
  <r>
    <s v="Coordenadoria de Segurança, Transporte e Apoio Administrativo_x000a_"/>
    <x v="95"/>
    <m/>
    <s v="SAS  "/>
    <s v="SAS  "/>
    <x v="172"/>
    <m/>
    <d v="2017-10-07T16:20:00"/>
    <d v="2017-10-13T17:42:00"/>
    <s v="-"/>
    <d v="1900-01-05T01:22:00"/>
    <n v="6.0569444444481633"/>
    <d v="1900-01-03T00:00:00"/>
    <s v="16:20"/>
  </r>
  <r>
    <s v="Coordenadoria de Segurança, Transporte e Apoio Administrativo_x000a_"/>
    <x v="95"/>
    <m/>
    <s v="ST  "/>
    <s v="ST  "/>
    <x v="56"/>
    <m/>
    <d v="2017-10-13T17:42:00"/>
    <d v="2017-10-13T18:27:00"/>
    <s v="Conclusão de trâmite colaborativo"/>
    <d v="1899-12-30T00:45:00"/>
    <n v="3.125E-2"/>
    <d v="1899-12-31T00:00:00"/>
    <s v="17:42"/>
  </r>
  <r>
    <s v="Coordenadoria de Segurança, Transporte e Apoio Administrativo_x000a_"/>
    <x v="95"/>
    <m/>
    <s v="CSTA  "/>
    <s v="CSTA  "/>
    <x v="17"/>
    <m/>
    <d v="2017-10-13T18:27:00"/>
    <d v="2017-10-16T15:50:00"/>
    <s v="Para apreciação."/>
    <d v="1900-01-01T21:23:00"/>
    <n v="2.8909722222160781"/>
    <d v="1900-01-01T00:00:00"/>
    <s v="18:27"/>
  </r>
  <r>
    <s v="Coordenadoria de Segurança, Transporte e Apoio Administrativo_x000a_"/>
    <x v="95"/>
    <m/>
    <s v="SECGS  "/>
    <s v="SECGS  "/>
    <x v="18"/>
    <m/>
    <d v="2017-10-16T15:50:00"/>
    <d v="2017-10-19T14:22:00"/>
    <s v="Com o Termo de ReferÃªncia para contrataÃ§Ã£o de serviÃ§os de Transporte Individual de Passageiros"/>
    <d v="1900-01-01T22:32:00"/>
    <n v="2.9388888888934162"/>
    <d v="1900-01-03T00:00:00"/>
    <s v="15:50"/>
  </r>
  <r>
    <s v="Coordenadoria de Segurança, Transporte e Apoio Administrativo_x000a_"/>
    <x v="95"/>
    <m/>
    <s v="CSTA  "/>
    <s v="CSTA  "/>
    <x v="17"/>
    <m/>
    <d v="2017-10-19T14:22:00"/>
    <d v="2017-10-24T17:58:00"/>
    <s v="Solicito verificar quanto  complementações ao projeto básico, sugeridas na Minuta anexa."/>
    <d v="1900-01-04T03:36:00"/>
    <n v="5.1500000000014552"/>
    <d v="1900-01-03T00:00:00"/>
    <s v="14:22"/>
  </r>
  <r>
    <s v="Coordenadoria de Segurança, Transporte e Apoio Administrativo_x000a_"/>
    <x v="95"/>
    <m/>
    <s v="ST  "/>
    <s v="ST  "/>
    <x v="56"/>
    <m/>
    <d v="2017-10-24T17:58:00"/>
    <d v="2017-11-10T15:59:00"/>
    <s v="Para atendimento do contido no doc 210855"/>
    <d v="1900-01-15T22:01:00"/>
    <n v="16.917361111110949"/>
    <n v="-11"/>
    <s v="17:58"/>
  </r>
  <r>
    <s v="Coordenadoria de Segurança, Transporte e Apoio Administrativo_x000a_"/>
    <x v="95"/>
    <m/>
    <s v=" CSTA  "/>
    <s v=" CSTA  "/>
    <x v="17"/>
    <m/>
    <d v="2017-11-10T15:59:00"/>
    <d v="2017-11-13T14:34:00"/>
    <s v="Para apreciação."/>
    <d v="1900-01-01T22:35:00"/>
    <n v="2.9409722222189885"/>
    <d v="1900-01-01T00:00:00"/>
    <s v="15:59"/>
  </r>
  <r>
    <s v="Coordenadoria de Segurança, Transporte e Apoio Administrativo_x000a_"/>
    <x v="95"/>
    <m/>
    <s v=" SECGS  "/>
    <s v=" SECGS  "/>
    <x v="18"/>
    <m/>
    <d v="2017-11-13T14:34:00"/>
    <d v="2017-11-17T16:17:00"/>
    <s v="Com as alteraÃ§Ãµes sugeridas no doc 210855"/>
    <d v="1900-01-03T01:43:00"/>
    <n v="4.0715277777781012"/>
    <d v="1900-01-04T00:00:00"/>
    <s v="14:34"/>
  </r>
  <r>
    <s v="Coordenadoria de Segurança, Transporte e Apoio Administrativo_x000a_"/>
    <x v="95"/>
    <m/>
    <s v=" SECGA  "/>
    <s v=" SECGA  "/>
    <x v="69"/>
    <m/>
    <d v="2017-11-17T16:17:00"/>
    <d v="2017-11-20T13:57:00"/>
    <s v="Solicitamos os procedimentos necessários à licitação, cujo contrato deverá vigorar a partir do"/>
    <d v="1900-01-01T21:40:00"/>
    <n v="2.9027777777810115"/>
    <d v="1900-01-01T00:00:00"/>
    <s v="16:17"/>
  </r>
  <r>
    <s v="Coordenadoria de Segurança, Transporte e Apoio Administrativo_x000a_"/>
    <x v="95"/>
    <m/>
    <s v=" CLC  "/>
    <s v=" CLC  "/>
    <x v="74"/>
    <m/>
    <d v="2017-11-20T13:57:00"/>
    <d v="2017-11-24T12:54:00"/>
    <s v="Para análise da presente contração bem como anexar planilha estimativa de preços."/>
    <d v="1900-01-02T22:57:00"/>
    <n v="3.9562499999956344"/>
    <d v="1900-01-04T00:00:00"/>
    <s v="13:57"/>
  </r>
  <r>
    <s v="Coordenadoria de Segurança, Transporte e Apoio Administrativo_x000a_"/>
    <x v="95"/>
    <m/>
    <s v=" SC  "/>
    <s v=" SC  "/>
    <x v="75"/>
    <m/>
    <d v="2017-11-24T12:54:00"/>
    <d v="2017-11-27T17:45:00"/>
    <s v="-"/>
    <d v="1900-01-02T04:51:00"/>
    <n v="3.2020833333372138"/>
    <d v="1900-01-01T00:00:00"/>
    <s v="12:54"/>
  </r>
  <r>
    <s v="Coordenadoria de Segurança, Transporte e Apoio Administrativo_x000a_"/>
    <x v="95"/>
    <m/>
    <s v=" SLIC  "/>
    <s v=" SLIC  "/>
    <x v="76"/>
    <m/>
    <d v="2017-11-24T12:54:00"/>
    <d v="2017-11-29T15:24:00"/>
    <s v="-"/>
    <d v="1900-01-04T02:30:00"/>
    <n v="5.1041666666715173"/>
    <d v="1900-01-03T00:00:00"/>
    <s v="12:54"/>
  </r>
  <r>
    <s v="Coordenadoria de Segurança, Transporte e Apoio Administrativo_x000a_"/>
    <x v="95"/>
    <m/>
    <s v=" CLC  "/>
    <s v=" CLC  "/>
    <x v="74"/>
    <m/>
    <d v="2017-11-29T15:24:00"/>
    <d v="2017-12-13T20:20:00"/>
    <s v="Conclusão de trâmite colaborativo"/>
    <d v="1900-01-13T04:56:00"/>
    <n v="14.205555555548926"/>
    <n v="-13"/>
    <s v="15:24"/>
  </r>
  <r>
    <s v="Coordenadoria de Segurança, Transporte e Apoio Administrativo_x000a_"/>
    <x v="95"/>
    <m/>
    <s v=" SPO  "/>
    <s v=" SPO  "/>
    <x v="70"/>
    <m/>
    <d v="2017-12-13T20:20:00"/>
    <d v="2017-12-14T15:55:00"/>
    <s v="Para informar disponibilidade orçamentária."/>
    <d v="1899-12-30T19:35:00"/>
    <n v="0.81597222222626442"/>
    <d v="1900-01-01T00:00:00"/>
    <s v="20:20"/>
  </r>
  <r>
    <s v="Coordenadoria de Segurança, Transporte e Apoio Administrativo_x000a_"/>
    <x v="95"/>
    <m/>
    <s v=" COC  "/>
    <s v=" COC  "/>
    <x v="80"/>
    <m/>
    <d v="2017-12-14T15:55:00"/>
    <d v="2017-12-14T17:22:00"/>
    <s v="Com a informação de disponibilidade"/>
    <d v="1899-12-30T01:27:00"/>
    <n v="6.0416666667151731E-2"/>
    <d v="1899-12-31T00:00:00"/>
    <s v="15:55"/>
  </r>
  <r>
    <s v="Coordenadoria de Segurança, Transporte e Apoio Administrativo_x000a_"/>
    <x v="95"/>
    <m/>
    <s v=" SECOFC  "/>
    <s v=" SECOFC  "/>
    <x v="72"/>
    <m/>
    <d v="2017-12-14T17:22:00"/>
    <d v="2017-12-14T19:20:00"/>
    <s v="Para ciência e encaminhamento."/>
    <d v="1899-12-30T01:58:00"/>
    <n v="8.1944444442342501E-2"/>
    <d v="1899-12-31T00:00:00"/>
    <s v="17:22"/>
  </r>
  <r>
    <s v="Coordenadoria de Segurança, Transporte e Apoio Administrativo_x000a_"/>
    <x v="95"/>
    <m/>
    <s v=" SECGA  "/>
    <s v=" SECGA  "/>
    <x v="69"/>
    <m/>
    <d v="2017-12-14T19:20:00"/>
    <d v="2017-12-15T16:34:00"/>
    <s v="Para demais providências"/>
    <d v="1899-12-30T21:14:00"/>
    <n v="0.88472222222480923"/>
    <d v="1900-01-01T00:00:00"/>
    <s v="19:20"/>
  </r>
  <r>
    <s v="Coordenadoria de Segurança, Transporte e Apoio Administrativo_x000a_"/>
    <x v="95"/>
    <m/>
    <s v=" CLC  "/>
    <s v=" CLC  "/>
    <x v="74"/>
    <m/>
    <d v="2017-12-15T16:34:00"/>
    <d v="2017-12-15T17:59:00"/>
    <s v="Segue para elaboração do termo de abertura de procedimento licitatório na modalidade pregão eletrôni"/>
    <d v="1899-12-30T01:25:00"/>
    <n v="5.9027777773735579E-2"/>
    <d v="1899-12-31T00:00:00"/>
    <s v="16:34"/>
  </r>
  <r>
    <s v="Coordenadoria de Segurança, Transporte e Apoio Administrativo_x000a_"/>
    <x v="95"/>
    <m/>
    <s v=" SC  "/>
    <s v=" SC  "/>
    <x v="75"/>
    <m/>
    <d v="2017-12-15T17:59:00"/>
    <d v="2017-12-18T15:05:00"/>
    <s v="Para elaborar o Termo de Abertura de Licitação."/>
    <d v="1900-01-01T21:06:00"/>
    <n v="2.8791666666656965"/>
    <d v="1900-01-01T00:00:00"/>
    <s v="17:59"/>
  </r>
  <r>
    <s v="Coordenadoria de Segurança, Transporte e Apoio Administrativo_x000a_"/>
    <x v="95"/>
    <m/>
    <s v=" CLC  "/>
    <s v=" CLC  "/>
    <x v="74"/>
    <m/>
    <d v="2017-12-18T15:05:00"/>
    <d v="2017-12-18T17:56:00"/>
    <s v="Senhora Coordenadora:"/>
    <d v="1899-12-30T02:51:00"/>
    <n v="0.11875000000145519"/>
    <d v="1899-12-31T00:00:00"/>
    <s v="15:5"/>
  </r>
  <r>
    <s v="Coordenadoria de Segurança, Transporte e Apoio Administrativo_x000a_"/>
    <x v="95"/>
    <m/>
    <s v=" SECGA  "/>
    <s v=" SECGA  "/>
    <x v="69"/>
    <m/>
    <d v="2017-12-18T17:56:00"/>
    <d v="2017-12-18T19:58:00"/>
    <s v="À apreciação superior."/>
    <d v="1899-12-30T02:02:00"/>
    <n v="8.4722222221898846E-2"/>
    <d v="1899-12-31T00:00:00"/>
    <s v="17:56"/>
  </r>
  <r>
    <s v="Coordenadoria de Segurança, Transporte e Apoio Administrativo_x000a_"/>
    <x v="95"/>
    <m/>
    <s v=" CLC  "/>
    <s v=" CLC  "/>
    <x v="74"/>
    <m/>
    <d v="2017-12-18T19:58:00"/>
    <d v="2018-01-08T19:15:00"/>
    <s v="Para elaboração da minuta do edital - pregão eletrônico"/>
    <d v="1900-01-19T23:17:00"/>
    <n v="20.970138888893416"/>
    <d v="1900-08-29T00:00:00"/>
    <s v="19:58"/>
  </r>
  <r>
    <s v="Coordenadoria de Segurança, Transporte e Apoio Administrativo_x000a_"/>
    <x v="95"/>
    <m/>
    <s v=" SC  "/>
    <s v=" SC  "/>
    <x v="75"/>
    <m/>
    <d v="2018-01-08T19:15:00"/>
    <d v="2018-01-09T17:49:00"/>
    <s v="Para retificaÃ§Ã£o do Termo de Abertura de LicitaÃ§Ã£o."/>
    <d v="1899-12-30T22:34:00"/>
    <n v="0.94027777777228039"/>
    <d v="1900-01-01T00:00:00"/>
    <s v="19:15"/>
  </r>
  <r>
    <s v="Coordenadoria de Segurança, Transporte e Apoio Administrativo_x000a_"/>
    <x v="95"/>
    <m/>
    <s v=" SPO  "/>
    <s v=" SPO  "/>
    <x v="70"/>
    <m/>
    <d v="2018-01-09T17:49:00"/>
    <d v="2018-01-09T18:55:00"/>
    <s v="Senhora Chefe: Tendo em vista a alteraÃ§Ã£o no valor total do Termo de Abertura de LicitaÃ§Ã£o do docum"/>
    <d v="1899-12-30T01:06:00"/>
    <n v="4.5833333337213844E-2"/>
    <d v="1899-12-31T00:00:00"/>
    <s v="17:49"/>
  </r>
  <r>
    <s v="Coordenadoria de Segurança, Transporte e Apoio Administrativo_x000a_"/>
    <x v="95"/>
    <m/>
    <s v=" ST  "/>
    <s v=" ST  "/>
    <x v="56"/>
    <m/>
    <d v="2018-01-09T18:55:00"/>
    <d v="2018-01-10T14:07:00"/>
    <s v="Para rerratificaÃ§Ã£o dos valores estimados para o exercÃ­cio e inclusÃ£o do pedido de execuÃ§Ã£o orÃ§am..."/>
    <d v="1899-12-30T19:12:00"/>
    <n v="0.79999999999563443"/>
    <d v="1900-01-01T00:00:00"/>
    <s v="18:55"/>
  </r>
  <r>
    <s v="Coordenadoria de Segurança, Transporte e Apoio Administrativo_x000a_"/>
    <x v="95"/>
    <m/>
    <s v=" SPO  "/>
    <s v=" SPO  "/>
    <x v="70"/>
    <m/>
    <d v="2018-01-10T14:07:00"/>
    <d v="2018-01-10T15:23:00"/>
    <s v="Para apreciaÃ§Ã£o."/>
    <d v="1899-12-30T01:16:00"/>
    <n v="5.2777777782466728E-2"/>
    <d v="1899-12-31T00:00:00"/>
    <s v="14:7"/>
  </r>
  <r>
    <s v="Coordenadoria de Segurança, Transporte e Apoio Administrativo_x000a_"/>
    <x v="95"/>
    <m/>
    <s v=" COC  "/>
    <s v=" COC  "/>
    <x v="80"/>
    <m/>
    <d v="2018-01-10T15:23:00"/>
    <d v="2018-01-10T15:51:00"/>
    <s v="Com a informação."/>
    <d v="1899-12-30T00:28:00"/>
    <n v="1.9444444442342501E-2"/>
    <d v="1899-12-31T00:00:00"/>
    <s v="15:23"/>
  </r>
  <r>
    <s v="Coordenadoria de Segurança, Transporte e Apoio Administrativo_x000a_"/>
    <x v="95"/>
    <m/>
    <s v=" SECOFC  "/>
    <s v=" SECOFC  "/>
    <x v="72"/>
    <m/>
    <d v="2018-01-10T15:51:00"/>
    <d v="2018-01-10T18:41:00"/>
    <s v="Para ciência e encaminhamento."/>
    <d v="1899-12-30T02:50:00"/>
    <n v="0.11805555555474712"/>
    <d v="1899-12-31T00:00:00"/>
    <s v="15:51"/>
  </r>
  <r>
    <s v="Coordenadoria de Segurança, Transporte e Apoio Administrativo_x000a_"/>
    <x v="95"/>
    <m/>
    <s v=" CLC  "/>
    <s v=" CLC  "/>
    <x v="74"/>
    <m/>
    <d v="2018-01-10T18:41:00"/>
    <d v="2018-01-11T13:33:00"/>
    <s v="Para demais providências"/>
    <d v="1899-12-30T18:52:00"/>
    <n v="0.78611111111240461"/>
    <d v="1900-01-01T00:00:00"/>
    <s v="18:41"/>
  </r>
  <r>
    <s v="Coordenadoria de Segurança, Transporte e Apoio Administrativo_x000a_"/>
    <x v="95"/>
    <m/>
    <s v=" SECGA  "/>
    <s v=" SECGA  "/>
    <x v="69"/>
    <m/>
    <d v="2018-01-11T13:33:00"/>
    <d v="2018-01-11T15:11:00"/>
    <s v="Segue Termo de Abertura de Licitação para análise."/>
    <d v="1899-12-30T01:38:00"/>
    <n v="6.805555555911269E-2"/>
    <d v="1899-12-31T00:00:00"/>
    <s v="13:33"/>
  </r>
  <r>
    <s v="Coordenadoria de Segurança, Transporte e Apoio Administrativo_x000a_"/>
    <x v="95"/>
    <m/>
    <s v=" CLC  "/>
    <s v=" CLC  "/>
    <x v="74"/>
    <m/>
    <d v="2018-01-11T15:11:00"/>
    <d v="2018-01-11T18:05:00"/>
    <s v="para elaboração da minuta do edital de licitação."/>
    <d v="1899-12-30T02:54:00"/>
    <n v="0.1208333333270275"/>
    <d v="1899-12-31T00:00:00"/>
    <s v="15:11"/>
  </r>
  <r>
    <s v="Coordenadoria de Segurança, Transporte e Apoio Administrativo_x000a_"/>
    <x v="95"/>
    <m/>
    <s v=" SLIC  "/>
    <s v=" SLIC  "/>
    <x v="76"/>
    <m/>
    <d v="2018-01-11T18:05:00"/>
    <d v="2018-01-22T13:07:00"/>
    <s v="Para elaborar minuta do Edital de Licitação na modalidade Pregão Eletrônico."/>
    <d v="1900-01-09T19:02:00"/>
    <n v="10.793055555557657"/>
    <d v="1900-01-07T00:00:00"/>
    <s v="18:5"/>
  </r>
  <r>
    <s v="Coordenadoria de Segurança, Transporte e Apoio Administrativo_x000a_"/>
    <x v="95"/>
    <m/>
    <s v=" SCON  "/>
    <s v=" SCON  "/>
    <x v="77"/>
    <m/>
    <d v="2018-01-22T13:07:00"/>
    <d v="2018-01-30T17:38:00"/>
    <s v="Para elaboração da Minuta Contratual, anexo III."/>
    <d v="1900-01-07T04:31:00"/>
    <n v="8.1881944444467081"/>
    <d v="1900-01-06T00:00:00"/>
    <s v="13:7"/>
  </r>
  <r>
    <s v="Coordenadoria de Segurança, Transporte e Apoio Administrativo_x000a_"/>
    <x v="95"/>
    <m/>
    <s v=" SLIC  "/>
    <s v=" SLIC  "/>
    <x v="76"/>
    <m/>
    <d v="2018-01-30T17:38:00"/>
    <d v="2018-02-05T14:45:00"/>
    <s v="Inserida a minuta contratual em campo prÃ³prio"/>
    <d v="1900-01-04T21:07:00"/>
    <n v="5.8798611111124046"/>
    <n v="-20"/>
    <s v="17:38"/>
  </r>
  <r>
    <s v="Coordenadoria de Segurança, Transporte e Apoio Administrativo_x000a_"/>
    <x v="95"/>
    <m/>
    <s v=" CLC  "/>
    <s v=" CLC  "/>
    <x v="74"/>
    <m/>
    <d v="2018-02-05T14:45:00"/>
    <d v="2018-02-05T18:36:00"/>
    <s v="Para análise da minuta do edital e seus anexos."/>
    <d v="1899-12-30T03:51:00"/>
    <n v="0.16041666666569654"/>
    <d v="1899-12-31T00:00:00"/>
    <s v="14:45"/>
  </r>
  <r>
    <s v="Coordenadoria de Segurança, Transporte e Apoio Administrativo_x000a_"/>
    <x v="95"/>
    <m/>
    <s v=" SECGA  "/>
    <s v=" SECGA  "/>
    <x v="69"/>
    <m/>
    <d v="2018-02-05T18:36:00"/>
    <d v="2018-02-06T18:31:00"/>
    <s v="Segue para análise."/>
    <d v="1899-12-30T23:55:00"/>
    <n v="0.99652777777373558"/>
    <d v="1900-01-01T00:00:00"/>
    <s v="18:36"/>
  </r>
  <r>
    <s v="Coordenadoria de Segurança, Transporte e Apoio Administrativo_x000a_"/>
    <x v="95"/>
    <m/>
    <s v=" CPL  "/>
    <s v=" CPL  "/>
    <x v="78"/>
    <m/>
    <d v="2018-02-06T18:31:00"/>
    <d v="2018-02-14T16:19:00"/>
    <s v="Para análise."/>
    <d v="1900-01-06T21:48:00"/>
    <n v="7.9083333333328483"/>
    <d v="1900-01-06T00:00:00"/>
    <s v="18:31"/>
  </r>
  <r>
    <s v="Coordenadoria de Segurança, Transporte e Apoio Administrativo_x000a_"/>
    <x v="95"/>
    <m/>
    <s v=" ASSDG  "/>
    <s v=" ASSDG  "/>
    <x v="79"/>
    <m/>
    <d v="2018-02-14T16:19:00"/>
    <s v="-"/>
    <s v="Analisada a minuta do edital e seus anexos"/>
    <d v="1899-12-30T00:00:00"/>
    <n v="0"/>
    <e v="#VALUE!"/>
    <s v="16:19"/>
  </r>
  <r>
    <s v="Coordenadoria de Segurança, Transporte e Apoio Administrativo_x000a_"/>
    <x v="96"/>
    <m/>
    <s v="ST  "/>
    <s v="ST  "/>
    <x v="56"/>
    <m/>
    <s v="-"/>
    <d v="2017-10-16T15:41:00"/>
    <s v="-"/>
    <d v="1899-12-30T00:00:00"/>
    <n v="0"/>
    <e v="#VALUE!"/>
    <e v="#VALUE!"/>
  </r>
  <r>
    <s v="Coordenadoria de Segurança, Transporte e Apoio Administrativo_x000a_"/>
    <x v="96"/>
    <m/>
    <s v="CSTA  "/>
    <s v="CSTA  "/>
    <x v="17"/>
    <m/>
    <d v="2017-10-16T15:41:00"/>
    <d v="2017-10-16T16:49:00"/>
    <s v="-"/>
    <d v="1899-12-30T01:08:00"/>
    <n v="4.7222222223354038E-2"/>
    <d v="1899-12-31T00:00:00"/>
    <s v="15:41"/>
  </r>
  <r>
    <s v="Coordenadoria de Segurança, Transporte e Apoio Administrativo_x000a_"/>
    <x v="96"/>
    <m/>
    <s v="SAS  "/>
    <s v="SAS  "/>
    <x v="172"/>
    <m/>
    <d v="2017-10-16T15:41:00"/>
    <d v="2017-10-16T18:26:00"/>
    <s v="-"/>
    <d v="1899-12-30T02:45:00"/>
    <n v="0.11458333333575865"/>
    <d v="1899-12-31T00:00:00"/>
    <s v="15:41"/>
  </r>
  <r>
    <s v="Coordenadoria de Segurança, Transporte e Apoio Administrativo_x000a_"/>
    <x v="96"/>
    <m/>
    <s v="ASSDG  "/>
    <s v="ASSDG  "/>
    <x v="171"/>
    <m/>
    <d v="2017-10-16T15:41:00"/>
    <d v="2017-10-23T15:03:00"/>
    <s v="-"/>
    <d v="1900-01-05T23:22:00"/>
    <n v="6.9736111111124046"/>
    <d v="1900-01-05T00:00:00"/>
    <s v="15:41"/>
  </r>
  <r>
    <s v="Coordenadoria de Segurança, Transporte e Apoio Administrativo_x000a_"/>
    <x v="96"/>
    <m/>
    <s v="ST  "/>
    <s v="ST  "/>
    <x v="56"/>
    <m/>
    <d v="2017-10-23T15:03:00"/>
    <d v="2017-10-23T17:09:00"/>
    <s v="Conclusão de trâmite colaborativo"/>
    <d v="1899-12-30T02:06:00"/>
    <n v="8.7500000001455192E-2"/>
    <d v="1899-12-31T00:00:00"/>
    <s v="15:3"/>
  </r>
  <r>
    <s v="Coordenadoria de Segurança, Transporte e Apoio Administrativo_x000a_"/>
    <x v="96"/>
    <m/>
    <s v="CSTA  "/>
    <s v="CSTA  "/>
    <x v="17"/>
    <m/>
    <d v="2017-10-23T17:09:00"/>
    <d v="2017-10-25T18:27:00"/>
    <s v="Segue para continuidade do trâmite de contratação (doc. 206207/2017)."/>
    <d v="1900-01-01T01:18:00"/>
    <n v="2.0541666666686069"/>
    <d v="1900-01-02T00:00:00"/>
    <s v="17:9"/>
  </r>
  <r>
    <s v="Coordenadoria de Segurança, Transporte e Apoio Administrativo_x000a_"/>
    <x v="96"/>
    <m/>
    <s v="SECGS  "/>
    <s v="SECGS  "/>
    <x v="18"/>
    <m/>
    <d v="2017-10-25T18:27:00"/>
    <d v="2017-11-06T15:40:00"/>
    <s v="Para anÃ¡lise do Termo de ReferÃªncia"/>
    <d v="1900-01-10T21:13:00"/>
    <n v="11.884027777778101"/>
    <n v="-15"/>
    <s v="18:27"/>
  </r>
  <r>
    <s v="Coordenadoria de Segurança, Transporte e Apoio Administrativo_x000a_"/>
    <x v="96"/>
    <m/>
    <s v="CSTA  "/>
    <s v="CSTA  "/>
    <x v="17"/>
    <m/>
    <d v="2017-11-06T15:40:00"/>
    <d v="2017-11-09T09:01:00"/>
    <s v="Entende-se pela viabilidade do procedimento, em continuidade ao projeto de redução de custos dos ser"/>
    <d v="1900-01-01T17:21:00"/>
    <n v="2.7229166666656965"/>
    <d v="1900-01-03T00:00:00"/>
    <s v="15:40"/>
  </r>
  <r>
    <s v="Coordenadoria de Segurança, Transporte e Apoio Administrativo_x000a_"/>
    <x v="96"/>
    <m/>
    <s v="ST  "/>
    <s v="ST  "/>
    <x v="56"/>
    <m/>
    <d v="2017-11-09T09:01:00"/>
    <d v="2017-11-17T18:05:00"/>
    <s v="Para análise das alterações sugeridas pela SECGS."/>
    <d v="1900-01-07T09:04:00"/>
    <n v="8.3777777777722804"/>
    <d v="1900-01-06T00:00:00"/>
    <s v="9:1"/>
  </r>
  <r>
    <s v="Coordenadoria de Segurança, Transporte e Apoio Administrativo_x000a_"/>
    <x v="96"/>
    <m/>
    <s v=" CSTA  "/>
    <s v=" CSTA  "/>
    <x v="17"/>
    <m/>
    <d v="2017-11-17T18:05:00"/>
    <d v="2017-11-20T14:52:00"/>
    <s v="Com as alterações, encaminha-se para apreciação."/>
    <d v="1900-01-01T20:47:00"/>
    <n v="2.8659722222218988"/>
    <d v="1900-01-01T00:00:00"/>
    <s v="18:5"/>
  </r>
  <r>
    <s v="Coordenadoria de Segurança, Transporte e Apoio Administrativo_x000a_"/>
    <x v="96"/>
    <m/>
    <s v=" SECGS  "/>
    <s v=" SECGS  "/>
    <x v="18"/>
    <m/>
    <d v="2017-11-20T14:52:00"/>
    <d v="2017-11-20T19:01:00"/>
    <s v="Para anÃ¡lise do TR, com as adequaÃ§Ãµes requeridas."/>
    <d v="1899-12-30T04:09:00"/>
    <n v="0.17291666667006211"/>
    <d v="1899-12-31T00:00:00"/>
    <s v="14:52"/>
  </r>
  <r>
    <s v="Coordenadoria de Segurança, Transporte e Apoio Administrativo_x000a_"/>
    <x v="96"/>
    <m/>
    <s v=" SECGA  "/>
    <s v=" SECGA  "/>
    <x v="69"/>
    <m/>
    <d v="2017-11-20T19:01:00"/>
    <d v="2017-11-22T14:31:00"/>
    <s v="Segue para os procedimentos necessÃ¡rios Ã  contrataÃ§Ã£o, a qual deverÃ¡ iniciar no primeiro trimestre d"/>
    <d v="1899-12-31T19:30:00"/>
    <n v="1.8125"/>
    <d v="1900-01-02T00:00:00"/>
    <s v="19:1"/>
  </r>
  <r>
    <s v="Coordenadoria de Segurança, Transporte e Apoio Administrativo_x000a_"/>
    <x v="96"/>
    <m/>
    <s v=" CLC  "/>
    <s v=" CLC  "/>
    <x v="74"/>
    <m/>
    <d v="2017-11-22T14:31:00"/>
    <d v="2017-11-24T12:50:00"/>
    <s v="Submeto ao conhecimento prévio dessa CLC"/>
    <d v="1899-12-31T22:19:00"/>
    <n v="1.929861111108039"/>
    <d v="1900-01-02T00:00:00"/>
    <s v="14:31"/>
  </r>
  <r>
    <s v="Coordenadoria de Segurança, Transporte e Apoio Administrativo_x000a_"/>
    <x v="96"/>
    <m/>
    <s v=" SC  "/>
    <s v=" SC  "/>
    <x v="75"/>
    <m/>
    <d v="2017-11-24T12:50:00"/>
    <d v="2017-11-27T14:59:00"/>
    <s v="-"/>
    <d v="1900-01-02T02:09:00"/>
    <n v="3.0895833333343035"/>
    <d v="1900-01-01T00:00:00"/>
    <s v="12:50"/>
  </r>
  <r>
    <s v="Coordenadoria de Segurança, Transporte e Apoio Administrativo_x000a_"/>
    <x v="96"/>
    <m/>
    <s v=" SLIC  "/>
    <s v=" SLIC  "/>
    <x v="76"/>
    <m/>
    <d v="2017-11-24T12:50:00"/>
    <d v="2017-11-27T17:16:00"/>
    <s v="-"/>
    <d v="1900-01-02T04:26:00"/>
    <n v="3.1847222222277196"/>
    <d v="1900-01-01T00:00:00"/>
    <s v="12:50"/>
  </r>
  <r>
    <s v="Coordenadoria de Segurança, Transporte e Apoio Administrativo_x000a_"/>
    <x v="96"/>
    <m/>
    <s v=" CLC  "/>
    <s v=" CLC  "/>
    <x v="74"/>
    <m/>
    <d v="2017-11-27T17:16:00"/>
    <d v="2017-11-27T19:23:00"/>
    <s v="Encerramento de trâmite colaborativo"/>
    <d v="1899-12-30T02:07:00"/>
    <n v="8.819444444088731E-2"/>
    <d v="1899-12-31T00:00:00"/>
    <s v="17:16"/>
  </r>
  <r>
    <s v="Coordenadoria de Segurança, Transporte e Apoio Administrativo_x000a_"/>
    <x v="96"/>
    <m/>
    <s v=" SC  "/>
    <s v=" SC  "/>
    <x v="75"/>
    <m/>
    <d v="2017-11-27T19:23:00"/>
    <d v="2017-11-28T17:35:00"/>
    <s v="-"/>
    <d v="1899-12-30T22:12:00"/>
    <n v="0.92500000000291038"/>
    <d v="1900-01-01T00:00:00"/>
    <s v="19:23"/>
  </r>
  <r>
    <s v="Coordenadoria de Segurança, Transporte e Apoio Administrativo_x000a_"/>
    <x v="96"/>
    <m/>
    <s v=" SLIC  "/>
    <s v=" SLIC  "/>
    <x v="76"/>
    <m/>
    <d v="2017-11-27T19:23:00"/>
    <d v="2017-11-29T15:54:00"/>
    <s v="-"/>
    <d v="1899-12-31T20:31:00"/>
    <n v="1.8548611111109494"/>
    <d v="1900-01-02T00:00:00"/>
    <s v="19:23"/>
  </r>
  <r>
    <s v="Coordenadoria de Segurança, Transporte e Apoio Administrativo_x000a_"/>
    <x v="96"/>
    <m/>
    <s v=" CLC  "/>
    <s v=" CLC  "/>
    <x v="74"/>
    <m/>
    <d v="2017-11-29T15:54:00"/>
    <d v="2017-12-07T17:39:00"/>
    <s v="Conclusão de trâmite colaborativo"/>
    <d v="1900-01-07T01:45:00"/>
    <n v="8.0729166666715173"/>
    <n v="-17"/>
    <s v="15:54"/>
  </r>
  <r>
    <s v="Coordenadoria de Segurança, Transporte e Apoio Administrativo_x000a_"/>
    <x v="96"/>
    <m/>
    <s v=" SPO  "/>
    <s v=" SPO  "/>
    <x v="70"/>
    <m/>
    <d v="2017-12-07T17:39:00"/>
    <d v="2017-12-07T18:55:00"/>
    <s v="Para informar disponibilidade orçamentária."/>
    <d v="1899-12-30T01:16:00"/>
    <n v="5.2777777775190771E-2"/>
    <d v="1899-12-31T00:00:00"/>
    <s v="17:39"/>
  </r>
  <r>
    <s v="Coordenadoria de Segurança, Transporte e Apoio Administrativo_x000a_"/>
    <x v="96"/>
    <m/>
    <s v=" ST  "/>
    <s v=" ST  "/>
    <x v="56"/>
    <m/>
    <d v="2017-12-07T18:55:00"/>
    <d v="2017-12-11T19:00:00"/>
    <s v="Com a informação."/>
    <d v="1900-01-03T00:05:00"/>
    <n v="4.0034722222189885"/>
    <d v="1900-01-02T00:00:00"/>
    <s v="18:55"/>
  </r>
  <r>
    <s v="Coordenadoria de Segurança, Transporte e Apoio Administrativo_x000a_"/>
    <x v="96"/>
    <m/>
    <s v=" SPO  "/>
    <s v=" SPO  "/>
    <x v="70"/>
    <m/>
    <d v="2017-12-11T19:00:00"/>
    <d v="2017-12-12T19:23:00"/>
    <s v="Com a informação solicitada."/>
    <d v="1899-12-31T00:23:00"/>
    <n v="1.015972222223354"/>
    <d v="1900-01-01T00:00:00"/>
    <s v="19:0"/>
  </r>
  <r>
    <s v="Coordenadoria de Segurança, Transporte e Apoio Administrativo_x000a_"/>
    <x v="96"/>
    <m/>
    <s v=" COC  "/>
    <s v=" COC  "/>
    <x v="80"/>
    <m/>
    <d v="2017-12-12T19:23:00"/>
    <d v="2017-12-13T12:39:00"/>
    <s v="Com a informação de disponibilidade"/>
    <d v="1899-12-30T17:16:00"/>
    <n v="0.71944444444670808"/>
    <d v="1900-01-01T00:00:00"/>
    <s v="19:23"/>
  </r>
  <r>
    <s v="Coordenadoria de Segurança, Transporte e Apoio Administrativo_x000a_"/>
    <x v="96"/>
    <m/>
    <s v=" SECOFC  "/>
    <s v=" SECOFC  "/>
    <x v="72"/>
    <m/>
    <d v="2017-12-13T12:39:00"/>
    <d v="2017-12-13T16:09:00"/>
    <s v="Para ciência e encaminhamento."/>
    <d v="1899-12-30T03:30:00"/>
    <n v="0.14583333333575865"/>
    <d v="1899-12-31T00:00:00"/>
    <s v="12:39"/>
  </r>
  <r>
    <s v="Coordenadoria de Segurança, Transporte e Apoio Administrativo_x000a_"/>
    <x v="96"/>
    <m/>
    <s v=" SECGA  "/>
    <s v=" SECGA  "/>
    <x v="69"/>
    <m/>
    <d v="2017-12-13T16:09:00"/>
    <d v="2017-12-13T19:52:00"/>
    <s v="Para demais providências"/>
    <d v="1899-12-30T03:43:00"/>
    <n v="0.15486111110658385"/>
    <d v="1899-12-31T00:00:00"/>
    <s v="16:9"/>
  </r>
  <r>
    <s v="Coordenadoria de Segurança, Transporte e Apoio Administrativo_x000a_"/>
    <x v="96"/>
    <m/>
    <s v=" CLC  "/>
    <s v=" CLC  "/>
    <x v="74"/>
    <m/>
    <d v="2017-12-13T19:52:00"/>
    <d v="2017-12-14T18:02:00"/>
    <s v="para elaboração do termo de abertura de procedimento licitatório - pregão eletrônico"/>
    <d v="1899-12-30T22:10:00"/>
    <n v="0.92361111110949423"/>
    <d v="1900-01-01T00:00:00"/>
    <s v="19:52"/>
  </r>
  <r>
    <s v="Coordenadoria de Segurança, Transporte e Apoio Administrativo_x000a_"/>
    <x v="96"/>
    <m/>
    <s v=" SC  "/>
    <s v=" SC  "/>
    <x v="75"/>
    <m/>
    <d v="2017-12-14T18:02:00"/>
    <d v="2017-12-15T13:53:00"/>
    <s v="Segue para elaborar Termo de Abertura de Licitação."/>
    <d v="1899-12-30T19:51:00"/>
    <n v="0.82708333333721384"/>
    <d v="1900-01-01T00:00:00"/>
    <s v="18:2"/>
  </r>
  <r>
    <s v="Coordenadoria de Segurança, Transporte e Apoio Administrativo_x000a_"/>
    <x v="96"/>
    <m/>
    <s v=" CLC  "/>
    <s v=" CLC  "/>
    <x v="74"/>
    <m/>
    <d v="2017-12-15T13:53:00"/>
    <d v="2018-01-08T18:58:00"/>
    <s v="Segue o Termo de Abertura de LicitaÃ§Ã£o no documento 260.563/2017."/>
    <d v="1900-01-23T05:05:00"/>
    <n v="24.211805555554747"/>
    <d v="1900-08-31T00:00:00"/>
    <s v="13:53"/>
  </r>
  <r>
    <s v="Coordenadoria de Segurança, Transporte e Apoio Administrativo_x000a_"/>
    <x v="96"/>
    <m/>
    <s v=" SC  "/>
    <s v=" SC  "/>
    <x v="75"/>
    <m/>
    <d v="2018-01-08T18:58:00"/>
    <d v="2018-01-09T16:53:00"/>
    <s v="Para retificar o Termo de Abertura de LicitaÃ§Ã£o."/>
    <d v="1899-12-30T21:55:00"/>
    <n v="0.91319444444525288"/>
    <d v="1900-01-01T00:00:00"/>
    <s v="18:58"/>
  </r>
  <r>
    <s v="Coordenadoria de Segurança, Transporte e Apoio Administrativo_x000a_"/>
    <x v="96"/>
    <m/>
    <s v=" SPO  "/>
    <s v=" SPO  "/>
    <x v="70"/>
    <m/>
    <d v="2018-01-09T16:53:00"/>
    <d v="2018-01-09T18:49:00"/>
    <s v="senhora Chefe: Tendo em vista a alteraÃ§Ã£o de valores no Termo de Abertura de LicitaÃ§Ã£o"/>
    <d v="1899-12-30T01:56:00"/>
    <n v="8.0555555556202307E-2"/>
    <d v="1899-12-31T00:00:00"/>
    <s v="16:53"/>
  </r>
  <r>
    <s v="Coordenadoria de Segurança, Transporte e Apoio Administrativo_x000a_"/>
    <x v="96"/>
    <m/>
    <s v=" ST  "/>
    <s v=" ST  "/>
    <x v="56"/>
    <m/>
    <d v="2018-01-09T18:49:00"/>
    <d v="2018-01-10T14:53:00"/>
    <s v="Para rerratificaÃ§Ã£o dos valores estimados para o exercÃ­cio e inclusÃ£o do pedido de execuÃ§Ã£o..."/>
    <d v="1899-12-30T20:04:00"/>
    <n v="0.83611111110803904"/>
    <d v="1900-01-01T00:00:00"/>
    <s v="18:49"/>
  </r>
  <r>
    <s v="Coordenadoria de Segurança, Transporte e Apoio Administrativo_x000a_"/>
    <x v="96"/>
    <m/>
    <s v=" SPO  "/>
    <s v=" SPO  "/>
    <x v="70"/>
    <m/>
    <d v="2018-01-10T14:53:00"/>
    <d v="2018-01-10T16:06:00"/>
    <s v="Para apreciação."/>
    <d v="1899-12-30T01:13:00"/>
    <n v="5.0694444442342501E-2"/>
    <d v="1899-12-31T00:00:00"/>
    <s v="14:53"/>
  </r>
  <r>
    <s v="Coordenadoria de Segurança, Transporte e Apoio Administrativo_x000a_"/>
    <x v="96"/>
    <m/>
    <s v=" COC  "/>
    <s v=" COC  "/>
    <x v="80"/>
    <m/>
    <d v="2018-01-10T16:06:00"/>
    <d v="2018-01-10T18:22:00"/>
    <s v="Com os pré-empenhos."/>
    <d v="1899-12-30T02:16:00"/>
    <n v="9.4444444446708076E-2"/>
    <d v="1899-12-31T00:00:00"/>
    <s v="16:6"/>
  </r>
  <r>
    <s v="Coordenadoria de Segurança, Transporte e Apoio Administrativo_x000a_"/>
    <x v="96"/>
    <m/>
    <s v=" SECOFC  "/>
    <s v=" SECOFC  "/>
    <x v="72"/>
    <m/>
    <d v="2018-01-10T18:22:00"/>
    <d v="2018-01-10T18:46:00"/>
    <s v="Para ciência e encaminhamento."/>
    <d v="1899-12-30T00:24:00"/>
    <n v="1.6666666670062114E-2"/>
    <d v="1899-12-31T00:00:00"/>
    <s v="18:22"/>
  </r>
  <r>
    <s v="Coordenadoria de Segurança, Transporte e Apoio Administrativo_x000a_"/>
    <x v="96"/>
    <m/>
    <s v=" CLC  "/>
    <s v=" CLC  "/>
    <x v="74"/>
    <m/>
    <d v="2018-01-10T18:46:00"/>
    <d v="2018-01-11T13:30:00"/>
    <s v="Para demais providências"/>
    <d v="1899-12-30T18:44:00"/>
    <n v="0.78055555555329192"/>
    <d v="1900-01-01T00:00:00"/>
    <s v="18:46"/>
  </r>
  <r>
    <s v="Coordenadoria de Segurança, Transporte e Apoio Administrativo_x000a_"/>
    <x v="96"/>
    <m/>
    <s v=" SECGA  "/>
    <s v=" SECGA  "/>
    <x v="69"/>
    <m/>
    <d v="2018-01-11T13:30:00"/>
    <d v="2018-01-11T15:51:00"/>
    <s v="Segue para análise o Termo de Abertura de Licitação nº 001/2018."/>
    <d v="1899-12-30T02:21:00"/>
    <n v="9.7916666665696539E-2"/>
    <d v="1899-12-31T00:00:00"/>
    <s v="13:30"/>
  </r>
  <r>
    <s v="Coordenadoria de Segurança, Transporte e Apoio Administrativo_x000a_"/>
    <x v="96"/>
    <m/>
    <s v=" CLC  "/>
    <s v=" CLC  "/>
    <x v="74"/>
    <m/>
    <d v="2018-01-11T15:51:00"/>
    <d v="2018-01-11T18:09:00"/>
    <s v="Encaminha-se para elaboração da minuta do edital."/>
    <d v="1899-12-30T02:18:00"/>
    <n v="9.5833333332848269E-2"/>
    <d v="1899-12-31T00:00:00"/>
    <s v="15:51"/>
  </r>
  <r>
    <s v="Coordenadoria de Segurança, Transporte e Apoio Administrativo_x000a_"/>
    <x v="96"/>
    <m/>
    <s v=" SLIC  "/>
    <s v=" SLIC  "/>
    <x v="76"/>
    <m/>
    <d v="2018-01-11T18:09:00"/>
    <d v="2018-01-17T14:58:00"/>
    <s v="Para elaborar minuta do Edital de Licitação na modalidade Pregão Eletrônico."/>
    <d v="1900-01-04T20:49:00"/>
    <n v="5.867361111115315"/>
    <d v="1900-01-04T00:00:00"/>
    <s v="18:9"/>
  </r>
  <r>
    <s v="Coordenadoria de Segurança, Transporte e Apoio Administrativo_x000a_"/>
    <x v="96"/>
    <m/>
    <s v=" SCON  "/>
    <s v=" SCON  "/>
    <x v="77"/>
    <m/>
    <d v="2018-01-17T14:58:00"/>
    <d v="2018-01-22T16:09:00"/>
    <s v="Para elaborar a minuta do contrato (anexo III)."/>
    <d v="1900-01-04T01:11:00"/>
    <n v="5.0493055555562023"/>
    <d v="1900-01-03T00:00:00"/>
    <s v="14:58"/>
  </r>
  <r>
    <s v="Coordenadoria de Segurança, Transporte e Apoio Administrativo_x000a_"/>
    <x v="96"/>
    <m/>
    <s v=" SLIC  "/>
    <s v=" SLIC  "/>
    <x v="76"/>
    <m/>
    <d v="2018-01-22T16:09:00"/>
    <d v="2018-01-22T17:45:00"/>
    <s v="Inserida a minuta contratual em campo prÃ³prio."/>
    <d v="1899-12-30T01:36:00"/>
    <n v="6.6666666665696539E-2"/>
    <d v="1899-12-31T00:00:00"/>
    <s v="16:9"/>
  </r>
  <r>
    <s v="Coordenadoria de Segurança, Transporte e Apoio Administrativo_x000a_"/>
    <x v="96"/>
    <m/>
    <s v=" CLC  "/>
    <s v=" CLC  "/>
    <x v="74"/>
    <m/>
    <d v="2018-01-22T17:45:00"/>
    <d v="2018-01-23T14:14:00"/>
    <s v="Para análise da minuta do edital e seus anexos."/>
    <d v="1899-12-30T20:29:00"/>
    <n v="0.85347222221753327"/>
    <d v="1900-01-01T00:00:00"/>
    <s v="17:45"/>
  </r>
  <r>
    <s v="Coordenadoria de Segurança, Transporte e Apoio Administrativo_x000a_"/>
    <x v="96"/>
    <m/>
    <s v=" SECGA  "/>
    <s v=" SECGA  "/>
    <x v="69"/>
    <m/>
    <d v="2018-01-23T14:14:00"/>
    <d v="2018-01-23T18:09:00"/>
    <s v="Segue para análise e encaminhamento."/>
    <d v="1899-12-30T03:55:00"/>
    <n v="0.16319444444525288"/>
    <d v="1899-12-31T00:00:00"/>
    <s v="14:14"/>
  </r>
  <r>
    <s v="Coordenadoria de Segurança, Transporte e Apoio Administrativo_x000a_"/>
    <x v="96"/>
    <m/>
    <s v=" CPL  "/>
    <s v=" CPL  "/>
    <x v="78"/>
    <m/>
    <d v="2018-01-23T18:09:00"/>
    <d v="2018-02-07T19:06:00"/>
    <s v="De acordo com a minuta do edital e seus anexos."/>
    <d v="1900-01-14T00:57:00"/>
    <n v="15.039583333331393"/>
    <n v="-13"/>
    <s v="18:9"/>
  </r>
  <r>
    <s v="Coordenadoria de Segurança, Transporte e Apoio Administrativo_x000a_"/>
    <x v="96"/>
    <m/>
    <s v=" ASSDG  "/>
    <s v=" ASSDG  "/>
    <x v="79"/>
    <m/>
    <d v="2018-02-07T19:06:00"/>
    <s v="-"/>
    <s v="Analisada a minuta do edital"/>
    <d v="1899-12-30T00:00:00"/>
    <n v="0"/>
    <e v="#VALUE!"/>
    <s v="19:6"/>
  </r>
  <r>
    <s v="Coordenadoria de Segurança, Transporte e Apoio Administrativo_x000a_"/>
    <x v="97"/>
    <m/>
    <s v="ST  "/>
    <s v="ST  "/>
    <x v="56"/>
    <m/>
    <s v="-"/>
    <d v="2016-12-26T15:21:00"/>
    <s v="-"/>
    <d v="1899-12-30T00:00:00"/>
    <n v="0"/>
    <e v="#VALUE!"/>
    <e v="#VALUE!"/>
  </r>
  <r>
    <s v="Coordenadoria de Segurança, Transporte e Apoio Administrativo_x000a_"/>
    <x v="97"/>
    <m/>
    <s v="CSTA  "/>
    <s v="CSTA  "/>
    <x v="17"/>
    <m/>
    <d v="2016-12-26T15:21:00"/>
    <d v="2016-12-27T13:31:00"/>
    <s v="Segue Projeto Básico e demais documentos para as devidas providências."/>
    <d v="1899-12-30T22:10:00"/>
    <n v="0.92361111111677019"/>
    <d v="1899-12-30T00:00:00"/>
    <s v="15:21"/>
  </r>
  <r>
    <s v="Coordenadoria de Segurança, Transporte e Apoio Administrativo_x000a_"/>
    <x v="97"/>
    <m/>
    <s v="SECGS  "/>
    <s v="SECGS  "/>
    <x v="18"/>
    <m/>
    <d v="2016-12-27T13:31:00"/>
    <d v="2017-01-16T12:38:00"/>
    <s v="Para anÃ¡lise"/>
    <d v="1900-01-18T23:07:00"/>
    <n v="19.963194444440887"/>
    <d v="1900-08-11T00:00:00"/>
    <s v="13:31"/>
  </r>
  <r>
    <s v="Coordenadoria de Segurança, Transporte e Apoio Administrativo_x000a_"/>
    <x v="97"/>
    <m/>
    <s v="ST  "/>
    <s v="ST  "/>
    <x v="56"/>
    <m/>
    <d v="2017-01-16T12:38:00"/>
    <d v="2017-01-19T18:25:00"/>
    <s v="A pedido."/>
    <d v="1900-01-02T05:47:00"/>
    <n v="3.2409722222218988"/>
    <d v="1900-01-03T00:00:00"/>
    <s v="12:38"/>
  </r>
  <r>
    <s v="Coordenadoria de Segurança, Transporte e Apoio Administrativo_x000a_"/>
    <x v="97"/>
    <m/>
    <s v="CSTA  "/>
    <s v="CSTA  "/>
    <x v="17"/>
    <m/>
    <d v="2017-01-19T18:25:00"/>
    <d v="2017-01-24T16:48:00"/>
    <s v="Para apreciação."/>
    <d v="1900-01-03T22:23:00"/>
    <n v="4.9326388888875954"/>
    <d v="1900-01-03T00:00:00"/>
    <s v="18:25"/>
  </r>
  <r>
    <s v="Coordenadoria de Segurança, Transporte e Apoio Administrativo_x000a_"/>
    <x v="97"/>
    <m/>
    <s v="ST  "/>
    <s v="ST  "/>
    <x v="56"/>
    <m/>
    <d v="2017-01-24T16:48:00"/>
    <d v="2017-01-31T14:19:00"/>
    <s v="A pedido para adequaÃ§Ã£o da relaÃ§Ã£o de veÃ­culos (alteraÃ§Ã£o)."/>
    <d v="1900-01-05T21:31:00"/>
    <n v="6.8965277777824667"/>
    <d v="1900-01-05T00:00:00"/>
    <s v="16:48"/>
  </r>
  <r>
    <s v="Coordenadoria de Segurança, Transporte e Apoio Administrativo_x000a_"/>
    <x v="97"/>
    <m/>
    <s v="CSTA  "/>
    <s v="CSTA  "/>
    <x v="17"/>
    <m/>
    <d v="2017-01-31T14:19:00"/>
    <d v="2017-02-02T13:10:00"/>
    <s v="Para continuidade."/>
    <d v="1899-12-31T22:51:00"/>
    <n v="1.9520833333299379"/>
    <n v="-20"/>
    <s v="14:19"/>
  </r>
  <r>
    <s v="Coordenadoria de Segurança, Transporte e Apoio Administrativo_x000a_"/>
    <x v="97"/>
    <m/>
    <s v="SECGS  "/>
    <s v="SECGS  "/>
    <x v="18"/>
    <m/>
    <d v="2017-02-02T13:10:00"/>
    <d v="2017-02-14T09:08:00"/>
    <s v="Ciente. Pelo prosseguimento."/>
    <d v="1900-01-10T19:58:00"/>
    <n v="11.831944444449618"/>
    <d v="1900-01-08T00:00:00"/>
    <s v="13:10"/>
  </r>
  <r>
    <s v="Coordenadoria de Segurança, Transporte e Apoio Administrativo_x000a_"/>
    <x v="97"/>
    <m/>
    <s v="ST  "/>
    <s v="ST  "/>
    <x v="56"/>
    <m/>
    <d v="2017-02-14T09:08:00"/>
    <d v="2017-02-17T14:07:00"/>
    <s v="Para esclarecer matéria de recebimento provisório e definitivo"/>
    <d v="1900-01-02T04:59:00"/>
    <n v="3.2076388888817746"/>
    <d v="1900-01-03T00:00:00"/>
    <s v="9:8"/>
  </r>
  <r>
    <s v="Coordenadoria de Segurança, Transporte e Apoio Administrativo_x000a_"/>
    <x v="97"/>
    <m/>
    <s v=" CSTA  "/>
    <s v=" CSTA  "/>
    <x v="17"/>
    <m/>
    <d v="2017-02-17T14:07:00"/>
    <d v="2017-02-17T16:33:00"/>
    <s v="Para apreciação."/>
    <d v="1899-12-30T02:26:00"/>
    <n v="0.10138888889196096"/>
    <d v="1899-12-31T00:00:00"/>
    <s v="14:7"/>
  </r>
  <r>
    <s v="Coordenadoria de Segurança, Transporte e Apoio Administrativo_x000a_"/>
    <x v="97"/>
    <m/>
    <s v=" SECGS  "/>
    <s v=" SECGS  "/>
    <x v="18"/>
    <m/>
    <d v="2017-02-17T16:33:00"/>
    <d v="2017-02-18T18:00:00"/>
    <s v="Com a informaÃ§Ã£o, ratificada por esta CSTA. Pelo prosseguimento."/>
    <d v="1899-12-31T01:27:00"/>
    <n v="1.0604166666671517"/>
    <d v="1899-12-31T00:00:00"/>
    <s v="16:33"/>
  </r>
  <r>
    <s v="Coordenadoria de Segurança, Transporte e Apoio Administrativo_x000a_"/>
    <x v="97"/>
    <m/>
    <s v=" SECGA  "/>
    <s v=" SECGA  "/>
    <x v="69"/>
    <m/>
    <d v="2017-02-18T18:00:00"/>
    <d v="2017-02-20T14:42:00"/>
    <s v="Para os trÃ¢mites necessÃ¡rios Ã  licitaÃ§Ã£o."/>
    <d v="1899-12-31T20:42:00"/>
    <n v="1.8625000000029104"/>
    <d v="1899-12-31T00:00:00"/>
    <s v="18:0"/>
  </r>
  <r>
    <s v="Coordenadoria de Segurança, Transporte e Apoio Administrativo_x000a_"/>
    <x v="97"/>
    <m/>
    <s v=" CLC  "/>
    <s v=" CLC  "/>
    <x v="74"/>
    <m/>
    <d v="2017-02-20T14:42:00"/>
    <d v="2017-02-21T14:33:00"/>
    <s v="Encaminha-se à Seção de Compras para orçar tendo em vista o projeto básico no doc. 009628/2017"/>
    <d v="1899-12-30T23:51:00"/>
    <n v="0.99374999999417923"/>
    <d v="1900-01-01T00:00:00"/>
    <s v="14:42"/>
  </r>
  <r>
    <s v="Coordenadoria de Segurança, Transporte e Apoio Administrativo_x000a_"/>
    <x v="97"/>
    <m/>
    <s v=" SC  "/>
    <s v=" SC  "/>
    <x v="75"/>
    <m/>
    <d v="2017-02-21T14:33:00"/>
    <d v="2017-03-09T14:38:00"/>
    <s v="À SC: para orçar e elaborar planilha de preços."/>
    <d v="1900-01-15T00:05:00"/>
    <n v="16.003472222226264"/>
    <n v="-9"/>
    <s v="14:33"/>
  </r>
  <r>
    <s v="Coordenadoria de Segurança, Transporte e Apoio Administrativo_x000a_"/>
    <x v="97"/>
    <m/>
    <s v=" CLC  "/>
    <s v=" CLC  "/>
    <x v="74"/>
    <m/>
    <d v="2017-03-09T14:38:00"/>
    <d v="2017-03-09T17:43:00"/>
    <s v="Com a planilha de cotação de preços."/>
    <d v="1899-12-30T03:05:00"/>
    <n v="0.12847222221898846"/>
    <d v="1899-12-31T00:00:00"/>
    <s v="14:38"/>
  </r>
  <r>
    <s v="Coordenadoria de Segurança, Transporte e Apoio Administrativo_x000a_"/>
    <x v="97"/>
    <m/>
    <s v=" SC  "/>
    <s v=" SC  "/>
    <x v="75"/>
    <m/>
    <d v="2017-03-09T17:43:00"/>
    <d v="2017-03-13T18:23:00"/>
    <s v="Para obter outros orçamentos."/>
    <d v="1900-01-03T00:40:00"/>
    <n v="4.0277777777810115"/>
    <d v="1900-01-02T00:00:00"/>
    <s v="17:43"/>
  </r>
  <r>
    <s v="Coordenadoria de Segurança, Transporte e Apoio Administrativo_x000a_"/>
    <x v="97"/>
    <m/>
    <s v=" CLC  "/>
    <s v=" CLC  "/>
    <x v="74"/>
    <m/>
    <d v="2017-03-13T18:23:00"/>
    <d v="2017-03-13T19:29:00"/>
    <s v="Segue planilha de preços readequada"/>
    <d v="1899-12-30T01:06:00"/>
    <n v="4.5833333329937886E-2"/>
    <d v="1899-12-31T00:00:00"/>
    <s v="18:23"/>
  </r>
  <r>
    <s v="Coordenadoria de Segurança, Transporte e Apoio Administrativo_x000a_"/>
    <x v="97"/>
    <m/>
    <s v=" SPO  "/>
    <s v=" SPO  "/>
    <x v="70"/>
    <m/>
    <d v="2017-03-13T19:29:00"/>
    <d v="2017-03-14T14:35:00"/>
    <s v="Para informar disponibilidade orçamentária."/>
    <d v="1899-12-30T19:06:00"/>
    <n v="0.79583333333721384"/>
    <d v="1900-01-01T00:00:00"/>
    <s v="19:29"/>
  </r>
  <r>
    <s v="Coordenadoria de Segurança, Transporte e Apoio Administrativo_x000a_"/>
    <x v="97"/>
    <m/>
    <s v=" CO  "/>
    <s v=" CO  "/>
    <x v="71"/>
    <m/>
    <d v="2017-03-14T14:35:00"/>
    <d v="2017-03-14T19:05:00"/>
    <s v="Com a informação de disponibilidade."/>
    <d v="1899-12-30T04:30:00"/>
    <n v="0.1875"/>
    <d v="1899-12-31T00:00:00"/>
    <s v="14:35"/>
  </r>
  <r>
    <s v="Coordenadoria de Segurança, Transporte e Apoio Administrativo_x000a_"/>
    <x v="97"/>
    <m/>
    <s v=" SECOFC  "/>
    <s v=" SECOFC  "/>
    <x v="72"/>
    <m/>
    <d v="2017-03-14T19:05:00"/>
    <d v="2017-03-15T15:35:00"/>
    <s v="Para ciência e encaminhamento."/>
    <d v="1899-12-30T20:30:00"/>
    <n v="0.85416666666424135"/>
    <d v="1900-01-01T00:00:00"/>
    <s v="19:5"/>
  </r>
  <r>
    <s v="Coordenadoria de Segurança, Transporte e Apoio Administrativo_x000a_"/>
    <x v="97"/>
    <m/>
    <s v=" CLC  "/>
    <s v=" CLC  "/>
    <x v="74"/>
    <m/>
    <d v="2017-03-15T15:35:00"/>
    <d v="2017-03-15T19:31:00"/>
    <s v="Informa disponibilidade orçamentária."/>
    <d v="1899-12-30T03:56:00"/>
    <n v="0.16388888889196096"/>
    <d v="1899-12-31T00:00:00"/>
    <s v="15:35"/>
  </r>
  <r>
    <s v="Coordenadoria de Segurança, Transporte e Apoio Administrativo_x000a_"/>
    <x v="97"/>
    <m/>
    <s v=" SC  "/>
    <s v=" SC  "/>
    <x v="75"/>
    <m/>
    <d v="2017-03-15T19:31:00"/>
    <d v="2017-03-16T18:39:00"/>
    <s v="Para emitir Termo de Abertura de Licitação."/>
    <d v="1899-12-30T23:08:00"/>
    <n v="0.96388888888759539"/>
    <d v="1900-01-01T00:00:00"/>
    <s v="19:31"/>
  </r>
  <r>
    <s v="Coordenadoria de Segurança, Transporte e Apoio Administrativo_x000a_"/>
    <x v="97"/>
    <m/>
    <s v=" CLC  "/>
    <s v=" CLC  "/>
    <x v="74"/>
    <m/>
    <d v="2017-03-16T18:39:00"/>
    <d v="2017-03-17T11:37:00"/>
    <s v="Senhora Coordenadora:"/>
    <d v="1899-12-30T16:58:00"/>
    <n v="0.7069444444423425"/>
    <d v="1900-01-01T00:00:00"/>
    <s v="18:39"/>
  </r>
  <r>
    <s v="Coordenadoria de Segurança, Transporte e Apoio Administrativo_x000a_"/>
    <x v="97"/>
    <m/>
    <s v=" SC  "/>
    <s v=" SC  "/>
    <x v="75"/>
    <m/>
    <d v="2017-03-17T11:37:00"/>
    <d v="2017-03-17T13:09:00"/>
    <s v="Para retificar número do Termo de Abertura de Licitação."/>
    <d v="1899-12-30T01:32:00"/>
    <n v="6.3888888893416151E-2"/>
    <d v="1899-12-31T00:00:00"/>
    <s v="11:37"/>
  </r>
  <r>
    <s v="Coordenadoria de Segurança, Transporte e Apoio Administrativo_x000a_"/>
    <x v="97"/>
    <m/>
    <s v=" CLC  "/>
    <s v=" CLC  "/>
    <x v="74"/>
    <m/>
    <d v="2017-03-17T13:09:00"/>
    <d v="2017-03-17T16:24:00"/>
    <s v="Segue termo de abertura de licitaÃ§Ã£o retificado no doc 46543/2017"/>
    <d v="1899-12-30T03:15:00"/>
    <n v="0.13541666666424135"/>
    <d v="1899-12-31T00:00:00"/>
    <s v="13:9"/>
  </r>
  <r>
    <s v="Coordenadoria de Segurança, Transporte e Apoio Administrativo_x000a_"/>
    <x v="97"/>
    <m/>
    <s v=" SECGA  "/>
    <s v=" SECGA  "/>
    <x v="69"/>
    <m/>
    <d v="2017-03-17T16:24:00"/>
    <d v="2017-03-17T20:01:00"/>
    <s v="Para análise e demais providências."/>
    <d v="1899-12-30T03:37:00"/>
    <n v="0.15069444444088731"/>
    <d v="1899-12-31T00:00:00"/>
    <s v="16:24"/>
  </r>
  <r>
    <s v="Coordenadoria de Segurança, Transporte e Apoio Administrativo_x000a_"/>
    <x v="97"/>
    <m/>
    <s v=" CLC  "/>
    <s v=" CLC  "/>
    <x v="74"/>
    <m/>
    <d v="2017-03-17T20:01:00"/>
    <d v="2017-03-20T12:33:00"/>
    <s v="De acordo, segue para continuidade da contratação por meio de pregão eletrônico."/>
    <d v="1900-01-01T16:32:00"/>
    <n v="2.6888888888934162"/>
    <d v="1900-01-01T00:00:00"/>
    <s v="20:1"/>
  </r>
  <r>
    <s v="Coordenadoria de Segurança, Transporte e Apoio Administrativo_x000a_"/>
    <x v="97"/>
    <m/>
    <s v=" SLIC  "/>
    <s v=" SLIC  "/>
    <x v="76"/>
    <m/>
    <d v="2017-03-20T12:33:00"/>
    <d v="2017-03-24T17:15:00"/>
    <s v="À SLIC: para elaborar minuta de edital."/>
    <d v="1900-01-03T04:42:00"/>
    <n v="4.1958333333313931"/>
    <d v="1900-01-04T00:00:00"/>
    <s v="12:33"/>
  </r>
  <r>
    <s v="Coordenadoria de Segurança, Transporte e Apoio Administrativo_x000a_"/>
    <x v="97"/>
    <m/>
    <s v=" ST  "/>
    <s v=" ST  "/>
    <x v="56"/>
    <m/>
    <d v="2017-03-24T17:15:00"/>
    <d v="2017-04-04T15:50:00"/>
    <s v="Para informaÃ§Ãµes quanto as classe de bÃ´nus."/>
    <d v="1900-01-09T22:35:00"/>
    <n v="10.940972222218988"/>
    <n v="-11"/>
    <s v="17:15"/>
  </r>
  <r>
    <s v="Coordenadoria de Segurança, Transporte e Apoio Administrativo_x000a_"/>
    <x v="97"/>
    <m/>
    <s v=" SLIC  "/>
    <s v=" SLIC  "/>
    <x v="76"/>
    <m/>
    <d v="2017-04-04T15:50:00"/>
    <d v="2017-04-04T19:10:00"/>
    <s v="Segue - com projeto básico atualizado - para providências."/>
    <d v="1899-12-30T03:20:00"/>
    <n v="0.13888888889050577"/>
    <d v="1899-12-31T00:00:00"/>
    <s v="15:50"/>
  </r>
  <r>
    <s v="Coordenadoria de Segurança, Transporte e Apoio Administrativo_x000a_"/>
    <x v="97"/>
    <m/>
    <s v=" CLC  "/>
    <s v=" CLC  "/>
    <x v="74"/>
    <m/>
    <d v="2017-04-04T19:10:00"/>
    <d v="2017-04-05T16:47:00"/>
    <s v="Segue minuta do edital para anÃ¡lise e encaminhamento."/>
    <d v="1899-12-30T21:37:00"/>
    <n v="0.90069444444816327"/>
    <d v="1900-01-01T00:00:00"/>
    <s v="19:10"/>
  </r>
  <r>
    <s v="Coordenadoria de Segurança, Transporte e Apoio Administrativo_x000a_"/>
    <x v="97"/>
    <m/>
    <s v=" SECGA  "/>
    <s v=" SECGA  "/>
    <x v="69"/>
    <m/>
    <d v="2017-04-05T16:47:00"/>
    <d v="2017-04-05T17:45:00"/>
    <s v="Para análise e encaminhamento."/>
    <d v="1899-12-30T00:58:00"/>
    <n v="4.0277777778101154E-2"/>
    <d v="1899-12-31T00:00:00"/>
    <s v="16:47"/>
  </r>
  <r>
    <s v="Coordenadoria de Segurança, Transporte e Apoio Administrativo_x000a_"/>
    <x v="97"/>
    <m/>
    <s v=" CPL  "/>
    <s v=" CPL  "/>
    <x v="78"/>
    <m/>
    <d v="2017-04-05T17:45:00"/>
    <d v="2017-04-05T19:19:00"/>
    <s v="De acordo com a minuta do edital e seus anexos. Segue para análise dessa CPL e demais encaminhamen"/>
    <d v="1899-12-30T01:34:00"/>
    <n v="6.5277777772280388E-2"/>
    <d v="1899-12-31T00:00:00"/>
    <s v="17:45"/>
  </r>
  <r>
    <s v="Coordenadoria de Segurança, Transporte e Apoio Administrativo_x000a_"/>
    <x v="97"/>
    <m/>
    <s v=" ASSDG  "/>
    <s v=" ASSDG  "/>
    <x v="79"/>
    <m/>
    <d v="2017-04-05T19:19:00"/>
    <d v="2017-04-06T17:34:00"/>
    <s v="para análise e aprovação."/>
    <d v="1899-12-30T22:15:00"/>
    <n v="0.92708333333575865"/>
    <d v="1900-01-01T00:00:00"/>
    <s v="19:19"/>
  </r>
  <r>
    <s v="Coordenadoria de Segurança, Transporte e Apoio Administrativo_x000a_"/>
    <x v="97"/>
    <m/>
    <s v=" DG  "/>
    <s v=" DG  "/>
    <x v="68"/>
    <m/>
    <d v="2017-04-06T17:34:00"/>
    <d v="2017-04-06T18:33:00"/>
    <s v="Para apreciação."/>
    <d v="1899-12-30T00:59:00"/>
    <n v="4.0972222224809229E-2"/>
    <d v="1899-12-31T00:00:00"/>
    <s v="17:34"/>
  </r>
  <r>
    <s v="Coordenadoria de Segurança, Transporte e Apoio Administrativo_x000a_"/>
    <x v="97"/>
    <m/>
    <s v=" SLIC  "/>
    <s v=" SLIC  "/>
    <x v="76"/>
    <m/>
    <d v="2017-04-06T18:33:00"/>
    <d v="2017-04-07T16:17:00"/>
    <s v="PARA PUBLICAÇÃO DO EDITAL"/>
    <d v="1899-12-30T21:44:00"/>
    <n v="0.90555555555329192"/>
    <d v="1900-01-01T00:00:00"/>
    <s v="18:33"/>
  </r>
  <r>
    <s v="Coordenadoria de Segurança, Transporte e Apoio Administrativo_x000a_"/>
    <x v="97"/>
    <m/>
    <s v=" CPL  "/>
    <s v=" CPL  "/>
    <x v="78"/>
    <m/>
    <d v="2017-04-07T16:17:00"/>
    <d v="2017-04-07T16:21:00"/>
    <s v="Para assinatura do edital, emitido em definitivo."/>
    <d v="1899-12-30T00:04:00"/>
    <n v="2.7777777795563452E-3"/>
    <d v="1899-12-31T00:00:00"/>
    <s v="16:17"/>
  </r>
  <r>
    <s v="Coordenadoria de Segurança, Transporte e Apoio Administrativo_x000a_"/>
    <x v="97"/>
    <m/>
    <s v=" SLIC  "/>
    <s v=" SLIC  "/>
    <x v="76"/>
    <m/>
    <d v="2017-04-07T16:21:00"/>
    <d v="2017-04-17T14:24:00"/>
    <s v="Edital assinado."/>
    <d v="1900-01-08T22:03:00"/>
    <n v="9.9187499999970896"/>
    <d v="1900-01-03T00:00:00"/>
    <s v="16:21"/>
  </r>
  <r>
    <s v="Coordenadoria de Segurança, Transporte e Apoio Administrativo_x000a_"/>
    <x v="97"/>
    <m/>
    <s v=" CPL  "/>
    <s v=" CPL  "/>
    <x v="78"/>
    <m/>
    <d v="2017-04-17T14:24:00"/>
    <d v="2017-04-28T17:03:00"/>
    <s v="Para aguardar a data de abertura do certame."/>
    <d v="1900-01-10T02:39:00"/>
    <n v="11.110416666670062"/>
    <d v="1900-01-08T00:00:00"/>
    <s v="14:24"/>
  </r>
  <r>
    <s v="Coordenadoria de Segurança, Transporte e Apoio Administrativo_x000a_"/>
    <x v="97"/>
    <m/>
    <s v=" ASSDG  "/>
    <s v=" ASSDG  "/>
    <x v="79"/>
    <m/>
    <d v="2017-04-28T17:03:00"/>
    <d v="2017-04-28T18:46:00"/>
    <s v="Finalizados os procedimentos do certame, segue o presente para análise e homologação."/>
    <d v="1899-12-30T01:43:00"/>
    <n v="7.1527777778101154E-2"/>
    <d v="1899-12-31T00:00:00"/>
    <s v="17:3"/>
  </r>
  <r>
    <s v="Coordenadoria de Segurança, Transporte e Apoio Administrativo_x000a_"/>
    <x v="97"/>
    <m/>
    <s v=" DG  "/>
    <s v=" DG  "/>
    <x v="68"/>
    <m/>
    <d v="2017-04-28T18:46:00"/>
    <d v="2017-05-03T15:54:00"/>
    <s v="Para apreciação."/>
    <d v="1900-01-03T21:08:00"/>
    <n v="4.8805555555518367"/>
    <n v="-18"/>
    <s v="18:46"/>
  </r>
  <r>
    <s v="Coordenadoria de Segurança, Transporte e Apoio Administrativo_x000a_"/>
    <x v="97"/>
    <m/>
    <s v=" CO  "/>
    <s v=" CO  "/>
    <x v="71"/>
    <m/>
    <d v="2017-05-03T15:54:00"/>
    <d v="2017-05-03T17:46:00"/>
    <s v="Para empenhar."/>
    <d v="1899-12-30T01:52:00"/>
    <n v="7.7777777776645962E-2"/>
    <d v="1899-12-31T00:00:00"/>
    <s v="15:54"/>
  </r>
  <r>
    <s v="Coordenadoria de Segurança, Transporte e Apoio Administrativo_x000a_"/>
    <x v="97"/>
    <m/>
    <s v=" ACO  "/>
    <s v=" ACO  "/>
    <x v="134"/>
    <m/>
    <d v="2017-05-03T17:46:00"/>
    <d v="2017-05-04T18:11:00"/>
    <s v="Para providências relativas à emissão de Nota de Empenho."/>
    <d v="1899-12-31T00:25:00"/>
    <n v="1.0173611111167702"/>
    <d v="1900-01-01T00:00:00"/>
    <s v="17:46"/>
  </r>
  <r>
    <s v="Secretaria de Gestão de Serviços"/>
    <x v="98"/>
    <s v="Licitação"/>
    <m/>
    <s v="SMIC  _Atualiz"/>
    <x v="173"/>
    <m/>
    <s v="-"/>
    <d v="2017-07-26T19:40:00"/>
    <s v="-"/>
    <d v="1899-12-30T00:00:00"/>
    <n v="0"/>
    <e v="#VALUE!"/>
    <e v="#VALUE!"/>
  </r>
  <r>
    <s v="Secretaria de Gestão de Serviços"/>
    <x v="98"/>
    <s v="Licitação"/>
    <m/>
    <s v="CIP_Atualiz"/>
    <x v="3"/>
    <m/>
    <d v="2017-07-26T19:40:00"/>
    <d v="2017-08-04T16:36:00"/>
    <s v="-"/>
    <d v="1900-01-07T20:56:00"/>
    <n v="8.8722222222204437"/>
    <n v="-15"/>
    <s v="19:40"/>
  </r>
  <r>
    <s v="Secretaria de Gestão de Serviços"/>
    <x v="98"/>
    <s v="Licitação"/>
    <m/>
    <s v="SECGS_Atualiz"/>
    <x v="18"/>
    <m/>
    <d v="2017-07-26T19:40:00"/>
    <d v="2017-08-14T14:35:00"/>
    <s v="-"/>
    <d v="1900-01-17T18:55:00"/>
    <n v="18.788194444445253"/>
    <n v="-10"/>
    <s v="19:40"/>
  </r>
  <r>
    <s v="Secretaria de Gestão de Serviços"/>
    <x v="98"/>
    <s v="Licitação"/>
    <m/>
    <s v="SMIC  _Atualiz"/>
    <x v="173"/>
    <m/>
    <d v="2017-08-14T14:35:00"/>
    <d v="2017-08-15T12:54:00"/>
    <s v="Conclusão de trâmite colaborativo"/>
    <d v="1899-12-30T22:19:00"/>
    <n v="0.92986111110803904"/>
    <d v="1900-01-01T00:00:00"/>
    <s v="14:35"/>
  </r>
  <r>
    <s v="Secretaria de Gestão de Serviços"/>
    <x v="98"/>
    <s v="Licitação"/>
    <m/>
    <s v="CIP_Atualiz"/>
    <x v="3"/>
    <m/>
    <d v="2017-08-15T12:54:00"/>
    <d v="2017-08-16T16:56:00"/>
    <s v="Para ciência e encaminhamentos que julgar pertinente."/>
    <d v="1899-12-31T04:02:00"/>
    <n v="1.1680555555576575"/>
    <d v="1900-01-01T00:00:00"/>
    <s v="12:54"/>
  </r>
  <r>
    <s v="Secretaria de Gestão de Serviços"/>
    <x v="98"/>
    <s v="Licitação"/>
    <m/>
    <s v="SECGS_Atualiz"/>
    <x v="18"/>
    <m/>
    <d v="2017-08-16T16:56:00"/>
    <d v="2017-08-18T13:42:00"/>
    <s v="Para os procedimentos necessários a contratação."/>
    <d v="1899-12-31T20:46:00"/>
    <n v="1.8652777777751908"/>
    <d v="1900-01-02T00:00:00"/>
    <s v="16:56"/>
  </r>
  <r>
    <s v="Secretaria de Gestão de Serviços"/>
    <x v="98"/>
    <s v="Licitação"/>
    <m/>
    <s v="SECGA  _Atualiz"/>
    <x v="84"/>
    <m/>
    <d v="2017-08-18T13:42:00"/>
    <d v="2017-08-18T17:55:00"/>
    <s v="Solicitamos os procedimentos necessários à contratação, conforme projeto básico anexo."/>
    <d v="1899-12-30T04:13:00"/>
    <n v="0.17569444444961846"/>
    <d v="1899-12-31T00:00:00"/>
    <s v="13:42"/>
  </r>
  <r>
    <s v="Secretaria de Gestão de Serviços"/>
    <x v="98"/>
    <s v="Licitação"/>
    <m/>
    <s v="CLC  _Atualiz"/>
    <x v="85"/>
    <m/>
    <d v="2017-08-18T17:55:00"/>
    <d v="2017-08-18T21:48:00"/>
    <s v="Para procedimentos de contratações."/>
    <d v="1899-12-30T03:53:00"/>
    <n v="0.16180555555183673"/>
    <d v="1899-12-31T00:00:00"/>
    <s v="17:55"/>
  </r>
  <r>
    <s v="Secretaria de Gestão de Serviços"/>
    <x v="98"/>
    <s v="Licitação"/>
    <m/>
    <s v="SC  _Atualiz"/>
    <x v="86"/>
    <m/>
    <d v="2017-08-18T21:48:00"/>
    <d v="2017-09-25T13:04:00"/>
    <s v="Para orçar."/>
    <d v="1900-02-05T15:16:00"/>
    <n v="37.636111111110949"/>
    <d v="1900-01-05T00:00:00"/>
    <s v="21:48"/>
  </r>
  <r>
    <s v="Secretaria de Gestão de Serviços"/>
    <x v="98"/>
    <s v="Licitação"/>
    <m/>
    <s v=" CLC  _Atualiz"/>
    <x v="74"/>
    <m/>
    <d v="2017-09-25T13:04:00"/>
    <d v="2017-09-26T15:38:00"/>
    <s v="Encaminha cotação de preços"/>
    <d v="1899-12-31T02:34:00"/>
    <n v="1.1069444444437977"/>
    <d v="1900-01-01T00:00:00"/>
    <s v="13:4"/>
  </r>
  <r>
    <s v="Secretaria de Gestão de Serviços"/>
    <x v="98"/>
    <s v="Licitação"/>
    <m/>
    <s v=" SPO  _Atualiz"/>
    <x v="70"/>
    <m/>
    <d v="2017-09-26T15:38:00"/>
    <d v="2017-09-26T17:26:00"/>
    <s v="Para informar disponibilidade orçamentária."/>
    <d v="1899-12-30T01:48:00"/>
    <n v="7.5000000004365575E-2"/>
    <d v="1899-12-31T00:00:00"/>
    <s v="15:38"/>
  </r>
  <r>
    <s v="Secretaria de Gestão de Serviços"/>
    <x v="98"/>
    <s v="Licitação"/>
    <m/>
    <s v=" COC  _Atualiz"/>
    <x v="80"/>
    <m/>
    <d v="2017-09-26T17:26:00"/>
    <d v="2017-09-26T17:51:00"/>
    <s v="Com a informação de disponibilidade."/>
    <d v="1899-12-30T00:25:00"/>
    <n v="1.7361111109494232E-2"/>
    <d v="1899-12-31T00:00:00"/>
    <s v="17:26"/>
  </r>
  <r>
    <s v="Secretaria de Gestão de Serviços"/>
    <x v="98"/>
    <s v="Licitação"/>
    <m/>
    <s v=" SECOFC  _Atualiz"/>
    <x v="72"/>
    <m/>
    <d v="2017-09-26T17:51:00"/>
    <d v="2017-09-27T12:33:00"/>
    <s v="Para ciência e encaminhamento."/>
    <d v="1899-12-30T18:42:00"/>
    <n v="0.77916666666715173"/>
    <d v="1900-01-01T00:00:00"/>
    <s v="17:51"/>
  </r>
  <r>
    <s v="Secretaria de Gestão de Serviços"/>
    <x v="98"/>
    <s v="Licitação"/>
    <m/>
    <s v=" SECGA  _Atualiz"/>
    <x v="69"/>
    <m/>
    <d v="2017-09-27T12:33:00"/>
    <d v="2017-09-28T15:12:00"/>
    <s v="Para demais providências"/>
    <d v="1899-12-31T02:39:00"/>
    <n v="1.1104166666627862"/>
    <d v="1900-01-01T00:00:00"/>
    <s v="12:33"/>
  </r>
  <r>
    <s v="Secretaria de Gestão de Serviços"/>
    <x v="98"/>
    <s v="Licitação"/>
    <m/>
    <s v=" CLC  _Atualiz"/>
    <x v="74"/>
    <m/>
    <d v="2017-09-28T15:12:00"/>
    <d v="2017-10-02T14:56:00"/>
    <s v="Para os trâmites necessários para licitação do objeto solicitado pela SMIC."/>
    <d v="1900-01-02T23:44:00"/>
    <n v="3.9888888888890506"/>
    <n v="-19"/>
    <s v="15:12"/>
  </r>
  <r>
    <s v="Secretaria de Gestão de Serviços"/>
    <x v="98"/>
    <s v="Licitação"/>
    <m/>
    <s v=" SC  _Atualiz"/>
    <x v="75"/>
    <m/>
    <d v="2017-10-02T14:56:00"/>
    <d v="2017-10-03T13:20:00"/>
    <s v="Para elaborar o Termo de Abertura de Licitação."/>
    <d v="1899-12-30T22:24:00"/>
    <n v="0.93333333333430346"/>
    <d v="1900-01-01T00:00:00"/>
    <s v="14:56"/>
  </r>
  <r>
    <s v="Secretaria de Gestão de Serviços"/>
    <x v="98"/>
    <s v="Licitação"/>
    <m/>
    <s v=" CLC  _Atualiz"/>
    <x v="74"/>
    <m/>
    <d v="2017-10-03T13:20:00"/>
    <d v="2017-10-03T17:10:00"/>
    <s v="Encaminha Termo de Abertura de Licitação"/>
    <d v="1899-12-30T03:50:00"/>
    <n v="0.15972222222626442"/>
    <d v="1899-12-31T00:00:00"/>
    <s v="13:20"/>
  </r>
  <r>
    <s v="Secretaria de Gestão de Serviços"/>
    <x v="98"/>
    <s v="Licitação"/>
    <m/>
    <s v=" SECGA  _Atualiz"/>
    <x v="69"/>
    <m/>
    <d v="2017-10-03T17:10:00"/>
    <d v="2017-10-03T18:06:00"/>
    <s v="Para autorizar o Termo de Abertura de Licitação n° 111/2017."/>
    <d v="1899-12-30T00:56:00"/>
    <n v="3.8888888884685002E-2"/>
    <d v="1899-12-31T00:00:00"/>
    <s v="17:10"/>
  </r>
  <r>
    <s v="Secretaria de Gestão de Serviços"/>
    <x v="98"/>
    <s v="Licitação"/>
    <m/>
    <s v=" CLC  _Atualiz"/>
    <x v="74"/>
    <m/>
    <d v="2017-10-03T18:06:00"/>
    <d v="2017-10-04T15:39:00"/>
    <s v="Para elaboração da minuta do edital"/>
    <d v="1899-12-30T21:33:00"/>
    <n v="0.89791666666860692"/>
    <d v="1900-01-01T00:00:00"/>
    <s v="18:6"/>
  </r>
  <r>
    <s v="Secretaria de Gestão de Serviços"/>
    <x v="98"/>
    <s v="Licitação"/>
    <m/>
    <s v=" SLIC  _Atualiz"/>
    <x v="76"/>
    <m/>
    <d v="2017-10-04T15:39:00"/>
    <d v="2017-10-11T11:44:00"/>
    <s v="Para elaborar minuta do Edital de Licitação."/>
    <d v="1900-01-05T20:05:00"/>
    <n v="6.8368055555547471"/>
    <d v="1900-01-05T00:00:00"/>
    <s v="15:39"/>
  </r>
  <r>
    <s v="Secretaria de Gestão de Serviços"/>
    <x v="98"/>
    <s v="Licitação"/>
    <m/>
    <s v=" SCON  _Atualiz"/>
    <x v="77"/>
    <m/>
    <d v="2017-10-11T11:44:00"/>
    <d v="2017-10-11T16:27:00"/>
    <s v="Para elaborar a minuta do contrato (anexo V)."/>
    <d v="1899-12-30T04:43:00"/>
    <n v="0.19652777777810115"/>
    <d v="1899-12-31T00:00:00"/>
    <s v="11:44"/>
  </r>
  <r>
    <s v="Secretaria de Gestão de Serviços"/>
    <x v="98"/>
    <s v="Licitação"/>
    <m/>
    <s v=" SLIC  _Atualiz"/>
    <x v="76"/>
    <m/>
    <d v="2017-10-11T16:27:00"/>
    <d v="2017-10-11T18:02:00"/>
    <s v="Elaborada minuta do contrato anexo V."/>
    <d v="1899-12-30T01:35:00"/>
    <n v="6.5972222218988463E-2"/>
    <d v="1899-12-31T00:00:00"/>
    <s v="16:27"/>
  </r>
  <r>
    <s v="Secretaria de Gestão de Serviços"/>
    <x v="98"/>
    <s v="Licitação"/>
    <m/>
    <s v=" CLC  _Atualiz"/>
    <x v="74"/>
    <m/>
    <d v="2017-10-11T18:02:00"/>
    <d v="2017-10-13T13:52:00"/>
    <s v="Para análise da minuta do edital e seus anexos."/>
    <d v="1899-12-31T19:50:00"/>
    <n v="1.8263888888905058"/>
    <d v="1900-01-01T00:00:00"/>
    <s v="18:2"/>
  </r>
  <r>
    <s v="Secretaria de Gestão de Serviços"/>
    <x v="98"/>
    <s v="Licitação"/>
    <m/>
    <s v=" SECGA  _Atualiz"/>
    <x v="69"/>
    <m/>
    <d v="2017-10-13T13:52:00"/>
    <d v="2017-10-13T14:25:00"/>
    <s v="À apreciação superior."/>
    <d v="1899-12-30T00:33:00"/>
    <n v="2.2916666668606922E-2"/>
    <d v="1899-12-31T00:00:00"/>
    <s v="13:52"/>
  </r>
  <r>
    <s v="Secretaria de Gestão de Serviços"/>
    <x v="98"/>
    <s v="Licitação"/>
    <m/>
    <s v=" CLC  _Atualiz"/>
    <x v="74"/>
    <m/>
    <d v="2017-10-13T14:25:00"/>
    <d v="2017-10-16T18:49:00"/>
    <s v="De acordo com a minuta do edital e seus anexos. segue para análise dessa CPL e demais encaminhamen"/>
    <d v="1900-01-02T04:24:00"/>
    <n v="3.1833333333343035"/>
    <d v="1900-01-01T00:00:00"/>
    <s v="14:25"/>
  </r>
  <r>
    <s v="Secretaria de Gestão de Serviços"/>
    <x v="98"/>
    <s v="Licitação"/>
    <m/>
    <s v=" CPL  _Atualiz"/>
    <x v="78"/>
    <m/>
    <d v="2017-10-16T18:49:00"/>
    <d v="2017-10-19T14:33:00"/>
    <s v="Para análise da minuta do Edital e anexos."/>
    <d v="1900-01-01T19:44:00"/>
    <n v="2.8222222222175333"/>
    <d v="1900-01-03T00:00:00"/>
    <s v="18:49"/>
  </r>
  <r>
    <s v="Secretaria de Gestão de Serviços"/>
    <x v="98"/>
    <s v="Licitação"/>
    <m/>
    <s v=" ASSDG  _Atualiz"/>
    <x v="79"/>
    <m/>
    <d v="2017-10-19T14:33:00"/>
    <d v="2017-10-20T15:32:00"/>
    <s v="para análise e aprovação."/>
    <d v="1899-12-31T00:59:00"/>
    <n v="1.0409722222248092"/>
    <d v="1900-01-01T00:00:00"/>
    <s v="14:33"/>
  </r>
  <r>
    <s v="Secretaria de Gestão de Serviços"/>
    <x v="98"/>
    <s v="Licitação"/>
    <m/>
    <s v=" DG  _Atualiz"/>
    <x v="68"/>
    <m/>
    <d v="2017-10-20T15:32:00"/>
    <d v="2017-10-23T16:50:00"/>
    <s v="Para apreciação."/>
    <d v="1900-01-02T01:18:00"/>
    <n v="3.0541666666686069"/>
    <d v="1900-01-01T00:00:00"/>
    <s v="15:32"/>
  </r>
  <r>
    <s v="Secretaria de Gestão de Serviços"/>
    <x v="98"/>
    <s v="Licitação"/>
    <m/>
    <s v=" SLIC  _Atualiz"/>
    <x v="76"/>
    <m/>
    <d v="2017-10-23T16:50:00"/>
    <d v="2017-10-24T14:59:00"/>
    <s v="Autorização"/>
    <d v="1899-12-30T22:09:00"/>
    <n v="0.92291666666278616"/>
    <d v="1900-01-01T00:00:00"/>
    <s v="16:50"/>
  </r>
  <r>
    <s v="Secretaria de Gestão de Serviços"/>
    <x v="98"/>
    <s v="Licitação"/>
    <m/>
    <s v=" CPL  _Atualiz"/>
    <x v="78"/>
    <m/>
    <d v="2017-10-24T14:59:00"/>
    <d v="2017-10-24T17:46:00"/>
    <s v="Para assinatura."/>
    <d v="1899-12-30T02:47:00"/>
    <n v="0.11597222222189885"/>
    <d v="1899-12-31T00:00:00"/>
    <s v="14:59"/>
  </r>
  <r>
    <s v="Secretaria de Gestão de Serviços"/>
    <x v="98"/>
    <s v="Licitação"/>
    <m/>
    <s v=" SLIC  _Atualiz"/>
    <x v="76"/>
    <m/>
    <d v="2017-10-24T17:46:00"/>
    <d v="2017-10-25T13:29:00"/>
    <s v="Edital assinado."/>
    <d v="1899-12-30T19:43:00"/>
    <n v="0.82152777777810115"/>
    <d v="1900-01-01T00:00:00"/>
    <s v="17:46"/>
  </r>
  <r>
    <s v="Secretaria de Gestão de Serviços"/>
    <x v="98"/>
    <s v="Licitação"/>
    <m/>
    <s v=" CPL  _Atualiz"/>
    <x v="78"/>
    <m/>
    <d v="2017-10-25T13:29:00"/>
    <d v="2017-11-20T13:03:00"/>
    <s v="Para aguardar a abertura do certame."/>
    <d v="1900-01-24T23:34:00"/>
    <n v="25.981944444443798"/>
    <n v="-5"/>
    <s v="13:29"/>
  </r>
  <r>
    <s v="Secretaria de Gestão de Serviços"/>
    <x v="98"/>
    <s v="Licitação"/>
    <m/>
    <s v=" ASSDG  _Atualiz"/>
    <x v="79"/>
    <m/>
    <d v="2017-11-20T13:03:00"/>
    <d v="2017-11-20T16:02:00"/>
    <s v="Para análise e homologação."/>
    <d v="1899-12-30T02:59:00"/>
    <n v="0.12430555556056788"/>
    <d v="1899-12-31T00:00:00"/>
    <s v="13:3"/>
  </r>
  <r>
    <s v="Secretaria de Gestão de Serviços"/>
    <x v="98"/>
    <s v="Licitação"/>
    <m/>
    <s v=" CPL  _Atualiz"/>
    <x v="78"/>
    <m/>
    <d v="2017-11-20T16:02:00"/>
    <d v="2017-11-20T17:27:00"/>
    <s v="A pedido."/>
    <d v="1899-12-30T01:25:00"/>
    <n v="5.9027777773735579E-2"/>
    <d v="1899-12-31T00:00:00"/>
    <s v="16:2"/>
  </r>
  <r>
    <s v="Secretaria de Gestão de Serviços"/>
    <x v="98"/>
    <s v="Licitação"/>
    <m/>
    <s v=" ASSDG  _Atualiz"/>
    <x v="79"/>
    <m/>
    <d v="2017-11-20T17:27:00"/>
    <d v="2017-11-21T12:44:00"/>
    <s v="Em devolução, solicito tornar sem efeito o doc. 235440/2017."/>
    <d v="1899-12-30T19:17:00"/>
    <n v="0.80347222222189885"/>
    <d v="1900-01-01T00:00:00"/>
    <s v="17:27"/>
  </r>
  <r>
    <s v="Secretaria de Gestão de Serviços"/>
    <x v="98"/>
    <s v="Licitação"/>
    <m/>
    <s v=" DG  _Atualiz"/>
    <x v="68"/>
    <m/>
    <d v="2017-11-21T12:44:00"/>
    <d v="2017-11-21T13:34:00"/>
    <s v="Para apreciação."/>
    <d v="1899-12-30T00:50:00"/>
    <n v="3.4722222226264421E-2"/>
    <d v="1899-12-31T00:00:00"/>
    <s v="12:44"/>
  </r>
  <r>
    <s v="Secretaria de Gestão de Serviços"/>
    <x v="98"/>
    <s v="Licitação"/>
    <m/>
    <s v=" COC  _Atualiz"/>
    <x v="80"/>
    <m/>
    <d v="2017-11-21T13:34:00"/>
    <d v="2017-11-21T15:19:00"/>
    <s v="PARA EMPENHAR"/>
    <d v="1899-12-30T01:45:00"/>
    <n v="7.2916666664241347E-2"/>
    <d v="1899-12-31T00:00:00"/>
    <s v="13:34"/>
  </r>
  <r>
    <s v="Secretaria de Gestão de Serviços"/>
    <x v="99"/>
    <m/>
    <m/>
    <s v="SMIC  _Atualiz"/>
    <x v="173"/>
    <m/>
    <s v="-"/>
    <d v="2017-05-18T20:01:00"/>
    <m/>
    <d v="1899-12-30T00:00:00"/>
    <n v="0"/>
    <e v="#VALUE!"/>
    <e v="#VALUE!"/>
  </r>
  <r>
    <s v="Secretaria de Gestão de Serviços"/>
    <x v="99"/>
    <m/>
    <m/>
    <s v="CIP  _Atualiz"/>
    <x v="174"/>
    <m/>
    <d v="2017-05-18T20:01:00"/>
    <d v="2017-05-24T19:47:00"/>
    <m/>
    <d v="1900-01-04T23:46:00"/>
    <n v="5.9902777777824667"/>
    <d v="1900-01-04T00:00:00"/>
    <s v="20:1"/>
  </r>
  <r>
    <s v="Secretaria de Gestão de Serviços"/>
    <x v="99"/>
    <m/>
    <m/>
    <s v="SECGS_Atualiz"/>
    <x v="18"/>
    <m/>
    <d v="2017-05-18T20:01:00"/>
    <d v="2017-05-29T15:16:00"/>
    <m/>
    <d v="1900-01-09T19:15:00"/>
    <n v="10.802083333335759"/>
    <d v="1900-01-07T00:00:00"/>
    <s v="20:1"/>
  </r>
  <r>
    <s v="Secretaria de Gestão de Serviços"/>
    <x v="99"/>
    <m/>
    <m/>
    <s v="SMIC  _Atualiz"/>
    <x v="173"/>
    <m/>
    <d v="2017-05-29T15:16:00"/>
    <d v="2017-06-01T19:31:00"/>
    <m/>
    <d v="1900-01-02T04:15:00"/>
    <n v="3.1770833333357587"/>
    <n v="-20"/>
    <s v="15:16"/>
  </r>
  <r>
    <s v="Secretaria de Gestão de Serviços"/>
    <x v="99"/>
    <m/>
    <m/>
    <s v="CIP  _Atualiz"/>
    <x v="174"/>
    <m/>
    <d v="2017-06-01T19:31:00"/>
    <d v="2017-06-05T18:20:00"/>
    <m/>
    <d v="1900-01-02T22:49:00"/>
    <n v="3.9506944444437977"/>
    <d v="1900-01-02T00:00:00"/>
    <s v="19:31"/>
  </r>
  <r>
    <s v="Secretaria de Gestão de Serviços"/>
    <x v="99"/>
    <m/>
    <m/>
    <s v="SMIC  _Atualiz"/>
    <x v="173"/>
    <m/>
    <d v="2017-06-05T18:20:00"/>
    <d v="2017-06-07T16:51:00"/>
    <m/>
    <d v="1899-12-31T22:31:00"/>
    <n v="1.9381944444394321"/>
    <d v="1900-01-02T00:00:00"/>
    <s v="18:20"/>
  </r>
  <r>
    <s v="Secretaria de Gestão de Serviços"/>
    <x v="99"/>
    <m/>
    <m/>
    <s v="CIP  _Atualiz"/>
    <x v="174"/>
    <m/>
    <d v="2017-06-07T16:51:00"/>
    <d v="2017-06-09T18:52:00"/>
    <m/>
    <d v="1900-01-01T02:01:00"/>
    <n v="2.0840277777824667"/>
    <d v="1900-01-02T00:00:00"/>
    <s v="16:51"/>
  </r>
  <r>
    <s v="Secretaria de Gestão de Serviços"/>
    <x v="99"/>
    <m/>
    <m/>
    <s v="SECGS_Atualiz"/>
    <x v="18"/>
    <m/>
    <d v="2017-06-09T18:52:00"/>
    <d v="2017-07-07T18:45:00"/>
    <m/>
    <d v="1900-01-26T23:53:00"/>
    <n v="27.995138888887595"/>
    <n v="-1"/>
    <s v="18:52"/>
  </r>
  <r>
    <s v="Secretaria de Gestão de Serviços"/>
    <x v="99"/>
    <m/>
    <m/>
    <s v="SMIC  _Atualiz"/>
    <x v="173"/>
    <m/>
    <d v="2017-07-07T18:45:00"/>
    <d v="2017-07-14T15:07:00"/>
    <m/>
    <d v="1900-01-05T20:22:00"/>
    <n v="6.8486111111124046"/>
    <d v="1900-01-05T00:00:00"/>
    <s v="18:45"/>
  </r>
  <r>
    <s v="Secretaria de Gestão de Serviços"/>
    <x v="99"/>
    <m/>
    <m/>
    <s v="SECGS_Atualiz"/>
    <x v="18"/>
    <m/>
    <d v="2017-07-14T15:07:00"/>
    <d v="2017-07-14T15:56:00"/>
    <m/>
    <d v="1899-12-30T00:49:00"/>
    <n v="3.4027777779556345E-2"/>
    <d v="1899-12-31T00:00:00"/>
    <s v="15:7"/>
  </r>
  <r>
    <s v="Secretaria de Gestão de Serviços"/>
    <x v="99"/>
    <m/>
    <m/>
    <s v=" SECGA  _Atualiz"/>
    <x v="69"/>
    <m/>
    <d v="2017-07-14T15:56:00"/>
    <d v="2017-07-14T17:40:00"/>
    <m/>
    <d v="1899-12-30T01:44:00"/>
    <n v="7.2222222217533272E-2"/>
    <d v="1899-12-31T00:00:00"/>
    <s v="15:56"/>
  </r>
  <r>
    <s v="Secretaria de Gestão de Serviços"/>
    <x v="99"/>
    <m/>
    <m/>
    <s v=" CLC  _Atualiz"/>
    <x v="74"/>
    <m/>
    <d v="2017-07-14T17:40:00"/>
    <d v="2017-07-17T17:26:00"/>
    <m/>
    <d v="1900-01-01T23:46:00"/>
    <n v="2.9902777777824667"/>
    <d v="1900-01-01T00:00:00"/>
    <s v="17:40"/>
  </r>
  <r>
    <s v="Secretaria de Gestão de Serviços"/>
    <x v="99"/>
    <m/>
    <m/>
    <s v=" SLIC  _Atualiz"/>
    <x v="76"/>
    <m/>
    <d v="2017-07-17T17:26:00"/>
    <d v="2017-07-21T18:09:00"/>
    <m/>
    <d v="1900-01-03T00:43:00"/>
    <n v="4.0298611111065838"/>
    <d v="1900-01-04T00:00:00"/>
    <s v="17:26"/>
  </r>
  <r>
    <s v="Secretaria de Gestão de Serviços"/>
    <x v="99"/>
    <m/>
    <m/>
    <s v=" CLC  _Atualiz"/>
    <x v="74"/>
    <m/>
    <d v="2017-07-21T18:09:00"/>
    <d v="2017-07-21T19:00:00"/>
    <m/>
    <d v="1899-12-30T00:51:00"/>
    <n v="3.5416666665696539E-2"/>
    <d v="1899-12-31T00:00:00"/>
    <s v="18:9"/>
  </r>
  <r>
    <s v="Secretaria de Gestão de Serviços"/>
    <x v="99"/>
    <m/>
    <m/>
    <s v=" SC  _Atualiz"/>
    <x v="75"/>
    <m/>
    <d v="2017-07-21T19:00:00"/>
    <d v="2017-09-05T18:27:00"/>
    <m/>
    <d v="1900-02-13T23:27:00"/>
    <n v="45.977083333338669"/>
    <n v="-11"/>
    <s v="19:0"/>
  </r>
  <r>
    <s v="Secretaria de Gestão de Serviços"/>
    <x v="99"/>
    <m/>
    <m/>
    <s v=" CLC  _Atualiz"/>
    <x v="74"/>
    <m/>
    <d v="2017-09-05T18:27:00"/>
    <d v="2017-09-06T11:29:00"/>
    <m/>
    <d v="1899-12-30T17:02:00"/>
    <n v="0.70972222222189885"/>
    <d v="1900-01-01T00:00:00"/>
    <s v="18:27"/>
  </r>
  <r>
    <s v="Secretaria de Gestão de Serviços"/>
    <x v="99"/>
    <m/>
    <m/>
    <s v=" SC  _Atualiz"/>
    <x v="75"/>
    <m/>
    <d v="2017-09-06T11:29:00"/>
    <d v="2017-09-06T14:27:00"/>
    <m/>
    <d v="1899-12-30T02:58:00"/>
    <n v="0.12361111110658385"/>
    <d v="1899-12-31T00:00:00"/>
    <s v="11:29"/>
  </r>
  <r>
    <s v="Secretaria de Gestão de Serviços"/>
    <x v="99"/>
    <m/>
    <m/>
    <s v=" CLC  _Atualiz"/>
    <x v="74"/>
    <m/>
    <d v="2017-09-06T14:27:00"/>
    <d v="2017-09-06T15:44:00"/>
    <m/>
    <d v="1899-12-30T01:17:00"/>
    <n v="5.3472222221898846E-2"/>
    <d v="1899-12-31T00:00:00"/>
    <s v="14:27"/>
  </r>
  <r>
    <s v="Secretaria de Gestão de Serviços"/>
    <x v="99"/>
    <m/>
    <m/>
    <s v=" SECGA  _Atualiz"/>
    <x v="69"/>
    <m/>
    <d v="2017-09-06T15:44:00"/>
    <d v="2017-09-06T17:09:00"/>
    <m/>
    <d v="1899-12-30T01:25:00"/>
    <n v="5.9027777781011537E-2"/>
    <d v="1899-12-31T00:00:00"/>
    <s v="15:44"/>
  </r>
  <r>
    <s v="Secretaria de Gestão de Serviços"/>
    <x v="99"/>
    <m/>
    <m/>
    <s v=" DG  _Atualiz"/>
    <x v="68"/>
    <m/>
    <d v="2017-09-06T17:09:00"/>
    <d v="2017-09-06T18:43:00"/>
    <m/>
    <d v="1899-12-30T01:34:00"/>
    <n v="6.5277777779556345E-2"/>
    <d v="1899-12-31T00:00:00"/>
    <s v="17:9"/>
  </r>
  <r>
    <s v="Secretaria de Gestão de Serviços"/>
    <x v="99"/>
    <m/>
    <m/>
    <s v=" CLC  _Atualiz"/>
    <x v="74"/>
    <m/>
    <d v="2017-09-06T18:43:00"/>
    <d v="2017-09-06T20:56:00"/>
    <m/>
    <d v="1899-12-30T02:13:00"/>
    <n v="9.2361111106583849E-2"/>
    <d v="1899-12-31T00:00:00"/>
    <s v="18:43"/>
  </r>
  <r>
    <s v="Secretaria de Gestão de Serviços"/>
    <x v="99"/>
    <m/>
    <m/>
    <s v=" SLIC  _Atualiz"/>
    <x v="76"/>
    <m/>
    <d v="2017-09-06T20:56:00"/>
    <d v="2017-09-20T14:46:00"/>
    <m/>
    <d v="1900-01-12T17:50:00"/>
    <n v="13.743055555554747"/>
    <d v="1900-01-08T00:00:00"/>
    <s v="20:56"/>
  </r>
  <r>
    <s v="Secretaria de Gestão de Serviços"/>
    <x v="99"/>
    <m/>
    <m/>
    <s v=" CLC  _Atualiz"/>
    <x v="74"/>
    <m/>
    <d v="2017-09-20T14:46:00"/>
    <d v="2017-09-21T18:24:00"/>
    <m/>
    <d v="1899-12-31T03:38:00"/>
    <n v="1.1513888888948713"/>
    <d v="1900-01-01T00:00:00"/>
    <s v="14:46"/>
  </r>
  <r>
    <s v="Secretaria de Gestão de Serviços"/>
    <x v="99"/>
    <m/>
    <m/>
    <s v=" SLIC  _Atualiz"/>
    <x v="76"/>
    <m/>
    <d v="2017-09-21T18:24:00"/>
    <d v="2017-09-21T18:57:00"/>
    <m/>
    <d v="1899-12-30T00:33:00"/>
    <n v="2.2916666661330964E-2"/>
    <d v="1899-12-31T00:00:00"/>
    <s v="18:24"/>
  </r>
  <r>
    <s v="Secretaria de Gestão de Serviços"/>
    <x v="99"/>
    <m/>
    <m/>
    <s v=" CLC  _Atualiz"/>
    <x v="74"/>
    <m/>
    <d v="2017-09-21T18:57:00"/>
    <d v="2017-09-22T19:45:00"/>
    <m/>
    <d v="1899-12-31T00:48:00"/>
    <n v="1.0333333333328483"/>
    <d v="1900-01-01T00:00:00"/>
    <s v="18:57"/>
  </r>
  <r>
    <s v="Secretaria de Gestão de Serviços"/>
    <x v="99"/>
    <m/>
    <m/>
    <s v=" SECGA  _Atualiz"/>
    <x v="69"/>
    <m/>
    <d v="2017-09-22T19:45:00"/>
    <d v="2017-09-25T14:48:00"/>
    <m/>
    <d v="1900-01-01T19:03:00"/>
    <n v="2.7937500000043656"/>
    <d v="1900-01-01T00:00:00"/>
    <s v="19:45"/>
  </r>
  <r>
    <s v="Secretaria de Gestão de Serviços"/>
    <x v="99"/>
    <m/>
    <m/>
    <s v=" CPL  _Atualiz"/>
    <x v="78"/>
    <m/>
    <d v="2017-09-25T14:48:00"/>
    <d v="2017-09-25T15:49:00"/>
    <m/>
    <d v="1899-12-30T01:01:00"/>
    <n v="4.2361111110949423E-2"/>
    <d v="1899-12-31T00:00:00"/>
    <s v="14:48"/>
  </r>
  <r>
    <s v="Secretaria de Gestão de Serviços"/>
    <x v="99"/>
    <m/>
    <m/>
    <s v=" ASSDG  _Atualiz"/>
    <x v="79"/>
    <m/>
    <d v="2017-09-25T15:49:00"/>
    <d v="2017-09-28T13:57:00"/>
    <m/>
    <d v="1900-01-01T22:08:00"/>
    <n v="2.922222222223354"/>
    <d v="1900-01-03T00:00:00"/>
    <s v="15:49"/>
  </r>
  <r>
    <s v="Secretaria de Gestão de Serviços"/>
    <x v="99"/>
    <m/>
    <m/>
    <s v=" DG  _Atualiz"/>
    <x v="68"/>
    <m/>
    <d v="2017-09-28T13:57:00"/>
    <d v="2017-09-28T18:45:00"/>
    <m/>
    <d v="1899-12-30T04:48:00"/>
    <n v="0.19999999999708962"/>
    <d v="1899-12-31T00:00:00"/>
    <s v="13:57"/>
  </r>
  <r>
    <s v="Secretaria de Gestão de Serviços"/>
    <x v="99"/>
    <m/>
    <m/>
    <s v=" SLIC  _Atualiz"/>
    <x v="76"/>
    <m/>
    <d v="2017-09-28T18:45:00"/>
    <d v="2017-10-02T13:35:00"/>
    <m/>
    <d v="1900-01-02T18:50:00"/>
    <n v="3.7847222222189885"/>
    <n v="-19"/>
    <s v="18:45"/>
  </r>
  <r>
    <s v="Secretaria de Gestão de Serviços"/>
    <x v="99"/>
    <m/>
    <m/>
    <s v=" CPL  _Atualiz"/>
    <x v="78"/>
    <m/>
    <d v="2017-10-02T13:35:00"/>
    <d v="2017-10-02T18:47:00"/>
    <m/>
    <d v="1899-12-30T05:12:00"/>
    <n v="0.21666666666715173"/>
    <d v="1899-12-31T00:00:00"/>
    <s v="13:35"/>
  </r>
  <r>
    <s v="Secretaria de Gestão de Serviços"/>
    <x v="99"/>
    <m/>
    <m/>
    <s v=" SLIC  _Atualiz"/>
    <x v="76"/>
    <m/>
    <d v="2017-10-02T18:47:00"/>
    <d v="2017-10-03T14:20:00"/>
    <m/>
    <d v="1899-12-30T19:33:00"/>
    <n v="0.81458333333284827"/>
    <d v="1900-01-01T00:00:00"/>
    <s v="18:47"/>
  </r>
  <r>
    <s v="Secretaria de Gestão de Serviços"/>
    <x v="99"/>
    <m/>
    <m/>
    <s v=" CPL  _Atualiz"/>
    <x v="78"/>
    <m/>
    <d v="2017-10-03T14:20:00"/>
    <d v="2017-10-31T17:51:00"/>
    <m/>
    <d v="1900-01-27T03:31:00"/>
    <n v="28.146527777782467"/>
    <d v="1900-01-19T00:00:00"/>
    <s v="14:20"/>
  </r>
  <r>
    <s v="Secretaria de Gestão de Serviços"/>
    <x v="99"/>
    <m/>
    <m/>
    <s v=" SMIC  _Atualiz"/>
    <x v="175"/>
    <m/>
    <d v="2017-10-31T17:51:00"/>
    <d v="2017-10-31T19:07:00"/>
    <m/>
    <d v="1899-12-30T01:16:00"/>
    <n v="5.2777777775190771E-2"/>
    <d v="1899-12-31T00:00:00"/>
    <s v="17:51"/>
  </r>
  <r>
    <s v="Secretaria de Gestão de Serviços"/>
    <x v="99"/>
    <m/>
    <m/>
    <s v=" CPL  _Atualiz"/>
    <x v="78"/>
    <m/>
    <d v="2017-10-31T19:07:00"/>
    <d v="2017-11-07T13:15:00"/>
    <m/>
    <d v="1900-01-05T18:08:00"/>
    <n v="6.7555555555591127"/>
    <n v="-19"/>
    <s v="19:7"/>
  </r>
  <r>
    <s v="Secretaria de Gestão de Serviços"/>
    <x v="99"/>
    <m/>
    <m/>
    <s v=" ASSDG  _Atualiz"/>
    <x v="79"/>
    <m/>
    <d v="2017-11-07T13:15:00"/>
    <d v="2017-11-08T15:18:00"/>
    <m/>
    <d v="1899-12-31T02:03:00"/>
    <n v="1.085416666661331"/>
    <d v="1900-01-01T00:00:00"/>
    <s v="13:15"/>
  </r>
  <r>
    <s v="Secretaria de Gestão de Serviços"/>
    <x v="99"/>
    <m/>
    <m/>
    <s v=" DG  _Atualiz"/>
    <x v="68"/>
    <m/>
    <d v="2017-11-08T15:18:00"/>
    <d v="2017-11-08T20:31:00"/>
    <m/>
    <d v="1899-12-30T05:13:00"/>
    <n v="0.21736111111385981"/>
    <d v="1899-12-31T00:00:00"/>
    <s v="15:18"/>
  </r>
  <r>
    <s v="Secretaria de Gestão de Serviços"/>
    <x v="99"/>
    <m/>
    <m/>
    <s v=" CPL  _Atualiz"/>
    <x v="78"/>
    <m/>
    <d v="2017-11-08T20:31:00"/>
    <d v="2017-11-10T16:30:00"/>
    <m/>
    <d v="1899-12-31T19:59:00"/>
    <n v="1.8326388888890506"/>
    <d v="1900-01-02T00:00:00"/>
    <s v="20:31"/>
  </r>
  <r>
    <s v="Secretaria de Gestão de Serviços"/>
    <x v="99"/>
    <m/>
    <m/>
    <s v=" ASSDG  _Atualiz"/>
    <x v="79"/>
    <m/>
    <d v="2017-11-10T16:30:00"/>
    <d v="2017-11-13T14:54:00"/>
    <m/>
    <d v="1900-01-01T22:24:00"/>
    <n v="2.9333333333343035"/>
    <d v="1900-01-01T00:00:00"/>
    <s v="16:30"/>
  </r>
  <r>
    <s v="Secretaria de Gestão de Serviços"/>
    <x v="100"/>
    <m/>
    <m/>
    <s v="SMIC  _Atualiz"/>
    <x v="173"/>
    <m/>
    <s v="-"/>
    <s v="24/07/2017  18:30"/>
    <s v="-"/>
    <d v="1899-12-30T00:00:00"/>
    <n v="0"/>
    <e v="#VALUE!"/>
    <e v="#VALUE!"/>
  </r>
  <r>
    <s v="Secretaria de Gestão de Serviços"/>
    <x v="100"/>
    <m/>
    <m/>
    <s v="CIP  _Atualiz"/>
    <x v="174"/>
    <m/>
    <s v="24/07/2017  18:30"/>
    <s v="26/07/2017  15:35"/>
    <s v="-"/>
    <d v="1899-12-31T21:05:00"/>
    <n v="1.8784722222189885"/>
    <d v="1900-01-02T00:00:00"/>
    <s v="18:30"/>
  </r>
  <r>
    <s v="Secretaria de Gestão de Serviços"/>
    <x v="100"/>
    <m/>
    <m/>
    <s v="SECGS_Atualiz"/>
    <x v="18"/>
    <m/>
    <s v="24/07/2017  18:30"/>
    <s v="26/07/2017  15:53"/>
    <s v="-"/>
    <d v="1899-12-31T21:23:00"/>
    <n v="1.890972222223354"/>
    <d v="1900-01-02T00:00:00"/>
    <s v="18:30"/>
  </r>
  <r>
    <s v="Secretaria de Gestão de Serviços"/>
    <x v="100"/>
    <m/>
    <m/>
    <s v="SMIC  _Atualiz"/>
    <x v="173"/>
    <m/>
    <s v="26/07/2017  15:53"/>
    <s v="26/07/2017  18:44"/>
    <s v="Conclusão de trâmite colaborativo"/>
    <d v="1899-12-30T02:51:00"/>
    <n v="0.11874999999417923"/>
    <d v="1899-12-31T00:00:00"/>
    <s v="15:53"/>
  </r>
  <r>
    <s v="Secretaria de Gestão de Serviços"/>
    <x v="100"/>
    <m/>
    <m/>
    <s v="CIP  _Atualiz"/>
    <x v="174"/>
    <m/>
    <s v="26/07/2017  18:44"/>
    <d v="2017-09-08T14:46:00"/>
    <s v="Segue, com as inclusões e alterações requeridas, para ciência e encaminhamentos que julgar pertinent"/>
    <d v="1900-02-11T20:02:00"/>
    <n v="43.834722222221899"/>
    <n v="-12"/>
    <s v="18:44"/>
  </r>
  <r>
    <s v="Secretaria de Gestão de Serviços"/>
    <x v="100"/>
    <m/>
    <m/>
    <s v="SMIC  _Atualiz"/>
    <x v="173"/>
    <m/>
    <d v="2017-09-08T14:46:00"/>
    <d v="2017-09-08T15:11:00"/>
    <s v="Para incluir versão atualizada."/>
    <d v="1899-12-30T00:25:00"/>
    <n v="1.7361111116770189E-2"/>
    <d v="1899-12-30T00:00:00"/>
    <s v="14:46"/>
  </r>
  <r>
    <s v="Secretaria de Gestão de Serviços"/>
    <x v="100"/>
    <m/>
    <m/>
    <s v="CIP  _Atualiz"/>
    <x v="174"/>
    <m/>
    <d v="2017-09-08T15:11:00"/>
    <s v="14/08/2017  19:28"/>
    <s v="Com a versão atualizada."/>
    <n v="-24.821527777778101"/>
    <n v="-24.821527777778101"/>
    <d v="1900-01-03T00:00:00"/>
    <s v="15:11"/>
  </r>
  <r>
    <s v="Secretaria de Gestão de Serviços"/>
    <x v="100"/>
    <m/>
    <m/>
    <s v="SECGS_Atualiz"/>
    <x v="18"/>
    <m/>
    <s v="14/08/2017  19:28"/>
    <s v="28/08/2017  12:10"/>
    <s v="Para os procedimentos necessário a contratação."/>
    <d v="1900-01-12T16:42:00"/>
    <n v="13.695833333331393"/>
    <d v="1900-01-10T00:00:00"/>
    <s v="19:28"/>
  </r>
  <r>
    <s v="Secretaria de Gestão de Serviços"/>
    <x v="100"/>
    <m/>
    <m/>
    <s v="CIP  _Atualiz"/>
    <x v="174"/>
    <m/>
    <s v="28/08/2017  12:10"/>
    <s v="31/08/2017  13:07"/>
    <s v="Sugere-se verificar os itens destacados no projeto básico e, depois de adequados, enviar para"/>
    <d v="1900-01-02T00:57:00"/>
    <n v="3.0395833333313931"/>
    <d v="1900-01-03T00:00:00"/>
    <s v="12:10"/>
  </r>
  <r>
    <s v="Secretaria de Gestão de Serviços"/>
    <x v="100"/>
    <m/>
    <m/>
    <s v=" SMIC  _Atualiz"/>
    <x v="175"/>
    <m/>
    <s v="31/08/2017  13:07"/>
    <d v="2017-09-04T16:41:00"/>
    <s v="Para realizar as readequações sugeridas pela SECGS."/>
    <d v="1900-01-03T03:34:00"/>
    <n v="4.148611111115315"/>
    <n v="-18"/>
    <s v="13:7"/>
  </r>
  <r>
    <s v="Secretaria de Gestão de Serviços"/>
    <x v="100"/>
    <m/>
    <m/>
    <s v=" CIP  _Atualiz"/>
    <x v="176"/>
    <m/>
    <d v="2017-04-09T16:41:00"/>
    <d v="2017-05-09T17:48:00"/>
    <s v="Com as adequações e inclusões requeridas."/>
    <d v="1900-01-29T01:07:00"/>
    <n v="30.046527777776646"/>
    <d v="1899-12-31T00:00:00"/>
    <s v="16:41"/>
  </r>
  <r>
    <s v="Secretaria de Gestão de Serviços"/>
    <x v="100"/>
    <m/>
    <m/>
    <s v=" SPO  _Atualiz"/>
    <x v="70"/>
    <m/>
    <d v="2017-12-09T11:38:00"/>
    <d v="2017-12-09T15:08:00"/>
    <s v="Para disponibilidade orçamentária conforme proposta obtida."/>
    <d v="1899-12-30T03:30:00"/>
    <n v="0.14583333333575865"/>
    <d v="1899-12-30T00:00:00"/>
    <s v="11:38"/>
  </r>
  <r>
    <s v="Secretaria de Gestão de Serviços"/>
    <x v="100"/>
    <m/>
    <m/>
    <s v=" COC  _Atualiz"/>
    <x v="80"/>
    <m/>
    <d v="2017-12-09T15:08:00"/>
    <d v="2017-12-09T16:27:00"/>
    <s v="Com a informação de disponibilidade."/>
    <d v="1899-12-30T01:19:00"/>
    <n v="5.486111110803904E-2"/>
    <d v="1899-12-30T00:00:00"/>
    <s v="15:8"/>
  </r>
  <r>
    <s v="Secretaria de Gestão de Serviços"/>
    <x v="100"/>
    <m/>
    <m/>
    <s v=" SECOFC  _Atualiz"/>
    <x v="72"/>
    <m/>
    <d v="2017-12-09T16:27:00"/>
    <s v="13/09/2017  14:53"/>
    <s v="Para ciência e encaminhamento."/>
    <n v="-87.065277777779556"/>
    <n v="-87.065277777779556"/>
    <d v="1900-01-02T00:00:00"/>
    <s v="16:27"/>
  </r>
  <r>
    <s v="Secretaria de Gestão de Serviços"/>
    <x v="100"/>
    <m/>
    <m/>
    <s v=" SECGA  _Atualiz"/>
    <x v="69"/>
    <m/>
    <s v="13/09/2017  14:53"/>
    <s v="13/09/2017  18:18"/>
    <s v="Com informação de disponibilidade orçamentária, para demais providências."/>
    <d v="1899-12-30T03:25:00"/>
    <n v="0.14236111110949423"/>
    <d v="1899-12-31T00:00:00"/>
    <s v="14:53"/>
  </r>
  <r>
    <s v="Secretaria de Gestão de Serviços"/>
    <x v="100"/>
    <m/>
    <m/>
    <s v=" CLC  _Atualiz"/>
    <x v="74"/>
    <m/>
    <s v="13/09/2017  18:18"/>
    <s v="14/09/2017  18:08"/>
    <s v="Para verificar a possibilidade de dispensa de licitação."/>
    <d v="1899-12-30T23:50:00"/>
    <n v="0.99305555556202307"/>
    <d v="1900-01-01T00:00:00"/>
    <s v="18:18"/>
  </r>
  <r>
    <s v="Secretaria de Gestão de Serviços"/>
    <x v="100"/>
    <m/>
    <m/>
    <s v=" SASAC  _Atualiz"/>
    <x v="92"/>
    <m/>
    <s v="14/09/2017  18:08"/>
    <s v="20/09/2017  18:36"/>
    <s v="Para elaborar Termo de Dispensa de Licitação."/>
    <d v="1900-01-05T00:28:00"/>
    <n v="6.0194444444423425"/>
    <d v="1900-01-04T00:00:00"/>
    <s v="18:8"/>
  </r>
  <r>
    <s v="Secretaria de Gestão de Serviços"/>
    <x v="100"/>
    <m/>
    <m/>
    <s v=" CLC  _Atualiz"/>
    <x v="74"/>
    <m/>
    <s v="20/09/2017  18:36"/>
    <s v="20/09/2017  19:33"/>
    <s v="Com Termo de Dispensa de Licitação"/>
    <d v="1899-12-30T00:57:00"/>
    <n v="3.9583333331393078E-2"/>
    <d v="1899-12-31T00:00:00"/>
    <s v="18:36"/>
  </r>
  <r>
    <s v="Secretaria de Gestão de Serviços"/>
    <x v="100"/>
    <m/>
    <m/>
    <s v=" SECGA  _Atualiz"/>
    <x v="69"/>
    <m/>
    <s v="20/09/2017  19:33"/>
    <s v="21/09/2017  14:46"/>
    <s v="Segue para análise e demais providências."/>
    <d v="1899-12-30T19:13:00"/>
    <n v="0.8006944444423425"/>
    <d v="1900-01-01T00:00:00"/>
    <s v="19:33"/>
  </r>
  <r>
    <s v="Secretaria de Gestão de Serviços"/>
    <x v="100"/>
    <m/>
    <m/>
    <s v=" DG  _Atualiz"/>
    <x v="68"/>
    <m/>
    <s v="21/09/2017  14:46"/>
    <s v="21/09/2017  16:57"/>
    <s v="Para autorização."/>
    <d v="1899-12-30T02:11:00"/>
    <n v="9.0972222227719612E-2"/>
    <d v="1899-12-31T00:00:00"/>
    <s v="14:46"/>
  </r>
  <r>
    <s v="Secretaria de Gestão de Serviços"/>
    <x v="100"/>
    <m/>
    <m/>
    <s v=" COC  _Atualiz"/>
    <x v="80"/>
    <m/>
    <s v="21/09/2017  16:57"/>
    <s v="21/09/2017  17:36"/>
    <s v="Para dispor providências."/>
    <d v="1899-12-30T00:39:00"/>
    <n v="2.7083333327027503E-2"/>
    <d v="1899-12-31T00:00:00"/>
    <s v="16:57"/>
  </r>
  <r>
    <s v="Secretaria de Gestão de Serviços"/>
    <x v="100"/>
    <m/>
    <m/>
    <s v=" GABCOC  _Atualiz"/>
    <x v="83"/>
    <m/>
    <s v="21/09/2017  17:36"/>
    <s v="22/09/2017  15:53"/>
    <s v="Para emissão de Nota de Empenho."/>
    <d v="1899-12-30T22:17:00"/>
    <n v="0.9284722222291748"/>
    <d v="1900-01-01T00:00:00"/>
    <s v="17:36"/>
  </r>
  <r>
    <s v="Secretaria de Gestão de Serviços"/>
    <x v="101"/>
    <m/>
    <m/>
    <s v="SMIC  _Atualiz"/>
    <x v="173"/>
    <m/>
    <s v="-"/>
    <d v="2017-06-22T16:09:00"/>
    <s v="-"/>
    <d v="1899-12-30T00:00:00"/>
    <n v="0"/>
    <e v="#VALUE!"/>
    <e v="#VALUE!"/>
  </r>
  <r>
    <s v="Secretaria de Gestão de Serviços"/>
    <x v="101"/>
    <m/>
    <m/>
    <s v="CIP  _Atualiz"/>
    <x v="174"/>
    <m/>
    <d v="2017-06-22T16:09:00"/>
    <d v="2017-06-29T14:29:00"/>
    <s v="-"/>
    <d v="1900-01-05T22:20:00"/>
    <n v="6.9305555555547471"/>
    <d v="1900-01-05T00:00:00"/>
    <s v="16:9"/>
  </r>
  <r>
    <s v="Secretaria de Gestão de Serviços"/>
    <x v="101"/>
    <m/>
    <m/>
    <s v="SECGS_Atualiz"/>
    <x v="18"/>
    <m/>
    <d v="2017-06-22T16:09:00"/>
    <d v="2017-06-30T13:48:00"/>
    <s v="-"/>
    <d v="1900-01-06T21:39:00"/>
    <n v="7.9020833333270275"/>
    <d v="1900-01-06T00:00:00"/>
    <s v="16:9"/>
  </r>
  <r>
    <s v="Secretaria de Gestão de Serviços"/>
    <x v="101"/>
    <m/>
    <m/>
    <s v="SMIC  _Atualiz"/>
    <x v="173"/>
    <m/>
    <d v="2017-06-30T13:48:00"/>
    <d v="2017-07-10T18:40:00"/>
    <s v="Conclusão de trâmite colaborativo"/>
    <d v="1900-01-09T04:52:00"/>
    <n v="10.202777777783922"/>
    <n v="-15"/>
    <s v="13:48"/>
  </r>
  <r>
    <s v="Secretaria de Gestão de Serviços"/>
    <x v="101"/>
    <m/>
    <m/>
    <s v="CIP  _Atualiz"/>
    <x v="174"/>
    <m/>
    <d v="2017-07-10T18:40:00"/>
    <d v="2017-07-13T14:42:00"/>
    <s v="-"/>
    <d v="1900-01-01T20:02:00"/>
    <n v="2.8347222222218988"/>
    <d v="1900-01-03T00:00:00"/>
    <s v="18:40"/>
  </r>
  <r>
    <s v="Secretaria de Gestão de Serviços"/>
    <x v="101"/>
    <m/>
    <m/>
    <s v="SECGS_Atualiz"/>
    <x v="18"/>
    <m/>
    <d v="2017-07-10T18:40:00"/>
    <d v="2017-07-13T14:42:00"/>
    <s v="-"/>
    <d v="1900-01-01T20:02:00"/>
    <n v="2.8347222222218988"/>
    <d v="1900-01-03T00:00:00"/>
    <s v="18:40"/>
  </r>
  <r>
    <s v="Secretaria de Gestão de Serviços"/>
    <x v="101"/>
    <m/>
    <m/>
    <s v="SMIC  _Atualiz"/>
    <x v="173"/>
    <m/>
    <d v="2017-07-13T14:42:00"/>
    <d v="2017-07-13T14:50:00"/>
    <s v="Encerramento de trâmite colaborativo"/>
    <d v="1899-12-30T00:08:00"/>
    <n v="5.5555555518367328E-3"/>
    <d v="1899-12-31T00:00:00"/>
    <s v="14:42"/>
  </r>
  <r>
    <s v="Secretaria de Gestão de Serviços"/>
    <x v="101"/>
    <m/>
    <m/>
    <s v="CIP  _Atualiz"/>
    <x v="174"/>
    <m/>
    <d v="2017-07-13T14:50:00"/>
    <d v="2017-07-13T18:04:00"/>
    <s v="-"/>
    <d v="1899-12-30T03:14:00"/>
    <n v="0.13472222222480923"/>
    <d v="1899-12-31T00:00:00"/>
    <s v="14:50"/>
  </r>
  <r>
    <s v="Secretaria de Gestão de Serviços"/>
    <x v="101"/>
    <m/>
    <m/>
    <s v="SECGS_Atualiz"/>
    <x v="18"/>
    <m/>
    <d v="2017-07-13T14:50:00"/>
    <d v="2017-07-19T10:02:00"/>
    <s v="-"/>
    <d v="1900-01-04T19:12:00"/>
    <n v="5.8000000000029104"/>
    <d v="1900-01-04T00:00:00"/>
    <s v="14:50"/>
  </r>
  <r>
    <s v="Secretaria de Gestão de Serviços"/>
    <x v="101"/>
    <m/>
    <m/>
    <s v=" SMIC  _Atualiz"/>
    <x v="175"/>
    <m/>
    <d v="2017-07-19T10:02:00"/>
    <d v="2017-07-24T18:15:00"/>
    <s v="Conclusão de trâmite colaborativo"/>
    <d v="1900-01-04T08:13:00"/>
    <n v="5.3423611111065838"/>
    <d v="1900-01-03T00:00:00"/>
    <s v="10:2"/>
  </r>
  <r>
    <s v="Secretaria de Gestão de Serviços"/>
    <x v="101"/>
    <m/>
    <m/>
    <s v=" CIP  _Atualiz"/>
    <x v="176"/>
    <m/>
    <d v="2017-07-24T18:15:00"/>
    <d v="2017-08-03T18:21:00"/>
    <s v="Para ciência e encaminhamentos que julgar necessários."/>
    <d v="1900-01-09T00:06:00"/>
    <n v="10.004166666665697"/>
    <n v="-15"/>
    <s v="18:15"/>
  </r>
  <r>
    <s v="Secretaria de Gestão de Serviços"/>
    <x v="101"/>
    <m/>
    <m/>
    <s v=" SMIC  _Atualiz"/>
    <x v="175"/>
    <m/>
    <d v="2017-08-03T18:21:00"/>
    <d v="2017-08-14T13:00:00"/>
    <s v="À SMIC: com considerações finais."/>
    <d v="1900-01-09T18:39:00"/>
    <n v="10.777083333334303"/>
    <d v="1900-01-06T00:00:00"/>
    <s v="18:21"/>
  </r>
  <r>
    <s v="Secretaria de Gestão de Serviços"/>
    <x v="101"/>
    <m/>
    <m/>
    <s v=" CIP  _Atualiz"/>
    <x v="176"/>
    <m/>
    <d v="2017-08-14T13:00:00"/>
    <d v="2017-08-15T18:28:00"/>
    <s v="Para continuidade da contratação."/>
    <d v="1899-12-31T05:28:00"/>
    <n v="1.2277777777781012"/>
    <d v="1900-01-01T00:00:00"/>
    <s v="13:0"/>
  </r>
  <r>
    <s v="Secretaria de Gestão de Serviços"/>
    <x v="101"/>
    <m/>
    <m/>
    <s v="SECGS_Atualiz"/>
    <x v="18"/>
    <m/>
    <d v="2017-08-15T18:28:00"/>
    <d v="2017-08-21T15:14:00"/>
    <s v="Solicita contratação."/>
    <d v="1900-01-04T20:46:00"/>
    <n v="5.8652777777824667"/>
    <d v="1900-01-04T00:00:00"/>
    <s v="18:28"/>
  </r>
  <r>
    <s v="Secretaria de Gestão de Serviços"/>
    <x v="101"/>
    <m/>
    <m/>
    <s v=" SECGA  _Atualiz"/>
    <x v="69"/>
    <m/>
    <d v="2017-08-21T15:14:00"/>
    <d v="2017-08-22T10:58:00"/>
    <s v="Segue o projeto básico para os procedimentos necessários à contratação."/>
    <d v="1899-12-30T19:44:00"/>
    <n v="0.82222222221753327"/>
    <d v="1900-01-01T00:00:00"/>
    <s v="15:14"/>
  </r>
  <r>
    <s v="Secretaria de Gestão de Serviços"/>
    <x v="101"/>
    <m/>
    <m/>
    <s v=" CLC  _Atualiz"/>
    <x v="74"/>
    <m/>
    <d v="2017-08-22T10:58:00"/>
    <d v="2017-08-25T20:31:00"/>
    <s v="Para providenciar contratação."/>
    <d v="1900-01-02T09:33:00"/>
    <n v="3.3979166666686069"/>
    <d v="1900-01-03T00:00:00"/>
    <s v="10:58"/>
  </r>
  <r>
    <s v="Secretaria de Gestão de Serviços"/>
    <x v="101"/>
    <m/>
    <m/>
    <s v=" SC  _Atualiz"/>
    <x v="75"/>
    <m/>
    <d v="2017-08-25T20:31:00"/>
    <d v="2017-09-25T13:04:00"/>
    <s v="Para complementar o orçamento e elaborar planilha estimativa de preços."/>
    <d v="1900-01-29T16:33:00"/>
    <n v="30.689583333332848"/>
    <d v="1899-12-31T00:00:00"/>
    <s v="20:31"/>
  </r>
  <r>
    <s v="Secretaria de Gestão de Serviços"/>
    <x v="101"/>
    <m/>
    <m/>
    <s v=" CLC  _Atualiz"/>
    <x v="74"/>
    <m/>
    <d v="2017-09-25T13:04:00"/>
    <d v="2017-09-26T16:12:00"/>
    <s v="Para os devidos fins."/>
    <d v="1899-12-31T03:08:00"/>
    <n v="1.1305555555591127"/>
    <d v="1900-01-01T00:00:00"/>
    <s v="13:4"/>
  </r>
  <r>
    <s v="Secretaria de Gestão de Serviços"/>
    <x v="101"/>
    <m/>
    <m/>
    <s v=" SPO  _Atualiz"/>
    <x v="70"/>
    <m/>
    <d v="2017-09-26T16:12:00"/>
    <d v="2017-09-27T16:52:00"/>
    <s v="Para informar disponibilidade orçamentária."/>
    <d v="1899-12-31T00:40:00"/>
    <n v="1.0277777777737356"/>
    <d v="1900-01-01T00:00:00"/>
    <s v="16:12"/>
  </r>
  <r>
    <s v="Secretaria de Gestão de Serviços"/>
    <x v="101"/>
    <m/>
    <m/>
    <s v=" COC  _Atualiz"/>
    <x v="80"/>
    <m/>
    <d v="2017-09-27T16:52:00"/>
    <d v="2017-09-27T17:42:00"/>
    <s v="Com a informação de disponibilidade."/>
    <d v="1899-12-30T00:50:00"/>
    <n v="3.4722222226264421E-2"/>
    <d v="1899-12-31T00:00:00"/>
    <s v="16:52"/>
  </r>
  <r>
    <s v="Secretaria de Gestão de Serviços"/>
    <x v="101"/>
    <m/>
    <m/>
    <s v=" SECOFC  _Atualiz"/>
    <x v="72"/>
    <m/>
    <d v="2017-09-27T17:42:00"/>
    <d v="2017-09-28T13:00:00"/>
    <s v="Para ciência e encaminhamento."/>
    <d v="1899-12-30T19:18:00"/>
    <n v="0.80416666666133096"/>
    <d v="1900-01-01T00:00:00"/>
    <s v="17:42"/>
  </r>
  <r>
    <s v="Secretaria de Gestão de Serviços"/>
    <x v="101"/>
    <m/>
    <m/>
    <s v=" SECGA  _Atualiz"/>
    <x v="69"/>
    <m/>
    <d v="2017-09-28T13:00:00"/>
    <d v="2017-09-28T15:13:00"/>
    <s v="Para demais providências"/>
    <d v="1899-12-30T02:13:00"/>
    <n v="9.2361111113859806E-2"/>
    <d v="1899-12-31T00:00:00"/>
    <s v="13:0"/>
  </r>
  <r>
    <s v="Secretaria de Gestão de Serviços"/>
    <x v="101"/>
    <m/>
    <m/>
    <s v=" CLC  _Atualiz"/>
    <x v="74"/>
    <m/>
    <d v="2017-09-28T15:13:00"/>
    <d v="2017-10-06T17:39:00"/>
    <s v="Verificar a viabilidade em ser formalizada a contratação por dispensa de licitação com fulcro no art"/>
    <d v="1900-01-07T02:26:00"/>
    <n v="8.101388888891961"/>
    <n v="-15"/>
    <s v="15:13"/>
  </r>
  <r>
    <s v="Secretaria de Gestão de Serviços"/>
    <x v="101"/>
    <m/>
    <m/>
    <s v=" SECGA  _Atualiz"/>
    <x v="69"/>
    <m/>
    <d v="2017-10-06T17:39:00"/>
    <d v="2017-10-09T16:10:00"/>
    <s v="Para análise e conveniência da contratação por dispensa de licitação."/>
    <d v="1900-01-01T22:31:00"/>
    <n v="2.9381944444394321"/>
    <d v="1900-01-01T00:00:00"/>
    <s v="17:39"/>
  </r>
  <r>
    <s v="Secretaria de Gestão de Serviços"/>
    <x v="101"/>
    <m/>
    <m/>
    <s v=" CLC  _Atualiz"/>
    <x v="74"/>
    <m/>
    <d v="2017-10-09T16:10:00"/>
    <d v="2017-10-10T17:21:00"/>
    <s v="Para elaboração do termo de dispensa de licitação."/>
    <d v="1899-12-31T01:11:00"/>
    <n v="1.0493055555562023"/>
    <d v="1900-01-01T00:00:00"/>
    <s v="16:10"/>
  </r>
  <r>
    <s v="Secretaria de Gestão de Serviços"/>
    <x v="101"/>
    <m/>
    <m/>
    <s v=" SASAC  _Atualiz"/>
    <x v="92"/>
    <m/>
    <d v="2017-10-10T17:21:00"/>
    <d v="2017-10-19T15:03:00"/>
    <s v="Para elaborar o Termo de Dispensa de Licitação."/>
    <d v="1900-01-07T21:42:00"/>
    <n v="8.9041666666671517"/>
    <d v="1900-01-06T00:00:00"/>
    <s v="17:21"/>
  </r>
  <r>
    <s v="Secretaria de Gestão de Serviços"/>
    <x v="101"/>
    <m/>
    <m/>
    <s v="SECGS_Atualiz"/>
    <x v="18"/>
    <m/>
    <d v="2017-10-19T15:03:00"/>
    <d v="2017-10-25T11:38:00"/>
    <s v="A pedido."/>
    <d v="1900-01-04T20:35:00"/>
    <n v="5.8576388888905058"/>
    <d v="1900-01-04T00:00:00"/>
    <s v="15:3"/>
  </r>
  <r>
    <s v="Secretaria de Gestão de Serviços"/>
    <x v="101"/>
    <m/>
    <m/>
    <s v=" SMIC  _Atualiz"/>
    <x v="175"/>
    <m/>
    <d v="2017-10-25T11:38:00"/>
    <d v="2017-10-25T20:10:00"/>
    <s v="À SMIC: para reanálise do projeto básico."/>
    <d v="1899-12-30T08:32:00"/>
    <n v="0.3555555555576575"/>
    <d v="1899-12-31T00:00:00"/>
    <s v="11:38"/>
  </r>
  <r>
    <s v="Secretaria de Gestão de Serviços"/>
    <x v="101"/>
    <m/>
    <m/>
    <s v="SECGS_Atualiz"/>
    <x v="18"/>
    <m/>
    <d v="2017-10-25T20:10:00"/>
    <d v="2017-10-27T13:48:00"/>
    <s v="Para análise e encaminhamentos."/>
    <d v="1899-12-31T17:38:00"/>
    <n v="1.7347222222160781"/>
    <d v="1900-01-02T00:00:00"/>
    <s v="20:10"/>
  </r>
  <r>
    <s v="Secretaria de Gestão de Serviços"/>
    <x v="101"/>
    <m/>
    <m/>
    <s v=" SECGA  _Atualiz"/>
    <x v="69"/>
    <m/>
    <d v="2017-10-27T13:48:00"/>
    <d v="2017-10-27T19:37:00"/>
    <s v="À SECGA: para prosseguimento da contratação."/>
    <d v="1899-12-30T05:49:00"/>
    <n v="0.242361111115315"/>
    <d v="1899-12-31T00:00:00"/>
    <s v="13:48"/>
  </r>
  <r>
    <s v="Secretaria de Gestão de Serviços"/>
    <x v="101"/>
    <m/>
    <m/>
    <s v=" CLC  _Atualiz"/>
    <x v="74"/>
    <m/>
    <d v="2017-10-27T19:37:00"/>
    <d v="2017-10-30T17:47:00"/>
    <s v="Considerando alterações no termo de referência solicito alteração no Termo de Dispensa."/>
    <d v="1900-01-01T22:10:00"/>
    <n v="2.9236111111094942"/>
    <d v="1900-01-01T00:00:00"/>
    <s v="19:37"/>
  </r>
  <r>
    <s v="Secretaria de Gestão de Serviços"/>
    <x v="101"/>
    <m/>
    <m/>
    <s v=" SASAC  _Atualiz"/>
    <x v="92"/>
    <m/>
    <d v="2017-10-30T17:47:00"/>
    <d v="2017-11-07T18:13:00"/>
    <s v="Para adequar o Termo de Dispensa de Licitação, conforme alterações no Termo de Referência."/>
    <d v="1900-01-07T00:26:00"/>
    <n v="8.0180555555562023"/>
    <n v="-18"/>
    <s v="17:47"/>
  </r>
  <r>
    <s v="Secretaria de Gestão de Serviços"/>
    <x v="101"/>
    <m/>
    <m/>
    <s v=" CLC  _Atualiz"/>
    <x v="74"/>
    <m/>
    <d v="2017-11-07T18:13:00"/>
    <d v="2017-11-09T18:51:00"/>
    <s v="COM TERMO DE DISPENSA DE LICITAÇÃO 378/2017"/>
    <d v="1900-01-01T00:38:00"/>
    <n v="2.0263888888875954"/>
    <d v="1900-01-02T00:00:00"/>
    <s v="18:13"/>
  </r>
  <r>
    <s v="Secretaria de Gestão de Serviços"/>
    <x v="101"/>
    <m/>
    <m/>
    <s v=" SCON  _Atualiz"/>
    <x v="77"/>
    <m/>
    <d v="2017-11-09T18:51:00"/>
    <d v="2017-11-10T16:01:00"/>
    <s v="Para elaborar a minuta do contrato de prestação de serviços."/>
    <d v="1899-12-30T21:10:00"/>
    <n v="0.88194444444525288"/>
    <d v="1900-01-01T00:00:00"/>
    <s v="18:51"/>
  </r>
  <r>
    <s v="Secretaria de Gestão de Serviços"/>
    <x v="101"/>
    <m/>
    <m/>
    <s v=" CLC  _Atualiz"/>
    <x v="74"/>
    <m/>
    <d v="2017-11-10T16:01:00"/>
    <d v="2017-11-10T18:55:00"/>
    <s v="Elaborada a minuta do contrato, com retificação da vigência do contrato para 5 meses."/>
    <d v="1899-12-30T02:54:00"/>
    <n v="0.12083333333430346"/>
    <d v="1899-12-31T00:00:00"/>
    <s v="16:1"/>
  </r>
  <r>
    <s v="Secretaria de Gestão de Serviços"/>
    <x v="101"/>
    <m/>
    <m/>
    <s v=" SECGA  _Atualiz"/>
    <x v="69"/>
    <m/>
    <d v="2017-11-10T18:55:00"/>
    <d v="2017-11-13T19:54:00"/>
    <s v="Segue para análise e designação de gestor/fiscal."/>
    <d v="1900-01-02T00:59:00"/>
    <n v="3.0409722222248092"/>
    <d v="1900-01-01T00:00:00"/>
    <s v="18:55"/>
  </r>
  <r>
    <s v="Secretaria de Gestão de Serviços"/>
    <x v="101"/>
    <m/>
    <m/>
    <s v=" ASSDG  _Atualiz"/>
    <x v="79"/>
    <m/>
    <d v="2017-11-13T19:54:00"/>
    <d v="2017-11-14T15:49:00"/>
    <s v="Submeto à análise dessa Assessoria"/>
    <d v="1899-12-30T19:55:00"/>
    <n v="0.82986111110949423"/>
    <d v="1900-01-01T00:00:00"/>
    <s v="19:54"/>
  </r>
  <r>
    <s v="Secretaria de Gestão de Serviços"/>
    <x v="101"/>
    <m/>
    <m/>
    <s v=" DG  _Atualiz"/>
    <x v="68"/>
    <m/>
    <d v="2017-11-14T15:49:00"/>
    <d v="2017-11-14T17:30:00"/>
    <s v="Para apreciação."/>
    <d v="1899-12-30T01:41:00"/>
    <n v="7.0138888884685002E-2"/>
    <d v="1899-12-31T00:00:00"/>
    <s v="15:49"/>
  </r>
  <r>
    <s v="Secretaria de Gestão de Serviços"/>
    <x v="101"/>
    <m/>
    <m/>
    <s v=" COC  _Atualiz"/>
    <x v="80"/>
    <m/>
    <d v="2017-11-14T17:30:00"/>
    <d v="2017-11-14T18:14:00"/>
    <s v="PARA EMPENHAR"/>
    <d v="1899-12-30T00:44:00"/>
    <n v="3.0555555560567882E-2"/>
    <d v="1899-12-31T00:00:00"/>
    <s v="17:30"/>
  </r>
  <r>
    <s v="Secretaria de Gestão de Serviços"/>
    <x v="102"/>
    <m/>
    <m/>
    <s v="SMIC  _Atualiz"/>
    <x v="173"/>
    <m/>
    <s v="-"/>
    <d v="2017-06-01T19:07:00"/>
    <s v="-"/>
    <d v="1899-12-30T00:00:00"/>
    <n v="0"/>
    <e v="#VALUE!"/>
    <e v="#VALUE!"/>
  </r>
  <r>
    <s v="Secretaria de Gestão de Serviços"/>
    <x v="102"/>
    <m/>
    <m/>
    <s v="CIP  _Atualiz"/>
    <x v="174"/>
    <m/>
    <d v="2017-06-01T19:07:00"/>
    <d v="2017-06-08T18:12:00"/>
    <s v="Para análise sobre a contratação por dispensa de licitação."/>
    <d v="1900-01-05T23:05:00"/>
    <n v="6.9618055555547471"/>
    <d v="1900-01-05T00:00:00"/>
    <s v="19:7"/>
  </r>
  <r>
    <s v="Secretaria de Gestão de Serviços"/>
    <x v="102"/>
    <m/>
    <m/>
    <s v="SMIC  _Atualiz"/>
    <x v="173"/>
    <m/>
    <d v="2017-06-08T18:12:00"/>
    <d v="2017-06-09T18:53:00"/>
    <s v="Para realizar readequações."/>
    <d v="1899-12-31T00:41:00"/>
    <n v="1.0284722222277196"/>
    <d v="1900-01-01T00:00:00"/>
    <s v="18:12"/>
  </r>
  <r>
    <s v="Secretaria de Gestão de Serviços"/>
    <x v="102"/>
    <m/>
    <m/>
    <s v="CIP  _Atualiz"/>
    <x v="174"/>
    <m/>
    <d v="2017-06-09T18:53:00"/>
    <d v="2017-06-12T19:00:00"/>
    <s v="Para encaminhamentos."/>
    <d v="1900-01-02T00:07:00"/>
    <n v="3.0048611111051287"/>
    <d v="1900-01-01T00:00:00"/>
    <s v="18:53"/>
  </r>
  <r>
    <s v="Secretaria de Gestão de Serviços"/>
    <x v="102"/>
    <m/>
    <m/>
    <s v="SMIC  _Atualiz"/>
    <x v="173"/>
    <m/>
    <d v="2017-06-12T19:00:00"/>
    <d v="2017-06-13T19:00:00"/>
    <s v="Para juntar pedido de execução orçamentaria do SIOFI."/>
    <d v="1899-12-31T00:00:00"/>
    <n v="1"/>
    <d v="1900-01-01T00:00:00"/>
    <s v="19:0"/>
  </r>
  <r>
    <s v="Secretaria de Gestão de Serviços"/>
    <x v="102"/>
    <m/>
    <m/>
    <s v="CIP  _Atualiz"/>
    <x v="174"/>
    <m/>
    <d v="2017-06-13T19:00:00"/>
    <d v="2017-06-16T18:53:00"/>
    <s v="Com o documento SIOFI, conforme solicitado."/>
    <d v="1900-01-01T23:53:00"/>
    <n v="2.9951388888948713"/>
    <d v="1900-01-02T00:00:00"/>
    <s v="19:0"/>
  </r>
  <r>
    <s v="Secretaria de Gestão de Serviços"/>
    <x v="102"/>
    <m/>
    <m/>
    <s v="SECGS_Atualiz"/>
    <x v="18"/>
    <m/>
    <d v="2017-06-16T18:53:00"/>
    <d v="2017-06-20T13:01:00"/>
    <s v="Para os procedimentos necessários a contratação."/>
    <d v="1900-01-02T18:08:00"/>
    <n v="3.7555555555518367"/>
    <d v="1900-01-02T00:00:00"/>
    <s v="18:53"/>
  </r>
  <r>
    <s v="Secretaria de Gestão de Serviços"/>
    <x v="102"/>
    <m/>
    <m/>
    <s v="SPO  _Atualiz"/>
    <x v="97"/>
    <m/>
    <d v="2017-06-20T13:01:00"/>
    <d v="2017-06-20T15:12:00"/>
    <s v="Solicitamos disponibilidade orÃ§amentÃ¡ria."/>
    <d v="1899-12-30T02:11:00"/>
    <n v="9.0972222220443655E-2"/>
    <d v="1899-12-31T00:00:00"/>
    <s v="13:1"/>
  </r>
  <r>
    <s v="Secretaria de Gestão de Serviços"/>
    <x v="102"/>
    <m/>
    <m/>
    <s v="COC  _Atualiz"/>
    <x v="98"/>
    <m/>
    <d v="2017-06-20T15:12:00"/>
    <d v="2017-06-20T15:37:00"/>
    <s v="Com o pré-empenho."/>
    <d v="1899-12-30T00:25:00"/>
    <n v="1.7361111109494232E-2"/>
    <d v="1899-12-31T00:00:00"/>
    <s v="15:12"/>
  </r>
  <r>
    <s v="Secretaria de Gestão de Serviços"/>
    <x v="102"/>
    <m/>
    <m/>
    <s v=" SECOFC  _Atualiz"/>
    <x v="72"/>
    <m/>
    <d v="2017-06-20T15:37:00"/>
    <d v="2017-06-20T17:20:00"/>
    <s v="Para ciência e encaminhamento."/>
    <d v="1899-12-30T01:43:00"/>
    <n v="7.1527777778101154E-2"/>
    <d v="1899-12-31T00:00:00"/>
    <s v="15:37"/>
  </r>
  <r>
    <s v="Secretaria de Gestão de Serviços"/>
    <x v="102"/>
    <m/>
    <m/>
    <s v=" CLC  _Atualiz"/>
    <x v="74"/>
    <m/>
    <d v="2017-06-20T17:20:00"/>
    <d v="2017-06-21T16:01:00"/>
    <s v="Para demais providências"/>
    <d v="1899-12-30T22:41:00"/>
    <n v="0.94513888889196096"/>
    <d v="1900-01-01T00:00:00"/>
    <s v="17:20"/>
  </r>
  <r>
    <s v="Secretaria de Gestão de Serviços"/>
    <x v="102"/>
    <m/>
    <m/>
    <s v=" SECGA  _Atualiz"/>
    <x v="69"/>
    <m/>
    <d v="2017-06-21T16:01:00"/>
    <d v="2017-06-22T13:51:00"/>
    <s v="À apreciação."/>
    <d v="1899-12-30T21:50:00"/>
    <n v="0.90972222221898846"/>
    <d v="1900-01-01T00:00:00"/>
    <s v="16:1"/>
  </r>
  <r>
    <s v="Secretaria de Gestão de Serviços"/>
    <x v="102"/>
    <m/>
    <m/>
    <s v=" CLC  _Atualiz"/>
    <x v="74"/>
    <m/>
    <d v="2017-06-22T13:51:00"/>
    <d v="2017-06-22T18:22:00"/>
    <s v="Para continuidade."/>
    <d v="1899-12-30T04:31:00"/>
    <n v="0.18819444444670808"/>
    <d v="1899-12-31T00:00:00"/>
    <s v="13:51"/>
  </r>
  <r>
    <s v="Secretaria de Gestão de Serviços"/>
    <x v="102"/>
    <m/>
    <m/>
    <s v=" SASAC  _Atualiz"/>
    <x v="92"/>
    <m/>
    <d v="2017-06-22T18:22:00"/>
    <d v="2017-07-13T12:29:00"/>
    <s v="Para elaborar Termo de Dispensa de Licitação."/>
    <d v="1900-01-19T18:07:00"/>
    <n v="20.754861111112405"/>
    <n v="-7"/>
    <s v="18:22"/>
  </r>
  <r>
    <s v="Secretaria de Gestão de Serviços"/>
    <x v="102"/>
    <m/>
    <m/>
    <s v=" CLC  _Atualiz"/>
    <x v="74"/>
    <m/>
    <d v="2017-07-13T12:29:00"/>
    <d v="2017-07-13T19:25:00"/>
    <s v="COM TERMO DE DISPENSA DE LICITAÇÃO Nº 309/2017"/>
    <d v="1899-12-30T06:56:00"/>
    <n v="0.28888888889196096"/>
    <d v="1899-12-31T00:00:00"/>
    <s v="12:29"/>
  </r>
  <r>
    <s v="Secretaria de Gestão de Serviços"/>
    <x v="102"/>
    <m/>
    <m/>
    <s v=" SECGA  _Atualiz"/>
    <x v="69"/>
    <m/>
    <d v="2017-07-13T19:25:00"/>
    <d v="2017-07-14T15:53:00"/>
    <s v="Segue para análise e designação dos gestores/fiscais."/>
    <d v="1899-12-30T20:28:00"/>
    <n v="0.85277777777810115"/>
    <d v="1900-01-01T00:00:00"/>
    <s v="19:25"/>
  </r>
  <r>
    <s v="Secretaria de Gestão de Serviços"/>
    <x v="102"/>
    <m/>
    <m/>
    <s v=" DG  _Atualiz"/>
    <x v="68"/>
    <m/>
    <d v="2017-07-14T15:53:00"/>
    <d v="2017-07-17T18:29:00"/>
    <s v="Para avaliação."/>
    <d v="1900-01-02T02:36:00"/>
    <n v="3.1083333333299379"/>
    <d v="1900-01-01T00:00:00"/>
    <s v="15:53"/>
  </r>
  <r>
    <s v="Secretaria de Gestão de Serviços"/>
    <x v="102"/>
    <m/>
    <m/>
    <s v=" COC  _Atualiz"/>
    <x v="80"/>
    <m/>
    <d v="2017-07-17T18:29:00"/>
    <d v="2017-07-17T19:03:00"/>
    <s v="Para dispor providências."/>
    <d v="1899-12-30T00:34:00"/>
    <n v="2.361111110803904E-2"/>
    <d v="1899-12-31T00:00:00"/>
    <s v="18:29"/>
  </r>
  <r>
    <s v="Secretaria de Gestão de Serviços"/>
    <x v="102"/>
    <m/>
    <m/>
    <s v=" GABCOC  _Atualiz"/>
    <x v="83"/>
    <m/>
    <d v="2017-07-17T19:03:00"/>
    <d v="2017-07-18T17:53:00"/>
    <s v="Para providências relativas à emissão de Nota de Empenho"/>
    <d v="1899-12-30T22:50:00"/>
    <n v="0.95138888889050577"/>
    <d v="1900-01-01T00:00:00"/>
    <s v="19:3"/>
  </r>
  <r>
    <s v="Secretaria de Gestão de Serviços"/>
    <x v="103"/>
    <m/>
    <m/>
    <s v="SMIC  _Atualiz"/>
    <x v="173"/>
    <m/>
    <s v="-"/>
    <d v="2017-04-18T13:07:00"/>
    <s v="-"/>
    <d v="1899-12-30T00:00:00"/>
    <n v="0"/>
    <e v="#VALUE!"/>
    <e v="#VALUE!"/>
  </r>
  <r>
    <s v="Secretaria de Gestão de Serviços"/>
    <x v="103"/>
    <m/>
    <m/>
    <s v="CIP  _Atualiz"/>
    <x v="174"/>
    <m/>
    <d v="2017-04-18T13:07:00"/>
    <d v="2017-05-04T17:22:00"/>
    <s v="-"/>
    <d v="1900-01-15T04:15:00"/>
    <n v="16.177083333335759"/>
    <n v="-11"/>
    <s v="13:7"/>
  </r>
  <r>
    <s v="Secretaria de Gestão de Serviços"/>
    <x v="103"/>
    <m/>
    <m/>
    <s v="SECGS_Atualiz"/>
    <x v="18"/>
    <m/>
    <d v="2017-04-18T13:07:00"/>
    <d v="2017-05-08T19:18:00"/>
    <s v="-"/>
    <d v="1900-01-19T06:11:00"/>
    <n v="20.257638888891961"/>
    <n v="-9"/>
    <s v="13:7"/>
  </r>
  <r>
    <s v="Secretaria de Gestão de Serviços"/>
    <x v="103"/>
    <m/>
    <m/>
    <s v="SMIC  _Atualiz"/>
    <x v="173"/>
    <m/>
    <d v="2017-05-08T19:18:00"/>
    <d v="2017-05-31T13:21:00"/>
    <s v="Conclusão de trâmite colaborativo"/>
    <d v="1900-01-21T18:03:00"/>
    <n v="22.752083333332848"/>
    <d v="1900-01-17T00:00:00"/>
    <s v="19:18"/>
  </r>
  <r>
    <s v="Secretaria de Gestão de Serviços"/>
    <x v="103"/>
    <m/>
    <m/>
    <s v="CIP  _Atualiz"/>
    <x v="174"/>
    <m/>
    <d v="2017-05-31T13:21:00"/>
    <d v="2017-05-31T18:21:00"/>
    <s v="-"/>
    <d v="1899-12-30T05:00:00"/>
    <n v="0.20833333332848269"/>
    <d v="1899-12-31T00:00:00"/>
    <s v="13:21"/>
  </r>
  <r>
    <s v="Secretaria de Gestão de Serviços"/>
    <x v="103"/>
    <m/>
    <m/>
    <s v="SECGS_Atualiz"/>
    <x v="18"/>
    <m/>
    <d v="2017-05-31T13:21:00"/>
    <d v="2017-06-07T13:40:00"/>
    <s v="-"/>
    <d v="1900-01-06T00:19:00"/>
    <n v="7.0131944444437977"/>
    <n v="-17"/>
    <s v="13:21"/>
  </r>
  <r>
    <s v="Secretaria de Gestão de Serviços"/>
    <x v="103"/>
    <m/>
    <m/>
    <s v="SMIC  _Atualiz"/>
    <x v="173"/>
    <m/>
    <d v="2017-06-07T13:40:00"/>
    <d v="2017-06-09T18:34:00"/>
    <s v="Conclusão de trâmite colaborativo"/>
    <d v="1900-01-01T04:54:00"/>
    <n v="2.2041666666627862"/>
    <d v="1900-01-02T00:00:00"/>
    <s v="13:40"/>
  </r>
  <r>
    <s v="Secretaria de Gestão de Serviços"/>
    <x v="103"/>
    <m/>
    <m/>
    <s v="CIP  _Atualiz"/>
    <x v="174"/>
    <m/>
    <d v="2017-06-09T18:34:00"/>
    <d v="2017-06-12T19:18:00"/>
    <s v="Segue o projeto básico readequado para ratificação e encaminhamentos que julgar pertinente."/>
    <d v="1900-01-02T00:44:00"/>
    <n v="3.0305555555605679"/>
    <d v="1900-01-01T00:00:00"/>
    <s v="18:34"/>
  </r>
  <r>
    <s v="Secretaria de Gestão de Serviços"/>
    <x v="103"/>
    <m/>
    <m/>
    <s v="SECGS_Atualiz"/>
    <x v="18"/>
    <m/>
    <d v="2017-06-12T19:18:00"/>
    <d v="2017-06-14T12:18:00"/>
    <s v="Para os procedimentos necessários a contratação."/>
    <d v="1899-12-31T17:00:00"/>
    <n v="1.7083333333284827"/>
    <d v="1900-01-02T00:00:00"/>
    <s v="19:18"/>
  </r>
  <r>
    <s v="Secretaria de Gestão de Serviços"/>
    <x v="103"/>
    <m/>
    <m/>
    <s v=" SECGA  _Atualiz"/>
    <x v="69"/>
    <m/>
    <d v="2017-06-14T12:18:00"/>
    <d v="2017-06-16T17:10:00"/>
    <s v="Solicitamos os procedimentos necessÃ¡rios Ã  licitaÃ§Ã£o relativa aos serviÃ§os de pintura"/>
    <d v="1900-01-01T04:52:00"/>
    <n v="2.2027777777839219"/>
    <d v="1900-01-01T00:00:00"/>
    <s v="12:18"/>
  </r>
  <r>
    <s v="Secretaria de Gestão de Serviços"/>
    <x v="103"/>
    <m/>
    <m/>
    <s v=" CLC  _Atualiz"/>
    <x v="74"/>
    <m/>
    <d v="2017-06-16T17:10:00"/>
    <d v="2017-06-19T18:15:00"/>
    <s v="Solicito encaminhamento Ã  seÃ§Ã£o de compras para orÃ§ar"/>
    <d v="1900-01-02T01:05:00"/>
    <n v="3.0451388888832298"/>
    <d v="1900-01-01T00:00:00"/>
    <s v="17:10"/>
  </r>
  <r>
    <s v="Secretaria de Gestão de Serviços"/>
    <x v="103"/>
    <m/>
    <m/>
    <s v=" SASAC  _Atualiz"/>
    <x v="92"/>
    <m/>
    <d v="2017-06-19T18:15:00"/>
    <d v="2017-06-22T18:03:00"/>
    <s v="-"/>
    <d v="1900-01-01T23:48:00"/>
    <n v="2.9916666666686069"/>
    <d v="1900-01-03T00:00:00"/>
    <s v="18:15"/>
  </r>
  <r>
    <s v="Secretaria de Gestão de Serviços"/>
    <x v="103"/>
    <m/>
    <m/>
    <s v=" SC  _Atualiz"/>
    <x v="75"/>
    <m/>
    <d v="2017-06-19T18:15:00"/>
    <d v="2017-06-23T16:09:00"/>
    <s v="-"/>
    <d v="1900-01-02T21:54:00"/>
    <n v="3.9125000000058208"/>
    <d v="1900-01-04T00:00:00"/>
    <s v="18:15"/>
  </r>
  <r>
    <s v="Secretaria de Gestão de Serviços"/>
    <x v="103"/>
    <m/>
    <m/>
    <s v=" CLC  _Atualiz"/>
    <x v="74"/>
    <m/>
    <d v="2017-06-23T16:09:00"/>
    <d v="2017-06-23T16:57:00"/>
    <s v="Encerramento de trâmite colaborativo"/>
    <d v="1899-12-30T00:48:00"/>
    <n v="3.3333333332848269E-2"/>
    <d v="1899-12-31T00:00:00"/>
    <s v="16:9"/>
  </r>
  <r>
    <s v="Secretaria de Gestão de Serviços"/>
    <x v="103"/>
    <m/>
    <m/>
    <s v=" SC  _Atualiz"/>
    <x v="75"/>
    <m/>
    <d v="2017-06-23T16:57:00"/>
    <d v="2017-07-25T13:56:00"/>
    <s v="Para efetuar os orçamentos e elaborar quadro comparativo na formação de"/>
    <d v="1900-01-30T20:59:00"/>
    <n v="31.874305555553292"/>
    <d v="1900-01-01T00:00:00"/>
    <s v="16:57"/>
  </r>
  <r>
    <s v="Secretaria de Gestão de Serviços"/>
    <x v="103"/>
    <m/>
    <m/>
    <e v="#VALUE!"/>
    <x v="166"/>
    <m/>
    <m/>
    <m/>
    <s v="preços."/>
    <d v="1899-12-30T00:00:00"/>
    <n v="0"/>
    <d v="1899-12-30T00:00:00"/>
    <s v="0:0"/>
  </r>
  <r>
    <s v="Secretaria de Gestão de Serviços"/>
    <x v="103"/>
    <m/>
    <m/>
    <s v=" CLC  _Atualiz"/>
    <x v="74"/>
    <m/>
    <d v="2017-07-25T13:56:00"/>
    <d v="2017-07-25T19:57:00"/>
    <s v="Planilha de preços"/>
    <d v="1899-12-30T06:01:00"/>
    <n v="0.25069444444670808"/>
    <d v="1899-12-31T00:00:00"/>
    <s v="13:56"/>
  </r>
  <r>
    <s v="Secretaria de Gestão de Serviços"/>
    <x v="103"/>
    <m/>
    <m/>
    <s v=" SC  _Atualiz"/>
    <x v="75"/>
    <m/>
    <d v="2017-07-25T19:57:00"/>
    <d v="2017-07-28T17:33:00"/>
    <s v="Para elaborar Termo de Abertura de Licitação."/>
    <d v="1900-01-01T21:36:00"/>
    <n v="2.8999999999941792"/>
    <d v="1900-01-03T00:00:00"/>
    <s v="19:57"/>
  </r>
  <r>
    <s v="Secretaria de Gestão de Serviços"/>
    <x v="103"/>
    <m/>
    <m/>
    <s v=" CLC  _Atualiz"/>
    <x v="74"/>
    <m/>
    <d v="2017-07-28T17:33:00"/>
    <d v="2017-07-31T15:32:00"/>
    <s v="Termo de Abertura de Licitação"/>
    <d v="1900-01-01T21:59:00"/>
    <n v="2.9159722222248092"/>
    <d v="1900-01-01T00:00:00"/>
    <s v="17:33"/>
  </r>
  <r>
    <s v="Secretaria de Gestão de Serviços"/>
    <x v="103"/>
    <m/>
    <m/>
    <s v=" SECGA  _Atualiz"/>
    <x v="69"/>
    <m/>
    <d v="2017-07-31T15:32:00"/>
    <d v="2017-08-01T13:03:00"/>
    <s v="Segue para análise e designação de gestores/fiscais."/>
    <d v="1899-12-30T21:31:00"/>
    <n v="0.89652777777519077"/>
    <n v="-22"/>
    <s v="15:32"/>
  </r>
  <r>
    <s v="Secretaria de Gestão de Serviços"/>
    <x v="103"/>
    <m/>
    <m/>
    <s v=" DG  _Atualiz"/>
    <x v="68"/>
    <m/>
    <d v="2017-08-01T13:03:00"/>
    <d v="2017-08-02T17:23:00"/>
    <s v="Para autorizar a divulgação da Intenção de Registro de Preços."/>
    <d v="1899-12-31T04:20:00"/>
    <n v="1.1805555555620231"/>
    <d v="1900-01-01T00:00:00"/>
    <s v="13:3"/>
  </r>
  <r>
    <s v="Secretaria de Gestão de Serviços"/>
    <x v="103"/>
    <m/>
    <m/>
    <s v=" CLC  _Atualiz"/>
    <x v="74"/>
    <m/>
    <d v="2017-08-02T17:23:00"/>
    <d v="2017-08-03T14:24:00"/>
    <s v="para providências"/>
    <d v="1899-12-30T21:01:00"/>
    <n v="0.87569444443943212"/>
    <d v="1900-01-01T00:00:00"/>
    <s v="17:23"/>
  </r>
  <r>
    <s v="Secretaria de Gestão de Serviços"/>
    <x v="103"/>
    <m/>
    <m/>
    <s v=" SLIC  _Atualiz"/>
    <x v="76"/>
    <m/>
    <d v="2017-08-03T14:24:00"/>
    <d v="2017-09-04T14:51:00"/>
    <s v="Para divulgar IRP e elaborar minuta do Edital."/>
    <d v="1900-01-31T00:27:00"/>
    <n v="32.01875000000291"/>
    <d v="1899-12-31T00:00:00"/>
    <s v="14:24"/>
  </r>
  <r>
    <s v="Secretaria de Gestão de Serviços"/>
    <x v="103"/>
    <m/>
    <m/>
    <s v=" CLC  _Atualiz"/>
    <x v="74"/>
    <m/>
    <d v="2017-09-04T14:51:00"/>
    <d v="2017-09-04T18:52:00"/>
    <s v="Para análise da minuta do edital e seus anexos."/>
    <d v="1899-12-30T04:01:00"/>
    <n v="0.16736111111094942"/>
    <d v="1899-12-31T00:00:00"/>
    <s v="14:51"/>
  </r>
  <r>
    <s v="Secretaria de Gestão de Serviços"/>
    <x v="103"/>
    <m/>
    <m/>
    <s v=" SECGA  _Atualiz"/>
    <x v="69"/>
    <m/>
    <d v="2017-09-04T18:52:00"/>
    <d v="2017-09-04T19:04:00"/>
    <s v="Segue para análise e encaminhamento."/>
    <d v="1899-12-30T00:12:00"/>
    <n v="8.333333331393078E-3"/>
    <d v="1899-12-31T00:00:00"/>
    <s v="18:52"/>
  </r>
  <r>
    <s v="Secretaria de Gestão de Serviços"/>
    <x v="103"/>
    <m/>
    <m/>
    <s v=" CPL  _Atualiz"/>
    <x v="78"/>
    <m/>
    <d v="2017-09-04T19:04:00"/>
    <d v="2017-09-05T14:52:00"/>
    <s v="De acordo com a minuta do edital e seus anexos. Segue para análise dessa CPL e demais encaminhamen"/>
    <d v="1899-12-30T19:48:00"/>
    <n v="0.82499999999708962"/>
    <d v="1900-01-01T00:00:00"/>
    <s v="19:4"/>
  </r>
  <r>
    <s v="Secretaria de Gestão de Serviços"/>
    <x v="103"/>
    <m/>
    <m/>
    <s v=" ASSDG  _Atualiz"/>
    <x v="79"/>
    <m/>
    <d v="2017-09-05T14:52:00"/>
    <d v="2017-09-05T16:57:00"/>
    <s v="Para análise e aprovação."/>
    <d v="1899-12-30T02:05:00"/>
    <n v="8.6805555562023073E-2"/>
    <d v="1899-12-31T00:00:00"/>
    <s v="14:52"/>
  </r>
  <r>
    <s v="Secretaria de Gestão de Serviços"/>
    <x v="103"/>
    <m/>
    <m/>
    <s v=" DG  _Atualiz"/>
    <x v="68"/>
    <m/>
    <d v="2017-09-05T16:57:00"/>
    <d v="2017-09-05T18:43:00"/>
    <s v="Para apreciação."/>
    <d v="1899-12-30T01:46:00"/>
    <n v="7.3611111110949423E-2"/>
    <d v="1899-12-31T00:00:00"/>
    <s v="16:57"/>
  </r>
  <r>
    <s v="Secretaria de Gestão de Serviços"/>
    <x v="103"/>
    <m/>
    <m/>
    <s v=" SLIC  _Atualiz"/>
    <x v="76"/>
    <m/>
    <d v="2017-09-05T18:43:00"/>
    <d v="2017-09-11T15:23:00"/>
    <s v="PARA PUBLICAÇÃO DO EDITAL"/>
    <d v="1900-01-04T20:40:00"/>
    <n v="5.8611111111094942"/>
    <d v="1900-01-02T00:00:00"/>
    <s v="18:43"/>
  </r>
  <r>
    <s v="Secretaria de Gestão de Serviços"/>
    <x v="103"/>
    <m/>
    <m/>
    <s v=" CPL  _Atualiz"/>
    <x v="78"/>
    <m/>
    <d v="2017-09-11T15:23:00"/>
    <d v="2017-09-11T17:18:00"/>
    <s v="Para assinatura."/>
    <d v="1899-12-30T01:55:00"/>
    <n v="7.9861111109494232E-2"/>
    <d v="1899-12-31T00:00:00"/>
    <s v="15:23"/>
  </r>
  <r>
    <s v="Secretaria de Gestão de Serviços"/>
    <x v="103"/>
    <m/>
    <m/>
    <s v=" SLIC  _Atualiz"/>
    <x v="76"/>
    <m/>
    <d v="2017-09-11T17:18:00"/>
    <d v="2017-09-12T13:07:00"/>
    <s v="Edital assinado."/>
    <d v="1899-12-30T19:49:00"/>
    <n v="0.82569444444379769"/>
    <d v="1900-01-01T00:00:00"/>
    <s v="17:18"/>
  </r>
  <r>
    <s v="Secretaria de Gestão de Serviços"/>
    <x v="103"/>
    <m/>
    <m/>
    <s v=" CPL  _Atualiz"/>
    <x v="78"/>
    <m/>
    <d v="2017-09-12T13:07:00"/>
    <d v="2017-10-18T14:26:00"/>
    <s v="Para aguardar a abertura do certame."/>
    <d v="1900-02-04T01:19:00"/>
    <n v="36.054861111115315"/>
    <d v="1900-01-03T00:00:00"/>
    <s v="13:7"/>
  </r>
  <r>
    <s v="Secretaria de Gestão de Serviços"/>
    <x v="103"/>
    <m/>
    <m/>
    <s v=" SMIC  _Atualiz"/>
    <x v="175"/>
    <m/>
    <d v="2017-10-18T14:26:00"/>
    <d v="2017-10-20T13:46:00"/>
    <s v="Para manifestação."/>
    <d v="1899-12-31T23:20:00"/>
    <n v="1.9722222222189885"/>
    <d v="1900-01-02T00:00:00"/>
    <s v="14:26"/>
  </r>
  <r>
    <s v="Secretaria de Gestão de Serviços"/>
    <x v="103"/>
    <m/>
    <m/>
    <s v=" CPL  _Atualiz"/>
    <x v="78"/>
    <m/>
    <d v="2017-10-20T13:46:00"/>
    <d v="2017-10-20T17:57:00"/>
    <s v="Com as informações sobre serviços anteriores."/>
    <d v="1899-12-30T04:11:00"/>
    <n v="0.17430555555620231"/>
    <d v="1899-12-31T00:00:00"/>
    <s v="13:46"/>
  </r>
  <r>
    <s v="Secretaria de Gestão de Serviços"/>
    <x v="103"/>
    <m/>
    <m/>
    <s v=" ASSDG  _Atualiz"/>
    <x v="79"/>
    <m/>
    <d v="2017-10-20T17:57:00"/>
    <d v="2017-10-24T14:27:00"/>
    <s v="Para análise, e se de acordo, reatificação e encaminhamento ao GAB-DG para mesma finalidade."/>
    <d v="1900-01-02T20:30:00"/>
    <n v="3.8541666666642413"/>
    <d v="1900-01-02T00:00:00"/>
    <s v="17:57"/>
  </r>
  <r>
    <s v="Secretaria de Gestão de Serviços"/>
    <x v="103"/>
    <m/>
    <m/>
    <s v=" DG  _Atualiz"/>
    <x v="68"/>
    <m/>
    <d v="2017-10-24T14:27:00"/>
    <d v="2017-10-25T18:25:00"/>
    <s v="Para apreciação."/>
    <d v="1899-12-31T03:58:00"/>
    <n v="1.1652777777781012"/>
    <d v="1900-01-01T00:00:00"/>
    <s v="14:27"/>
  </r>
  <r>
    <s v="Secretaria de Gestão de Serviços"/>
    <x v="103"/>
    <m/>
    <m/>
    <s v=" CPL  _Atualiz"/>
    <x v="78"/>
    <m/>
    <d v="2017-10-25T18:25:00"/>
    <d v="2017-10-27T14:54:00"/>
    <s v="Para dar continuidade"/>
    <d v="1899-12-31T20:29:00"/>
    <n v="1.8534722222248092"/>
    <d v="1900-01-02T00:00:00"/>
    <s v="18:25"/>
  </r>
  <r>
    <s v="Secretaria de Gestão de Serviços"/>
    <x v="103"/>
    <m/>
    <m/>
    <s v=" ASSDG  _Atualiz"/>
    <x v="79"/>
    <m/>
    <d v="2017-10-27T14:54:00"/>
    <d v="2017-10-30T18:20:00"/>
    <s v="Finalizados os procedimentos do certame, segue o presente para análise, homologação"/>
    <d v="1900-01-02T03:26:00"/>
    <n v="3.1430555555562023"/>
    <d v="1900-01-01T00:00:00"/>
    <s v="14:54"/>
  </r>
  <r>
    <s v="Secretaria de Gestão de Serviços"/>
    <x v="104"/>
    <m/>
    <m/>
    <s v="SMIC  _Atualiz"/>
    <x v="173"/>
    <m/>
    <s v="-"/>
    <d v="2016-11-29T18:34:00"/>
    <s v="-"/>
    <d v="1899-12-30T00:00:00"/>
    <n v="0"/>
    <e v="#VALUE!"/>
    <e v="#VALUE!"/>
  </r>
  <r>
    <s v="Secretaria de Gestão de Serviços"/>
    <x v="104"/>
    <m/>
    <m/>
    <s v="CIP  _Atualiz"/>
    <x v="174"/>
    <m/>
    <d v="2016-11-29T18:34:00"/>
    <d v="2016-12-02T19:39:00"/>
    <s v="Para sua avaliação"/>
    <d v="1900-01-02T01:05:00"/>
    <n v="3.0451388888905058"/>
    <n v="-11"/>
    <s v="18:34"/>
  </r>
  <r>
    <s v="Secretaria de Gestão de Serviços"/>
    <x v="104"/>
    <m/>
    <m/>
    <s v="SMIC  _Atualiz"/>
    <x v="173"/>
    <m/>
    <d v="2016-12-02T19:39:00"/>
    <d v="2017-02-04T18:06:00"/>
    <s v="Para adaptações de acordo com exigências do TCU."/>
    <d v="1900-03-03T22:27:00"/>
    <n v="63.935416666667152"/>
    <d v="1900-08-21T00:00:00"/>
    <s v="19:39"/>
  </r>
  <r>
    <s v="Secretaria de Gestão de Serviços"/>
    <x v="104"/>
    <m/>
    <m/>
    <s v="CIP  _Atualiz"/>
    <x v="174"/>
    <m/>
    <d v="2017-02-04T18:06:00"/>
    <d v="2017-02-15T20:50:00"/>
    <s v="-"/>
    <d v="1900-01-10T02:44:00"/>
    <n v="11.113888888889051"/>
    <d v="1900-01-07T00:00:00"/>
    <s v="18:6"/>
  </r>
  <r>
    <s v="Secretaria de Gestão de Serviços"/>
    <x v="104"/>
    <m/>
    <m/>
    <s v="SECGS_Atualiz"/>
    <x v="18"/>
    <m/>
    <d v="2017-02-04T18:06:00"/>
    <d v="2017-02-24T14:45:00"/>
    <s v="-"/>
    <d v="1900-01-18T20:39:00"/>
    <n v="19.860416666670062"/>
    <d v="1900-01-14T00:00:00"/>
    <s v="18:6"/>
  </r>
  <r>
    <s v="Secretaria de Gestão de Serviços"/>
    <x v="104"/>
    <m/>
    <m/>
    <s v="SMIC  _Atualiz"/>
    <x v="173"/>
    <m/>
    <d v="2017-02-24T14:45:00"/>
    <d v="2017-03-13T17:19:00"/>
    <s v="Conclusão de trâmite colaborativo"/>
    <d v="1900-01-16T02:34:00"/>
    <n v="17.106944444443798"/>
    <n v="-10"/>
    <s v="14:45"/>
  </r>
  <r>
    <s v="Secretaria de Gestão de Serviços"/>
    <x v="104"/>
    <m/>
    <m/>
    <s v="CIP  _Atualiz"/>
    <x v="174"/>
    <m/>
    <d v="2017-03-13T17:19:00"/>
    <d v="2017-03-16T19:02:00"/>
    <s v="-"/>
    <d v="1900-01-02T01:43:00"/>
    <n v="3.0715277777781012"/>
    <d v="1900-01-03T00:00:00"/>
    <s v="17:19"/>
  </r>
  <r>
    <s v="Secretaria de Gestão de Serviços"/>
    <x v="104"/>
    <m/>
    <m/>
    <s v="SECGS_Atualiz"/>
    <x v="18"/>
    <m/>
    <d v="2017-03-13T17:19:00"/>
    <d v="2017-03-21T10:24:00"/>
    <s v="-"/>
    <d v="1900-01-06T17:05:00"/>
    <n v="7.7118055555547471"/>
    <d v="1900-01-06T00:00:00"/>
    <s v="17:19"/>
  </r>
  <r>
    <s v="Secretaria de Gestão de Serviços"/>
    <x v="104"/>
    <m/>
    <m/>
    <s v="SMIC  _Atualiz"/>
    <x v="173"/>
    <m/>
    <d v="2017-03-21T10:24:00"/>
    <d v="2017-04-07T18:14:00"/>
    <s v="Conclusão de trâmite colaborativo"/>
    <d v="1900-01-16T07:50:00"/>
    <n v="17.326388888890506"/>
    <n v="-7"/>
    <s v="10:24"/>
  </r>
  <r>
    <s v="Secretaria de Gestão de Serviços"/>
    <x v="104"/>
    <m/>
    <m/>
    <s v=" CIP  _Atualiz"/>
    <x v="176"/>
    <m/>
    <d v="2017-04-07T18:14:00"/>
    <d v="2017-04-11T17:56:00"/>
    <s v="Para encaminhamentos."/>
    <d v="1900-01-02T23:42:00"/>
    <n v="3.9874999999956344"/>
    <d v="1900-01-02T00:00:00"/>
    <s v="18:14"/>
  </r>
  <r>
    <s v="Secretaria de Gestão de Serviços"/>
    <x v="104"/>
    <m/>
    <m/>
    <s v=" SMIC  _Atualiz"/>
    <x v="175"/>
    <m/>
    <d v="2017-04-11T17:56:00"/>
    <d v="2017-04-17T15:01:00"/>
    <s v="Para incluir item."/>
    <d v="1900-01-04T21:05:00"/>
    <n v="5.8784722222262644"/>
    <d v="1900-01-01T00:00:00"/>
    <s v="17:56"/>
  </r>
  <r>
    <s v="Secretaria de Gestão de Serviços"/>
    <x v="104"/>
    <m/>
    <m/>
    <s v=" CIP  _Atualiz"/>
    <x v="176"/>
    <m/>
    <d v="2017-04-17T15:01:00"/>
    <d v="2017-04-17T16:29:00"/>
    <s v="Segue para continuidade da contratação."/>
    <d v="1899-12-30T01:28:00"/>
    <n v="6.1111111106583849E-2"/>
    <d v="1899-12-31T00:00:00"/>
    <s v="15:1"/>
  </r>
  <r>
    <s v="Secretaria de Gestão de Serviços"/>
    <x v="104"/>
    <m/>
    <m/>
    <s v="SECGS_Atualiz"/>
    <x v="18"/>
    <m/>
    <d v="2017-04-17T16:29:00"/>
    <d v="2017-04-18T17:36:00"/>
    <s v="Para apreciação superior."/>
    <d v="1899-12-31T01:07:00"/>
    <n v="1.046527777776646"/>
    <d v="1900-01-01T00:00:00"/>
    <s v="16:29"/>
  </r>
  <r>
    <s v="Secretaria de Gestão de Serviços"/>
    <x v="104"/>
    <m/>
    <m/>
    <s v=" SPO  _Atualiz"/>
    <x v="70"/>
    <m/>
    <d v="2017-04-18T17:36:00"/>
    <d v="2017-04-19T18:29:00"/>
    <s v="Solicitamos disponibilidade orÃ§amentÃ¡ria para viabilizar a licitaÃ§Ã£o."/>
    <d v="1899-12-31T00:53:00"/>
    <n v="1.0368055555591127"/>
    <d v="1900-01-01T00:00:00"/>
    <s v="17:36"/>
  </r>
  <r>
    <s v="Secretaria de Gestão de Serviços"/>
    <x v="104"/>
    <m/>
    <m/>
    <s v=" CO  _Atualiz"/>
    <x v="71"/>
    <m/>
    <d v="2017-04-19T18:29:00"/>
    <d v="2017-04-19T19:41:00"/>
    <s v="Com a informação de disponibilidade"/>
    <d v="1899-12-30T01:12:00"/>
    <n v="5.0000000002910383E-2"/>
    <d v="1899-12-31T00:00:00"/>
    <s v="18:29"/>
  </r>
  <r>
    <s v="Secretaria de Gestão de Serviços"/>
    <x v="104"/>
    <m/>
    <m/>
    <s v=" SECOFC  _Atualiz"/>
    <x v="72"/>
    <m/>
    <d v="2017-04-19T19:41:00"/>
    <d v="2017-04-26T19:58:00"/>
    <s v="Para ciência e encaminhamento."/>
    <d v="1900-01-06T00:17:00"/>
    <n v="7.0118055555503815"/>
    <d v="1900-01-04T00:00:00"/>
    <s v="19:41"/>
  </r>
  <r>
    <s v="Secretaria de Gestão de Serviços"/>
    <x v="104"/>
    <m/>
    <m/>
    <s v=" DG  _Atualiz"/>
    <x v="68"/>
    <m/>
    <d v="2017-04-26T19:58:00"/>
    <d v="2017-05-04T18:53:00"/>
    <s v="Com solicitação de autorização"/>
    <d v="1900-01-06T22:55:00"/>
    <n v="7.9548611111167702"/>
    <n v="-17"/>
    <s v="19:58"/>
  </r>
  <r>
    <s v="Secretaria de Gestão de Serviços"/>
    <x v="104"/>
    <m/>
    <m/>
    <s v=" SECGA  _Atualiz"/>
    <x v="69"/>
    <m/>
    <d v="2017-05-04T18:53:00"/>
    <d v="2017-05-05T14:05:00"/>
    <s v="para os procedimentos de licitação."/>
    <d v="1899-12-30T19:12:00"/>
    <n v="0.79999999999563443"/>
    <d v="1900-01-01T00:00:00"/>
    <s v="18:53"/>
  </r>
  <r>
    <s v="Secretaria de Gestão de Serviços"/>
    <x v="104"/>
    <m/>
    <m/>
    <s v=" CLC  _Atualiz"/>
    <x v="74"/>
    <m/>
    <d v="2017-05-05T14:05:00"/>
    <d v="2017-05-08T13:59:00"/>
    <s v="De acordo. Segue para os procedimentos de praxe."/>
    <d v="1900-01-01T23:54:00"/>
    <n v="2.9958333333343035"/>
    <d v="1900-01-01T00:00:00"/>
    <s v="14:5"/>
  </r>
  <r>
    <s v="Secretaria de Gestão de Serviços"/>
    <x v="104"/>
    <m/>
    <m/>
    <s v=" SLIC  _Atualiz"/>
    <x v="76"/>
    <m/>
    <d v="2017-05-08T13:59:00"/>
    <d v="2017-05-19T16:33:00"/>
    <s v="Para verificaÃ§Ã£o prÃ©via do Projeto BÃ¡sico."/>
    <d v="1900-01-10T02:34:00"/>
    <n v="11.106944444443798"/>
    <d v="1900-01-09T00:00:00"/>
    <s v="13:59"/>
  </r>
  <r>
    <s v="Secretaria de Gestão de Serviços"/>
    <x v="104"/>
    <m/>
    <m/>
    <s v=" CLC  _Atualiz"/>
    <x v="74"/>
    <m/>
    <d v="2017-05-19T16:33:00"/>
    <d v="2017-05-30T20:46:00"/>
    <s v="À CLC: à consideração superior."/>
    <d v="1900-01-10T04:13:00"/>
    <n v="11.175694444442343"/>
    <d v="1900-01-07T00:00:00"/>
    <s v="16:33"/>
  </r>
  <r>
    <s v="Secretaria de Gestão de Serviços"/>
    <x v="104"/>
    <m/>
    <m/>
    <s v=" CIP  _Atualiz"/>
    <x v="176"/>
    <m/>
    <d v="2017-05-30T20:46:00"/>
    <d v="2017-05-31T17:59:00"/>
    <s v="Para apreciação e adequações do Projeto Básico."/>
    <d v="1899-12-30T21:13:00"/>
    <n v="0.88402777777810115"/>
    <d v="1900-01-01T00:00:00"/>
    <s v="20:46"/>
  </r>
  <r>
    <s v="Secretaria de Gestão de Serviços"/>
    <x v="104"/>
    <m/>
    <m/>
    <s v=" SMIC  _Atualiz"/>
    <x v="175"/>
    <m/>
    <d v="2017-05-31T17:59:00"/>
    <d v="2017-06-07T15:14:00"/>
    <s v="Para readequar o projeto básico."/>
    <d v="1900-01-05T21:15:00"/>
    <n v="6.8854166666715173"/>
    <n v="-17"/>
    <s v="17:59"/>
  </r>
  <r>
    <s v="Secretaria de Gestão de Serviços"/>
    <x v="104"/>
    <m/>
    <m/>
    <s v=" CIP  _Atualiz"/>
    <x v="176"/>
    <m/>
    <d v="2017-06-07T15:14:00"/>
    <d v="2017-06-12T18:55:00"/>
    <s v="Segue o projeto básico readequado para continuidade da contratação."/>
    <d v="1900-01-04T03:41:00"/>
    <n v="5.1534722222204437"/>
    <d v="1900-01-03T00:00:00"/>
    <s v="15:14"/>
  </r>
  <r>
    <s v="Secretaria de Gestão de Serviços"/>
    <x v="104"/>
    <m/>
    <m/>
    <s v="SECGS_Atualiz"/>
    <x v="18"/>
    <m/>
    <d v="2017-06-12T18:55:00"/>
    <d v="2017-06-14T11:29:00"/>
    <s v="Para dar continuidade no processo licitatório."/>
    <d v="1899-12-31T16:34:00"/>
    <n v="1.6902777777795563"/>
    <d v="1900-01-02T00:00:00"/>
    <s v="18:55"/>
  </r>
  <r>
    <s v="Secretaria de Gestão de Serviços"/>
    <x v="104"/>
    <m/>
    <m/>
    <s v=" CIP  _Atualiz"/>
    <x v="176"/>
    <m/>
    <d v="2017-06-14T11:29:00"/>
    <d v="2017-06-14T20:18:00"/>
    <s v="Solicitamos informar os itens que foram acordados como de necessÃ¡ria alteraÃ§Ã£o ao projeto bÃ¡sico, co"/>
    <d v="1899-12-30T08:49:00"/>
    <n v="0.36736111110803904"/>
    <d v="1899-12-31T00:00:00"/>
    <s v="11:29"/>
  </r>
  <r>
    <s v="Secretaria de Gestão de Serviços"/>
    <x v="104"/>
    <m/>
    <m/>
    <s v=" SMIC  _Atualiz"/>
    <x v="175"/>
    <m/>
    <d v="2017-06-14T20:18:00"/>
    <d v="2017-06-20T15:50:00"/>
    <s v="Para informar as alterações do Projeto Básico"/>
    <d v="1900-01-04T19:32:00"/>
    <n v="5.8138888888861402"/>
    <d v="1900-01-03T00:00:00"/>
    <s v="20:18"/>
  </r>
  <r>
    <s v="Secretaria de Gestão de Serviços"/>
    <x v="104"/>
    <m/>
    <m/>
    <s v=" CIP  _Atualiz"/>
    <x v="176"/>
    <m/>
    <d v="2017-06-20T15:50:00"/>
    <d v="2017-06-20T17:35:00"/>
    <s v="Para encaminhamentos."/>
    <d v="1899-12-30T01:45:00"/>
    <n v="7.2916666671517305E-2"/>
    <d v="1899-12-31T00:00:00"/>
    <s v="15:50"/>
  </r>
  <r>
    <s v="Secretaria de Gestão de Serviços"/>
    <x v="104"/>
    <m/>
    <m/>
    <s v="SECGS_Atualiz"/>
    <x v="18"/>
    <m/>
    <d v="2017-06-20T17:35:00"/>
    <d v="2017-06-21T11:29:00"/>
    <s v="Para dar continuidade no processo licitatório."/>
    <d v="1899-12-30T17:54:00"/>
    <n v="0.74583333333430346"/>
    <d v="1900-01-01T00:00:00"/>
    <s v="17:35"/>
  </r>
  <r>
    <s v="Secretaria de Gestão de Serviços"/>
    <x v="104"/>
    <m/>
    <m/>
    <s v=" CLC  _Atualiz"/>
    <x v="74"/>
    <m/>
    <d v="2017-06-21T11:29:00"/>
    <d v="2017-06-27T19:49:00"/>
    <s v="Para continuidade dos procedimentos licitatÃ³rios considerando versÃ£o final do projeto bÃ¡sico, confor"/>
    <d v="1900-01-05T08:20:00"/>
    <n v="6.3472222222189885"/>
    <d v="1900-01-04T00:00:00"/>
    <s v="11:29"/>
  </r>
  <r>
    <s v="Secretaria de Gestão de Serviços"/>
    <x v="104"/>
    <m/>
    <m/>
    <s v=" SC  _Atualiz"/>
    <x v="75"/>
    <m/>
    <d v="2017-06-27T19:49:00"/>
    <d v="2017-07-04T16:59:00"/>
    <s v="Para orçar."/>
    <d v="1900-01-05T21:10:00"/>
    <n v="6.8819444444452529"/>
    <n v="-18"/>
    <s v="19:49"/>
  </r>
  <r>
    <s v="Secretaria de Gestão de Serviços"/>
    <x v="104"/>
    <m/>
    <m/>
    <s v=" CLC  _Atualiz"/>
    <x v="74"/>
    <m/>
    <d v="2017-07-04T16:59:00"/>
    <d v="2017-07-04T18:41:00"/>
    <s v="Senhor Coordenadora: C"/>
    <d v="1899-12-30T01:42:00"/>
    <n v="7.0833333331393078E-2"/>
    <d v="1899-12-31T00:00:00"/>
    <s v="16:59"/>
  </r>
  <r>
    <s v="Secretaria de Gestão de Serviços"/>
    <x v="104"/>
    <m/>
    <m/>
    <s v=" SMIC  _Atualiz"/>
    <x v="175"/>
    <m/>
    <d v="2017-07-04T18:41:00"/>
    <d v="2017-07-05T15:48:00"/>
    <s v="Para verificar o Projeto Básico."/>
    <d v="1899-12-30T21:07:00"/>
    <n v="0.87986111111240461"/>
    <d v="1900-01-01T00:00:00"/>
    <s v="18:41"/>
  </r>
  <r>
    <s v="Secretaria de Gestão de Serviços"/>
    <x v="104"/>
    <m/>
    <m/>
    <s v=" CLC  _Atualiz"/>
    <x v="74"/>
    <m/>
    <d v="2017-07-05T15:48:00"/>
    <d v="2017-07-05T19:42:00"/>
    <s v="Para continuidade da contratação."/>
    <d v="1899-12-30T03:54:00"/>
    <n v="0.16249999999854481"/>
    <d v="1899-12-31T00:00:00"/>
    <s v="15:48"/>
  </r>
  <r>
    <s v="Secretaria de Gestão de Serviços"/>
    <x v="104"/>
    <m/>
    <m/>
    <s v=" SC  _Atualiz"/>
    <x v="75"/>
    <m/>
    <d v="2017-07-05T19:42:00"/>
    <d v="2017-07-20T14:14:00"/>
    <s v="Segue Projeto Básico retificado com as informações solicitadas."/>
    <d v="1900-01-13T18:32:00"/>
    <n v="14.772222222221899"/>
    <d v="1900-01-11T00:00:00"/>
    <s v="19:42"/>
  </r>
  <r>
    <s v="Secretaria de Gestão de Serviços"/>
    <x v="104"/>
    <m/>
    <m/>
    <s v=" CLC  _Atualiz"/>
    <x v="74"/>
    <m/>
    <d v="2017-07-20T14:14:00"/>
    <d v="2017-07-20T15:09:00"/>
    <s v="Senhora Coordenadora:"/>
    <d v="1899-12-30T00:55:00"/>
    <n v="3.8194444445252884E-2"/>
    <d v="1899-12-31T00:00:00"/>
    <s v="14:14"/>
  </r>
  <r>
    <s v="Secretaria de Gestão de Serviços"/>
    <x v="104"/>
    <m/>
    <m/>
    <s v="SECGS_Atualiz"/>
    <x v="18"/>
    <m/>
    <d v="2017-07-20T15:09:00"/>
    <d v="2017-07-20T19:49:00"/>
    <s v="Segue para providências."/>
    <d v="1899-12-30T04:40:00"/>
    <n v="0.19444444444525288"/>
    <d v="1899-12-31T00:00:00"/>
    <s v="15:9"/>
  </r>
  <r>
    <s v="Secretaria de Gestão de Serviços"/>
    <x v="104"/>
    <m/>
    <m/>
    <s v=" CLC  _Atualiz"/>
    <x v="74"/>
    <m/>
    <d v="2017-07-20T19:49:00"/>
    <d v="2017-07-21T15:05:00"/>
    <s v="Projeto retificado."/>
    <d v="1899-12-30T19:16:00"/>
    <n v="0.80277777777519077"/>
    <d v="1900-01-01T00:00:00"/>
    <s v="19:49"/>
  </r>
  <r>
    <s v="Secretaria de Gestão de Serviços"/>
    <x v="104"/>
    <m/>
    <m/>
    <s v=" SMIC  _Atualiz"/>
    <x v="175"/>
    <m/>
    <d v="2017-07-21T15:05:00"/>
    <d v="2017-07-21T15:46:00"/>
    <s v="À pedido."/>
    <d v="1899-12-30T00:41:00"/>
    <n v="2.8472222227719612E-2"/>
    <d v="1899-12-31T00:00:00"/>
    <s v="15:5"/>
  </r>
  <r>
    <s v="Secretaria de Gestão de Serviços"/>
    <x v="104"/>
    <m/>
    <m/>
    <s v=" CLC  _Atualiz"/>
    <x v="74"/>
    <m/>
    <d v="2017-07-21T15:46:00"/>
    <d v="2017-07-21T19:00:00"/>
    <s v="Para continuidade dos procedimentos."/>
    <d v="1899-12-30T03:14:00"/>
    <n v="0.13472222221753327"/>
    <d v="1899-12-31T00:00:00"/>
    <s v="15:46"/>
  </r>
  <r>
    <s v="Secretaria de Gestão de Serviços"/>
    <x v="104"/>
    <m/>
    <m/>
    <s v=" SPO  _Atualiz"/>
    <x v="70"/>
    <m/>
    <d v="2017-07-21T19:00:00"/>
    <d v="2017-07-24T17:29:00"/>
    <s v="Para informar a disponibilidade orçamentária."/>
    <d v="1900-01-01T22:29:00"/>
    <n v="2.9368055555605679"/>
    <d v="1900-01-01T00:00:00"/>
    <s v="19:0"/>
  </r>
  <r>
    <s v="Secretaria de Gestão de Serviços"/>
    <x v="104"/>
    <m/>
    <m/>
    <s v=" COC  _Atualiz"/>
    <x v="80"/>
    <m/>
    <d v="2017-07-24T17:29:00"/>
    <d v="2017-07-24T17:44:00"/>
    <s v="Com a informação."/>
    <d v="1899-12-30T00:15:00"/>
    <n v="1.0416666664241347E-2"/>
    <d v="1899-12-31T00:00:00"/>
    <s v="17:29"/>
  </r>
  <r>
    <s v="Secretaria de Gestão de Serviços"/>
    <x v="104"/>
    <m/>
    <m/>
    <s v=" SMIC  _Atualiz"/>
    <x v="175"/>
    <m/>
    <d v="2017-07-24T17:44:00"/>
    <d v="2017-07-24T19:13:00"/>
    <s v="Para ciência e demais providências."/>
    <d v="1899-12-30T01:29:00"/>
    <n v="6.1805555553291924E-2"/>
    <d v="1899-12-31T00:00:00"/>
    <s v="17:44"/>
  </r>
  <r>
    <s v="Secretaria de Gestão de Serviços"/>
    <x v="104"/>
    <m/>
    <m/>
    <s v=" COC  _Atualiz"/>
    <x v="80"/>
    <m/>
    <d v="2017-07-24T19:13:00"/>
    <d v="2017-07-25T13:06:00"/>
    <s v="Para continuidade da tramitação."/>
    <d v="1899-12-30T17:53:00"/>
    <n v="0.74513888888759539"/>
    <d v="1900-01-01T00:00:00"/>
    <s v="19:13"/>
  </r>
  <r>
    <s v="Secretaria de Gestão de Serviços"/>
    <x v="104"/>
    <m/>
    <m/>
    <s v=" SPO  _Atualiz"/>
    <x v="70"/>
    <m/>
    <d v="2017-07-25T13:06:00"/>
    <d v="2017-07-25T16:08:00"/>
    <s v="Com informações solicitadas."/>
    <d v="1899-12-30T03:02:00"/>
    <n v="0.12638888889341615"/>
    <d v="1899-12-31T00:00:00"/>
    <s v="13:6"/>
  </r>
  <r>
    <s v="Secretaria de Gestão de Serviços"/>
    <x v="104"/>
    <m/>
    <m/>
    <s v=" COC  _Atualiz"/>
    <x v="80"/>
    <m/>
    <d v="2017-07-25T16:08:00"/>
    <d v="2017-07-25T17:12:00"/>
    <s v="Com a informação."/>
    <d v="1899-12-30T01:04:00"/>
    <n v="4.4444444443797693E-2"/>
    <d v="1899-12-31T00:00:00"/>
    <s v="16:8"/>
  </r>
  <r>
    <s v="Secretaria de Gestão de Serviços"/>
    <x v="104"/>
    <m/>
    <m/>
    <s v=" SECOFC  _Atualiz"/>
    <x v="72"/>
    <m/>
    <d v="2017-07-25T17:12:00"/>
    <d v="2017-07-25T19:21:00"/>
    <s v="Para ciência e encaminhamento."/>
    <d v="1899-12-30T02:09:00"/>
    <n v="8.9583333334303461E-2"/>
    <d v="1899-12-31T00:00:00"/>
    <s v="17:12"/>
  </r>
  <r>
    <s v="Secretaria de Gestão de Serviços"/>
    <x v="104"/>
    <m/>
    <m/>
    <s v=" SECGA  _Atualiz"/>
    <x v="69"/>
    <m/>
    <d v="2017-07-25T19:21:00"/>
    <d v="2017-07-26T17:32:00"/>
    <s v="Para demais providências"/>
    <d v="1899-12-30T22:11:00"/>
    <n v="0.92430555555620231"/>
    <d v="1900-01-01T00:00:00"/>
    <s v="19:21"/>
  </r>
  <r>
    <s v="Secretaria de Gestão de Serviços"/>
    <x v="104"/>
    <m/>
    <m/>
    <s v=" CLC  _Atualiz"/>
    <x v="74"/>
    <m/>
    <d v="2017-07-26T17:32:00"/>
    <d v="2017-07-26T19:02:00"/>
    <s v="Conforme despacho no doc.141067."/>
    <d v="1899-12-30T01:30:00"/>
    <n v="6.25E-2"/>
    <d v="1899-12-31T00:00:00"/>
    <s v="17:32"/>
  </r>
  <r>
    <s v="Secretaria de Gestão de Serviços"/>
    <x v="104"/>
    <m/>
    <m/>
    <s v=" SMIC  _Atualiz"/>
    <x v="175"/>
    <m/>
    <d v="2017-07-26T19:02:00"/>
    <d v="2017-07-26T19:51:00"/>
    <s v="Para prestar informações no processo."/>
    <d v="1899-12-30T00:49:00"/>
    <n v="3.4027777772280388E-2"/>
    <d v="1899-12-31T00:00:00"/>
    <s v="19:2"/>
  </r>
  <r>
    <s v="Secretaria de Gestão de Serviços"/>
    <x v="104"/>
    <m/>
    <m/>
    <s v=" CIP  _Atualiz"/>
    <x v="176"/>
    <m/>
    <d v="2017-07-26T19:51:00"/>
    <d v="2017-07-27T18:25:00"/>
    <s v="Segue com minuta de despacho."/>
    <d v="1899-12-30T22:34:00"/>
    <n v="0.94027777777955635"/>
    <d v="1900-01-01T00:00:00"/>
    <s v="19:51"/>
  </r>
  <r>
    <s v="Secretaria de Gestão de Serviços"/>
    <x v="104"/>
    <m/>
    <m/>
    <s v=" CLC  _Atualiz"/>
    <x v="74"/>
    <m/>
    <d v="2017-07-27T18:25:00"/>
    <d v="2017-07-27T19:21:00"/>
    <s v="À CLC: com as informações solicitadas."/>
    <d v="1899-12-30T00:56:00"/>
    <n v="3.888888889196096E-2"/>
    <d v="1899-12-31T00:00:00"/>
    <s v="18:25"/>
  </r>
  <r>
    <s v="Secretaria de Gestão de Serviços"/>
    <x v="104"/>
    <m/>
    <m/>
    <s v=" SC  _Atualiz"/>
    <x v="75"/>
    <m/>
    <d v="2017-07-27T19:21:00"/>
    <d v="2017-07-28T15:01:00"/>
    <s v="Para elaborar Termo de Abertura de Licitação."/>
    <d v="1899-12-30T19:40:00"/>
    <n v="0.81944444444525288"/>
    <d v="1900-01-01T00:00:00"/>
    <s v="19:21"/>
  </r>
  <r>
    <s v="Secretaria de Gestão de Serviços"/>
    <x v="104"/>
    <m/>
    <m/>
    <s v=" CLC  _Atualiz"/>
    <x v="74"/>
    <m/>
    <d v="2017-07-28T15:01:00"/>
    <d v="2017-07-31T13:43:00"/>
    <s v="Termo de Abertura de Licitação"/>
    <d v="1900-01-01T22:42:00"/>
    <n v="2.9458333333313931"/>
    <d v="1900-01-01T00:00:00"/>
    <s v="15:1"/>
  </r>
  <r>
    <s v="Secretaria de Gestão de Serviços"/>
    <x v="104"/>
    <m/>
    <m/>
    <s v=" SC  _Atualiz"/>
    <x v="75"/>
    <m/>
    <d v="2017-07-31T13:43:00"/>
    <d v="2017-07-31T14:38:00"/>
    <s v="Para retificação do TAL."/>
    <d v="1899-12-30T00:55:00"/>
    <n v="3.8194444445252884E-2"/>
    <d v="1899-12-31T00:00:00"/>
    <s v="13:43"/>
  </r>
  <r>
    <s v="Secretaria de Gestão de Serviços"/>
    <x v="104"/>
    <m/>
    <m/>
    <s v=" CLC  _Atualiz"/>
    <x v="74"/>
    <m/>
    <d v="2017-07-31T14:38:00"/>
    <d v="2017-08-01T16:19:00"/>
    <s v="Senhora Coordenadora:"/>
    <d v="1899-12-31T01:41:00"/>
    <n v="1.070138888884685"/>
    <n v="-22"/>
    <s v="14:38"/>
  </r>
  <r>
    <s v="Secretaria de Gestão de Serviços"/>
    <x v="104"/>
    <m/>
    <m/>
    <s v=" SECGA  _Atualiz"/>
    <x v="69"/>
    <m/>
    <d v="2017-08-01T16:19:00"/>
    <d v="2017-08-01T18:37:00"/>
    <s v="Segue Termo de Abertura de Licitação nº 77/2017 para autorização."/>
    <d v="1899-12-30T02:18:00"/>
    <n v="9.5833333332848269E-2"/>
    <d v="1899-12-31T00:00:00"/>
    <s v="16:19"/>
  </r>
  <r>
    <s v="Secretaria de Gestão de Serviços"/>
    <x v="104"/>
    <m/>
    <m/>
    <s v=" SMIC  _Atualiz"/>
    <x v="175"/>
    <m/>
    <d v="2017-08-01T18:37:00"/>
    <d v="2017-08-01T19:16:00"/>
    <s v="Para informar."/>
    <d v="1899-12-30T00:39:00"/>
    <n v="2.7083333334303461E-2"/>
    <d v="1899-12-31T00:00:00"/>
    <s v="18:37"/>
  </r>
  <r>
    <s v="Secretaria de Gestão de Serviços"/>
    <x v="104"/>
    <m/>
    <m/>
    <s v=" SC  _Atualiz"/>
    <x v="75"/>
    <m/>
    <d v="2017-08-01T19:16:00"/>
    <d v="2017-08-02T18:03:00"/>
    <s v="Para retificação do Termo de Abertura de Licitação."/>
    <d v="1899-12-30T22:47:00"/>
    <n v="0.9493055555576575"/>
    <d v="1900-01-01T00:00:00"/>
    <s v="19:16"/>
  </r>
  <r>
    <s v="Secretaria de Gestão de Serviços"/>
    <x v="104"/>
    <m/>
    <m/>
    <s v=" SECGA  _Atualiz"/>
    <x v="69"/>
    <m/>
    <d v="2017-08-02T18:03:00"/>
    <d v="2017-08-03T13:51:00"/>
    <s v="Termo de Abertura de Licitação retificado"/>
    <d v="1899-12-30T19:48:00"/>
    <n v="0.82499999999708962"/>
    <d v="1900-01-01T00:00:00"/>
    <s v="18:3"/>
  </r>
  <r>
    <s v="Secretaria de Gestão de Serviços"/>
    <x v="104"/>
    <m/>
    <m/>
    <s v=" CLC  _Atualiz"/>
    <x v="74"/>
    <m/>
    <d v="2017-08-03T13:51:00"/>
    <d v="2017-08-03T15:26:00"/>
    <s v="Para elaboração da minuta do edital."/>
    <d v="1899-12-30T01:35:00"/>
    <n v="6.5972222226264421E-2"/>
    <d v="1899-12-31T00:00:00"/>
    <s v="13:51"/>
  </r>
  <r>
    <s v="Secretaria de Gestão de Serviços"/>
    <x v="104"/>
    <m/>
    <m/>
    <s v=" SLIC  _Atualiz"/>
    <x v="76"/>
    <m/>
    <d v="2017-08-03T15:26:00"/>
    <d v="2017-08-09T18:40:00"/>
    <s v="I - À SLIC, para elaboração da minuta do edital; II - À SCON, para elaboração da minuta contratual."/>
    <d v="1900-01-05T03:14:00"/>
    <n v="6.1347222222248092"/>
    <d v="1900-01-04T00:00:00"/>
    <s v="15:26"/>
  </r>
  <r>
    <s v="Secretaria de Gestão de Serviços"/>
    <x v="104"/>
    <m/>
    <m/>
    <s v=" SCON  _Atualiz"/>
    <x v="77"/>
    <m/>
    <d v="2017-08-09T18:40:00"/>
    <d v="2017-08-25T15:03:00"/>
    <s v="Para elaborar a minuta do contrato (Anexo VIII)."/>
    <d v="1900-01-14T20:23:00"/>
    <n v="15.849305555551837"/>
    <d v="1900-01-11T00:00:00"/>
    <s v="18:40"/>
  </r>
  <r>
    <s v="Secretaria de Gestão de Serviços"/>
    <x v="104"/>
    <m/>
    <m/>
    <s v=" SLIC  _Atualiz"/>
    <x v="76"/>
    <m/>
    <d v="2017-08-25T15:03:00"/>
    <d v="2017-08-25T19:02:00"/>
    <s v="Anexada minuta em campo próprio."/>
    <d v="1899-12-30T03:59:00"/>
    <n v="0.16597222222480923"/>
    <d v="1899-12-31T00:00:00"/>
    <s v="15:3"/>
  </r>
  <r>
    <s v="Secretaria de Gestão de Serviços"/>
    <x v="104"/>
    <m/>
    <m/>
    <s v=" CLC  _Atualiz"/>
    <x v="74"/>
    <m/>
    <d v="2017-08-25T19:02:00"/>
    <d v="2017-08-25T20:51:00"/>
    <s v="Com minutas do edital e anexos, para análise e encaminhamento."/>
    <d v="1899-12-30T01:49:00"/>
    <n v="7.5694444443797693E-2"/>
    <d v="1899-12-31T00:00:00"/>
    <s v="19:2"/>
  </r>
  <r>
    <s v="Secretaria de Gestão de Serviços"/>
    <x v="104"/>
    <m/>
    <m/>
    <s v=" SECGA  _Atualiz"/>
    <x v="69"/>
    <m/>
    <d v="2017-08-25T20:51:00"/>
    <d v="2017-08-28T18:29:00"/>
    <s v="Submetemos à apreciação superior."/>
    <d v="1900-01-01T21:38:00"/>
    <n v="2.9013888888875954"/>
    <d v="1900-01-01T00:00:00"/>
    <s v="20:51"/>
  </r>
  <r>
    <s v="Secretaria de Gestão de Serviços"/>
    <x v="104"/>
    <m/>
    <m/>
    <s v=" CPL  _Atualiz"/>
    <x v="78"/>
    <m/>
    <d v="2017-08-28T18:29:00"/>
    <d v="2017-08-29T18:35:00"/>
    <s v="De acordo com a minuta do edital e seus anexos. Segue para análise dessa CPL e demais"/>
    <d v="1899-12-31T00:06:00"/>
    <n v="1.0041666666656965"/>
    <d v="1900-01-01T00:00:00"/>
    <s v="18:29"/>
  </r>
  <r>
    <s v="Secretaria de Gestão de Serviços"/>
    <x v="104"/>
    <m/>
    <m/>
    <s v=" ASSDG  _Atualiz"/>
    <x v="79"/>
    <m/>
    <d v="2017-08-29T18:35:00"/>
    <d v="2017-09-04T13:49:00"/>
    <s v="Para análise e aprovação."/>
    <d v="1900-01-04T19:14:00"/>
    <n v="5.8013888888890506"/>
    <n v="-18"/>
    <s v="18:35"/>
  </r>
  <r>
    <s v="Secretaria de Gestão de Serviços"/>
    <x v="104"/>
    <m/>
    <m/>
    <s v=" DG  _Atualiz"/>
    <x v="68"/>
    <m/>
    <d v="2017-09-04T13:49:00"/>
    <d v="2017-09-04T14:54:00"/>
    <s v="Para apreciação."/>
    <d v="1899-12-30T01:05:00"/>
    <n v="4.5138888890505768E-2"/>
    <d v="1899-12-31T00:00:00"/>
    <s v="13:49"/>
  </r>
  <r>
    <s v="Secretaria de Gestão de Serviços"/>
    <x v="104"/>
    <m/>
    <m/>
    <s v=" SLIC  _Atualiz"/>
    <x v="76"/>
    <m/>
    <d v="2017-09-04T14:54:00"/>
    <d v="2017-09-04T18:25:00"/>
    <s v="PARA PUBLICAÇÃO"/>
    <d v="1899-12-30T03:31:00"/>
    <n v="0.14652777777519077"/>
    <d v="1899-12-31T00:00:00"/>
    <s v="14:54"/>
  </r>
  <r>
    <s v="Secretaria de Gestão de Serviços"/>
    <x v="104"/>
    <m/>
    <m/>
    <s v=" CPL  _Atualiz"/>
    <x v="78"/>
    <m/>
    <d v="2017-09-04T18:25:00"/>
    <d v="2017-09-05T13:24:00"/>
    <s v="Para assinatura."/>
    <d v="1899-12-30T18:59:00"/>
    <n v="0.79097222222480923"/>
    <d v="1900-01-01T00:00:00"/>
    <s v="18:25"/>
  </r>
  <r>
    <s v="Secretaria de Gestão de Serviços"/>
    <x v="104"/>
    <m/>
    <m/>
    <s v=" SLIC  _Atualiz"/>
    <x v="76"/>
    <m/>
    <d v="2017-09-05T13:24:00"/>
    <d v="2017-09-06T12:25:00"/>
    <s v="Edital assinado."/>
    <d v="1899-12-30T23:01:00"/>
    <n v="0.95902777777519077"/>
    <d v="1900-01-01T00:00:00"/>
    <s v="13:24"/>
  </r>
  <r>
    <s v="Secretaria de Gestão de Serviços"/>
    <x v="104"/>
    <m/>
    <m/>
    <s v=" CPL  _Atualiz"/>
    <x v="78"/>
    <m/>
    <d v="2017-09-06T12:25:00"/>
    <d v="2017-10-02T19:16:00"/>
    <s v="Para aguardar a abertura do certame."/>
    <d v="1900-01-25T06:51:00"/>
    <n v="26.285416666665697"/>
    <n v="-5"/>
    <s v="12:25"/>
  </r>
  <r>
    <s v="Secretaria de Gestão de Serviços"/>
    <x v="104"/>
    <m/>
    <m/>
    <s v=" ASSDG  _Atualiz"/>
    <x v="79"/>
    <m/>
    <d v="2017-10-02T19:16:00"/>
    <d v="2017-10-03T17:46:00"/>
    <s v="Para análise e homologação."/>
    <d v="1899-12-30T22:30:00"/>
    <n v="0.9375"/>
    <d v="1900-01-01T00:00:00"/>
    <s v="19:16"/>
  </r>
  <r>
    <s v="Secretaria de Gestão de Serviços"/>
    <x v="105"/>
    <m/>
    <m/>
    <s v="SMIC  _Atualiz"/>
    <x v="173"/>
    <m/>
    <s v="-"/>
    <d v="2017-10-11T17:13:00"/>
    <s v="-"/>
    <d v="1899-12-30T00:00:00"/>
    <n v="0"/>
    <e v="#VALUE!"/>
    <e v="#VALUE!"/>
  </r>
  <r>
    <s v="Secretaria de Gestão de Serviços"/>
    <x v="105"/>
    <m/>
    <m/>
    <s v="CIP  _Atualiz"/>
    <x v="174"/>
    <m/>
    <d v="2017-10-11T17:13:00"/>
    <d v="2017-10-22T12:39:00"/>
    <s v="-"/>
    <d v="1900-01-09T19:26:00"/>
    <n v="10.809722222220444"/>
    <d v="1900-01-06T00:00:00"/>
    <s v="17:13"/>
  </r>
  <r>
    <s v="Secretaria de Gestão de Serviços"/>
    <x v="105"/>
    <m/>
    <m/>
    <s v="SECGS_Atualiz"/>
    <x v="18"/>
    <m/>
    <d v="2017-10-11T17:13:00"/>
    <d v="2017-11-03T13:21:00"/>
    <s v="-"/>
    <d v="1900-01-21T20:08:00"/>
    <n v="22.838888888887595"/>
    <n v="-6"/>
    <s v="17:13"/>
  </r>
  <r>
    <s v="Secretaria de Gestão de Serviços"/>
    <x v="105"/>
    <m/>
    <m/>
    <s v="SMIC  _Atualiz"/>
    <x v="173"/>
    <m/>
    <d v="2017-11-03T13:21:00"/>
    <d v="2017-11-09T17:23:00"/>
    <s v="Conclusão de trâmite colaborativo"/>
    <d v="1900-01-05T04:02:00"/>
    <n v="6.1680555555576575"/>
    <d v="1900-01-04T00:00:00"/>
    <s v="13:21"/>
  </r>
  <r>
    <s v="Secretaria de Gestão de Serviços"/>
    <x v="105"/>
    <m/>
    <m/>
    <s v="CIP  _Atualiz"/>
    <x v="174"/>
    <m/>
    <d v="2017-11-09T17:23:00"/>
    <d v="2017-11-14T17:14:00"/>
    <s v="-"/>
    <d v="1900-01-03T23:51:00"/>
    <n v="4.9937499999941792"/>
    <d v="1900-01-03T00:00:00"/>
    <s v="17:23"/>
  </r>
  <r>
    <s v="Secretaria de Gestão de Serviços"/>
    <x v="105"/>
    <m/>
    <m/>
    <s v="SECGS_Atualiz"/>
    <x v="18"/>
    <m/>
    <d v="2017-11-09T17:23:00"/>
    <d v="2017-11-22T18:13:00"/>
    <s v="-"/>
    <d v="1900-01-12T00:50:00"/>
    <n v="13.034722222218988"/>
    <d v="1900-01-09T00:00:00"/>
    <s v="17:23"/>
  </r>
  <r>
    <s v="Secretaria de Gestão de Serviços"/>
    <x v="105"/>
    <m/>
    <m/>
    <s v="SMIC  _Atualiz"/>
    <x v="173"/>
    <m/>
    <d v="2017-11-22T18:13:00"/>
    <d v="2017-11-29T14:56:00"/>
    <s v="Conclusão de trâmite colaborativo"/>
    <d v="1900-01-05T20:43:00"/>
    <n v="6.8631944444423425"/>
    <d v="1900-01-05T00:00:00"/>
    <s v="18:13"/>
  </r>
  <r>
    <s v="Secretaria de Gestão de Serviços"/>
    <x v="105"/>
    <m/>
    <m/>
    <s v="CIP  _Atualiz"/>
    <x v="174"/>
    <m/>
    <d v="2017-11-29T14:56:00"/>
    <d v="2017-11-30T20:59:00"/>
    <s v="Para ciência e encaminhamentos que julgar pertinentes."/>
    <d v="1899-12-31T06:03:00"/>
    <n v="1.2520833333328483"/>
    <d v="1900-01-01T00:00:00"/>
    <s v="14:56"/>
  </r>
  <r>
    <s v="Secretaria de Gestão de Serviços"/>
    <x v="105"/>
    <m/>
    <m/>
    <s v="SECGS_Atualiz"/>
    <x v="18"/>
    <m/>
    <d v="2017-11-30T20:59:00"/>
    <d v="2017-12-04T17:36:00"/>
    <s v="Solicita a contratação da manutenção."/>
    <d v="1900-01-02T20:37:00"/>
    <n v="3.859027777776646"/>
    <n v="-20"/>
    <s v="20:59"/>
  </r>
  <r>
    <s v="Secretaria de Gestão de Serviços"/>
    <x v="105"/>
    <m/>
    <m/>
    <s v=" SPO  _Atualiz"/>
    <x v="70"/>
    <m/>
    <d v="2017-12-04T17:36:00"/>
    <d v="2017-12-04T18:03:00"/>
    <s v="para informar disponibilidade orçamentária"/>
    <d v="1899-12-30T00:27:00"/>
    <n v="1.8750000002910383E-2"/>
    <d v="1899-12-31T00:00:00"/>
    <s v="17:36"/>
  </r>
  <r>
    <s v="Secretaria de Gestão de Serviços"/>
    <x v="105"/>
    <m/>
    <m/>
    <s v=" COC  _Atualiz"/>
    <x v="80"/>
    <m/>
    <d v="2017-12-04T18:03:00"/>
    <d v="2017-12-04T18:15:00"/>
    <s v="Com o pré-empenho."/>
    <d v="1899-12-30T00:12:00"/>
    <n v="8.333333331393078E-3"/>
    <d v="1899-12-31T00:00:00"/>
    <s v="18:3"/>
  </r>
  <r>
    <s v="Secretaria de Gestão de Serviços"/>
    <x v="105"/>
    <m/>
    <m/>
    <s v=" SECOFC  _Atualiz"/>
    <x v="72"/>
    <m/>
    <d v="2017-12-04T18:15:00"/>
    <d v="2017-12-04T18:29:00"/>
    <s v="Para ciência e encaminhamento."/>
    <d v="1899-12-30T00:14:00"/>
    <n v="9.7222222248092294E-3"/>
    <d v="1899-12-31T00:00:00"/>
    <s v="18:15"/>
  </r>
  <r>
    <s v="Secretaria de Gestão de Serviços"/>
    <x v="105"/>
    <m/>
    <m/>
    <s v=" SECGA  _Atualiz"/>
    <x v="69"/>
    <m/>
    <d v="2017-12-04T18:29:00"/>
    <d v="2017-12-04T19:17:00"/>
    <s v="Para demais providências"/>
    <d v="1899-12-30T00:48:00"/>
    <n v="3.3333333332848269E-2"/>
    <d v="1899-12-31T00:00:00"/>
    <s v="18:29"/>
  </r>
  <r>
    <s v="Secretaria de Gestão de Serviços"/>
    <x v="105"/>
    <m/>
    <m/>
    <s v=" CLC  _Atualiz"/>
    <x v="74"/>
    <m/>
    <d v="2017-12-04T19:17:00"/>
    <d v="2017-12-05T15:11:00"/>
    <s v="Conforme despacho exarado no doc. 247947, item II"/>
    <d v="1899-12-30T19:54:00"/>
    <n v="0.82916666667006211"/>
    <d v="1900-01-01T00:00:00"/>
    <s v="19:17"/>
  </r>
  <r>
    <s v="Secretaria de Gestão de Serviços"/>
    <x v="105"/>
    <m/>
    <m/>
    <s v=" SECGA  _Atualiz"/>
    <x v="69"/>
    <m/>
    <d v="2017-12-05T15:11:00"/>
    <d v="2017-12-05T20:37:00"/>
    <s v="Para análise e conveniência de Dispensa de Licitação."/>
    <d v="1899-12-30T05:26:00"/>
    <n v="0.226388888884685"/>
    <d v="1899-12-31T00:00:00"/>
    <s v="15:11"/>
  </r>
  <r>
    <s v="Secretaria de Gestão de Serviços"/>
    <x v="105"/>
    <m/>
    <m/>
    <s v=" CLC  _Atualiz"/>
    <x v="74"/>
    <m/>
    <d v="2017-12-05T20:37:00"/>
    <d v="2017-12-07T17:17:00"/>
    <s v="para elaboração do termo de dispensa de licitação."/>
    <d v="1899-12-31T20:40:00"/>
    <n v="1.8611111111094942"/>
    <d v="1900-01-02T00:00:00"/>
    <s v="20:37"/>
  </r>
  <r>
    <s v="Secretaria de Gestão de Serviços"/>
    <x v="105"/>
    <m/>
    <m/>
    <s v=" SASAC  _Atualiz"/>
    <x v="92"/>
    <m/>
    <d v="2017-12-07T17:17:00"/>
    <d v="2017-12-12T14:39:00"/>
    <s v="Para elaborar Termo de Dispensa de Licitação."/>
    <d v="1900-01-03T21:22:00"/>
    <n v="4.8902777777839219"/>
    <d v="1900-01-03T00:00:00"/>
    <s v="17:17"/>
  </r>
  <r>
    <s v="Secretaria de Gestão de Serviços"/>
    <x v="105"/>
    <m/>
    <m/>
    <s v=" CLC  _Atualiz"/>
    <x v="74"/>
    <m/>
    <d v="2017-12-12T14:39:00"/>
    <d v="2017-12-12T19:47:00"/>
    <s v="Com Termo de Dispenda de Licitação"/>
    <d v="1899-12-30T05:08:00"/>
    <n v="0.21388888888759539"/>
    <d v="1899-12-31T00:00:00"/>
    <s v="14:39"/>
  </r>
  <r>
    <s v="Secretaria de Gestão de Serviços"/>
    <x v="105"/>
    <m/>
    <m/>
    <s v=" SECGA  _Atualiz"/>
    <x v="69"/>
    <m/>
    <d v="2017-12-12T19:47:00"/>
    <d v="2017-12-13T14:27:00"/>
    <s v="Segue Termo de Dispensa de Licitação, para apreciação."/>
    <d v="1899-12-30T18:40:00"/>
    <n v="0.77777777777373558"/>
    <d v="1900-01-01T00:00:00"/>
    <s v="19:47"/>
  </r>
  <r>
    <s v="Secretaria de Gestão de Serviços"/>
    <x v="105"/>
    <m/>
    <m/>
    <s v=" DG  _Atualiz"/>
    <x v="68"/>
    <m/>
    <d v="2017-12-13T14:27:00"/>
    <d v="2017-12-13T15:22:00"/>
    <s v="Para autorizar a Dispensa de Licitação n° 396/2017"/>
    <d v="1899-12-30T00:55:00"/>
    <n v="3.8194444445252884E-2"/>
    <d v="1899-12-31T00:00:00"/>
    <s v="14:27"/>
  </r>
  <r>
    <s v="Secretaria de Gestão de Serviços"/>
    <x v="105"/>
    <m/>
    <m/>
    <s v=" COC  _Atualiz"/>
    <x v="80"/>
    <m/>
    <d v="2017-12-13T15:22:00"/>
    <d v="2017-12-13T16:53:00"/>
    <s v="Para empenhar"/>
    <d v="1899-12-30T01:31:00"/>
    <n v="6.3194444446708076E-2"/>
    <d v="1899-12-31T00:00:00"/>
    <s v="15:22"/>
  </r>
  <r>
    <s v="Secretaria de Gestão de Serviços"/>
    <x v="106"/>
    <m/>
    <m/>
    <s v="SMIC  _Atualiz"/>
    <x v="173"/>
    <m/>
    <s v="-"/>
    <d v="2017-08-09T16:13:00"/>
    <s v="-"/>
    <d v="1899-12-30T00:00:00"/>
    <n v="0"/>
    <e v="#VALUE!"/>
    <e v="#VALUE!"/>
  </r>
  <r>
    <s v="Secretaria de Gestão de Serviços"/>
    <x v="106"/>
    <m/>
    <m/>
    <s v="CIP  _Atualiz"/>
    <x v="174"/>
    <m/>
    <d v="2017-08-09T16:13:00"/>
    <d v="2017-08-09T19:46:00"/>
    <s v="Com a solicitação de projeto técnico."/>
    <d v="1899-12-30T03:33:00"/>
    <n v="0.14791666666860692"/>
    <d v="1899-12-31T00:00:00"/>
    <s v="16:13"/>
  </r>
  <r>
    <s v="Secretaria de Gestão de Serviços"/>
    <x v="106"/>
    <m/>
    <m/>
    <s v="SOP  _Atualiz"/>
    <x v="177"/>
    <m/>
    <d v="2017-08-09T19:46:00"/>
    <d v="2017-08-17T17:25:00"/>
    <s v="Para atender aos solicitado pela SMIC."/>
    <d v="1900-01-06T21:39:00"/>
    <n v="7.9020833333343035"/>
    <d v="1900-01-05T00:00:00"/>
    <s v="19:46"/>
  </r>
  <r>
    <s v="Secretaria de Gestão de Serviços"/>
    <x v="106"/>
    <m/>
    <m/>
    <s v="SMIC  _Atualiz"/>
    <x v="173"/>
    <m/>
    <d v="2017-08-17T17:25:00"/>
    <d v="2017-08-17T18:31:00"/>
    <s v="A pedido"/>
    <d v="1899-12-30T01:06:00"/>
    <n v="4.5833333329937886E-2"/>
    <d v="1899-12-31T00:00:00"/>
    <s v="17:25"/>
  </r>
  <r>
    <s v="Secretaria de Gestão de Serviços"/>
    <x v="106"/>
    <m/>
    <m/>
    <s v="SOP  _Atualiz"/>
    <x v="177"/>
    <m/>
    <d v="2017-08-17T18:31:00"/>
    <d v="2017-08-22T17:36:00"/>
    <s v="Para continuidade dos projetos técnicos."/>
    <d v="1900-01-03T23:05:00"/>
    <n v="4.9618055555547471"/>
    <d v="1900-01-03T00:00:00"/>
    <s v="18:31"/>
  </r>
  <r>
    <s v="Secretaria de Gestão de Serviços"/>
    <x v="106"/>
    <m/>
    <m/>
    <s v="Henry  _Atualiz"/>
    <x v="178"/>
    <m/>
    <d v="2017-08-22T17:36:00"/>
    <d v="2017-09-01T16:41:00"/>
    <s v="Para inclusão do relatório técnico"/>
    <d v="1900-01-08T23:05:00"/>
    <n v="9.9618055555620231"/>
    <n v="-14"/>
    <s v="17:36"/>
  </r>
  <r>
    <s v="Secretaria de Gestão de Serviços"/>
    <x v="106"/>
    <m/>
    <m/>
    <s v="SMIC  _Atualiz"/>
    <x v="173"/>
    <m/>
    <d v="2017-09-01T16:41:00"/>
    <d v="2017-09-04T18:24:00"/>
    <s v="Para estudo preliminar"/>
    <d v="1900-01-02T01:43:00"/>
    <n v="3.0715277777781012"/>
    <d v="1900-01-01T00:00:00"/>
    <s v="16:41"/>
  </r>
  <r>
    <s v="Secretaria de Gestão de Serviços"/>
    <x v="106"/>
    <m/>
    <m/>
    <s v="Henry  _Atualiz"/>
    <x v="178"/>
    <m/>
    <d v="2017-09-04T18:24:00"/>
    <d v="2017-09-05T15:18:00"/>
    <s v="Para inserir o caderno de encargos e planilha orçamentária."/>
    <d v="1899-12-30T20:54:00"/>
    <n v="0.8708333333270275"/>
    <d v="1900-01-01T00:00:00"/>
    <s v="18:24"/>
  </r>
  <r>
    <s v="Secretaria de Gestão de Serviços"/>
    <x v="106"/>
    <m/>
    <m/>
    <s v="SMIC  _Atualiz"/>
    <x v="173"/>
    <m/>
    <d v="2017-09-05T15:18:00"/>
    <d v="2017-09-11T15:15:00"/>
    <s v="Para licitação"/>
    <d v="1900-01-04T23:57:00"/>
    <n v="5.9979166666671517"/>
    <d v="1900-01-02T00:00:00"/>
    <s v="15:18"/>
  </r>
  <r>
    <s v="Secretaria de Gestão de Serviços"/>
    <x v="106"/>
    <m/>
    <m/>
    <s v=" CIP  _Atualiz"/>
    <x v="176"/>
    <m/>
    <d v="2017-09-11T15:15:00"/>
    <d v="2017-09-13T13:53:00"/>
    <s v="-"/>
    <d v="1899-12-31T22:38:00"/>
    <n v="1.9430555555591127"/>
    <d v="1900-01-02T00:00:00"/>
    <s v="15:15"/>
  </r>
  <r>
    <s v="Secretaria de Gestão de Serviços"/>
    <x v="106"/>
    <m/>
    <m/>
    <s v="SECGS_Atualiz"/>
    <x v="18"/>
    <m/>
    <d v="2017-09-11T15:15:00"/>
    <d v="2017-09-19T17:54:00"/>
    <s v="-"/>
    <d v="1900-01-07T02:39:00"/>
    <n v="8.1104166666700621"/>
    <d v="1900-01-06T00:00:00"/>
    <s v="15:15"/>
  </r>
  <r>
    <s v="Secretaria de Gestão de Serviços"/>
    <x v="106"/>
    <m/>
    <m/>
    <s v=" SMIC  _Atualiz"/>
    <x v="175"/>
    <m/>
    <d v="2017-09-19T17:54:00"/>
    <d v="2017-09-20T19:03:00"/>
    <s v="Conclusão de trâmite colaborativo"/>
    <d v="1899-12-31T01:09:00"/>
    <n v="1.0479166666627862"/>
    <d v="1900-01-01T00:00:00"/>
    <s v="17:54"/>
  </r>
  <r>
    <s v="Secretaria de Gestão de Serviços"/>
    <x v="106"/>
    <m/>
    <m/>
    <s v="SECGS_Atualiz"/>
    <x v="18"/>
    <m/>
    <d v="2017-09-20T19:03:00"/>
    <d v="2017-09-21T14:07:00"/>
    <s v="Para continuidade da contratação."/>
    <d v="1899-12-30T19:04:00"/>
    <n v="0.79444444444379769"/>
    <d v="1900-01-01T00:00:00"/>
    <s v="19:3"/>
  </r>
  <r>
    <s v="Secretaria de Gestão de Serviços"/>
    <x v="106"/>
    <m/>
    <m/>
    <s v=" SPO  _Atualiz"/>
    <x v="70"/>
    <m/>
    <d v="2017-09-21T14:07:00"/>
    <d v="2017-09-22T13:36:00"/>
    <s v="Solicitamos disponibilidade orçamentária e, após, para a SECGA dar continuidade aos procedimentos li"/>
    <d v="1899-12-30T23:29:00"/>
    <n v="0.97847222222480923"/>
    <d v="1900-01-01T00:00:00"/>
    <s v="14:7"/>
  </r>
  <r>
    <s v="Secretaria de Gestão de Serviços"/>
    <x v="106"/>
    <m/>
    <m/>
    <s v=" COC  _Atualiz"/>
    <x v="80"/>
    <m/>
    <d v="2017-09-22T13:36:00"/>
    <d v="2017-09-22T15:14:00"/>
    <s v="Com a informação de disponibilidade"/>
    <d v="1899-12-30T01:38:00"/>
    <n v="6.805555555911269E-2"/>
    <d v="1899-12-31T00:00:00"/>
    <s v="13:36"/>
  </r>
  <r>
    <s v="Secretaria de Gestão de Serviços"/>
    <x v="106"/>
    <m/>
    <m/>
    <s v=" SECOFC  _Atualiz"/>
    <x v="72"/>
    <m/>
    <d v="2017-09-22T15:14:00"/>
    <d v="2017-09-22T19:00:00"/>
    <s v="Para ciência e encaminhamento."/>
    <d v="1899-12-30T03:46:00"/>
    <n v="0.15694444443943212"/>
    <d v="1899-12-31T00:00:00"/>
    <s v="15:14"/>
  </r>
  <r>
    <s v="Secretaria de Gestão de Serviços"/>
    <x v="106"/>
    <m/>
    <m/>
    <s v=" SECGA  _Atualiz"/>
    <x v="69"/>
    <m/>
    <d v="2017-09-22T19:00:00"/>
    <d v="2017-09-25T12:57:00"/>
    <s v="Para demais providências"/>
    <d v="1900-01-01T17:57:00"/>
    <n v="2.7479166666671517"/>
    <d v="1900-01-01T00:00:00"/>
    <s v="19:0"/>
  </r>
  <r>
    <s v="Secretaria de Gestão de Serviços"/>
    <x v="106"/>
    <m/>
    <m/>
    <s v=" CLC  _Atualiz"/>
    <x v="74"/>
    <m/>
    <d v="2017-09-25T12:57:00"/>
    <d v="2017-09-25T17:19:00"/>
    <s v="Para procedimentos iniciais de licitação."/>
    <d v="1899-12-30T04:22:00"/>
    <n v="0.18194444444816327"/>
    <d v="1899-12-31T00:00:00"/>
    <s v="12:57"/>
  </r>
  <r>
    <s v="Secretaria de Gestão de Serviços"/>
    <x v="106"/>
    <m/>
    <m/>
    <s v=" SECGA  _Atualiz"/>
    <x v="69"/>
    <m/>
    <d v="2017-09-25T17:19:00"/>
    <d v="2017-09-25T19:21:00"/>
    <s v="Para autorizar a abertura de licitação."/>
    <d v="1899-12-30T02:02:00"/>
    <n v="8.4722222221898846E-2"/>
    <d v="1899-12-31T00:00:00"/>
    <s v="17:19"/>
  </r>
  <r>
    <s v="Secretaria de Gestão de Serviços"/>
    <x v="106"/>
    <m/>
    <m/>
    <s v=" CLC  _Atualiz"/>
    <x v="74"/>
    <m/>
    <d v="2017-09-25T19:21:00"/>
    <d v="2017-09-26T15:31:00"/>
    <s v="Para elaboração do termo de abertura de procedimento licitatório na modalidade pregão eletrônico"/>
    <d v="1899-12-30T20:10:00"/>
    <n v="0.84027777777373558"/>
    <d v="1900-01-01T00:00:00"/>
    <s v="19:21"/>
  </r>
  <r>
    <s v="Secretaria de Gestão de Serviços"/>
    <x v="106"/>
    <m/>
    <m/>
    <s v=" SLIC  _Atualiz"/>
    <x v="76"/>
    <m/>
    <d v="2017-09-26T15:31:00"/>
    <d v="2017-09-29T15:43:00"/>
    <s v="Para elaborar minuta do Edital de Licitação na modalidade Pregão Eletrônico."/>
    <d v="1900-01-02T00:12:00"/>
    <n v="3.008333333338669"/>
    <d v="1900-01-03T00:00:00"/>
    <s v="15:31"/>
  </r>
  <r>
    <s v="Secretaria de Gestão de Serviços"/>
    <x v="106"/>
    <m/>
    <m/>
    <s v=" SCON  _Atualiz"/>
    <x v="77"/>
    <m/>
    <d v="2017-09-29T15:43:00"/>
    <d v="2017-09-29T18:05:00"/>
    <s v="Para elaboração da minuta contratual - Anexo VII."/>
    <d v="1899-12-30T02:22:00"/>
    <n v="9.8611111105128657E-2"/>
    <d v="1899-12-31T00:00:00"/>
    <s v="15:43"/>
  </r>
  <r>
    <s v="Secretaria de Gestão de Serviços"/>
    <x v="106"/>
    <m/>
    <m/>
    <s v=" SLIC  _Atualiz"/>
    <x v="76"/>
    <m/>
    <d v="2017-09-29T18:05:00"/>
    <d v="2017-10-02T13:56:00"/>
    <s v="Elaborada minuta."/>
    <d v="1900-01-01T19:51:00"/>
    <n v="2.8270833333372138"/>
    <n v="-19"/>
    <s v="18:5"/>
  </r>
  <r>
    <s v="Secretaria de Gestão de Serviços"/>
    <x v="106"/>
    <m/>
    <m/>
    <s v=" CLC  _Atualiz"/>
    <x v="74"/>
    <m/>
    <d v="2017-10-02T13:56:00"/>
    <d v="2017-10-02T17:17:00"/>
    <s v="Para análise encaminhamento do edital e seus anexos."/>
    <d v="1899-12-30T03:21:00"/>
    <n v="0.13958333332993789"/>
    <d v="1899-12-31T00:00:00"/>
    <s v="13:56"/>
  </r>
  <r>
    <s v="Secretaria de Gestão de Serviços"/>
    <x v="106"/>
    <m/>
    <m/>
    <s v=" SECGA  _Atualiz"/>
    <x v="69"/>
    <m/>
    <d v="2017-10-02T17:17:00"/>
    <d v="2017-10-02T19:27:00"/>
    <s v="Para análise e encaminhamento."/>
    <d v="1899-12-30T02:10:00"/>
    <n v="9.0277777781011537E-2"/>
    <d v="1899-12-31T00:00:00"/>
    <s v="17:17"/>
  </r>
  <r>
    <s v="Secretaria de Gestão de Serviços"/>
    <x v="106"/>
    <m/>
    <m/>
    <s v=" CPL  _Atualiz"/>
    <x v="78"/>
    <m/>
    <d v="2017-10-02T19:27:00"/>
    <d v="2017-10-03T16:08:00"/>
    <s v="De acordo com a minuta do edital e seus anexos. Segue para análise dessa CPL e demais encaminhamen"/>
    <d v="1899-12-30T20:41:00"/>
    <n v="0.86180555555620231"/>
    <d v="1900-01-01T00:00:00"/>
    <s v="19:27"/>
  </r>
  <r>
    <s v="Secretaria de Gestão de Serviços"/>
    <x v="106"/>
    <m/>
    <m/>
    <s v=" ASSDG  _Atualiz"/>
    <x v="79"/>
    <m/>
    <d v="2017-10-03T16:08:00"/>
    <d v="2017-10-05T13:31:00"/>
    <s v="para análise e aprovação."/>
    <d v="1899-12-31T21:23:00"/>
    <n v="1.890972222223354"/>
    <d v="1900-01-02T00:00:00"/>
    <s v="16:8"/>
  </r>
  <r>
    <s v="Secretaria de Gestão de Serviços"/>
    <x v="106"/>
    <m/>
    <m/>
    <s v=" DG  _Atualiz"/>
    <x v="68"/>
    <m/>
    <d v="2017-10-05T13:31:00"/>
    <d v="2017-10-05T18:26:00"/>
    <s v="Para apreciação."/>
    <d v="1899-12-30T04:55:00"/>
    <n v="0.20486111110949423"/>
    <d v="1899-12-31T00:00:00"/>
    <s v="13:31"/>
  </r>
  <r>
    <s v="Secretaria de Gestão de Serviços"/>
    <x v="106"/>
    <m/>
    <m/>
    <s v=" SLIC  _Atualiz"/>
    <x v="76"/>
    <m/>
    <d v="2017-10-05T18:26:00"/>
    <d v="2017-10-06T11:32:00"/>
    <s v="Para publicação do edital"/>
    <d v="1899-12-30T17:06:00"/>
    <n v="0.71250000000145519"/>
    <d v="1900-01-01T00:00:00"/>
    <s v="18:26"/>
  </r>
  <r>
    <s v="Secretaria de Gestão de Serviços"/>
    <x v="106"/>
    <m/>
    <m/>
    <s v=" CPL  _Atualiz"/>
    <x v="78"/>
    <m/>
    <d v="2017-10-06T11:32:00"/>
    <d v="2017-10-06T18:30:00"/>
    <s v="Para assinatura do edital e seus anexos."/>
    <d v="1899-12-30T06:58:00"/>
    <n v="0.29027777777810115"/>
    <d v="1899-12-31T00:00:00"/>
    <s v="11:32"/>
  </r>
  <r>
    <s v="Secretaria de Gestão de Serviços"/>
    <x v="106"/>
    <m/>
    <m/>
    <s v=" SLIC  _Atualiz"/>
    <x v="76"/>
    <m/>
    <d v="2017-10-06T18:30:00"/>
    <d v="2017-10-09T12:32:00"/>
    <s v="Edital assinado."/>
    <d v="1900-01-01T18:02:00"/>
    <n v="2.7513888888861402"/>
    <d v="1900-01-01T00:00:00"/>
    <s v="18:30"/>
  </r>
  <r>
    <s v="Secretaria de Gestão de Serviços"/>
    <x v="106"/>
    <m/>
    <m/>
    <s v=" CPL  _Atualiz"/>
    <x v="78"/>
    <m/>
    <d v="2017-10-09T12:32:00"/>
    <d v="2017-10-27T15:10:00"/>
    <s v="Para os procedimentos relativos à fase externa do certame."/>
    <d v="1900-01-17T02:38:00"/>
    <n v="18.109722222223354"/>
    <d v="1900-01-13T00:00:00"/>
    <s v="12:32"/>
  </r>
  <r>
    <s v="Secretaria de Gestão de Serviços"/>
    <x v="106"/>
    <m/>
    <m/>
    <s v=" ASSDG  _Atualiz"/>
    <x v="79"/>
    <m/>
    <d v="2017-10-27T15:10:00"/>
    <d v="2017-10-30T18:23:00"/>
    <s v="Para análise e homologação."/>
    <d v="1900-01-02T03:13:00"/>
    <n v="3.1340277777781012"/>
    <d v="1900-01-01T00:00:00"/>
    <s v="15:10"/>
  </r>
  <r>
    <s v="Secretaria de Gestão de Serviços"/>
    <x v="106"/>
    <m/>
    <m/>
    <s v=" GABDG  _Atualiz"/>
    <x v="91"/>
    <m/>
    <d v="2017-10-30T18:23:00"/>
    <d v="2017-10-31T18:16:00"/>
    <s v="Para apreciação."/>
    <d v="1899-12-30T23:53:00"/>
    <n v="0.99513888888759539"/>
    <d v="1900-01-01T00:00:00"/>
    <s v="18:23"/>
  </r>
  <r>
    <s v="Secretaria de Gestão de Serviços"/>
    <x v="106"/>
    <m/>
    <m/>
    <s v=" COC  _Atualiz"/>
    <x v="80"/>
    <m/>
    <d v="2017-10-31T18:16:00"/>
    <d v="2017-10-31T19:01:00"/>
    <s v="Para empenhar"/>
    <d v="1899-12-30T00:45:00"/>
    <n v="3.125E-2"/>
    <d v="1899-12-31T00:00:00"/>
    <s v="18:16"/>
  </r>
  <r>
    <s v="Secretaria de Gestão de Serviços"/>
    <x v="107"/>
    <m/>
    <m/>
    <s v="SAPRE_Atualiz"/>
    <x v="29"/>
    <m/>
    <s v="-"/>
    <d v="2017-03-28T18:33:00"/>
    <s v="-"/>
    <d v="1899-12-30T00:00:00"/>
    <n v="0"/>
    <e v="#VALUE!"/>
    <e v="#VALUE!"/>
  </r>
  <r>
    <s v="Secretaria de Gestão de Serviços"/>
    <x v="107"/>
    <m/>
    <m/>
    <s v="SECGS_Atualiz"/>
    <x v="18"/>
    <m/>
    <d v="2017-03-28T18:33:00"/>
    <d v="2017-03-31T17:59:00"/>
    <s v="-"/>
    <d v="1900-01-01T23:26:00"/>
    <n v="2.976388888884685"/>
    <d v="1900-01-03T00:00:00"/>
    <s v="18:33"/>
  </r>
  <r>
    <s v="Secretaria de Gestão de Serviços"/>
    <x v="107"/>
    <m/>
    <m/>
    <s v="CIP  _Atualiz"/>
    <x v="174"/>
    <m/>
    <d v="2017-03-28T18:33:00"/>
    <d v="2017-04-04T17:21:00"/>
    <s v="-"/>
    <d v="1900-01-05T22:48:00"/>
    <n v="6.9499999999970896"/>
    <n v="-15"/>
    <s v="18:33"/>
  </r>
  <r>
    <s v="Secretaria de Gestão de Serviços"/>
    <x v="107"/>
    <m/>
    <m/>
    <s v="SAPRE_Atualiz"/>
    <x v="29"/>
    <m/>
    <d v="2017-04-04T17:21:00"/>
    <d v="2017-04-04T17:56:00"/>
    <s v="Conclusão de trâmite colaborativo"/>
    <d v="1899-12-30T00:35:00"/>
    <n v="2.4305555554747116E-2"/>
    <d v="1899-12-31T00:00:00"/>
    <s v="17:21"/>
  </r>
  <r>
    <s v="Secretaria de Gestão de Serviços"/>
    <x v="107"/>
    <m/>
    <m/>
    <s v="CIP  _Atualiz"/>
    <x v="174"/>
    <m/>
    <d v="2017-04-04T17:56:00"/>
    <d v="2017-04-18T17:57:00"/>
    <s v="Com o projeto alterado"/>
    <d v="1900-01-13T00:01:00"/>
    <n v="14.000694444446708"/>
    <d v="1900-01-07T00:00:00"/>
    <s v="17:56"/>
  </r>
  <r>
    <s v="Secretaria de Gestão de Serviços"/>
    <x v="107"/>
    <m/>
    <m/>
    <s v="SAPRE_Atualiz"/>
    <x v="29"/>
    <m/>
    <d v="2017-04-18T17:57:00"/>
    <d v="2017-05-25T18:38:00"/>
    <s v="Para os procedimentos necessários a contratação."/>
    <d v="1900-02-05T00:41:00"/>
    <n v="37.028472222220444"/>
    <d v="1900-01-05T00:00:00"/>
    <s v="17:57"/>
  </r>
  <r>
    <s v="Secretaria de Gestão de Serviços"/>
    <x v="107"/>
    <m/>
    <m/>
    <s v="CIP  _Atualiz"/>
    <x v="174"/>
    <m/>
    <d v="2017-05-25T18:38:00"/>
    <d v="2017-05-26T18:34:00"/>
    <s v="Com o projeto alterado"/>
    <d v="1899-12-30T23:56:00"/>
    <n v="0.99722222222044365"/>
    <d v="1900-01-01T00:00:00"/>
    <s v="18:38"/>
  </r>
  <r>
    <s v="Secretaria de Gestão de Serviços"/>
    <x v="107"/>
    <m/>
    <m/>
    <s v="SECGS_Atualiz"/>
    <x v="18"/>
    <m/>
    <d v="2017-05-26T18:34:00"/>
    <d v="2017-05-29T18:57:00"/>
    <s v="Para os procedimentos necessários a contratação."/>
    <d v="1900-01-02T00:23:00"/>
    <n v="3.015972222223354"/>
    <d v="1900-01-01T00:00:00"/>
    <s v="18:34"/>
  </r>
  <r>
    <s v="Secretaria de Gestão de Serviços"/>
    <x v="107"/>
    <m/>
    <m/>
    <s v="SECGA  _Atualiz"/>
    <x v="84"/>
    <m/>
    <d v="2017-05-29T18:57:00"/>
    <d v="2017-05-30T16:26:00"/>
    <s v="Solicitamos os procedimentos necessÃ¡rios Ã  contrataÃ§Ã£o, informando, para fins de designaÃ§Ã£o, que os"/>
    <d v="1899-12-30T21:29:00"/>
    <n v="0.89513888888905058"/>
    <d v="1900-01-01T00:00:00"/>
    <s v="18:57"/>
  </r>
  <r>
    <s v="Secretaria de Gestão de Serviços"/>
    <x v="107"/>
    <m/>
    <m/>
    <s v=" CLC  _Atualiz"/>
    <x v="74"/>
    <m/>
    <d v="2017-05-30T16:26:00"/>
    <d v="2017-05-30T19:34:00"/>
    <s v="Para os trâmites licitatórios."/>
    <d v="1899-12-30T03:08:00"/>
    <n v="0.13055555555911269"/>
    <d v="1899-12-31T00:00:00"/>
    <s v="16:26"/>
  </r>
  <r>
    <s v="Secretaria de Gestão de Serviços"/>
    <x v="107"/>
    <m/>
    <m/>
    <s v=" SGEC  _Atualiz"/>
    <x v="87"/>
    <m/>
    <d v="2017-05-30T19:34:00"/>
    <d v="2017-06-05T16:19:00"/>
    <s v="Segue para elaborar Planilha Paradigma."/>
    <d v="1900-01-04T20:45:00"/>
    <n v="5.8645833333284827"/>
    <n v="-19"/>
    <s v="19:34"/>
  </r>
  <r>
    <s v="Secretaria de Gestão de Serviços"/>
    <x v="107"/>
    <m/>
    <m/>
    <s v="SAPRE_Atualiz"/>
    <x v="29"/>
    <m/>
    <d v="2017-06-05T16:19:00"/>
    <d v="2017-06-28T17:18:00"/>
    <s v="A pedido."/>
    <d v="1900-01-22T00:59:00"/>
    <n v="23.040972222224809"/>
    <d v="1900-01-16T00:00:00"/>
    <s v="16:19"/>
  </r>
  <r>
    <s v="Secretaria de Gestão de Serviços"/>
    <x v="107"/>
    <m/>
    <m/>
    <s v=" SGEC  _Atualiz"/>
    <x v="87"/>
    <m/>
    <d v="2017-06-28T17:18:00"/>
    <d v="2017-07-04T18:32:00"/>
    <s v="Com o projeto alterado"/>
    <d v="1900-01-05T01:14:00"/>
    <n v="6.0513888888890506"/>
    <n v="-19"/>
    <s v="17:18"/>
  </r>
  <r>
    <s v="Secretaria de Gestão de Serviços"/>
    <x v="107"/>
    <m/>
    <m/>
    <s v=" COC  _Atualiz"/>
    <x v="80"/>
    <m/>
    <d v="2017-07-04T18:32:00"/>
    <d v="2017-07-04T19:14:00"/>
    <s v="Com as planilhas (em documento e em minuta)."/>
    <d v="1899-12-30T00:42:00"/>
    <n v="2.9166666667151731E-2"/>
    <d v="1899-12-31T00:00:00"/>
    <s v="18:32"/>
  </r>
  <r>
    <s v="Secretaria de Gestão de Serviços"/>
    <x v="107"/>
    <m/>
    <m/>
    <s v=" SECOFC  _Atualiz"/>
    <x v="72"/>
    <m/>
    <d v="2017-07-04T19:14:00"/>
    <d v="2017-07-05T15:47:00"/>
    <s v="Para ciência e encaminhamento à Seção de Compras."/>
    <d v="1899-12-30T20:33:00"/>
    <n v="0.85624999999708962"/>
    <d v="1900-01-01T00:00:00"/>
    <s v="19:14"/>
  </r>
  <r>
    <s v="Secretaria de Gestão de Serviços"/>
    <x v="107"/>
    <m/>
    <m/>
    <s v=" SC  _Atualiz"/>
    <x v="75"/>
    <m/>
    <d v="2017-07-05T15:47:00"/>
    <d v="2017-07-05T17:56:00"/>
    <s v="Para ciência e demais providências."/>
    <d v="1899-12-30T02:09:00"/>
    <n v="8.9583333334303461E-2"/>
    <d v="1899-12-31T00:00:00"/>
    <s v="15:47"/>
  </r>
  <r>
    <s v="Secretaria de Gestão de Serviços"/>
    <x v="107"/>
    <m/>
    <m/>
    <s v=" CLC  _Atualiz"/>
    <x v="74"/>
    <m/>
    <d v="2017-07-05T17:56:00"/>
    <d v="2017-07-05T19:50:00"/>
    <s v="Para ciência e análise."/>
    <d v="1899-12-30T01:54:00"/>
    <n v="7.9166666670062114E-2"/>
    <d v="1899-12-31T00:00:00"/>
    <s v="17:56"/>
  </r>
  <r>
    <s v="Secretaria de Gestão de Serviços"/>
    <x v="107"/>
    <m/>
    <m/>
    <s v=" SC  _Atualiz"/>
    <x v="75"/>
    <m/>
    <d v="2017-07-05T19:50:00"/>
    <d v="2017-07-12T18:17:00"/>
    <s v="Segue para efetuar pesquisa quanto aos insumos."/>
    <d v="1900-01-05T22:27:00"/>
    <n v="6.9354166666671517"/>
    <d v="1900-01-05T00:00:00"/>
    <s v="19:50"/>
  </r>
  <r>
    <s v="Secretaria de Gestão de Serviços"/>
    <x v="107"/>
    <m/>
    <m/>
    <s v=" CLC  _Atualiz"/>
    <x v="74"/>
    <m/>
    <d v="2017-07-12T18:17:00"/>
    <d v="2017-07-13T15:54:00"/>
    <s v="Informação planilha de custos"/>
    <d v="1899-12-30T21:37:00"/>
    <n v="0.90069444444088731"/>
    <d v="1900-01-01T00:00:00"/>
    <s v="18:17"/>
  </r>
  <r>
    <s v="Secretaria de Gestão de Serviços"/>
    <x v="107"/>
    <m/>
    <m/>
    <s v=" SPO  _Atualiz"/>
    <x v="70"/>
    <m/>
    <d v="2017-07-13T15:54:00"/>
    <d v="2017-07-13T19:37:00"/>
    <s v="Para informar disponibilidade orçamentária."/>
    <d v="1899-12-30T03:43:00"/>
    <n v="0.15486111111385981"/>
    <d v="1899-12-31T00:00:00"/>
    <s v="15:54"/>
  </r>
  <r>
    <s v="Secretaria de Gestão de Serviços"/>
    <x v="107"/>
    <m/>
    <m/>
    <s v="SAPRE_Atualiz"/>
    <x v="29"/>
    <m/>
    <d v="2017-07-13T19:37:00"/>
    <d v="2017-07-14T11:57:00"/>
    <s v="Para inclusão do Pedido de Execução Orçamentária no valor de R$178.339,88 (R$73.290,36 X 2 meses..."/>
    <d v="1899-12-30T16:20:00"/>
    <n v="0.68055555555474712"/>
    <d v="1900-01-01T00:00:00"/>
    <s v="19:37"/>
  </r>
  <r>
    <s v="Secretaria de Gestão de Serviços"/>
    <x v="107"/>
    <m/>
    <m/>
    <s v=" SPO  _Atualiz"/>
    <x v="70"/>
    <m/>
    <d v="2017-07-14T11:57:00"/>
    <d v="2017-07-14T15:37:00"/>
    <s v="Para informar"/>
    <d v="1899-12-30T03:40:00"/>
    <n v="0.15277777777373558"/>
    <d v="1899-12-31T00:00:00"/>
    <s v="11:57"/>
  </r>
  <r>
    <s v="Secretaria de Gestão de Serviços"/>
    <x v="107"/>
    <m/>
    <m/>
    <s v=" COC  _Atualiz"/>
    <x v="80"/>
    <m/>
    <d v="2017-07-14T15:37:00"/>
    <d v="2017-07-14T18:25:00"/>
    <s v="Para ciência e encaminhamento."/>
    <d v="1899-12-30T02:48:00"/>
    <n v="0.11666666666860692"/>
    <d v="1899-12-31T00:00:00"/>
    <s v="15:37"/>
  </r>
  <r>
    <s v="Secretaria de Gestão de Serviços"/>
    <x v="107"/>
    <m/>
    <m/>
    <s v=" SECOFC  _Atualiz"/>
    <x v="72"/>
    <m/>
    <d v="2017-07-14T18:25:00"/>
    <d v="2017-07-14T19:16:00"/>
    <s v="Para ciência e encaminhamento."/>
    <d v="1899-12-30T00:51:00"/>
    <n v="3.5416666665696539E-2"/>
    <d v="1899-12-31T00:00:00"/>
    <s v="18:25"/>
  </r>
  <r>
    <s v="Secretaria de Gestão de Serviços"/>
    <x v="107"/>
    <m/>
    <m/>
    <s v=" CLC  _Atualiz"/>
    <x v="74"/>
    <m/>
    <d v="2017-07-14T19:16:00"/>
    <d v="2017-07-18T19:06:00"/>
    <s v="Para demais providências"/>
    <d v="1900-01-02T23:50:00"/>
    <n v="3.9930555555547471"/>
    <d v="1900-01-02T00:00:00"/>
    <s v="19:16"/>
  </r>
  <r>
    <s v="Secretaria de Gestão de Serviços"/>
    <x v="107"/>
    <m/>
    <m/>
    <s v=" SC  _Atualiz"/>
    <x v="75"/>
    <m/>
    <d v="2017-07-18T19:06:00"/>
    <d v="2017-07-26T13:53:00"/>
    <s v="Para elaborar o Termo de Abertura de Licitação."/>
    <d v="1900-01-06T18:47:00"/>
    <n v="7.7826388888934162"/>
    <d v="1900-01-06T00:00:00"/>
    <s v="19:6"/>
  </r>
  <r>
    <s v="Secretaria de Gestão de Serviços"/>
    <x v="107"/>
    <m/>
    <m/>
    <s v=" CLC  _Atualiz"/>
    <x v="74"/>
    <m/>
    <d v="2017-07-26T13:53:00"/>
    <d v="2017-07-26T16:27:00"/>
    <s v="Senhora Coordenadora:"/>
    <d v="1899-12-30T02:34:00"/>
    <n v="0.10694444444379769"/>
    <d v="1899-12-31T00:00:00"/>
    <s v="13:53"/>
  </r>
  <r>
    <s v="Secretaria de Gestão de Serviços"/>
    <x v="107"/>
    <m/>
    <m/>
    <s v=" SECGA  _Atualiz"/>
    <x v="69"/>
    <m/>
    <d v="2017-07-26T16:27:00"/>
    <d v="2017-07-26T17:28:00"/>
    <s v="À apreciação superior."/>
    <d v="1899-12-30T01:01:00"/>
    <n v="4.2361111110949423E-2"/>
    <d v="1899-12-31T00:00:00"/>
    <s v="16:27"/>
  </r>
  <r>
    <s v="Secretaria de Gestão de Serviços"/>
    <x v="107"/>
    <m/>
    <m/>
    <s v=" CLC  _Atualiz"/>
    <x v="74"/>
    <m/>
    <d v="2017-07-26T17:28:00"/>
    <d v="2017-07-26T19:03:00"/>
    <s v="Para elaboração da minuta do edital."/>
    <d v="1899-12-30T01:35:00"/>
    <n v="6.5972222218988463E-2"/>
    <d v="1899-12-31T00:00:00"/>
    <s v="17:28"/>
  </r>
  <r>
    <s v="Secretaria de Gestão de Serviços"/>
    <x v="107"/>
    <m/>
    <m/>
    <s v=" SLIC  _Atualiz"/>
    <x v="76"/>
    <m/>
    <d v="2017-07-26T19:03:00"/>
    <d v="2017-07-28T15:01:00"/>
    <s v="Para elaborar minuta do Edital de Licitação na modalidade Pregão Eletrônico."/>
    <d v="1899-12-31T19:58:00"/>
    <n v="1.8319444444496185"/>
    <d v="1900-01-02T00:00:00"/>
    <s v="19:3"/>
  </r>
  <r>
    <s v="Secretaria de Gestão de Serviços"/>
    <x v="107"/>
    <m/>
    <m/>
    <s v=" SCON  _Atualiz"/>
    <x v="77"/>
    <m/>
    <d v="2017-07-28T15:01:00"/>
    <d v="2017-07-31T14:50:00"/>
    <s v="Para elaborar a minuta do contrato (Anexo X)."/>
    <d v="1900-01-01T23:49:00"/>
    <n v="2.992361111108039"/>
    <d v="1900-01-01T00:00:00"/>
    <s v="15:1"/>
  </r>
  <r>
    <s v="Secretaria de Gestão de Serviços"/>
    <x v="107"/>
    <m/>
    <m/>
    <s v=" SGEC  _Atualiz"/>
    <x v="87"/>
    <m/>
    <d v="2017-07-31T14:50:00"/>
    <d v="2017-08-03T13:55:00"/>
    <s v="A pedido."/>
    <d v="1900-01-01T23:05:00"/>
    <n v="2.9618055555547471"/>
    <n v="-20"/>
    <s v="14:50"/>
  </r>
  <r>
    <s v="Secretaria de Gestão de Serviços"/>
    <x v="107"/>
    <m/>
    <m/>
    <s v=" SC  _Atualiz"/>
    <x v="75"/>
    <m/>
    <d v="2017-08-03T13:55:00"/>
    <d v="2017-08-04T18:15:00"/>
    <s v="Para ciência e ratificação."/>
    <d v="1899-12-31T04:20:00"/>
    <n v="1.1805555555547471"/>
    <d v="1900-01-01T00:00:00"/>
    <s v="13:55"/>
  </r>
  <r>
    <s v="Secretaria de Gestão de Serviços"/>
    <x v="107"/>
    <m/>
    <m/>
    <s v=" CLC  _Atualiz"/>
    <x v="74"/>
    <m/>
    <d v="2017-08-04T18:15:00"/>
    <d v="2017-08-07T19:44:00"/>
    <s v="Senhora Coordenadora:"/>
    <d v="1900-01-02T01:29:00"/>
    <n v="3.0618055555605679"/>
    <d v="1900-01-01T00:00:00"/>
    <s v="18:15"/>
  </r>
  <r>
    <s v="Secretaria de Gestão de Serviços"/>
    <x v="107"/>
    <m/>
    <m/>
    <s v=" SLIC  _Atualiz"/>
    <x v="76"/>
    <m/>
    <d v="2017-08-07T19:44:00"/>
    <d v="2017-08-08T15:36:00"/>
    <s v="Para adequar a minuta do edital."/>
    <d v="1899-12-30T19:52:00"/>
    <n v="0.82777777777664596"/>
    <d v="1900-01-01T00:00:00"/>
    <s v="19:44"/>
  </r>
  <r>
    <s v="Secretaria de Gestão de Serviços"/>
    <x v="107"/>
    <m/>
    <m/>
    <s v=" SCON  _Atualiz"/>
    <x v="77"/>
    <m/>
    <d v="2017-08-08T15:36:00"/>
    <d v="2017-08-15T20:56:00"/>
    <s v="Para elaborar a minuta do contrato (Anexo X)."/>
    <d v="1900-01-06T05:20:00"/>
    <n v="7.2222222222189885"/>
    <d v="1900-01-04T00:00:00"/>
    <s v="15:36"/>
  </r>
  <r>
    <s v="Secretaria de Gestão de Serviços"/>
    <x v="107"/>
    <m/>
    <m/>
    <s v=" SLIC  _Atualiz"/>
    <x v="76"/>
    <m/>
    <d v="2017-08-15T20:56:00"/>
    <d v="2017-08-18T17:40:00"/>
    <s v="Elaborada minuta do contrato,"/>
    <d v="1900-01-01T20:44:00"/>
    <n v="2.8638888888890506"/>
    <d v="1900-01-03T00:00:00"/>
    <s v="20:56"/>
  </r>
  <r>
    <s v="Secretaria de Gestão de Serviços"/>
    <x v="107"/>
    <m/>
    <m/>
    <s v=" SGEC  _Atualiz"/>
    <x v="87"/>
    <m/>
    <d v="2017-08-18T17:40:00"/>
    <d v="2017-08-18T18:26:00"/>
    <s v="Para adequar a planilha paradigma."/>
    <d v="1899-12-30T00:46:00"/>
    <n v="3.1944444446708076E-2"/>
    <d v="1899-12-31T00:00:00"/>
    <s v="17:40"/>
  </r>
  <r>
    <s v="Secretaria de Gestão de Serviços"/>
    <x v="107"/>
    <m/>
    <m/>
    <s v=" SLIC  _Atualiz"/>
    <x v="76"/>
    <m/>
    <d v="2017-08-18T18:26:00"/>
    <d v="2017-08-18T19:03:00"/>
    <s v="Efetuamos a substituição da planilha &quot;Base para Proposta da Empresa&quot;, face alteração na Lei 12546/20"/>
    <d v="1899-12-30T00:37:00"/>
    <n v="2.569444444088731E-2"/>
    <d v="1899-12-31T00:00:00"/>
    <s v="18:26"/>
  </r>
  <r>
    <s v="Secretaria de Gestão de Serviços"/>
    <x v="107"/>
    <m/>
    <m/>
    <s v=" CLC  _Atualiz"/>
    <x v="74"/>
    <m/>
    <d v="2017-08-18T19:03:00"/>
    <d v="2017-08-21T19:12:00"/>
    <s v="Para análise da minuta do edital e seus anexos."/>
    <d v="1900-01-02T00:09:00"/>
    <n v="3.0062500000058208"/>
    <d v="1900-01-01T00:00:00"/>
    <s v="19:3"/>
  </r>
  <r>
    <s v="Secretaria de Gestão de Serviços"/>
    <x v="107"/>
    <m/>
    <m/>
    <s v=" SECGA  _Atualiz"/>
    <x v="69"/>
    <m/>
    <d v="2017-08-21T19:12:00"/>
    <d v="2017-08-22T19:56:00"/>
    <s v="Submetemos à apreciação superior."/>
    <d v="1899-12-31T00:44:00"/>
    <n v="1.0305555555532919"/>
    <d v="1900-01-01T00:00:00"/>
    <s v="19:12"/>
  </r>
  <r>
    <s v="Secretaria de Gestão de Serviços"/>
    <x v="107"/>
    <m/>
    <m/>
    <s v=" CPL  _Atualiz"/>
    <x v="78"/>
    <m/>
    <d v="2017-08-22T19:56:00"/>
    <d v="2017-08-24T16:49:00"/>
    <s v="Para análise."/>
    <d v="1899-12-31T20:53:00"/>
    <n v="1.8701388888875954"/>
    <d v="1900-01-02T00:00:00"/>
    <s v="19:56"/>
  </r>
  <r>
    <s v="Secretaria de Gestão de Serviços"/>
    <x v="107"/>
    <m/>
    <m/>
    <s v=" ASSDG  _Atualiz"/>
    <x v="79"/>
    <m/>
    <d v="2017-08-24T16:49:00"/>
    <d v="2017-08-29T12:48:00"/>
    <s v="Para análise e aprovação."/>
    <d v="1900-01-03T19:59:00"/>
    <n v="4.8326388888890506"/>
    <d v="1900-01-03T00:00:00"/>
    <s v="16:49"/>
  </r>
  <r>
    <s v="Secretaria de Gestão de Serviços"/>
    <x v="107"/>
    <m/>
    <m/>
    <s v=" DG  _Atualiz"/>
    <x v="68"/>
    <m/>
    <d v="2017-08-29T12:48:00"/>
    <d v="2017-08-29T16:48:00"/>
    <s v="Para apreciação."/>
    <d v="1899-12-30T04:00:00"/>
    <n v="0.16666666666424135"/>
    <d v="1899-12-31T00:00:00"/>
    <s v="12:48"/>
  </r>
  <r>
    <s v="Secretaria de Gestão de Serviços"/>
    <x v="107"/>
    <m/>
    <m/>
    <s v=" SLIC  _Atualiz"/>
    <x v="76"/>
    <m/>
    <d v="2017-08-29T16:48:00"/>
    <d v="2017-08-30T16:44:00"/>
    <s v="Para dispor providências."/>
    <d v="1899-12-30T23:56:00"/>
    <n v="0.99722222222771961"/>
    <d v="1900-01-01T00:00:00"/>
    <s v="16:48"/>
  </r>
  <r>
    <s v="Secretaria de Gestão de Serviços"/>
    <x v="107"/>
    <m/>
    <m/>
    <s v=" CPL  _Atualiz"/>
    <x v="78"/>
    <m/>
    <d v="2017-08-30T16:44:00"/>
    <d v="2017-08-30T17:21:00"/>
    <s v="Para assinatura do edital e seus anexos."/>
    <d v="1899-12-30T00:37:00"/>
    <n v="2.569444444088731E-2"/>
    <d v="1899-12-31T00:00:00"/>
    <s v="16:44"/>
  </r>
  <r>
    <s v="Secretaria de Gestão de Serviços"/>
    <x v="107"/>
    <m/>
    <m/>
    <s v=" SLIC  _Atualiz"/>
    <x v="76"/>
    <m/>
    <d v="2017-08-30T17:21:00"/>
    <d v="2017-08-31T16:56:00"/>
    <s v="Edital assinado."/>
    <d v="1899-12-30T23:35:00"/>
    <n v="0.98263888889050577"/>
    <d v="1900-01-01T00:00:00"/>
    <s v="17:21"/>
  </r>
  <r>
    <s v="Secretaria de Gestão de Serviços"/>
    <x v="107"/>
    <m/>
    <m/>
    <s v=" CPL  _Atualiz"/>
    <x v="78"/>
    <m/>
    <d v="2017-08-31T16:56:00"/>
    <d v="2017-09-12T18:44:00"/>
    <s v="Para os procedimentos relativos à fase externa do certame."/>
    <d v="1900-01-11T01:48:00"/>
    <n v="12.07499999999709"/>
    <n v="-14"/>
    <s v="16:56"/>
  </r>
  <r>
    <s v="Secretaria de Gestão de Serviços"/>
    <x v="107"/>
    <m/>
    <m/>
    <s v=" ASSDG  _Atualiz"/>
    <x v="79"/>
    <m/>
    <d v="2017-09-12T18:44:00"/>
    <d v="2017-09-13T15:16:00"/>
    <s v="Para conhecimento, e se de acordo, ratificação."/>
    <d v="1899-12-30T20:32:00"/>
    <n v="0.8555555555576575"/>
    <d v="1900-01-01T00:00:00"/>
    <s v="18:44"/>
  </r>
  <r>
    <s v="Secretaria de Gestão de Serviços"/>
    <x v="107"/>
    <m/>
    <m/>
    <s v=" DG  _Atualiz"/>
    <x v="68"/>
    <m/>
    <d v="2017-09-13T15:16:00"/>
    <d v="2017-09-13T19:22:00"/>
    <s v="Para apreciação."/>
    <d v="1899-12-30T04:06:00"/>
    <n v="0.17083333332993789"/>
    <d v="1899-12-31T00:00:00"/>
    <s v="15:16"/>
  </r>
  <r>
    <s v="Secretaria de Gestão de Serviços"/>
    <x v="107"/>
    <m/>
    <m/>
    <s v=" CPL  _Atualiz"/>
    <x v="78"/>
    <m/>
    <d v="2017-09-13T19:22:00"/>
    <d v="2017-09-29T17:39:00"/>
    <s v="Para dar continuidade."/>
    <d v="1900-01-14T22:17:00"/>
    <n v="15.928472222229175"/>
    <d v="1900-01-12T00:00:00"/>
    <s v="19:22"/>
  </r>
  <r>
    <s v="Secretaria de Gestão de Serviços"/>
    <x v="107"/>
    <m/>
    <m/>
    <s v=" ASSDG  _Atualiz"/>
    <x v="79"/>
    <m/>
    <d v="2017-09-29T17:39:00"/>
    <d v="2017-10-04T13:52:00"/>
    <s v="Para análise e homolgação"/>
    <d v="1900-01-03T20:13:00"/>
    <n v="4.8423611111065838"/>
    <n v="-17"/>
    <s v="17:39"/>
  </r>
  <r>
    <s v="Secretaria de Gestão de Serviços"/>
    <x v="107"/>
    <m/>
    <m/>
    <s v=" DG  _Atualiz"/>
    <x v="68"/>
    <m/>
    <d v="2017-10-04T13:52:00"/>
    <d v="2017-10-04T16:49:00"/>
    <s v="Para apreciação."/>
    <d v="1899-12-30T02:57:00"/>
    <n v="0.12291666666715173"/>
    <d v="1899-12-31T00:00:00"/>
    <s v="13:52"/>
  </r>
  <r>
    <s v="Secretaria de Gestão de Serviços"/>
    <x v="107"/>
    <m/>
    <m/>
    <s v=" COC  _Atualiz"/>
    <x v="80"/>
    <m/>
    <d v="2017-10-04T16:49:00"/>
    <d v="2017-10-04T18:37:00"/>
    <s v="PARA EMPENHAR"/>
    <d v="1899-12-30T01:48:00"/>
    <n v="7.4999999997089617E-2"/>
    <d v="1899-12-31T00:00:00"/>
    <s v="16:49"/>
  </r>
  <r>
    <s v="Secretaria de Gestão de Serviços"/>
    <x v="108"/>
    <m/>
    <m/>
    <s v="SAPRE_Atualiz"/>
    <x v="29"/>
    <m/>
    <s v="-"/>
    <d v="2017-04-03T16:22:00"/>
    <s v="-"/>
    <d v="1899-12-30T00:00:00"/>
    <n v="0"/>
    <e v="#VALUE!"/>
    <e v="#VALUE!"/>
  </r>
  <r>
    <s v="Secretaria de Gestão de Serviços"/>
    <x v="108"/>
    <m/>
    <m/>
    <s v="SECGS_Atualiz"/>
    <x v="18"/>
    <m/>
    <d v="2017-04-03T16:22:00"/>
    <d v="2017-04-10T18:58:00"/>
    <s v="-"/>
    <d v="1900-01-06T02:36:00"/>
    <n v="7.1083333333372138"/>
    <d v="1900-01-05T00:00:00"/>
    <s v="16:22"/>
  </r>
  <r>
    <s v="Secretaria de Gestão de Serviços"/>
    <x v="108"/>
    <m/>
    <m/>
    <s v="CIP  _Atualiz"/>
    <x v="174"/>
    <m/>
    <d v="2017-04-03T16:22:00"/>
    <d v="2017-04-18T18:03:00"/>
    <s v="-"/>
    <d v="1900-01-14T01:41:00"/>
    <n v="15.070138888891961"/>
    <d v="1900-01-08T00:00:00"/>
    <s v="16:22"/>
  </r>
  <r>
    <s v="Secretaria de Gestão de Serviços"/>
    <x v="108"/>
    <m/>
    <m/>
    <s v="SAPRE_Atualiz"/>
    <x v="29"/>
    <m/>
    <d v="2017-04-18T18:03:00"/>
    <d v="2017-05-26T12:23:00"/>
    <s v="Conclusão de trâmite colaborativo"/>
    <d v="1900-02-05T18:20:00"/>
    <n v="37.763888888890506"/>
    <d v="1900-01-06T00:00:00"/>
    <s v="18:3"/>
  </r>
  <r>
    <s v="Secretaria de Gestão de Serviços"/>
    <x v="108"/>
    <m/>
    <m/>
    <s v="CIP  _Atualiz"/>
    <x v="174"/>
    <m/>
    <d v="2017-05-26T12:23:00"/>
    <d v="2017-05-26T18:35:00"/>
    <s v="Com o projeto alterado"/>
    <d v="1899-12-30T06:12:00"/>
    <n v="0.25833333333139308"/>
    <d v="1899-12-31T00:00:00"/>
    <s v="12:23"/>
  </r>
  <r>
    <s v="Secretaria de Gestão de Serviços"/>
    <x v="108"/>
    <m/>
    <m/>
    <s v="SECGS_Atualiz"/>
    <x v="18"/>
    <m/>
    <d v="2017-05-26T18:35:00"/>
    <d v="2017-05-29T19:06:00"/>
    <s v="Para os procedimentos necessários a contratação."/>
    <d v="1900-01-02T00:31:00"/>
    <n v="3.0215277777751908"/>
    <d v="1900-01-01T00:00:00"/>
    <s v="18:35"/>
  </r>
  <r>
    <s v="Secretaria de Gestão de Serviços"/>
    <x v="108"/>
    <m/>
    <m/>
    <s v="SECGA  _Atualiz"/>
    <x v="84"/>
    <m/>
    <d v="2017-05-29T19:06:00"/>
    <d v="2017-05-30T16:28:00"/>
    <s v="Solicitamos os procedimentos necessÃ¡rios Ã  contrataÃ§Ã£o, informando, para fins de designaÃ§Ã£o, que os"/>
    <d v="1899-12-30T21:22:00"/>
    <n v="0.89027777778392192"/>
    <d v="1900-01-01T00:00:00"/>
    <s v="19:6"/>
  </r>
  <r>
    <s v="Secretaria de Gestão de Serviços"/>
    <x v="108"/>
    <m/>
    <m/>
    <s v="CLC  _Atualiz"/>
    <x v="85"/>
    <m/>
    <d v="2017-05-30T16:28:00"/>
    <d v="2017-05-30T19:32:00"/>
    <s v="Para os trâmites licitatórios."/>
    <d v="1899-12-30T03:04:00"/>
    <n v="0.12777777777228039"/>
    <d v="1899-12-31T00:00:00"/>
    <s v="16:28"/>
  </r>
  <r>
    <s v="Secretaria de Gestão de Serviços"/>
    <x v="108"/>
    <m/>
    <m/>
    <s v="SGEC  _Atualiz"/>
    <x v="90"/>
    <m/>
    <d v="2017-05-30T19:32:00"/>
    <d v="2017-06-07T15:43:00"/>
    <s v="Para elaboração de Planilha Paradigma."/>
    <d v="1900-01-06T20:11:00"/>
    <n v="7.8409722222277196"/>
    <n v="-17"/>
    <s v="19:32"/>
  </r>
  <r>
    <s v="Secretaria de Gestão de Serviços"/>
    <x v="108"/>
    <m/>
    <m/>
    <s v="SAPRE_Atualiz"/>
    <x v="29"/>
    <m/>
    <d v="2017-06-07T15:43:00"/>
    <d v="2017-06-28T15:54:00"/>
    <s v="Para providências."/>
    <d v="1900-01-20T00:11:00"/>
    <n v="21.007638888884685"/>
    <d v="1900-01-14T00:00:00"/>
    <s v="15:43"/>
  </r>
  <r>
    <s v="Secretaria de Gestão de Serviços"/>
    <x v="108"/>
    <m/>
    <m/>
    <s v=" SGEC  _Atualiz"/>
    <x v="87"/>
    <m/>
    <d v="2017-06-28T15:54:00"/>
    <d v="2017-08-09T18:37:00"/>
    <s v="Com o projeto alterado"/>
    <d v="1900-02-10T02:43:00"/>
    <n v="42.113194444442343"/>
    <n v="-13"/>
    <s v="15:54"/>
  </r>
  <r>
    <s v="Secretaria de Gestão de Serviços"/>
    <x v="108"/>
    <m/>
    <m/>
    <s v=" COC  _Atualiz"/>
    <x v="80"/>
    <m/>
    <d v="2017-08-09T18:37:00"/>
    <d v="2017-08-10T12:46:00"/>
    <s v="Com as planilhas."/>
    <d v="1899-12-30T18:09:00"/>
    <n v="0.75625000000582077"/>
    <d v="1900-01-01T00:00:00"/>
    <s v="18:37"/>
  </r>
  <r>
    <s v="Secretaria de Gestão de Serviços"/>
    <x v="108"/>
    <m/>
    <m/>
    <s v=" SECOFC  _Atualiz"/>
    <x v="72"/>
    <m/>
    <d v="2017-08-10T12:46:00"/>
    <d v="2017-08-10T17:43:00"/>
    <s v="Para ciência e encaminhamento."/>
    <d v="1899-12-30T04:57:00"/>
    <n v="0.20624999999563443"/>
    <d v="1899-12-31T00:00:00"/>
    <s v="12:46"/>
  </r>
  <r>
    <s v="Secretaria de Gestão de Serviços"/>
    <x v="108"/>
    <m/>
    <m/>
    <s v=" CLC  _Atualiz"/>
    <x v="74"/>
    <m/>
    <d v="2017-08-10T17:43:00"/>
    <d v="2017-08-10T18:27:00"/>
    <s v="Com as planilhas de custos, encaminho para prosseguimento."/>
    <d v="1899-12-30T00:44:00"/>
    <n v="3.0555555560567882E-2"/>
    <d v="1899-12-31T00:00:00"/>
    <s v="17:43"/>
  </r>
  <r>
    <s v="Secretaria de Gestão de Serviços"/>
    <x v="108"/>
    <m/>
    <m/>
    <s v=" SC  _Atualiz"/>
    <x v="75"/>
    <m/>
    <d v="2017-08-10T18:27:00"/>
    <d v="2017-08-18T14:19:00"/>
    <s v="Para pesquisa de mercado e estimativa de preços dos insumos."/>
    <d v="1900-01-06T19:52:00"/>
    <n v="7.827777777776646"/>
    <d v="1900-01-05T00:00:00"/>
    <s v="18:27"/>
  </r>
  <r>
    <s v="Secretaria de Gestão de Serviços"/>
    <x v="108"/>
    <m/>
    <m/>
    <s v=" CLC  _Atualiz"/>
    <x v="74"/>
    <m/>
    <d v="2017-08-18T14:19:00"/>
    <d v="2017-08-18T21:54:00"/>
    <s v="Senhora Coordenadora:"/>
    <d v="1899-12-30T07:35:00"/>
    <n v="0.31597222221898846"/>
    <d v="1899-12-31T00:00:00"/>
    <s v="14:19"/>
  </r>
  <r>
    <s v="Secretaria de Gestão de Serviços"/>
    <x v="108"/>
    <m/>
    <m/>
    <s v=" SPO  _Atualiz"/>
    <x v="70"/>
    <m/>
    <d v="2017-08-18T21:54:00"/>
    <d v="2017-08-21T12:59:00"/>
    <s v="Para informar a disponibilidade orçamentária."/>
    <d v="1900-01-01T15:05:00"/>
    <n v="2.6284722222262644"/>
    <d v="1900-01-01T00:00:00"/>
    <s v="21:54"/>
  </r>
  <r>
    <s v="Secretaria de Gestão de Serviços"/>
    <x v="108"/>
    <m/>
    <m/>
    <s v="SAPRE_Atualiz"/>
    <x v="29"/>
    <m/>
    <d v="2017-08-21T12:59:00"/>
    <d v="2017-08-23T13:53:00"/>
    <s v="Para inclusão do Pedido de Execução Orçamentária (SIOFI &gt; Proposta &gt; Execução Setor &gt; 2017)..."/>
    <d v="1900-01-01T00:54:00"/>
    <n v="2.0374999999985448"/>
    <d v="1900-01-02T00:00:00"/>
    <s v="12:59"/>
  </r>
  <r>
    <s v="Secretaria de Gestão de Serviços"/>
    <x v="108"/>
    <m/>
    <m/>
    <s v=" SPO  _Atualiz"/>
    <x v="70"/>
    <m/>
    <d v="2017-08-23T13:53:00"/>
    <d v="2017-08-23T14:34:00"/>
    <s v="Devolvo o processo com a juntada da execução no Siofi, conforme doc. 160919/2017"/>
    <d v="1899-12-30T00:41:00"/>
    <n v="2.8472222220443655E-2"/>
    <d v="1899-12-31T00:00:00"/>
    <s v="13:53"/>
  </r>
  <r>
    <s v="Secretaria de Gestão de Serviços"/>
    <x v="108"/>
    <m/>
    <m/>
    <s v=" COC  _Atualiz"/>
    <x v="80"/>
    <m/>
    <d v="2017-08-23T14:34:00"/>
    <d v="2017-08-23T14:42:00"/>
    <s v="Com o pré-empenho."/>
    <d v="1899-12-30T00:08:00"/>
    <n v="5.5555555591126904E-3"/>
    <d v="1899-12-31T00:00:00"/>
    <s v="14:34"/>
  </r>
  <r>
    <s v="Secretaria de Gestão de Serviços"/>
    <x v="108"/>
    <m/>
    <m/>
    <s v=" SECOFC  _Atualiz"/>
    <x v="72"/>
    <m/>
    <d v="2017-08-23T14:42:00"/>
    <d v="2017-08-23T17:55:00"/>
    <s v="Para ciência e encaminhamento."/>
    <d v="1899-12-30T03:13:00"/>
    <n v="0.13402777777810115"/>
    <d v="1899-12-31T00:00:00"/>
    <s v="14:42"/>
  </r>
  <r>
    <s v="Secretaria de Gestão de Serviços"/>
    <x v="108"/>
    <m/>
    <m/>
    <s v=" CLC  _Atualiz"/>
    <x v="74"/>
    <m/>
    <d v="2017-08-23T17:55:00"/>
    <d v="2017-08-24T18:02:00"/>
    <s v="Para demais providências"/>
    <d v="1899-12-31T00:07:00"/>
    <n v="1.0048611111051287"/>
    <d v="1900-01-01T00:00:00"/>
    <s v="17:55"/>
  </r>
  <r>
    <s v="Secretaria de Gestão de Serviços"/>
    <x v="108"/>
    <m/>
    <m/>
    <s v=" SC  _Atualiz"/>
    <x v="75"/>
    <m/>
    <d v="2017-08-24T18:02:00"/>
    <d v="2017-08-30T18:39:00"/>
    <s v="Para elaborar o Termo de Abertura de Licitação."/>
    <d v="1900-01-05T00:37:00"/>
    <n v="6.0256944444481633"/>
    <d v="1900-01-04T00:00:00"/>
    <s v="18:2"/>
  </r>
  <r>
    <s v="Secretaria de Gestão de Serviços"/>
    <x v="108"/>
    <m/>
    <m/>
    <s v=" SGEC  _Atualiz"/>
    <x v="87"/>
    <m/>
    <d v="2017-08-30T18:39:00"/>
    <d v="2017-08-31T18:10:00"/>
    <s v="A Pedido."/>
    <d v="1899-12-30T23:31:00"/>
    <n v="0.97986111111094942"/>
    <d v="1900-01-01T00:00:00"/>
    <s v="18:39"/>
  </r>
  <r>
    <s v="Secretaria de Gestão de Serviços"/>
    <x v="108"/>
    <m/>
    <m/>
    <s v=" SC  _Atualiz"/>
    <x v="75"/>
    <m/>
    <d v="2017-08-31T18:10:00"/>
    <d v="2017-09-01T18:59:00"/>
    <s v="Com a substituição da Planilha - Base Para Proposta da Empresa, face alteração na Lei 12546/2011."/>
    <d v="1899-12-31T00:49:00"/>
    <n v="1.0340277777795563"/>
    <n v="-19"/>
    <s v="18:10"/>
  </r>
  <r>
    <s v="Secretaria de Gestão de Serviços"/>
    <x v="108"/>
    <m/>
    <m/>
    <s v=" CLC  _Atualiz"/>
    <x v="74"/>
    <m/>
    <d v="2017-09-01T18:59:00"/>
    <d v="2017-09-04T11:05:00"/>
    <s v="Senhora Coordenadora:"/>
    <d v="1900-01-01T16:06:00"/>
    <n v="2.6708333333299379"/>
    <d v="1900-01-01T00:00:00"/>
    <s v="18:59"/>
  </r>
  <r>
    <s v="Secretaria de Gestão de Serviços"/>
    <x v="108"/>
    <m/>
    <m/>
    <s v=" SECGA  _Atualiz"/>
    <x v="69"/>
    <m/>
    <d v="2017-09-04T11:05:00"/>
    <d v="2017-09-04T14:28:00"/>
    <s v="A apreciação."/>
    <d v="1899-12-30T03:23:00"/>
    <n v="0.14097222222335404"/>
    <d v="1899-12-31T00:00:00"/>
    <s v="11:5"/>
  </r>
  <r>
    <s v="Secretaria de Gestão de Serviços"/>
    <x v="108"/>
    <m/>
    <m/>
    <s v=" CLC  _Atualiz"/>
    <x v="74"/>
    <m/>
    <d v="2017-09-04T14:28:00"/>
    <d v="2017-09-04T18:52:00"/>
    <s v="Autorização de abertura de licitação."/>
    <d v="1899-12-30T04:24:00"/>
    <n v="0.18333333333430346"/>
    <d v="1899-12-31T00:00:00"/>
    <s v="14:28"/>
  </r>
  <r>
    <s v="Secretaria de Gestão de Serviços"/>
    <x v="108"/>
    <m/>
    <m/>
    <s v=" SLIC  _Atualiz"/>
    <x v="76"/>
    <m/>
    <d v="2017-09-04T18:52:00"/>
    <d v="2017-09-05T18:08:00"/>
    <s v="Para elaborar a minuta do edital."/>
    <d v="1899-12-30T23:16:00"/>
    <n v="0.96944444444670808"/>
    <d v="1900-01-01T00:00:00"/>
    <s v="18:52"/>
  </r>
  <r>
    <s v="Secretaria de Gestão de Serviços"/>
    <x v="108"/>
    <m/>
    <m/>
    <s v=" SGEC  _Atualiz"/>
    <x v="87"/>
    <m/>
    <d v="2017-09-05T18:08:00"/>
    <d v="2017-09-12T13:23:00"/>
    <s v="Para adequações à Planilha de Custos."/>
    <d v="1900-01-05T19:15:00"/>
    <n v="6.8020833333284827"/>
    <d v="1900-01-03T00:00:00"/>
    <s v="18:8"/>
  </r>
  <r>
    <s v="Secretaria de Gestão de Serviços"/>
    <x v="108"/>
    <m/>
    <m/>
    <s v=" CLC  _Atualiz"/>
    <x v="74"/>
    <m/>
    <d v="2017-09-12T13:23:00"/>
    <d v="2017-09-12T13:29:00"/>
    <s v="Com a readequação da planilha."/>
    <d v="1899-12-30T00:06:00"/>
    <n v="4.166666665696539E-3"/>
    <d v="1899-12-31T00:00:00"/>
    <s v="13:23"/>
  </r>
  <r>
    <s v="Secretaria de Gestão de Serviços"/>
    <x v="108"/>
    <m/>
    <m/>
    <s v=" SLIC  _Atualiz"/>
    <x v="76"/>
    <m/>
    <d v="2017-09-12T13:29:00"/>
    <d v="2017-09-14T13:09:00"/>
    <s v="Para dar continuidade."/>
    <d v="1899-12-31T23:40:00"/>
    <n v="1.9861111111167702"/>
    <d v="1900-01-02T00:00:00"/>
    <s v="13:29"/>
  </r>
  <r>
    <s v="Secretaria de Gestão de Serviços"/>
    <x v="108"/>
    <m/>
    <m/>
    <s v=" SCON  _Atualiz"/>
    <x v="77"/>
    <m/>
    <d v="2017-09-14T13:09:00"/>
    <d v="2017-09-20T17:04:00"/>
    <s v="Para elaborar a minuta do contrato (Anexo IX)."/>
    <d v="1900-01-05T03:55:00"/>
    <n v="6.1631944444379769"/>
    <d v="1900-01-04T00:00:00"/>
    <s v="13:9"/>
  </r>
  <r>
    <s v="Secretaria de Gestão de Serviços"/>
    <x v="108"/>
    <m/>
    <m/>
    <s v=" SLIC  _Atualiz"/>
    <x v="76"/>
    <m/>
    <d v="2017-09-20T17:04:00"/>
    <d v="2017-09-22T14:14:00"/>
    <s v="Inserida a minuta contratual em campo próprio"/>
    <d v="1899-12-31T21:10:00"/>
    <n v="1.8819444444452529"/>
    <d v="1900-01-02T00:00:00"/>
    <s v="17:4"/>
  </r>
  <r>
    <s v="Secretaria de Gestão de Serviços"/>
    <x v="108"/>
    <m/>
    <m/>
    <s v=" CLC  _Atualiz"/>
    <x v="74"/>
    <m/>
    <d v="2017-09-22T14:14:00"/>
    <d v="2017-09-27T17:57:00"/>
    <s v="Com minutas do edital e anexos, para análise e encaminhamento."/>
    <d v="1900-01-04T03:43:00"/>
    <n v="5.1548611111138598"/>
    <d v="1900-01-03T00:00:00"/>
    <s v="14:14"/>
  </r>
  <r>
    <s v="Secretaria de Gestão de Serviços"/>
    <x v="108"/>
    <m/>
    <m/>
    <s v=" SECGA  _Atualiz"/>
    <x v="69"/>
    <m/>
    <d v="2017-09-27T17:57:00"/>
    <d v="2017-09-28T15:16:00"/>
    <s v="Segue para análise e encaminhamento."/>
    <d v="1899-12-30T21:19:00"/>
    <n v="0.88819444444379769"/>
    <d v="1900-01-01T00:00:00"/>
    <s v="17:57"/>
  </r>
  <r>
    <s v="Secretaria de Gestão de Serviços"/>
    <x v="108"/>
    <m/>
    <m/>
    <s v=" CPL  _Atualiz"/>
    <x v="78"/>
    <m/>
    <d v="2017-09-28T15:16:00"/>
    <d v="2017-09-28T17:08:00"/>
    <s v="De acordo com a minuta do edital e seus anexos. Segue para análise dessa CPL e demais encaminhamen"/>
    <d v="1899-12-30T01:52:00"/>
    <n v="7.7777777776645962E-2"/>
    <d v="1899-12-31T00:00:00"/>
    <s v="15:16"/>
  </r>
  <r>
    <s v="Secretaria de Gestão de Serviços"/>
    <x v="108"/>
    <m/>
    <m/>
    <s v=" ASSDG  _Atualiz"/>
    <x v="79"/>
    <m/>
    <d v="2017-09-28T17:08:00"/>
    <d v="2017-10-02T18:39:00"/>
    <s v="Para análise e aprovação."/>
    <d v="1900-01-03T01:31:00"/>
    <n v="4.0631944444467081"/>
    <n v="-19"/>
    <s v="17:8"/>
  </r>
  <r>
    <s v="Secretaria de Gestão de Serviços"/>
    <x v="108"/>
    <m/>
    <m/>
    <s v=" DG  _Atualiz"/>
    <x v="68"/>
    <m/>
    <d v="2017-10-02T18:39:00"/>
    <d v="2017-10-02T21:52:00"/>
    <s v="Para os devidos fins."/>
    <d v="1899-12-30T03:13:00"/>
    <n v="0.13402777777810115"/>
    <d v="1899-12-31T00:00:00"/>
    <s v="18:39"/>
  </r>
  <r>
    <s v="Secretaria de Gestão de Serviços"/>
    <x v="108"/>
    <m/>
    <m/>
    <s v=" SLIC  _Atualiz"/>
    <x v="76"/>
    <m/>
    <d v="2017-10-02T21:52:00"/>
    <d v="2017-10-04T14:32:00"/>
    <s v="À Seção de Licitações."/>
    <d v="1899-12-31T16:40:00"/>
    <n v="1.6944444444452529"/>
    <d v="1900-01-02T00:00:00"/>
    <s v="21:52"/>
  </r>
  <r>
    <s v="Secretaria de Gestão de Serviços"/>
    <x v="108"/>
    <m/>
    <m/>
    <s v=" CPL  _Atualiz"/>
    <x v="78"/>
    <m/>
    <d v="2017-10-04T14:32:00"/>
    <d v="2017-10-04T16:24:00"/>
    <s v="Para assinatura do edital e seus anexos."/>
    <d v="1899-12-30T01:52:00"/>
    <n v="7.7777777776645962E-2"/>
    <d v="1899-12-31T00:00:00"/>
    <s v="14:32"/>
  </r>
  <r>
    <s v="Secretaria de Gestão de Serviços"/>
    <x v="108"/>
    <m/>
    <m/>
    <s v=" SLIC  _Atualiz"/>
    <x v="76"/>
    <m/>
    <d v="2017-10-04T16:24:00"/>
    <d v="2017-10-05T14:54:00"/>
    <s v="Edital assinado."/>
    <d v="1899-12-30T22:30:00"/>
    <n v="0.9375"/>
    <d v="1900-01-01T00:00:00"/>
    <s v="16:24"/>
  </r>
  <r>
    <s v="Secretaria de Gestão de Serviços"/>
    <x v="108"/>
    <m/>
    <m/>
    <s v=" CPL  _Atualiz"/>
    <x v="78"/>
    <m/>
    <d v="2017-10-05T14:54:00"/>
    <d v="2017-11-09T16:25:00"/>
    <s v="Para os procedimentos relativos à fase externa do certame."/>
    <d v="1900-02-03T01:31:00"/>
    <n v="35.063194444446708"/>
    <d v="1900-01-03T00:00:00"/>
    <s v="14:54"/>
  </r>
  <r>
    <s v="Secretaria de Gestão de Serviços"/>
    <x v="108"/>
    <m/>
    <m/>
    <s v=" ASSDG  _Atualiz"/>
    <x v="79"/>
    <m/>
    <d v="2017-11-09T16:25:00"/>
    <d v="2017-11-09T18:22:00"/>
    <s v="Para análise e de se acordo, ratificação."/>
    <d v="1899-12-30T01:57:00"/>
    <n v="8.1249999995634425E-2"/>
    <d v="1899-12-31T00:00:00"/>
    <s v="16:25"/>
  </r>
  <r>
    <s v="Secretaria de Gestão de Serviços"/>
    <x v="108"/>
    <m/>
    <m/>
    <s v=" DG  _Atualiz"/>
    <x v="68"/>
    <m/>
    <d v="2017-11-09T18:22:00"/>
    <d v="2017-11-10T16:13:00"/>
    <s v="Para apreciação."/>
    <d v="1899-12-30T21:51:00"/>
    <n v="0.91041666666569654"/>
    <d v="1900-01-01T00:00:00"/>
    <s v="18:22"/>
  </r>
  <r>
    <s v="Secretaria de Gestão de Serviços"/>
    <x v="108"/>
    <m/>
    <m/>
    <s v=" CPL  _Atualiz"/>
    <x v="78"/>
    <m/>
    <d v="2017-11-10T16:13:00"/>
    <d v="2017-11-14T14:05:00"/>
    <s v="para dar continuidade"/>
    <d v="1900-01-02T21:52:00"/>
    <n v="3.9111111111124046"/>
    <d v="1900-01-02T00:00:00"/>
    <s v="16:13"/>
  </r>
  <r>
    <s v="Secretaria de Gestão de Serviços"/>
    <x v="108"/>
    <m/>
    <m/>
    <s v=" ASSDG  _Atualiz"/>
    <x v="79"/>
    <m/>
    <d v="2017-11-14T14:05:00"/>
    <d v="2017-11-14T16:03:00"/>
    <s v="Para análise, adjudicação e homologação."/>
    <d v="1899-12-30T01:58:00"/>
    <n v="8.1944444442342501E-2"/>
    <d v="1899-12-31T00:00:00"/>
    <s v="14:5"/>
  </r>
  <r>
    <s v="Secretaria de Gestão de Serviços"/>
    <x v="108"/>
    <m/>
    <m/>
    <s v=" DG  _Atualiz"/>
    <x v="68"/>
    <m/>
    <d v="2017-11-14T16:03:00"/>
    <d v="2017-11-14T17:26:00"/>
    <s v="Para apreciação."/>
    <d v="1899-12-30T01:23:00"/>
    <n v="5.7638888894871343E-2"/>
    <d v="1899-12-31T00:00:00"/>
    <s v="16:3"/>
  </r>
  <r>
    <s v="Secretaria de Gestão de Serviços"/>
    <x v="108"/>
    <m/>
    <m/>
    <s v=" COC  _Atualiz"/>
    <x v="80"/>
    <m/>
    <d v="2017-11-14T17:26:00"/>
    <d v="2017-11-14T19:08:00"/>
    <s v="Para emissão de empenho"/>
    <d v="1899-12-30T01:42:00"/>
    <n v="7.0833333331393078E-2"/>
    <d v="1899-12-31T00:00:00"/>
    <s v="17:26"/>
  </r>
  <r>
    <s v="Secretaria de Gestão de Serviços"/>
    <x v="108"/>
    <m/>
    <m/>
    <s v=" GABCOC  _Atualiz"/>
    <x v="83"/>
    <m/>
    <d v="2017-11-14T19:08:00"/>
    <d v="2017-11-16T12:22:00"/>
    <s v="Para emissão de nota de empenho."/>
    <d v="1899-12-31T17:14:00"/>
    <n v="1.7180555555532919"/>
    <d v="1900-01-02T00:00:00"/>
    <s v="19:8"/>
  </r>
  <r>
    <s v="Secretaria de Gestão de Serviços"/>
    <x v="109"/>
    <m/>
    <m/>
    <s v="SAPRE_Atualiz"/>
    <x v="29"/>
    <m/>
    <s v="-"/>
    <d v="2017-06-16T20:17:00"/>
    <s v="-"/>
    <d v="1899-12-30T00:00:00"/>
    <n v="0"/>
    <e v="#VALUE!"/>
    <e v="#VALUE!"/>
  </r>
  <r>
    <s v="Secretaria de Gestão de Serviços"/>
    <x v="109"/>
    <m/>
    <m/>
    <s v="SMIC  _Atualiz"/>
    <x v="173"/>
    <m/>
    <d v="2017-06-16T20:17:00"/>
    <d v="2017-06-28T18:58:00"/>
    <s v="Para apreciação de minuta"/>
    <d v="1900-01-10T22:41:00"/>
    <n v="11.945138888891961"/>
    <d v="1900-01-08T00:00:00"/>
    <s v="20:17"/>
  </r>
  <r>
    <s v="Secretaria de Gestão de Serviços"/>
    <x v="109"/>
    <m/>
    <m/>
    <s v="CIP  _Atualiz"/>
    <x v="174"/>
    <m/>
    <d v="2017-06-28T18:58:00"/>
    <d v="2017-07-12T18:55:00"/>
    <s v="Segue para avaliação e encaminhamentos."/>
    <d v="1900-01-12T23:57:00"/>
    <n v="13.997916666667152"/>
    <n v="-13"/>
    <s v="18:58"/>
  </r>
  <r>
    <s v="Secretaria de Gestão de Serviços"/>
    <x v="109"/>
    <m/>
    <m/>
    <s v="SMIC  _Atualiz"/>
    <x v="173"/>
    <m/>
    <d v="2017-07-12T18:55:00"/>
    <d v="2017-07-13T16:33:00"/>
    <s v="Para realizar alterações de acordo com as considerações desta Coordenadoria."/>
    <d v="1899-12-30T21:38:00"/>
    <n v="0.90138888888759539"/>
    <d v="1900-01-01T00:00:00"/>
    <s v="18:55"/>
  </r>
  <r>
    <s v="Secretaria de Gestão de Serviços"/>
    <x v="109"/>
    <m/>
    <m/>
    <s v="CIP  _Atualiz"/>
    <x v="174"/>
    <m/>
    <d v="2017-07-13T16:33:00"/>
    <d v="2017-07-14T18:59:00"/>
    <s v="Para ciência e encaminhamentos com as alterações requeridas no Projeto Básico."/>
    <d v="1899-12-31T02:26:00"/>
    <n v="1.101388888891961"/>
    <d v="1900-01-01T00:00:00"/>
    <s v="16:33"/>
  </r>
  <r>
    <s v="Secretaria de Gestão de Serviços"/>
    <x v="109"/>
    <m/>
    <m/>
    <s v="SECGS_Atualiz"/>
    <x v="18"/>
    <m/>
    <d v="2017-07-14T18:59:00"/>
    <d v="2017-07-28T17:07:00"/>
    <s v="Para apreciação superior."/>
    <d v="1900-01-12T22:08:00"/>
    <n v="13.922222222216078"/>
    <d v="1900-01-10T00:00:00"/>
    <s v="18:59"/>
  </r>
  <r>
    <s v="Secretaria de Gestão de Serviços"/>
    <x v="109"/>
    <m/>
    <m/>
    <s v="SMIC  _Atualiz"/>
    <x v="173"/>
    <m/>
    <d v="2017-07-28T17:07:00"/>
    <d v="2017-08-02T19:04:00"/>
    <s v="À SMIC: segue PB como minuta com considerações SECGS."/>
    <d v="1900-01-04T01:57:00"/>
    <n v="5.0812500000029104"/>
    <n v="-18"/>
    <s v="17:7"/>
  </r>
  <r>
    <s v="Secretaria de Gestão de Serviços"/>
    <x v="109"/>
    <m/>
    <m/>
    <s v="CIP  _Atualiz"/>
    <x v="174"/>
    <m/>
    <d v="2017-08-02T19:04:00"/>
    <d v="2017-08-14T11:46:00"/>
    <s v="Para análise e encaminhamentos que julgar pertinentes."/>
    <d v="1900-01-10T16:42:00"/>
    <n v="11.695833333331393"/>
    <d v="1900-01-07T00:00:00"/>
    <s v="19:4"/>
  </r>
  <r>
    <s v="Secretaria de Gestão de Serviços"/>
    <x v="109"/>
    <m/>
    <m/>
    <s v="SECGS_Atualiz"/>
    <x v="18"/>
    <m/>
    <d v="2017-08-14T11:46:00"/>
    <d v="2017-08-17T13:03:00"/>
    <s v="A pedido."/>
    <d v="1900-01-02T01:17:00"/>
    <n v="3.0534722222218988"/>
    <d v="1900-01-03T00:00:00"/>
    <s v="11:46"/>
  </r>
  <r>
    <s v="Secretaria de Gestão de Serviços"/>
    <x v="109"/>
    <m/>
    <m/>
    <s v=" SMIC  _Atualiz"/>
    <x v="175"/>
    <m/>
    <d v="2017-08-17T13:03:00"/>
    <d v="2017-09-01T17:37:00"/>
    <s v="À SMIC: para análise, estudos e providências."/>
    <d v="1900-01-14T04:34:00"/>
    <n v="15.190277777779556"/>
    <n v="-9"/>
    <s v="13:3"/>
  </r>
  <r>
    <s v="Secretaria de Gestão de Serviços"/>
    <x v="109"/>
    <m/>
    <m/>
    <s v="SECGS_Atualiz"/>
    <x v="18"/>
    <m/>
    <d v="2017-09-01T17:37:00"/>
    <d v="2017-09-04T11:34:00"/>
    <s v="Para ciência das retificações requeridas e encaminhamentos que julgar pertinentes"/>
    <d v="1900-01-01T17:57:00"/>
    <n v="2.7479166666671517"/>
    <d v="1900-01-01T00:00:00"/>
    <s v="17:37"/>
  </r>
  <r>
    <s v="Secretaria de Gestão de Serviços"/>
    <x v="109"/>
    <m/>
    <m/>
    <s v=" SECGA  _Atualiz"/>
    <x v="69"/>
    <m/>
    <d v="2017-09-04T11:34:00"/>
    <d v="2017-09-04T14:31:00"/>
    <s v="Solicitamos os procedimentos necessários à licitação, sendo o fiscal e gestor já indicados no presen"/>
    <d v="1899-12-30T02:57:00"/>
    <n v="0.12291666666715173"/>
    <d v="1899-12-31T00:00:00"/>
    <s v="11:34"/>
  </r>
  <r>
    <s v="Secretaria de Gestão de Serviços"/>
    <x v="109"/>
    <m/>
    <m/>
    <s v=" CLC  _Atualiz"/>
    <x v="74"/>
    <m/>
    <d v="2017-09-04T14:31:00"/>
    <d v="2017-09-04T18:35:00"/>
    <s v="Encaminha-se à Seção de Compras para verificar outros orçamentos/balizamento dos preços"/>
    <d v="1899-12-30T04:04:00"/>
    <n v="0.16944444444379769"/>
    <d v="1899-12-31T00:00:00"/>
    <s v="14:31"/>
  </r>
  <r>
    <s v="Secretaria de Gestão de Serviços"/>
    <x v="109"/>
    <m/>
    <m/>
    <s v=" SC  _Atualiz"/>
    <x v="75"/>
    <m/>
    <d v="2017-09-04T18:35:00"/>
    <d v="2017-09-25T13:04:00"/>
    <s v="Para efetuar pesquisa de mercado e elaboração de planilha de preços."/>
    <d v="1900-01-19T18:29:00"/>
    <n v="20.770138888889051"/>
    <d v="1900-01-13T00:00:00"/>
    <s v="18:35"/>
  </r>
  <r>
    <s v="Secretaria de Gestão de Serviços"/>
    <x v="109"/>
    <m/>
    <m/>
    <s v=" CLC  _Atualiz"/>
    <x v="74"/>
    <m/>
    <d v="2017-09-25T13:04:00"/>
    <d v="2017-09-26T17:58:00"/>
    <s v="Encaminha cotação de preços"/>
    <d v="1899-12-31T04:54:00"/>
    <n v="1.2041666666700621"/>
    <d v="1900-01-01T00:00:00"/>
    <s v="13:4"/>
  </r>
  <r>
    <s v="Secretaria de Gestão de Serviços"/>
    <x v="109"/>
    <m/>
    <m/>
    <s v=" SPO  _Atualiz"/>
    <x v="70"/>
    <m/>
    <d v="2017-09-26T17:58:00"/>
    <d v="2017-09-27T16:31:00"/>
    <s v="Para informar disponibilidade orçamentária."/>
    <d v="1899-12-30T22:33:00"/>
    <n v="0.93958333333284827"/>
    <d v="1900-01-01T00:00:00"/>
    <s v="17:58"/>
  </r>
  <r>
    <s v="Secretaria de Gestão de Serviços"/>
    <x v="109"/>
    <m/>
    <m/>
    <s v=" COC  _Atualiz"/>
    <x v="80"/>
    <m/>
    <d v="2017-09-27T16:31:00"/>
    <d v="2017-09-27T17:41:00"/>
    <s v="Com a informação de disponibilidade"/>
    <d v="1899-12-30T01:10:00"/>
    <n v="4.8611111109494232E-2"/>
    <d v="1899-12-31T00:00:00"/>
    <s v="16:31"/>
  </r>
  <r>
    <s v="Secretaria de Gestão de Serviços"/>
    <x v="109"/>
    <m/>
    <m/>
    <s v=" SECOFC  _Atualiz"/>
    <x v="72"/>
    <m/>
    <d v="2017-09-27T17:41:00"/>
    <d v="2017-09-27T18:17:00"/>
    <s v="Para ciência e encaminhamento."/>
    <d v="1899-12-30T00:36:00"/>
    <n v="2.5000000001455192E-2"/>
    <d v="1899-12-31T00:00:00"/>
    <s v="17:41"/>
  </r>
  <r>
    <s v="Secretaria de Gestão de Serviços"/>
    <x v="109"/>
    <m/>
    <m/>
    <s v=" SECGA  _Atualiz"/>
    <x v="69"/>
    <m/>
    <d v="2017-09-27T18:17:00"/>
    <d v="2017-09-28T15:15:00"/>
    <s v="Para demais providências"/>
    <d v="1899-12-30T20:58:00"/>
    <n v="0.87361111110658385"/>
    <d v="1900-01-01T00:00:00"/>
    <s v="18:17"/>
  </r>
  <r>
    <s v="Secretaria de Gestão de Serviços"/>
    <x v="109"/>
    <m/>
    <m/>
    <s v=" CLC  _Atualiz"/>
    <x v="74"/>
    <m/>
    <d v="2017-09-28T15:15:00"/>
    <d v="2017-10-02T14:56:00"/>
    <s v="Para abertura de procedimento licitatório na modalidade pregão eletrônico."/>
    <d v="1900-01-02T23:41:00"/>
    <n v="3.9868055555562023"/>
    <n v="-19"/>
    <s v="15:15"/>
  </r>
  <r>
    <s v="Secretaria de Gestão de Serviços"/>
    <x v="109"/>
    <m/>
    <m/>
    <s v=" SC  _Atualiz"/>
    <x v="75"/>
    <m/>
    <d v="2017-10-02T14:56:00"/>
    <d v="2017-10-02T18:16:00"/>
    <s v="Para elaborar o Termo de Abertura de Licitação."/>
    <d v="1899-12-30T03:20:00"/>
    <n v="0.13888888889050577"/>
    <d v="1899-12-31T00:00:00"/>
    <s v="14:56"/>
  </r>
  <r>
    <s v="Secretaria de Gestão de Serviços"/>
    <x v="109"/>
    <m/>
    <m/>
    <s v=" CLC  _Atualiz"/>
    <x v="74"/>
    <m/>
    <d v="2017-10-02T18:16:00"/>
    <d v="2017-10-03T18:19:00"/>
    <s v="Senhora Coordenadora:"/>
    <d v="1899-12-31T00:03:00"/>
    <n v="1.0020833333328483"/>
    <d v="1900-01-01T00:00:00"/>
    <s v="18:16"/>
  </r>
  <r>
    <s v="Secretaria de Gestão de Serviços"/>
    <x v="109"/>
    <m/>
    <m/>
    <s v=" SECGA  _Atualiz"/>
    <x v="69"/>
    <m/>
    <d v="2017-10-03T18:19:00"/>
    <d v="2017-10-04T17:49:00"/>
    <s v="À apreciação superior."/>
    <d v="1899-12-30T23:30:00"/>
    <n v="0.97916666666424135"/>
    <d v="1900-01-01T00:00:00"/>
    <s v="18:19"/>
  </r>
  <r>
    <s v="Secretaria de Gestão de Serviços"/>
    <x v="109"/>
    <m/>
    <m/>
    <s v=" CLC  _Atualiz"/>
    <x v="74"/>
    <m/>
    <d v="2017-10-04T17:49:00"/>
    <d v="2017-10-05T12:25:00"/>
    <s v="Para elaboração da minuta do edital"/>
    <d v="1899-12-30T18:36:00"/>
    <n v="0.77500000000145519"/>
    <d v="1900-01-01T00:00:00"/>
    <s v="17:49"/>
  </r>
  <r>
    <s v="Secretaria de Gestão de Serviços"/>
    <x v="109"/>
    <m/>
    <m/>
    <s v=" SLIC  _Atualiz"/>
    <x v="76"/>
    <m/>
    <d v="2017-10-05T12:25:00"/>
    <d v="2017-10-19T18:44:00"/>
    <s v="Para elaborar minuta do Edital de Licitação."/>
    <d v="1900-01-13T06:19:00"/>
    <n v="14.263194444443798"/>
    <d v="1900-01-09T00:00:00"/>
    <s v="12:25"/>
  </r>
  <r>
    <s v="Secretaria de Gestão de Serviços"/>
    <x v="109"/>
    <m/>
    <m/>
    <s v=" SCON  _Atualiz"/>
    <x v="77"/>
    <m/>
    <d v="2017-10-19T18:44:00"/>
    <d v="2017-10-23T18:41:00"/>
    <s v="Para elaborar a minuta do contrato (anexo V)."/>
    <d v="1900-01-02T23:57:00"/>
    <n v="3.9979166666671517"/>
    <d v="1900-01-02T00:00:00"/>
    <s v="18:44"/>
  </r>
  <r>
    <s v="Secretaria de Gestão de Serviços"/>
    <x v="109"/>
    <m/>
    <m/>
    <s v=" SLIC  _Atualiz"/>
    <x v="76"/>
    <m/>
    <d v="2017-10-23T18:41:00"/>
    <d v="2017-10-24T12:50:00"/>
    <s v="Elaborada Minuta do contrato"/>
    <d v="1899-12-30T18:09:00"/>
    <n v="0.75624999999854481"/>
    <d v="1900-01-01T00:00:00"/>
    <s v="18:41"/>
  </r>
  <r>
    <s v="Secretaria de Gestão de Serviços"/>
    <x v="109"/>
    <m/>
    <m/>
    <s v=" CLC  _Atualiz"/>
    <x v="74"/>
    <m/>
    <d v="2017-10-24T12:50:00"/>
    <d v="2017-10-24T19:00:00"/>
    <s v="Para análise da minuta do edital e seus anexos."/>
    <d v="1899-12-30T06:10:00"/>
    <n v="0.25694444444525288"/>
    <d v="1899-12-31T00:00:00"/>
    <s v="12:50"/>
  </r>
  <r>
    <s v="Secretaria de Gestão de Serviços"/>
    <x v="109"/>
    <m/>
    <m/>
    <s v=" SECGA  _Atualiz"/>
    <x v="69"/>
    <m/>
    <d v="2017-10-24T19:00:00"/>
    <d v="2017-10-25T17:55:00"/>
    <s v="Para análise e encaminhamento."/>
    <d v="1899-12-30T22:55:00"/>
    <n v="0.95486111111677019"/>
    <d v="1900-01-01T00:00:00"/>
    <s v="19:0"/>
  </r>
  <r>
    <s v="Secretaria de Gestão de Serviços"/>
    <x v="109"/>
    <m/>
    <m/>
    <s v=" CPL  _Atualiz"/>
    <x v="78"/>
    <m/>
    <d v="2017-10-25T17:55:00"/>
    <d v="2017-10-25T19:05:00"/>
    <s v="De acordo com a minuta do edital e seus anexos. Segue para análise dessa CPL e demais encaminhamen"/>
    <d v="1899-12-30T01:10:00"/>
    <n v="4.8611111109494232E-2"/>
    <d v="1899-12-31T00:00:00"/>
    <s v="17:55"/>
  </r>
  <r>
    <s v="Secretaria de Gestão de Serviços"/>
    <x v="109"/>
    <m/>
    <m/>
    <s v=" ASSDG  _Atualiz"/>
    <x v="79"/>
    <m/>
    <d v="2017-10-25T19:05:00"/>
    <d v="2017-10-27T14:59:00"/>
    <s v="Para análise e aprovação."/>
    <d v="1899-12-31T19:54:00"/>
    <n v="1.8291666666627862"/>
    <d v="1900-01-02T00:00:00"/>
    <s v="19:5"/>
  </r>
  <r>
    <s v="Secretaria de Gestão de Serviços"/>
    <x v="109"/>
    <m/>
    <m/>
    <s v=" DG  _Atualiz"/>
    <x v="68"/>
    <m/>
    <d v="2017-10-27T14:59:00"/>
    <d v="2017-10-30T18:55:00"/>
    <s v="Para apreciação."/>
    <d v="1900-01-02T03:56:00"/>
    <n v="3.163888888891961"/>
    <d v="1900-01-01T00:00:00"/>
    <s v="14:59"/>
  </r>
  <r>
    <s v="Secretaria de Gestão de Serviços"/>
    <x v="109"/>
    <m/>
    <m/>
    <s v=" SLIC  _Atualiz"/>
    <x v="76"/>
    <m/>
    <d v="2017-10-30T18:55:00"/>
    <d v="2017-10-31T15:46:00"/>
    <s v="para publicação."/>
    <d v="1899-12-30T20:51:00"/>
    <n v="0.86875000000145519"/>
    <d v="1900-01-01T00:00:00"/>
    <s v="18:55"/>
  </r>
  <r>
    <s v="Secretaria de Gestão de Serviços"/>
    <x v="109"/>
    <m/>
    <m/>
    <s v=" CPL  _Atualiz"/>
    <x v="78"/>
    <m/>
    <d v="2017-10-31T15:46:00"/>
    <d v="2017-10-31T18:46:00"/>
    <s v="Para assinatura."/>
    <d v="1899-12-30T03:00:00"/>
    <n v="0.125"/>
    <d v="1899-12-31T00:00:00"/>
    <s v="15:46"/>
  </r>
  <r>
    <s v="Secretaria de Gestão de Serviços"/>
    <x v="109"/>
    <m/>
    <m/>
    <s v=" SLIC  _Atualiz"/>
    <x v="76"/>
    <m/>
    <d v="2017-10-31T18:46:00"/>
    <d v="2017-11-01T14:16:00"/>
    <s v="Edital assinado."/>
    <d v="1899-12-30T19:30:00"/>
    <n v="0.8125"/>
    <n v="-23"/>
    <s v="18:46"/>
  </r>
  <r>
    <s v="Secretaria de Gestão de Serviços"/>
    <x v="109"/>
    <m/>
    <m/>
    <s v=" CPL  _Atualiz"/>
    <x v="78"/>
    <m/>
    <d v="2017-11-01T14:16:00"/>
    <d v="2017-11-22T18:30:00"/>
    <s v="Para aguardar a abertura do certame."/>
    <d v="1900-01-20T04:14:00"/>
    <n v="21.176388888889051"/>
    <d v="1900-01-15T00:00:00"/>
    <s v="14:16"/>
  </r>
  <r>
    <s v="Secretaria de Gestão de Serviços"/>
    <x v="109"/>
    <m/>
    <m/>
    <s v=" ASSDG  _Atualiz"/>
    <x v="79"/>
    <m/>
    <d v="2017-11-22T18:30:00"/>
    <d v="2017-11-24T13:47:00"/>
    <s v="Para análise e homologação."/>
    <d v="1899-12-31T19:17:00"/>
    <n v="1.8034722222218988"/>
    <d v="1900-01-02T00:00:00"/>
    <s v="18:30"/>
  </r>
  <r>
    <s v="Secretaria de Gestão de Serviços"/>
    <x v="109"/>
    <m/>
    <m/>
    <s v=" DG  _Atualiz"/>
    <x v="68"/>
    <m/>
    <d v="2017-11-24T13:47:00"/>
    <d v="2017-11-27T16:36:00"/>
    <s v="Para apreciação."/>
    <d v="1900-01-02T02:49:00"/>
    <n v="3.117361111108039"/>
    <d v="1900-01-01T00:00:00"/>
    <s v="13:47"/>
  </r>
  <r>
    <s v="Secretaria de Gestão de Serviços"/>
    <x v="109"/>
    <m/>
    <m/>
    <s v=" COC  _Atualiz"/>
    <x v="80"/>
    <m/>
    <d v="2017-11-27T16:36:00"/>
    <d v="2017-11-27T18:41:00"/>
    <s v="Para empenhar."/>
    <d v="1899-12-30T02:05:00"/>
    <n v="8.6805555554747116E-2"/>
    <d v="1899-12-31T00:00:00"/>
    <s v="16:36"/>
  </r>
  <r>
    <s v="Secretaria de Gestão de Serviços"/>
    <x v="110"/>
    <m/>
    <m/>
    <s v="SMIN_Atualiz"/>
    <x v="50"/>
    <m/>
    <s v="-"/>
    <d v="2017-06-08T17:57:00"/>
    <s v="-"/>
    <d v="1899-12-30T00:00:00"/>
    <n v="0"/>
    <e v="#VALUE!"/>
    <e v="#VALUE!"/>
  </r>
  <r>
    <s v="Secretaria de Gestão de Serviços"/>
    <x v="110"/>
    <m/>
    <m/>
    <s v="CIP  _Atualiz"/>
    <x v="174"/>
    <m/>
    <d v="2017-06-08T17:57:00"/>
    <d v="2017-06-09T18:55:00"/>
    <s v="Para apreciação superior."/>
    <d v="1899-12-31T00:58:00"/>
    <n v="1.0402777777781012"/>
    <d v="1900-01-01T00:00:00"/>
    <s v="17:57"/>
  </r>
  <r>
    <s v="Secretaria de Gestão de Serviços"/>
    <x v="110"/>
    <m/>
    <m/>
    <s v="SECGS_Atualiz"/>
    <x v="18"/>
    <m/>
    <d v="2017-06-09T18:55:00"/>
    <d v="2017-06-19T14:46:00"/>
    <s v="Para os procedimentos necessários a contratação."/>
    <d v="1900-01-08T19:51:00"/>
    <n v="9.8270833333299379"/>
    <d v="1900-01-05T00:00:00"/>
    <s v="18:55"/>
  </r>
  <r>
    <s v="Secretaria de Gestão de Serviços"/>
    <x v="110"/>
    <m/>
    <m/>
    <s v="SPO  _Atualiz"/>
    <x v="97"/>
    <m/>
    <d v="2017-06-19T14:46:00"/>
    <d v="2017-06-19T17:03:00"/>
    <s v="Para disponibilidade orçamentária e, após, para continuidade da contratação."/>
    <d v="1899-12-30T02:17:00"/>
    <n v="9.5138888893416151E-2"/>
    <d v="1899-12-31T00:00:00"/>
    <s v="14:46"/>
  </r>
  <r>
    <s v="Secretaria de Gestão de Serviços"/>
    <x v="110"/>
    <m/>
    <m/>
    <s v="COC  _Atualiz"/>
    <x v="98"/>
    <m/>
    <d v="2017-06-19T17:03:00"/>
    <d v="2017-06-19T18:08:00"/>
    <s v="Com a informação de disponibilidade."/>
    <d v="1899-12-30T01:05:00"/>
    <n v="4.5138888890505768E-2"/>
    <d v="1899-12-31T00:00:00"/>
    <s v="17:3"/>
  </r>
  <r>
    <s v="Secretaria de Gestão de Serviços"/>
    <x v="110"/>
    <m/>
    <m/>
    <s v="SECOFC  _Atualiz"/>
    <x v="122"/>
    <m/>
    <d v="2017-06-19T18:08:00"/>
    <d v="2017-06-19T18:33:00"/>
    <s v="Para ciência e encaminhamento."/>
    <d v="1899-12-30T00:25:00"/>
    <n v="1.7361111109494232E-2"/>
    <d v="1899-12-31T00:00:00"/>
    <s v="18:8"/>
  </r>
  <r>
    <s v="Secretaria de Gestão de Serviços"/>
    <x v="110"/>
    <m/>
    <m/>
    <s v="CLC  _Atualiz"/>
    <x v="85"/>
    <m/>
    <d v="2017-06-19T18:33:00"/>
    <d v="2017-06-20T16:57:00"/>
    <s v="Com informação de disponibilidade orçamentária, para demais providências."/>
    <d v="1899-12-30T22:24:00"/>
    <n v="0.93333333333430346"/>
    <d v="1900-01-01T00:00:00"/>
    <s v="18:33"/>
  </r>
  <r>
    <s v="Secretaria de Gestão de Serviços"/>
    <x v="110"/>
    <m/>
    <m/>
    <s v="SPO  _Atualiz"/>
    <x v="97"/>
    <m/>
    <d v="2017-06-20T16:57:00"/>
    <d v="2017-06-20T17:28:00"/>
    <s v="Para reforço no valor de disponibilidade orçamentária."/>
    <d v="1899-12-30T00:31:00"/>
    <n v="2.1527777775190771E-2"/>
    <d v="1899-12-31T00:00:00"/>
    <s v="16:57"/>
  </r>
  <r>
    <s v="Secretaria de Gestão de Serviços"/>
    <x v="110"/>
    <m/>
    <m/>
    <s v="COC  _Atualiz"/>
    <x v="98"/>
    <m/>
    <d v="2017-06-20T17:28:00"/>
    <d v="2017-06-20T19:00:00"/>
    <s v="Com a informação."/>
    <d v="1899-12-30T01:32:00"/>
    <n v="6.3888888886140194E-2"/>
    <d v="1899-12-31T00:00:00"/>
    <s v="17:28"/>
  </r>
  <r>
    <s v="Secretaria de Gestão de Serviços"/>
    <x v="110"/>
    <m/>
    <m/>
    <s v=" SECOFC  _Atualiz"/>
    <x v="72"/>
    <m/>
    <d v="2017-06-20T19:00:00"/>
    <d v="2017-06-21T13:56:00"/>
    <s v="Para ciência e encaminhamento."/>
    <d v="1899-12-30T18:56:00"/>
    <n v="0.78888888889196096"/>
    <d v="1900-01-01T00:00:00"/>
    <s v="19:0"/>
  </r>
  <r>
    <s v="Secretaria de Gestão de Serviços"/>
    <x v="110"/>
    <m/>
    <m/>
    <s v=" CLC  _Atualiz"/>
    <x v="74"/>
    <m/>
    <d v="2017-06-21T13:56:00"/>
    <d v="2017-06-21T18:22:00"/>
    <s v="Com informação de disponibilidade orçamentária, para demais providências."/>
    <d v="1899-12-30T04:26:00"/>
    <n v="0.18472222222044365"/>
    <d v="1899-12-31T00:00:00"/>
    <s v="13:56"/>
  </r>
  <r>
    <s v="Secretaria de Gestão de Serviços"/>
    <x v="110"/>
    <m/>
    <m/>
    <s v=" SASAC  _Atualiz"/>
    <x v="92"/>
    <m/>
    <d v="2017-06-21T18:22:00"/>
    <d v="2017-06-28T13:21:00"/>
    <s v="Para elaborar Termo de Dispensa de Licitação."/>
    <d v="1900-01-05T18:59:00"/>
    <n v="6.7909722222248092"/>
    <d v="1900-01-05T00:00:00"/>
    <s v="18:22"/>
  </r>
  <r>
    <s v="Secretaria de Gestão de Serviços"/>
    <x v="110"/>
    <m/>
    <m/>
    <s v=" CLC  _Atualiz"/>
    <x v="74"/>
    <m/>
    <d v="2017-06-28T13:21:00"/>
    <d v="2017-06-28T17:16:00"/>
    <s v="COM TERMO DE DISPENSA DE LICITAÇÃO Nº 301/2017"/>
    <d v="1899-12-30T03:55:00"/>
    <n v="0.16319444444525288"/>
    <d v="1899-12-31T00:00:00"/>
    <s v="13:21"/>
  </r>
  <r>
    <s v="Secretaria de Gestão de Serviços"/>
    <x v="110"/>
    <m/>
    <m/>
    <s v=" SECGA  _Atualiz"/>
    <x v="69"/>
    <m/>
    <d v="2017-06-28T17:16:00"/>
    <d v="2017-06-28T18:21:00"/>
    <s v="Para análise e demais providências."/>
    <d v="1899-12-30T01:05:00"/>
    <n v="4.5138888883229811E-2"/>
    <d v="1899-12-31T00:00:00"/>
    <s v="17:16"/>
  </r>
  <r>
    <s v="Secretaria de Gestão de Serviços"/>
    <x v="110"/>
    <m/>
    <m/>
    <s v=" DG  _Atualiz"/>
    <x v="68"/>
    <m/>
    <d v="2017-06-28T18:21:00"/>
    <d v="2017-06-30T13:14:00"/>
    <s v="Solicito autorização para contratação por dispensa de licitação"/>
    <d v="1899-12-31T18:53:00"/>
    <n v="1.7868055555591127"/>
    <d v="1900-01-02T00:00:00"/>
    <s v="18:21"/>
  </r>
  <r>
    <s v="Secretaria de Gestão de Serviços"/>
    <x v="110"/>
    <m/>
    <m/>
    <s v=" COC  _Atualiz"/>
    <x v="80"/>
    <m/>
    <d v="2017-06-30T13:14:00"/>
    <d v="2017-06-30T14:25:00"/>
    <s v="1- Autorizo."/>
    <d v="1899-12-30T01:11:00"/>
    <n v="4.9305555556202307E-2"/>
    <d v="1899-12-31T00:00:00"/>
    <s v="13:14"/>
  </r>
  <r>
    <s v="Secretaria de Gestão de Serviços"/>
    <x v="110"/>
    <m/>
    <m/>
    <s v=" ACO  _Atualiz"/>
    <x v="134"/>
    <m/>
    <d v="2017-06-30T14:25:00"/>
    <d v="2017-06-30T18:49:00"/>
    <s v="Para emissão de Nota de Empenho."/>
    <d v="1899-12-30T04:24:00"/>
    <n v="0.18333333333430346"/>
    <d v="1899-12-31T00:00:00"/>
    <s v="14: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K14" firstHeaderRow="0" firstDataRow="1" firstDataCol="1" rowPageCount="1" colPageCount="1"/>
  <pivotFields count="14">
    <pivotField numFmtId="164" showAll="0"/>
    <pivotField axis="axisPage" dataField="1" numFmtId="164" multipleItemSelectionAllowed="1" showAll="0">
      <items count="113">
        <item x="21"/>
        <item x="19"/>
        <item x="23"/>
        <item x="18"/>
        <item h="1" x="52"/>
        <item h="1" x="43"/>
        <item h="1" x="50"/>
        <item h="1" m="1" x="111"/>
        <item h="1" x="47"/>
        <item x="12"/>
        <item x="24"/>
        <item h="1" x="44"/>
        <item h="1" x="48"/>
        <item h="1" x="49"/>
        <item h="1" x="51"/>
        <item h="1" x="53"/>
        <item x="15"/>
        <item x="22"/>
        <item h="1" x="42"/>
        <item x="37"/>
        <item x="13"/>
        <item x="14"/>
        <item x="20"/>
        <item x="16"/>
        <item x="32"/>
        <item x="35"/>
        <item x="17"/>
        <item x="33"/>
        <item h="1" x="41"/>
        <item h="1" x="40"/>
        <item x="36"/>
        <item h="1" x="4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5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t="default"/>
      </items>
    </pivotField>
    <pivotField numFmtId="164" showAll="0"/>
    <pivotField numFmtId="164" showAll="0"/>
    <pivotField numFmtId="164" showAll="0"/>
    <pivotField axis="axisRow" numFmtId="164" showAll="0">
      <items count="219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1"/>
        <item h="1" x="81"/>
        <item h="1" x="73"/>
        <item h="1" x="92"/>
        <item h="1" x="75"/>
        <item h="1" x="77"/>
        <item h="1" x="69"/>
        <item h="1" x="72"/>
        <item h="1" x="88"/>
        <item h="1" x="87"/>
        <item h="1" x="76"/>
        <item m="1" x="188"/>
        <item h="1" x="70"/>
        <item m="1" x="189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5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133"/>
        <item h="1" x="40"/>
        <item h="1" x="11"/>
        <item h="1" x="96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4"/>
        <item h="1" x="90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97"/>
        <item h="1" x="93"/>
        <item h="1" x="60"/>
        <item x="56"/>
        <item h="1" m="1" x="211"/>
        <item h="1" m="1" x="200"/>
        <item h="1" m="1" x="202"/>
        <item h="1" x="98"/>
        <item h="1" m="1" x="203"/>
        <item h="1" x="169"/>
        <item h="1" x="113"/>
        <item h="1" x="114"/>
        <item h="1" m="1" x="201"/>
        <item h="1" m="1" x="213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5"/>
        <item h="1" x="116"/>
        <item h="1" x="117"/>
        <item h="1" x="118"/>
        <item h="1" x="174"/>
        <item h="1" x="119"/>
        <item h="1" x="120"/>
        <item h="1" x="176"/>
        <item h="1" x="121"/>
        <item h="1" m="1" x="217"/>
        <item h="1" m="1" x="191"/>
        <item h="1" m="1" x="181"/>
        <item h="1" x="122"/>
        <item h="1" x="177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m="1" x="215"/>
        <item h="1" x="144"/>
        <item h="1" x="170"/>
        <item h="1" x="132"/>
        <item h="1" x="134"/>
        <item h="1" m="1" x="206"/>
        <item h="1" x="135"/>
        <item h="1" m="1" x="212"/>
        <item h="1" x="136"/>
        <item h="1" m="1" x="183"/>
        <item h="1" x="137"/>
        <item h="1" x="138"/>
        <item h="1" m="1" x="195"/>
        <item h="1" m="1" x="214"/>
        <item h="1" x="139"/>
        <item h="1" m="1" x="207"/>
        <item h="1" x="140"/>
        <item h="1" m="1" x="205"/>
        <item h="1" x="141"/>
        <item h="1" m="1" x="204"/>
        <item h="1" x="142"/>
        <item h="1" x="143"/>
        <item h="1" x="145"/>
        <item h="1" m="1" x="187"/>
        <item h="1" m="1" x="186"/>
        <item h="1" m="1" x="208"/>
        <item h="1" x="146"/>
        <item h="1" m="1" x="199"/>
        <item h="1" x="147"/>
        <item h="1" m="1" x="185"/>
        <item h="1" x="148"/>
        <item h="1" m="1" x="197"/>
        <item h="1" x="149"/>
        <item h="1" x="150"/>
        <item h="1" m="1" x="184"/>
        <item h="1" x="151"/>
        <item h="1" x="152"/>
        <item h="1" x="153"/>
        <item h="1" x="154"/>
        <item h="1" x="155"/>
        <item h="1" m="1" x="216"/>
        <item h="1" x="156"/>
        <item h="1" m="1" x="209"/>
        <item h="1" x="157"/>
        <item h="1" x="158"/>
        <item h="1" m="1" x="210"/>
        <item h="1" x="159"/>
        <item h="1" m="1" x="194"/>
        <item h="1" x="160"/>
        <item h="1" m="1" x="190"/>
        <item h="1" m="1" x="196"/>
        <item h="1" m="1" x="193"/>
        <item h="1" x="168"/>
        <item h="1" x="161"/>
        <item h="1" x="167"/>
        <item h="1" m="1" x="179"/>
        <item h="1" m="1" x="192"/>
        <item h="1" m="1" x="198"/>
        <item h="1" x="162"/>
        <item h="1" x="163"/>
        <item h="1" x="164"/>
        <item h="1" x="165"/>
        <item h="1" x="166"/>
        <item h="1" x="171"/>
        <item h="1" x="172"/>
        <item h="1" m="1" x="180"/>
        <item h="1" m="1" x="182"/>
        <item h="1" x="173"/>
        <item h="1" x="89"/>
        <item h="1" x="175"/>
        <item h="1" x="178"/>
        <item t="default"/>
      </items>
    </pivotField>
    <pivotField numFmtId="164" showAll="0"/>
    <pivotField numFmtId="164" showAll="0"/>
    <pivotField numFmtId="164" showAll="0"/>
    <pivotField numFmtId="164" showAll="0"/>
    <pivotField numFmtId="166" showAll="0"/>
    <pivotField dataField="1" numFmtId="165" showAll="0"/>
    <pivotField numFmtId="164" showAll="0"/>
    <pivotField numFmtId="164"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 numFmtId="164"/>
    <dataField name="StdDev of TOTAL DIAS" fld="11" subtotal="stdDev" baseField="5" baseItem="81" numFmtId="164"/>
    <dataField name="Count of NUMERO PAD" fld="1" subtotal="count" baseField="0" baseItem="0" numFmtId="164"/>
  </dataFields>
  <formats count="1">
    <format dxfId="20">
      <pivotArea collapsedLevelsAreSubtotals="1" fieldPosition="0">
        <references count="2">
          <reference field="4294967294" count="1" selected="0">
            <x v="0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5" firstHeaderRow="0" firstDataRow="1" firstDataCol="1" rowPageCount="1" colPageCount="1"/>
  <pivotFields count="14">
    <pivotField dataField="1" numFmtId="164" showAll="0"/>
    <pivotField axis="axisPage" numFmtId="164" multipleItemSelectionAllowed="1" showAll="0">
      <items count="113">
        <item h="1" x="21"/>
        <item h="1" x="19"/>
        <item h="1" x="23"/>
        <item h="1" x="18"/>
        <item x="52"/>
        <item x="43"/>
        <item x="50"/>
        <item m="1" x="111"/>
        <item x="47"/>
        <item h="1" x="12"/>
        <item h="1" x="24"/>
        <item x="44"/>
        <item x="48"/>
        <item x="49"/>
        <item x="51"/>
        <item x="53"/>
        <item h="1" x="15"/>
        <item h="1" x="22"/>
        <item x="42"/>
        <item h="1" x="37"/>
        <item h="1" x="13"/>
        <item h="1" x="14"/>
        <item h="1" x="20"/>
        <item h="1" x="16"/>
        <item h="1" x="32"/>
        <item h="1" x="35"/>
        <item h="1" x="17"/>
        <item h="1" x="33"/>
        <item x="41"/>
        <item x="40"/>
        <item h="1" x="36"/>
        <item x="46"/>
        <item h="1" x="39"/>
        <item h="1" x="38"/>
        <item h="1" x="34"/>
        <item h="1" x="31"/>
        <item h="1" x="28"/>
        <item h="1" x="3"/>
        <item h="1" x="2"/>
        <item h="1" x="9"/>
        <item h="1" x="30"/>
        <item h="1" x="5"/>
        <item h="1" x="0"/>
        <item h="1" x="6"/>
        <item h="1" x="7"/>
        <item h="1" x="29"/>
        <item h="1" x="10"/>
        <item h="1" x="1"/>
        <item h="1" x="11"/>
        <item h="1" x="25"/>
        <item h="1" x="26"/>
        <item h="1" x="4"/>
        <item h="1" x="27"/>
        <item h="1" x="8"/>
        <item x="54"/>
        <item x="55"/>
        <item x="56"/>
        <item x="57"/>
        <item x="58"/>
        <item x="59"/>
        <item h="1" x="60"/>
        <item x="61"/>
        <item x="62"/>
        <item x="63"/>
        <item h="1"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h="1" x="45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t="default"/>
      </items>
    </pivotField>
    <pivotField numFmtId="164" showAll="0"/>
    <pivotField numFmtId="164" showAll="0"/>
    <pivotField numFmtId="164" showAll="0"/>
    <pivotField axis="axisRow" numFmtId="164" multipleItemSelectionAllowed="1" showAll="0">
      <items count="219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1"/>
        <item h="1" x="81"/>
        <item h="1" x="73"/>
        <item h="1" x="92"/>
        <item h="1" x="75"/>
        <item h="1" x="77"/>
        <item h="1" x="69"/>
        <item h="1" x="72"/>
        <item h="1" x="88"/>
        <item h="1" x="87"/>
        <item h="1" x="76"/>
        <item h="1" m="1" x="188"/>
        <item h="1" x="70"/>
        <item m="1" x="189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5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133"/>
        <item h="1" x="40"/>
        <item h="1" x="11"/>
        <item h="1" x="96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4"/>
        <item h="1" x="90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97"/>
        <item h="1" x="93"/>
        <item h="1" x="60"/>
        <item x="56"/>
        <item h="1" m="1" x="211"/>
        <item h="1" m="1" x="200"/>
        <item h="1" m="1" x="202"/>
        <item h="1" x="98"/>
        <item h="1" m="1" x="203"/>
        <item h="1" x="169"/>
        <item h="1" x="113"/>
        <item h="1" x="114"/>
        <item h="1" m="1" x="201"/>
        <item h="1" m="1" x="213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5"/>
        <item h="1" x="116"/>
        <item h="1" x="117"/>
        <item h="1" x="118"/>
        <item h="1" x="174"/>
        <item h="1" x="119"/>
        <item h="1" x="120"/>
        <item h="1" x="176"/>
        <item h="1" x="121"/>
        <item h="1" m="1" x="217"/>
        <item h="1" m="1" x="191"/>
        <item h="1" m="1" x="181"/>
        <item h="1" x="122"/>
        <item h="1" x="177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m="1" x="215"/>
        <item h="1" x="144"/>
        <item h="1" x="170"/>
        <item h="1" x="132"/>
        <item h="1" x="134"/>
        <item h="1" m="1" x="206"/>
        <item h="1" x="135"/>
        <item h="1" m="1" x="212"/>
        <item h="1" x="136"/>
        <item h="1" m="1" x="183"/>
        <item h="1" x="137"/>
        <item h="1" x="138"/>
        <item h="1" m="1" x="195"/>
        <item h="1" m="1" x="214"/>
        <item h="1" x="139"/>
        <item h="1" m="1" x="207"/>
        <item h="1" x="140"/>
        <item h="1" m="1" x="205"/>
        <item h="1" x="141"/>
        <item h="1" m="1" x="204"/>
        <item h="1" x="142"/>
        <item h="1" x="143"/>
        <item h="1" x="145"/>
        <item h="1" m="1" x="187"/>
        <item h="1" m="1" x="186"/>
        <item h="1" m="1" x="208"/>
        <item h="1" x="146"/>
        <item h="1" m="1" x="199"/>
        <item h="1" x="147"/>
        <item h="1" m="1" x="185"/>
        <item h="1" x="148"/>
        <item h="1" m="1" x="197"/>
        <item h="1" x="149"/>
        <item h="1" x="150"/>
        <item h="1" m="1" x="184"/>
        <item h="1" x="151"/>
        <item h="1" x="152"/>
        <item h="1" x="153"/>
        <item h="1" x="154"/>
        <item h="1" x="155"/>
        <item h="1" m="1" x="216"/>
        <item h="1" x="156"/>
        <item h="1" m="1" x="209"/>
        <item h="1" x="157"/>
        <item h="1" x="158"/>
        <item h="1" m="1" x="210"/>
        <item h="1" x="159"/>
        <item h="1" m="1" x="194"/>
        <item h="1" x="160"/>
        <item h="1" m="1" x="190"/>
        <item h="1" m="1" x="196"/>
        <item h="1" m="1" x="193"/>
        <item h="1" x="168"/>
        <item h="1" x="161"/>
        <item h="1" x="167"/>
        <item h="1" m="1" x="179"/>
        <item h="1" m="1" x="192"/>
        <item h="1" m="1" x="198"/>
        <item h="1" x="162"/>
        <item h="1" x="163"/>
        <item h="1" x="164"/>
        <item h="1" x="165"/>
        <item h="1" x="166"/>
        <item h="1" x="171"/>
        <item h="1" x="172"/>
        <item h="1" m="1" x="180"/>
        <item h="1" m="1" x="182"/>
        <item h="1" x="173"/>
        <item h="1" x="89"/>
        <item h="1" x="175"/>
        <item h="1" x="178"/>
        <item t="default"/>
      </items>
    </pivotField>
    <pivotField numFmtId="164" showAll="0"/>
    <pivotField numFmtId="164" showAll="0"/>
    <pivotField numFmtId="164" showAll="0"/>
    <pivotField numFmtId="164" showAll="0"/>
    <pivotField numFmtId="166" showAll="0"/>
    <pivotField dataField="1" numFmtId="165" showAll="0"/>
    <pivotField numFmtId="164" showAll="0"/>
    <pivotField numFmtId="164"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 numFmtId="164"/>
    <dataField name="StdDev of TOTAL DIAS" fld="11" subtotal="stdDev" baseField="5" baseItem="81" numFmtId="164"/>
    <dataField name="Count of COORDENADORIA / SECRETARIA RESPONSAVEL" fld="0" subtotal="count" baseField="0" baseItem="0" numFmtId="164"/>
  </dataFields>
  <formats count="18">
    <format dxfId="71">
      <pivotArea dataOnly="0" fieldPosition="0">
        <references count="1">
          <reference field="5" count="1">
            <x v="53"/>
          </reference>
        </references>
      </pivotArea>
    </format>
    <format dxfId="70">
      <pivotArea collapsedLevelsAreSubtotals="1" fieldPosition="0">
        <references count="1">
          <reference field="5" count="1">
            <x v="65"/>
          </reference>
        </references>
      </pivotArea>
    </format>
    <format dxfId="69">
      <pivotArea dataOnly="0" labelOnly="1" fieldPosition="0">
        <references count="1">
          <reference field="5" count="1">
            <x v="65"/>
          </reference>
        </references>
      </pivotArea>
    </format>
    <format dxfId="68">
      <pivotArea dataOnly="0" fieldPosition="0">
        <references count="1">
          <reference field="5" count="1">
            <x v="76"/>
          </reference>
        </references>
      </pivotArea>
    </format>
    <format dxfId="67">
      <pivotArea dataOnly="0" fieldPosition="0">
        <references count="1">
          <reference field="5" count="2">
            <x v="53"/>
            <x v="65"/>
          </reference>
        </references>
      </pivotArea>
    </format>
    <format dxfId="66">
      <pivotArea collapsedLevelsAreSubtotals="1" fieldPosition="0">
        <references count="1">
          <reference field="5" count="1">
            <x v="81"/>
          </reference>
        </references>
      </pivotArea>
    </format>
    <format dxfId="65">
      <pivotArea dataOnly="0" labelOnly="1" fieldPosition="0">
        <references count="1">
          <reference field="5" count="1">
            <x v="81"/>
          </reference>
        </references>
      </pivotArea>
    </format>
    <format dxfId="64">
      <pivotArea dataOnly="0" fieldPosition="0">
        <references count="1">
          <reference field="5" count="1">
            <x v="91"/>
          </reference>
        </references>
      </pivotArea>
    </format>
    <format dxfId="63">
      <pivotArea collapsedLevelsAreSubtotals="1" fieldPosition="0">
        <references count="1">
          <reference field="5" count="1">
            <x v="92"/>
          </reference>
        </references>
      </pivotArea>
    </format>
    <format dxfId="62">
      <pivotArea dataOnly="0" labelOnly="1" fieldPosition="0">
        <references count="1">
          <reference field="5" count="1">
            <x v="92"/>
          </reference>
        </references>
      </pivotArea>
    </format>
    <format dxfId="61">
      <pivotArea collapsedLevelsAreSubtotals="1" fieldPosition="0">
        <references count="1">
          <reference field="5" count="1">
            <x v="93"/>
          </reference>
        </references>
      </pivotArea>
    </format>
    <format dxfId="60">
      <pivotArea dataOnly="0" labelOnly="1" fieldPosition="0">
        <references count="1">
          <reference field="5" count="1">
            <x v="93"/>
          </reference>
        </references>
      </pivotArea>
    </format>
    <format dxfId="59">
      <pivotArea collapsedLevelsAreSubtotals="1" fieldPosition="0">
        <references count="1">
          <reference field="5" count="1">
            <x v="99"/>
          </reference>
        </references>
      </pivotArea>
    </format>
    <format dxfId="58">
      <pivotArea dataOnly="0" labelOnly="1" fieldPosition="0">
        <references count="1">
          <reference field="5" count="1">
            <x v="99"/>
          </reference>
        </references>
      </pivotArea>
    </format>
    <format dxfId="57">
      <pivotArea collapsedLevelsAreSubtotals="1" fieldPosition="0">
        <references count="1">
          <reference field="5" count="1">
            <x v="81"/>
          </reference>
        </references>
      </pivotArea>
    </format>
    <format dxfId="56">
      <pivotArea dataOnly="0" labelOnly="1" fieldPosition="0">
        <references count="1">
          <reference field="5" count="1">
            <x v="81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0"/>
          </reference>
          <reference field="5" count="0"/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32" displayName="Tabela132" ref="A1:N4091" totalsRowShown="0" headerRowDxfId="89" dataDxfId="87" headerRowBorderDxfId="88" tableBorderDxfId="86" totalsRowBorderDxfId="85">
  <autoFilter ref="A1:N4091" xr:uid="{00000000-0009-0000-0100-000002000000}">
    <filterColumn colId="5">
      <filters>
        <filter val="ST"/>
      </filters>
    </filterColumn>
  </autoFilter>
  <tableColumns count="14">
    <tableColumn id="1" xr3:uid="{00000000-0010-0000-0000-000001000000}" name="COORDENADORIA / SECRETARIA RESPONSAVEL" dataDxfId="84"/>
    <tableColumn id="9" xr3:uid="{00000000-0010-0000-0000-000009000000}" name="NUMERO PAD" dataDxfId="83"/>
    <tableColumn id="8" xr3:uid="{00000000-0010-0000-0000-000008000000}" name="FORMA DE CONTRATAÇÃO" dataDxfId="82"/>
    <tableColumn id="12" xr3:uid="{00000000-0010-0000-0000-00000C000000}" name="Tramite_Antigo" dataDxfId="81"/>
    <tableColumn id="2" xr3:uid="{00000000-0010-0000-0000-000002000000}" name="Tramite Original" dataDxfId="80">
      <calculatedColumnFormula>CONCATENATE(Tabela132[[#This Row],[TRAMITE_SETOR]],"_Atualiz")</calculatedColumnFormula>
    </tableColumn>
    <tableColumn id="3" xr3:uid="{00000000-0010-0000-0000-000003000000}" name="TRAMITE_SETOR" dataDxfId="79"/>
    <tableColumn id="10" xr3:uid="{00000000-0010-0000-0000-00000A000000}" name="SETOR RELEVANTE?"/>
    <tableColumn id="4" xr3:uid="{00000000-0010-0000-0000-000004000000}" name="DATA INICIO" dataDxfId="78"/>
    <tableColumn id="5" xr3:uid="{00000000-0010-0000-0000-000005000000}" name="DATA FIM" dataDxfId="77"/>
    <tableColumn id="7" xr3:uid="{00000000-0010-0000-0000-000007000000}" name="COMENTARIOS TRÂMITE" dataDxfId="76"/>
    <tableColumn id="6" xr3:uid="{00000000-0010-0000-0000-000006000000}" name="TOTAL DE HORAS" dataDxfId="75">
      <calculatedColumnFormula>IF(OR(H2="-",I2="-"),0,I2-H2)</calculatedColumnFormula>
    </tableColumn>
    <tableColumn id="11" xr3:uid="{00000000-0010-0000-0000-00000B000000}" name="TOTAL DIAS" dataDxfId="74">
      <calculatedColumnFormula>K2</calculatedColumnFormula>
    </tableColumn>
    <tableColumn id="13" xr3:uid="{00000000-0010-0000-0000-00000D000000}" name="QTDE DIAS UTEIS (DATA INCIAL - DATA FINAL)" dataDxfId="73">
      <calculatedColumnFormula>NETWORKDAYS.INTL(DATE(YEAR(H2),MONTH(I2),DAY(H2)),DATE(YEAR(I2),MONTH(I2),DAY(I2)),1,[1]LISTAFERIADOS!$B$2:$B$194)</calculatedColumnFormula>
    </tableColumn>
    <tableColumn id="14" xr3:uid="{00000000-0010-0000-0000-00000E000000}" name="HORA DT INICIAL" dataDxfId="72">
      <calculatedColumnFormula>CONCATENATE(HOUR(Tabela132[[#This Row],[DATA INICIO]]),":",MINUTE(Tabela132[[#This Row],[DATA INICIO]]))</calculatedColumnFormula>
    </tableColumn>
  </tableColumns>
  <tableStyleInfo name="TableStyleMedium1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91"/>
  <sheetViews>
    <sheetView zoomScale="70" zoomScaleNormal="70" workbookViewId="0">
      <pane ySplit="1" topLeftCell="A2" activePane="bottomLeft" state="frozen"/>
      <selection pane="bottomLeft" activeCell="J3331" sqref="J3331"/>
    </sheetView>
  </sheetViews>
  <sheetFormatPr defaultRowHeight="15" x14ac:dyDescent="0.25"/>
  <cols>
    <col min="1" max="1" width="53" bestFit="1" customWidth="1"/>
    <col min="2" max="2" width="15.7109375" customWidth="1"/>
    <col min="3" max="3" width="18.85546875" bestFit="1" customWidth="1"/>
    <col min="4" max="4" width="15.42578125" bestFit="1" customWidth="1"/>
    <col min="5" max="5" width="30.140625" bestFit="1" customWidth="1"/>
    <col min="8" max="9" width="18.28515625" bestFit="1" customWidth="1"/>
    <col min="10" max="10" width="13.42578125" bestFit="1" customWidth="1"/>
    <col min="11" max="11" width="13.5703125" customWidth="1"/>
    <col min="12" max="12" width="11.85546875" customWidth="1"/>
    <col min="13" max="13" width="19.7109375" customWidth="1"/>
    <col min="14" max="14" width="12.85546875" customWidth="1"/>
  </cols>
  <sheetData>
    <row r="1" spans="1:15" ht="63.7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7" t="s">
        <v>11</v>
      </c>
      <c r="M1" s="4" t="s">
        <v>12</v>
      </c>
      <c r="N1" s="4" t="s">
        <v>13</v>
      </c>
      <c r="O1" s="8" t="s">
        <v>14</v>
      </c>
    </row>
    <row r="2" spans="1:15" hidden="1" x14ac:dyDescent="0.25">
      <c r="A2" s="9" t="s">
        <v>15</v>
      </c>
      <c r="B2" s="1" t="s">
        <v>16</v>
      </c>
      <c r="C2" s="10" t="s">
        <v>17</v>
      </c>
      <c r="D2" s="11" t="s">
        <v>18</v>
      </c>
      <c r="E2" s="11" t="str">
        <f>CONCATENATE(Tabela132[[#This Row],[TRAMITE_SETOR]],"_Atualiz")</f>
        <v>041ZE_Atualiz</v>
      </c>
      <c r="F2" s="12" t="s">
        <v>19</v>
      </c>
      <c r="G2" s="12"/>
      <c r="H2" s="13">
        <v>42117.563888888886</v>
      </c>
      <c r="I2" s="13">
        <v>42118.563888888886</v>
      </c>
      <c r="J2" s="1" t="s">
        <v>20</v>
      </c>
      <c r="K2" s="14">
        <f t="shared" ref="K2:K65" si="0">IF(OR(H2="-",I2="-"),0,I2-H2)</f>
        <v>1</v>
      </c>
      <c r="L2" s="15">
        <f t="shared" ref="L2:L65" si="1">K2</f>
        <v>1</v>
      </c>
      <c r="M2" s="16">
        <f>NETWORKDAYS.INTL(DATE(YEAR(H2),MONTH(I2),DAY(H2)),DATE(YEAR(I2),MONTH(I2),DAY(I2)),1,[1]LISTAFERIADOS!$B$2:$B$194)</f>
        <v>2</v>
      </c>
      <c r="N2" s="17" t="str">
        <f>CONCATENATE(HOUR(Tabela132[[#This Row],[DATA INICIO]]),":",MINUTE(Tabela132[[#This Row],[DATA INICIO]]))</f>
        <v>13:32</v>
      </c>
      <c r="O2" s="18">
        <f>IF(Tabela132[[#This Row],[HORA DT INICIAL]]&lt;$G$1,0,(CONCATENATE(HOUR(Tabela132[[#This Row],[DATA INICIO]]),":",MINUTE(Tabela132[[#This Row],[DATA INICIO]])))-($G$1))</f>
        <v>0</v>
      </c>
    </row>
    <row r="3" spans="1:15" ht="38.25" hidden="1" x14ac:dyDescent="0.25">
      <c r="A3" s="9" t="s">
        <v>15</v>
      </c>
      <c r="B3" s="1" t="s">
        <v>16</v>
      </c>
      <c r="C3" s="10" t="s">
        <v>17</v>
      </c>
      <c r="D3" s="11" t="s">
        <v>21</v>
      </c>
      <c r="E3" s="11" t="str">
        <f>CONCATENATE(Tabela132[[#This Row],[TRAMITE_SETOR]],"_Atualiz")</f>
        <v>DG_Atualiz</v>
      </c>
      <c r="F3" s="12" t="s">
        <v>22</v>
      </c>
      <c r="G3" s="12"/>
      <c r="H3" s="13">
        <v>42118.563888888886</v>
      </c>
      <c r="I3" s="13">
        <v>42118.839583333334</v>
      </c>
      <c r="J3" s="1" t="s">
        <v>23</v>
      </c>
      <c r="K3" s="14">
        <f t="shared" si="0"/>
        <v>0.27569444444816327</v>
      </c>
      <c r="L3" s="15">
        <f t="shared" si="1"/>
        <v>0.27569444444816327</v>
      </c>
      <c r="M3" s="16">
        <f>NETWORKDAYS.INTL(DATE(YEAR(H3),MONTH(I3),DAY(H3)),DATE(YEAR(I3),MONTH(I3),DAY(I3)),1,[1]LISTAFERIADOS!$B$2:$B$194)</f>
        <v>1</v>
      </c>
      <c r="N3" s="17" t="str">
        <f>CONCATENATE(HOUR(Tabela132[[#This Row],[DATA INICIO]]),":",MINUTE(Tabela132[[#This Row],[DATA INICIO]]))</f>
        <v>13:32</v>
      </c>
      <c r="O3" s="18">
        <f>IF(Tabela132[[#This Row],[TOTAL DE HORAS]]&lt;=8,0,(CONCATENATE(HOUR(Tabela132[[#This Row],[DATA INICIO]]),":",MINUTE(Tabela132[[#This Row],[DATA INICIO]])))-($G$1))</f>
        <v>0</v>
      </c>
    </row>
    <row r="4" spans="1:15" ht="25.5" hidden="1" x14ac:dyDescent="0.25">
      <c r="A4" s="9" t="s">
        <v>15</v>
      </c>
      <c r="B4" s="1" t="s">
        <v>16</v>
      </c>
      <c r="C4" s="10" t="s">
        <v>17</v>
      </c>
      <c r="D4" s="11" t="s">
        <v>24</v>
      </c>
      <c r="E4" s="11" t="str">
        <f>CONCATENATE(Tabela132[[#This Row],[TRAMITE_SETOR]],"_Atualiz")</f>
        <v>SESEG_Atualiz</v>
      </c>
      <c r="F4" s="12" t="s">
        <v>25</v>
      </c>
      <c r="G4" s="19" t="s">
        <v>26</v>
      </c>
      <c r="H4" s="13">
        <v>42118.839583333334</v>
      </c>
      <c r="I4" s="13">
        <v>42138.801388888889</v>
      </c>
      <c r="J4" s="1" t="s">
        <v>27</v>
      </c>
      <c r="K4" s="14">
        <f t="shared" si="0"/>
        <v>19.961805555554747</v>
      </c>
      <c r="L4" s="15">
        <f t="shared" si="1"/>
        <v>19.961805555554747</v>
      </c>
      <c r="M4" s="16">
        <f>NETWORKDAYS.INTL(DATE(YEAR(H4),MONTH(I4),DAY(H4)),DATE(YEAR(I4),MONTH(I4),DAY(I4)),1,[1]LISTAFERIADOS!$B$2:$B$194)</f>
        <v>-7</v>
      </c>
      <c r="N4" s="17" t="str">
        <f>CONCATENATE(HOUR(Tabela132[[#This Row],[DATA INICIO]]),":",MINUTE(Tabela132[[#This Row],[DATA INICIO]]))</f>
        <v>20:9</v>
      </c>
      <c r="O4" s="18" t="e">
        <f>IF(Tabela132[[#This Row],[TOTAL DE HORAS]]&lt;=8,0,(CONCATENATE(HOUR(Tabela132[[#This Row],[DATA INICIO]]),":",MINUTE(Tabela132[[#This Row],[DATA INICIO]])))-($G$1))</f>
        <v>#VALUE!</v>
      </c>
    </row>
    <row r="5" spans="1:15" hidden="1" x14ac:dyDescent="0.25">
      <c r="A5" s="9" t="s">
        <v>15</v>
      </c>
      <c r="B5" s="1" t="s">
        <v>16</v>
      </c>
      <c r="C5" s="10" t="s">
        <v>17</v>
      </c>
      <c r="D5" s="11" t="s">
        <v>28</v>
      </c>
      <c r="E5" s="11" t="str">
        <f>CONCATENATE(Tabela132[[#This Row],[TRAMITE_SETOR]],"_Atualiz")</f>
        <v>CIP_Atualiz</v>
      </c>
      <c r="F5" s="12" t="s">
        <v>29</v>
      </c>
      <c r="G5" s="19" t="s">
        <v>26</v>
      </c>
      <c r="H5" s="13">
        <v>42138.801388888889</v>
      </c>
      <c r="I5" s="13">
        <v>42143.670138888891</v>
      </c>
      <c r="J5" s="1" t="s">
        <v>30</v>
      </c>
      <c r="K5" s="14">
        <f t="shared" si="0"/>
        <v>4.8687500000014552</v>
      </c>
      <c r="L5" s="15">
        <f t="shared" si="1"/>
        <v>4.8687500000014552</v>
      </c>
      <c r="M5" s="16">
        <f>NETWORKDAYS.INTL(DATE(YEAR(H5),MONTH(I5),DAY(H5)),DATE(YEAR(I5),MONTH(I5),DAY(I5)),1,[1]LISTAFERIADOS!$B$2:$B$194)</f>
        <v>4</v>
      </c>
      <c r="N5" s="17" t="str">
        <f>CONCATENATE(HOUR(Tabela132[[#This Row],[DATA INICIO]]),":",MINUTE(Tabela132[[#This Row],[DATA INICIO]]))</f>
        <v>19:14</v>
      </c>
      <c r="O5" s="18">
        <f>IF(Tabela132[[#This Row],[TOTAL DE HORAS]]&lt;=8,0,(CONCATENATE(HOUR(Tabela132[[#This Row],[DATA INICIO]]),":",MINUTE(Tabela132[[#This Row],[DATA INICIO]])))-($G$1))</f>
        <v>0</v>
      </c>
    </row>
    <row r="6" spans="1:15" ht="51" hidden="1" x14ac:dyDescent="0.25">
      <c r="A6" s="9" t="s">
        <v>15</v>
      </c>
      <c r="B6" s="1" t="s">
        <v>16</v>
      </c>
      <c r="C6" s="10" t="s">
        <v>17</v>
      </c>
      <c r="D6" s="11" t="s">
        <v>24</v>
      </c>
      <c r="E6" s="11" t="str">
        <f>CONCATENATE(Tabela132[[#This Row],[TRAMITE_SETOR]],"_Atualiz")</f>
        <v>SESEG_Atualiz</v>
      </c>
      <c r="F6" s="12" t="s">
        <v>25</v>
      </c>
      <c r="G6" s="19" t="s">
        <v>26</v>
      </c>
      <c r="H6" s="13">
        <v>42143.670138888891</v>
      </c>
      <c r="I6" s="13">
        <v>42145.717361111114</v>
      </c>
      <c r="J6" s="1" t="s">
        <v>31</v>
      </c>
      <c r="K6" s="14">
        <f t="shared" si="0"/>
        <v>2.047222222223354</v>
      </c>
      <c r="L6" s="15">
        <f t="shared" si="1"/>
        <v>2.047222222223354</v>
      </c>
      <c r="M6" s="16">
        <f>NETWORKDAYS.INTL(DATE(YEAR(H6),MONTH(I6),DAY(H6)),DATE(YEAR(I6),MONTH(I6),DAY(I6)),1,[1]LISTAFERIADOS!$B$2:$B$194)</f>
        <v>3</v>
      </c>
      <c r="N6" s="17" t="str">
        <f>CONCATENATE(HOUR(Tabela132[[#This Row],[DATA INICIO]]),":",MINUTE(Tabela132[[#This Row],[DATA INICIO]]))</f>
        <v>16:5</v>
      </c>
      <c r="O6" s="18">
        <f>IF(Tabela132[[#This Row],[TOTAL DE HORAS]]&lt;=8,0,(CONCATENATE(HOUR(Tabela132[[#This Row],[DATA INICIO]]),":",MINUTE(Tabela132[[#This Row],[DATA INICIO]])))-($G$1))</f>
        <v>0</v>
      </c>
    </row>
    <row r="7" spans="1:15" ht="25.5" hidden="1" x14ac:dyDescent="0.25">
      <c r="A7" s="9" t="s">
        <v>15</v>
      </c>
      <c r="B7" s="1" t="s">
        <v>16</v>
      </c>
      <c r="C7" s="10" t="s">
        <v>17</v>
      </c>
      <c r="D7" s="11" t="s">
        <v>18</v>
      </c>
      <c r="E7" s="11" t="str">
        <f>CONCATENATE(Tabela132[[#This Row],[TRAMITE_SETOR]],"_Atualiz")</f>
        <v>041ZE_Atualiz</v>
      </c>
      <c r="F7" s="12" t="s">
        <v>19</v>
      </c>
      <c r="G7" s="12"/>
      <c r="H7" s="13">
        <v>42145.717361111114</v>
      </c>
      <c r="I7" s="13">
        <v>42149.511111111111</v>
      </c>
      <c r="J7" s="1" t="s">
        <v>32</v>
      </c>
      <c r="K7" s="14">
        <f t="shared" si="0"/>
        <v>3.7937499999970896</v>
      </c>
      <c r="L7" s="15">
        <f t="shared" si="1"/>
        <v>3.7937499999970896</v>
      </c>
      <c r="M7" s="16">
        <f>NETWORKDAYS.INTL(DATE(YEAR(H7),MONTH(I7),DAY(H7)),DATE(YEAR(I7),MONTH(I7),DAY(I7)),1,[1]LISTAFERIADOS!$B$2:$B$194)</f>
        <v>3</v>
      </c>
      <c r="N7" s="17" t="str">
        <f>CONCATENATE(HOUR(Tabela132[[#This Row],[DATA INICIO]]),":",MINUTE(Tabela132[[#This Row],[DATA INICIO]]))</f>
        <v>17:13</v>
      </c>
      <c r="O7" s="20" t="str">
        <f>CONCATENATE(HOUR(Tabela132[[#This Row],[DATA FIM]]),":",MINUTE(Tabela132[[#This Row],[DATA FIM]]))</f>
        <v>12:16</v>
      </c>
    </row>
    <row r="8" spans="1:15" ht="89.25" hidden="1" x14ac:dyDescent="0.25">
      <c r="A8" s="9" t="s">
        <v>15</v>
      </c>
      <c r="B8" s="1" t="s">
        <v>16</v>
      </c>
      <c r="C8" s="10" t="s">
        <v>17</v>
      </c>
      <c r="D8" s="11" t="s">
        <v>24</v>
      </c>
      <c r="E8" s="11" t="str">
        <f>CONCATENATE(Tabela132[[#This Row],[TRAMITE_SETOR]],"_Atualiz")</f>
        <v>SESEG_Atualiz</v>
      </c>
      <c r="F8" s="12" t="s">
        <v>25</v>
      </c>
      <c r="G8" s="19" t="s">
        <v>26</v>
      </c>
      <c r="H8" s="13">
        <v>42149.511111111111</v>
      </c>
      <c r="I8" s="13">
        <v>42158.679166666669</v>
      </c>
      <c r="J8" s="1" t="s">
        <v>33</v>
      </c>
      <c r="K8" s="14">
        <f t="shared" si="0"/>
        <v>9.1680555555576575</v>
      </c>
      <c r="L8" s="15">
        <f t="shared" si="1"/>
        <v>9.1680555555576575</v>
      </c>
      <c r="M8" s="16">
        <f>NETWORKDAYS.INTL(DATE(YEAR(H8),MONTH(I8),DAY(H8)),DATE(YEAR(I8),MONTH(I8),DAY(I8)),1,[1]LISTAFERIADOS!$B$2:$B$194)</f>
        <v>-16</v>
      </c>
      <c r="N8" s="17" t="str">
        <f>CONCATENATE(HOUR(Tabela132[[#This Row],[DATA INICIO]]),":",MINUTE(Tabela132[[#This Row],[DATA INICIO]]))</f>
        <v>12:16</v>
      </c>
      <c r="O8" s="20" t="str">
        <f>CONCATENATE(HOUR(Tabela132[[#This Row],[DATA FIM]]),":",MINUTE(Tabela132[[#This Row],[DATA FIM]]))</f>
        <v>16:18</v>
      </c>
    </row>
    <row r="9" spans="1:15" ht="25.5" hidden="1" x14ac:dyDescent="0.25">
      <c r="A9" s="9" t="s">
        <v>15</v>
      </c>
      <c r="B9" s="1" t="s">
        <v>16</v>
      </c>
      <c r="C9" s="10" t="s">
        <v>17</v>
      </c>
      <c r="D9" s="11" t="s">
        <v>28</v>
      </c>
      <c r="E9" s="11" t="str">
        <f>CONCATENATE(Tabela132[[#This Row],[TRAMITE_SETOR]],"_Atualiz")</f>
        <v>CIP_Atualiz</v>
      </c>
      <c r="F9" s="12" t="s">
        <v>29</v>
      </c>
      <c r="G9" s="19" t="s">
        <v>26</v>
      </c>
      <c r="H9" s="13">
        <v>42158.679166666669</v>
      </c>
      <c r="I9" s="13">
        <v>42163.584027777775</v>
      </c>
      <c r="J9" s="1" t="s">
        <v>34</v>
      </c>
      <c r="K9" s="14">
        <f t="shared" si="0"/>
        <v>4.9048611111065838</v>
      </c>
      <c r="L9" s="15">
        <f t="shared" si="1"/>
        <v>4.9048611111065838</v>
      </c>
      <c r="M9" s="16">
        <f>NETWORKDAYS.INTL(DATE(YEAR(H9),MONTH(I9),DAY(H9)),DATE(YEAR(I9),MONTH(I9),DAY(I9)),1,[1]LISTAFERIADOS!$B$2:$B$194)</f>
        <v>3</v>
      </c>
      <c r="N9" s="17" t="str">
        <f>CONCATENATE(HOUR(Tabela132[[#This Row],[DATA INICIO]]),":",MINUTE(Tabela132[[#This Row],[DATA INICIO]]))</f>
        <v>16:18</v>
      </c>
      <c r="O9" s="20" t="str">
        <f>CONCATENATE(HOUR(Tabela132[[#This Row],[DATA FIM]]),":",MINUTE(Tabela132[[#This Row],[DATA FIM]]))</f>
        <v>14:1</v>
      </c>
    </row>
    <row r="10" spans="1:15" hidden="1" x14ac:dyDescent="0.25">
      <c r="A10" s="9" t="s">
        <v>15</v>
      </c>
      <c r="B10" s="1" t="s">
        <v>16</v>
      </c>
      <c r="C10" s="10" t="s">
        <v>17</v>
      </c>
      <c r="D10" s="11" t="s">
        <v>35</v>
      </c>
      <c r="E10" s="11" t="str">
        <f>CONCATENATE(Tabela132[[#This Row],[TRAMITE_SETOR]],"_Atualiz")</f>
        <v>SECADM_Atualiz</v>
      </c>
      <c r="F10" s="12" t="s">
        <v>36</v>
      </c>
      <c r="G10" s="12"/>
      <c r="H10" s="13">
        <v>42163.584027777775</v>
      </c>
      <c r="I10" s="13">
        <v>42163.695833333331</v>
      </c>
      <c r="J10" s="1" t="s">
        <v>37</v>
      </c>
      <c r="K10" s="14">
        <f t="shared" si="0"/>
        <v>0.11180555555620231</v>
      </c>
      <c r="L10" s="15">
        <f t="shared" si="1"/>
        <v>0.11180555555620231</v>
      </c>
      <c r="M10" s="16">
        <f>NETWORKDAYS.INTL(DATE(YEAR(H10),MONTH(I10),DAY(H10)),DATE(YEAR(I10),MONTH(I10),DAY(I10)),1,[1]LISTAFERIADOS!$B$2:$B$194)</f>
        <v>1</v>
      </c>
      <c r="N10" s="17" t="str">
        <f>CONCATENATE(HOUR(Tabela132[[#This Row],[DATA INICIO]]),":",MINUTE(Tabela132[[#This Row],[DATA INICIO]]))</f>
        <v>14:1</v>
      </c>
      <c r="O10" s="20" t="str">
        <f>CONCATENATE(HOUR(Tabela132[[#This Row],[DATA FIM]]),":",MINUTE(Tabela132[[#This Row],[DATA FIM]]))</f>
        <v>16:42</v>
      </c>
    </row>
    <row r="11" spans="1:15" ht="76.5" hidden="1" x14ac:dyDescent="0.25">
      <c r="A11" s="9" t="s">
        <v>15</v>
      </c>
      <c r="B11" s="1" t="s">
        <v>16</v>
      </c>
      <c r="C11" s="10" t="s">
        <v>17</v>
      </c>
      <c r="D11" s="11" t="s">
        <v>38</v>
      </c>
      <c r="E11" s="11" t="str">
        <f>CONCATENATE(Tabela132[[#This Row],[TRAMITE_SETOR]],"_Atualiz")</f>
        <v>SPO_Atualiz</v>
      </c>
      <c r="F11" s="12" t="s">
        <v>39</v>
      </c>
      <c r="G11" s="12"/>
      <c r="H11" s="13">
        <v>42163.695833333331</v>
      </c>
      <c r="I11" s="13">
        <v>42163.852083333331</v>
      </c>
      <c r="J11" s="1" t="s">
        <v>40</v>
      </c>
      <c r="K11" s="14">
        <f t="shared" si="0"/>
        <v>0.15625</v>
      </c>
      <c r="L11" s="15">
        <f t="shared" si="1"/>
        <v>0.15625</v>
      </c>
      <c r="M11" s="16">
        <f>NETWORKDAYS.INTL(DATE(YEAR(H11),MONTH(I11),DAY(H11)),DATE(YEAR(I11),MONTH(I11),DAY(I11)),1,[1]LISTAFERIADOS!$B$2:$B$194)</f>
        <v>1</v>
      </c>
      <c r="N11" s="17" t="str">
        <f>CONCATENATE(HOUR(Tabela132[[#This Row],[DATA INICIO]]),":",MINUTE(Tabela132[[#This Row],[DATA INICIO]]))</f>
        <v>16:42</v>
      </c>
      <c r="O11" s="20" t="str">
        <f>CONCATENATE(HOUR(Tabela132[[#This Row],[DATA FIM]]),":",MINUTE(Tabela132[[#This Row],[DATA FIM]]))</f>
        <v>20:27</v>
      </c>
    </row>
    <row r="12" spans="1:15" ht="25.5" hidden="1" x14ac:dyDescent="0.25">
      <c r="A12" s="9" t="s">
        <v>15</v>
      </c>
      <c r="B12" s="1" t="s">
        <v>16</v>
      </c>
      <c r="C12" s="10" t="s">
        <v>17</v>
      </c>
      <c r="D12" s="11" t="s">
        <v>41</v>
      </c>
      <c r="E12" s="11" t="str">
        <f>CONCATENATE(Tabela132[[#This Row],[TRAMITE_SETOR]],"_Atualiz")</f>
        <v>CO_Atualiz</v>
      </c>
      <c r="F12" s="12" t="s">
        <v>42</v>
      </c>
      <c r="G12" s="12"/>
      <c r="H12" s="13">
        <v>42163.852083333331</v>
      </c>
      <c r="I12" s="13">
        <v>42164.565972222219</v>
      </c>
      <c r="J12" s="1" t="s">
        <v>43</v>
      </c>
      <c r="K12" s="14">
        <f t="shared" si="0"/>
        <v>0.71388888888759539</v>
      </c>
      <c r="L12" s="15">
        <f t="shared" si="1"/>
        <v>0.71388888888759539</v>
      </c>
      <c r="M12" s="16">
        <f>NETWORKDAYS.INTL(DATE(YEAR(H12),MONTH(I12),DAY(H12)),DATE(YEAR(I12),MONTH(I12),DAY(I12)),1,[1]LISTAFERIADOS!$B$2:$B$194)</f>
        <v>2</v>
      </c>
      <c r="N12" s="17" t="str">
        <f>CONCATENATE(HOUR(Tabela132[[#This Row],[DATA INICIO]]),":",MINUTE(Tabela132[[#This Row],[DATA INICIO]]))</f>
        <v>20:27</v>
      </c>
      <c r="O12" s="20" t="str">
        <f>CONCATENATE(HOUR(Tabela132[[#This Row],[DATA FIM]]),":",MINUTE(Tabela132[[#This Row],[DATA FIM]]))</f>
        <v>13:35</v>
      </c>
    </row>
    <row r="13" spans="1:15" ht="51" hidden="1" x14ac:dyDescent="0.25">
      <c r="A13" s="9" t="s">
        <v>15</v>
      </c>
      <c r="B13" s="1" t="s">
        <v>16</v>
      </c>
      <c r="C13" s="10" t="s">
        <v>17</v>
      </c>
      <c r="D13" s="11" t="s">
        <v>44</v>
      </c>
      <c r="E13" s="11" t="str">
        <f>CONCATENATE(Tabela132[[#This Row],[TRAMITE_SETOR]],"_Atualiz")</f>
        <v>SECOFC_Atualiz</v>
      </c>
      <c r="F13" s="12" t="s">
        <v>45</v>
      </c>
      <c r="G13" s="12"/>
      <c r="H13" s="13">
        <v>42164.565972222219</v>
      </c>
      <c r="I13" s="13">
        <v>42164.632638888892</v>
      </c>
      <c r="J13" s="1" t="s">
        <v>46</v>
      </c>
      <c r="K13" s="14">
        <f t="shared" si="0"/>
        <v>6.6666666672972497E-2</v>
      </c>
      <c r="L13" s="15">
        <f t="shared" si="1"/>
        <v>6.6666666672972497E-2</v>
      </c>
      <c r="M13" s="16">
        <f>NETWORKDAYS.INTL(DATE(YEAR(H13),MONTH(I13),DAY(H13)),DATE(YEAR(I13),MONTH(I13),DAY(I13)),1,[1]LISTAFERIADOS!$B$2:$B$194)</f>
        <v>1</v>
      </c>
      <c r="N13" s="17" t="str">
        <f>CONCATENATE(HOUR(Tabela132[[#This Row],[DATA INICIO]]),":",MINUTE(Tabela132[[#This Row],[DATA INICIO]]))</f>
        <v>13:35</v>
      </c>
      <c r="O13" s="20" t="str">
        <f>CONCATENATE(HOUR(Tabela132[[#This Row],[DATA FIM]]),":",MINUTE(Tabela132[[#This Row],[DATA FIM]]))</f>
        <v>15:11</v>
      </c>
    </row>
    <row r="14" spans="1:15" ht="25.5" hidden="1" x14ac:dyDescent="0.25">
      <c r="A14" s="9" t="s">
        <v>15</v>
      </c>
      <c r="B14" s="1" t="s">
        <v>16</v>
      </c>
      <c r="C14" s="10" t="s">
        <v>17</v>
      </c>
      <c r="D14" s="11" t="s">
        <v>47</v>
      </c>
      <c r="E14" s="11" t="str">
        <f>CONCATENATE(Tabela132[[#This Row],[TRAMITE_SETOR]],"_Atualiz")</f>
        <v>CLC_Atualiz</v>
      </c>
      <c r="F14" s="12" t="s">
        <v>48</v>
      </c>
      <c r="G14" s="12"/>
      <c r="H14" s="13">
        <v>42164.632638888892</v>
      </c>
      <c r="I14" s="13">
        <v>42164.70416666667</v>
      </c>
      <c r="J14" s="1" t="s">
        <v>49</v>
      </c>
      <c r="K14" s="14">
        <f t="shared" si="0"/>
        <v>7.1527777778101154E-2</v>
      </c>
      <c r="L14" s="15">
        <f t="shared" si="1"/>
        <v>7.1527777778101154E-2</v>
      </c>
      <c r="M14" s="16">
        <f>NETWORKDAYS.INTL(DATE(YEAR(H14),MONTH(I14),DAY(H14)),DATE(YEAR(I14),MONTH(I14),DAY(I14)),1,[1]LISTAFERIADOS!$B$2:$B$194)</f>
        <v>1</v>
      </c>
      <c r="N14" s="17" t="str">
        <f>CONCATENATE(HOUR(Tabela132[[#This Row],[DATA INICIO]]),":",MINUTE(Tabela132[[#This Row],[DATA INICIO]]))</f>
        <v>15:11</v>
      </c>
      <c r="O14" s="20" t="str">
        <f>CONCATENATE(HOUR(Tabela132[[#This Row],[DATA FIM]]),":",MINUTE(Tabela132[[#This Row],[DATA FIM]]))</f>
        <v>16:54</v>
      </c>
    </row>
    <row r="15" spans="1:15" ht="63.75" hidden="1" x14ac:dyDescent="0.25">
      <c r="A15" s="9" t="s">
        <v>15</v>
      </c>
      <c r="B15" s="1" t="s">
        <v>16</v>
      </c>
      <c r="C15" s="10" t="s">
        <v>17</v>
      </c>
      <c r="D15" s="11" t="s">
        <v>50</v>
      </c>
      <c r="E15" s="11" t="str">
        <f>CONCATENATE(Tabela132[[#This Row],[TRAMITE_SETOR]],"_Atualiz")</f>
        <v>SC_Atualiz</v>
      </c>
      <c r="F15" s="12" t="s">
        <v>51</v>
      </c>
      <c r="G15" s="12"/>
      <c r="H15" s="13">
        <v>42164.70416666667</v>
      </c>
      <c r="I15" s="13">
        <v>42170.758333333331</v>
      </c>
      <c r="J15" s="1" t="s">
        <v>52</v>
      </c>
      <c r="K15" s="14">
        <f t="shared" si="0"/>
        <v>6.054166666661331</v>
      </c>
      <c r="L15" s="15">
        <f t="shared" si="1"/>
        <v>6.054166666661331</v>
      </c>
      <c r="M15" s="16">
        <f>NETWORKDAYS.INTL(DATE(YEAR(H15),MONTH(I15),DAY(H15)),DATE(YEAR(I15),MONTH(I15),DAY(I15)),1,[1]LISTAFERIADOS!$B$2:$B$194)</f>
        <v>5</v>
      </c>
      <c r="N15" s="17" t="str">
        <f>CONCATENATE(HOUR(Tabela132[[#This Row],[DATA INICIO]]),":",MINUTE(Tabela132[[#This Row],[DATA INICIO]]))</f>
        <v>16:54</v>
      </c>
      <c r="O15" s="20" t="str">
        <f>CONCATENATE(HOUR(Tabela132[[#This Row],[DATA FIM]]),":",MINUTE(Tabela132[[#This Row],[DATA FIM]]))</f>
        <v>18:12</v>
      </c>
    </row>
    <row r="16" spans="1:15" ht="102" hidden="1" x14ac:dyDescent="0.25">
      <c r="A16" s="9" t="s">
        <v>15</v>
      </c>
      <c r="B16" s="1" t="s">
        <v>16</v>
      </c>
      <c r="C16" s="10" t="s">
        <v>17</v>
      </c>
      <c r="D16" s="11" t="s">
        <v>47</v>
      </c>
      <c r="E16" s="11" t="str">
        <f>CONCATENATE(Tabela132[[#This Row],[TRAMITE_SETOR]],"_Atualiz")</f>
        <v>CLC_Atualiz</v>
      </c>
      <c r="F16" s="12" t="s">
        <v>48</v>
      </c>
      <c r="G16" s="12"/>
      <c r="H16" s="13">
        <v>42170.758333333331</v>
      </c>
      <c r="I16" s="13">
        <v>42171.644444444442</v>
      </c>
      <c r="J16" s="1" t="s">
        <v>53</v>
      </c>
      <c r="K16" s="14">
        <f t="shared" si="0"/>
        <v>0.88611111111094942</v>
      </c>
      <c r="L16" s="15">
        <f t="shared" si="1"/>
        <v>0.88611111111094942</v>
      </c>
      <c r="M16" s="16">
        <f>NETWORKDAYS.INTL(DATE(YEAR(H16),MONTH(I16),DAY(H16)),DATE(YEAR(I16),MONTH(I16),DAY(I16)),1,[1]LISTAFERIADOS!$B$2:$B$194)</f>
        <v>2</v>
      </c>
      <c r="N16" s="17" t="str">
        <f>CONCATENATE(HOUR(Tabela132[[#This Row],[DATA INICIO]]),":",MINUTE(Tabela132[[#This Row],[DATA INICIO]]))</f>
        <v>18:12</v>
      </c>
      <c r="O16" s="20" t="str">
        <f>CONCATENATE(HOUR(Tabela132[[#This Row],[DATA FIM]]),":",MINUTE(Tabela132[[#This Row],[DATA FIM]]))</f>
        <v>15:28</v>
      </c>
    </row>
    <row r="17" spans="1:15" ht="114.75" hidden="1" x14ac:dyDescent="0.25">
      <c r="A17" s="9" t="s">
        <v>15</v>
      </c>
      <c r="B17" s="1" t="s">
        <v>16</v>
      </c>
      <c r="C17" s="10" t="s">
        <v>17</v>
      </c>
      <c r="D17" s="11" t="s">
        <v>54</v>
      </c>
      <c r="E17" s="11" t="str">
        <f>CONCATENATE(Tabela132[[#This Row],[TRAMITE_SETOR]],"_Atualiz")</f>
        <v>SCON_Atualiz</v>
      </c>
      <c r="F17" s="12" t="s">
        <v>55</v>
      </c>
      <c r="G17" s="12"/>
      <c r="H17" s="13">
        <v>42171.644444444442</v>
      </c>
      <c r="I17" s="13">
        <v>42172.765972222223</v>
      </c>
      <c r="J17" s="1" t="s">
        <v>56</v>
      </c>
      <c r="K17" s="14">
        <f t="shared" si="0"/>
        <v>1.1215277777810115</v>
      </c>
      <c r="L17" s="15">
        <f t="shared" si="1"/>
        <v>1.1215277777810115</v>
      </c>
      <c r="M17" s="16">
        <f>NETWORKDAYS.INTL(DATE(YEAR(H17),MONTH(I17),DAY(H17)),DATE(YEAR(I17),MONTH(I17),DAY(I17)),1,[1]LISTAFERIADOS!$B$2:$B$194)</f>
        <v>2</v>
      </c>
      <c r="N17" s="17" t="str">
        <f>CONCATENATE(HOUR(Tabela132[[#This Row],[DATA INICIO]]),":",MINUTE(Tabela132[[#This Row],[DATA INICIO]]))</f>
        <v>15:28</v>
      </c>
      <c r="O17" s="21">
        <v>0.64444444444444449</v>
      </c>
    </row>
    <row r="18" spans="1:15" ht="102" hidden="1" x14ac:dyDescent="0.25">
      <c r="A18" s="9" t="s">
        <v>15</v>
      </c>
      <c r="B18" s="1" t="s">
        <v>16</v>
      </c>
      <c r="C18" s="10" t="s">
        <v>17</v>
      </c>
      <c r="D18" s="11" t="s">
        <v>28</v>
      </c>
      <c r="E18" s="11" t="str">
        <f>CONCATENATE(Tabela132[[#This Row],[TRAMITE_SETOR]],"_Atualiz")</f>
        <v>CIP_Atualiz</v>
      </c>
      <c r="F18" s="12" t="s">
        <v>29</v>
      </c>
      <c r="G18" s="19" t="s">
        <v>26</v>
      </c>
      <c r="H18" s="13">
        <v>42172.765972222223</v>
      </c>
      <c r="I18" s="13">
        <v>42173.723611111112</v>
      </c>
      <c r="J18" s="1" t="s">
        <v>57</v>
      </c>
      <c r="K18" s="14">
        <f t="shared" si="0"/>
        <v>0.95763888888905058</v>
      </c>
      <c r="L18" s="15">
        <f t="shared" si="1"/>
        <v>0.95763888888905058</v>
      </c>
      <c r="M18" s="16">
        <f>NETWORKDAYS.INTL(DATE(YEAR(H18),MONTH(I18),DAY(H18)),DATE(YEAR(I18),MONTH(I18),DAY(I18)),1,[1]LISTAFERIADOS!$B$2:$B$194)</f>
        <v>2</v>
      </c>
      <c r="N18" s="17" t="str">
        <f>CONCATENATE(HOUR(Tabela132[[#This Row],[DATA INICIO]]),":",MINUTE(Tabela132[[#This Row],[DATA INICIO]]))</f>
        <v>18:23</v>
      </c>
      <c r="O18" s="12"/>
    </row>
    <row r="19" spans="1:15" ht="25.5" hidden="1" x14ac:dyDescent="0.25">
      <c r="A19" s="9" t="s">
        <v>15</v>
      </c>
      <c r="B19" s="1" t="s">
        <v>16</v>
      </c>
      <c r="C19" s="10" t="s">
        <v>17</v>
      </c>
      <c r="D19" s="11" t="s">
        <v>38</v>
      </c>
      <c r="E19" s="11" t="str">
        <f>CONCATENATE(Tabela132[[#This Row],[TRAMITE_SETOR]],"_Atualiz")</f>
        <v>SPO_Atualiz</v>
      </c>
      <c r="F19" s="12" t="s">
        <v>39</v>
      </c>
      <c r="G19" s="12"/>
      <c r="H19" s="13">
        <v>42173.723611111112</v>
      </c>
      <c r="I19" s="13">
        <v>42173.806944444441</v>
      </c>
      <c r="J19" s="1" t="s">
        <v>58</v>
      </c>
      <c r="K19" s="14">
        <f t="shared" si="0"/>
        <v>8.3333333328482695E-2</v>
      </c>
      <c r="L19" s="15">
        <f t="shared" si="1"/>
        <v>8.3333333328482695E-2</v>
      </c>
      <c r="M19" s="16">
        <f>NETWORKDAYS.INTL(DATE(YEAR(H19),MONTH(I19),DAY(H19)),DATE(YEAR(I19),MONTH(I19),DAY(I19)),1,[1]LISTAFERIADOS!$B$2:$B$194)</f>
        <v>1</v>
      </c>
      <c r="N19" s="17" t="str">
        <f>CONCATENATE(HOUR(Tabela132[[#This Row],[DATA INICIO]]),":",MINUTE(Tabela132[[#This Row],[DATA INICIO]]))</f>
        <v>17:22</v>
      </c>
      <c r="O19" s="12"/>
    </row>
    <row r="20" spans="1:15" ht="25.5" hidden="1" x14ac:dyDescent="0.25">
      <c r="A20" s="9" t="s">
        <v>15</v>
      </c>
      <c r="B20" s="1" t="s">
        <v>16</v>
      </c>
      <c r="C20" s="10" t="s">
        <v>17</v>
      </c>
      <c r="D20" s="11" t="s">
        <v>41</v>
      </c>
      <c r="E20" s="11" t="str">
        <f>CONCATENATE(Tabela132[[#This Row],[TRAMITE_SETOR]],"_Atualiz")</f>
        <v>CO_Atualiz</v>
      </c>
      <c r="F20" s="12" t="s">
        <v>42</v>
      </c>
      <c r="G20" s="12"/>
      <c r="H20" s="13">
        <v>42173.806944444441</v>
      </c>
      <c r="I20" s="13">
        <v>42174.541666666664</v>
      </c>
      <c r="J20" s="1" t="s">
        <v>59</v>
      </c>
      <c r="K20" s="14">
        <f t="shared" si="0"/>
        <v>0.73472222222335404</v>
      </c>
      <c r="L20" s="15">
        <f t="shared" si="1"/>
        <v>0.73472222222335404</v>
      </c>
      <c r="M20" s="16">
        <f>NETWORKDAYS.INTL(DATE(YEAR(H20),MONTH(I20),DAY(H20)),DATE(YEAR(I20),MONTH(I20),DAY(I20)),1,[1]LISTAFERIADOS!$B$2:$B$194)</f>
        <v>2</v>
      </c>
      <c r="N20" s="17" t="str">
        <f>CONCATENATE(HOUR(Tabela132[[#This Row],[DATA INICIO]]),":",MINUTE(Tabela132[[#This Row],[DATA INICIO]]))</f>
        <v>19:22</v>
      </c>
      <c r="O20" s="12"/>
    </row>
    <row r="21" spans="1:15" ht="51" hidden="1" x14ac:dyDescent="0.25">
      <c r="A21" s="9" t="s">
        <v>15</v>
      </c>
      <c r="B21" s="1" t="s">
        <v>16</v>
      </c>
      <c r="C21" s="10" t="s">
        <v>17</v>
      </c>
      <c r="D21" s="11" t="s">
        <v>44</v>
      </c>
      <c r="E21" s="11" t="str">
        <f>CONCATENATE(Tabela132[[#This Row],[TRAMITE_SETOR]],"_Atualiz")</f>
        <v>SECOFC_Atualiz</v>
      </c>
      <c r="F21" s="12" t="s">
        <v>45</v>
      </c>
      <c r="G21" s="12"/>
      <c r="H21" s="13">
        <v>42174.541666666664</v>
      </c>
      <c r="I21" s="13">
        <v>42174.590277777781</v>
      </c>
      <c r="J21" s="1" t="s">
        <v>46</v>
      </c>
      <c r="K21" s="14">
        <f t="shared" si="0"/>
        <v>4.8611111116770189E-2</v>
      </c>
      <c r="L21" s="15">
        <f t="shared" si="1"/>
        <v>4.8611111116770189E-2</v>
      </c>
      <c r="M21" s="16">
        <f>NETWORKDAYS.INTL(DATE(YEAR(H21),MONTH(I21),DAY(H21)),DATE(YEAR(I21),MONTH(I21),DAY(I21)),1,[1]LISTAFERIADOS!$B$2:$B$194)</f>
        <v>1</v>
      </c>
      <c r="N21" s="17" t="str">
        <f>CONCATENATE(HOUR(Tabela132[[#This Row],[DATA INICIO]]),":",MINUTE(Tabela132[[#This Row],[DATA INICIO]]))</f>
        <v>13:0</v>
      </c>
      <c r="O21" s="12"/>
    </row>
    <row r="22" spans="1:15" ht="25.5" hidden="1" x14ac:dyDescent="0.25">
      <c r="A22" s="9" t="s">
        <v>15</v>
      </c>
      <c r="B22" s="1" t="s">
        <v>16</v>
      </c>
      <c r="C22" s="10" t="s">
        <v>17</v>
      </c>
      <c r="D22" s="11" t="s">
        <v>47</v>
      </c>
      <c r="E22" s="11" t="str">
        <f>CONCATENATE(Tabela132[[#This Row],[TRAMITE_SETOR]],"_Atualiz")</f>
        <v>CLC_Atualiz</v>
      </c>
      <c r="F22" s="12" t="s">
        <v>48</v>
      </c>
      <c r="G22" s="12"/>
      <c r="H22" s="13">
        <v>42174.590277777781</v>
      </c>
      <c r="I22" s="13">
        <v>42174.665972222225</v>
      </c>
      <c r="J22" s="1" t="s">
        <v>49</v>
      </c>
      <c r="K22" s="14">
        <f t="shared" si="0"/>
        <v>7.5694444443797693E-2</v>
      </c>
      <c r="L22" s="15">
        <f t="shared" si="1"/>
        <v>7.5694444443797693E-2</v>
      </c>
      <c r="M22" s="16">
        <f>NETWORKDAYS.INTL(DATE(YEAR(H22),MONTH(I22),DAY(H22)),DATE(YEAR(I22),MONTH(I22),DAY(I22)),1,[1]LISTAFERIADOS!$B$2:$B$194)</f>
        <v>1</v>
      </c>
      <c r="N22" s="17" t="str">
        <f>CONCATENATE(HOUR(Tabela132[[#This Row],[DATA INICIO]]),":",MINUTE(Tabela132[[#This Row],[DATA INICIO]]))</f>
        <v>14:10</v>
      </c>
      <c r="O22" s="12"/>
    </row>
    <row r="23" spans="1:15" ht="38.25" hidden="1" x14ac:dyDescent="0.25">
      <c r="A23" s="9" t="s">
        <v>15</v>
      </c>
      <c r="B23" s="1" t="s">
        <v>16</v>
      </c>
      <c r="C23" s="10" t="s">
        <v>17</v>
      </c>
      <c r="D23" s="11" t="s">
        <v>50</v>
      </c>
      <c r="E23" s="11" t="str">
        <f>CONCATENATE(Tabela132[[#This Row],[TRAMITE_SETOR]],"_Atualiz")</f>
        <v>SC_Atualiz</v>
      </c>
      <c r="F23" s="12" t="s">
        <v>51</v>
      </c>
      <c r="G23" s="12"/>
      <c r="H23" s="13">
        <v>42174.665972222225</v>
      </c>
      <c r="I23" s="13">
        <v>42186.616666666669</v>
      </c>
      <c r="J23" s="1" t="s">
        <v>60</v>
      </c>
      <c r="K23" s="14">
        <f t="shared" si="0"/>
        <v>11.950694444443798</v>
      </c>
      <c r="L23" s="15">
        <f t="shared" si="1"/>
        <v>11.950694444443798</v>
      </c>
      <c r="M23" s="16">
        <f>NETWORKDAYS.INTL(DATE(YEAR(H23),MONTH(I23),DAY(H23)),DATE(YEAR(I23),MONTH(I23),DAY(I23)),1,[1]LISTAFERIADOS!$B$2:$B$194)</f>
        <v>-13</v>
      </c>
      <c r="N23" s="17" t="str">
        <f>CONCATENATE(HOUR(Tabela132[[#This Row],[DATA INICIO]]),":",MINUTE(Tabela132[[#This Row],[DATA INICIO]]))</f>
        <v>15:59</v>
      </c>
      <c r="O23" s="12"/>
    </row>
    <row r="24" spans="1:15" ht="63.75" hidden="1" x14ac:dyDescent="0.25">
      <c r="A24" s="9" t="s">
        <v>15</v>
      </c>
      <c r="B24" s="1" t="s">
        <v>16</v>
      </c>
      <c r="C24" s="10" t="s">
        <v>17</v>
      </c>
      <c r="D24" s="11" t="s">
        <v>47</v>
      </c>
      <c r="E24" s="11" t="str">
        <f>CONCATENATE(Tabela132[[#This Row],[TRAMITE_SETOR]],"_Atualiz")</f>
        <v>CLC_Atualiz</v>
      </c>
      <c r="F24" s="12" t="s">
        <v>48</v>
      </c>
      <c r="G24" s="12"/>
      <c r="H24" s="13">
        <v>42186.616666666669</v>
      </c>
      <c r="I24" s="13">
        <v>42186.783333333333</v>
      </c>
      <c r="J24" s="1" t="s">
        <v>61</v>
      </c>
      <c r="K24" s="14">
        <f t="shared" si="0"/>
        <v>0.16666666666424135</v>
      </c>
      <c r="L24" s="15">
        <f t="shared" si="1"/>
        <v>0.16666666666424135</v>
      </c>
      <c r="M24" s="16">
        <f>NETWORKDAYS.INTL(DATE(YEAR(H24),MONTH(I24),DAY(H24)),DATE(YEAR(I24),MONTH(I24),DAY(I24)),1,[1]LISTAFERIADOS!$B$2:$B$194)</f>
        <v>1</v>
      </c>
      <c r="N24" s="17" t="str">
        <f>CONCATENATE(HOUR(Tabela132[[#This Row],[DATA INICIO]]),":",MINUTE(Tabela132[[#This Row],[DATA INICIO]]))</f>
        <v>14:48</v>
      </c>
      <c r="O24" s="12"/>
    </row>
    <row r="25" spans="1:15" ht="51" hidden="1" x14ac:dyDescent="0.25">
      <c r="A25" s="9" t="s">
        <v>15</v>
      </c>
      <c r="B25" s="1" t="s">
        <v>16</v>
      </c>
      <c r="C25" s="10" t="s">
        <v>17</v>
      </c>
      <c r="D25" s="11" t="s">
        <v>54</v>
      </c>
      <c r="E25" s="11" t="str">
        <f>CONCATENATE(Tabela132[[#This Row],[TRAMITE_SETOR]],"_Atualiz")</f>
        <v>SCON_Atualiz</v>
      </c>
      <c r="F25" s="12" t="s">
        <v>55</v>
      </c>
      <c r="G25" s="12"/>
      <c r="H25" s="13">
        <v>42186.783333333333</v>
      </c>
      <c r="I25" s="13">
        <v>42193.611111111109</v>
      </c>
      <c r="J25" s="1" t="s">
        <v>62</v>
      </c>
      <c r="K25" s="14">
        <f t="shared" si="0"/>
        <v>6.827777777776646</v>
      </c>
      <c r="L25" s="15">
        <f t="shared" si="1"/>
        <v>6.827777777776646</v>
      </c>
      <c r="M25" s="16">
        <f>NETWORKDAYS.INTL(DATE(YEAR(H25),MONTH(I25),DAY(H25)),DATE(YEAR(I25),MONTH(I25),DAY(I25)),1,[1]LISTAFERIADOS!$B$2:$B$194)</f>
        <v>6</v>
      </c>
      <c r="N25" s="17" t="str">
        <f>CONCATENATE(HOUR(Tabela132[[#This Row],[DATA INICIO]]),":",MINUTE(Tabela132[[#This Row],[DATA INICIO]]))</f>
        <v>18:48</v>
      </c>
      <c r="O25" s="12"/>
    </row>
    <row r="26" spans="1:15" ht="76.5" hidden="1" x14ac:dyDescent="0.25">
      <c r="A26" s="9" t="s">
        <v>15</v>
      </c>
      <c r="B26" s="1" t="s">
        <v>16</v>
      </c>
      <c r="C26" s="10" t="s">
        <v>17</v>
      </c>
      <c r="D26" s="11" t="s">
        <v>47</v>
      </c>
      <c r="E26" s="11" t="str">
        <f>CONCATENATE(Tabela132[[#This Row],[TRAMITE_SETOR]],"_Atualiz")</f>
        <v>CLC_Atualiz</v>
      </c>
      <c r="F26" s="12" t="s">
        <v>48</v>
      </c>
      <c r="G26" s="12"/>
      <c r="H26" s="13">
        <v>42193.611111111109</v>
      </c>
      <c r="I26" s="13">
        <v>42194.566666666666</v>
      </c>
      <c r="J26" s="1" t="s">
        <v>63</v>
      </c>
      <c r="K26" s="14">
        <f t="shared" si="0"/>
        <v>0.95555555555620231</v>
      </c>
      <c r="L26" s="15">
        <f t="shared" si="1"/>
        <v>0.95555555555620231</v>
      </c>
      <c r="M26" s="16">
        <f>NETWORKDAYS.INTL(DATE(YEAR(H26),MONTH(I26),DAY(H26)),DATE(YEAR(I26),MONTH(I26),DAY(I26)),1,[1]LISTAFERIADOS!$B$2:$B$194)</f>
        <v>2</v>
      </c>
      <c r="N26" s="17" t="str">
        <f>CONCATENATE(HOUR(Tabela132[[#This Row],[DATA INICIO]]),":",MINUTE(Tabela132[[#This Row],[DATA INICIO]]))</f>
        <v>14:40</v>
      </c>
      <c r="O26" s="12"/>
    </row>
    <row r="27" spans="1:15" ht="51" hidden="1" x14ac:dyDescent="0.25">
      <c r="A27" s="9" t="s">
        <v>15</v>
      </c>
      <c r="B27" s="1" t="s">
        <v>16</v>
      </c>
      <c r="C27" s="10" t="s">
        <v>17</v>
      </c>
      <c r="D27" s="11" t="s">
        <v>35</v>
      </c>
      <c r="E27" s="11" t="str">
        <f>CONCATENATE(Tabela132[[#This Row],[TRAMITE_SETOR]],"_Atualiz")</f>
        <v>SECADM_Atualiz</v>
      </c>
      <c r="F27" s="12" t="s">
        <v>36</v>
      </c>
      <c r="G27" s="12"/>
      <c r="H27" s="13">
        <v>42194.566666666666</v>
      </c>
      <c r="I27" s="13">
        <v>42194.676388888889</v>
      </c>
      <c r="J27" s="1" t="s">
        <v>64</v>
      </c>
      <c r="K27" s="14">
        <f t="shared" si="0"/>
        <v>0.10972222222335404</v>
      </c>
      <c r="L27" s="15">
        <f t="shared" si="1"/>
        <v>0.10972222222335404</v>
      </c>
      <c r="M27" s="16">
        <f>NETWORKDAYS.INTL(DATE(YEAR(H27),MONTH(I27),DAY(H27)),DATE(YEAR(I27),MONTH(I27),DAY(I27)),1,[1]LISTAFERIADOS!$B$2:$B$194)</f>
        <v>1</v>
      </c>
      <c r="N27" s="17" t="str">
        <f>CONCATENATE(HOUR(Tabela132[[#This Row],[DATA INICIO]]),":",MINUTE(Tabela132[[#This Row],[DATA INICIO]]))</f>
        <v>13:36</v>
      </c>
      <c r="O27" s="12"/>
    </row>
    <row r="28" spans="1:15" ht="63.75" hidden="1" x14ac:dyDescent="0.25">
      <c r="A28" s="9" t="s">
        <v>15</v>
      </c>
      <c r="B28" s="1" t="s">
        <v>16</v>
      </c>
      <c r="C28" s="10" t="s">
        <v>17</v>
      </c>
      <c r="D28" s="11" t="s">
        <v>54</v>
      </c>
      <c r="E28" s="11" t="str">
        <f>CONCATENATE(Tabela132[[#This Row],[TRAMITE_SETOR]],"_Atualiz")</f>
        <v>SCON_Atualiz</v>
      </c>
      <c r="F28" s="12" t="s">
        <v>55</v>
      </c>
      <c r="G28" s="12"/>
      <c r="H28" s="13">
        <v>42194.676388888889</v>
      </c>
      <c r="I28" s="13">
        <v>42195.614583333336</v>
      </c>
      <c r="J28" s="1" t="s">
        <v>65</v>
      </c>
      <c r="K28" s="14">
        <f t="shared" si="0"/>
        <v>0.93819444444670808</v>
      </c>
      <c r="L28" s="15">
        <f t="shared" si="1"/>
        <v>0.93819444444670808</v>
      </c>
      <c r="M28" s="16">
        <f>NETWORKDAYS.INTL(DATE(YEAR(H28),MONTH(I28),DAY(H28)),DATE(YEAR(I28),MONTH(I28),DAY(I28)),1,[1]LISTAFERIADOS!$B$2:$B$194)</f>
        <v>2</v>
      </c>
      <c r="N28" s="17" t="str">
        <f>CONCATENATE(HOUR(Tabela132[[#This Row],[DATA INICIO]]),":",MINUTE(Tabela132[[#This Row],[DATA INICIO]]))</f>
        <v>16:14</v>
      </c>
      <c r="O28" s="12"/>
    </row>
    <row r="29" spans="1:15" ht="63.75" hidden="1" x14ac:dyDescent="0.25">
      <c r="A29" s="9" t="s">
        <v>15</v>
      </c>
      <c r="B29" s="1" t="s">
        <v>16</v>
      </c>
      <c r="C29" s="10" t="s">
        <v>17</v>
      </c>
      <c r="D29" s="11" t="s">
        <v>35</v>
      </c>
      <c r="E29" s="11" t="str">
        <f>CONCATENATE(Tabela132[[#This Row],[TRAMITE_SETOR]],"_Atualiz")</f>
        <v>SECADM_Atualiz</v>
      </c>
      <c r="F29" s="12" t="s">
        <v>36</v>
      </c>
      <c r="G29" s="12"/>
      <c r="H29" s="13">
        <v>42195.614583333336</v>
      </c>
      <c r="I29" s="13">
        <v>42195.734027777777</v>
      </c>
      <c r="J29" s="1" t="s">
        <v>65</v>
      </c>
      <c r="K29" s="14">
        <f t="shared" si="0"/>
        <v>0.11944444444088731</v>
      </c>
      <c r="L29" s="15">
        <f t="shared" si="1"/>
        <v>0.11944444444088731</v>
      </c>
      <c r="M29" s="16">
        <f>NETWORKDAYS.INTL(DATE(YEAR(H29),MONTH(I29),DAY(H29)),DATE(YEAR(I29),MONTH(I29),DAY(I29)),1,[1]LISTAFERIADOS!$B$2:$B$194)</f>
        <v>1</v>
      </c>
      <c r="N29" s="17" t="str">
        <f>CONCATENATE(HOUR(Tabela132[[#This Row],[DATA INICIO]]),":",MINUTE(Tabela132[[#This Row],[DATA INICIO]]))</f>
        <v>14:45</v>
      </c>
      <c r="O29" s="12"/>
    </row>
    <row r="30" spans="1:15" ht="140.25" hidden="1" x14ac:dyDescent="0.25">
      <c r="A30" s="9" t="s">
        <v>15</v>
      </c>
      <c r="B30" s="1" t="s">
        <v>16</v>
      </c>
      <c r="C30" s="10" t="s">
        <v>17</v>
      </c>
      <c r="D30" s="11" t="s">
        <v>66</v>
      </c>
      <c r="E30" s="11" t="str">
        <f>CONCATENATE(Tabela132[[#This Row],[TRAMITE_SETOR]],"_Atualiz")</f>
        <v>CPL_Atualiz</v>
      </c>
      <c r="F30" s="12" t="s">
        <v>67</v>
      </c>
      <c r="G30" s="12"/>
      <c r="H30" s="13">
        <v>42195.734027777777</v>
      </c>
      <c r="I30" s="13">
        <v>42198.743055555555</v>
      </c>
      <c r="J30" s="1" t="s">
        <v>68</v>
      </c>
      <c r="K30" s="14">
        <f t="shared" si="0"/>
        <v>3.0090277777781012</v>
      </c>
      <c r="L30" s="15">
        <f t="shared" si="1"/>
        <v>3.0090277777781012</v>
      </c>
      <c r="M30" s="16">
        <f>NETWORKDAYS.INTL(DATE(YEAR(H30),MONTH(I30),DAY(H30)),DATE(YEAR(I30),MONTH(I30),DAY(I30)),1,[1]LISTAFERIADOS!$B$2:$B$194)</f>
        <v>2</v>
      </c>
      <c r="N30" s="17" t="str">
        <f>CONCATENATE(HOUR(Tabela132[[#This Row],[DATA INICIO]]),":",MINUTE(Tabela132[[#This Row],[DATA INICIO]]))</f>
        <v>17:37</v>
      </c>
      <c r="O30" s="12"/>
    </row>
    <row r="31" spans="1:15" ht="38.25" hidden="1" x14ac:dyDescent="0.25">
      <c r="A31" s="9" t="s">
        <v>15</v>
      </c>
      <c r="B31" s="1" t="s">
        <v>16</v>
      </c>
      <c r="C31" s="10" t="s">
        <v>17</v>
      </c>
      <c r="D31" s="11" t="s">
        <v>69</v>
      </c>
      <c r="E31" s="11" t="str">
        <f>CONCATENATE(Tabela132[[#This Row],[TRAMITE_SETOR]],"_Atualiz")</f>
        <v>ASSDG_Atualiz</v>
      </c>
      <c r="F31" s="12" t="s">
        <v>70</v>
      </c>
      <c r="G31" s="12"/>
      <c r="H31" s="13">
        <v>42198.743055555555</v>
      </c>
      <c r="I31" s="13">
        <v>42198.818055555559</v>
      </c>
      <c r="J31" s="1" t="s">
        <v>71</v>
      </c>
      <c r="K31" s="14">
        <f t="shared" si="0"/>
        <v>7.5000000004365575E-2</v>
      </c>
      <c r="L31" s="15">
        <f t="shared" si="1"/>
        <v>7.5000000004365575E-2</v>
      </c>
      <c r="M31" s="16">
        <f>NETWORKDAYS.INTL(DATE(YEAR(H31),MONTH(I31),DAY(H31)),DATE(YEAR(I31),MONTH(I31),DAY(I31)),1,[1]LISTAFERIADOS!$B$2:$B$194)</f>
        <v>1</v>
      </c>
      <c r="N31" s="17" t="str">
        <f>CONCATENATE(HOUR(Tabela132[[#This Row],[DATA INICIO]]),":",MINUTE(Tabela132[[#This Row],[DATA INICIO]]))</f>
        <v>17:50</v>
      </c>
      <c r="O31" s="12"/>
    </row>
    <row r="32" spans="1:15" ht="38.25" hidden="1" x14ac:dyDescent="0.25">
      <c r="A32" s="9" t="s">
        <v>15</v>
      </c>
      <c r="B32" s="1" t="s">
        <v>16</v>
      </c>
      <c r="C32" s="10" t="s">
        <v>17</v>
      </c>
      <c r="D32" s="11" t="s">
        <v>35</v>
      </c>
      <c r="E32" s="11" t="str">
        <f>CONCATENATE(Tabela132[[#This Row],[TRAMITE_SETOR]],"_Atualiz")</f>
        <v>SECADM_Atualiz</v>
      </c>
      <c r="F32" s="12" t="s">
        <v>36</v>
      </c>
      <c r="G32" s="12"/>
      <c r="H32" s="13">
        <v>42198.818055555559</v>
      </c>
      <c r="I32" s="13">
        <v>42199.743750000001</v>
      </c>
      <c r="J32" s="1" t="s">
        <v>72</v>
      </c>
      <c r="K32" s="14">
        <f t="shared" si="0"/>
        <v>0.9256944444423425</v>
      </c>
      <c r="L32" s="15">
        <f t="shared" si="1"/>
        <v>0.9256944444423425</v>
      </c>
      <c r="M32" s="16">
        <f>NETWORKDAYS.INTL(DATE(YEAR(H32),MONTH(I32),DAY(H32)),DATE(YEAR(I32),MONTH(I32),DAY(I32)),1,[1]LISTAFERIADOS!$B$2:$B$194)</f>
        <v>2</v>
      </c>
      <c r="N32" s="17" t="str">
        <f>CONCATENATE(HOUR(Tabela132[[#This Row],[DATA INICIO]]),":",MINUTE(Tabela132[[#This Row],[DATA INICIO]]))</f>
        <v>19:38</v>
      </c>
      <c r="O32" s="12"/>
    </row>
    <row r="33" spans="1:15" ht="51" hidden="1" x14ac:dyDescent="0.25">
      <c r="A33" s="9" t="s">
        <v>15</v>
      </c>
      <c r="B33" s="1" t="s">
        <v>16</v>
      </c>
      <c r="C33" s="10" t="s">
        <v>17</v>
      </c>
      <c r="D33" s="11" t="s">
        <v>69</v>
      </c>
      <c r="E33" s="11" t="str">
        <f>CONCATENATE(Tabela132[[#This Row],[TRAMITE_SETOR]],"_Atualiz")</f>
        <v>ASSDG_Atualiz</v>
      </c>
      <c r="F33" s="12" t="s">
        <v>70</v>
      </c>
      <c r="G33" s="12"/>
      <c r="H33" s="13">
        <v>42199.743750000001</v>
      </c>
      <c r="I33" s="13">
        <v>42206.700694444444</v>
      </c>
      <c r="J33" s="1" t="s">
        <v>73</v>
      </c>
      <c r="K33" s="14">
        <f t="shared" si="0"/>
        <v>6.9569444444423425</v>
      </c>
      <c r="L33" s="15">
        <f t="shared" si="1"/>
        <v>6.9569444444423425</v>
      </c>
      <c r="M33" s="16">
        <f>NETWORKDAYS.INTL(DATE(YEAR(H33),MONTH(I33),DAY(H33)),DATE(YEAR(I33),MONTH(I33),DAY(I33)),1,[1]LISTAFERIADOS!$B$2:$B$194)</f>
        <v>6</v>
      </c>
      <c r="N33" s="17" t="str">
        <f>CONCATENATE(HOUR(Tabela132[[#This Row],[DATA INICIO]]),":",MINUTE(Tabela132[[#This Row],[DATA INICIO]]))</f>
        <v>17:51</v>
      </c>
      <c r="O33" s="12"/>
    </row>
    <row r="34" spans="1:15" ht="51" hidden="1" x14ac:dyDescent="0.25">
      <c r="A34" s="9" t="s">
        <v>15</v>
      </c>
      <c r="B34" s="1" t="s">
        <v>16</v>
      </c>
      <c r="C34" s="10" t="s">
        <v>17</v>
      </c>
      <c r="D34" s="11" t="s">
        <v>21</v>
      </c>
      <c r="E34" s="11" t="str">
        <f>CONCATENATE(Tabela132[[#This Row],[TRAMITE_SETOR]],"_Atualiz")</f>
        <v>DG_Atualiz</v>
      </c>
      <c r="F34" s="12" t="s">
        <v>22</v>
      </c>
      <c r="G34" s="12"/>
      <c r="H34" s="13">
        <v>42206.700694444444</v>
      </c>
      <c r="I34" s="13">
        <v>42206.811111111114</v>
      </c>
      <c r="J34" s="1" t="s">
        <v>74</v>
      </c>
      <c r="K34" s="14">
        <f t="shared" si="0"/>
        <v>0.11041666667006211</v>
      </c>
      <c r="L34" s="15">
        <f t="shared" si="1"/>
        <v>0.11041666667006211</v>
      </c>
      <c r="M34" s="16">
        <f>NETWORKDAYS.INTL(DATE(YEAR(H34),MONTH(I34),DAY(H34)),DATE(YEAR(I34),MONTH(I34),DAY(I34)),1,[1]LISTAFERIADOS!$B$2:$B$194)</f>
        <v>1</v>
      </c>
      <c r="N34" s="17" t="str">
        <f>CONCATENATE(HOUR(Tabela132[[#This Row],[DATA INICIO]]),":",MINUTE(Tabela132[[#This Row],[DATA INICIO]]))</f>
        <v>16:49</v>
      </c>
      <c r="O34" s="12"/>
    </row>
    <row r="35" spans="1:15" ht="25.5" hidden="1" x14ac:dyDescent="0.25">
      <c r="A35" s="9" t="s">
        <v>15</v>
      </c>
      <c r="B35" s="1" t="s">
        <v>16</v>
      </c>
      <c r="C35" s="10" t="s">
        <v>17</v>
      </c>
      <c r="D35" s="11" t="s">
        <v>41</v>
      </c>
      <c r="E35" s="11" t="str">
        <f>CONCATENATE(Tabela132[[#This Row],[TRAMITE_SETOR]],"_Atualiz")</f>
        <v>CO_Atualiz</v>
      </c>
      <c r="F35" s="12" t="s">
        <v>42</v>
      </c>
      <c r="G35" s="12"/>
      <c r="H35" s="13">
        <v>42206.811111111114</v>
      </c>
      <c r="I35" s="13">
        <v>42207.61041666667</v>
      </c>
      <c r="J35" s="1" t="s">
        <v>75</v>
      </c>
      <c r="K35" s="14">
        <f t="shared" si="0"/>
        <v>0.79930555555620231</v>
      </c>
      <c r="L35" s="15">
        <f t="shared" si="1"/>
        <v>0.79930555555620231</v>
      </c>
      <c r="M35" s="16">
        <f>NETWORKDAYS.INTL(DATE(YEAR(H35),MONTH(I35),DAY(H35)),DATE(YEAR(I35),MONTH(I35),DAY(I35)),1,[1]LISTAFERIADOS!$B$2:$B$194)</f>
        <v>2</v>
      </c>
      <c r="N35" s="17" t="str">
        <f>CONCATENATE(HOUR(Tabela132[[#This Row],[DATA INICIO]]),":",MINUTE(Tabela132[[#This Row],[DATA INICIO]]))</f>
        <v>19:28</v>
      </c>
      <c r="O35" s="12"/>
    </row>
    <row r="36" spans="1:15" ht="38.25" hidden="1" x14ac:dyDescent="0.25">
      <c r="A36" s="9" t="s">
        <v>15</v>
      </c>
      <c r="B36" s="1" t="s">
        <v>16</v>
      </c>
      <c r="C36" s="10" t="s">
        <v>17</v>
      </c>
      <c r="D36" s="11" t="s">
        <v>76</v>
      </c>
      <c r="E36" s="11" t="str">
        <f>CONCATENATE(Tabela132[[#This Row],[TRAMITE_SETOR]],"_Atualiz")</f>
        <v>ACO_Atualiz</v>
      </c>
      <c r="F36" s="12" t="s">
        <v>77</v>
      </c>
      <c r="G36" s="12"/>
      <c r="H36" s="13">
        <v>42207.61041666667</v>
      </c>
      <c r="I36" s="13">
        <v>42208.634722222225</v>
      </c>
      <c r="J36" s="1" t="s">
        <v>78</v>
      </c>
      <c r="K36" s="14">
        <f t="shared" si="0"/>
        <v>1.0243055555547471</v>
      </c>
      <c r="L36" s="15">
        <f t="shared" si="1"/>
        <v>1.0243055555547471</v>
      </c>
      <c r="M36" s="16">
        <f>NETWORKDAYS.INTL(DATE(YEAR(H36),MONTH(I36),DAY(H36)),DATE(YEAR(I36),MONTH(I36),DAY(I36)),1,[1]LISTAFERIADOS!$B$2:$B$194)</f>
        <v>2</v>
      </c>
      <c r="N36" s="17" t="str">
        <f>CONCATENATE(HOUR(Tabela132[[#This Row],[DATA INICIO]]),":",MINUTE(Tabela132[[#This Row],[DATA INICIO]]))</f>
        <v>14:39</v>
      </c>
      <c r="O36" s="12"/>
    </row>
    <row r="37" spans="1:15" hidden="1" x14ac:dyDescent="0.25">
      <c r="A37" s="9" t="s">
        <v>15</v>
      </c>
      <c r="B37" s="1" t="s">
        <v>16</v>
      </c>
      <c r="C37" s="10" t="s">
        <v>17</v>
      </c>
      <c r="D37" s="11" t="s">
        <v>44</v>
      </c>
      <c r="E37" s="11" t="str">
        <f>CONCATENATE(Tabela132[[#This Row],[TRAMITE_SETOR]],"_Atualiz")</f>
        <v>SECOFC_Atualiz</v>
      </c>
      <c r="F37" s="12" t="s">
        <v>45</v>
      </c>
      <c r="G37" s="12"/>
      <c r="H37" s="13">
        <v>42208.634722222225</v>
      </c>
      <c r="I37" s="13">
        <v>42208.697222222225</v>
      </c>
      <c r="J37" s="1" t="s">
        <v>20</v>
      </c>
      <c r="K37" s="14">
        <f t="shared" si="0"/>
        <v>6.25E-2</v>
      </c>
      <c r="L37" s="15">
        <f t="shared" si="1"/>
        <v>6.25E-2</v>
      </c>
      <c r="M37" s="16">
        <f>NETWORKDAYS.INTL(DATE(YEAR(H37),MONTH(I37),DAY(H37)),DATE(YEAR(I37),MONTH(I37),DAY(I37)),1,[1]LISTAFERIADOS!$B$2:$B$194)</f>
        <v>1</v>
      </c>
      <c r="N37" s="17" t="str">
        <f>CONCATENATE(HOUR(Tabela132[[#This Row],[DATA INICIO]]),":",MINUTE(Tabela132[[#This Row],[DATA INICIO]]))</f>
        <v>15:14</v>
      </c>
      <c r="O37" s="12"/>
    </row>
    <row r="38" spans="1:15" hidden="1" x14ac:dyDescent="0.25">
      <c r="A38" s="9" t="s">
        <v>15</v>
      </c>
      <c r="B38" s="1" t="s">
        <v>16</v>
      </c>
      <c r="C38" s="10" t="s">
        <v>17</v>
      </c>
      <c r="D38" s="11" t="s">
        <v>21</v>
      </c>
      <c r="E38" s="11" t="str">
        <f>CONCATENATE(Tabela132[[#This Row],[TRAMITE_SETOR]],"_Atualiz")</f>
        <v>DG_Atualiz</v>
      </c>
      <c r="F38" s="12" t="s">
        <v>22</v>
      </c>
      <c r="G38" s="12"/>
      <c r="H38" s="13">
        <v>42208.634722222225</v>
      </c>
      <c r="I38" s="13">
        <v>42208.807638888888</v>
      </c>
      <c r="J38" s="1" t="s">
        <v>20</v>
      </c>
      <c r="K38" s="14">
        <f t="shared" si="0"/>
        <v>0.17291666666278616</v>
      </c>
      <c r="L38" s="15">
        <f t="shared" si="1"/>
        <v>0.17291666666278616</v>
      </c>
      <c r="M38" s="16">
        <f>NETWORKDAYS.INTL(DATE(YEAR(H38),MONTH(I38),DAY(H38)),DATE(YEAR(I38),MONTH(I38),DAY(I38)),1,[1]LISTAFERIADOS!$B$2:$B$194)</f>
        <v>1</v>
      </c>
      <c r="N38" s="17" t="str">
        <f>CONCATENATE(HOUR(Tabela132[[#This Row],[DATA INICIO]]),":",MINUTE(Tabela132[[#This Row],[DATA INICIO]]))</f>
        <v>15:14</v>
      </c>
      <c r="O38" s="12"/>
    </row>
    <row r="39" spans="1:15" ht="38.25" hidden="1" x14ac:dyDescent="0.25">
      <c r="A39" s="9" t="s">
        <v>15</v>
      </c>
      <c r="B39" s="1" t="s">
        <v>16</v>
      </c>
      <c r="C39" s="10" t="s">
        <v>17</v>
      </c>
      <c r="D39" s="11" t="s">
        <v>76</v>
      </c>
      <c r="E39" s="11" t="str">
        <f>CONCATENATE(Tabela132[[#This Row],[TRAMITE_SETOR]],"_Atualiz")</f>
        <v>ACO_Atualiz</v>
      </c>
      <c r="F39" s="12" t="s">
        <v>77</v>
      </c>
      <c r="G39" s="12"/>
      <c r="H39" s="13">
        <v>42208.807638888888</v>
      </c>
      <c r="I39" s="13">
        <v>42209.598611111112</v>
      </c>
      <c r="J39" s="1" t="s">
        <v>79</v>
      </c>
      <c r="K39" s="14">
        <f t="shared" si="0"/>
        <v>0.79097222222480923</v>
      </c>
      <c r="L39" s="15">
        <f t="shared" si="1"/>
        <v>0.79097222222480923</v>
      </c>
      <c r="M39" s="16">
        <f>NETWORKDAYS.INTL(DATE(YEAR(H39),MONTH(I39),DAY(H39)),DATE(YEAR(I39),MONTH(I39),DAY(I39)),1,[1]LISTAFERIADOS!$B$2:$B$194)</f>
        <v>2</v>
      </c>
      <c r="N39" s="17" t="str">
        <f>CONCATENATE(HOUR(Tabela132[[#This Row],[DATA INICIO]]),":",MINUTE(Tabela132[[#This Row],[DATA INICIO]]))</f>
        <v>19:23</v>
      </c>
      <c r="O39" s="12"/>
    </row>
    <row r="40" spans="1:15" ht="25.5" hidden="1" x14ac:dyDescent="0.25">
      <c r="A40" s="9" t="s">
        <v>15</v>
      </c>
      <c r="B40" s="1" t="s">
        <v>16</v>
      </c>
      <c r="C40" s="10" t="s">
        <v>17</v>
      </c>
      <c r="D40" s="11" t="s">
        <v>80</v>
      </c>
      <c r="E40" s="11" t="str">
        <f>CONCATENATE(Tabela132[[#This Row],[TRAMITE_SETOR]],"_Atualiz")</f>
        <v>SAEO_Atualiz</v>
      </c>
      <c r="F40" s="12" t="s">
        <v>81</v>
      </c>
      <c r="G40" s="12"/>
      <c r="H40" s="13">
        <v>42209.598611111112</v>
      </c>
      <c r="I40" s="13">
        <v>42209.738194444442</v>
      </c>
      <c r="J40" s="1" t="s">
        <v>82</v>
      </c>
      <c r="K40" s="14">
        <f t="shared" si="0"/>
        <v>0.13958333332993789</v>
      </c>
      <c r="L40" s="15">
        <f t="shared" si="1"/>
        <v>0.13958333332993789</v>
      </c>
      <c r="M40" s="16">
        <f>NETWORKDAYS.INTL(DATE(YEAR(H40),MONTH(I40),DAY(H40)),DATE(YEAR(I40),MONTH(I40),DAY(I40)),1,[1]LISTAFERIADOS!$B$2:$B$194)</f>
        <v>1</v>
      </c>
      <c r="N40" s="17" t="str">
        <f>CONCATENATE(HOUR(Tabela132[[#This Row],[DATA INICIO]]),":",MINUTE(Tabela132[[#This Row],[DATA INICIO]]))</f>
        <v>14:22</v>
      </c>
      <c r="O40" s="12"/>
    </row>
    <row r="41" spans="1:15" ht="127.5" hidden="1" x14ac:dyDescent="0.25">
      <c r="A41" s="9" t="s">
        <v>15</v>
      </c>
      <c r="B41" s="1" t="s">
        <v>16</v>
      </c>
      <c r="C41" s="10" t="s">
        <v>17</v>
      </c>
      <c r="D41" s="11" t="s">
        <v>47</v>
      </c>
      <c r="E41" s="11" t="str">
        <f>CONCATENATE(Tabela132[[#This Row],[TRAMITE_SETOR]],"_Atualiz")</f>
        <v>CLC_Atualiz</v>
      </c>
      <c r="F41" s="12" t="s">
        <v>48</v>
      </c>
      <c r="G41" s="12"/>
      <c r="H41" s="13">
        <v>42209.738194444442</v>
      </c>
      <c r="I41" s="13">
        <v>42209.818749999999</v>
      </c>
      <c r="J41" s="1" t="s">
        <v>83</v>
      </c>
      <c r="K41" s="14">
        <f t="shared" si="0"/>
        <v>8.0555555556202307E-2</v>
      </c>
      <c r="L41" s="15">
        <f t="shared" si="1"/>
        <v>8.0555555556202307E-2</v>
      </c>
      <c r="M41" s="16">
        <f>NETWORKDAYS.INTL(DATE(YEAR(H41),MONTH(I41),DAY(H41)),DATE(YEAR(I41),MONTH(I41),DAY(I41)),1,[1]LISTAFERIADOS!$B$2:$B$194)</f>
        <v>1</v>
      </c>
      <c r="N41" s="17" t="str">
        <f>CONCATENATE(HOUR(Tabela132[[#This Row],[DATA INICIO]]),":",MINUTE(Tabela132[[#This Row],[DATA INICIO]]))</f>
        <v>17:43</v>
      </c>
      <c r="O41" s="12"/>
    </row>
    <row r="42" spans="1:15" ht="51" hidden="1" x14ac:dyDescent="0.25">
      <c r="A42" s="9" t="s">
        <v>15</v>
      </c>
      <c r="B42" s="1" t="s">
        <v>16</v>
      </c>
      <c r="C42" s="10" t="s">
        <v>17</v>
      </c>
      <c r="D42" s="11" t="s">
        <v>54</v>
      </c>
      <c r="E42" s="11" t="str">
        <f>CONCATENATE(Tabela132[[#This Row],[TRAMITE_SETOR]],"_Atualiz")</f>
        <v>SCON_Atualiz</v>
      </c>
      <c r="F42" s="12" t="s">
        <v>55</v>
      </c>
      <c r="G42" s="12"/>
      <c r="H42" s="13">
        <v>42209.818749999999</v>
      </c>
      <c r="I42" s="13">
        <v>42220.671527777777</v>
      </c>
      <c r="J42" s="1" t="s">
        <v>84</v>
      </c>
      <c r="K42" s="14">
        <f t="shared" si="0"/>
        <v>10.852777777778101</v>
      </c>
      <c r="L42" s="15">
        <f t="shared" si="1"/>
        <v>10.852777777778101</v>
      </c>
      <c r="M42" s="16">
        <f>NETWORKDAYS.INTL(DATE(YEAR(H42),MONTH(I42),DAY(H42)),DATE(YEAR(I42),MONTH(I42),DAY(I42)),1,[1]LISTAFERIADOS!$B$2:$B$194)</f>
        <v>-14</v>
      </c>
      <c r="N42" s="17" t="str">
        <f>CONCATENATE(HOUR(Tabela132[[#This Row],[DATA INICIO]]),":",MINUTE(Tabela132[[#This Row],[DATA INICIO]]))</f>
        <v>19:39</v>
      </c>
      <c r="O42" s="12"/>
    </row>
    <row r="43" spans="1:15" ht="127.5" hidden="1" x14ac:dyDescent="0.25">
      <c r="A43" s="9" t="s">
        <v>15</v>
      </c>
      <c r="B43" s="1" t="s">
        <v>16</v>
      </c>
      <c r="C43" s="10" t="s">
        <v>17</v>
      </c>
      <c r="D43" s="11" t="s">
        <v>47</v>
      </c>
      <c r="E43" s="11" t="str">
        <f>CONCATENATE(Tabela132[[#This Row],[TRAMITE_SETOR]],"_Atualiz")</f>
        <v>CLC_Atualiz</v>
      </c>
      <c r="F43" s="12" t="s">
        <v>48</v>
      </c>
      <c r="G43" s="12"/>
      <c r="H43" s="13">
        <v>42220.671527777777</v>
      </c>
      <c r="I43" s="13">
        <v>42221.597916666666</v>
      </c>
      <c r="J43" s="1" t="s">
        <v>85</v>
      </c>
      <c r="K43" s="14">
        <f t="shared" si="0"/>
        <v>0.92638888888905058</v>
      </c>
      <c r="L43" s="15">
        <f t="shared" si="1"/>
        <v>0.92638888888905058</v>
      </c>
      <c r="M43" s="16">
        <f>NETWORKDAYS.INTL(DATE(YEAR(H43),MONTH(I43),DAY(H43)),DATE(YEAR(I43),MONTH(I43),DAY(I43)),1,[1]LISTAFERIADOS!$B$2:$B$194)</f>
        <v>2</v>
      </c>
      <c r="N43" s="17" t="str">
        <f>CONCATENATE(HOUR(Tabela132[[#This Row],[DATA INICIO]]),":",MINUTE(Tabela132[[#This Row],[DATA INICIO]]))</f>
        <v>16:7</v>
      </c>
      <c r="O43" s="12"/>
    </row>
    <row r="44" spans="1:15" hidden="1" x14ac:dyDescent="0.25">
      <c r="A44" s="9" t="s">
        <v>15</v>
      </c>
      <c r="B44" s="1" t="s">
        <v>86</v>
      </c>
      <c r="C44" s="10" t="s">
        <v>17</v>
      </c>
      <c r="D44" s="11" t="s">
        <v>87</v>
      </c>
      <c r="E44" s="11" t="str">
        <f>CONCATENATE(Tabela132[[#This Row],[TRAMITE_SETOR]],"_Atualiz")</f>
        <v>140ZE_Atualiz</v>
      </c>
      <c r="F44" s="12" t="s">
        <v>88</v>
      </c>
      <c r="G44" s="12"/>
      <c r="H44" s="13" t="s">
        <v>20</v>
      </c>
      <c r="I44" s="13">
        <v>42263.649305555555</v>
      </c>
      <c r="J44" s="1" t="s">
        <v>20</v>
      </c>
      <c r="K44" s="14">
        <f t="shared" si="0"/>
        <v>0</v>
      </c>
      <c r="L44" s="15">
        <f t="shared" si="1"/>
        <v>0</v>
      </c>
      <c r="M44" s="16" t="e">
        <f>NETWORKDAYS.INTL(DATE(YEAR(H44),MONTH(I44),DAY(H44)),DATE(YEAR(I44),MONTH(I44),DAY(I44)),1,[1]LISTAFERIADOS!$B$2:$B$194)</f>
        <v>#VALUE!</v>
      </c>
      <c r="N44" s="17" t="e">
        <f>CONCATENATE(HOUR(Tabela132[[#This Row],[DATA INICIO]]),":",MINUTE(Tabela132[[#This Row],[DATA INICIO]]))</f>
        <v>#VALUE!</v>
      </c>
      <c r="O44" s="12"/>
    </row>
    <row r="45" spans="1:15" ht="51" hidden="1" x14ac:dyDescent="0.25">
      <c r="A45" s="9" t="s">
        <v>15</v>
      </c>
      <c r="B45" s="1" t="s">
        <v>86</v>
      </c>
      <c r="C45" s="10" t="s">
        <v>17</v>
      </c>
      <c r="D45" s="11" t="s">
        <v>24</v>
      </c>
      <c r="E45" s="11" t="str">
        <f>CONCATENATE(Tabela132[[#This Row],[TRAMITE_SETOR]],"_Atualiz")</f>
        <v>SESEG_Atualiz</v>
      </c>
      <c r="F45" s="12" t="s">
        <v>25</v>
      </c>
      <c r="G45" s="19" t="s">
        <v>26</v>
      </c>
      <c r="H45" s="13">
        <v>42263.649305555555</v>
      </c>
      <c r="I45" s="13">
        <v>42264.536805555559</v>
      </c>
      <c r="J45" s="1" t="s">
        <v>89</v>
      </c>
      <c r="K45" s="14">
        <f t="shared" si="0"/>
        <v>0.88750000000436557</v>
      </c>
      <c r="L45" s="15">
        <f t="shared" si="1"/>
        <v>0.88750000000436557</v>
      </c>
      <c r="M45" s="16">
        <f>NETWORKDAYS.INTL(DATE(YEAR(H45),MONTH(I45),DAY(H45)),DATE(YEAR(I45),MONTH(I45),DAY(I45)),1,[1]LISTAFERIADOS!$B$2:$B$194)</f>
        <v>2</v>
      </c>
      <c r="N45" s="17" t="str">
        <f>CONCATENATE(HOUR(Tabela132[[#This Row],[DATA INICIO]]),":",MINUTE(Tabela132[[#This Row],[DATA INICIO]]))</f>
        <v>15:35</v>
      </c>
      <c r="O45" s="12"/>
    </row>
    <row r="46" spans="1:15" ht="25.5" hidden="1" x14ac:dyDescent="0.25">
      <c r="A46" s="9" t="s">
        <v>15</v>
      </c>
      <c r="B46" s="1" t="s">
        <v>86</v>
      </c>
      <c r="C46" s="10" t="s">
        <v>17</v>
      </c>
      <c r="D46" s="11" t="s">
        <v>87</v>
      </c>
      <c r="E46" s="11" t="str">
        <f>CONCATENATE(Tabela132[[#This Row],[TRAMITE_SETOR]],"_Atualiz")</f>
        <v>140ZE_Atualiz</v>
      </c>
      <c r="F46" s="12" t="s">
        <v>88</v>
      </c>
      <c r="G46" s="12"/>
      <c r="H46" s="13">
        <v>42264.536805555559</v>
      </c>
      <c r="I46" s="13">
        <v>42268.714583333334</v>
      </c>
      <c r="J46" s="1" t="s">
        <v>32</v>
      </c>
      <c r="K46" s="14">
        <f t="shared" si="0"/>
        <v>4.1777777777751908</v>
      </c>
      <c r="L46" s="15">
        <f t="shared" si="1"/>
        <v>4.1777777777751908</v>
      </c>
      <c r="M46" s="16">
        <f>NETWORKDAYS.INTL(DATE(YEAR(H46),MONTH(I46),DAY(H46)),DATE(YEAR(I46),MONTH(I46),DAY(I46)),1,[1]LISTAFERIADOS!$B$2:$B$194)</f>
        <v>3</v>
      </c>
      <c r="N46" s="17" t="str">
        <f>CONCATENATE(HOUR(Tabela132[[#This Row],[DATA INICIO]]),":",MINUTE(Tabela132[[#This Row],[DATA INICIO]]))</f>
        <v>12:53</v>
      </c>
      <c r="O46" s="12"/>
    </row>
    <row r="47" spans="1:15" ht="76.5" hidden="1" x14ac:dyDescent="0.25">
      <c r="A47" s="9" t="s">
        <v>15</v>
      </c>
      <c r="B47" s="1" t="s">
        <v>86</v>
      </c>
      <c r="C47" s="10" t="s">
        <v>17</v>
      </c>
      <c r="D47" s="11" t="s">
        <v>24</v>
      </c>
      <c r="E47" s="11" t="str">
        <f>CONCATENATE(Tabela132[[#This Row],[TRAMITE_SETOR]],"_Atualiz")</f>
        <v>SESEG_Atualiz</v>
      </c>
      <c r="F47" s="12" t="s">
        <v>25</v>
      </c>
      <c r="G47" s="19" t="s">
        <v>26</v>
      </c>
      <c r="H47" s="13">
        <v>42268.714583333334</v>
      </c>
      <c r="I47" s="13">
        <v>42272.772916666669</v>
      </c>
      <c r="J47" s="1" t="s">
        <v>90</v>
      </c>
      <c r="K47" s="14">
        <f t="shared" si="0"/>
        <v>4.0583333333343035</v>
      </c>
      <c r="L47" s="15">
        <f t="shared" si="1"/>
        <v>4.0583333333343035</v>
      </c>
      <c r="M47" s="16">
        <f>NETWORKDAYS.INTL(DATE(YEAR(H47),MONTH(I47),DAY(H47)),DATE(YEAR(I47),MONTH(I47),DAY(I47)),1,[1]LISTAFERIADOS!$B$2:$B$194)</f>
        <v>5</v>
      </c>
      <c r="N47" s="17" t="str">
        <f>CONCATENATE(HOUR(Tabela132[[#This Row],[DATA INICIO]]),":",MINUTE(Tabela132[[#This Row],[DATA INICIO]]))</f>
        <v>17:9</v>
      </c>
      <c r="O47" s="12"/>
    </row>
    <row r="48" spans="1:15" hidden="1" x14ac:dyDescent="0.25">
      <c r="A48" s="9" t="s">
        <v>15</v>
      </c>
      <c r="B48" s="1" t="s">
        <v>86</v>
      </c>
      <c r="C48" s="10" t="s">
        <v>17</v>
      </c>
      <c r="D48" s="11" t="s">
        <v>28</v>
      </c>
      <c r="E48" s="11" t="str">
        <f>CONCATENATE(Tabela132[[#This Row],[TRAMITE_SETOR]],"_Atualiz")</f>
        <v>CIP_Atualiz</v>
      </c>
      <c r="F48" s="12" t="s">
        <v>29</v>
      </c>
      <c r="G48" s="19" t="s">
        <v>26</v>
      </c>
      <c r="H48" s="13">
        <v>42272.772916666669</v>
      </c>
      <c r="I48" s="13">
        <v>42278.686805555553</v>
      </c>
      <c r="J48" s="1" t="s">
        <v>30</v>
      </c>
      <c r="K48" s="14">
        <f t="shared" si="0"/>
        <v>5.913888888884685</v>
      </c>
      <c r="L48" s="15">
        <f t="shared" si="1"/>
        <v>5.913888888884685</v>
      </c>
      <c r="M48" s="16">
        <f>NETWORKDAYS.INTL(DATE(YEAR(H48),MONTH(I48),DAY(H48)),DATE(YEAR(I48),MONTH(I48),DAY(I48)),1,[1]LISTAFERIADOS!$B$2:$B$194)</f>
        <v>-16</v>
      </c>
      <c r="N48" s="17" t="str">
        <f>CONCATENATE(HOUR(Tabela132[[#This Row],[DATA INICIO]]),":",MINUTE(Tabela132[[#This Row],[DATA INICIO]]))</f>
        <v>18:33</v>
      </c>
      <c r="O48" s="12"/>
    </row>
    <row r="49" spans="1:15" hidden="1" x14ac:dyDescent="0.25">
      <c r="A49" s="9" t="s">
        <v>15</v>
      </c>
      <c r="B49" s="1" t="s">
        <v>86</v>
      </c>
      <c r="C49" s="10" t="s">
        <v>17</v>
      </c>
      <c r="D49" s="11" t="s">
        <v>35</v>
      </c>
      <c r="E49" s="11" t="str">
        <f>CONCATENATE(Tabela132[[#This Row],[TRAMITE_SETOR]],"_Atualiz")</f>
        <v>SECADM_Atualiz</v>
      </c>
      <c r="F49" s="12" t="s">
        <v>36</v>
      </c>
      <c r="G49" s="12"/>
      <c r="H49" s="13">
        <v>42278.686805555553</v>
      </c>
      <c r="I49" s="13">
        <v>42278.768750000003</v>
      </c>
      <c r="J49" s="1" t="s">
        <v>37</v>
      </c>
      <c r="K49" s="14">
        <f t="shared" si="0"/>
        <v>8.1944444449618459E-2</v>
      </c>
      <c r="L49" s="15">
        <f t="shared" si="1"/>
        <v>8.1944444449618459E-2</v>
      </c>
      <c r="M49" s="16">
        <f>NETWORKDAYS.INTL(DATE(YEAR(H49),MONTH(I49),DAY(H49)),DATE(YEAR(I49),MONTH(I49),DAY(I49)),1,[1]LISTAFERIADOS!$B$2:$B$194)</f>
        <v>1</v>
      </c>
      <c r="N49" s="17" t="str">
        <f>CONCATENATE(HOUR(Tabela132[[#This Row],[DATA INICIO]]),":",MINUTE(Tabela132[[#This Row],[DATA INICIO]]))</f>
        <v>16:29</v>
      </c>
      <c r="O49" s="12"/>
    </row>
    <row r="50" spans="1:15" ht="63.75" hidden="1" x14ac:dyDescent="0.25">
      <c r="A50" s="9" t="s">
        <v>15</v>
      </c>
      <c r="B50" s="1" t="s">
        <v>86</v>
      </c>
      <c r="C50" s="10" t="s">
        <v>17</v>
      </c>
      <c r="D50" s="11" t="s">
        <v>38</v>
      </c>
      <c r="E50" s="11" t="str">
        <f>CONCATENATE(Tabela132[[#This Row],[TRAMITE_SETOR]],"_Atualiz")</f>
        <v>SPO_Atualiz</v>
      </c>
      <c r="F50" s="12" t="s">
        <v>39</v>
      </c>
      <c r="G50" s="12"/>
      <c r="H50" s="13">
        <v>42278.768750000003</v>
      </c>
      <c r="I50" s="13">
        <v>42279.600694444445</v>
      </c>
      <c r="J50" s="1" t="s">
        <v>91</v>
      </c>
      <c r="K50" s="14">
        <f t="shared" si="0"/>
        <v>0.8319444444423425</v>
      </c>
      <c r="L50" s="15">
        <f t="shared" si="1"/>
        <v>0.8319444444423425</v>
      </c>
      <c r="M50" s="16">
        <f>NETWORKDAYS.INTL(DATE(YEAR(H50),MONTH(I50),DAY(H50)),DATE(YEAR(I50),MONTH(I50),DAY(I50)),1,[1]LISTAFERIADOS!$B$2:$B$194)</f>
        <v>2</v>
      </c>
      <c r="N50" s="17" t="str">
        <f>CONCATENATE(HOUR(Tabela132[[#This Row],[DATA INICIO]]),":",MINUTE(Tabela132[[#This Row],[DATA INICIO]]))</f>
        <v>18:27</v>
      </c>
      <c r="O50" s="12"/>
    </row>
    <row r="51" spans="1:15" ht="25.5" hidden="1" x14ac:dyDescent="0.25">
      <c r="A51" s="9" t="s">
        <v>15</v>
      </c>
      <c r="B51" s="1" t="s">
        <v>86</v>
      </c>
      <c r="C51" s="10" t="s">
        <v>17</v>
      </c>
      <c r="D51" s="11" t="s">
        <v>41</v>
      </c>
      <c r="E51" s="11" t="str">
        <f>CONCATENATE(Tabela132[[#This Row],[TRAMITE_SETOR]],"_Atualiz")</f>
        <v>CO_Atualiz</v>
      </c>
      <c r="F51" s="12" t="s">
        <v>42</v>
      </c>
      <c r="G51" s="12"/>
      <c r="H51" s="13">
        <v>42279.600694444445</v>
      </c>
      <c r="I51" s="13">
        <v>42279.647222222222</v>
      </c>
      <c r="J51" s="1" t="s">
        <v>59</v>
      </c>
      <c r="K51" s="14">
        <f t="shared" si="0"/>
        <v>4.6527777776645962E-2</v>
      </c>
      <c r="L51" s="15">
        <f t="shared" si="1"/>
        <v>4.6527777776645962E-2</v>
      </c>
      <c r="M51" s="16">
        <f>NETWORKDAYS.INTL(DATE(YEAR(H51),MONTH(I51),DAY(H51)),DATE(YEAR(I51),MONTH(I51),DAY(I51)),1,[1]LISTAFERIADOS!$B$2:$B$194)</f>
        <v>1</v>
      </c>
      <c r="N51" s="17" t="str">
        <f>CONCATENATE(HOUR(Tabela132[[#This Row],[DATA INICIO]]),":",MINUTE(Tabela132[[#This Row],[DATA INICIO]]))</f>
        <v>14:25</v>
      </c>
      <c r="O51" s="12"/>
    </row>
    <row r="52" spans="1:15" ht="51" hidden="1" x14ac:dyDescent="0.25">
      <c r="A52" s="9" t="s">
        <v>15</v>
      </c>
      <c r="B52" s="1" t="s">
        <v>86</v>
      </c>
      <c r="C52" s="10" t="s">
        <v>17</v>
      </c>
      <c r="D52" s="11" t="s">
        <v>44</v>
      </c>
      <c r="E52" s="11" t="str">
        <f>CONCATENATE(Tabela132[[#This Row],[TRAMITE_SETOR]],"_Atualiz")</f>
        <v>SECOFC_Atualiz</v>
      </c>
      <c r="F52" s="12" t="s">
        <v>45</v>
      </c>
      <c r="G52" s="12"/>
      <c r="H52" s="13">
        <v>42279.647222222222</v>
      </c>
      <c r="I52" s="13">
        <v>42279.782638888886</v>
      </c>
      <c r="J52" s="1" t="s">
        <v>46</v>
      </c>
      <c r="K52" s="14">
        <f t="shared" si="0"/>
        <v>0.13541666666424135</v>
      </c>
      <c r="L52" s="15">
        <f t="shared" si="1"/>
        <v>0.13541666666424135</v>
      </c>
      <c r="M52" s="16">
        <f>NETWORKDAYS.INTL(DATE(YEAR(H52),MONTH(I52),DAY(H52)),DATE(YEAR(I52),MONTH(I52),DAY(I52)),1,[1]LISTAFERIADOS!$B$2:$B$194)</f>
        <v>1</v>
      </c>
      <c r="N52" s="17" t="str">
        <f>CONCATENATE(HOUR(Tabela132[[#This Row],[DATA INICIO]]),":",MINUTE(Tabela132[[#This Row],[DATA INICIO]]))</f>
        <v>15:32</v>
      </c>
      <c r="O52" s="12"/>
    </row>
    <row r="53" spans="1:15" ht="51" hidden="1" x14ac:dyDescent="0.25">
      <c r="A53" s="9" t="s">
        <v>15</v>
      </c>
      <c r="B53" s="1" t="s">
        <v>86</v>
      </c>
      <c r="C53" s="10" t="s">
        <v>17</v>
      </c>
      <c r="D53" s="11" t="s">
        <v>47</v>
      </c>
      <c r="E53" s="11" t="str">
        <f>CONCATENATE(Tabela132[[#This Row],[TRAMITE_SETOR]],"_Atualiz")</f>
        <v>CLC_Atualiz</v>
      </c>
      <c r="F53" s="12" t="s">
        <v>48</v>
      </c>
      <c r="G53" s="12"/>
      <c r="H53" s="13">
        <v>42279.782638888886</v>
      </c>
      <c r="I53" s="13">
        <v>42282.523611111108</v>
      </c>
      <c r="J53" s="1" t="s">
        <v>92</v>
      </c>
      <c r="K53" s="14">
        <f t="shared" si="0"/>
        <v>2.7409722222218988</v>
      </c>
      <c r="L53" s="15">
        <f t="shared" si="1"/>
        <v>2.7409722222218988</v>
      </c>
      <c r="M53" s="16">
        <f>NETWORKDAYS.INTL(DATE(YEAR(H53),MONTH(I53),DAY(H53)),DATE(YEAR(I53),MONTH(I53),DAY(I53)),1,[1]LISTAFERIADOS!$B$2:$B$194)</f>
        <v>2</v>
      </c>
      <c r="N53" s="17" t="str">
        <f>CONCATENATE(HOUR(Tabela132[[#This Row],[DATA INICIO]]),":",MINUTE(Tabela132[[#This Row],[DATA INICIO]]))</f>
        <v>18:47</v>
      </c>
      <c r="O53" s="12"/>
    </row>
    <row r="54" spans="1:15" ht="63.75" hidden="1" x14ac:dyDescent="0.25">
      <c r="A54" s="9" t="s">
        <v>15</v>
      </c>
      <c r="B54" s="1" t="s">
        <v>86</v>
      </c>
      <c r="C54" s="10" t="s">
        <v>17</v>
      </c>
      <c r="D54" s="11" t="s">
        <v>50</v>
      </c>
      <c r="E54" s="11" t="str">
        <f>CONCATENATE(Tabela132[[#This Row],[TRAMITE_SETOR]],"_Atualiz")</f>
        <v>SC_Atualiz</v>
      </c>
      <c r="F54" s="12" t="s">
        <v>51</v>
      </c>
      <c r="G54" s="12"/>
      <c r="H54" s="13">
        <v>42282.523611111108</v>
      </c>
      <c r="I54" s="13">
        <v>42293.708333333336</v>
      </c>
      <c r="J54" s="1" t="s">
        <v>93</v>
      </c>
      <c r="K54" s="14">
        <f t="shared" si="0"/>
        <v>11.18472222222772</v>
      </c>
      <c r="L54" s="15">
        <f t="shared" si="1"/>
        <v>11.18472222222772</v>
      </c>
      <c r="M54" s="16">
        <f>NETWORKDAYS.INTL(DATE(YEAR(H54),MONTH(I54),DAY(H54)),DATE(YEAR(I54),MONTH(I54),DAY(I54)),1,[1]LISTAFERIADOS!$B$2:$B$194)</f>
        <v>9</v>
      </c>
      <c r="N54" s="17" t="str">
        <f>CONCATENATE(HOUR(Tabela132[[#This Row],[DATA INICIO]]),":",MINUTE(Tabela132[[#This Row],[DATA INICIO]]))</f>
        <v>12:34</v>
      </c>
      <c r="O54" s="12"/>
    </row>
    <row r="55" spans="1:15" ht="102" hidden="1" x14ac:dyDescent="0.25">
      <c r="A55" s="9" t="s">
        <v>15</v>
      </c>
      <c r="B55" s="1" t="s">
        <v>86</v>
      </c>
      <c r="C55" s="10" t="s">
        <v>17</v>
      </c>
      <c r="D55" s="11" t="s">
        <v>47</v>
      </c>
      <c r="E55" s="11" t="str">
        <f>CONCATENATE(Tabela132[[#This Row],[TRAMITE_SETOR]],"_Atualiz")</f>
        <v>CLC_Atualiz</v>
      </c>
      <c r="F55" s="12" t="s">
        <v>48</v>
      </c>
      <c r="G55" s="12"/>
      <c r="H55" s="13">
        <v>42293.708333333336</v>
      </c>
      <c r="I55" s="13">
        <v>42293.802083333336</v>
      </c>
      <c r="J55" s="1" t="s">
        <v>53</v>
      </c>
      <c r="K55" s="14">
        <f t="shared" si="0"/>
        <v>9.375E-2</v>
      </c>
      <c r="L55" s="15">
        <f t="shared" si="1"/>
        <v>9.375E-2</v>
      </c>
      <c r="M55" s="16">
        <f>NETWORKDAYS.INTL(DATE(YEAR(H55),MONTH(I55),DAY(H55)),DATE(YEAR(I55),MONTH(I55),DAY(I55)),1,[1]LISTAFERIADOS!$B$2:$B$194)</f>
        <v>1</v>
      </c>
      <c r="N55" s="17" t="str">
        <f>CONCATENATE(HOUR(Tabela132[[#This Row],[DATA INICIO]]),":",MINUTE(Tabela132[[#This Row],[DATA INICIO]]))</f>
        <v>17:0</v>
      </c>
      <c r="O55" s="12"/>
    </row>
    <row r="56" spans="1:15" ht="51" hidden="1" x14ac:dyDescent="0.25">
      <c r="A56" s="9" t="s">
        <v>15</v>
      </c>
      <c r="B56" s="1" t="s">
        <v>86</v>
      </c>
      <c r="C56" s="10" t="s">
        <v>17</v>
      </c>
      <c r="D56" s="11" t="s">
        <v>54</v>
      </c>
      <c r="E56" s="11" t="str">
        <f>CONCATENATE(Tabela132[[#This Row],[TRAMITE_SETOR]],"_Atualiz")</f>
        <v>SCON_Atualiz</v>
      </c>
      <c r="F56" s="12" t="s">
        <v>55</v>
      </c>
      <c r="G56" s="12"/>
      <c r="H56" s="13">
        <v>42293.802083333336</v>
      </c>
      <c r="I56" s="13">
        <v>42304.566666666666</v>
      </c>
      <c r="J56" s="1" t="s">
        <v>94</v>
      </c>
      <c r="K56" s="14">
        <f t="shared" si="0"/>
        <v>10.764583333329938</v>
      </c>
      <c r="L56" s="15">
        <f t="shared" si="1"/>
        <v>10.764583333329938</v>
      </c>
      <c r="M56" s="16">
        <f>NETWORKDAYS.INTL(DATE(YEAR(H56),MONTH(I56),DAY(H56)),DATE(YEAR(I56),MONTH(I56),DAY(I56)),1,[1]LISTAFERIADOS!$B$2:$B$194)</f>
        <v>8</v>
      </c>
      <c r="N56" s="17" t="str">
        <f>CONCATENATE(HOUR(Tabela132[[#This Row],[DATA INICIO]]),":",MINUTE(Tabela132[[#This Row],[DATA INICIO]]))</f>
        <v>19:15</v>
      </c>
      <c r="O56" s="12"/>
    </row>
    <row r="57" spans="1:15" ht="38.25" hidden="1" x14ac:dyDescent="0.25">
      <c r="A57" s="9" t="s">
        <v>15</v>
      </c>
      <c r="B57" s="1" t="s">
        <v>86</v>
      </c>
      <c r="C57" s="10" t="s">
        <v>17</v>
      </c>
      <c r="D57" s="11" t="s">
        <v>47</v>
      </c>
      <c r="E57" s="11" t="str">
        <f>CONCATENATE(Tabela132[[#This Row],[TRAMITE_SETOR]],"_Atualiz")</f>
        <v>CLC_Atualiz</v>
      </c>
      <c r="F57" s="12" t="s">
        <v>48</v>
      </c>
      <c r="G57" s="12"/>
      <c r="H57" s="13">
        <v>42304.566666666666</v>
      </c>
      <c r="I57" s="13">
        <v>42304.65</v>
      </c>
      <c r="J57" s="1" t="s">
        <v>95</v>
      </c>
      <c r="K57" s="14">
        <f t="shared" si="0"/>
        <v>8.3333333335758653E-2</v>
      </c>
      <c r="L57" s="15">
        <f t="shared" si="1"/>
        <v>8.3333333335758653E-2</v>
      </c>
      <c r="M57" s="16">
        <f>NETWORKDAYS.INTL(DATE(YEAR(H57),MONTH(I57),DAY(H57)),DATE(YEAR(I57),MONTH(I57),DAY(I57)),1,[1]LISTAFERIADOS!$B$2:$B$194)</f>
        <v>1</v>
      </c>
      <c r="N57" s="17" t="str">
        <f>CONCATENATE(HOUR(Tabela132[[#This Row],[DATA INICIO]]),":",MINUTE(Tabela132[[#This Row],[DATA INICIO]]))</f>
        <v>13:36</v>
      </c>
      <c r="O57" s="12"/>
    </row>
    <row r="58" spans="1:15" ht="51" hidden="1" x14ac:dyDescent="0.25">
      <c r="A58" s="9" t="s">
        <v>15</v>
      </c>
      <c r="B58" s="1" t="s">
        <v>86</v>
      </c>
      <c r="C58" s="10" t="s">
        <v>17</v>
      </c>
      <c r="D58" s="11" t="s">
        <v>35</v>
      </c>
      <c r="E58" s="11" t="str">
        <f>CONCATENATE(Tabela132[[#This Row],[TRAMITE_SETOR]],"_Atualiz")</f>
        <v>SECADM_Atualiz</v>
      </c>
      <c r="F58" s="12" t="s">
        <v>36</v>
      </c>
      <c r="G58" s="12"/>
      <c r="H58" s="13">
        <v>42304.65</v>
      </c>
      <c r="I58" s="13">
        <v>42305.525000000001</v>
      </c>
      <c r="J58" s="1" t="s">
        <v>96</v>
      </c>
      <c r="K58" s="14">
        <f t="shared" si="0"/>
        <v>0.875</v>
      </c>
      <c r="L58" s="15">
        <f t="shared" si="1"/>
        <v>0.875</v>
      </c>
      <c r="M58" s="16">
        <f>NETWORKDAYS.INTL(DATE(YEAR(H58),MONTH(I58),DAY(H58)),DATE(YEAR(I58),MONTH(I58),DAY(I58)),1,[1]LISTAFERIADOS!$B$2:$B$194)</f>
        <v>2</v>
      </c>
      <c r="N58" s="17" t="str">
        <f>CONCATENATE(HOUR(Tabela132[[#This Row],[DATA INICIO]]),":",MINUTE(Tabela132[[#This Row],[DATA INICIO]]))</f>
        <v>15:36</v>
      </c>
      <c r="O58" s="12"/>
    </row>
    <row r="59" spans="1:15" ht="51" hidden="1" x14ac:dyDescent="0.25">
      <c r="A59" s="9" t="s">
        <v>15</v>
      </c>
      <c r="B59" s="1" t="s">
        <v>86</v>
      </c>
      <c r="C59" s="10" t="s">
        <v>17</v>
      </c>
      <c r="D59" s="11" t="s">
        <v>69</v>
      </c>
      <c r="E59" s="11" t="str">
        <f>CONCATENATE(Tabela132[[#This Row],[TRAMITE_SETOR]],"_Atualiz")</f>
        <v>ASSDG_Atualiz</v>
      </c>
      <c r="F59" s="12" t="s">
        <v>70</v>
      </c>
      <c r="G59" s="12"/>
      <c r="H59" s="13">
        <v>42305.525000000001</v>
      </c>
      <c r="I59" s="13">
        <v>42311.760416666664</v>
      </c>
      <c r="J59" s="1" t="s">
        <v>97</v>
      </c>
      <c r="K59" s="14">
        <f t="shared" si="0"/>
        <v>6.2354166666627862</v>
      </c>
      <c r="L59" s="15">
        <f t="shared" si="1"/>
        <v>6.2354166666627862</v>
      </c>
      <c r="M59" s="16">
        <f>NETWORKDAYS.INTL(DATE(YEAR(H59),MONTH(I59),DAY(H59)),DATE(YEAR(I59),MONTH(I59),DAY(I59)),1,[1]LISTAFERIADOS!$B$2:$B$194)</f>
        <v>-19</v>
      </c>
      <c r="N59" s="17" t="str">
        <f>CONCATENATE(HOUR(Tabela132[[#This Row],[DATA INICIO]]),":",MINUTE(Tabela132[[#This Row],[DATA INICIO]]))</f>
        <v>12:36</v>
      </c>
      <c r="O59" s="12"/>
    </row>
    <row r="60" spans="1:15" ht="25.5" hidden="1" x14ac:dyDescent="0.25">
      <c r="A60" s="9" t="s">
        <v>15</v>
      </c>
      <c r="B60" s="1" t="s">
        <v>86</v>
      </c>
      <c r="C60" s="10" t="s">
        <v>17</v>
      </c>
      <c r="D60" s="11" t="s">
        <v>21</v>
      </c>
      <c r="E60" s="11" t="str">
        <f>CONCATENATE(Tabela132[[#This Row],[TRAMITE_SETOR]],"_Atualiz")</f>
        <v>DG_Atualiz</v>
      </c>
      <c r="F60" s="12" t="s">
        <v>22</v>
      </c>
      <c r="G60" s="12"/>
      <c r="H60" s="13">
        <v>42311.760416666664</v>
      </c>
      <c r="I60" s="13">
        <v>42311.763888888891</v>
      </c>
      <c r="J60" s="1" t="s">
        <v>98</v>
      </c>
      <c r="K60" s="14">
        <f t="shared" si="0"/>
        <v>3.4722222262644209E-3</v>
      </c>
      <c r="L60" s="15">
        <f t="shared" si="1"/>
        <v>3.4722222262644209E-3</v>
      </c>
      <c r="M60" s="16">
        <f>NETWORKDAYS.INTL(DATE(YEAR(H60),MONTH(I60),DAY(H60)),DATE(YEAR(I60),MONTH(I60),DAY(I60)),1,[1]LISTAFERIADOS!$B$2:$B$194)</f>
        <v>1</v>
      </c>
      <c r="N60" s="17" t="str">
        <f>CONCATENATE(HOUR(Tabela132[[#This Row],[DATA INICIO]]),":",MINUTE(Tabela132[[#This Row],[DATA INICIO]]))</f>
        <v>18:15</v>
      </c>
      <c r="O60" s="12"/>
    </row>
    <row r="61" spans="1:15" ht="25.5" hidden="1" x14ac:dyDescent="0.25">
      <c r="A61" s="9" t="s">
        <v>15</v>
      </c>
      <c r="B61" s="1" t="s">
        <v>86</v>
      </c>
      <c r="C61" s="10" t="s">
        <v>17</v>
      </c>
      <c r="D61" s="11" t="s">
        <v>41</v>
      </c>
      <c r="E61" s="11" t="str">
        <f>CONCATENATE(Tabela132[[#This Row],[TRAMITE_SETOR]],"_Atualiz")</f>
        <v>CO_Atualiz</v>
      </c>
      <c r="F61" s="12" t="s">
        <v>42</v>
      </c>
      <c r="G61" s="12"/>
      <c r="H61" s="13">
        <v>42311.763888888891</v>
      </c>
      <c r="I61" s="13">
        <v>42311.788888888892</v>
      </c>
      <c r="J61" s="1" t="s">
        <v>99</v>
      </c>
      <c r="K61" s="14">
        <f t="shared" si="0"/>
        <v>2.5000000001455192E-2</v>
      </c>
      <c r="L61" s="15">
        <f t="shared" si="1"/>
        <v>2.5000000001455192E-2</v>
      </c>
      <c r="M61" s="16">
        <f>NETWORKDAYS.INTL(DATE(YEAR(H61),MONTH(I61),DAY(H61)),DATE(YEAR(I61),MONTH(I61),DAY(I61)),1,[1]LISTAFERIADOS!$B$2:$B$194)</f>
        <v>1</v>
      </c>
      <c r="N61" s="17" t="str">
        <f>CONCATENATE(HOUR(Tabela132[[#This Row],[DATA INICIO]]),":",MINUTE(Tabela132[[#This Row],[DATA INICIO]]))</f>
        <v>18:20</v>
      </c>
      <c r="O61" s="12"/>
    </row>
    <row r="62" spans="1:15" ht="38.25" hidden="1" x14ac:dyDescent="0.25">
      <c r="A62" s="9" t="s">
        <v>15</v>
      </c>
      <c r="B62" s="1" t="s">
        <v>86</v>
      </c>
      <c r="C62" s="10" t="s">
        <v>17</v>
      </c>
      <c r="D62" s="11" t="s">
        <v>76</v>
      </c>
      <c r="E62" s="11" t="str">
        <f>CONCATENATE(Tabela132[[#This Row],[TRAMITE_SETOR]],"_Atualiz")</f>
        <v>ACO_Atualiz</v>
      </c>
      <c r="F62" s="12" t="s">
        <v>77</v>
      </c>
      <c r="G62" s="12"/>
      <c r="H62" s="13">
        <v>42311.788888888892</v>
      </c>
      <c r="I62" s="13">
        <v>42313.586805555555</v>
      </c>
      <c r="J62" s="1" t="s">
        <v>78</v>
      </c>
      <c r="K62" s="14">
        <f t="shared" si="0"/>
        <v>1.7979166666627862</v>
      </c>
      <c r="L62" s="15">
        <f t="shared" si="1"/>
        <v>1.7979166666627862</v>
      </c>
      <c r="M62" s="16">
        <f>NETWORKDAYS.INTL(DATE(YEAR(H62),MONTH(I62),DAY(H62)),DATE(YEAR(I62),MONTH(I62),DAY(I62)),1,[1]LISTAFERIADOS!$B$2:$B$194)</f>
        <v>3</v>
      </c>
      <c r="N62" s="17" t="str">
        <f>CONCATENATE(HOUR(Tabela132[[#This Row],[DATA INICIO]]),":",MINUTE(Tabela132[[#This Row],[DATA INICIO]]))</f>
        <v>18:56</v>
      </c>
      <c r="O62" s="12"/>
    </row>
    <row r="63" spans="1:15" hidden="1" x14ac:dyDescent="0.25">
      <c r="A63" s="9" t="s">
        <v>15</v>
      </c>
      <c r="B63" s="1" t="s">
        <v>86</v>
      </c>
      <c r="C63" s="10" t="s">
        <v>17</v>
      </c>
      <c r="D63" s="11" t="s">
        <v>21</v>
      </c>
      <c r="E63" s="11" t="str">
        <f>CONCATENATE(Tabela132[[#This Row],[TRAMITE_SETOR]],"_Atualiz")</f>
        <v>DG_Atualiz</v>
      </c>
      <c r="F63" s="12" t="s">
        <v>22</v>
      </c>
      <c r="G63" s="12"/>
      <c r="H63" s="13">
        <v>42313.586805555555</v>
      </c>
      <c r="I63" s="13">
        <v>42313.615277777775</v>
      </c>
      <c r="J63" s="1" t="s">
        <v>20</v>
      </c>
      <c r="K63" s="14">
        <f t="shared" si="0"/>
        <v>2.8472222220443655E-2</v>
      </c>
      <c r="L63" s="15">
        <f t="shared" si="1"/>
        <v>2.8472222220443655E-2</v>
      </c>
      <c r="M63" s="16">
        <f>NETWORKDAYS.INTL(DATE(YEAR(H63),MONTH(I63),DAY(H63)),DATE(YEAR(I63),MONTH(I63),DAY(I63)),1,[1]LISTAFERIADOS!$B$2:$B$194)</f>
        <v>1</v>
      </c>
      <c r="N63" s="17" t="str">
        <f>CONCATENATE(HOUR(Tabela132[[#This Row],[DATA INICIO]]),":",MINUTE(Tabela132[[#This Row],[DATA INICIO]]))</f>
        <v>14:5</v>
      </c>
      <c r="O63" s="12"/>
    </row>
    <row r="64" spans="1:15" hidden="1" x14ac:dyDescent="0.25">
      <c r="A64" s="9" t="s">
        <v>15</v>
      </c>
      <c r="B64" s="1" t="s">
        <v>86</v>
      </c>
      <c r="C64" s="10" t="s">
        <v>17</v>
      </c>
      <c r="D64" s="11" t="s">
        <v>44</v>
      </c>
      <c r="E64" s="11" t="str">
        <f>CONCATENATE(Tabela132[[#This Row],[TRAMITE_SETOR]],"_Atualiz")</f>
        <v>SECOFC_Atualiz</v>
      </c>
      <c r="F64" s="12" t="s">
        <v>45</v>
      </c>
      <c r="G64" s="12"/>
      <c r="H64" s="13">
        <v>42313.586805555555</v>
      </c>
      <c r="I64" s="13">
        <v>42313.654861111114</v>
      </c>
      <c r="J64" s="1" t="s">
        <v>20</v>
      </c>
      <c r="K64" s="14">
        <f t="shared" si="0"/>
        <v>6.805555555911269E-2</v>
      </c>
      <c r="L64" s="15">
        <f t="shared" si="1"/>
        <v>6.805555555911269E-2</v>
      </c>
      <c r="M64" s="16">
        <f>NETWORKDAYS.INTL(DATE(YEAR(H64),MONTH(I64),DAY(H64)),DATE(YEAR(I64),MONTH(I64),DAY(I64)),1,[1]LISTAFERIADOS!$B$2:$B$194)</f>
        <v>1</v>
      </c>
      <c r="N64" s="17" t="str">
        <f>CONCATENATE(HOUR(Tabela132[[#This Row],[DATA INICIO]]),":",MINUTE(Tabela132[[#This Row],[DATA INICIO]]))</f>
        <v>14:5</v>
      </c>
      <c r="O64" s="12"/>
    </row>
    <row r="65" spans="1:15" ht="38.25" hidden="1" x14ac:dyDescent="0.25">
      <c r="A65" s="9" t="s">
        <v>15</v>
      </c>
      <c r="B65" s="1" t="s">
        <v>86</v>
      </c>
      <c r="C65" s="10" t="s">
        <v>17</v>
      </c>
      <c r="D65" s="11" t="s">
        <v>76</v>
      </c>
      <c r="E65" s="11" t="str">
        <f>CONCATENATE(Tabela132[[#This Row],[TRAMITE_SETOR]],"_Atualiz")</f>
        <v>ACO_Atualiz</v>
      </c>
      <c r="F65" s="12" t="s">
        <v>77</v>
      </c>
      <c r="G65" s="12"/>
      <c r="H65" s="13">
        <v>42313.654861111114</v>
      </c>
      <c r="I65" s="13">
        <v>42313.65625</v>
      </c>
      <c r="J65" s="1" t="s">
        <v>79</v>
      </c>
      <c r="K65" s="14">
        <f t="shared" si="0"/>
        <v>1.3888888861401938E-3</v>
      </c>
      <c r="L65" s="15">
        <f t="shared" si="1"/>
        <v>1.3888888861401938E-3</v>
      </c>
      <c r="M65" s="16">
        <f>NETWORKDAYS.INTL(DATE(YEAR(H65),MONTH(I65),DAY(H65)),DATE(YEAR(I65),MONTH(I65),DAY(I65)),1,[1]LISTAFERIADOS!$B$2:$B$194)</f>
        <v>1</v>
      </c>
      <c r="N65" s="17" t="str">
        <f>CONCATENATE(HOUR(Tabela132[[#This Row],[DATA INICIO]]),":",MINUTE(Tabela132[[#This Row],[DATA INICIO]]))</f>
        <v>15:43</v>
      </c>
      <c r="O65" s="12"/>
    </row>
    <row r="66" spans="1:15" ht="25.5" hidden="1" x14ac:dyDescent="0.25">
      <c r="A66" s="9" t="s">
        <v>15</v>
      </c>
      <c r="B66" s="1" t="s">
        <v>86</v>
      </c>
      <c r="C66" s="10" t="s">
        <v>17</v>
      </c>
      <c r="D66" s="11" t="s">
        <v>80</v>
      </c>
      <c r="E66" s="11" t="str">
        <f>CONCATENATE(Tabela132[[#This Row],[TRAMITE_SETOR]],"_Atualiz")</f>
        <v>SAEO_Atualiz</v>
      </c>
      <c r="F66" s="12" t="s">
        <v>81</v>
      </c>
      <c r="G66" s="12"/>
      <c r="H66" s="13">
        <v>42313.65625</v>
      </c>
      <c r="I66" s="13">
        <v>42313.7</v>
      </c>
      <c r="J66" s="1" t="s">
        <v>82</v>
      </c>
      <c r="K66" s="14">
        <f t="shared" ref="K66:K129" si="2">IF(OR(H66="-",I66="-"),0,I66-H66)</f>
        <v>4.3749999997089617E-2</v>
      </c>
      <c r="L66" s="15">
        <f t="shared" ref="L66:L129" si="3">K66</f>
        <v>4.3749999997089617E-2</v>
      </c>
      <c r="M66" s="16">
        <f>NETWORKDAYS.INTL(DATE(YEAR(H66),MONTH(I66),DAY(H66)),DATE(YEAR(I66),MONTH(I66),DAY(I66)),1,[1]LISTAFERIADOS!$B$2:$B$194)</f>
        <v>1</v>
      </c>
      <c r="N66" s="17" t="str">
        <f>CONCATENATE(HOUR(Tabela132[[#This Row],[DATA INICIO]]),":",MINUTE(Tabela132[[#This Row],[DATA INICIO]]))</f>
        <v>15:45</v>
      </c>
      <c r="O66" s="12"/>
    </row>
    <row r="67" spans="1:15" ht="38.25" hidden="1" x14ac:dyDescent="0.25">
      <c r="A67" s="9" t="s">
        <v>15</v>
      </c>
      <c r="B67" s="1" t="s">
        <v>86</v>
      </c>
      <c r="C67" s="10" t="s">
        <v>17</v>
      </c>
      <c r="D67" s="11" t="s">
        <v>47</v>
      </c>
      <c r="E67" s="11" t="str">
        <f>CONCATENATE(Tabela132[[#This Row],[TRAMITE_SETOR]],"_Atualiz")</f>
        <v>CLC_Atualiz</v>
      </c>
      <c r="F67" s="12" t="s">
        <v>48</v>
      </c>
      <c r="G67" s="12"/>
      <c r="H67" s="13">
        <v>42313.7</v>
      </c>
      <c r="I67" s="13">
        <v>42313.794444444444</v>
      </c>
      <c r="J67" s="1" t="s">
        <v>100</v>
      </c>
      <c r="K67" s="14">
        <f t="shared" si="2"/>
        <v>9.4444444446708076E-2</v>
      </c>
      <c r="L67" s="15">
        <f t="shared" si="3"/>
        <v>9.4444444446708076E-2</v>
      </c>
      <c r="M67" s="16">
        <f>NETWORKDAYS.INTL(DATE(YEAR(H67),MONTH(I67),DAY(H67)),DATE(YEAR(I67),MONTH(I67),DAY(I67)),1,[1]LISTAFERIADOS!$B$2:$B$194)</f>
        <v>1</v>
      </c>
      <c r="N67" s="17" t="str">
        <f>CONCATENATE(HOUR(Tabela132[[#This Row],[DATA INICIO]]),":",MINUTE(Tabela132[[#This Row],[DATA INICIO]]))</f>
        <v>16:48</v>
      </c>
      <c r="O67" s="12"/>
    </row>
    <row r="68" spans="1:15" ht="25.5" hidden="1" x14ac:dyDescent="0.25">
      <c r="A68" s="9" t="s">
        <v>15</v>
      </c>
      <c r="B68" s="1" t="s">
        <v>86</v>
      </c>
      <c r="C68" s="10" t="s">
        <v>17</v>
      </c>
      <c r="D68" s="11" t="s">
        <v>50</v>
      </c>
      <c r="E68" s="11" t="str">
        <f>CONCATENATE(Tabela132[[#This Row],[TRAMITE_SETOR]],"_Atualiz")</f>
        <v>SC_Atualiz</v>
      </c>
      <c r="F68" s="12" t="s">
        <v>51</v>
      </c>
      <c r="G68" s="12"/>
      <c r="H68" s="13">
        <v>42313.794444444444</v>
      </c>
      <c r="I68" s="13">
        <v>42317.768055555556</v>
      </c>
      <c r="J68" s="1" t="s">
        <v>101</v>
      </c>
      <c r="K68" s="14">
        <f t="shared" si="2"/>
        <v>3.9736111111124046</v>
      </c>
      <c r="L68" s="15">
        <f t="shared" si="3"/>
        <v>3.9736111111124046</v>
      </c>
      <c r="M68" s="16">
        <f>NETWORKDAYS.INTL(DATE(YEAR(H68),MONTH(I68),DAY(H68)),DATE(YEAR(I68),MONTH(I68),DAY(I68)),1,[1]LISTAFERIADOS!$B$2:$B$194)</f>
        <v>3</v>
      </c>
      <c r="N68" s="17" t="str">
        <f>CONCATENATE(HOUR(Tabela132[[#This Row],[DATA INICIO]]),":",MINUTE(Tabela132[[#This Row],[DATA INICIO]]))</f>
        <v>19:4</v>
      </c>
      <c r="O68" s="12"/>
    </row>
    <row r="69" spans="1:15" hidden="1" x14ac:dyDescent="0.25">
      <c r="A69" s="9" t="s">
        <v>15</v>
      </c>
      <c r="B69" s="1" t="s">
        <v>86</v>
      </c>
      <c r="C69" s="10" t="s">
        <v>17</v>
      </c>
      <c r="D69" s="11" t="s">
        <v>38</v>
      </c>
      <c r="E69" s="11" t="str">
        <f>CONCATENATE(Tabela132[[#This Row],[TRAMITE_SETOR]],"_Atualiz")</f>
        <v>SPO_Atualiz</v>
      </c>
      <c r="F69" s="12" t="s">
        <v>39</v>
      </c>
      <c r="G69" s="12"/>
      <c r="H69" s="13">
        <v>42317.768055555556</v>
      </c>
      <c r="I69" s="13">
        <v>42317.822916666664</v>
      </c>
      <c r="J69" s="1" t="s">
        <v>102</v>
      </c>
      <c r="K69" s="14">
        <f t="shared" si="2"/>
        <v>5.486111110803904E-2</v>
      </c>
      <c r="L69" s="15">
        <f t="shared" si="3"/>
        <v>5.486111110803904E-2</v>
      </c>
      <c r="M69" s="16">
        <f>NETWORKDAYS.INTL(DATE(YEAR(H69),MONTH(I69),DAY(H69)),DATE(YEAR(I69),MONTH(I69),DAY(I69)),1,[1]LISTAFERIADOS!$B$2:$B$194)</f>
        <v>1</v>
      </c>
      <c r="N69" s="17" t="str">
        <f>CONCATENATE(HOUR(Tabela132[[#This Row],[DATA INICIO]]),":",MINUTE(Tabela132[[#This Row],[DATA INICIO]]))</f>
        <v>18:26</v>
      </c>
      <c r="O69" s="12"/>
    </row>
    <row r="70" spans="1:15" ht="25.5" hidden="1" x14ac:dyDescent="0.25">
      <c r="A70" s="9" t="s">
        <v>15</v>
      </c>
      <c r="B70" s="1" t="s">
        <v>86</v>
      </c>
      <c r="C70" s="10" t="s">
        <v>17</v>
      </c>
      <c r="D70" s="11" t="s">
        <v>47</v>
      </c>
      <c r="E70" s="11" t="str">
        <f>CONCATENATE(Tabela132[[#This Row],[TRAMITE_SETOR]],"_Atualiz")</f>
        <v>CLC_Atualiz</v>
      </c>
      <c r="F70" s="12" t="s">
        <v>48</v>
      </c>
      <c r="G70" s="12"/>
      <c r="H70" s="13">
        <v>42317.822916666664</v>
      </c>
      <c r="I70" s="13">
        <v>42318.672222222223</v>
      </c>
      <c r="J70" s="1" t="s">
        <v>82</v>
      </c>
      <c r="K70" s="14">
        <f t="shared" si="2"/>
        <v>0.84930555555911269</v>
      </c>
      <c r="L70" s="15">
        <f t="shared" si="3"/>
        <v>0.84930555555911269</v>
      </c>
      <c r="M70" s="16">
        <f>NETWORKDAYS.INTL(DATE(YEAR(H70),MONTH(I70),DAY(H70)),DATE(YEAR(I70),MONTH(I70),DAY(I70)),1,[1]LISTAFERIADOS!$B$2:$B$194)</f>
        <v>2</v>
      </c>
      <c r="N70" s="17" t="str">
        <f>CONCATENATE(HOUR(Tabela132[[#This Row],[DATA INICIO]]),":",MINUTE(Tabela132[[#This Row],[DATA INICIO]]))</f>
        <v>19:45</v>
      </c>
      <c r="O70" s="12"/>
    </row>
    <row r="71" spans="1:15" ht="76.5" hidden="1" x14ac:dyDescent="0.25">
      <c r="A71" s="9" t="s">
        <v>15</v>
      </c>
      <c r="B71" s="1" t="s">
        <v>86</v>
      </c>
      <c r="C71" s="10" t="s">
        <v>17</v>
      </c>
      <c r="D71" s="11" t="s">
        <v>50</v>
      </c>
      <c r="E71" s="11" t="str">
        <f>CONCATENATE(Tabela132[[#This Row],[TRAMITE_SETOR]],"_Atualiz")</f>
        <v>SC_Atualiz</v>
      </c>
      <c r="F71" s="12" t="s">
        <v>51</v>
      </c>
      <c r="G71" s="12"/>
      <c r="H71" s="13">
        <v>42318.672222222223</v>
      </c>
      <c r="I71" s="13">
        <v>42318.727083333331</v>
      </c>
      <c r="J71" s="1" t="s">
        <v>103</v>
      </c>
      <c r="K71" s="14">
        <f t="shared" si="2"/>
        <v>5.486111110803904E-2</v>
      </c>
      <c r="L71" s="15">
        <f t="shared" si="3"/>
        <v>5.486111110803904E-2</v>
      </c>
      <c r="M71" s="16">
        <f>NETWORKDAYS.INTL(DATE(YEAR(H71),MONTH(I71),DAY(H71)),DATE(YEAR(I71),MONTH(I71),DAY(I71)),1,[1]LISTAFERIADOS!$B$2:$B$194)</f>
        <v>1</v>
      </c>
      <c r="N71" s="17" t="str">
        <f>CONCATENATE(HOUR(Tabela132[[#This Row],[DATA INICIO]]),":",MINUTE(Tabela132[[#This Row],[DATA INICIO]]))</f>
        <v>16:8</v>
      </c>
      <c r="O71" s="12"/>
    </row>
    <row r="72" spans="1:15" hidden="1" x14ac:dyDescent="0.25">
      <c r="A72" s="9" t="s">
        <v>15</v>
      </c>
      <c r="B72" s="1" t="s">
        <v>86</v>
      </c>
      <c r="C72" s="10" t="s">
        <v>17</v>
      </c>
      <c r="D72" s="11" t="s">
        <v>47</v>
      </c>
      <c r="E72" s="11" t="str">
        <f>CONCATENATE(Tabela132[[#This Row],[TRAMITE_SETOR]],"_Atualiz")</f>
        <v>CLC_Atualiz</v>
      </c>
      <c r="F72" s="12" t="s">
        <v>48</v>
      </c>
      <c r="G72" s="12"/>
      <c r="H72" s="13">
        <v>42318.727083333331</v>
      </c>
      <c r="I72" s="13">
        <v>42318.75</v>
      </c>
      <c r="J72" s="1" t="s">
        <v>102</v>
      </c>
      <c r="K72" s="14">
        <f t="shared" si="2"/>
        <v>2.2916666668606922E-2</v>
      </c>
      <c r="L72" s="15">
        <f t="shared" si="3"/>
        <v>2.2916666668606922E-2</v>
      </c>
      <c r="M72" s="16">
        <f>NETWORKDAYS.INTL(DATE(YEAR(H72),MONTH(I72),DAY(H72)),DATE(YEAR(I72),MONTH(I72),DAY(I72)),1,[1]LISTAFERIADOS!$B$2:$B$194)</f>
        <v>1</v>
      </c>
      <c r="N72" s="17" t="str">
        <f>CONCATENATE(HOUR(Tabela132[[#This Row],[DATA INICIO]]),":",MINUTE(Tabela132[[#This Row],[DATA INICIO]]))</f>
        <v>17:27</v>
      </c>
      <c r="O72" s="12"/>
    </row>
    <row r="73" spans="1:15" ht="76.5" hidden="1" x14ac:dyDescent="0.25">
      <c r="A73" s="9" t="s">
        <v>15</v>
      </c>
      <c r="B73" s="1" t="s">
        <v>86</v>
      </c>
      <c r="C73" s="10" t="s">
        <v>17</v>
      </c>
      <c r="D73" s="11" t="s">
        <v>54</v>
      </c>
      <c r="E73" s="11" t="str">
        <f>CONCATENATE(Tabela132[[#This Row],[TRAMITE_SETOR]],"_Atualiz")</f>
        <v>SCON_Atualiz</v>
      </c>
      <c r="F73" s="12" t="s">
        <v>55</v>
      </c>
      <c r="G73" s="12"/>
      <c r="H73" s="13">
        <v>42318.75</v>
      </c>
      <c r="I73" s="13">
        <v>42341.706944444442</v>
      </c>
      <c r="J73" s="1" t="s">
        <v>104</v>
      </c>
      <c r="K73" s="14">
        <f t="shared" si="2"/>
        <v>22.956944444442343</v>
      </c>
      <c r="L73" s="15">
        <f t="shared" si="3"/>
        <v>22.956944444442343</v>
      </c>
      <c r="M73" s="16">
        <f>NETWORKDAYS.INTL(DATE(YEAR(H73),MONTH(I73),DAY(H73)),DATE(YEAR(I73),MONTH(I73),DAY(I73)),1,[1]LISTAFERIADOS!$B$2:$B$194)</f>
        <v>-5</v>
      </c>
      <c r="N73" s="17" t="str">
        <f>CONCATENATE(HOUR(Tabela132[[#This Row],[DATA INICIO]]),":",MINUTE(Tabela132[[#This Row],[DATA INICIO]]))</f>
        <v>18:0</v>
      </c>
      <c r="O73" s="12"/>
    </row>
    <row r="74" spans="1:15" ht="51" hidden="1" x14ac:dyDescent="0.25">
      <c r="A74" s="9" t="s">
        <v>15</v>
      </c>
      <c r="B74" s="1" t="s">
        <v>86</v>
      </c>
      <c r="C74" s="10" t="s">
        <v>17</v>
      </c>
      <c r="D74" s="11" t="s">
        <v>47</v>
      </c>
      <c r="E74" s="11" t="str">
        <f>CONCATENATE(Tabela132[[#This Row],[TRAMITE_SETOR]],"_Atualiz")</f>
        <v>CLC_Atualiz</v>
      </c>
      <c r="F74" s="12" t="s">
        <v>48</v>
      </c>
      <c r="G74" s="12"/>
      <c r="H74" s="13">
        <v>42341.706944444442</v>
      </c>
      <c r="I74" s="13">
        <v>42341.792361111111</v>
      </c>
      <c r="J74" s="1" t="s">
        <v>105</v>
      </c>
      <c r="K74" s="14">
        <f t="shared" si="2"/>
        <v>8.5416666668606922E-2</v>
      </c>
      <c r="L74" s="15">
        <f t="shared" si="3"/>
        <v>8.5416666668606922E-2</v>
      </c>
      <c r="M74" s="16">
        <f>NETWORKDAYS.INTL(DATE(YEAR(H74),MONTH(I74),DAY(H74)),DATE(YEAR(I74),MONTH(I74),DAY(I74)),1,[1]LISTAFERIADOS!$B$2:$B$194)</f>
        <v>1</v>
      </c>
      <c r="N74" s="17" t="str">
        <f>CONCATENATE(HOUR(Tabela132[[#This Row],[DATA INICIO]]),":",MINUTE(Tabela132[[#This Row],[DATA INICIO]]))</f>
        <v>16:58</v>
      </c>
      <c r="O74" s="12"/>
    </row>
    <row r="75" spans="1:15" ht="38.25" hidden="1" x14ac:dyDescent="0.25">
      <c r="A75" s="9" t="s">
        <v>15</v>
      </c>
      <c r="B75" s="1" t="s">
        <v>86</v>
      </c>
      <c r="C75" s="10" t="s">
        <v>17</v>
      </c>
      <c r="D75" s="11" t="s">
        <v>80</v>
      </c>
      <c r="E75" s="11" t="str">
        <f>CONCATENATE(Tabela132[[#This Row],[TRAMITE_SETOR]],"_Atualiz")</f>
        <v>SAEO_Atualiz</v>
      </c>
      <c r="F75" s="12" t="s">
        <v>81</v>
      </c>
      <c r="G75" s="12"/>
      <c r="H75" s="13">
        <v>42341.792361111111</v>
      </c>
      <c r="I75" s="13">
        <v>42342.666666666664</v>
      </c>
      <c r="J75" s="1" t="s">
        <v>106</v>
      </c>
      <c r="K75" s="14">
        <f t="shared" si="2"/>
        <v>0.87430555555329192</v>
      </c>
      <c r="L75" s="15">
        <f t="shared" si="3"/>
        <v>0.87430555555329192</v>
      </c>
      <c r="M75" s="16">
        <f>NETWORKDAYS.INTL(DATE(YEAR(H75),MONTH(I75),DAY(H75)),DATE(YEAR(I75),MONTH(I75),DAY(I75)),1,[1]LISTAFERIADOS!$B$2:$B$194)</f>
        <v>2</v>
      </c>
      <c r="N75" s="17" t="str">
        <f>CONCATENATE(HOUR(Tabela132[[#This Row],[DATA INICIO]]),":",MINUTE(Tabela132[[#This Row],[DATA INICIO]]))</f>
        <v>19:1</v>
      </c>
      <c r="O75" s="12"/>
    </row>
    <row r="76" spans="1:15" hidden="1" x14ac:dyDescent="0.25">
      <c r="A76" s="9" t="s">
        <v>15</v>
      </c>
      <c r="B76" s="1" t="s">
        <v>107</v>
      </c>
      <c r="C76" s="10" t="s">
        <v>17</v>
      </c>
      <c r="D76" s="11" t="s">
        <v>108</v>
      </c>
      <c r="E76" s="11" t="str">
        <f>CONCATENATE(Tabela132[[#This Row],[TRAMITE_SETOR]],"_Atualiz")</f>
        <v>150ZE_Atualiz</v>
      </c>
      <c r="F76" s="12" t="s">
        <v>109</v>
      </c>
      <c r="G76" s="12"/>
      <c r="H76" s="13" t="s">
        <v>20</v>
      </c>
      <c r="I76" s="13">
        <v>42633.781944444447</v>
      </c>
      <c r="J76" s="1" t="s">
        <v>20</v>
      </c>
      <c r="K76" s="14">
        <f t="shared" si="2"/>
        <v>0</v>
      </c>
      <c r="L76" s="15">
        <f t="shared" si="3"/>
        <v>0</v>
      </c>
      <c r="M76" s="16" t="e">
        <f>NETWORKDAYS.INTL(DATE(YEAR(H76),MONTH(I76),DAY(H76)),DATE(YEAR(I76),MONTH(I76),DAY(I76)),1,[1]LISTAFERIADOS!$B$2:$B$194)</f>
        <v>#VALUE!</v>
      </c>
      <c r="N76" s="17" t="e">
        <f>CONCATENATE(HOUR(Tabela132[[#This Row],[DATA INICIO]]),":",MINUTE(Tabela132[[#This Row],[DATA INICIO]]))</f>
        <v>#VALUE!</v>
      </c>
      <c r="O76" s="12"/>
    </row>
    <row r="77" spans="1:15" hidden="1" x14ac:dyDescent="0.25">
      <c r="A77" s="9" t="s">
        <v>15</v>
      </c>
      <c r="B77" s="1" t="s">
        <v>107</v>
      </c>
      <c r="C77" s="10" t="s">
        <v>17</v>
      </c>
      <c r="D77" s="11" t="s">
        <v>110</v>
      </c>
      <c r="E77" s="11" t="str">
        <f>CONCATENATE(Tabela132[[#This Row],[TRAMITE_SETOR]],"_Atualiz")</f>
        <v>SESEG_Atualiz</v>
      </c>
      <c r="F77" s="12" t="s">
        <v>25</v>
      </c>
      <c r="G77" s="19" t="s">
        <v>26</v>
      </c>
      <c r="H77" s="13">
        <v>42633.781944444447</v>
      </c>
      <c r="I77" s="13">
        <v>42635.567361111112</v>
      </c>
      <c r="J77" s="1" t="s">
        <v>37</v>
      </c>
      <c r="K77" s="14">
        <f t="shared" si="2"/>
        <v>1.7854166666656965</v>
      </c>
      <c r="L77" s="15">
        <f t="shared" si="3"/>
        <v>1.7854166666656965</v>
      </c>
      <c r="M77" s="16">
        <f>NETWORKDAYS.INTL(DATE(YEAR(H77),MONTH(I77),DAY(H77)),DATE(YEAR(I77),MONTH(I77),DAY(I77)),1,[1]LISTAFERIADOS!$B$2:$B$194)</f>
        <v>3</v>
      </c>
      <c r="N77" s="17" t="str">
        <f>CONCATENATE(HOUR(Tabela132[[#This Row],[DATA INICIO]]),":",MINUTE(Tabela132[[#This Row],[DATA INICIO]]))</f>
        <v>18:46</v>
      </c>
      <c r="O77" s="12"/>
    </row>
    <row r="78" spans="1:15" hidden="1" x14ac:dyDescent="0.25">
      <c r="A78" s="9" t="s">
        <v>15</v>
      </c>
      <c r="B78" s="1" t="s">
        <v>107</v>
      </c>
      <c r="C78" s="10" t="s">
        <v>17</v>
      </c>
      <c r="D78" s="11" t="s">
        <v>111</v>
      </c>
      <c r="E78" s="11" t="str">
        <f>CONCATENATE(Tabela132[[#This Row],[TRAMITE_SETOR]],"_Atualiz")</f>
        <v>CSTA_Atualiz</v>
      </c>
      <c r="F78" s="12" t="s">
        <v>112</v>
      </c>
      <c r="G78" s="19" t="s">
        <v>26</v>
      </c>
      <c r="H78" s="13">
        <v>42635.567361111112</v>
      </c>
      <c r="I78" s="13">
        <v>42639.605555555558</v>
      </c>
      <c r="J78" s="1" t="s">
        <v>30</v>
      </c>
      <c r="K78" s="14">
        <f t="shared" si="2"/>
        <v>4.0381944444452529</v>
      </c>
      <c r="L78" s="15">
        <f t="shared" si="3"/>
        <v>4.0381944444452529</v>
      </c>
      <c r="M78" s="16">
        <f>NETWORKDAYS.INTL(DATE(YEAR(H78),MONTH(I78),DAY(H78)),DATE(YEAR(I78),MONTH(I78),DAY(I78)),1,[1]LISTAFERIADOS!$B$2:$B$194)</f>
        <v>3</v>
      </c>
      <c r="N78" s="17" t="str">
        <f>CONCATENATE(HOUR(Tabela132[[#This Row],[DATA INICIO]]),":",MINUTE(Tabela132[[#This Row],[DATA INICIO]]))</f>
        <v>13:37</v>
      </c>
      <c r="O78" s="12"/>
    </row>
    <row r="79" spans="1:15" ht="38.25" hidden="1" x14ac:dyDescent="0.25">
      <c r="A79" s="22" t="s">
        <v>113</v>
      </c>
      <c r="B79" s="1" t="s">
        <v>107</v>
      </c>
      <c r="C79" s="10" t="s">
        <v>17</v>
      </c>
      <c r="D79" s="11" t="s">
        <v>114</v>
      </c>
      <c r="E79" s="11" t="str">
        <f>CONCATENATE(Tabela132[[#This Row],[TRAMITE_SETOR]],"_Atualiz")</f>
        <v>SECGS_Atualiz</v>
      </c>
      <c r="F79" s="12" t="s">
        <v>115</v>
      </c>
      <c r="G79" s="19" t="s">
        <v>26</v>
      </c>
      <c r="H79" s="13">
        <v>42639.605555555558</v>
      </c>
      <c r="I79" s="13">
        <v>42639.698611111111</v>
      </c>
      <c r="J79" s="1" t="s">
        <v>116</v>
      </c>
      <c r="K79" s="14">
        <f t="shared" si="2"/>
        <v>9.3055555553291924E-2</v>
      </c>
      <c r="L79" s="15">
        <f t="shared" si="3"/>
        <v>9.3055555553291924E-2</v>
      </c>
      <c r="M79" s="16">
        <f>NETWORKDAYS.INTL(DATE(YEAR(H79),MONTH(I79),DAY(H79)),DATE(YEAR(I79),MONTH(I79),DAY(I79)),1,[1]LISTAFERIADOS!$B$2:$B$194)</f>
        <v>1</v>
      </c>
      <c r="N79" s="17" t="str">
        <f>CONCATENATE(HOUR(Tabela132[[#This Row],[DATA INICIO]]),":",MINUTE(Tabela132[[#This Row],[DATA INICIO]]))</f>
        <v>14:32</v>
      </c>
      <c r="O79" s="12"/>
    </row>
    <row r="80" spans="1:15" ht="63.75" hidden="1" x14ac:dyDescent="0.25">
      <c r="A80" s="9" t="s">
        <v>15</v>
      </c>
      <c r="B80" s="1" t="s">
        <v>107</v>
      </c>
      <c r="C80" s="10" t="s">
        <v>17</v>
      </c>
      <c r="D80" s="11" t="s">
        <v>44</v>
      </c>
      <c r="E80" s="11" t="str">
        <f>CONCATENATE(Tabela132[[#This Row],[TRAMITE_SETOR]],"_Atualiz")</f>
        <v>SECOFC_Atualiz</v>
      </c>
      <c r="F80" s="12" t="s">
        <v>45</v>
      </c>
      <c r="G80" s="12"/>
      <c r="H80" s="13">
        <v>42639.698611111111</v>
      </c>
      <c r="I80" s="13">
        <v>42639.731944444444</v>
      </c>
      <c r="J80" s="1" t="s">
        <v>117</v>
      </c>
      <c r="K80" s="14">
        <f t="shared" si="2"/>
        <v>3.3333333332848269E-2</v>
      </c>
      <c r="L80" s="15">
        <f t="shared" si="3"/>
        <v>3.3333333332848269E-2</v>
      </c>
      <c r="M80" s="16">
        <f>NETWORKDAYS.INTL(DATE(YEAR(H80),MONTH(I80),DAY(H80)),DATE(YEAR(I80),MONTH(I80),DAY(I80)),1,[1]LISTAFERIADOS!$B$2:$B$194)</f>
        <v>1</v>
      </c>
      <c r="N80" s="17" t="str">
        <f>CONCATENATE(HOUR(Tabela132[[#This Row],[DATA INICIO]]),":",MINUTE(Tabela132[[#This Row],[DATA INICIO]]))</f>
        <v>16:46</v>
      </c>
      <c r="O80" s="12"/>
    </row>
    <row r="81" spans="1:15" ht="76.5" hidden="1" x14ac:dyDescent="0.25">
      <c r="A81" s="9" t="s">
        <v>15</v>
      </c>
      <c r="B81" s="1" t="s">
        <v>107</v>
      </c>
      <c r="C81" s="10" t="s">
        <v>17</v>
      </c>
      <c r="D81" s="11" t="s">
        <v>41</v>
      </c>
      <c r="E81" s="11" t="str">
        <f>CONCATENATE(Tabela132[[#This Row],[TRAMITE_SETOR]],"_Atualiz")</f>
        <v>CO_Atualiz</v>
      </c>
      <c r="F81" s="12" t="s">
        <v>42</v>
      </c>
      <c r="G81" s="12"/>
      <c r="H81" s="13">
        <v>42639.731944444444</v>
      </c>
      <c r="I81" s="13">
        <v>42639.753472222219</v>
      </c>
      <c r="J81" s="1" t="s">
        <v>40</v>
      </c>
      <c r="K81" s="14">
        <f t="shared" si="2"/>
        <v>2.1527777775190771E-2</v>
      </c>
      <c r="L81" s="15">
        <f t="shared" si="3"/>
        <v>2.1527777775190771E-2</v>
      </c>
      <c r="M81" s="16">
        <f>NETWORKDAYS.INTL(DATE(YEAR(H81),MONTH(I81),DAY(H81)),DATE(YEAR(I81),MONTH(I81),DAY(I81)),1,[1]LISTAFERIADOS!$B$2:$B$194)</f>
        <v>1</v>
      </c>
      <c r="N81" s="17" t="str">
        <f>CONCATENATE(HOUR(Tabela132[[#This Row],[DATA INICIO]]),":",MINUTE(Tabela132[[#This Row],[DATA INICIO]]))</f>
        <v>17:34</v>
      </c>
      <c r="O81" s="12"/>
    </row>
    <row r="82" spans="1:15" ht="76.5" hidden="1" x14ac:dyDescent="0.25">
      <c r="A82" s="9" t="s">
        <v>15</v>
      </c>
      <c r="B82" s="1" t="s">
        <v>107</v>
      </c>
      <c r="C82" s="10" t="s">
        <v>17</v>
      </c>
      <c r="D82" s="11" t="s">
        <v>38</v>
      </c>
      <c r="E82" s="11" t="str">
        <f>CONCATENATE(Tabela132[[#This Row],[TRAMITE_SETOR]],"_Atualiz")</f>
        <v>SPO_Atualiz</v>
      </c>
      <c r="F82" s="12" t="s">
        <v>39</v>
      </c>
      <c r="G82" s="12"/>
      <c r="H82" s="13">
        <v>42639.753472222219</v>
      </c>
      <c r="I82" s="13">
        <v>42640.544444444444</v>
      </c>
      <c r="J82" s="1" t="s">
        <v>40</v>
      </c>
      <c r="K82" s="14">
        <f t="shared" si="2"/>
        <v>0.79097222222480923</v>
      </c>
      <c r="L82" s="15">
        <f t="shared" si="3"/>
        <v>0.79097222222480923</v>
      </c>
      <c r="M82" s="16">
        <f>NETWORKDAYS.INTL(DATE(YEAR(H82),MONTH(I82),DAY(H82)),DATE(YEAR(I82),MONTH(I82),DAY(I82)),1,[1]LISTAFERIADOS!$B$2:$B$194)</f>
        <v>2</v>
      </c>
      <c r="N82" s="17" t="str">
        <f>CONCATENATE(HOUR(Tabela132[[#This Row],[DATA INICIO]]),":",MINUTE(Tabela132[[#This Row],[DATA INICIO]]))</f>
        <v>18:5</v>
      </c>
      <c r="O82" s="12"/>
    </row>
    <row r="83" spans="1:15" ht="63.75" hidden="1" x14ac:dyDescent="0.25">
      <c r="A83" s="9" t="s">
        <v>15</v>
      </c>
      <c r="B83" s="1" t="s">
        <v>107</v>
      </c>
      <c r="C83" s="10" t="s">
        <v>17</v>
      </c>
      <c r="D83" s="11" t="s">
        <v>41</v>
      </c>
      <c r="E83" s="11" t="str">
        <f>CONCATENATE(Tabela132[[#This Row],[TRAMITE_SETOR]],"_Atualiz")</f>
        <v>CO_Atualiz</v>
      </c>
      <c r="F83" s="12" t="s">
        <v>42</v>
      </c>
      <c r="G83" s="12"/>
      <c r="H83" s="13">
        <v>42640.544444444444</v>
      </c>
      <c r="I83" s="13">
        <v>42640.609722222223</v>
      </c>
      <c r="J83" s="1" t="s">
        <v>118</v>
      </c>
      <c r="K83" s="14">
        <f t="shared" si="2"/>
        <v>6.5277777779556345E-2</v>
      </c>
      <c r="L83" s="15">
        <f t="shared" si="3"/>
        <v>6.5277777779556345E-2</v>
      </c>
      <c r="M83" s="16">
        <f>NETWORKDAYS.INTL(DATE(YEAR(H83),MONTH(I83),DAY(H83)),DATE(YEAR(I83),MONTH(I83),DAY(I83)),1,[1]LISTAFERIADOS!$B$2:$B$194)</f>
        <v>1</v>
      </c>
      <c r="N83" s="17" t="str">
        <f>CONCATENATE(HOUR(Tabela132[[#This Row],[DATA INICIO]]),":",MINUTE(Tabela132[[#This Row],[DATA INICIO]]))</f>
        <v>13:4</v>
      </c>
      <c r="O83" s="12"/>
    </row>
    <row r="84" spans="1:15" ht="51" hidden="1" x14ac:dyDescent="0.25">
      <c r="A84" s="9" t="s">
        <v>15</v>
      </c>
      <c r="B84" s="1" t="s">
        <v>107</v>
      </c>
      <c r="C84" s="10" t="s">
        <v>17</v>
      </c>
      <c r="D84" s="11" t="s">
        <v>44</v>
      </c>
      <c r="E84" s="11" t="str">
        <f>CONCATENATE(Tabela132[[#This Row],[TRAMITE_SETOR]],"_Atualiz")</f>
        <v>SECOFC_Atualiz</v>
      </c>
      <c r="F84" s="12" t="s">
        <v>45</v>
      </c>
      <c r="G84" s="12"/>
      <c r="H84" s="13">
        <v>42640.609722222223</v>
      </c>
      <c r="I84" s="13">
        <v>42640.67083333333</v>
      </c>
      <c r="J84" s="1" t="s">
        <v>46</v>
      </c>
      <c r="K84" s="14">
        <f t="shared" si="2"/>
        <v>6.1111111106583849E-2</v>
      </c>
      <c r="L84" s="15">
        <f t="shared" si="3"/>
        <v>6.1111111106583849E-2</v>
      </c>
      <c r="M84" s="16">
        <f>NETWORKDAYS.INTL(DATE(YEAR(H84),MONTH(I84),DAY(H84)),DATE(YEAR(I84),MONTH(I84),DAY(I84)),1,[1]LISTAFERIADOS!$B$2:$B$194)</f>
        <v>1</v>
      </c>
      <c r="N84" s="17" t="str">
        <f>CONCATENATE(HOUR(Tabela132[[#This Row],[DATA INICIO]]),":",MINUTE(Tabela132[[#This Row],[DATA INICIO]]))</f>
        <v>14:38</v>
      </c>
      <c r="O84" s="12"/>
    </row>
    <row r="85" spans="1:15" ht="25.5" hidden="1" x14ac:dyDescent="0.25">
      <c r="A85" s="9" t="s">
        <v>15</v>
      </c>
      <c r="B85" s="1" t="s">
        <v>107</v>
      </c>
      <c r="C85" s="10" t="s">
        <v>17</v>
      </c>
      <c r="D85" s="11" t="s">
        <v>47</v>
      </c>
      <c r="E85" s="11" t="str">
        <f>CONCATENATE(Tabela132[[#This Row],[TRAMITE_SETOR]],"_Atualiz")</f>
        <v>CLC_Atualiz</v>
      </c>
      <c r="F85" s="12" t="s">
        <v>48</v>
      </c>
      <c r="G85" s="12"/>
      <c r="H85" s="13">
        <v>42640.67083333333</v>
      </c>
      <c r="I85" s="13">
        <v>42641.780555555553</v>
      </c>
      <c r="J85" s="1" t="s">
        <v>49</v>
      </c>
      <c r="K85" s="14">
        <f t="shared" si="2"/>
        <v>1.109722222223354</v>
      </c>
      <c r="L85" s="15">
        <f t="shared" si="3"/>
        <v>1.109722222223354</v>
      </c>
      <c r="M85" s="16">
        <f>NETWORKDAYS.INTL(DATE(YEAR(H85),MONTH(I85),DAY(H85)),DATE(YEAR(I85),MONTH(I85),DAY(I85)),1,[1]LISTAFERIADOS!$B$2:$B$194)</f>
        <v>2</v>
      </c>
      <c r="N85" s="17" t="str">
        <f>CONCATENATE(HOUR(Tabela132[[#This Row],[DATA INICIO]]),":",MINUTE(Tabela132[[#This Row],[DATA INICIO]]))</f>
        <v>16:6</v>
      </c>
      <c r="O85" s="12"/>
    </row>
    <row r="86" spans="1:15" hidden="1" x14ac:dyDescent="0.25">
      <c r="A86" s="9" t="s">
        <v>15</v>
      </c>
      <c r="B86" s="1" t="s">
        <v>107</v>
      </c>
      <c r="C86" s="10" t="s">
        <v>17</v>
      </c>
      <c r="D86" s="11" t="s">
        <v>119</v>
      </c>
      <c r="E86" s="11" t="str">
        <f>CONCATENATE(Tabela132[[#This Row],[TRAMITE_SETOR]],"_Atualiz")</f>
        <v>SASG_Atualiz</v>
      </c>
      <c r="F86" s="12" t="s">
        <v>120</v>
      </c>
      <c r="G86" s="12"/>
      <c r="H86" s="13">
        <v>42641.780555555553</v>
      </c>
      <c r="I86" s="13">
        <v>42642.476388888892</v>
      </c>
      <c r="J86" s="1" t="s">
        <v>20</v>
      </c>
      <c r="K86" s="14">
        <f t="shared" si="2"/>
        <v>0.69583333333866904</v>
      </c>
      <c r="L86" s="15">
        <f t="shared" si="3"/>
        <v>0.69583333333866904</v>
      </c>
      <c r="M86" s="16">
        <f>NETWORKDAYS.INTL(DATE(YEAR(H86),MONTH(I86),DAY(H86)),DATE(YEAR(I86),MONTH(I86),DAY(I86)),1,[1]LISTAFERIADOS!$B$2:$B$194)</f>
        <v>2</v>
      </c>
      <c r="N86" s="17" t="str">
        <f>CONCATENATE(HOUR(Tabela132[[#This Row],[DATA INICIO]]),":",MINUTE(Tabela132[[#This Row],[DATA INICIO]]))</f>
        <v>18:44</v>
      </c>
      <c r="O86" s="12"/>
    </row>
    <row r="87" spans="1:15" hidden="1" x14ac:dyDescent="0.25">
      <c r="A87" s="9" t="s">
        <v>15</v>
      </c>
      <c r="B87" s="1" t="s">
        <v>107</v>
      </c>
      <c r="C87" s="10" t="s">
        <v>17</v>
      </c>
      <c r="D87" s="11" t="s">
        <v>50</v>
      </c>
      <c r="E87" s="11" t="str">
        <f>CONCATENATE(Tabela132[[#This Row],[TRAMITE_SETOR]],"_Atualiz")</f>
        <v>SC_Atualiz</v>
      </c>
      <c r="F87" s="12" t="s">
        <v>51</v>
      </c>
      <c r="G87" s="12"/>
      <c r="H87" s="13">
        <v>42641.780555555553</v>
      </c>
      <c r="I87" s="13">
        <v>42643.626388888886</v>
      </c>
      <c r="J87" s="1" t="s">
        <v>20</v>
      </c>
      <c r="K87" s="14">
        <f t="shared" si="2"/>
        <v>1.8458333333328483</v>
      </c>
      <c r="L87" s="15">
        <f t="shared" si="3"/>
        <v>1.8458333333328483</v>
      </c>
      <c r="M87" s="16">
        <f>NETWORKDAYS.INTL(DATE(YEAR(H87),MONTH(I87),DAY(H87)),DATE(YEAR(I87),MONTH(I87),DAY(I87)),1,[1]LISTAFERIADOS!$B$2:$B$194)</f>
        <v>3</v>
      </c>
      <c r="N87" s="17" t="str">
        <f>CONCATENATE(HOUR(Tabela132[[#This Row],[DATA INICIO]]),":",MINUTE(Tabela132[[#This Row],[DATA INICIO]]))</f>
        <v>18:44</v>
      </c>
      <c r="O87" s="12"/>
    </row>
    <row r="88" spans="1:15" ht="38.25" hidden="1" x14ac:dyDescent="0.25">
      <c r="A88" s="9" t="s">
        <v>15</v>
      </c>
      <c r="B88" s="1" t="s">
        <v>107</v>
      </c>
      <c r="C88" s="10" t="s">
        <v>17</v>
      </c>
      <c r="D88" s="11" t="s">
        <v>47</v>
      </c>
      <c r="E88" s="11" t="str">
        <f>CONCATENATE(Tabela132[[#This Row],[TRAMITE_SETOR]],"_Atualiz")</f>
        <v>CLC_Atualiz</v>
      </c>
      <c r="F88" s="12" t="s">
        <v>48</v>
      </c>
      <c r="G88" s="12"/>
      <c r="H88" s="13">
        <v>42643.626388888886</v>
      </c>
      <c r="I88" s="13">
        <v>42646.794444444444</v>
      </c>
      <c r="J88" s="1" t="s">
        <v>79</v>
      </c>
      <c r="K88" s="14">
        <f t="shared" si="2"/>
        <v>3.1680555555576575</v>
      </c>
      <c r="L88" s="15">
        <f t="shared" si="3"/>
        <v>3.1680555555576575</v>
      </c>
      <c r="M88" s="16">
        <f>NETWORKDAYS.INTL(DATE(YEAR(H88),MONTH(I88),DAY(H88)),DATE(YEAR(I88),MONTH(I88),DAY(I88)),1,[1]LISTAFERIADOS!$B$2:$B$194)</f>
        <v>-19</v>
      </c>
      <c r="N88" s="17" t="str">
        <f>CONCATENATE(HOUR(Tabela132[[#This Row],[DATA INICIO]]),":",MINUTE(Tabela132[[#This Row],[DATA INICIO]]))</f>
        <v>15:2</v>
      </c>
      <c r="O88" s="12"/>
    </row>
    <row r="89" spans="1:15" ht="63.75" hidden="1" x14ac:dyDescent="0.25">
      <c r="A89" s="9" t="s">
        <v>15</v>
      </c>
      <c r="B89" s="1" t="s">
        <v>107</v>
      </c>
      <c r="C89" s="10" t="s">
        <v>17</v>
      </c>
      <c r="D89" s="11" t="s">
        <v>54</v>
      </c>
      <c r="E89" s="11" t="str">
        <f>CONCATENATE(Tabela132[[#This Row],[TRAMITE_SETOR]],"_Atualiz")</f>
        <v>SCON_Atualiz</v>
      </c>
      <c r="F89" s="12" t="s">
        <v>55</v>
      </c>
      <c r="G89" s="12"/>
      <c r="H89" s="13">
        <v>42646.794444444444</v>
      </c>
      <c r="I89" s="13">
        <v>42653.765277777777</v>
      </c>
      <c r="J89" s="1" t="s">
        <v>121</v>
      </c>
      <c r="K89" s="14">
        <f t="shared" si="2"/>
        <v>6.9708333333328483</v>
      </c>
      <c r="L89" s="15">
        <f t="shared" si="3"/>
        <v>6.9708333333328483</v>
      </c>
      <c r="M89" s="16">
        <f>NETWORKDAYS.INTL(DATE(YEAR(H89),MONTH(I89),DAY(H89)),DATE(YEAR(I89),MONTH(I89),DAY(I89)),1,[1]LISTAFERIADOS!$B$2:$B$194)</f>
        <v>6</v>
      </c>
      <c r="N89" s="17" t="str">
        <f>CONCATENATE(HOUR(Tabela132[[#This Row],[DATA INICIO]]),":",MINUTE(Tabela132[[#This Row],[DATA INICIO]]))</f>
        <v>19:4</v>
      </c>
      <c r="O89" s="12"/>
    </row>
    <row r="90" spans="1:15" hidden="1" x14ac:dyDescent="0.25">
      <c r="A90" s="9" t="s">
        <v>15</v>
      </c>
      <c r="B90" s="1" t="s">
        <v>107</v>
      </c>
      <c r="C90" s="10" t="s">
        <v>17</v>
      </c>
      <c r="D90" s="11" t="s">
        <v>47</v>
      </c>
      <c r="E90" s="11" t="str">
        <f>CONCATENATE(Tabela132[[#This Row],[TRAMITE_SETOR]],"_Atualiz")</f>
        <v>CLC_Atualiz</v>
      </c>
      <c r="F90" s="12" t="s">
        <v>48</v>
      </c>
      <c r="G90" s="12"/>
      <c r="H90" s="13">
        <v>42653.765277777777</v>
      </c>
      <c r="I90" s="13">
        <v>42656.819444444445</v>
      </c>
      <c r="J90" s="1" t="s">
        <v>37</v>
      </c>
      <c r="K90" s="14">
        <f t="shared" si="2"/>
        <v>3.0541666666686069</v>
      </c>
      <c r="L90" s="15">
        <f t="shared" si="3"/>
        <v>3.0541666666686069</v>
      </c>
      <c r="M90" s="16">
        <f>NETWORKDAYS.INTL(DATE(YEAR(H90),MONTH(I90),DAY(H90)),DATE(YEAR(I90),MONTH(I90),DAY(I90)),1,[1]LISTAFERIADOS!$B$2:$B$194)</f>
        <v>3</v>
      </c>
      <c r="N90" s="17" t="str">
        <f>CONCATENATE(HOUR(Tabela132[[#This Row],[DATA INICIO]]),":",MINUTE(Tabela132[[#This Row],[DATA INICIO]]))</f>
        <v>18:22</v>
      </c>
      <c r="O90" s="12"/>
    </row>
    <row r="91" spans="1:15" ht="51" hidden="1" x14ac:dyDescent="0.25">
      <c r="A91" s="9" t="s">
        <v>15</v>
      </c>
      <c r="B91" s="1" t="s">
        <v>107</v>
      </c>
      <c r="C91" s="10" t="s">
        <v>17</v>
      </c>
      <c r="D91" s="11" t="s">
        <v>122</v>
      </c>
      <c r="E91" s="11" t="str">
        <f>CONCATENATE(Tabela132[[#This Row],[TRAMITE_SETOR]],"_Atualiz")</f>
        <v>SECGA_Atualiz</v>
      </c>
      <c r="F91" s="12" t="s">
        <v>123</v>
      </c>
      <c r="G91" s="12"/>
      <c r="H91" s="13">
        <v>42656.819444444445</v>
      </c>
      <c r="I91" s="13">
        <v>42657.69027777778</v>
      </c>
      <c r="J91" s="1" t="s">
        <v>124</v>
      </c>
      <c r="K91" s="14">
        <f t="shared" si="2"/>
        <v>0.87083333333430346</v>
      </c>
      <c r="L91" s="15">
        <f t="shared" si="3"/>
        <v>0.87083333333430346</v>
      </c>
      <c r="M91" s="16">
        <f>NETWORKDAYS.INTL(DATE(YEAR(H91),MONTH(I91),DAY(H91)),DATE(YEAR(I91),MONTH(I91),DAY(I91)),1,[1]LISTAFERIADOS!$B$2:$B$194)</f>
        <v>2</v>
      </c>
      <c r="N91" s="17" t="str">
        <f>CONCATENATE(HOUR(Tabela132[[#This Row],[DATA INICIO]]),":",MINUTE(Tabela132[[#This Row],[DATA INICIO]]))</f>
        <v>19:40</v>
      </c>
      <c r="O91" s="12"/>
    </row>
    <row r="92" spans="1:15" ht="127.5" hidden="1" x14ac:dyDescent="0.25">
      <c r="A92" s="9" t="s">
        <v>15</v>
      </c>
      <c r="B92" s="1" t="s">
        <v>107</v>
      </c>
      <c r="C92" s="10" t="s">
        <v>17</v>
      </c>
      <c r="D92" s="11" t="s">
        <v>119</v>
      </c>
      <c r="E92" s="11" t="str">
        <f>CONCATENATE(Tabela132[[#This Row],[TRAMITE_SETOR]],"_Atualiz")</f>
        <v>SASG_Atualiz</v>
      </c>
      <c r="F92" s="12" t="s">
        <v>120</v>
      </c>
      <c r="G92" s="12"/>
      <c r="H92" s="13">
        <v>42657.69027777778</v>
      </c>
      <c r="I92" s="13">
        <v>42663.504166666666</v>
      </c>
      <c r="J92" s="1" t="s">
        <v>125</v>
      </c>
      <c r="K92" s="14">
        <f t="shared" si="2"/>
        <v>5.8138888888861402</v>
      </c>
      <c r="L92" s="15">
        <f t="shared" si="3"/>
        <v>5.8138888888861402</v>
      </c>
      <c r="M92" s="16">
        <f>NETWORKDAYS.INTL(DATE(YEAR(H92),MONTH(I92),DAY(H92)),DATE(YEAR(I92),MONTH(I92),DAY(I92)),1,[1]LISTAFERIADOS!$B$2:$B$194)</f>
        <v>5</v>
      </c>
      <c r="N92" s="17" t="str">
        <f>CONCATENATE(HOUR(Tabela132[[#This Row],[DATA INICIO]]),":",MINUTE(Tabela132[[#This Row],[DATA INICIO]]))</f>
        <v>16:34</v>
      </c>
      <c r="O92" s="12"/>
    </row>
    <row r="93" spans="1:15" ht="76.5" hidden="1" x14ac:dyDescent="0.25">
      <c r="A93" s="9" t="s">
        <v>15</v>
      </c>
      <c r="B93" s="1" t="s">
        <v>107</v>
      </c>
      <c r="C93" s="10" t="s">
        <v>17</v>
      </c>
      <c r="D93" s="11" t="s">
        <v>47</v>
      </c>
      <c r="E93" s="11" t="str">
        <f>CONCATENATE(Tabela132[[#This Row],[TRAMITE_SETOR]],"_Atualiz")</f>
        <v>CLC_Atualiz</v>
      </c>
      <c r="F93" s="12" t="s">
        <v>48</v>
      </c>
      <c r="G93" s="12"/>
      <c r="H93" s="13">
        <v>42663.504166666666</v>
      </c>
      <c r="I93" s="13">
        <v>42663.669444444444</v>
      </c>
      <c r="J93" s="1" t="s">
        <v>126</v>
      </c>
      <c r="K93" s="14">
        <f t="shared" si="2"/>
        <v>0.16527777777810115</v>
      </c>
      <c r="L93" s="15">
        <f t="shared" si="3"/>
        <v>0.16527777777810115</v>
      </c>
      <c r="M93" s="16">
        <f>NETWORKDAYS.INTL(DATE(YEAR(H93),MONTH(I93),DAY(H93)),DATE(YEAR(I93),MONTH(I93),DAY(I93)),1,[1]LISTAFERIADOS!$B$2:$B$194)</f>
        <v>1</v>
      </c>
      <c r="N93" s="17" t="str">
        <f>CONCATENATE(HOUR(Tabela132[[#This Row],[DATA INICIO]]),":",MINUTE(Tabela132[[#This Row],[DATA INICIO]]))</f>
        <v>12:6</v>
      </c>
      <c r="O93" s="12"/>
    </row>
    <row r="94" spans="1:15" ht="38.25" hidden="1" x14ac:dyDescent="0.25">
      <c r="A94" s="9" t="s">
        <v>15</v>
      </c>
      <c r="B94" s="1" t="s">
        <v>107</v>
      </c>
      <c r="C94" s="10" t="s">
        <v>17</v>
      </c>
      <c r="D94" s="11" t="s">
        <v>122</v>
      </c>
      <c r="E94" s="11" t="str">
        <f>CONCATENATE(Tabela132[[#This Row],[TRAMITE_SETOR]],"_Atualiz")</f>
        <v>SECGA_Atualiz</v>
      </c>
      <c r="F94" s="12" t="s">
        <v>123</v>
      </c>
      <c r="G94" s="12"/>
      <c r="H94" s="13">
        <v>42663.669444444444</v>
      </c>
      <c r="I94" s="13">
        <v>42663.74722222222</v>
      </c>
      <c r="J94" s="1" t="s">
        <v>127</v>
      </c>
      <c r="K94" s="14">
        <f t="shared" si="2"/>
        <v>7.7777777776645962E-2</v>
      </c>
      <c r="L94" s="15">
        <f t="shared" si="3"/>
        <v>7.7777777776645962E-2</v>
      </c>
      <c r="M94" s="16">
        <f>NETWORKDAYS.INTL(DATE(YEAR(H94),MONTH(I94),DAY(H94)),DATE(YEAR(I94),MONTH(I94),DAY(I94)),1,[1]LISTAFERIADOS!$B$2:$B$194)</f>
        <v>1</v>
      </c>
      <c r="N94" s="17" t="str">
        <f>CONCATENATE(HOUR(Tabela132[[#This Row],[DATA INICIO]]),":",MINUTE(Tabela132[[#This Row],[DATA INICIO]]))</f>
        <v>16:4</v>
      </c>
      <c r="O94" s="12"/>
    </row>
    <row r="95" spans="1:15" ht="38.25" hidden="1" x14ac:dyDescent="0.25">
      <c r="A95" s="9" t="s">
        <v>15</v>
      </c>
      <c r="B95" s="1" t="s">
        <v>107</v>
      </c>
      <c r="C95" s="10" t="s">
        <v>17</v>
      </c>
      <c r="D95" s="11" t="s">
        <v>69</v>
      </c>
      <c r="E95" s="11" t="str">
        <f>CONCATENATE(Tabela132[[#This Row],[TRAMITE_SETOR]],"_Atualiz")</f>
        <v>ASSDG_Atualiz</v>
      </c>
      <c r="F95" s="12" t="s">
        <v>70</v>
      </c>
      <c r="G95" s="12"/>
      <c r="H95" s="13">
        <v>42663.74722222222</v>
      </c>
      <c r="I95" s="13">
        <v>42664.765277777777</v>
      </c>
      <c r="J95" s="1" t="s">
        <v>128</v>
      </c>
      <c r="K95" s="14">
        <f t="shared" si="2"/>
        <v>1.0180555555562023</v>
      </c>
      <c r="L95" s="15">
        <f t="shared" si="3"/>
        <v>1.0180555555562023</v>
      </c>
      <c r="M95" s="16">
        <f>NETWORKDAYS.INTL(DATE(YEAR(H95),MONTH(I95),DAY(H95)),DATE(YEAR(I95),MONTH(I95),DAY(I95)),1,[1]LISTAFERIADOS!$B$2:$B$194)</f>
        <v>2</v>
      </c>
      <c r="N95" s="17" t="str">
        <f>CONCATENATE(HOUR(Tabela132[[#This Row],[DATA INICIO]]),":",MINUTE(Tabela132[[#This Row],[DATA INICIO]]))</f>
        <v>17:56</v>
      </c>
      <c r="O95" s="12"/>
    </row>
    <row r="96" spans="1:15" ht="25.5" hidden="1" x14ac:dyDescent="0.25">
      <c r="A96" s="9" t="s">
        <v>15</v>
      </c>
      <c r="B96" s="1" t="s">
        <v>107</v>
      </c>
      <c r="C96" s="10" t="s">
        <v>17</v>
      </c>
      <c r="D96" s="11" t="s">
        <v>21</v>
      </c>
      <c r="E96" s="11" t="str">
        <f>CONCATENATE(Tabela132[[#This Row],[TRAMITE_SETOR]],"_Atualiz")</f>
        <v>DG_Atualiz</v>
      </c>
      <c r="F96" s="12" t="s">
        <v>22</v>
      </c>
      <c r="G96" s="12"/>
      <c r="H96" s="13">
        <v>42664.765277777777</v>
      </c>
      <c r="I96" s="13">
        <v>42667.788194444445</v>
      </c>
      <c r="J96" s="1" t="s">
        <v>98</v>
      </c>
      <c r="K96" s="14">
        <f t="shared" si="2"/>
        <v>3.0229166666686069</v>
      </c>
      <c r="L96" s="15">
        <f t="shared" si="3"/>
        <v>3.0229166666686069</v>
      </c>
      <c r="M96" s="16">
        <f>NETWORKDAYS.INTL(DATE(YEAR(H96),MONTH(I96),DAY(H96)),DATE(YEAR(I96),MONTH(I96),DAY(I96)),1,[1]LISTAFERIADOS!$B$2:$B$194)</f>
        <v>2</v>
      </c>
      <c r="N96" s="17" t="str">
        <f>CONCATENATE(HOUR(Tabela132[[#This Row],[DATA INICIO]]),":",MINUTE(Tabela132[[#This Row],[DATA INICIO]]))</f>
        <v>18:22</v>
      </c>
      <c r="O96" s="12"/>
    </row>
    <row r="97" spans="1:15" ht="25.5" hidden="1" x14ac:dyDescent="0.25">
      <c r="A97" s="9" t="s">
        <v>15</v>
      </c>
      <c r="B97" s="1" t="s">
        <v>107</v>
      </c>
      <c r="C97" s="10" t="s">
        <v>17</v>
      </c>
      <c r="D97" s="11" t="s">
        <v>41</v>
      </c>
      <c r="E97" s="11" t="str">
        <f>CONCATENATE(Tabela132[[#This Row],[TRAMITE_SETOR]],"_Atualiz")</f>
        <v>CO_Atualiz</v>
      </c>
      <c r="F97" s="12" t="s">
        <v>42</v>
      </c>
      <c r="G97" s="12"/>
      <c r="H97" s="13">
        <v>42667.788194444445</v>
      </c>
      <c r="I97" s="13">
        <v>42667.791666666664</v>
      </c>
      <c r="J97" s="1" t="s">
        <v>75</v>
      </c>
      <c r="K97" s="14">
        <f t="shared" si="2"/>
        <v>3.4722222189884633E-3</v>
      </c>
      <c r="L97" s="15">
        <f t="shared" si="3"/>
        <v>3.4722222189884633E-3</v>
      </c>
      <c r="M97" s="16">
        <f>NETWORKDAYS.INTL(DATE(YEAR(H97),MONTH(I97),DAY(H97)),DATE(YEAR(I97),MONTH(I97),DAY(I97)),1,[1]LISTAFERIADOS!$B$2:$B$194)</f>
        <v>1</v>
      </c>
      <c r="N97" s="17" t="str">
        <f>CONCATENATE(HOUR(Tabela132[[#This Row],[DATA INICIO]]),":",MINUTE(Tabela132[[#This Row],[DATA INICIO]]))</f>
        <v>18:55</v>
      </c>
      <c r="O97" s="12"/>
    </row>
    <row r="98" spans="1:15" ht="127.5" hidden="1" x14ac:dyDescent="0.25">
      <c r="A98" s="9" t="s">
        <v>15</v>
      </c>
      <c r="B98" s="1" t="s">
        <v>107</v>
      </c>
      <c r="C98" s="10" t="s">
        <v>17</v>
      </c>
      <c r="D98" s="11" t="s">
        <v>76</v>
      </c>
      <c r="E98" s="11" t="str">
        <f>CONCATENATE(Tabela132[[#This Row],[TRAMITE_SETOR]],"_Atualiz")</f>
        <v>ACO_Atualiz</v>
      </c>
      <c r="F98" s="12" t="s">
        <v>77</v>
      </c>
      <c r="G98" s="12"/>
      <c r="H98" s="13">
        <v>42667.791666666664</v>
      </c>
      <c r="I98" s="13">
        <v>42668.65347222222</v>
      </c>
      <c r="J98" s="1" t="s">
        <v>129</v>
      </c>
      <c r="K98" s="14">
        <f t="shared" si="2"/>
        <v>0.86180555555620231</v>
      </c>
      <c r="L98" s="15">
        <f t="shared" si="3"/>
        <v>0.86180555555620231</v>
      </c>
      <c r="M98" s="16">
        <f>NETWORKDAYS.INTL(DATE(YEAR(H98),MONTH(I98),DAY(H98)),DATE(YEAR(I98),MONTH(I98),DAY(I98)),1,[1]LISTAFERIADOS!$B$2:$B$194)</f>
        <v>2</v>
      </c>
      <c r="N98" s="17" t="str">
        <f>CONCATENATE(HOUR(Tabela132[[#This Row],[DATA INICIO]]),":",MINUTE(Tabela132[[#This Row],[DATA INICIO]]))</f>
        <v>19:0</v>
      </c>
      <c r="O98" s="12"/>
    </row>
    <row r="99" spans="1:15" hidden="1" x14ac:dyDescent="0.25">
      <c r="A99" s="9" t="s">
        <v>15</v>
      </c>
      <c r="B99" s="1" t="s">
        <v>107</v>
      </c>
      <c r="C99" s="10" t="s">
        <v>17</v>
      </c>
      <c r="D99" s="11" t="s">
        <v>44</v>
      </c>
      <c r="E99" s="11" t="str">
        <f>CONCATENATE(Tabela132[[#This Row],[TRAMITE_SETOR]],"_Atualiz")</f>
        <v>SECOFC_Atualiz</v>
      </c>
      <c r="F99" s="12" t="s">
        <v>45</v>
      </c>
      <c r="G99" s="12"/>
      <c r="H99" s="13">
        <v>42668.65347222222</v>
      </c>
      <c r="I99" s="13">
        <v>42668.656944444447</v>
      </c>
      <c r="J99" s="1" t="s">
        <v>20</v>
      </c>
      <c r="K99" s="14">
        <f t="shared" si="2"/>
        <v>3.4722222262644209E-3</v>
      </c>
      <c r="L99" s="15">
        <f t="shared" si="3"/>
        <v>3.4722222262644209E-3</v>
      </c>
      <c r="M99" s="16">
        <f>NETWORKDAYS.INTL(DATE(YEAR(H99),MONTH(I99),DAY(H99)),DATE(YEAR(I99),MONTH(I99),DAY(I99)),1,[1]LISTAFERIADOS!$B$2:$B$194)</f>
        <v>1</v>
      </c>
      <c r="N99" s="17" t="str">
        <f>CONCATENATE(HOUR(Tabela132[[#This Row],[DATA INICIO]]),":",MINUTE(Tabela132[[#This Row],[DATA INICIO]]))</f>
        <v>15:41</v>
      </c>
      <c r="O99" s="12"/>
    </row>
    <row r="100" spans="1:15" ht="38.25" hidden="1" x14ac:dyDescent="0.25">
      <c r="A100" s="9" t="s">
        <v>15</v>
      </c>
      <c r="B100" s="1" t="s">
        <v>107</v>
      </c>
      <c r="C100" s="10" t="s">
        <v>17</v>
      </c>
      <c r="D100" s="11" t="s">
        <v>76</v>
      </c>
      <c r="E100" s="11" t="str">
        <f>CONCATENATE(Tabela132[[#This Row],[TRAMITE_SETOR]],"_Atualiz")</f>
        <v>ACO_Atualiz</v>
      </c>
      <c r="F100" s="12" t="s">
        <v>77</v>
      </c>
      <c r="G100" s="12"/>
      <c r="H100" s="13">
        <v>42668.656944444447</v>
      </c>
      <c r="I100" s="13">
        <v>42668.65902777778</v>
      </c>
      <c r="J100" s="1" t="s">
        <v>79</v>
      </c>
      <c r="K100" s="14">
        <f t="shared" si="2"/>
        <v>2.0833333328482695E-3</v>
      </c>
      <c r="L100" s="15">
        <f t="shared" si="3"/>
        <v>2.0833333328482695E-3</v>
      </c>
      <c r="M100" s="16">
        <f>NETWORKDAYS.INTL(DATE(YEAR(H100),MONTH(I100),DAY(H100)),DATE(YEAR(I100),MONTH(I100),DAY(I100)),1,[1]LISTAFERIADOS!$B$2:$B$194)</f>
        <v>1</v>
      </c>
      <c r="N100" s="17" t="str">
        <f>CONCATENATE(HOUR(Tabela132[[#This Row],[DATA INICIO]]),":",MINUTE(Tabela132[[#This Row],[DATA INICIO]]))</f>
        <v>15:46</v>
      </c>
      <c r="O100" s="12"/>
    </row>
    <row r="101" spans="1:15" hidden="1" x14ac:dyDescent="0.25">
      <c r="A101" s="9" t="s">
        <v>15</v>
      </c>
      <c r="B101" s="1" t="s">
        <v>107</v>
      </c>
      <c r="C101" s="10" t="s">
        <v>17</v>
      </c>
      <c r="D101" s="11" t="s">
        <v>21</v>
      </c>
      <c r="E101" s="11" t="str">
        <f>CONCATENATE(Tabela132[[#This Row],[TRAMITE_SETOR]],"_Atualiz")</f>
        <v>DG_Atualiz</v>
      </c>
      <c r="F101" s="12" t="s">
        <v>22</v>
      </c>
      <c r="G101" s="12"/>
      <c r="H101" s="13">
        <v>42668.65902777778</v>
      </c>
      <c r="I101" s="13">
        <v>42668.73541666667</v>
      </c>
      <c r="J101" s="1" t="s">
        <v>20</v>
      </c>
      <c r="K101" s="14">
        <f t="shared" si="2"/>
        <v>7.6388888890505768E-2</v>
      </c>
      <c r="L101" s="15">
        <f t="shared" si="3"/>
        <v>7.6388888890505768E-2</v>
      </c>
      <c r="M101" s="16">
        <f>NETWORKDAYS.INTL(DATE(YEAR(H101),MONTH(I101),DAY(H101)),DATE(YEAR(I101),MONTH(I101),DAY(I101)),1,[1]LISTAFERIADOS!$B$2:$B$194)</f>
        <v>1</v>
      </c>
      <c r="N101" s="17" t="str">
        <f>CONCATENATE(HOUR(Tabela132[[#This Row],[DATA INICIO]]),":",MINUTE(Tabela132[[#This Row],[DATA INICIO]]))</f>
        <v>15:49</v>
      </c>
      <c r="O101" s="12"/>
    </row>
    <row r="102" spans="1:15" ht="38.25" hidden="1" x14ac:dyDescent="0.25">
      <c r="A102" s="9" t="s">
        <v>15</v>
      </c>
      <c r="B102" s="1" t="s">
        <v>107</v>
      </c>
      <c r="C102" s="10" t="s">
        <v>17</v>
      </c>
      <c r="D102" s="11" t="s">
        <v>76</v>
      </c>
      <c r="E102" s="11" t="str">
        <f>CONCATENATE(Tabela132[[#This Row],[TRAMITE_SETOR]],"_Atualiz")</f>
        <v>ACO_Atualiz</v>
      </c>
      <c r="F102" s="12" t="s">
        <v>77</v>
      </c>
      <c r="G102" s="12"/>
      <c r="H102" s="13">
        <v>42668.73541666667</v>
      </c>
      <c r="I102" s="13">
        <v>42668.737500000003</v>
      </c>
      <c r="J102" s="1" t="s">
        <v>79</v>
      </c>
      <c r="K102" s="14">
        <f t="shared" si="2"/>
        <v>2.0833333328482695E-3</v>
      </c>
      <c r="L102" s="15">
        <f t="shared" si="3"/>
        <v>2.0833333328482695E-3</v>
      </c>
      <c r="M102" s="16">
        <f>NETWORKDAYS.INTL(DATE(YEAR(H102),MONTH(I102),DAY(H102)),DATE(YEAR(I102),MONTH(I102),DAY(I102)),1,[1]LISTAFERIADOS!$B$2:$B$194)</f>
        <v>1</v>
      </c>
      <c r="N102" s="17" t="str">
        <f>CONCATENATE(HOUR(Tabela132[[#This Row],[DATA INICIO]]),":",MINUTE(Tabela132[[#This Row],[DATA INICIO]]))</f>
        <v>17:39</v>
      </c>
      <c r="O102" s="12"/>
    </row>
    <row r="103" spans="1:15" ht="25.5" hidden="1" x14ac:dyDescent="0.25">
      <c r="A103" s="9" t="s">
        <v>15</v>
      </c>
      <c r="B103" s="1" t="s">
        <v>107</v>
      </c>
      <c r="C103" s="10" t="s">
        <v>17</v>
      </c>
      <c r="D103" s="11" t="s">
        <v>80</v>
      </c>
      <c r="E103" s="11" t="str">
        <f>CONCATENATE(Tabela132[[#This Row],[TRAMITE_SETOR]],"_Atualiz")</f>
        <v>SAEO_Atualiz</v>
      </c>
      <c r="F103" s="12" t="s">
        <v>81</v>
      </c>
      <c r="G103" s="12"/>
      <c r="H103" s="13">
        <v>42668.737500000003</v>
      </c>
      <c r="I103" s="13">
        <v>42669.668749999997</v>
      </c>
      <c r="J103" s="1" t="s">
        <v>82</v>
      </c>
      <c r="K103" s="14">
        <f t="shared" si="2"/>
        <v>0.93124999999417923</v>
      </c>
      <c r="L103" s="15">
        <f t="shared" si="3"/>
        <v>0.93124999999417923</v>
      </c>
      <c r="M103" s="16">
        <f>NETWORKDAYS.INTL(DATE(YEAR(H103),MONTH(I103),DAY(H103)),DATE(YEAR(I103),MONTH(I103),DAY(I103)),1,[1]LISTAFERIADOS!$B$2:$B$194)</f>
        <v>2</v>
      </c>
      <c r="N103" s="17" t="str">
        <f>CONCATENATE(HOUR(Tabela132[[#This Row],[DATA INICIO]]),":",MINUTE(Tabela132[[#This Row],[DATA INICIO]]))</f>
        <v>17:42</v>
      </c>
      <c r="O103" s="12"/>
    </row>
    <row r="104" spans="1:15" ht="25.5" hidden="1" x14ac:dyDescent="0.25">
      <c r="A104" s="9" t="s">
        <v>15</v>
      </c>
      <c r="B104" s="1" t="s">
        <v>107</v>
      </c>
      <c r="C104" s="10" t="s">
        <v>17</v>
      </c>
      <c r="D104" s="11" t="s">
        <v>47</v>
      </c>
      <c r="E104" s="11" t="str">
        <f>CONCATENATE(Tabela132[[#This Row],[TRAMITE_SETOR]],"_Atualiz")</f>
        <v>CLC_Atualiz</v>
      </c>
      <c r="F104" s="12" t="s">
        <v>48</v>
      </c>
      <c r="G104" s="12"/>
      <c r="H104" s="13">
        <v>42669.668749999997</v>
      </c>
      <c r="I104" s="13">
        <v>42669.815972222219</v>
      </c>
      <c r="J104" s="1" t="s">
        <v>82</v>
      </c>
      <c r="K104" s="14">
        <f t="shared" si="2"/>
        <v>0.14722222222189885</v>
      </c>
      <c r="L104" s="15">
        <f t="shared" si="3"/>
        <v>0.14722222222189885</v>
      </c>
      <c r="M104" s="16">
        <f>NETWORKDAYS.INTL(DATE(YEAR(H104),MONTH(I104),DAY(H104)),DATE(YEAR(I104),MONTH(I104),DAY(I104)),1,[1]LISTAFERIADOS!$B$2:$B$194)</f>
        <v>1</v>
      </c>
      <c r="N104" s="17" t="str">
        <f>CONCATENATE(HOUR(Tabela132[[#This Row],[DATA INICIO]]),":",MINUTE(Tabela132[[#This Row],[DATA INICIO]]))</f>
        <v>16:3</v>
      </c>
      <c r="O104" s="12"/>
    </row>
    <row r="105" spans="1:15" ht="38.25" hidden="1" x14ac:dyDescent="0.25">
      <c r="A105" s="9" t="s">
        <v>15</v>
      </c>
      <c r="B105" s="1" t="s">
        <v>107</v>
      </c>
      <c r="C105" s="10" t="s">
        <v>17</v>
      </c>
      <c r="D105" s="11" t="s">
        <v>50</v>
      </c>
      <c r="E105" s="11" t="str">
        <f>CONCATENATE(Tabela132[[#This Row],[TRAMITE_SETOR]],"_Atualiz")</f>
        <v>SC_Atualiz</v>
      </c>
      <c r="F105" s="12" t="s">
        <v>51</v>
      </c>
      <c r="G105" s="12"/>
      <c r="H105" s="13">
        <v>42669.815972222219</v>
      </c>
      <c r="I105" s="13">
        <v>42670.625</v>
      </c>
      <c r="J105" s="1" t="s">
        <v>130</v>
      </c>
      <c r="K105" s="14">
        <f t="shared" si="2"/>
        <v>0.80902777778101154</v>
      </c>
      <c r="L105" s="15">
        <f t="shared" si="3"/>
        <v>0.80902777778101154</v>
      </c>
      <c r="M105" s="16">
        <f>NETWORKDAYS.INTL(DATE(YEAR(H105),MONTH(I105),DAY(H105)),DATE(YEAR(I105),MONTH(I105),DAY(I105)),1,[1]LISTAFERIADOS!$B$2:$B$194)</f>
        <v>2</v>
      </c>
      <c r="N105" s="17" t="str">
        <f>CONCATENATE(HOUR(Tabela132[[#This Row],[DATA INICIO]]),":",MINUTE(Tabela132[[#This Row],[DATA INICIO]]))</f>
        <v>19:35</v>
      </c>
      <c r="O105" s="12"/>
    </row>
    <row r="106" spans="1:15" ht="25.5" hidden="1" x14ac:dyDescent="0.25">
      <c r="A106" s="9" t="s">
        <v>15</v>
      </c>
      <c r="B106" s="1" t="s">
        <v>107</v>
      </c>
      <c r="C106" s="10" t="s">
        <v>17</v>
      </c>
      <c r="D106" s="11" t="s">
        <v>47</v>
      </c>
      <c r="E106" s="11" t="str">
        <f>CONCATENATE(Tabela132[[#This Row],[TRAMITE_SETOR]],"_Atualiz")</f>
        <v>CLC_Atualiz</v>
      </c>
      <c r="F106" s="12" t="s">
        <v>48</v>
      </c>
      <c r="G106" s="12"/>
      <c r="H106" s="13">
        <v>42670.625</v>
      </c>
      <c r="I106" s="13">
        <v>42670.86041666667</v>
      </c>
      <c r="J106" s="1" t="s">
        <v>131</v>
      </c>
      <c r="K106" s="14">
        <f t="shared" si="2"/>
        <v>0.23541666667006211</v>
      </c>
      <c r="L106" s="15">
        <f t="shared" si="3"/>
        <v>0.23541666667006211</v>
      </c>
      <c r="M106" s="16">
        <f>NETWORKDAYS.INTL(DATE(YEAR(H106),MONTH(I106),DAY(H106)),DATE(YEAR(I106),MONTH(I106),DAY(I106)),1,[1]LISTAFERIADOS!$B$2:$B$194)</f>
        <v>1</v>
      </c>
      <c r="N106" s="17" t="str">
        <f>CONCATENATE(HOUR(Tabela132[[#This Row],[DATA INICIO]]),":",MINUTE(Tabela132[[#This Row],[DATA INICIO]]))</f>
        <v>15:0</v>
      </c>
      <c r="O106" s="12"/>
    </row>
    <row r="107" spans="1:15" ht="25.5" hidden="1" x14ac:dyDescent="0.25">
      <c r="A107" s="9" t="s">
        <v>15</v>
      </c>
      <c r="B107" s="1" t="s">
        <v>107</v>
      </c>
      <c r="C107" s="10" t="s">
        <v>17</v>
      </c>
      <c r="D107" s="11" t="s">
        <v>54</v>
      </c>
      <c r="E107" s="11" t="str">
        <f>CONCATENATE(Tabela132[[#This Row],[TRAMITE_SETOR]],"_Atualiz")</f>
        <v>SCON_Atualiz</v>
      </c>
      <c r="F107" s="12" t="s">
        <v>55</v>
      </c>
      <c r="G107" s="12"/>
      <c r="H107" s="13">
        <v>42670.86041666667</v>
      </c>
      <c r="I107" s="13">
        <v>42691.760416666664</v>
      </c>
      <c r="J107" s="1" t="s">
        <v>132</v>
      </c>
      <c r="K107" s="14">
        <f t="shared" si="2"/>
        <v>20.899999999994179</v>
      </c>
      <c r="L107" s="15">
        <f t="shared" si="3"/>
        <v>20.899999999994179</v>
      </c>
      <c r="M107" s="16">
        <f>NETWORKDAYS.INTL(DATE(YEAR(H107),MONTH(I107),DAY(H107)),DATE(YEAR(I107),MONTH(I107),DAY(I107)),1,[1]LISTAFERIADOS!$B$2:$B$194)</f>
        <v>-7</v>
      </c>
      <c r="N107" s="17" t="str">
        <f>CONCATENATE(HOUR(Tabela132[[#This Row],[DATA INICIO]]),":",MINUTE(Tabela132[[#This Row],[DATA INICIO]]))</f>
        <v>20:39</v>
      </c>
      <c r="O107" s="12"/>
    </row>
    <row r="108" spans="1:15" ht="89.25" hidden="1" x14ac:dyDescent="0.25">
      <c r="A108" s="9" t="s">
        <v>15</v>
      </c>
      <c r="B108" s="1" t="s">
        <v>107</v>
      </c>
      <c r="C108" s="10" t="s">
        <v>17</v>
      </c>
      <c r="D108" s="11" t="s">
        <v>47</v>
      </c>
      <c r="E108" s="11" t="str">
        <f>CONCATENATE(Tabela132[[#This Row],[TRAMITE_SETOR]],"_Atualiz")</f>
        <v>CLC_Atualiz</v>
      </c>
      <c r="F108" s="12" t="s">
        <v>48</v>
      </c>
      <c r="G108" s="12"/>
      <c r="H108" s="13">
        <v>42691.760416666664</v>
      </c>
      <c r="I108" s="13">
        <v>42692.78125</v>
      </c>
      <c r="J108" s="1" t="s">
        <v>133</v>
      </c>
      <c r="K108" s="14">
        <f t="shared" si="2"/>
        <v>1.0208333333357587</v>
      </c>
      <c r="L108" s="15">
        <f t="shared" si="3"/>
        <v>1.0208333333357587</v>
      </c>
      <c r="M108" s="16">
        <f>NETWORKDAYS.INTL(DATE(YEAR(H108),MONTH(I108),DAY(H108)),DATE(YEAR(I108),MONTH(I108),DAY(I108)),1,[1]LISTAFERIADOS!$B$2:$B$194)</f>
        <v>2</v>
      </c>
      <c r="N108" s="17" t="str">
        <f>CONCATENATE(HOUR(Tabela132[[#This Row],[DATA INICIO]]),":",MINUTE(Tabela132[[#This Row],[DATA INICIO]]))</f>
        <v>18:15</v>
      </c>
      <c r="O108" s="12"/>
    </row>
    <row r="109" spans="1:15" ht="102" hidden="1" x14ac:dyDescent="0.25">
      <c r="A109" s="9" t="s">
        <v>15</v>
      </c>
      <c r="B109" s="1" t="s">
        <v>107</v>
      </c>
      <c r="C109" s="10" t="s">
        <v>17</v>
      </c>
      <c r="D109" s="11" t="s">
        <v>80</v>
      </c>
      <c r="E109" s="11" t="str">
        <f>CONCATENATE(Tabela132[[#This Row],[TRAMITE_SETOR]],"_Atualiz")</f>
        <v>SAEO_Atualiz</v>
      </c>
      <c r="F109" s="12" t="s">
        <v>81</v>
      </c>
      <c r="G109" s="12"/>
      <c r="H109" s="13">
        <v>42692.78125</v>
      </c>
      <c r="I109" s="13">
        <v>42695.609722222223</v>
      </c>
      <c r="J109" s="1" t="s">
        <v>134</v>
      </c>
      <c r="K109" s="14">
        <f t="shared" si="2"/>
        <v>2.828472222223354</v>
      </c>
      <c r="L109" s="15">
        <f t="shared" si="3"/>
        <v>2.828472222223354</v>
      </c>
      <c r="M109" s="16">
        <f>NETWORKDAYS.INTL(DATE(YEAR(H109),MONTH(I109),DAY(H109)),DATE(YEAR(I109),MONTH(I109),DAY(I109)),1,[1]LISTAFERIADOS!$B$2:$B$194)</f>
        <v>2</v>
      </c>
      <c r="N109" s="17" t="str">
        <f>CONCATENATE(HOUR(Tabela132[[#This Row],[DATA INICIO]]),":",MINUTE(Tabela132[[#This Row],[DATA INICIO]]))</f>
        <v>18:45</v>
      </c>
      <c r="O109" s="12"/>
    </row>
    <row r="110" spans="1:15" ht="25.5" hidden="1" x14ac:dyDescent="0.25">
      <c r="A110" s="9" t="s">
        <v>15</v>
      </c>
      <c r="B110" s="1" t="s">
        <v>107</v>
      </c>
      <c r="C110" s="10" t="s">
        <v>17</v>
      </c>
      <c r="D110" s="11" t="s">
        <v>135</v>
      </c>
      <c r="E110" s="11" t="str">
        <f>CONCATENATE(Tabela132[[#This Row],[TRAMITE_SETOR]],"_Atualiz")</f>
        <v>SACONT_Atualiz</v>
      </c>
      <c r="F110" s="12" t="s">
        <v>136</v>
      </c>
      <c r="G110" s="12"/>
      <c r="H110" s="13">
        <v>42695.609722222223</v>
      </c>
      <c r="I110" s="13">
        <v>42695.705555555556</v>
      </c>
      <c r="J110" s="1" t="s">
        <v>82</v>
      </c>
      <c r="K110" s="14">
        <f t="shared" si="2"/>
        <v>9.5833333332848269E-2</v>
      </c>
      <c r="L110" s="15">
        <f t="shared" si="3"/>
        <v>9.5833333332848269E-2</v>
      </c>
      <c r="M110" s="16">
        <f>NETWORKDAYS.INTL(DATE(YEAR(H110),MONTH(I110),DAY(H110)),DATE(YEAR(I110),MONTH(I110),DAY(I110)),1,[1]LISTAFERIADOS!$B$2:$B$194)</f>
        <v>1</v>
      </c>
      <c r="N110" s="17" t="str">
        <f>CONCATENATE(HOUR(Tabela132[[#This Row],[DATA INICIO]]),":",MINUTE(Tabela132[[#This Row],[DATA INICIO]]))</f>
        <v>14:38</v>
      </c>
      <c r="O110" s="12"/>
    </row>
    <row r="111" spans="1:15" ht="25.5" hidden="1" x14ac:dyDescent="0.25">
      <c r="A111" s="9" t="s">
        <v>15</v>
      </c>
      <c r="B111" s="1" t="s">
        <v>107</v>
      </c>
      <c r="C111" s="10" t="s">
        <v>17</v>
      </c>
      <c r="D111" s="11" t="s">
        <v>137</v>
      </c>
      <c r="E111" s="11" t="str">
        <f>CONCATENATE(Tabela132[[#This Row],[TRAMITE_SETOR]],"_Atualiz")</f>
        <v>ACFIC_Atualiz</v>
      </c>
      <c r="F111" s="12" t="s">
        <v>138</v>
      </c>
      <c r="G111" s="12"/>
      <c r="H111" s="13">
        <v>42695.705555555556</v>
      </c>
      <c r="I111" s="13" t="s">
        <v>20</v>
      </c>
      <c r="J111" s="1" t="s">
        <v>139</v>
      </c>
      <c r="K111" s="14">
        <f t="shared" si="2"/>
        <v>0</v>
      </c>
      <c r="L111" s="15">
        <f t="shared" si="3"/>
        <v>0</v>
      </c>
      <c r="M111" s="16" t="e">
        <f>NETWORKDAYS.INTL(DATE(YEAR(H111),MONTH(I111),DAY(H111)),DATE(YEAR(I111),MONTH(I111),DAY(I111)),1,[1]LISTAFERIADOS!$B$2:$B$194)</f>
        <v>#VALUE!</v>
      </c>
      <c r="N111" s="17" t="str">
        <f>CONCATENATE(HOUR(Tabela132[[#This Row],[DATA INICIO]]),":",MINUTE(Tabela132[[#This Row],[DATA INICIO]]))</f>
        <v>16:56</v>
      </c>
      <c r="O111" s="12"/>
    </row>
    <row r="112" spans="1:15" hidden="1" x14ac:dyDescent="0.25">
      <c r="A112" s="9" t="s">
        <v>15</v>
      </c>
      <c r="B112" s="1" t="s">
        <v>140</v>
      </c>
      <c r="C112" s="10" t="s">
        <v>17</v>
      </c>
      <c r="D112" s="11" t="s">
        <v>141</v>
      </c>
      <c r="E112" s="11" t="str">
        <f>CONCATENATE(Tabela132[[#This Row],[TRAMITE_SETOR]],"_Atualiz")</f>
        <v>020ZE_Atualiz</v>
      </c>
      <c r="F112" s="12" t="s">
        <v>142</v>
      </c>
      <c r="G112" s="12"/>
      <c r="H112" s="13" t="s">
        <v>20</v>
      </c>
      <c r="I112" s="13">
        <v>42422.759027777778</v>
      </c>
      <c r="J112" s="1" t="s">
        <v>20</v>
      </c>
      <c r="K112" s="14">
        <f t="shared" si="2"/>
        <v>0</v>
      </c>
      <c r="L112" s="15">
        <f t="shared" si="3"/>
        <v>0</v>
      </c>
      <c r="M112" s="16" t="e">
        <f>NETWORKDAYS.INTL(DATE(YEAR(H112),MONTH(I112),DAY(H112)),DATE(YEAR(I112),MONTH(I112),DAY(I112)),1,[1]LISTAFERIADOS!$B$2:$B$194)</f>
        <v>#VALUE!</v>
      </c>
      <c r="N112" s="17" t="e">
        <f>CONCATENATE(HOUR(Tabela132[[#This Row],[DATA INICIO]]),":",MINUTE(Tabela132[[#This Row],[DATA INICIO]]))</f>
        <v>#VALUE!</v>
      </c>
      <c r="O112" s="12"/>
    </row>
    <row r="113" spans="1:15" ht="51" hidden="1" x14ac:dyDescent="0.25">
      <c r="A113" s="9" t="s">
        <v>15</v>
      </c>
      <c r="B113" s="1" t="s">
        <v>140</v>
      </c>
      <c r="C113" s="10" t="s">
        <v>17</v>
      </c>
      <c r="D113" s="11" t="s">
        <v>24</v>
      </c>
      <c r="E113" s="11" t="str">
        <f>CONCATENATE(Tabela132[[#This Row],[TRAMITE_SETOR]],"_Atualiz")</f>
        <v>SESEG_Atualiz</v>
      </c>
      <c r="F113" s="12" t="s">
        <v>25</v>
      </c>
      <c r="G113" s="19" t="s">
        <v>26</v>
      </c>
      <c r="H113" s="13">
        <v>42422.759027777778</v>
      </c>
      <c r="I113" s="13">
        <v>42425.688888888886</v>
      </c>
      <c r="J113" s="1" t="s">
        <v>143</v>
      </c>
      <c r="K113" s="14">
        <f t="shared" si="2"/>
        <v>2.929861111108039</v>
      </c>
      <c r="L113" s="15">
        <f t="shared" si="3"/>
        <v>2.929861111108039</v>
      </c>
      <c r="M113" s="16">
        <f>NETWORKDAYS.INTL(DATE(YEAR(H113),MONTH(I113),DAY(H113)),DATE(YEAR(I113),MONTH(I113),DAY(I113)),1,[1]LISTAFERIADOS!$B$2:$B$194)</f>
        <v>4</v>
      </c>
      <c r="N113" s="17" t="str">
        <f>CONCATENATE(HOUR(Tabela132[[#This Row],[DATA INICIO]]),":",MINUTE(Tabela132[[#This Row],[DATA INICIO]]))</f>
        <v>18:13</v>
      </c>
      <c r="O113" s="12"/>
    </row>
    <row r="114" spans="1:15" hidden="1" x14ac:dyDescent="0.25">
      <c r="A114" s="9" t="s">
        <v>15</v>
      </c>
      <c r="B114" s="1" t="s">
        <v>140</v>
      </c>
      <c r="C114" s="10" t="s">
        <v>17</v>
      </c>
      <c r="D114" s="11" t="s">
        <v>144</v>
      </c>
      <c r="E114" s="11" t="str">
        <f>CONCATENATE(Tabela132[[#This Row],[TRAMITE_SETOR]],"_Atualiz")</f>
        <v>CIP_Atualiz</v>
      </c>
      <c r="F114" s="12" t="s">
        <v>29</v>
      </c>
      <c r="G114" s="19" t="s">
        <v>26</v>
      </c>
      <c r="H114" s="13">
        <v>42425.688888888886</v>
      </c>
      <c r="I114" s="13">
        <v>42426.713888888888</v>
      </c>
      <c r="J114" s="1" t="s">
        <v>30</v>
      </c>
      <c r="K114" s="14">
        <f t="shared" si="2"/>
        <v>1.0250000000014552</v>
      </c>
      <c r="L114" s="15">
        <f t="shared" si="3"/>
        <v>1.0250000000014552</v>
      </c>
      <c r="M114" s="16">
        <f>NETWORKDAYS.INTL(DATE(YEAR(H114),MONTH(I114),DAY(H114)),DATE(YEAR(I114),MONTH(I114),DAY(I114)),1,[1]LISTAFERIADOS!$B$2:$B$194)</f>
        <v>2</v>
      </c>
      <c r="N114" s="17" t="str">
        <f>CONCATENATE(HOUR(Tabela132[[#This Row],[DATA INICIO]]),":",MINUTE(Tabela132[[#This Row],[DATA INICIO]]))</f>
        <v>16:32</v>
      </c>
      <c r="O114" s="12"/>
    </row>
    <row r="115" spans="1:15" ht="89.25" hidden="1" x14ac:dyDescent="0.25">
      <c r="A115" s="9" t="s">
        <v>15</v>
      </c>
      <c r="B115" s="1" t="s">
        <v>140</v>
      </c>
      <c r="C115" s="10" t="s">
        <v>17</v>
      </c>
      <c r="D115" s="11" t="s">
        <v>24</v>
      </c>
      <c r="E115" s="11" t="str">
        <f>CONCATENATE(Tabela132[[#This Row],[TRAMITE_SETOR]],"_Atualiz")</f>
        <v>SESEG_Atualiz</v>
      </c>
      <c r="F115" s="12" t="s">
        <v>25</v>
      </c>
      <c r="G115" s="19" t="s">
        <v>26</v>
      </c>
      <c r="H115" s="13">
        <v>42426.713888888888</v>
      </c>
      <c r="I115" s="13">
        <v>42431.676388888889</v>
      </c>
      <c r="J115" s="1" t="s">
        <v>145</v>
      </c>
      <c r="K115" s="14">
        <f t="shared" si="2"/>
        <v>4.9625000000014552</v>
      </c>
      <c r="L115" s="15">
        <f t="shared" si="3"/>
        <v>4.9625000000014552</v>
      </c>
      <c r="M115" s="16">
        <f>NETWORKDAYS.INTL(DATE(YEAR(H115),MONTH(I115),DAY(H115)),DATE(YEAR(I115),MONTH(I115),DAY(I115)),1,[1]LISTAFERIADOS!$B$2:$B$194)</f>
        <v>-15</v>
      </c>
      <c r="N115" s="17" t="str">
        <f>CONCATENATE(HOUR(Tabela132[[#This Row],[DATA INICIO]]),":",MINUTE(Tabela132[[#This Row],[DATA INICIO]]))</f>
        <v>17:8</v>
      </c>
      <c r="O115" s="12"/>
    </row>
    <row r="116" spans="1:15" ht="51" hidden="1" x14ac:dyDescent="0.25">
      <c r="A116" s="9" t="s">
        <v>15</v>
      </c>
      <c r="B116" s="1" t="s">
        <v>140</v>
      </c>
      <c r="C116" s="10" t="s">
        <v>17</v>
      </c>
      <c r="D116" s="11" t="s">
        <v>144</v>
      </c>
      <c r="E116" s="11" t="str">
        <f>CONCATENATE(Tabela132[[#This Row],[TRAMITE_SETOR]],"_Atualiz")</f>
        <v>CIP_Atualiz</v>
      </c>
      <c r="F116" s="12" t="s">
        <v>29</v>
      </c>
      <c r="G116" s="19" t="s">
        <v>26</v>
      </c>
      <c r="H116" s="13">
        <v>42431.676388888889</v>
      </c>
      <c r="I116" s="13">
        <v>42431.738194444442</v>
      </c>
      <c r="J116" s="1" t="s">
        <v>146</v>
      </c>
      <c r="K116" s="14">
        <f t="shared" si="2"/>
        <v>6.1805555553291924E-2</v>
      </c>
      <c r="L116" s="15">
        <f t="shared" si="3"/>
        <v>6.1805555553291924E-2</v>
      </c>
      <c r="M116" s="16">
        <f>NETWORKDAYS.INTL(DATE(YEAR(H116),MONTH(I116),DAY(H116)),DATE(YEAR(I116),MONTH(I116),DAY(I116)),1,[1]LISTAFERIADOS!$B$2:$B$194)</f>
        <v>1</v>
      </c>
      <c r="N116" s="17" t="str">
        <f>CONCATENATE(HOUR(Tabela132[[#This Row],[DATA INICIO]]),":",MINUTE(Tabela132[[#This Row],[DATA INICIO]]))</f>
        <v>16:14</v>
      </c>
      <c r="O116" s="12"/>
    </row>
    <row r="117" spans="1:15" ht="38.25" hidden="1" x14ac:dyDescent="0.25">
      <c r="A117" s="9" t="s">
        <v>15</v>
      </c>
      <c r="B117" s="1" t="s">
        <v>140</v>
      </c>
      <c r="C117" s="10" t="s">
        <v>17</v>
      </c>
      <c r="D117" s="11" t="s">
        <v>24</v>
      </c>
      <c r="E117" s="11" t="str">
        <f>CONCATENATE(Tabela132[[#This Row],[TRAMITE_SETOR]],"_Atualiz")</f>
        <v>SESEG_Atualiz</v>
      </c>
      <c r="F117" s="12" t="s">
        <v>25</v>
      </c>
      <c r="G117" s="19" t="s">
        <v>26</v>
      </c>
      <c r="H117" s="13">
        <v>42431.738194444442</v>
      </c>
      <c r="I117" s="13">
        <v>42443.53125</v>
      </c>
      <c r="J117" s="1" t="s">
        <v>147</v>
      </c>
      <c r="K117" s="14">
        <f t="shared" si="2"/>
        <v>11.793055555557657</v>
      </c>
      <c r="L117" s="15">
        <f t="shared" si="3"/>
        <v>11.793055555557657</v>
      </c>
      <c r="M117" s="16">
        <f>NETWORKDAYS.INTL(DATE(YEAR(H117),MONTH(I117),DAY(H117)),DATE(YEAR(I117),MONTH(I117),DAY(I117)),1,[1]LISTAFERIADOS!$B$2:$B$194)</f>
        <v>9</v>
      </c>
      <c r="N117" s="17" t="str">
        <f>CONCATENATE(HOUR(Tabela132[[#This Row],[DATA INICIO]]),":",MINUTE(Tabela132[[#This Row],[DATA INICIO]]))</f>
        <v>17:43</v>
      </c>
      <c r="O117" s="12"/>
    </row>
    <row r="118" spans="1:15" ht="38.25" hidden="1" x14ac:dyDescent="0.25">
      <c r="A118" s="9" t="s">
        <v>15</v>
      </c>
      <c r="B118" s="1" t="s">
        <v>140</v>
      </c>
      <c r="C118" s="10" t="s">
        <v>17</v>
      </c>
      <c r="D118" s="11" t="s">
        <v>144</v>
      </c>
      <c r="E118" s="11" t="str">
        <f>CONCATENATE(Tabela132[[#This Row],[TRAMITE_SETOR]],"_Atualiz")</f>
        <v>CIP_Atualiz</v>
      </c>
      <c r="F118" s="12" t="s">
        <v>29</v>
      </c>
      <c r="G118" s="19" t="s">
        <v>26</v>
      </c>
      <c r="H118" s="13">
        <v>42443.53125</v>
      </c>
      <c r="I118" s="13">
        <v>42450.716666666667</v>
      </c>
      <c r="J118" s="1" t="s">
        <v>148</v>
      </c>
      <c r="K118" s="14">
        <f t="shared" si="2"/>
        <v>7.1854166666671517</v>
      </c>
      <c r="L118" s="15">
        <f t="shared" si="3"/>
        <v>7.1854166666671517</v>
      </c>
      <c r="M118" s="16">
        <f>NETWORKDAYS.INTL(DATE(YEAR(H118),MONTH(I118),DAY(H118)),DATE(YEAR(I118),MONTH(I118),DAY(I118)),1,[1]LISTAFERIADOS!$B$2:$B$194)</f>
        <v>6</v>
      </c>
      <c r="N118" s="17" t="str">
        <f>CONCATENATE(HOUR(Tabela132[[#This Row],[DATA INICIO]]),":",MINUTE(Tabela132[[#This Row],[DATA INICIO]]))</f>
        <v>12:45</v>
      </c>
      <c r="O118" s="12"/>
    </row>
    <row r="119" spans="1:15" ht="25.5" hidden="1" x14ac:dyDescent="0.25">
      <c r="A119" s="9" t="s">
        <v>15</v>
      </c>
      <c r="B119" s="1" t="s">
        <v>140</v>
      </c>
      <c r="C119" s="10" t="s">
        <v>17</v>
      </c>
      <c r="D119" s="11" t="s">
        <v>24</v>
      </c>
      <c r="E119" s="11" t="str">
        <f>CONCATENATE(Tabela132[[#This Row],[TRAMITE_SETOR]],"_Atualiz")</f>
        <v>SESEG_Atualiz</v>
      </c>
      <c r="F119" s="12" t="s">
        <v>25</v>
      </c>
      <c r="G119" s="19" t="s">
        <v>26</v>
      </c>
      <c r="H119" s="13">
        <v>42450.716666666667</v>
      </c>
      <c r="I119" s="13">
        <v>42474.62777777778</v>
      </c>
      <c r="J119" s="1" t="s">
        <v>149</v>
      </c>
      <c r="K119" s="14">
        <f t="shared" si="2"/>
        <v>23.911111111112405</v>
      </c>
      <c r="L119" s="15">
        <f t="shared" si="3"/>
        <v>23.911111111112405</v>
      </c>
      <c r="M119" s="16">
        <f>NETWORKDAYS.INTL(DATE(YEAR(H119),MONTH(I119),DAY(H119)),DATE(YEAR(I119),MONTH(I119),DAY(I119)),1,[1]LISTAFERIADOS!$B$2:$B$194)</f>
        <v>-5</v>
      </c>
      <c r="N119" s="17" t="str">
        <f>CONCATENATE(HOUR(Tabela132[[#This Row],[DATA INICIO]]),":",MINUTE(Tabela132[[#This Row],[DATA INICIO]]))</f>
        <v>17:12</v>
      </c>
      <c r="O119" s="12"/>
    </row>
    <row r="120" spans="1:15" ht="38.25" hidden="1" x14ac:dyDescent="0.25">
      <c r="A120" s="9" t="s">
        <v>15</v>
      </c>
      <c r="B120" s="1" t="s">
        <v>140</v>
      </c>
      <c r="C120" s="10" t="s">
        <v>17</v>
      </c>
      <c r="D120" s="11" t="s">
        <v>111</v>
      </c>
      <c r="E120" s="11" t="str">
        <f>CONCATENATE(Tabela132[[#This Row],[TRAMITE_SETOR]],"_Atualiz")</f>
        <v>CSTA_Atualiz</v>
      </c>
      <c r="F120" s="12" t="s">
        <v>112</v>
      </c>
      <c r="G120" s="19" t="s">
        <v>26</v>
      </c>
      <c r="H120" s="13">
        <v>42474.62777777778</v>
      </c>
      <c r="I120" s="13">
        <v>42479.556944444441</v>
      </c>
      <c r="J120" s="1" t="s">
        <v>150</v>
      </c>
      <c r="K120" s="14">
        <f t="shared" si="2"/>
        <v>4.929166666661331</v>
      </c>
      <c r="L120" s="15">
        <f t="shared" si="3"/>
        <v>4.929166666661331</v>
      </c>
      <c r="M120" s="16">
        <f>NETWORKDAYS.INTL(DATE(YEAR(H120),MONTH(I120),DAY(H120)),DATE(YEAR(I120),MONTH(I120),DAY(I120)),1,[1]LISTAFERIADOS!$B$2:$B$194)</f>
        <v>4</v>
      </c>
      <c r="N120" s="17" t="str">
        <f>CONCATENATE(HOUR(Tabela132[[#This Row],[DATA INICIO]]),":",MINUTE(Tabela132[[#This Row],[DATA INICIO]]))</f>
        <v>15:4</v>
      </c>
      <c r="O120" s="12"/>
    </row>
    <row r="121" spans="1:15" ht="51" hidden="1" x14ac:dyDescent="0.25">
      <c r="A121" s="9" t="s">
        <v>15</v>
      </c>
      <c r="B121" s="1" t="s">
        <v>140</v>
      </c>
      <c r="C121" s="10" t="s">
        <v>17</v>
      </c>
      <c r="D121" s="11" t="s">
        <v>35</v>
      </c>
      <c r="E121" s="11" t="str">
        <f>CONCATENATE(Tabela132[[#This Row],[TRAMITE_SETOR]],"_Atualiz")</f>
        <v>SECADM_Atualiz</v>
      </c>
      <c r="F121" s="12" t="s">
        <v>36</v>
      </c>
      <c r="G121" s="12"/>
      <c r="H121" s="13">
        <v>42479.556944444441</v>
      </c>
      <c r="I121" s="13">
        <v>42479.667361111111</v>
      </c>
      <c r="J121" s="1" t="s">
        <v>151</v>
      </c>
      <c r="K121" s="14">
        <f t="shared" si="2"/>
        <v>0.11041666667006211</v>
      </c>
      <c r="L121" s="15">
        <f t="shared" si="3"/>
        <v>0.11041666667006211</v>
      </c>
      <c r="M121" s="16">
        <f>NETWORKDAYS.INTL(DATE(YEAR(H121),MONTH(I121),DAY(H121)),DATE(YEAR(I121),MONTH(I121),DAY(I121)),1,[1]LISTAFERIADOS!$B$2:$B$194)</f>
        <v>1</v>
      </c>
      <c r="N121" s="17" t="str">
        <f>CONCATENATE(HOUR(Tabela132[[#This Row],[DATA INICIO]]),":",MINUTE(Tabela132[[#This Row],[DATA INICIO]]))</f>
        <v>13:22</v>
      </c>
      <c r="O121" s="12"/>
    </row>
    <row r="122" spans="1:15" ht="38.25" hidden="1" x14ac:dyDescent="0.25">
      <c r="A122" s="9" t="s">
        <v>15</v>
      </c>
      <c r="B122" s="1" t="s">
        <v>140</v>
      </c>
      <c r="C122" s="10" t="s">
        <v>17</v>
      </c>
      <c r="D122" s="11" t="s">
        <v>111</v>
      </c>
      <c r="E122" s="11" t="str">
        <f>CONCATENATE(Tabela132[[#This Row],[TRAMITE_SETOR]],"_Atualiz")</f>
        <v>CSTA_Atualiz</v>
      </c>
      <c r="F122" s="12" t="s">
        <v>112</v>
      </c>
      <c r="G122" s="19" t="s">
        <v>26</v>
      </c>
      <c r="H122" s="13">
        <v>42479.667361111111</v>
      </c>
      <c r="I122" s="13">
        <v>42479.788888888892</v>
      </c>
      <c r="J122" s="1" t="s">
        <v>152</v>
      </c>
      <c r="K122" s="14">
        <f t="shared" si="2"/>
        <v>0.12152777778101154</v>
      </c>
      <c r="L122" s="15">
        <f t="shared" si="3"/>
        <v>0.12152777778101154</v>
      </c>
      <c r="M122" s="16">
        <f>NETWORKDAYS.INTL(DATE(YEAR(H122),MONTH(I122),DAY(H122)),DATE(YEAR(I122),MONTH(I122),DAY(I122)),1,[1]LISTAFERIADOS!$B$2:$B$194)</f>
        <v>1</v>
      </c>
      <c r="N122" s="17" t="str">
        <f>CONCATENATE(HOUR(Tabela132[[#This Row],[DATA INICIO]]),":",MINUTE(Tabela132[[#This Row],[DATA INICIO]]))</f>
        <v>16:1</v>
      </c>
      <c r="O122" s="12"/>
    </row>
    <row r="123" spans="1:15" ht="89.25" hidden="1" x14ac:dyDescent="0.25">
      <c r="A123" s="9" t="s">
        <v>15</v>
      </c>
      <c r="B123" s="1" t="s">
        <v>140</v>
      </c>
      <c r="C123" s="10" t="s">
        <v>17</v>
      </c>
      <c r="D123" s="11" t="s">
        <v>24</v>
      </c>
      <c r="E123" s="11" t="str">
        <f>CONCATENATE(Tabela132[[#This Row],[TRAMITE_SETOR]],"_Atualiz")</f>
        <v>SESEG_Atualiz</v>
      </c>
      <c r="F123" s="12" t="s">
        <v>25</v>
      </c>
      <c r="G123" s="19" t="s">
        <v>26</v>
      </c>
      <c r="H123" s="13">
        <v>42479.788888888892</v>
      </c>
      <c r="I123" s="13">
        <v>42548.595138888886</v>
      </c>
      <c r="J123" s="1" t="s">
        <v>153</v>
      </c>
      <c r="K123" s="14">
        <f t="shared" si="2"/>
        <v>68.806249999994179</v>
      </c>
      <c r="L123" s="15">
        <f t="shared" si="3"/>
        <v>68.806249999994179</v>
      </c>
      <c r="M123" s="16">
        <f>NETWORKDAYS.INTL(DATE(YEAR(H123),MONTH(I123),DAY(H123)),DATE(YEAR(I123),MONTH(I123),DAY(I123)),1,[1]LISTAFERIADOS!$B$2:$B$194)</f>
        <v>6</v>
      </c>
      <c r="N123" s="17" t="str">
        <f>CONCATENATE(HOUR(Tabela132[[#This Row],[DATA INICIO]]),":",MINUTE(Tabela132[[#This Row],[DATA INICIO]]))</f>
        <v>18:56</v>
      </c>
      <c r="O123" s="12"/>
    </row>
    <row r="124" spans="1:15" ht="25.5" hidden="1" x14ac:dyDescent="0.25">
      <c r="A124" s="9" t="s">
        <v>15</v>
      </c>
      <c r="B124" s="1" t="s">
        <v>140</v>
      </c>
      <c r="C124" s="10" t="s">
        <v>17</v>
      </c>
      <c r="D124" s="11" t="s">
        <v>141</v>
      </c>
      <c r="E124" s="11" t="str">
        <f>CONCATENATE(Tabela132[[#This Row],[TRAMITE_SETOR]],"_Atualiz")</f>
        <v>020ZE_Atualiz</v>
      </c>
      <c r="F124" s="12" t="s">
        <v>142</v>
      </c>
      <c r="G124" s="12"/>
      <c r="H124" s="13">
        <v>42548.595138888886</v>
      </c>
      <c r="I124" s="13">
        <v>42548.693055555559</v>
      </c>
      <c r="J124" s="1" t="s">
        <v>154</v>
      </c>
      <c r="K124" s="14">
        <f t="shared" si="2"/>
        <v>9.7916666672972497E-2</v>
      </c>
      <c r="L124" s="15">
        <f t="shared" si="3"/>
        <v>9.7916666672972497E-2</v>
      </c>
      <c r="M124" s="16">
        <f>NETWORKDAYS.INTL(DATE(YEAR(H124),MONTH(I124),DAY(H124)),DATE(YEAR(I124),MONTH(I124),DAY(I124)),1,[1]LISTAFERIADOS!$B$2:$B$194)</f>
        <v>1</v>
      </c>
      <c r="N124" s="17" t="str">
        <f>CONCATENATE(HOUR(Tabela132[[#This Row],[DATA INICIO]]),":",MINUTE(Tabela132[[#This Row],[DATA INICIO]]))</f>
        <v>14:17</v>
      </c>
      <c r="O124" s="12"/>
    </row>
    <row r="125" spans="1:15" ht="38.25" hidden="1" x14ac:dyDescent="0.25">
      <c r="A125" s="9" t="s">
        <v>15</v>
      </c>
      <c r="B125" s="1" t="s">
        <v>140</v>
      </c>
      <c r="C125" s="10" t="s">
        <v>17</v>
      </c>
      <c r="D125" s="11" t="s">
        <v>24</v>
      </c>
      <c r="E125" s="11" t="str">
        <f>CONCATENATE(Tabela132[[#This Row],[TRAMITE_SETOR]],"_Atualiz")</f>
        <v>SESEG_Atualiz</v>
      </c>
      <c r="F125" s="12" t="s">
        <v>25</v>
      </c>
      <c r="G125" s="19" t="s">
        <v>26</v>
      </c>
      <c r="H125" s="13">
        <v>42548.693055555559</v>
      </c>
      <c r="I125" s="13">
        <v>42556.783333333333</v>
      </c>
      <c r="J125" s="1" t="s">
        <v>155</v>
      </c>
      <c r="K125" s="14">
        <f t="shared" si="2"/>
        <v>8.0902777777737356</v>
      </c>
      <c r="L125" s="15">
        <f t="shared" si="3"/>
        <v>8.0902777777737356</v>
      </c>
      <c r="M125" s="16">
        <f>NETWORKDAYS.INTL(DATE(YEAR(H125),MONTH(I125),DAY(H125)),DATE(YEAR(I125),MONTH(I125),DAY(I125)),1,[1]LISTAFERIADOS!$B$2:$B$194)</f>
        <v>-17</v>
      </c>
      <c r="N125" s="17" t="str">
        <f>CONCATENATE(HOUR(Tabela132[[#This Row],[DATA INICIO]]),":",MINUTE(Tabela132[[#This Row],[DATA INICIO]]))</f>
        <v>16:38</v>
      </c>
      <c r="O125" s="12"/>
    </row>
    <row r="126" spans="1:15" hidden="1" x14ac:dyDescent="0.25">
      <c r="A126" s="9" t="s">
        <v>15</v>
      </c>
      <c r="B126" s="1" t="s">
        <v>140</v>
      </c>
      <c r="C126" s="10" t="s">
        <v>17</v>
      </c>
      <c r="D126" s="11" t="s">
        <v>111</v>
      </c>
      <c r="E126" s="11" t="str">
        <f>CONCATENATE(Tabela132[[#This Row],[TRAMITE_SETOR]],"_Atualiz")</f>
        <v>CSTA_Atualiz</v>
      </c>
      <c r="F126" s="12" t="s">
        <v>112</v>
      </c>
      <c r="G126" s="19" t="s">
        <v>26</v>
      </c>
      <c r="H126" s="13">
        <v>42556.783333333333</v>
      </c>
      <c r="I126" s="13">
        <v>42572.609722222223</v>
      </c>
      <c r="J126" s="1" t="s">
        <v>30</v>
      </c>
      <c r="K126" s="14">
        <f t="shared" si="2"/>
        <v>15.826388888890506</v>
      </c>
      <c r="L126" s="15">
        <f t="shared" si="3"/>
        <v>15.826388888890506</v>
      </c>
      <c r="M126" s="16">
        <f>NETWORKDAYS.INTL(DATE(YEAR(H126),MONTH(I126),DAY(H126)),DATE(YEAR(I126),MONTH(I126),DAY(I126)),1,[1]LISTAFERIADOS!$B$2:$B$194)</f>
        <v>13</v>
      </c>
      <c r="N126" s="17" t="str">
        <f>CONCATENATE(HOUR(Tabela132[[#This Row],[DATA INICIO]]),":",MINUTE(Tabela132[[#This Row],[DATA INICIO]]))</f>
        <v>18:48</v>
      </c>
      <c r="O126" s="12"/>
    </row>
    <row r="127" spans="1:15" ht="38.25" hidden="1" x14ac:dyDescent="0.25">
      <c r="A127" s="9" t="s">
        <v>15</v>
      </c>
      <c r="B127" s="1" t="s">
        <v>140</v>
      </c>
      <c r="C127" s="10" t="s">
        <v>17</v>
      </c>
      <c r="D127" s="11" t="s">
        <v>24</v>
      </c>
      <c r="E127" s="11" t="str">
        <f>CONCATENATE(Tabela132[[#This Row],[TRAMITE_SETOR]],"_Atualiz")</f>
        <v>SESEG_Atualiz</v>
      </c>
      <c r="F127" s="12" t="s">
        <v>25</v>
      </c>
      <c r="G127" s="19" t="s">
        <v>26</v>
      </c>
      <c r="H127" s="13">
        <v>42572.609722222223</v>
      </c>
      <c r="I127" s="13">
        <v>42577.802083333336</v>
      </c>
      <c r="J127" s="1" t="s">
        <v>156</v>
      </c>
      <c r="K127" s="14">
        <f t="shared" si="2"/>
        <v>5.1923611111124046</v>
      </c>
      <c r="L127" s="15">
        <f t="shared" si="3"/>
        <v>5.1923611111124046</v>
      </c>
      <c r="M127" s="16">
        <f>NETWORKDAYS.INTL(DATE(YEAR(H127),MONTH(I127),DAY(H127)),DATE(YEAR(I127),MONTH(I127),DAY(I127)),1,[1]LISTAFERIADOS!$B$2:$B$194)</f>
        <v>4</v>
      </c>
      <c r="N127" s="17" t="str">
        <f>CONCATENATE(HOUR(Tabela132[[#This Row],[DATA INICIO]]),":",MINUTE(Tabela132[[#This Row],[DATA INICIO]]))</f>
        <v>14:38</v>
      </c>
      <c r="O127" s="12"/>
    </row>
    <row r="128" spans="1:15" ht="140.25" hidden="1" x14ac:dyDescent="0.25">
      <c r="A128" s="9" t="s">
        <v>15</v>
      </c>
      <c r="B128" s="1" t="s">
        <v>140</v>
      </c>
      <c r="C128" s="10" t="s">
        <v>17</v>
      </c>
      <c r="D128" s="11" t="s">
        <v>111</v>
      </c>
      <c r="E128" s="11" t="str">
        <f>CONCATENATE(Tabela132[[#This Row],[TRAMITE_SETOR]],"_Atualiz")</f>
        <v>CSTA_Atualiz</v>
      </c>
      <c r="F128" s="12" t="s">
        <v>112</v>
      </c>
      <c r="G128" s="19" t="s">
        <v>26</v>
      </c>
      <c r="H128" s="13">
        <v>42577.802083333336</v>
      </c>
      <c r="I128" s="13">
        <v>42581.492361111108</v>
      </c>
      <c r="J128" s="1" t="s">
        <v>157</v>
      </c>
      <c r="K128" s="14">
        <f t="shared" si="2"/>
        <v>3.6902777777722804</v>
      </c>
      <c r="L128" s="15">
        <f t="shared" si="3"/>
        <v>3.6902777777722804</v>
      </c>
      <c r="M128" s="16">
        <f>NETWORKDAYS.INTL(DATE(YEAR(H128),MONTH(I128),DAY(H128)),DATE(YEAR(I128),MONTH(I128),DAY(I128)),1,[1]LISTAFERIADOS!$B$2:$B$194)</f>
        <v>4</v>
      </c>
      <c r="N128" s="17" t="str">
        <f>CONCATENATE(HOUR(Tabela132[[#This Row],[DATA INICIO]]),":",MINUTE(Tabela132[[#This Row],[DATA INICIO]]))</f>
        <v>19:15</v>
      </c>
      <c r="O128" s="12"/>
    </row>
    <row r="129" spans="1:15" ht="38.25" hidden="1" x14ac:dyDescent="0.25">
      <c r="A129" s="9" t="s">
        <v>15</v>
      </c>
      <c r="B129" s="1" t="s">
        <v>140</v>
      </c>
      <c r="C129" s="10" t="s">
        <v>17</v>
      </c>
      <c r="D129" s="11" t="s">
        <v>47</v>
      </c>
      <c r="E129" s="11" t="str">
        <f>CONCATENATE(Tabela132[[#This Row],[TRAMITE_SETOR]],"_Atualiz")</f>
        <v>CLC_Atualiz</v>
      </c>
      <c r="F129" s="12" t="s">
        <v>48</v>
      </c>
      <c r="G129" s="12"/>
      <c r="H129" s="13">
        <v>42581.492361111108</v>
      </c>
      <c r="I129" s="13">
        <v>42583.768750000003</v>
      </c>
      <c r="J129" s="1" t="s">
        <v>116</v>
      </c>
      <c r="K129" s="14">
        <f t="shared" si="2"/>
        <v>2.2763888888948713</v>
      </c>
      <c r="L129" s="15">
        <f t="shared" si="3"/>
        <v>2.2763888888948713</v>
      </c>
      <c r="M129" s="16">
        <f>NETWORKDAYS.INTL(DATE(YEAR(H129),MONTH(I129),DAY(H129)),DATE(YEAR(I129),MONTH(I129),DAY(I129)),1,[1]LISTAFERIADOS!$B$2:$B$194)</f>
        <v>-22</v>
      </c>
      <c r="N129" s="17" t="str">
        <f>CONCATENATE(HOUR(Tabela132[[#This Row],[DATA INICIO]]),":",MINUTE(Tabela132[[#This Row],[DATA INICIO]]))</f>
        <v>11:49</v>
      </c>
      <c r="O129" s="12"/>
    </row>
    <row r="130" spans="1:15" ht="76.5" hidden="1" x14ac:dyDescent="0.25">
      <c r="A130" s="9" t="s">
        <v>15</v>
      </c>
      <c r="B130" s="1" t="s">
        <v>140</v>
      </c>
      <c r="C130" s="10" t="s">
        <v>17</v>
      </c>
      <c r="D130" s="11" t="s">
        <v>38</v>
      </c>
      <c r="E130" s="11" t="str">
        <f>CONCATENATE(Tabela132[[#This Row],[TRAMITE_SETOR]],"_Atualiz")</f>
        <v>SPO_Atualiz</v>
      </c>
      <c r="F130" s="12" t="s">
        <v>39</v>
      </c>
      <c r="G130" s="12"/>
      <c r="H130" s="13">
        <v>42583.768750000003</v>
      </c>
      <c r="I130" s="13">
        <v>42584.591666666667</v>
      </c>
      <c r="J130" s="1" t="s">
        <v>40</v>
      </c>
      <c r="K130" s="14">
        <f t="shared" ref="K130:K193" si="4">IF(OR(H130="-",I130="-"),0,I130-H130)</f>
        <v>0.82291666666424135</v>
      </c>
      <c r="L130" s="15">
        <f t="shared" ref="L130:L193" si="5">K130</f>
        <v>0.82291666666424135</v>
      </c>
      <c r="M130" s="16">
        <f>NETWORKDAYS.INTL(DATE(YEAR(H130),MONTH(I130),DAY(H130)),DATE(YEAR(I130),MONTH(I130),DAY(I130)),1,[1]LISTAFERIADOS!$B$2:$B$194)</f>
        <v>2</v>
      </c>
      <c r="N130" s="17" t="str">
        <f>CONCATENATE(HOUR(Tabela132[[#This Row],[DATA INICIO]]),":",MINUTE(Tabela132[[#This Row],[DATA INICIO]]))</f>
        <v>18:27</v>
      </c>
      <c r="O130" s="12"/>
    </row>
    <row r="131" spans="1:15" ht="63.75" hidden="1" x14ac:dyDescent="0.25">
      <c r="A131" s="9" t="s">
        <v>15</v>
      </c>
      <c r="B131" s="1" t="s">
        <v>140</v>
      </c>
      <c r="C131" s="10" t="s">
        <v>17</v>
      </c>
      <c r="D131" s="11" t="s">
        <v>41</v>
      </c>
      <c r="E131" s="11" t="str">
        <f>CONCATENATE(Tabela132[[#This Row],[TRAMITE_SETOR]],"_Atualiz")</f>
        <v>CO_Atualiz</v>
      </c>
      <c r="F131" s="12" t="s">
        <v>42</v>
      </c>
      <c r="G131" s="12"/>
      <c r="H131" s="13">
        <v>42584.591666666667</v>
      </c>
      <c r="I131" s="13">
        <v>42584.605555555558</v>
      </c>
      <c r="J131" s="1" t="s">
        <v>158</v>
      </c>
      <c r="K131" s="14">
        <f t="shared" si="4"/>
        <v>1.3888888890505768E-2</v>
      </c>
      <c r="L131" s="15">
        <f t="shared" si="5"/>
        <v>1.3888888890505768E-2</v>
      </c>
      <c r="M131" s="16">
        <f>NETWORKDAYS.INTL(DATE(YEAR(H131),MONTH(I131),DAY(H131)),DATE(YEAR(I131),MONTH(I131),DAY(I131)),1,[1]LISTAFERIADOS!$B$2:$B$194)</f>
        <v>1</v>
      </c>
      <c r="N131" s="17" t="str">
        <f>CONCATENATE(HOUR(Tabela132[[#This Row],[DATA INICIO]]),":",MINUTE(Tabela132[[#This Row],[DATA INICIO]]))</f>
        <v>14:12</v>
      </c>
      <c r="O131" s="12"/>
    </row>
    <row r="132" spans="1:15" ht="140.25" hidden="1" x14ac:dyDescent="0.25">
      <c r="A132" s="9" t="s">
        <v>15</v>
      </c>
      <c r="B132" s="1" t="s">
        <v>140</v>
      </c>
      <c r="C132" s="10" t="s">
        <v>17</v>
      </c>
      <c r="D132" s="11" t="s">
        <v>44</v>
      </c>
      <c r="E132" s="11" t="str">
        <f>CONCATENATE(Tabela132[[#This Row],[TRAMITE_SETOR]],"_Atualiz")</f>
        <v>SECOFC_Atualiz</v>
      </c>
      <c r="F132" s="12" t="s">
        <v>45</v>
      </c>
      <c r="G132" s="12"/>
      <c r="H132" s="13">
        <v>42584.605555555558</v>
      </c>
      <c r="I132" s="13">
        <v>42584.651388888888</v>
      </c>
      <c r="J132" s="1" t="s">
        <v>159</v>
      </c>
      <c r="K132" s="14">
        <f t="shared" si="4"/>
        <v>4.5833333329937886E-2</v>
      </c>
      <c r="L132" s="15">
        <f t="shared" si="5"/>
        <v>4.5833333329937886E-2</v>
      </c>
      <c r="M132" s="16">
        <f>NETWORKDAYS.INTL(DATE(YEAR(H132),MONTH(I132),DAY(H132)),DATE(YEAR(I132),MONTH(I132),DAY(I132)),1,[1]LISTAFERIADOS!$B$2:$B$194)</f>
        <v>1</v>
      </c>
      <c r="N132" s="17" t="str">
        <f>CONCATENATE(HOUR(Tabela132[[#This Row],[DATA INICIO]]),":",MINUTE(Tabela132[[#This Row],[DATA INICIO]]))</f>
        <v>14:32</v>
      </c>
      <c r="O132" s="12"/>
    </row>
    <row r="133" spans="1:15" ht="127.5" hidden="1" x14ac:dyDescent="0.25">
      <c r="A133" s="9" t="s">
        <v>15</v>
      </c>
      <c r="B133" s="1" t="s">
        <v>140</v>
      </c>
      <c r="C133" s="10" t="s">
        <v>17</v>
      </c>
      <c r="D133" s="11" t="s">
        <v>47</v>
      </c>
      <c r="E133" s="11" t="str">
        <f>CONCATENATE(Tabela132[[#This Row],[TRAMITE_SETOR]],"_Atualiz")</f>
        <v>CLC_Atualiz</v>
      </c>
      <c r="F133" s="12" t="s">
        <v>48</v>
      </c>
      <c r="G133" s="12"/>
      <c r="H133" s="13">
        <v>42584.651388888888</v>
      </c>
      <c r="I133" s="13">
        <v>42584.785416666666</v>
      </c>
      <c r="J133" s="1" t="s">
        <v>160</v>
      </c>
      <c r="K133" s="14">
        <f t="shared" si="4"/>
        <v>0.13402777777810115</v>
      </c>
      <c r="L133" s="15">
        <f t="shared" si="5"/>
        <v>0.13402777777810115</v>
      </c>
      <c r="M133" s="16">
        <f>NETWORKDAYS.INTL(DATE(YEAR(H133),MONTH(I133),DAY(H133)),DATE(YEAR(I133),MONTH(I133),DAY(I133)),1,[1]LISTAFERIADOS!$B$2:$B$194)</f>
        <v>1</v>
      </c>
      <c r="N133" s="17" t="str">
        <f>CONCATENATE(HOUR(Tabela132[[#This Row],[DATA INICIO]]),":",MINUTE(Tabela132[[#This Row],[DATA INICIO]]))</f>
        <v>15:38</v>
      </c>
      <c r="O133" s="12"/>
    </row>
    <row r="134" spans="1:15" ht="114.75" hidden="1" x14ac:dyDescent="0.25">
      <c r="A134" s="9" t="s">
        <v>15</v>
      </c>
      <c r="B134" s="1" t="s">
        <v>140</v>
      </c>
      <c r="C134" s="10" t="s">
        <v>17</v>
      </c>
      <c r="D134" s="11" t="s">
        <v>50</v>
      </c>
      <c r="E134" s="11" t="str">
        <f>CONCATENATE(Tabela132[[#This Row],[TRAMITE_SETOR]],"_Atualiz")</f>
        <v>SC_Atualiz</v>
      </c>
      <c r="F134" s="12" t="s">
        <v>51</v>
      </c>
      <c r="G134" s="12"/>
      <c r="H134" s="13">
        <v>42584.785416666666</v>
      </c>
      <c r="I134" s="13">
        <v>42591.706250000003</v>
      </c>
      <c r="J134" s="1" t="s">
        <v>161</v>
      </c>
      <c r="K134" s="14">
        <f t="shared" si="4"/>
        <v>6.9208333333372138</v>
      </c>
      <c r="L134" s="15">
        <f t="shared" si="5"/>
        <v>6.9208333333372138</v>
      </c>
      <c r="M134" s="16">
        <f>NETWORKDAYS.INTL(DATE(YEAR(H134),MONTH(I134),DAY(H134)),DATE(YEAR(I134),MONTH(I134),DAY(I134)),1,[1]LISTAFERIADOS!$B$2:$B$194)</f>
        <v>6</v>
      </c>
      <c r="N134" s="17" t="str">
        <f>CONCATENATE(HOUR(Tabela132[[#This Row],[DATA INICIO]]),":",MINUTE(Tabela132[[#This Row],[DATA INICIO]]))</f>
        <v>18:51</v>
      </c>
      <c r="O134" s="12"/>
    </row>
    <row r="135" spans="1:15" ht="38.25" hidden="1" x14ac:dyDescent="0.25">
      <c r="A135" s="9" t="s">
        <v>15</v>
      </c>
      <c r="B135" s="1" t="s">
        <v>140</v>
      </c>
      <c r="C135" s="10" t="s">
        <v>17</v>
      </c>
      <c r="D135" s="11" t="s">
        <v>47</v>
      </c>
      <c r="E135" s="11" t="str">
        <f>CONCATENATE(Tabela132[[#This Row],[TRAMITE_SETOR]],"_Atualiz")</f>
        <v>CLC_Atualiz</v>
      </c>
      <c r="F135" s="12" t="s">
        <v>48</v>
      </c>
      <c r="G135" s="12"/>
      <c r="H135" s="13">
        <v>42591.706250000003</v>
      </c>
      <c r="I135" s="13">
        <v>42592.780555555553</v>
      </c>
      <c r="J135" s="1" t="s">
        <v>162</v>
      </c>
      <c r="K135" s="14">
        <f t="shared" si="4"/>
        <v>1.0743055555503815</v>
      </c>
      <c r="L135" s="15">
        <f t="shared" si="5"/>
        <v>1.0743055555503815</v>
      </c>
      <c r="M135" s="16">
        <f>NETWORKDAYS.INTL(DATE(YEAR(H135),MONTH(I135),DAY(H135)),DATE(YEAR(I135),MONTH(I135),DAY(I135)),1,[1]LISTAFERIADOS!$B$2:$B$194)</f>
        <v>2</v>
      </c>
      <c r="N135" s="17" t="str">
        <f>CONCATENATE(HOUR(Tabela132[[#This Row],[DATA INICIO]]),":",MINUTE(Tabela132[[#This Row],[DATA INICIO]]))</f>
        <v>16:57</v>
      </c>
      <c r="O135" s="12"/>
    </row>
    <row r="136" spans="1:15" ht="51" hidden="1" x14ac:dyDescent="0.25">
      <c r="A136" s="9" t="s">
        <v>15</v>
      </c>
      <c r="B136" s="1" t="s">
        <v>140</v>
      </c>
      <c r="C136" s="10" t="s">
        <v>17</v>
      </c>
      <c r="D136" s="11" t="s">
        <v>54</v>
      </c>
      <c r="E136" s="11" t="str">
        <f>CONCATENATE(Tabela132[[#This Row],[TRAMITE_SETOR]],"_Atualiz")</f>
        <v>SCON_Atualiz</v>
      </c>
      <c r="F136" s="12" t="s">
        <v>55</v>
      </c>
      <c r="G136" s="12"/>
      <c r="H136" s="13">
        <v>42592.780555555553</v>
      </c>
      <c r="I136" s="13">
        <v>42611.652777777781</v>
      </c>
      <c r="J136" s="1" t="s">
        <v>163</v>
      </c>
      <c r="K136" s="14">
        <f t="shared" si="4"/>
        <v>18.87222222222772</v>
      </c>
      <c r="L136" s="15">
        <f t="shared" si="5"/>
        <v>18.87222222222772</v>
      </c>
      <c r="M136" s="16">
        <f>NETWORKDAYS.INTL(DATE(YEAR(H136),MONTH(I136),DAY(H136)),DATE(YEAR(I136),MONTH(I136),DAY(I136)),1,[1]LISTAFERIADOS!$B$2:$B$194)</f>
        <v>14</v>
      </c>
      <c r="N136" s="17" t="str">
        <f>CONCATENATE(HOUR(Tabela132[[#This Row],[DATA INICIO]]),":",MINUTE(Tabela132[[#This Row],[DATA INICIO]]))</f>
        <v>18:44</v>
      </c>
      <c r="O136" s="12"/>
    </row>
    <row r="137" spans="1:15" ht="76.5" hidden="1" x14ac:dyDescent="0.25">
      <c r="A137" s="9" t="s">
        <v>15</v>
      </c>
      <c r="B137" s="1" t="s">
        <v>140</v>
      </c>
      <c r="C137" s="10" t="s">
        <v>17</v>
      </c>
      <c r="D137" s="11" t="s">
        <v>47</v>
      </c>
      <c r="E137" s="11" t="str">
        <f>CONCATENATE(Tabela132[[#This Row],[TRAMITE_SETOR]],"_Atualiz")</f>
        <v>CLC_Atualiz</v>
      </c>
      <c r="F137" s="12" t="s">
        <v>48</v>
      </c>
      <c r="G137" s="12"/>
      <c r="H137" s="13">
        <v>42611.652777777781</v>
      </c>
      <c r="I137" s="13">
        <v>42613.79791666667</v>
      </c>
      <c r="J137" s="1" t="s">
        <v>164</v>
      </c>
      <c r="K137" s="14">
        <f t="shared" si="4"/>
        <v>2.1451388888890506</v>
      </c>
      <c r="L137" s="15">
        <f t="shared" si="5"/>
        <v>2.1451388888890506</v>
      </c>
      <c r="M137" s="16">
        <f>NETWORKDAYS.INTL(DATE(YEAR(H137),MONTH(I137),DAY(H137)),DATE(YEAR(I137),MONTH(I137),DAY(I137)),1,[1]LISTAFERIADOS!$B$2:$B$194)</f>
        <v>3</v>
      </c>
      <c r="N137" s="17" t="str">
        <f>CONCATENATE(HOUR(Tabela132[[#This Row],[DATA INICIO]]),":",MINUTE(Tabela132[[#This Row],[DATA INICIO]]))</f>
        <v>15:40</v>
      </c>
      <c r="O137" s="12"/>
    </row>
    <row r="138" spans="1:15" ht="127.5" hidden="1" x14ac:dyDescent="0.25">
      <c r="A138" s="9" t="s">
        <v>15</v>
      </c>
      <c r="B138" s="1" t="s">
        <v>140</v>
      </c>
      <c r="C138" s="10" t="s">
        <v>17</v>
      </c>
      <c r="D138" s="11" t="s">
        <v>122</v>
      </c>
      <c r="E138" s="11" t="str">
        <f>CONCATENATE(Tabela132[[#This Row],[TRAMITE_SETOR]],"_Atualiz")</f>
        <v>SECGA_Atualiz</v>
      </c>
      <c r="F138" s="12" t="s">
        <v>123</v>
      </c>
      <c r="G138" s="12"/>
      <c r="H138" s="13">
        <v>42613.79791666667</v>
      </c>
      <c r="I138" s="13">
        <v>42615.753472222219</v>
      </c>
      <c r="J138" s="1" t="s">
        <v>165</v>
      </c>
      <c r="K138" s="14">
        <f t="shared" si="4"/>
        <v>1.9555555555489263</v>
      </c>
      <c r="L138" s="15">
        <f t="shared" si="5"/>
        <v>1.9555555555489263</v>
      </c>
      <c r="M138" s="16">
        <f>NETWORKDAYS.INTL(DATE(YEAR(H138),MONTH(I138),DAY(H138)),DATE(YEAR(I138),MONTH(I138),DAY(I138)),1,[1]LISTAFERIADOS!$B$2:$B$194)</f>
        <v>-19</v>
      </c>
      <c r="N138" s="17" t="str">
        <f>CONCATENATE(HOUR(Tabela132[[#This Row],[DATA INICIO]]),":",MINUTE(Tabela132[[#This Row],[DATA INICIO]]))</f>
        <v>19:9</v>
      </c>
      <c r="O138" s="12"/>
    </row>
    <row r="139" spans="1:15" ht="63.75" hidden="1" x14ac:dyDescent="0.25">
      <c r="A139" s="9" t="s">
        <v>15</v>
      </c>
      <c r="B139" s="1" t="s">
        <v>140</v>
      </c>
      <c r="C139" s="10" t="s">
        <v>17</v>
      </c>
      <c r="D139" s="11" t="s">
        <v>69</v>
      </c>
      <c r="E139" s="11" t="str">
        <f>CONCATENATE(Tabela132[[#This Row],[TRAMITE_SETOR]],"_Atualiz")</f>
        <v>ASSDG_Atualiz</v>
      </c>
      <c r="F139" s="12" t="s">
        <v>70</v>
      </c>
      <c r="G139" s="12"/>
      <c r="H139" s="13">
        <v>42615.753472222219</v>
      </c>
      <c r="I139" s="13">
        <v>42617.65</v>
      </c>
      <c r="J139" s="1" t="s">
        <v>166</v>
      </c>
      <c r="K139" s="14">
        <f t="shared" si="4"/>
        <v>1.8965277777824667</v>
      </c>
      <c r="L139" s="15">
        <f t="shared" si="5"/>
        <v>1.8965277777824667</v>
      </c>
      <c r="M139" s="16">
        <f>NETWORKDAYS.INTL(DATE(YEAR(H139),MONTH(I139),DAY(H139)),DATE(YEAR(I139),MONTH(I139),DAY(I139)),1,[1]LISTAFERIADOS!$B$2:$B$194)</f>
        <v>1</v>
      </c>
      <c r="N139" s="17" t="str">
        <f>CONCATENATE(HOUR(Tabela132[[#This Row],[DATA INICIO]]),":",MINUTE(Tabela132[[#This Row],[DATA INICIO]]))</f>
        <v>18:5</v>
      </c>
      <c r="O139" s="12"/>
    </row>
    <row r="140" spans="1:15" ht="25.5" hidden="1" x14ac:dyDescent="0.25">
      <c r="A140" s="9" t="s">
        <v>15</v>
      </c>
      <c r="B140" s="1" t="s">
        <v>140</v>
      </c>
      <c r="C140" s="10" t="s">
        <v>17</v>
      </c>
      <c r="D140" s="11" t="s">
        <v>21</v>
      </c>
      <c r="E140" s="11" t="str">
        <f>CONCATENATE(Tabela132[[#This Row],[TRAMITE_SETOR]],"_Atualiz")</f>
        <v>DG_Atualiz</v>
      </c>
      <c r="F140" s="12" t="s">
        <v>22</v>
      </c>
      <c r="G140" s="12"/>
      <c r="H140" s="13">
        <v>42617.65</v>
      </c>
      <c r="I140" s="13">
        <v>42619.698611111111</v>
      </c>
      <c r="J140" s="1" t="s">
        <v>167</v>
      </c>
      <c r="K140" s="14">
        <f t="shared" si="4"/>
        <v>2.0486111111094942</v>
      </c>
      <c r="L140" s="15">
        <f t="shared" si="5"/>
        <v>2.0486111111094942</v>
      </c>
      <c r="M140" s="16">
        <f>NETWORKDAYS.INTL(DATE(YEAR(H140),MONTH(I140),DAY(H140)),DATE(YEAR(I140),MONTH(I140),DAY(I140)),1,[1]LISTAFERIADOS!$B$2:$B$194)</f>
        <v>2</v>
      </c>
      <c r="N140" s="17" t="str">
        <f>CONCATENATE(HOUR(Tabela132[[#This Row],[DATA INICIO]]),":",MINUTE(Tabela132[[#This Row],[DATA INICIO]]))</f>
        <v>15:36</v>
      </c>
      <c r="O140" s="12"/>
    </row>
    <row r="141" spans="1:15" ht="25.5" hidden="1" x14ac:dyDescent="0.25">
      <c r="A141" s="9" t="s">
        <v>15</v>
      </c>
      <c r="B141" s="1" t="s">
        <v>140</v>
      </c>
      <c r="C141" s="10" t="s">
        <v>17</v>
      </c>
      <c r="D141" s="11" t="s">
        <v>41</v>
      </c>
      <c r="E141" s="11" t="str">
        <f>CONCATENATE(Tabela132[[#This Row],[TRAMITE_SETOR]],"_Atualiz")</f>
        <v>CO_Atualiz</v>
      </c>
      <c r="F141" s="12" t="s">
        <v>42</v>
      </c>
      <c r="G141" s="12"/>
      <c r="H141" s="13">
        <v>42619.698611111111</v>
      </c>
      <c r="I141" s="13">
        <v>42619.709027777775</v>
      </c>
      <c r="J141" s="1" t="s">
        <v>99</v>
      </c>
      <c r="K141" s="14">
        <f t="shared" si="4"/>
        <v>1.0416666664241347E-2</v>
      </c>
      <c r="L141" s="15">
        <f t="shared" si="5"/>
        <v>1.0416666664241347E-2</v>
      </c>
      <c r="M141" s="16">
        <f>NETWORKDAYS.INTL(DATE(YEAR(H141),MONTH(I141),DAY(H141)),DATE(YEAR(I141),MONTH(I141),DAY(I141)),1,[1]LISTAFERIADOS!$B$2:$B$194)</f>
        <v>1</v>
      </c>
      <c r="N141" s="17" t="str">
        <f>CONCATENATE(HOUR(Tabela132[[#This Row],[DATA INICIO]]),":",MINUTE(Tabela132[[#This Row],[DATA INICIO]]))</f>
        <v>16:46</v>
      </c>
      <c r="O141" s="12"/>
    </row>
    <row r="142" spans="1:15" ht="38.25" hidden="1" x14ac:dyDescent="0.25">
      <c r="A142" s="9" t="s">
        <v>15</v>
      </c>
      <c r="B142" s="1" t="s">
        <v>140</v>
      </c>
      <c r="C142" s="10" t="s">
        <v>17</v>
      </c>
      <c r="D142" s="11" t="s">
        <v>76</v>
      </c>
      <c r="E142" s="11" t="str">
        <f>CONCATENATE(Tabela132[[#This Row],[TRAMITE_SETOR]],"_Atualiz")</f>
        <v>ACO_Atualiz</v>
      </c>
      <c r="F142" s="12" t="s">
        <v>77</v>
      </c>
      <c r="G142" s="12"/>
      <c r="H142" s="13">
        <v>42619.709027777775</v>
      </c>
      <c r="I142" s="13">
        <v>42621.702777777777</v>
      </c>
      <c r="J142" s="1" t="s">
        <v>168</v>
      </c>
      <c r="K142" s="14">
        <f t="shared" si="4"/>
        <v>1.9937500000014552</v>
      </c>
      <c r="L142" s="15">
        <f t="shared" si="5"/>
        <v>1.9937500000014552</v>
      </c>
      <c r="M142" s="16">
        <f>NETWORKDAYS.INTL(DATE(YEAR(H142),MONTH(I142),DAY(H142)),DATE(YEAR(I142),MONTH(I142),DAY(I142)),1,[1]LISTAFERIADOS!$B$2:$B$194)</f>
        <v>1</v>
      </c>
      <c r="N142" s="17" t="str">
        <f>CONCATENATE(HOUR(Tabela132[[#This Row],[DATA INICIO]]),":",MINUTE(Tabela132[[#This Row],[DATA INICIO]]))</f>
        <v>17:1</v>
      </c>
      <c r="O142" s="12"/>
    </row>
    <row r="143" spans="1:15" hidden="1" x14ac:dyDescent="0.25">
      <c r="A143" s="9" t="s">
        <v>15</v>
      </c>
      <c r="B143" s="1" t="s">
        <v>140</v>
      </c>
      <c r="C143" s="10" t="s">
        <v>17</v>
      </c>
      <c r="D143" s="11" t="s">
        <v>44</v>
      </c>
      <c r="E143" s="11" t="str">
        <f>CONCATENATE(Tabela132[[#This Row],[TRAMITE_SETOR]],"_Atualiz")</f>
        <v>SECOFC_Atualiz</v>
      </c>
      <c r="F143" s="12" t="s">
        <v>45</v>
      </c>
      <c r="G143" s="12"/>
      <c r="H143" s="13">
        <v>42621.702777777777</v>
      </c>
      <c r="I143" s="13">
        <v>42621.742361111108</v>
      </c>
      <c r="J143" s="1" t="s">
        <v>20</v>
      </c>
      <c r="K143" s="14">
        <f t="shared" si="4"/>
        <v>3.9583333331393078E-2</v>
      </c>
      <c r="L143" s="15">
        <f t="shared" si="5"/>
        <v>3.9583333331393078E-2</v>
      </c>
      <c r="M143" s="16">
        <f>NETWORKDAYS.INTL(DATE(YEAR(H143),MONTH(I143),DAY(H143)),DATE(YEAR(I143),MONTH(I143),DAY(I143)),1,[1]LISTAFERIADOS!$B$2:$B$194)</f>
        <v>0</v>
      </c>
      <c r="N143" s="17" t="str">
        <f>CONCATENATE(HOUR(Tabela132[[#This Row],[DATA INICIO]]),":",MINUTE(Tabela132[[#This Row],[DATA INICIO]]))</f>
        <v>16:52</v>
      </c>
      <c r="O143" s="12"/>
    </row>
    <row r="144" spans="1:15" hidden="1" x14ac:dyDescent="0.25">
      <c r="A144" s="9" t="s">
        <v>15</v>
      </c>
      <c r="B144" s="1" t="s">
        <v>140</v>
      </c>
      <c r="C144" s="10" t="s">
        <v>17</v>
      </c>
      <c r="D144" s="11" t="s">
        <v>21</v>
      </c>
      <c r="E144" s="11" t="str">
        <f>CONCATENATE(Tabela132[[#This Row],[TRAMITE_SETOR]],"_Atualiz")</f>
        <v>DG_Atualiz</v>
      </c>
      <c r="F144" s="12" t="s">
        <v>22</v>
      </c>
      <c r="G144" s="12"/>
      <c r="H144" s="13">
        <v>42621.702777777777</v>
      </c>
      <c r="I144" s="13">
        <v>42622.576388888891</v>
      </c>
      <c r="J144" s="1" t="s">
        <v>20</v>
      </c>
      <c r="K144" s="14">
        <f t="shared" si="4"/>
        <v>0.87361111111385981</v>
      </c>
      <c r="L144" s="15">
        <f t="shared" si="5"/>
        <v>0.87361111111385981</v>
      </c>
      <c r="M144" s="16">
        <f>NETWORKDAYS.INTL(DATE(YEAR(H144),MONTH(I144),DAY(H144)),DATE(YEAR(I144),MONTH(I144),DAY(I144)),1,[1]LISTAFERIADOS!$B$2:$B$194)</f>
        <v>1</v>
      </c>
      <c r="N144" s="17" t="str">
        <f>CONCATENATE(HOUR(Tabela132[[#This Row],[DATA INICIO]]),":",MINUTE(Tabela132[[#This Row],[DATA INICIO]]))</f>
        <v>16:52</v>
      </c>
      <c r="O144" s="12"/>
    </row>
    <row r="145" spans="1:15" ht="38.25" hidden="1" x14ac:dyDescent="0.25">
      <c r="A145" s="9" t="s">
        <v>15</v>
      </c>
      <c r="B145" s="1" t="s">
        <v>140</v>
      </c>
      <c r="C145" s="10" t="s">
        <v>17</v>
      </c>
      <c r="D145" s="11" t="s">
        <v>76</v>
      </c>
      <c r="E145" s="11" t="str">
        <f>CONCATENATE(Tabela132[[#This Row],[TRAMITE_SETOR]],"_Atualiz")</f>
        <v>ACO_Atualiz</v>
      </c>
      <c r="F145" s="12" t="s">
        <v>77</v>
      </c>
      <c r="G145" s="12"/>
      <c r="H145" s="13">
        <v>42622.576388888891</v>
      </c>
      <c r="I145" s="13">
        <v>42622.599305555559</v>
      </c>
      <c r="J145" s="1" t="s">
        <v>79</v>
      </c>
      <c r="K145" s="14">
        <f t="shared" si="4"/>
        <v>2.2916666668606922E-2</v>
      </c>
      <c r="L145" s="15">
        <f t="shared" si="5"/>
        <v>2.2916666668606922E-2</v>
      </c>
      <c r="M145" s="16">
        <f>NETWORKDAYS.INTL(DATE(YEAR(H145),MONTH(I145),DAY(H145)),DATE(YEAR(I145),MONTH(I145),DAY(I145)),1,[1]LISTAFERIADOS!$B$2:$B$194)</f>
        <v>1</v>
      </c>
      <c r="N145" s="17" t="str">
        <f>CONCATENATE(HOUR(Tabela132[[#This Row],[DATA INICIO]]),":",MINUTE(Tabela132[[#This Row],[DATA INICIO]]))</f>
        <v>13:50</v>
      </c>
      <c r="O145" s="12"/>
    </row>
    <row r="146" spans="1:15" ht="25.5" hidden="1" x14ac:dyDescent="0.25">
      <c r="A146" s="9" t="s">
        <v>15</v>
      </c>
      <c r="B146" s="1" t="s">
        <v>140</v>
      </c>
      <c r="C146" s="10" t="s">
        <v>17</v>
      </c>
      <c r="D146" s="11" t="s">
        <v>80</v>
      </c>
      <c r="E146" s="11" t="str">
        <f>CONCATENATE(Tabela132[[#This Row],[TRAMITE_SETOR]],"_Atualiz")</f>
        <v>SAEO_Atualiz</v>
      </c>
      <c r="F146" s="12" t="s">
        <v>81</v>
      </c>
      <c r="G146" s="12"/>
      <c r="H146" s="13">
        <v>42622.599305555559</v>
      </c>
      <c r="I146" s="13">
        <v>42622.67083333333</v>
      </c>
      <c r="J146" s="1" t="s">
        <v>82</v>
      </c>
      <c r="K146" s="14">
        <f t="shared" si="4"/>
        <v>7.1527777770825196E-2</v>
      </c>
      <c r="L146" s="15">
        <f t="shared" si="5"/>
        <v>7.1527777770825196E-2</v>
      </c>
      <c r="M146" s="16">
        <f>NETWORKDAYS.INTL(DATE(YEAR(H146),MONTH(I146),DAY(H146)),DATE(YEAR(I146),MONTH(I146),DAY(I146)),1,[1]LISTAFERIADOS!$B$2:$B$194)</f>
        <v>1</v>
      </c>
      <c r="N146" s="17" t="str">
        <f>CONCATENATE(HOUR(Tabela132[[#This Row],[DATA INICIO]]),":",MINUTE(Tabela132[[#This Row],[DATA INICIO]]))</f>
        <v>14:23</v>
      </c>
      <c r="O146" s="12"/>
    </row>
    <row r="147" spans="1:15" ht="76.5" hidden="1" x14ac:dyDescent="0.25">
      <c r="A147" s="9" t="s">
        <v>15</v>
      </c>
      <c r="B147" s="1" t="s">
        <v>140</v>
      </c>
      <c r="C147" s="10" t="s">
        <v>17</v>
      </c>
      <c r="D147" s="11" t="s">
        <v>47</v>
      </c>
      <c r="E147" s="11" t="str">
        <f>CONCATENATE(Tabela132[[#This Row],[TRAMITE_SETOR]],"_Atualiz")</f>
        <v>CLC_Atualiz</v>
      </c>
      <c r="F147" s="12" t="s">
        <v>48</v>
      </c>
      <c r="G147" s="12"/>
      <c r="H147" s="13">
        <v>42622.67083333333</v>
      </c>
      <c r="I147" s="13">
        <v>42622.859027777777</v>
      </c>
      <c r="J147" s="1" t="s">
        <v>169</v>
      </c>
      <c r="K147" s="14">
        <f t="shared" si="4"/>
        <v>0.18819444444670808</v>
      </c>
      <c r="L147" s="15">
        <f t="shared" si="5"/>
        <v>0.18819444444670808</v>
      </c>
      <c r="M147" s="16">
        <f>NETWORKDAYS.INTL(DATE(YEAR(H147),MONTH(I147),DAY(H147)),DATE(YEAR(I147),MONTH(I147),DAY(I147)),1,[1]LISTAFERIADOS!$B$2:$B$194)</f>
        <v>1</v>
      </c>
      <c r="N147" s="17" t="str">
        <f>CONCATENATE(HOUR(Tabela132[[#This Row],[DATA INICIO]]),":",MINUTE(Tabela132[[#This Row],[DATA INICIO]]))</f>
        <v>16:6</v>
      </c>
      <c r="O147" s="12"/>
    </row>
    <row r="148" spans="1:15" ht="38.25" hidden="1" x14ac:dyDescent="0.25">
      <c r="A148" s="9" t="s">
        <v>15</v>
      </c>
      <c r="B148" s="1" t="s">
        <v>140</v>
      </c>
      <c r="C148" s="10" t="s">
        <v>17</v>
      </c>
      <c r="D148" s="11" t="s">
        <v>50</v>
      </c>
      <c r="E148" s="11" t="str">
        <f>CONCATENATE(Tabela132[[#This Row],[TRAMITE_SETOR]],"_Atualiz")</f>
        <v>SC_Atualiz</v>
      </c>
      <c r="F148" s="12" t="s">
        <v>51</v>
      </c>
      <c r="G148" s="12"/>
      <c r="H148" s="13">
        <v>42622.859027777777</v>
      </c>
      <c r="I148" s="13">
        <v>42626.651388888888</v>
      </c>
      <c r="J148" s="1" t="s">
        <v>130</v>
      </c>
      <c r="K148" s="14">
        <f t="shared" si="4"/>
        <v>3.7923611111109494</v>
      </c>
      <c r="L148" s="15">
        <f t="shared" si="5"/>
        <v>3.7923611111109494</v>
      </c>
      <c r="M148" s="16">
        <f>NETWORKDAYS.INTL(DATE(YEAR(H148),MONTH(I148),DAY(H148)),DATE(YEAR(I148),MONTH(I148),DAY(I148)),1,[1]LISTAFERIADOS!$B$2:$B$194)</f>
        <v>3</v>
      </c>
      <c r="N148" s="17" t="str">
        <f>CONCATENATE(HOUR(Tabela132[[#This Row],[DATA INICIO]]),":",MINUTE(Tabela132[[#This Row],[DATA INICIO]]))</f>
        <v>20:37</v>
      </c>
      <c r="O148" s="12"/>
    </row>
    <row r="149" spans="1:15" ht="25.5" hidden="1" x14ac:dyDescent="0.25">
      <c r="A149" s="9" t="s">
        <v>15</v>
      </c>
      <c r="B149" s="1" t="s">
        <v>140</v>
      </c>
      <c r="C149" s="10" t="s">
        <v>17</v>
      </c>
      <c r="D149" s="11" t="s">
        <v>47</v>
      </c>
      <c r="E149" s="11" t="str">
        <f>CONCATENATE(Tabela132[[#This Row],[TRAMITE_SETOR]],"_Atualiz")</f>
        <v>CLC_Atualiz</v>
      </c>
      <c r="F149" s="12" t="s">
        <v>48</v>
      </c>
      <c r="G149" s="12"/>
      <c r="H149" s="13">
        <v>42626.651388888888</v>
      </c>
      <c r="I149" s="13">
        <v>42627.797222222223</v>
      </c>
      <c r="J149" s="1" t="s">
        <v>170</v>
      </c>
      <c r="K149" s="14">
        <f t="shared" si="4"/>
        <v>1.1458333333357587</v>
      </c>
      <c r="L149" s="15">
        <f t="shared" si="5"/>
        <v>1.1458333333357587</v>
      </c>
      <c r="M149" s="16">
        <f>NETWORKDAYS.INTL(DATE(YEAR(H149),MONTH(I149),DAY(H149)),DATE(YEAR(I149),MONTH(I149),DAY(I149)),1,[1]LISTAFERIADOS!$B$2:$B$194)</f>
        <v>2</v>
      </c>
      <c r="N149" s="17" t="str">
        <f>CONCATENATE(HOUR(Tabela132[[#This Row],[DATA INICIO]]),":",MINUTE(Tabela132[[#This Row],[DATA INICIO]]))</f>
        <v>15:38</v>
      </c>
      <c r="O149" s="12"/>
    </row>
    <row r="150" spans="1:15" ht="38.25" hidden="1" x14ac:dyDescent="0.25">
      <c r="A150" s="9" t="s">
        <v>15</v>
      </c>
      <c r="B150" s="1" t="s">
        <v>140</v>
      </c>
      <c r="C150" s="10" t="s">
        <v>17</v>
      </c>
      <c r="D150" s="11" t="s">
        <v>54</v>
      </c>
      <c r="E150" s="11" t="str">
        <f>CONCATENATE(Tabela132[[#This Row],[TRAMITE_SETOR]],"_Atualiz")</f>
        <v>SCON_Atualiz</v>
      </c>
      <c r="F150" s="12" t="s">
        <v>55</v>
      </c>
      <c r="G150" s="12"/>
      <c r="H150" s="13">
        <v>42627.797222222223</v>
      </c>
      <c r="I150" s="13">
        <v>42641.635416666664</v>
      </c>
      <c r="J150" s="1" t="s">
        <v>171</v>
      </c>
      <c r="K150" s="14">
        <f t="shared" si="4"/>
        <v>13.838194444440887</v>
      </c>
      <c r="L150" s="15">
        <f t="shared" si="5"/>
        <v>13.838194444440887</v>
      </c>
      <c r="M150" s="16">
        <f>NETWORKDAYS.INTL(DATE(YEAR(H150),MONTH(I150),DAY(H150)),DATE(YEAR(I150),MONTH(I150),DAY(I150)),1,[1]LISTAFERIADOS!$B$2:$B$194)</f>
        <v>11</v>
      </c>
      <c r="N150" s="17" t="str">
        <f>CONCATENATE(HOUR(Tabela132[[#This Row],[DATA INICIO]]),":",MINUTE(Tabela132[[#This Row],[DATA INICIO]]))</f>
        <v>19:8</v>
      </c>
      <c r="O150" s="12"/>
    </row>
    <row r="151" spans="1:15" ht="89.25" hidden="1" x14ac:dyDescent="0.25">
      <c r="A151" s="9" t="s">
        <v>15</v>
      </c>
      <c r="B151" s="1" t="s">
        <v>140</v>
      </c>
      <c r="C151" s="10" t="s">
        <v>17</v>
      </c>
      <c r="D151" s="11" t="s">
        <v>47</v>
      </c>
      <c r="E151" s="11" t="str">
        <f>CONCATENATE(Tabela132[[#This Row],[TRAMITE_SETOR]],"_Atualiz")</f>
        <v>CLC_Atualiz</v>
      </c>
      <c r="F151" s="12" t="s">
        <v>48</v>
      </c>
      <c r="G151" s="12"/>
      <c r="H151" s="13">
        <v>42641.635416666664</v>
      </c>
      <c r="I151" s="13">
        <v>42643.696527777778</v>
      </c>
      <c r="J151" s="1" t="s">
        <v>172</v>
      </c>
      <c r="K151" s="14">
        <f t="shared" si="4"/>
        <v>2.0611111111138598</v>
      </c>
      <c r="L151" s="15">
        <f t="shared" si="5"/>
        <v>2.0611111111138598</v>
      </c>
      <c r="M151" s="16">
        <f>NETWORKDAYS.INTL(DATE(YEAR(H151),MONTH(I151),DAY(H151)),DATE(YEAR(I151),MONTH(I151),DAY(I151)),1,[1]LISTAFERIADOS!$B$2:$B$194)</f>
        <v>3</v>
      </c>
      <c r="N151" s="17" t="str">
        <f>CONCATENATE(HOUR(Tabela132[[#This Row],[DATA INICIO]]),":",MINUTE(Tabela132[[#This Row],[DATA INICIO]]))</f>
        <v>15:15</v>
      </c>
      <c r="O151" s="12"/>
    </row>
    <row r="152" spans="1:15" hidden="1" x14ac:dyDescent="0.25">
      <c r="A152" s="9" t="s">
        <v>15</v>
      </c>
      <c r="B152" s="1" t="s">
        <v>173</v>
      </c>
      <c r="C152" s="10" t="s">
        <v>17</v>
      </c>
      <c r="D152" s="11" t="s">
        <v>174</v>
      </c>
      <c r="E152" s="11" t="str">
        <f>CONCATENATE(Tabela132[[#This Row],[TRAMITE_SETOR]],"_Atualiz")</f>
        <v>155ZE_Atualiz</v>
      </c>
      <c r="F152" s="12" t="s">
        <v>175</v>
      </c>
      <c r="G152" s="12"/>
      <c r="H152" s="1" t="s">
        <v>20</v>
      </c>
      <c r="I152" s="13">
        <v>41955.558333333334</v>
      </c>
      <c r="J152" s="1" t="s">
        <v>20</v>
      </c>
      <c r="K152" s="14">
        <f t="shared" si="4"/>
        <v>0</v>
      </c>
      <c r="L152" s="15">
        <f t="shared" si="5"/>
        <v>0</v>
      </c>
      <c r="M152" s="16" t="e">
        <f>NETWORKDAYS.INTL(DATE(YEAR(H152),MONTH(I152),DAY(H152)),DATE(YEAR(I152),MONTH(I152),DAY(I152)),1,[1]LISTAFERIADOS!$B$2:$B$194)</f>
        <v>#VALUE!</v>
      </c>
      <c r="N152" s="17" t="e">
        <f>CONCATENATE(HOUR(Tabela132[[#This Row],[DATA INICIO]]),":",MINUTE(Tabela132[[#This Row],[DATA INICIO]]))</f>
        <v>#VALUE!</v>
      </c>
      <c r="O152" s="12"/>
    </row>
    <row r="153" spans="1:15" ht="38.25" hidden="1" x14ac:dyDescent="0.25">
      <c r="A153" s="9" t="s">
        <v>15</v>
      </c>
      <c r="B153" s="1" t="s">
        <v>173</v>
      </c>
      <c r="C153" s="10" t="s">
        <v>17</v>
      </c>
      <c r="D153" s="11" t="s">
        <v>24</v>
      </c>
      <c r="E153" s="11" t="str">
        <f>CONCATENATE(Tabela132[[#This Row],[TRAMITE_SETOR]],"_Atualiz")</f>
        <v>SESEG_Atualiz</v>
      </c>
      <c r="F153" s="12" t="s">
        <v>25</v>
      </c>
      <c r="G153" s="19" t="s">
        <v>26</v>
      </c>
      <c r="H153" s="13">
        <v>41955.558333333334</v>
      </c>
      <c r="I153" s="13">
        <v>41987.454861111109</v>
      </c>
      <c r="J153" s="1" t="s">
        <v>176</v>
      </c>
      <c r="K153" s="14">
        <f t="shared" si="4"/>
        <v>31.896527777775191</v>
      </c>
      <c r="L153" s="15">
        <f t="shared" si="5"/>
        <v>31.896527777775191</v>
      </c>
      <c r="M153" s="16">
        <f>NETWORKDAYS.INTL(DATE(YEAR(H153),MONTH(I153),DAY(H153)),DATE(YEAR(I153),MONTH(I153),DAY(I153)),1,[1]LISTAFERIADOS!$B$2:$B$194)</f>
        <v>1</v>
      </c>
      <c r="N153" s="17" t="str">
        <f>CONCATENATE(HOUR(Tabela132[[#This Row],[DATA INICIO]]),":",MINUTE(Tabela132[[#This Row],[DATA INICIO]]))</f>
        <v>13:24</v>
      </c>
      <c r="O153" s="12"/>
    </row>
    <row r="154" spans="1:15" ht="76.5" hidden="1" x14ac:dyDescent="0.25">
      <c r="A154" s="9" t="s">
        <v>15</v>
      </c>
      <c r="B154" s="1" t="s">
        <v>173</v>
      </c>
      <c r="C154" s="10" t="s">
        <v>17</v>
      </c>
      <c r="D154" s="11" t="s">
        <v>174</v>
      </c>
      <c r="E154" s="11" t="str">
        <f>CONCATENATE(Tabela132[[#This Row],[TRAMITE_SETOR]],"_Atualiz")</f>
        <v>155ZE_Atualiz</v>
      </c>
      <c r="F154" s="12" t="s">
        <v>175</v>
      </c>
      <c r="G154" s="12"/>
      <c r="H154" s="13">
        <v>41987.454861111109</v>
      </c>
      <c r="I154" s="13">
        <v>42037.607638888891</v>
      </c>
      <c r="J154" s="1" t="s">
        <v>177</v>
      </c>
      <c r="K154" s="14">
        <f t="shared" si="4"/>
        <v>50.152777777781012</v>
      </c>
      <c r="L154" s="15">
        <f t="shared" si="5"/>
        <v>50.152777777781012</v>
      </c>
      <c r="M154" s="16">
        <f>NETWORKDAYS.INTL(DATE(YEAR(H154),MONTH(I154),DAY(H154)),DATE(YEAR(I154),MONTH(I154),DAY(I154)),1,[1]LISTAFERIADOS!$B$2:$B$194)</f>
        <v>226</v>
      </c>
      <c r="N154" s="17" t="str">
        <f>CONCATENATE(HOUR(Tabela132[[#This Row],[DATA INICIO]]),":",MINUTE(Tabela132[[#This Row],[DATA INICIO]]))</f>
        <v>10:55</v>
      </c>
      <c r="O154" s="12"/>
    </row>
    <row r="155" spans="1:15" ht="38.25" hidden="1" x14ac:dyDescent="0.25">
      <c r="A155" s="9" t="s">
        <v>15</v>
      </c>
      <c r="B155" s="1" t="s">
        <v>173</v>
      </c>
      <c r="C155" s="10" t="s">
        <v>17</v>
      </c>
      <c r="D155" s="11" t="s">
        <v>24</v>
      </c>
      <c r="E155" s="11" t="str">
        <f>CONCATENATE(Tabela132[[#This Row],[TRAMITE_SETOR]],"_Atualiz")</f>
        <v>SESEG_Atualiz</v>
      </c>
      <c r="F155" s="12" t="s">
        <v>25</v>
      </c>
      <c r="G155" s="19" t="s">
        <v>26</v>
      </c>
      <c r="H155" s="13">
        <v>42037.607638888891</v>
      </c>
      <c r="I155" s="13">
        <v>42039.730555555558</v>
      </c>
      <c r="J155" s="1" t="s">
        <v>178</v>
      </c>
      <c r="K155" s="14">
        <f t="shared" si="4"/>
        <v>2.1229166666671517</v>
      </c>
      <c r="L155" s="15">
        <f t="shared" si="5"/>
        <v>2.1229166666671517</v>
      </c>
      <c r="M155" s="16">
        <f>NETWORKDAYS.INTL(DATE(YEAR(H155),MONTH(I155),DAY(H155)),DATE(YEAR(I155),MONTH(I155),DAY(I155)),1,[1]LISTAFERIADOS!$B$2:$B$194)</f>
        <v>3</v>
      </c>
      <c r="N155" s="17" t="str">
        <f>CONCATENATE(HOUR(Tabela132[[#This Row],[DATA INICIO]]),":",MINUTE(Tabela132[[#This Row],[DATA INICIO]]))</f>
        <v>14:35</v>
      </c>
      <c r="O155" s="12"/>
    </row>
    <row r="156" spans="1:15" ht="25.5" hidden="1" x14ac:dyDescent="0.25">
      <c r="A156" s="9" t="s">
        <v>15</v>
      </c>
      <c r="B156" s="1" t="s">
        <v>173</v>
      </c>
      <c r="C156" s="10" t="s">
        <v>17</v>
      </c>
      <c r="D156" s="11" t="s">
        <v>28</v>
      </c>
      <c r="E156" s="11" t="str">
        <f>CONCATENATE(Tabela132[[#This Row],[TRAMITE_SETOR]],"_Atualiz")</f>
        <v>CIP_Atualiz</v>
      </c>
      <c r="F156" s="12" t="s">
        <v>29</v>
      </c>
      <c r="G156" s="19" t="s">
        <v>26</v>
      </c>
      <c r="H156" s="13">
        <v>42039.730555555558</v>
      </c>
      <c r="I156" s="13">
        <v>42041.745833333334</v>
      </c>
      <c r="J156" s="1" t="s">
        <v>179</v>
      </c>
      <c r="K156" s="14">
        <f t="shared" si="4"/>
        <v>2.015277777776646</v>
      </c>
      <c r="L156" s="15">
        <f t="shared" si="5"/>
        <v>2.015277777776646</v>
      </c>
      <c r="M156" s="16">
        <f>NETWORKDAYS.INTL(DATE(YEAR(H156),MONTH(I156),DAY(H156)),DATE(YEAR(I156),MONTH(I156),DAY(I156)),1,[1]LISTAFERIADOS!$B$2:$B$194)</f>
        <v>3</v>
      </c>
      <c r="N156" s="17" t="str">
        <f>CONCATENATE(HOUR(Tabela132[[#This Row],[DATA INICIO]]),":",MINUTE(Tabela132[[#This Row],[DATA INICIO]]))</f>
        <v>17:32</v>
      </c>
      <c r="O156" s="12"/>
    </row>
    <row r="157" spans="1:15" ht="25.5" hidden="1" x14ac:dyDescent="0.25">
      <c r="A157" s="9" t="s">
        <v>15</v>
      </c>
      <c r="B157" s="1" t="s">
        <v>173</v>
      </c>
      <c r="C157" s="10" t="s">
        <v>17</v>
      </c>
      <c r="D157" s="11" t="s">
        <v>24</v>
      </c>
      <c r="E157" s="11" t="str">
        <f>CONCATENATE(Tabela132[[#This Row],[TRAMITE_SETOR]],"_Atualiz")</f>
        <v>SESEG_Atualiz</v>
      </c>
      <c r="F157" s="12" t="s">
        <v>25</v>
      </c>
      <c r="G157" s="19" t="s">
        <v>26</v>
      </c>
      <c r="H157" s="13">
        <v>42041.745833333334</v>
      </c>
      <c r="I157" s="13">
        <v>42041.784722222219</v>
      </c>
      <c r="J157" s="1" t="s">
        <v>180</v>
      </c>
      <c r="K157" s="14">
        <f t="shared" si="4"/>
        <v>3.8888888884685002E-2</v>
      </c>
      <c r="L157" s="15">
        <f t="shared" si="5"/>
        <v>3.8888888884685002E-2</v>
      </c>
      <c r="M157" s="16">
        <f>NETWORKDAYS.INTL(DATE(YEAR(H157),MONTH(I157),DAY(H157)),DATE(YEAR(I157),MONTH(I157),DAY(I157)),1,[1]LISTAFERIADOS!$B$2:$B$194)</f>
        <v>1</v>
      </c>
      <c r="N157" s="17" t="str">
        <f>CONCATENATE(HOUR(Tabela132[[#This Row],[DATA INICIO]]),":",MINUTE(Tabela132[[#This Row],[DATA INICIO]]))</f>
        <v>17:54</v>
      </c>
      <c r="O157" s="12"/>
    </row>
    <row r="158" spans="1:15" ht="25.5" hidden="1" x14ac:dyDescent="0.25">
      <c r="A158" s="9" t="s">
        <v>15</v>
      </c>
      <c r="B158" s="1" t="s">
        <v>173</v>
      </c>
      <c r="C158" s="10" t="s">
        <v>17</v>
      </c>
      <c r="D158" s="11" t="s">
        <v>174</v>
      </c>
      <c r="E158" s="11" t="str">
        <f>CONCATENATE(Tabela132[[#This Row],[TRAMITE_SETOR]],"_Atualiz")</f>
        <v>155ZE_Atualiz</v>
      </c>
      <c r="F158" s="12" t="s">
        <v>175</v>
      </c>
      <c r="G158" s="12"/>
      <c r="H158" s="13">
        <v>42041.784722222219</v>
      </c>
      <c r="I158" s="13">
        <v>42053.768750000003</v>
      </c>
      <c r="J158" s="1" t="s">
        <v>181</v>
      </c>
      <c r="K158" s="14">
        <f t="shared" si="4"/>
        <v>11.984027777783922</v>
      </c>
      <c r="L158" s="15">
        <f t="shared" si="5"/>
        <v>11.984027777783922</v>
      </c>
      <c r="M158" s="16">
        <f>NETWORKDAYS.INTL(DATE(YEAR(H158),MONTH(I158),DAY(H158)),DATE(YEAR(I158),MONTH(I158),DAY(I158)),1,[1]LISTAFERIADOS!$B$2:$B$194)</f>
        <v>7</v>
      </c>
      <c r="N158" s="17" t="str">
        <f>CONCATENATE(HOUR(Tabela132[[#This Row],[DATA INICIO]]),":",MINUTE(Tabela132[[#This Row],[DATA INICIO]]))</f>
        <v>18:50</v>
      </c>
      <c r="O158" s="12"/>
    </row>
    <row r="159" spans="1:15" ht="25.5" hidden="1" x14ac:dyDescent="0.25">
      <c r="A159" s="9" t="s">
        <v>15</v>
      </c>
      <c r="B159" s="1" t="s">
        <v>173</v>
      </c>
      <c r="C159" s="10" t="s">
        <v>17</v>
      </c>
      <c r="D159" s="11" t="s">
        <v>24</v>
      </c>
      <c r="E159" s="11" t="str">
        <f>CONCATENATE(Tabela132[[#This Row],[TRAMITE_SETOR]],"_Atualiz")</f>
        <v>SESEG_Atualiz</v>
      </c>
      <c r="F159" s="12" t="s">
        <v>25</v>
      </c>
      <c r="G159" s="19" t="s">
        <v>26</v>
      </c>
      <c r="H159" s="13">
        <v>42053.768750000003</v>
      </c>
      <c r="I159" s="13">
        <v>42055.758333333331</v>
      </c>
      <c r="J159" s="1" t="s">
        <v>182</v>
      </c>
      <c r="K159" s="14">
        <f t="shared" si="4"/>
        <v>1.9895833333284827</v>
      </c>
      <c r="L159" s="15">
        <f t="shared" si="5"/>
        <v>1.9895833333284827</v>
      </c>
      <c r="M159" s="16">
        <f>NETWORKDAYS.INTL(DATE(YEAR(H159),MONTH(I159),DAY(H159)),DATE(YEAR(I159),MONTH(I159),DAY(I159)),1,[1]LISTAFERIADOS!$B$2:$B$194)</f>
        <v>3</v>
      </c>
      <c r="N159" s="17" t="str">
        <f>CONCATENATE(HOUR(Tabela132[[#This Row],[DATA INICIO]]),":",MINUTE(Tabela132[[#This Row],[DATA INICIO]]))</f>
        <v>18:27</v>
      </c>
      <c r="O159" s="12"/>
    </row>
    <row r="160" spans="1:15" ht="38.25" hidden="1" x14ac:dyDescent="0.25">
      <c r="A160" s="9" t="s">
        <v>15</v>
      </c>
      <c r="B160" s="1" t="s">
        <v>173</v>
      </c>
      <c r="C160" s="10" t="s">
        <v>17</v>
      </c>
      <c r="D160" s="11" t="s">
        <v>174</v>
      </c>
      <c r="E160" s="11" t="str">
        <f>CONCATENATE(Tabela132[[#This Row],[TRAMITE_SETOR]],"_Atualiz")</f>
        <v>155ZE_Atualiz</v>
      </c>
      <c r="F160" s="12" t="s">
        <v>175</v>
      </c>
      <c r="G160" s="12"/>
      <c r="H160" s="13">
        <v>42055.758333333331</v>
      </c>
      <c r="I160" s="13">
        <v>42075.640972222223</v>
      </c>
      <c r="J160" s="1" t="s">
        <v>183</v>
      </c>
      <c r="K160" s="14">
        <f t="shared" si="4"/>
        <v>19.882638888891961</v>
      </c>
      <c r="L160" s="15">
        <f t="shared" si="5"/>
        <v>19.882638888891961</v>
      </c>
      <c r="M160" s="16">
        <f>NETWORKDAYS.INTL(DATE(YEAR(H160),MONTH(I160),DAY(H160)),DATE(YEAR(I160),MONTH(I160),DAY(I160)),1,[1]LISTAFERIADOS!$B$2:$B$194)</f>
        <v>-7</v>
      </c>
      <c r="N160" s="17" t="str">
        <f>CONCATENATE(HOUR(Tabela132[[#This Row],[DATA INICIO]]),":",MINUTE(Tabela132[[#This Row],[DATA INICIO]]))</f>
        <v>18:12</v>
      </c>
      <c r="O160" s="12"/>
    </row>
    <row r="161" spans="1:15" ht="38.25" hidden="1" x14ac:dyDescent="0.25">
      <c r="A161" s="9" t="s">
        <v>15</v>
      </c>
      <c r="B161" s="1" t="s">
        <v>173</v>
      </c>
      <c r="C161" s="10" t="s">
        <v>17</v>
      </c>
      <c r="D161" s="11" t="s">
        <v>24</v>
      </c>
      <c r="E161" s="11" t="str">
        <f>CONCATENATE(Tabela132[[#This Row],[TRAMITE_SETOR]],"_Atualiz")</f>
        <v>SESEG_Atualiz</v>
      </c>
      <c r="F161" s="12" t="s">
        <v>25</v>
      </c>
      <c r="G161" s="19" t="s">
        <v>26</v>
      </c>
      <c r="H161" s="13">
        <v>42075.640972222223</v>
      </c>
      <c r="I161" s="13">
        <v>42079.722222222219</v>
      </c>
      <c r="J161" s="1" t="s">
        <v>184</v>
      </c>
      <c r="K161" s="14">
        <f t="shared" si="4"/>
        <v>4.0812499999956344</v>
      </c>
      <c r="L161" s="15">
        <f t="shared" si="5"/>
        <v>4.0812499999956344</v>
      </c>
      <c r="M161" s="16">
        <f>NETWORKDAYS.INTL(DATE(YEAR(H161),MONTH(I161),DAY(H161)),DATE(YEAR(I161),MONTH(I161),DAY(I161)),1,[1]LISTAFERIADOS!$B$2:$B$194)</f>
        <v>3</v>
      </c>
      <c r="N161" s="17" t="str">
        <f>CONCATENATE(HOUR(Tabela132[[#This Row],[DATA INICIO]]),":",MINUTE(Tabela132[[#This Row],[DATA INICIO]]))</f>
        <v>15:23</v>
      </c>
      <c r="O161" s="12"/>
    </row>
    <row r="162" spans="1:15" ht="25.5" hidden="1" x14ac:dyDescent="0.25">
      <c r="A162" s="9" t="s">
        <v>15</v>
      </c>
      <c r="B162" s="1" t="s">
        <v>173</v>
      </c>
      <c r="C162" s="10" t="s">
        <v>17</v>
      </c>
      <c r="D162" s="11" t="s">
        <v>174</v>
      </c>
      <c r="E162" s="11" t="str">
        <f>CONCATENATE(Tabela132[[#This Row],[TRAMITE_SETOR]],"_Atualiz")</f>
        <v>155ZE_Atualiz</v>
      </c>
      <c r="F162" s="12" t="s">
        <v>175</v>
      </c>
      <c r="G162" s="12"/>
      <c r="H162" s="13">
        <v>42079.722222222219</v>
      </c>
      <c r="I162" s="13">
        <v>42083.561111111114</v>
      </c>
      <c r="J162" s="1" t="s">
        <v>185</v>
      </c>
      <c r="K162" s="14">
        <f t="shared" si="4"/>
        <v>3.8388888888948713</v>
      </c>
      <c r="L162" s="15">
        <f t="shared" si="5"/>
        <v>3.8388888888948713</v>
      </c>
      <c r="M162" s="16">
        <f>NETWORKDAYS.INTL(DATE(YEAR(H162),MONTH(I162),DAY(H162)),DATE(YEAR(I162),MONTH(I162),DAY(I162)),1,[1]LISTAFERIADOS!$B$2:$B$194)</f>
        <v>5</v>
      </c>
      <c r="N162" s="17" t="str">
        <f>CONCATENATE(HOUR(Tabela132[[#This Row],[DATA INICIO]]),":",MINUTE(Tabela132[[#This Row],[DATA INICIO]]))</f>
        <v>17:20</v>
      </c>
      <c r="O162" s="12"/>
    </row>
    <row r="163" spans="1:15" ht="25.5" hidden="1" x14ac:dyDescent="0.25">
      <c r="A163" s="9" t="s">
        <v>15</v>
      </c>
      <c r="B163" s="1" t="s">
        <v>173</v>
      </c>
      <c r="C163" s="10" t="s">
        <v>17</v>
      </c>
      <c r="D163" s="11" t="s">
        <v>24</v>
      </c>
      <c r="E163" s="11" t="str">
        <f>CONCATENATE(Tabela132[[#This Row],[TRAMITE_SETOR]],"_Atualiz")</f>
        <v>SESEG_Atualiz</v>
      </c>
      <c r="F163" s="12" t="s">
        <v>25</v>
      </c>
      <c r="G163" s="19" t="s">
        <v>26</v>
      </c>
      <c r="H163" s="13">
        <v>42083.561111111114</v>
      </c>
      <c r="I163" s="13">
        <v>42094.765972222223</v>
      </c>
      <c r="J163" s="1" t="s">
        <v>186</v>
      </c>
      <c r="K163" s="14">
        <f t="shared" si="4"/>
        <v>11.204861111109494</v>
      </c>
      <c r="L163" s="15">
        <f t="shared" si="5"/>
        <v>11.204861111109494</v>
      </c>
      <c r="M163" s="16">
        <f>NETWORKDAYS.INTL(DATE(YEAR(H163),MONTH(I163),DAY(H163)),DATE(YEAR(I163),MONTH(I163),DAY(I163)),1,[1]LISTAFERIADOS!$B$2:$B$194)</f>
        <v>8</v>
      </c>
      <c r="N163" s="17" t="str">
        <f>CONCATENATE(HOUR(Tabela132[[#This Row],[DATA INICIO]]),":",MINUTE(Tabela132[[#This Row],[DATA INICIO]]))</f>
        <v>13:28</v>
      </c>
      <c r="O163" s="12"/>
    </row>
    <row r="164" spans="1:15" hidden="1" x14ac:dyDescent="0.25">
      <c r="A164" s="9" t="s">
        <v>15</v>
      </c>
      <c r="B164" s="1" t="s">
        <v>173</v>
      </c>
      <c r="C164" s="10" t="s">
        <v>17</v>
      </c>
      <c r="D164" s="11" t="s">
        <v>28</v>
      </c>
      <c r="E164" s="11" t="str">
        <f>CONCATENATE(Tabela132[[#This Row],[TRAMITE_SETOR]],"_Atualiz")</f>
        <v>CIP_Atualiz</v>
      </c>
      <c r="F164" s="12" t="s">
        <v>29</v>
      </c>
      <c r="G164" s="19" t="s">
        <v>26</v>
      </c>
      <c r="H164" s="13">
        <v>42094.765972222223</v>
      </c>
      <c r="I164" s="13">
        <v>42101.602777777778</v>
      </c>
      <c r="J164" s="1" t="s">
        <v>30</v>
      </c>
      <c r="K164" s="14">
        <f t="shared" si="4"/>
        <v>6.8368055555547471</v>
      </c>
      <c r="L164" s="15">
        <f t="shared" si="5"/>
        <v>6.8368055555547471</v>
      </c>
      <c r="M164" s="16">
        <f>NETWORKDAYS.INTL(DATE(YEAR(H164),MONTH(I164),DAY(H164)),DATE(YEAR(I164),MONTH(I164),DAY(I164)),1,[1]LISTAFERIADOS!$B$2:$B$194)</f>
        <v>-17</v>
      </c>
      <c r="N164" s="17" t="str">
        <f>CONCATENATE(HOUR(Tabela132[[#This Row],[DATA INICIO]]),":",MINUTE(Tabela132[[#This Row],[DATA INICIO]]))</f>
        <v>18:23</v>
      </c>
      <c r="O164" s="12"/>
    </row>
    <row r="165" spans="1:15" hidden="1" x14ac:dyDescent="0.25">
      <c r="A165" s="9" t="s">
        <v>15</v>
      </c>
      <c r="B165" s="1" t="s">
        <v>173</v>
      </c>
      <c r="C165" s="10" t="s">
        <v>17</v>
      </c>
      <c r="D165" s="11" t="s">
        <v>35</v>
      </c>
      <c r="E165" s="11" t="str">
        <f>CONCATENATE(Tabela132[[#This Row],[TRAMITE_SETOR]],"_Atualiz")</f>
        <v>SECADM_Atualiz</v>
      </c>
      <c r="F165" s="12" t="s">
        <v>36</v>
      </c>
      <c r="G165" s="12"/>
      <c r="H165" s="13">
        <v>42101.602777777778</v>
      </c>
      <c r="I165" s="13">
        <v>42101.808333333334</v>
      </c>
      <c r="J165" s="1" t="s">
        <v>37</v>
      </c>
      <c r="K165" s="14">
        <f t="shared" si="4"/>
        <v>0.20555555555620231</v>
      </c>
      <c r="L165" s="15">
        <f t="shared" si="5"/>
        <v>0.20555555555620231</v>
      </c>
      <c r="M165" s="16">
        <f>NETWORKDAYS.INTL(DATE(YEAR(H165),MONTH(I165),DAY(H165)),DATE(YEAR(I165),MONTH(I165),DAY(I165)),1,[1]LISTAFERIADOS!$B$2:$B$194)</f>
        <v>1</v>
      </c>
      <c r="N165" s="17" t="str">
        <f>CONCATENATE(HOUR(Tabela132[[#This Row],[DATA INICIO]]),":",MINUTE(Tabela132[[#This Row],[DATA INICIO]]))</f>
        <v>14:28</v>
      </c>
      <c r="O165" s="12"/>
    </row>
    <row r="166" spans="1:15" ht="114.75" hidden="1" x14ac:dyDescent="0.25">
      <c r="A166" s="9" t="s">
        <v>15</v>
      </c>
      <c r="B166" s="1" t="s">
        <v>173</v>
      </c>
      <c r="C166" s="10" t="s">
        <v>17</v>
      </c>
      <c r="D166" s="11" t="s">
        <v>38</v>
      </c>
      <c r="E166" s="11" t="str">
        <f>CONCATENATE(Tabela132[[#This Row],[TRAMITE_SETOR]],"_Atualiz")</f>
        <v>SPO_Atualiz</v>
      </c>
      <c r="F166" s="12" t="s">
        <v>39</v>
      </c>
      <c r="G166" s="12"/>
      <c r="H166" s="13">
        <v>42101.808333333334</v>
      </c>
      <c r="I166" s="13">
        <v>42104.84375</v>
      </c>
      <c r="J166" s="1" t="s">
        <v>187</v>
      </c>
      <c r="K166" s="14">
        <f t="shared" si="4"/>
        <v>3.0354166666656965</v>
      </c>
      <c r="L166" s="15">
        <f t="shared" si="5"/>
        <v>3.0354166666656965</v>
      </c>
      <c r="M166" s="16">
        <f>NETWORKDAYS.INTL(DATE(YEAR(H166),MONTH(I166),DAY(H166)),DATE(YEAR(I166),MONTH(I166),DAY(I166)),1,[1]LISTAFERIADOS!$B$2:$B$194)</f>
        <v>4</v>
      </c>
      <c r="N166" s="17" t="str">
        <f>CONCATENATE(HOUR(Tabela132[[#This Row],[DATA INICIO]]),":",MINUTE(Tabela132[[#This Row],[DATA INICIO]]))</f>
        <v>19:24</v>
      </c>
      <c r="O166" s="12"/>
    </row>
    <row r="167" spans="1:15" ht="25.5" hidden="1" x14ac:dyDescent="0.25">
      <c r="A167" s="9" t="s">
        <v>15</v>
      </c>
      <c r="B167" s="1" t="s">
        <v>173</v>
      </c>
      <c r="C167" s="10" t="s">
        <v>17</v>
      </c>
      <c r="D167" s="11" t="s">
        <v>41</v>
      </c>
      <c r="E167" s="11" t="str">
        <f>CONCATENATE(Tabela132[[#This Row],[TRAMITE_SETOR]],"_Atualiz")</f>
        <v>CO_Atualiz</v>
      </c>
      <c r="F167" s="12" t="s">
        <v>42</v>
      </c>
      <c r="G167" s="12"/>
      <c r="H167" s="13">
        <v>42104.84375</v>
      </c>
      <c r="I167" s="13">
        <v>42107.571527777778</v>
      </c>
      <c r="J167" s="1" t="s">
        <v>59</v>
      </c>
      <c r="K167" s="14">
        <f t="shared" si="4"/>
        <v>2.7277777777781012</v>
      </c>
      <c r="L167" s="15">
        <f t="shared" si="5"/>
        <v>2.7277777777781012</v>
      </c>
      <c r="M167" s="16">
        <f>NETWORKDAYS.INTL(DATE(YEAR(H167),MONTH(I167),DAY(H167)),DATE(YEAR(I167),MONTH(I167),DAY(I167)),1,[1]LISTAFERIADOS!$B$2:$B$194)</f>
        <v>2</v>
      </c>
      <c r="N167" s="17" t="str">
        <f>CONCATENATE(HOUR(Tabela132[[#This Row],[DATA INICIO]]),":",MINUTE(Tabela132[[#This Row],[DATA INICIO]]))</f>
        <v>20:15</v>
      </c>
      <c r="O167" s="12"/>
    </row>
    <row r="168" spans="1:15" ht="153" hidden="1" x14ac:dyDescent="0.25">
      <c r="A168" s="9" t="s">
        <v>15</v>
      </c>
      <c r="B168" s="1" t="s">
        <v>173</v>
      </c>
      <c r="C168" s="10" t="s">
        <v>17</v>
      </c>
      <c r="D168" s="11" t="s">
        <v>44</v>
      </c>
      <c r="E168" s="11" t="str">
        <f>CONCATENATE(Tabela132[[#This Row],[TRAMITE_SETOR]],"_Atualiz")</f>
        <v>SECOFC_Atualiz</v>
      </c>
      <c r="F168" s="12" t="s">
        <v>45</v>
      </c>
      <c r="G168" s="12"/>
      <c r="H168" s="13">
        <v>42107.571527777778</v>
      </c>
      <c r="I168" s="13">
        <v>42107.626388888886</v>
      </c>
      <c r="J168" s="1" t="s">
        <v>188</v>
      </c>
      <c r="K168" s="14">
        <f t="shared" si="4"/>
        <v>5.486111110803904E-2</v>
      </c>
      <c r="L168" s="15">
        <f t="shared" si="5"/>
        <v>5.486111110803904E-2</v>
      </c>
      <c r="M168" s="16">
        <f>NETWORKDAYS.INTL(DATE(YEAR(H168),MONTH(I168),DAY(H168)),DATE(YEAR(I168),MONTH(I168),DAY(I168)),1,[1]LISTAFERIADOS!$B$2:$B$194)</f>
        <v>1</v>
      </c>
      <c r="N168" s="17" t="str">
        <f>CONCATENATE(HOUR(Tabela132[[#This Row],[DATA INICIO]]),":",MINUTE(Tabela132[[#This Row],[DATA INICIO]]))</f>
        <v>13:43</v>
      </c>
      <c r="O168" s="12"/>
    </row>
    <row r="169" spans="1:15" ht="38.25" hidden="1" x14ac:dyDescent="0.25">
      <c r="A169" s="9" t="s">
        <v>15</v>
      </c>
      <c r="B169" s="1" t="s">
        <v>173</v>
      </c>
      <c r="C169" s="10" t="s">
        <v>17</v>
      </c>
      <c r="D169" s="11" t="s">
        <v>47</v>
      </c>
      <c r="E169" s="11" t="str">
        <f>CONCATENATE(Tabela132[[#This Row],[TRAMITE_SETOR]],"_Atualiz")</f>
        <v>CLC_Atualiz</v>
      </c>
      <c r="F169" s="12" t="s">
        <v>48</v>
      </c>
      <c r="G169" s="12"/>
      <c r="H169" s="13">
        <v>42107.626388888886</v>
      </c>
      <c r="I169" s="13">
        <v>42108.65347222222</v>
      </c>
      <c r="J169" s="1" t="s">
        <v>189</v>
      </c>
      <c r="K169" s="14">
        <f t="shared" si="4"/>
        <v>1.0270833333343035</v>
      </c>
      <c r="L169" s="15">
        <f t="shared" si="5"/>
        <v>1.0270833333343035</v>
      </c>
      <c r="M169" s="16">
        <f>NETWORKDAYS.INTL(DATE(YEAR(H169),MONTH(I169),DAY(H169)),DATE(YEAR(I169),MONTH(I169),DAY(I169)),1,[1]LISTAFERIADOS!$B$2:$B$194)</f>
        <v>2</v>
      </c>
      <c r="N169" s="17" t="str">
        <f>CONCATENATE(HOUR(Tabela132[[#This Row],[DATA INICIO]]),":",MINUTE(Tabela132[[#This Row],[DATA INICIO]]))</f>
        <v>15:2</v>
      </c>
      <c r="O169" s="12"/>
    </row>
    <row r="170" spans="1:15" ht="63.75" hidden="1" x14ac:dyDescent="0.25">
      <c r="A170" s="9" t="s">
        <v>15</v>
      </c>
      <c r="B170" s="1" t="s">
        <v>173</v>
      </c>
      <c r="C170" s="10" t="s">
        <v>17</v>
      </c>
      <c r="D170" s="11" t="s">
        <v>50</v>
      </c>
      <c r="E170" s="11" t="str">
        <f>CONCATENATE(Tabela132[[#This Row],[TRAMITE_SETOR]],"_Atualiz")</f>
        <v>SC_Atualiz</v>
      </c>
      <c r="F170" s="12" t="s">
        <v>51</v>
      </c>
      <c r="G170" s="12"/>
      <c r="H170" s="13">
        <v>42108.65347222222</v>
      </c>
      <c r="I170" s="13">
        <v>42132.73333333333</v>
      </c>
      <c r="J170" s="1" t="s">
        <v>190</v>
      </c>
      <c r="K170" s="14">
        <f t="shared" si="4"/>
        <v>24.079861111109494</v>
      </c>
      <c r="L170" s="15">
        <f t="shared" si="5"/>
        <v>24.079861111109494</v>
      </c>
      <c r="M170" s="16">
        <f>NETWORKDAYS.INTL(DATE(YEAR(H170),MONTH(I170),DAY(H170)),DATE(YEAR(I170),MONTH(I170),DAY(I170)),1,[1]LISTAFERIADOS!$B$2:$B$194)</f>
        <v>-5</v>
      </c>
      <c r="N170" s="17" t="str">
        <f>CONCATENATE(HOUR(Tabela132[[#This Row],[DATA INICIO]]),":",MINUTE(Tabela132[[#This Row],[DATA INICIO]]))</f>
        <v>15:41</v>
      </c>
      <c r="O170" s="12"/>
    </row>
    <row r="171" spans="1:15" ht="25.5" hidden="1" x14ac:dyDescent="0.25">
      <c r="A171" s="9" t="s">
        <v>15</v>
      </c>
      <c r="B171" s="1" t="s">
        <v>173</v>
      </c>
      <c r="C171" s="10" t="s">
        <v>17</v>
      </c>
      <c r="D171" s="11" t="s">
        <v>47</v>
      </c>
      <c r="E171" s="11" t="str">
        <f>CONCATENATE(Tabela132[[#This Row],[TRAMITE_SETOR]],"_Atualiz")</f>
        <v>CLC_Atualiz</v>
      </c>
      <c r="F171" s="12" t="s">
        <v>48</v>
      </c>
      <c r="G171" s="12"/>
      <c r="H171" s="13">
        <v>42132.73333333333</v>
      </c>
      <c r="I171" s="13">
        <v>42136.65347222222</v>
      </c>
      <c r="J171" s="1" t="s">
        <v>59</v>
      </c>
      <c r="K171" s="14">
        <f t="shared" si="4"/>
        <v>3.9201388888905058</v>
      </c>
      <c r="L171" s="15">
        <f t="shared" si="5"/>
        <v>3.9201388888905058</v>
      </c>
      <c r="M171" s="16">
        <f>NETWORKDAYS.INTL(DATE(YEAR(H171),MONTH(I171),DAY(H171)),DATE(YEAR(I171),MONTH(I171),DAY(I171)),1,[1]LISTAFERIADOS!$B$2:$B$194)</f>
        <v>3</v>
      </c>
      <c r="N171" s="17" t="str">
        <f>CONCATENATE(HOUR(Tabela132[[#This Row],[DATA INICIO]]),":",MINUTE(Tabela132[[#This Row],[DATA INICIO]]))</f>
        <v>17:36</v>
      </c>
      <c r="O171" s="12"/>
    </row>
    <row r="172" spans="1:15" ht="25.5" hidden="1" x14ac:dyDescent="0.25">
      <c r="A172" s="9" t="s">
        <v>15</v>
      </c>
      <c r="B172" s="1" t="s">
        <v>173</v>
      </c>
      <c r="C172" s="10" t="s">
        <v>17</v>
      </c>
      <c r="D172" s="11" t="s">
        <v>50</v>
      </c>
      <c r="E172" s="11" t="str">
        <f>CONCATENATE(Tabela132[[#This Row],[TRAMITE_SETOR]],"_Atualiz")</f>
        <v>SC_Atualiz</v>
      </c>
      <c r="F172" s="12" t="s">
        <v>51</v>
      </c>
      <c r="G172" s="12"/>
      <c r="H172" s="13">
        <v>42136.65347222222</v>
      </c>
      <c r="I172" s="13">
        <v>42138.775694444441</v>
      </c>
      <c r="J172" s="1" t="s">
        <v>191</v>
      </c>
      <c r="K172" s="14">
        <f t="shared" si="4"/>
        <v>2.1222222222204437</v>
      </c>
      <c r="L172" s="15">
        <f t="shared" si="5"/>
        <v>2.1222222222204437</v>
      </c>
      <c r="M172" s="16">
        <f>NETWORKDAYS.INTL(DATE(YEAR(H172),MONTH(I172),DAY(H172)),DATE(YEAR(I172),MONTH(I172),DAY(I172)),1,[1]LISTAFERIADOS!$B$2:$B$194)</f>
        <v>3</v>
      </c>
      <c r="N172" s="17" t="str">
        <f>CONCATENATE(HOUR(Tabela132[[#This Row],[DATA INICIO]]),":",MINUTE(Tabela132[[#This Row],[DATA INICIO]]))</f>
        <v>15:41</v>
      </c>
      <c r="O172" s="12"/>
    </row>
    <row r="173" spans="1:15" ht="25.5" hidden="1" x14ac:dyDescent="0.25">
      <c r="A173" s="9" t="s">
        <v>15</v>
      </c>
      <c r="B173" s="1" t="s">
        <v>173</v>
      </c>
      <c r="C173" s="10" t="s">
        <v>17</v>
      </c>
      <c r="D173" s="11" t="s">
        <v>47</v>
      </c>
      <c r="E173" s="11" t="str">
        <f>CONCATENATE(Tabela132[[#This Row],[TRAMITE_SETOR]],"_Atualiz")</f>
        <v>CLC_Atualiz</v>
      </c>
      <c r="F173" s="12" t="s">
        <v>48</v>
      </c>
      <c r="G173" s="12"/>
      <c r="H173" s="13">
        <v>42138.775694444441</v>
      </c>
      <c r="I173" s="13">
        <v>42138.863194444442</v>
      </c>
      <c r="J173" s="1" t="s">
        <v>59</v>
      </c>
      <c r="K173" s="14">
        <f t="shared" si="4"/>
        <v>8.7500000001455192E-2</v>
      </c>
      <c r="L173" s="15">
        <f t="shared" si="5"/>
        <v>8.7500000001455192E-2</v>
      </c>
      <c r="M173" s="16">
        <f>NETWORKDAYS.INTL(DATE(YEAR(H173),MONTH(I173),DAY(H173)),DATE(YEAR(I173),MONTH(I173),DAY(I173)),1,[1]LISTAFERIADOS!$B$2:$B$194)</f>
        <v>1</v>
      </c>
      <c r="N173" s="17" t="str">
        <f>CONCATENATE(HOUR(Tabela132[[#This Row],[DATA INICIO]]),":",MINUTE(Tabela132[[#This Row],[DATA INICIO]]))</f>
        <v>18:37</v>
      </c>
      <c r="O173" s="12"/>
    </row>
    <row r="174" spans="1:15" ht="51" hidden="1" x14ac:dyDescent="0.25">
      <c r="A174" s="9" t="s">
        <v>15</v>
      </c>
      <c r="B174" s="1" t="s">
        <v>173</v>
      </c>
      <c r="C174" s="10" t="s">
        <v>17</v>
      </c>
      <c r="D174" s="11" t="s">
        <v>54</v>
      </c>
      <c r="E174" s="11" t="str">
        <f>CONCATENATE(Tabela132[[#This Row],[TRAMITE_SETOR]],"_Atualiz")</f>
        <v>SCON_Atualiz</v>
      </c>
      <c r="F174" s="12" t="s">
        <v>55</v>
      </c>
      <c r="G174" s="12"/>
      <c r="H174" s="13">
        <v>42138.863194444442</v>
      </c>
      <c r="I174" s="13">
        <v>42144.679166666669</v>
      </c>
      <c r="J174" s="1" t="s">
        <v>62</v>
      </c>
      <c r="K174" s="14">
        <f t="shared" si="4"/>
        <v>5.8159722222262644</v>
      </c>
      <c r="L174" s="15">
        <f t="shared" si="5"/>
        <v>5.8159722222262644</v>
      </c>
      <c r="M174" s="16">
        <f>NETWORKDAYS.INTL(DATE(YEAR(H174),MONTH(I174),DAY(H174)),DATE(YEAR(I174),MONTH(I174),DAY(I174)),1,[1]LISTAFERIADOS!$B$2:$B$194)</f>
        <v>5</v>
      </c>
      <c r="N174" s="17" t="str">
        <f>CONCATENATE(HOUR(Tabela132[[#This Row],[DATA INICIO]]),":",MINUTE(Tabela132[[#This Row],[DATA INICIO]]))</f>
        <v>20:43</v>
      </c>
      <c r="O174" s="12"/>
    </row>
    <row r="175" spans="1:15" ht="76.5" hidden="1" x14ac:dyDescent="0.25">
      <c r="A175" s="9" t="s">
        <v>15</v>
      </c>
      <c r="B175" s="1" t="s">
        <v>173</v>
      </c>
      <c r="C175" s="10" t="s">
        <v>17</v>
      </c>
      <c r="D175" s="11" t="s">
        <v>47</v>
      </c>
      <c r="E175" s="11" t="str">
        <f>CONCATENATE(Tabela132[[#This Row],[TRAMITE_SETOR]],"_Atualiz")</f>
        <v>CLC_Atualiz</v>
      </c>
      <c r="F175" s="12" t="s">
        <v>48</v>
      </c>
      <c r="G175" s="12"/>
      <c r="H175" s="13">
        <v>42144.679166666669</v>
      </c>
      <c r="I175" s="13">
        <v>42146.831944444442</v>
      </c>
      <c r="J175" s="1" t="s">
        <v>192</v>
      </c>
      <c r="K175" s="14">
        <f t="shared" si="4"/>
        <v>2.1527777777737356</v>
      </c>
      <c r="L175" s="15">
        <f t="shared" si="5"/>
        <v>2.1527777777737356</v>
      </c>
      <c r="M175" s="16">
        <f>NETWORKDAYS.INTL(DATE(YEAR(H175),MONTH(I175),DAY(H175)),DATE(YEAR(I175),MONTH(I175),DAY(I175)),1,[1]LISTAFERIADOS!$B$2:$B$194)</f>
        <v>3</v>
      </c>
      <c r="N175" s="17" t="str">
        <f>CONCATENATE(HOUR(Tabela132[[#This Row],[DATA INICIO]]),":",MINUTE(Tabela132[[#This Row],[DATA INICIO]]))</f>
        <v>16:18</v>
      </c>
      <c r="O175" s="12"/>
    </row>
    <row r="176" spans="1:15" ht="127.5" hidden="1" x14ac:dyDescent="0.25">
      <c r="A176" s="9" t="s">
        <v>15</v>
      </c>
      <c r="B176" s="1" t="s">
        <v>173</v>
      </c>
      <c r="C176" s="10" t="s">
        <v>17</v>
      </c>
      <c r="D176" s="11" t="s">
        <v>35</v>
      </c>
      <c r="E176" s="11" t="str">
        <f>CONCATENATE(Tabela132[[#This Row],[TRAMITE_SETOR]],"_Atualiz")</f>
        <v>SECADM_Atualiz</v>
      </c>
      <c r="F176" s="12" t="s">
        <v>36</v>
      </c>
      <c r="G176" s="12"/>
      <c r="H176" s="13">
        <v>42146.831944444442</v>
      </c>
      <c r="I176" s="13">
        <v>42149.791666666664</v>
      </c>
      <c r="J176" s="1" t="s">
        <v>193</v>
      </c>
      <c r="K176" s="14">
        <f t="shared" si="4"/>
        <v>2.9597222222218988</v>
      </c>
      <c r="L176" s="15">
        <f t="shared" si="5"/>
        <v>2.9597222222218988</v>
      </c>
      <c r="M176" s="16">
        <f>NETWORKDAYS.INTL(DATE(YEAR(H176),MONTH(I176),DAY(H176)),DATE(YEAR(I176),MONTH(I176),DAY(I176)),1,[1]LISTAFERIADOS!$B$2:$B$194)</f>
        <v>2</v>
      </c>
      <c r="N176" s="17" t="str">
        <f>CONCATENATE(HOUR(Tabela132[[#This Row],[DATA INICIO]]),":",MINUTE(Tabela132[[#This Row],[DATA INICIO]]))</f>
        <v>19:58</v>
      </c>
      <c r="O176" s="12"/>
    </row>
    <row r="177" spans="1:15" ht="63.75" hidden="1" x14ac:dyDescent="0.25">
      <c r="A177" s="9" t="s">
        <v>15</v>
      </c>
      <c r="B177" s="1" t="s">
        <v>173</v>
      </c>
      <c r="C177" s="10" t="s">
        <v>17</v>
      </c>
      <c r="D177" s="11" t="s">
        <v>69</v>
      </c>
      <c r="E177" s="11" t="str">
        <f>CONCATENATE(Tabela132[[#This Row],[TRAMITE_SETOR]],"_Atualiz")</f>
        <v>ASSDG_Atualiz</v>
      </c>
      <c r="F177" s="12" t="s">
        <v>70</v>
      </c>
      <c r="G177" s="12"/>
      <c r="H177" s="13">
        <v>42149.791666666664</v>
      </c>
      <c r="I177" s="13">
        <v>42153.640972222223</v>
      </c>
      <c r="J177" s="1" t="s">
        <v>194</v>
      </c>
      <c r="K177" s="14">
        <f t="shared" si="4"/>
        <v>3.8493055555591127</v>
      </c>
      <c r="L177" s="15">
        <f t="shared" si="5"/>
        <v>3.8493055555591127</v>
      </c>
      <c r="M177" s="16">
        <f>NETWORKDAYS.INTL(DATE(YEAR(H177),MONTH(I177),DAY(H177)),DATE(YEAR(I177),MONTH(I177),DAY(I177)),1,[1]LISTAFERIADOS!$B$2:$B$194)</f>
        <v>5</v>
      </c>
      <c r="N177" s="17" t="str">
        <f>CONCATENATE(HOUR(Tabela132[[#This Row],[DATA INICIO]]),":",MINUTE(Tabela132[[#This Row],[DATA INICIO]]))</f>
        <v>19:0</v>
      </c>
      <c r="O177" s="12"/>
    </row>
    <row r="178" spans="1:15" ht="25.5" hidden="1" x14ac:dyDescent="0.25">
      <c r="A178" s="9" t="s">
        <v>15</v>
      </c>
      <c r="B178" s="1" t="s">
        <v>173</v>
      </c>
      <c r="C178" s="10" t="s">
        <v>17</v>
      </c>
      <c r="D178" s="11" t="s">
        <v>21</v>
      </c>
      <c r="E178" s="11" t="str">
        <f>CONCATENATE(Tabela132[[#This Row],[TRAMITE_SETOR]],"_Atualiz")</f>
        <v>DG_Atualiz</v>
      </c>
      <c r="F178" s="12" t="s">
        <v>22</v>
      </c>
      <c r="G178" s="12"/>
      <c r="H178" s="13">
        <v>42153.640972222223</v>
      </c>
      <c r="I178" s="13">
        <v>42153.80972222222</v>
      </c>
      <c r="J178" s="1" t="s">
        <v>98</v>
      </c>
      <c r="K178" s="14">
        <f t="shared" si="4"/>
        <v>0.16874999999708962</v>
      </c>
      <c r="L178" s="15">
        <f t="shared" si="5"/>
        <v>0.16874999999708962</v>
      </c>
      <c r="M178" s="16">
        <f>NETWORKDAYS.INTL(DATE(YEAR(H178),MONTH(I178),DAY(H178)),DATE(YEAR(I178),MONTH(I178),DAY(I178)),1,[1]LISTAFERIADOS!$B$2:$B$194)</f>
        <v>1</v>
      </c>
      <c r="N178" s="17" t="str">
        <f>CONCATENATE(HOUR(Tabela132[[#This Row],[DATA INICIO]]),":",MINUTE(Tabela132[[#This Row],[DATA INICIO]]))</f>
        <v>15:23</v>
      </c>
      <c r="O178" s="12"/>
    </row>
    <row r="179" spans="1:15" ht="25.5" hidden="1" x14ac:dyDescent="0.25">
      <c r="A179" s="9" t="s">
        <v>15</v>
      </c>
      <c r="B179" s="1" t="s">
        <v>173</v>
      </c>
      <c r="C179" s="10" t="s">
        <v>17</v>
      </c>
      <c r="D179" s="11" t="s">
        <v>41</v>
      </c>
      <c r="E179" s="11" t="str">
        <f>CONCATENATE(Tabela132[[#This Row],[TRAMITE_SETOR]],"_Atualiz")</f>
        <v>CO_Atualiz</v>
      </c>
      <c r="F179" s="12" t="s">
        <v>42</v>
      </c>
      <c r="G179" s="12"/>
      <c r="H179" s="13">
        <v>42153.80972222222</v>
      </c>
      <c r="I179" s="13">
        <v>42153.828472222223</v>
      </c>
      <c r="J179" s="1" t="s">
        <v>75</v>
      </c>
      <c r="K179" s="14">
        <f t="shared" si="4"/>
        <v>1.8750000002910383E-2</v>
      </c>
      <c r="L179" s="15">
        <f t="shared" si="5"/>
        <v>1.8750000002910383E-2</v>
      </c>
      <c r="M179" s="16">
        <f>NETWORKDAYS.INTL(DATE(YEAR(H179),MONTH(I179),DAY(H179)),DATE(YEAR(I179),MONTH(I179),DAY(I179)),1,[1]LISTAFERIADOS!$B$2:$B$194)</f>
        <v>1</v>
      </c>
      <c r="N179" s="17" t="str">
        <f>CONCATENATE(HOUR(Tabela132[[#This Row],[DATA INICIO]]),":",MINUTE(Tabela132[[#This Row],[DATA INICIO]]))</f>
        <v>19:26</v>
      </c>
      <c r="O179" s="12"/>
    </row>
    <row r="180" spans="1:15" ht="38.25" hidden="1" x14ac:dyDescent="0.25">
      <c r="A180" s="9" t="s">
        <v>15</v>
      </c>
      <c r="B180" s="1" t="s">
        <v>173</v>
      </c>
      <c r="C180" s="10" t="s">
        <v>17</v>
      </c>
      <c r="D180" s="11" t="s">
        <v>76</v>
      </c>
      <c r="E180" s="11" t="str">
        <f>CONCATENATE(Tabela132[[#This Row],[TRAMITE_SETOR]],"_Atualiz")</f>
        <v>ACO_Atualiz</v>
      </c>
      <c r="F180" s="12" t="s">
        <v>77</v>
      </c>
      <c r="G180" s="12"/>
      <c r="H180" s="13">
        <v>42153.828472222223</v>
      </c>
      <c r="I180" s="13">
        <v>42157.731249999997</v>
      </c>
      <c r="J180" s="1" t="s">
        <v>195</v>
      </c>
      <c r="K180" s="14">
        <f t="shared" si="4"/>
        <v>3.9027777777737356</v>
      </c>
      <c r="L180" s="15">
        <f t="shared" si="5"/>
        <v>3.9027777777737356</v>
      </c>
      <c r="M180" s="16">
        <f>NETWORKDAYS.INTL(DATE(YEAR(H180),MONTH(I180),DAY(H180)),DATE(YEAR(I180),MONTH(I180),DAY(I180)),1,[1]LISTAFERIADOS!$B$2:$B$194)</f>
        <v>-19</v>
      </c>
      <c r="N180" s="17" t="str">
        <f>CONCATENATE(HOUR(Tabela132[[#This Row],[DATA INICIO]]),":",MINUTE(Tabela132[[#This Row],[DATA INICIO]]))</f>
        <v>19:53</v>
      </c>
      <c r="O180" s="12"/>
    </row>
    <row r="181" spans="1:15" hidden="1" x14ac:dyDescent="0.25">
      <c r="A181" s="9" t="s">
        <v>15</v>
      </c>
      <c r="B181" s="1" t="s">
        <v>173</v>
      </c>
      <c r="C181" s="10" t="s">
        <v>17</v>
      </c>
      <c r="D181" s="11" t="s">
        <v>44</v>
      </c>
      <c r="E181" s="11" t="str">
        <f>CONCATENATE(Tabela132[[#This Row],[TRAMITE_SETOR]],"_Atualiz")</f>
        <v>SECOFC_Atualiz</v>
      </c>
      <c r="F181" s="12" t="s">
        <v>45</v>
      </c>
      <c r="G181" s="12"/>
      <c r="H181" s="13">
        <v>42157.731249999997</v>
      </c>
      <c r="I181" s="13">
        <v>42157.759722222225</v>
      </c>
      <c r="J181" s="1" t="s">
        <v>20</v>
      </c>
      <c r="K181" s="14">
        <f t="shared" si="4"/>
        <v>2.8472222227719612E-2</v>
      </c>
      <c r="L181" s="15">
        <f t="shared" si="5"/>
        <v>2.8472222227719612E-2</v>
      </c>
      <c r="M181" s="16">
        <f>NETWORKDAYS.INTL(DATE(YEAR(H181),MONTH(I181),DAY(H181)),DATE(YEAR(I181),MONTH(I181),DAY(I181)),1,[1]LISTAFERIADOS!$B$2:$B$194)</f>
        <v>1</v>
      </c>
      <c r="N181" s="17" t="str">
        <f>CONCATENATE(HOUR(Tabela132[[#This Row],[DATA INICIO]]),":",MINUTE(Tabela132[[#This Row],[DATA INICIO]]))</f>
        <v>17:33</v>
      </c>
      <c r="O181" s="12"/>
    </row>
    <row r="182" spans="1:15" hidden="1" x14ac:dyDescent="0.25">
      <c r="A182" s="9" t="s">
        <v>15</v>
      </c>
      <c r="B182" s="1" t="s">
        <v>173</v>
      </c>
      <c r="C182" s="10" t="s">
        <v>17</v>
      </c>
      <c r="D182" s="11" t="s">
        <v>21</v>
      </c>
      <c r="E182" s="11" t="str">
        <f>CONCATENATE(Tabela132[[#This Row],[TRAMITE_SETOR]],"_Atualiz")</f>
        <v>DG_Atualiz</v>
      </c>
      <c r="F182" s="12" t="s">
        <v>22</v>
      </c>
      <c r="G182" s="12"/>
      <c r="H182" s="13">
        <v>42157.731249999997</v>
      </c>
      <c r="I182" s="13">
        <v>42157.76458333333</v>
      </c>
      <c r="J182" s="1" t="s">
        <v>20</v>
      </c>
      <c r="K182" s="14">
        <f t="shared" si="4"/>
        <v>3.3333333332848269E-2</v>
      </c>
      <c r="L182" s="15">
        <f t="shared" si="5"/>
        <v>3.3333333332848269E-2</v>
      </c>
      <c r="M182" s="16">
        <f>NETWORKDAYS.INTL(DATE(YEAR(H182),MONTH(I182),DAY(H182)),DATE(YEAR(I182),MONTH(I182),DAY(I182)),1,[1]LISTAFERIADOS!$B$2:$B$194)</f>
        <v>1</v>
      </c>
      <c r="N182" s="17" t="str">
        <f>CONCATENATE(HOUR(Tabela132[[#This Row],[DATA INICIO]]),":",MINUTE(Tabela132[[#This Row],[DATA INICIO]]))</f>
        <v>17:33</v>
      </c>
      <c r="O182" s="12"/>
    </row>
    <row r="183" spans="1:15" ht="38.25" hidden="1" x14ac:dyDescent="0.25">
      <c r="A183" s="9" t="s">
        <v>15</v>
      </c>
      <c r="B183" s="1" t="s">
        <v>173</v>
      </c>
      <c r="C183" s="10" t="s">
        <v>17</v>
      </c>
      <c r="D183" s="11" t="s">
        <v>76</v>
      </c>
      <c r="E183" s="11" t="str">
        <f>CONCATENATE(Tabela132[[#This Row],[TRAMITE_SETOR]],"_Atualiz")</f>
        <v>ACO_Atualiz</v>
      </c>
      <c r="F183" s="12" t="s">
        <v>77</v>
      </c>
      <c r="G183" s="12"/>
      <c r="H183" s="13">
        <v>42157.76458333333</v>
      </c>
      <c r="I183" s="13">
        <v>42157.776388888888</v>
      </c>
      <c r="J183" s="1" t="s">
        <v>79</v>
      </c>
      <c r="K183" s="14">
        <f t="shared" si="4"/>
        <v>1.1805555557657499E-2</v>
      </c>
      <c r="L183" s="15">
        <f t="shared" si="5"/>
        <v>1.1805555557657499E-2</v>
      </c>
      <c r="M183" s="16">
        <f>NETWORKDAYS.INTL(DATE(YEAR(H183),MONTH(I183),DAY(H183)),DATE(YEAR(I183),MONTH(I183),DAY(I183)),1,[1]LISTAFERIADOS!$B$2:$B$194)</f>
        <v>1</v>
      </c>
      <c r="N183" s="17" t="str">
        <f>CONCATENATE(HOUR(Tabela132[[#This Row],[DATA INICIO]]),":",MINUTE(Tabela132[[#This Row],[DATA INICIO]]))</f>
        <v>18:21</v>
      </c>
      <c r="O183" s="12"/>
    </row>
    <row r="184" spans="1:15" ht="25.5" hidden="1" x14ac:dyDescent="0.25">
      <c r="A184" s="9" t="s">
        <v>15</v>
      </c>
      <c r="B184" s="1" t="s">
        <v>173</v>
      </c>
      <c r="C184" s="10" t="s">
        <v>17</v>
      </c>
      <c r="D184" s="11" t="s">
        <v>80</v>
      </c>
      <c r="E184" s="11" t="str">
        <f>CONCATENATE(Tabela132[[#This Row],[TRAMITE_SETOR]],"_Atualiz")</f>
        <v>SAEO_Atualiz</v>
      </c>
      <c r="F184" s="12" t="s">
        <v>81</v>
      </c>
      <c r="G184" s="12"/>
      <c r="H184" s="13">
        <v>42157.776388888888</v>
      </c>
      <c r="I184" s="13">
        <v>42157.800694444442</v>
      </c>
      <c r="J184" s="1" t="s">
        <v>82</v>
      </c>
      <c r="K184" s="14">
        <f t="shared" si="4"/>
        <v>2.4305555554747116E-2</v>
      </c>
      <c r="L184" s="15">
        <f t="shared" si="5"/>
        <v>2.4305555554747116E-2</v>
      </c>
      <c r="M184" s="16">
        <f>NETWORKDAYS.INTL(DATE(YEAR(H184),MONTH(I184),DAY(H184)),DATE(YEAR(I184),MONTH(I184),DAY(I184)),1,[1]LISTAFERIADOS!$B$2:$B$194)</f>
        <v>1</v>
      </c>
      <c r="N184" s="17" t="str">
        <f>CONCATENATE(HOUR(Tabela132[[#This Row],[DATA INICIO]]),":",MINUTE(Tabela132[[#This Row],[DATA INICIO]]))</f>
        <v>18:38</v>
      </c>
      <c r="O184" s="12"/>
    </row>
    <row r="185" spans="1:15" ht="76.5" hidden="1" x14ac:dyDescent="0.25">
      <c r="A185" s="9" t="s">
        <v>15</v>
      </c>
      <c r="B185" s="1" t="s">
        <v>173</v>
      </c>
      <c r="C185" s="10" t="s">
        <v>17</v>
      </c>
      <c r="D185" s="11" t="s">
        <v>47</v>
      </c>
      <c r="E185" s="11" t="str">
        <f>CONCATENATE(Tabela132[[#This Row],[TRAMITE_SETOR]],"_Atualiz")</f>
        <v>CLC_Atualiz</v>
      </c>
      <c r="F185" s="12" t="s">
        <v>48</v>
      </c>
      <c r="G185" s="12"/>
      <c r="H185" s="13">
        <v>42157.800694444442</v>
      </c>
      <c r="I185" s="13">
        <v>42158.632638888892</v>
      </c>
      <c r="J185" s="1" t="s">
        <v>196</v>
      </c>
      <c r="K185" s="14">
        <f t="shared" si="4"/>
        <v>0.83194444444961846</v>
      </c>
      <c r="L185" s="15">
        <f t="shared" si="5"/>
        <v>0.83194444444961846</v>
      </c>
      <c r="M185" s="16">
        <f>NETWORKDAYS.INTL(DATE(YEAR(H185),MONTH(I185),DAY(H185)),DATE(YEAR(I185),MONTH(I185),DAY(I185)),1,[1]LISTAFERIADOS!$B$2:$B$194)</f>
        <v>2</v>
      </c>
      <c r="N185" s="17" t="str">
        <f>CONCATENATE(HOUR(Tabela132[[#This Row],[DATA INICIO]]),":",MINUTE(Tabela132[[#This Row],[DATA INICIO]]))</f>
        <v>19:13</v>
      </c>
      <c r="O185" s="12"/>
    </row>
    <row r="186" spans="1:15" ht="38.25" hidden="1" x14ac:dyDescent="0.25">
      <c r="A186" s="9" t="s">
        <v>15</v>
      </c>
      <c r="B186" s="1" t="s">
        <v>173</v>
      </c>
      <c r="C186" s="10" t="s">
        <v>17</v>
      </c>
      <c r="D186" s="11" t="s">
        <v>50</v>
      </c>
      <c r="E186" s="11" t="str">
        <f>CONCATENATE(Tabela132[[#This Row],[TRAMITE_SETOR]],"_Atualiz")</f>
        <v>SC_Atualiz</v>
      </c>
      <c r="F186" s="12" t="s">
        <v>51</v>
      </c>
      <c r="G186" s="12"/>
      <c r="H186" s="13">
        <v>42158.632638888892</v>
      </c>
      <c r="I186" s="13">
        <v>42158.665277777778</v>
      </c>
      <c r="J186" s="1" t="s">
        <v>130</v>
      </c>
      <c r="K186" s="14">
        <f t="shared" si="4"/>
        <v>3.2638888886140194E-2</v>
      </c>
      <c r="L186" s="15">
        <f t="shared" si="5"/>
        <v>3.2638888886140194E-2</v>
      </c>
      <c r="M186" s="16">
        <f>NETWORKDAYS.INTL(DATE(YEAR(H186),MONTH(I186),DAY(H186)),DATE(YEAR(I186),MONTH(I186),DAY(I186)),1,[1]LISTAFERIADOS!$B$2:$B$194)</f>
        <v>1</v>
      </c>
      <c r="N186" s="17" t="str">
        <f>CONCATENATE(HOUR(Tabela132[[#This Row],[DATA INICIO]]),":",MINUTE(Tabela132[[#This Row],[DATA INICIO]]))</f>
        <v>15:11</v>
      </c>
      <c r="O186" s="12"/>
    </row>
    <row r="187" spans="1:15" ht="25.5" hidden="1" x14ac:dyDescent="0.25">
      <c r="A187" s="9" t="s">
        <v>15</v>
      </c>
      <c r="B187" s="1" t="s">
        <v>173</v>
      </c>
      <c r="C187" s="10" t="s">
        <v>17</v>
      </c>
      <c r="D187" s="11" t="s">
        <v>47</v>
      </c>
      <c r="E187" s="11" t="str">
        <f>CONCATENATE(Tabela132[[#This Row],[TRAMITE_SETOR]],"_Atualiz")</f>
        <v>CLC_Atualiz</v>
      </c>
      <c r="F187" s="12" t="s">
        <v>48</v>
      </c>
      <c r="G187" s="12"/>
      <c r="H187" s="13">
        <v>42158.665277777778</v>
      </c>
      <c r="I187" s="13">
        <v>42158.813888888886</v>
      </c>
      <c r="J187" s="1" t="s">
        <v>59</v>
      </c>
      <c r="K187" s="14">
        <f t="shared" si="4"/>
        <v>0.14861111110803904</v>
      </c>
      <c r="L187" s="15">
        <f t="shared" si="5"/>
        <v>0.14861111110803904</v>
      </c>
      <c r="M187" s="16">
        <f>NETWORKDAYS.INTL(DATE(YEAR(H187),MONTH(I187),DAY(H187)),DATE(YEAR(I187),MONTH(I187),DAY(I187)),1,[1]LISTAFERIADOS!$B$2:$B$194)</f>
        <v>1</v>
      </c>
      <c r="N187" s="17" t="str">
        <f>CONCATENATE(HOUR(Tabela132[[#This Row],[DATA INICIO]]),":",MINUTE(Tabela132[[#This Row],[DATA INICIO]]))</f>
        <v>15:58</v>
      </c>
      <c r="O187" s="12"/>
    </row>
    <row r="188" spans="1:15" ht="38.25" hidden="1" x14ac:dyDescent="0.25">
      <c r="A188" s="9" t="s">
        <v>15</v>
      </c>
      <c r="B188" s="1" t="s">
        <v>173</v>
      </c>
      <c r="C188" s="10" t="s">
        <v>17</v>
      </c>
      <c r="D188" s="11" t="s">
        <v>54</v>
      </c>
      <c r="E188" s="11" t="str">
        <f>CONCATENATE(Tabela132[[#This Row],[TRAMITE_SETOR]],"_Atualiz")</f>
        <v>SCON_Atualiz</v>
      </c>
      <c r="F188" s="12" t="s">
        <v>55</v>
      </c>
      <c r="G188" s="12"/>
      <c r="H188" s="13">
        <v>42158.813888888886</v>
      </c>
      <c r="I188" s="13">
        <v>42178.786111111112</v>
      </c>
      <c r="J188" s="1" t="s">
        <v>171</v>
      </c>
      <c r="K188" s="14">
        <f t="shared" si="4"/>
        <v>19.972222222226264</v>
      </c>
      <c r="L188" s="15">
        <f t="shared" si="5"/>
        <v>19.972222222226264</v>
      </c>
      <c r="M188" s="16">
        <f>NETWORKDAYS.INTL(DATE(YEAR(H188),MONTH(I188),DAY(H188)),DATE(YEAR(I188),MONTH(I188),DAY(I188)),1,[1]LISTAFERIADOS!$B$2:$B$194)</f>
        <v>14</v>
      </c>
      <c r="N188" s="17" t="str">
        <f>CONCATENATE(HOUR(Tabela132[[#This Row],[DATA INICIO]]),":",MINUTE(Tabela132[[#This Row],[DATA INICIO]]))</f>
        <v>19:32</v>
      </c>
      <c r="O188" s="12"/>
    </row>
    <row r="189" spans="1:15" ht="127.5" hidden="1" x14ac:dyDescent="0.25">
      <c r="A189" s="9" t="s">
        <v>15</v>
      </c>
      <c r="B189" s="1" t="s">
        <v>173</v>
      </c>
      <c r="C189" s="10" t="s">
        <v>17</v>
      </c>
      <c r="D189" s="11" t="s">
        <v>47</v>
      </c>
      <c r="E189" s="11" t="str">
        <f>CONCATENATE(Tabela132[[#This Row],[TRAMITE_SETOR]],"_Atualiz")</f>
        <v>CLC_Atualiz</v>
      </c>
      <c r="F189" s="12" t="s">
        <v>48</v>
      </c>
      <c r="G189" s="12"/>
      <c r="H189" s="13">
        <v>42178.786111111112</v>
      </c>
      <c r="I189" s="13">
        <v>42179.640972222223</v>
      </c>
      <c r="J189" s="1" t="s">
        <v>197</v>
      </c>
      <c r="K189" s="14">
        <f t="shared" si="4"/>
        <v>0.85486111111094942</v>
      </c>
      <c r="L189" s="15">
        <f t="shared" si="5"/>
        <v>0.85486111111094942</v>
      </c>
      <c r="M189" s="16">
        <f>NETWORKDAYS.INTL(DATE(YEAR(H189),MONTH(I189),DAY(H189)),DATE(YEAR(I189),MONTH(I189),DAY(I189)),1,[1]LISTAFERIADOS!$B$2:$B$194)</f>
        <v>2</v>
      </c>
      <c r="N189" s="17" t="str">
        <f>CONCATENATE(HOUR(Tabela132[[#This Row],[DATA INICIO]]),":",MINUTE(Tabela132[[#This Row],[DATA INICIO]]))</f>
        <v>18:52</v>
      </c>
      <c r="O189" s="12"/>
    </row>
    <row r="190" spans="1:15" ht="38.25" hidden="1" x14ac:dyDescent="0.25">
      <c r="A190" s="9" t="s">
        <v>15</v>
      </c>
      <c r="B190" s="1" t="s">
        <v>173</v>
      </c>
      <c r="C190" s="10" t="s">
        <v>17</v>
      </c>
      <c r="D190" s="11" t="s">
        <v>80</v>
      </c>
      <c r="E190" s="11" t="str">
        <f>CONCATENATE(Tabela132[[#This Row],[TRAMITE_SETOR]],"_Atualiz")</f>
        <v>SAEO_Atualiz</v>
      </c>
      <c r="F190" s="12" t="s">
        <v>81</v>
      </c>
      <c r="G190" s="12"/>
      <c r="H190" s="13">
        <v>42179.640972222223</v>
      </c>
      <c r="I190" s="13">
        <v>42179.70208333333</v>
      </c>
      <c r="J190" s="1" t="s">
        <v>106</v>
      </c>
      <c r="K190" s="14">
        <f t="shared" si="4"/>
        <v>6.1111111106583849E-2</v>
      </c>
      <c r="L190" s="15">
        <f t="shared" si="5"/>
        <v>6.1111111106583849E-2</v>
      </c>
      <c r="M190" s="16">
        <f>NETWORKDAYS.INTL(DATE(YEAR(H190),MONTH(I190),DAY(H190)),DATE(YEAR(I190),MONTH(I190),DAY(I190)),1,[1]LISTAFERIADOS!$B$2:$B$194)</f>
        <v>1</v>
      </c>
      <c r="N190" s="17" t="str">
        <f>CONCATENATE(HOUR(Tabela132[[#This Row],[DATA INICIO]]),":",MINUTE(Tabela132[[#This Row],[DATA INICIO]]))</f>
        <v>15:23</v>
      </c>
      <c r="O190" s="12"/>
    </row>
    <row r="191" spans="1:15" hidden="1" x14ac:dyDescent="0.25">
      <c r="A191" s="9" t="s">
        <v>15</v>
      </c>
      <c r="B191" s="23" t="s">
        <v>198</v>
      </c>
      <c r="C191" s="10" t="s">
        <v>17</v>
      </c>
      <c r="D191" s="11" t="s">
        <v>199</v>
      </c>
      <c r="E191" s="11" t="str">
        <f>CONCATENATE(Tabela132[[#This Row],[TRAMITE_SETOR]],"_Atualiz")</f>
        <v>147ZE_Atualiz</v>
      </c>
      <c r="F191" s="12" t="s">
        <v>200</v>
      </c>
      <c r="G191" s="12"/>
      <c r="H191" s="1" t="s">
        <v>20</v>
      </c>
      <c r="I191" s="13">
        <v>41738.680555555555</v>
      </c>
      <c r="J191" s="1" t="s">
        <v>20</v>
      </c>
      <c r="K191" s="14">
        <f t="shared" si="4"/>
        <v>0</v>
      </c>
      <c r="L191" s="15">
        <f t="shared" si="5"/>
        <v>0</v>
      </c>
      <c r="M191" s="16" t="e">
        <f>NETWORKDAYS.INTL(DATE(YEAR(H191),MONTH(I191),DAY(H191)),DATE(YEAR(I191),MONTH(I191),DAY(I191)),1,[1]LISTAFERIADOS!$B$2:$B$194)</f>
        <v>#VALUE!</v>
      </c>
      <c r="N191" s="17" t="e">
        <f>CONCATENATE(HOUR(Tabela132[[#This Row],[DATA INICIO]]),":",MINUTE(Tabela132[[#This Row],[DATA INICIO]]))</f>
        <v>#VALUE!</v>
      </c>
      <c r="O191" s="12"/>
    </row>
    <row r="192" spans="1:15" ht="25.5" hidden="1" x14ac:dyDescent="0.25">
      <c r="A192" s="9" t="s">
        <v>15</v>
      </c>
      <c r="B192" s="23" t="s">
        <v>198</v>
      </c>
      <c r="C192" s="10" t="s">
        <v>17</v>
      </c>
      <c r="D192" s="11" t="s">
        <v>24</v>
      </c>
      <c r="E192" s="11" t="str">
        <f>CONCATENATE(Tabela132[[#This Row],[TRAMITE_SETOR]],"_Atualiz")</f>
        <v>SESEG_Atualiz</v>
      </c>
      <c r="F192" s="12" t="s">
        <v>25</v>
      </c>
      <c r="G192" s="19" t="s">
        <v>26</v>
      </c>
      <c r="H192" s="13">
        <v>41738.680555555555</v>
      </c>
      <c r="I192" s="13">
        <v>41752.581250000003</v>
      </c>
      <c r="J192" s="1" t="s">
        <v>98</v>
      </c>
      <c r="K192" s="14">
        <f t="shared" si="4"/>
        <v>13.900694444448163</v>
      </c>
      <c r="L192" s="15">
        <f t="shared" si="5"/>
        <v>13.900694444448163</v>
      </c>
      <c r="M192" s="16">
        <f>NETWORKDAYS.INTL(DATE(YEAR(H192),MONTH(I192),DAY(H192)),DATE(YEAR(I192),MONTH(I192),DAY(I192)),1,[1]LISTAFERIADOS!$B$2:$B$194)</f>
        <v>7</v>
      </c>
      <c r="N192" s="17" t="str">
        <f>CONCATENATE(HOUR(Tabela132[[#This Row],[DATA INICIO]]),":",MINUTE(Tabela132[[#This Row],[DATA INICIO]]))</f>
        <v>16:20</v>
      </c>
      <c r="O192" s="12"/>
    </row>
    <row r="193" spans="1:15" ht="76.5" hidden="1" x14ac:dyDescent="0.25">
      <c r="A193" s="9" t="s">
        <v>15</v>
      </c>
      <c r="B193" s="23" t="s">
        <v>198</v>
      </c>
      <c r="C193" s="10" t="s">
        <v>17</v>
      </c>
      <c r="D193" s="11" t="s">
        <v>199</v>
      </c>
      <c r="E193" s="11" t="str">
        <f>CONCATENATE(Tabela132[[#This Row],[TRAMITE_SETOR]],"_Atualiz")</f>
        <v>147ZE_Atualiz</v>
      </c>
      <c r="F193" s="12" t="s">
        <v>200</v>
      </c>
      <c r="G193" s="12"/>
      <c r="H193" s="13">
        <v>41752.581250000003</v>
      </c>
      <c r="I193" s="13">
        <v>41757.807638888888</v>
      </c>
      <c r="J193" s="1" t="s">
        <v>201</v>
      </c>
      <c r="K193" s="14">
        <f t="shared" si="4"/>
        <v>5.226388888884685</v>
      </c>
      <c r="L193" s="15">
        <f t="shared" si="5"/>
        <v>5.226388888884685</v>
      </c>
      <c r="M193" s="16">
        <f>NETWORKDAYS.INTL(DATE(YEAR(H193),MONTH(I193),DAY(H193)),DATE(YEAR(I193),MONTH(I193),DAY(I193)),1,[1]LISTAFERIADOS!$B$2:$B$194)</f>
        <v>4</v>
      </c>
      <c r="N193" s="17" t="str">
        <f>CONCATENATE(HOUR(Tabela132[[#This Row],[DATA INICIO]]),":",MINUTE(Tabela132[[#This Row],[DATA INICIO]]))</f>
        <v>13:57</v>
      </c>
      <c r="O193" s="12"/>
    </row>
    <row r="194" spans="1:15" ht="63.75" hidden="1" x14ac:dyDescent="0.25">
      <c r="A194" s="9" t="s">
        <v>15</v>
      </c>
      <c r="B194" s="23" t="s">
        <v>198</v>
      </c>
      <c r="C194" s="10" t="s">
        <v>17</v>
      </c>
      <c r="D194" s="11" t="s">
        <v>24</v>
      </c>
      <c r="E194" s="11" t="str">
        <f>CONCATENATE(Tabela132[[#This Row],[TRAMITE_SETOR]],"_Atualiz")</f>
        <v>SESEG_Atualiz</v>
      </c>
      <c r="F194" s="12" t="s">
        <v>25</v>
      </c>
      <c r="G194" s="19" t="s">
        <v>26</v>
      </c>
      <c r="H194" s="13">
        <v>41757.807638888888</v>
      </c>
      <c r="I194" s="13">
        <v>41778.486805555556</v>
      </c>
      <c r="J194" s="1" t="s">
        <v>202</v>
      </c>
      <c r="K194" s="14">
        <f t="shared" ref="K194:K257" si="6">IF(OR(H194="-",I194="-"),0,I194-H194)</f>
        <v>20.679166666668607</v>
      </c>
      <c r="L194" s="15">
        <f t="shared" ref="L194:L257" si="7">K194</f>
        <v>20.679166666668607</v>
      </c>
      <c r="M194" s="16">
        <f>NETWORKDAYS.INTL(DATE(YEAR(H194),MONTH(I194),DAY(H194)),DATE(YEAR(I194),MONTH(I194),DAY(I194)),1,[1]LISTAFERIADOS!$B$2:$B$194)</f>
        <v>-8</v>
      </c>
      <c r="N194" s="17" t="str">
        <f>CONCATENATE(HOUR(Tabela132[[#This Row],[DATA INICIO]]),":",MINUTE(Tabela132[[#This Row],[DATA INICIO]]))</f>
        <v>19:23</v>
      </c>
      <c r="O194" s="12"/>
    </row>
    <row r="195" spans="1:15" hidden="1" x14ac:dyDescent="0.25">
      <c r="A195" s="9" t="s">
        <v>15</v>
      </c>
      <c r="B195" s="23" t="s">
        <v>198</v>
      </c>
      <c r="C195" s="10" t="s">
        <v>17</v>
      </c>
      <c r="D195" s="11" t="s">
        <v>28</v>
      </c>
      <c r="E195" s="11" t="str">
        <f>CONCATENATE(Tabela132[[#This Row],[TRAMITE_SETOR]],"_Atualiz")</f>
        <v>CIP_Atualiz</v>
      </c>
      <c r="F195" s="12" t="s">
        <v>29</v>
      </c>
      <c r="G195" s="19" t="s">
        <v>26</v>
      </c>
      <c r="H195" s="13">
        <v>41778.486805555556</v>
      </c>
      <c r="I195" s="13">
        <v>41779.678472222222</v>
      </c>
      <c r="J195" s="1" t="s">
        <v>30</v>
      </c>
      <c r="K195" s="14">
        <f t="shared" si="6"/>
        <v>1.1916666666656965</v>
      </c>
      <c r="L195" s="15">
        <f t="shared" si="7"/>
        <v>1.1916666666656965</v>
      </c>
      <c r="M195" s="16">
        <f>NETWORKDAYS.INTL(DATE(YEAR(H195),MONTH(I195),DAY(H195)),DATE(YEAR(I195),MONTH(I195),DAY(I195)),1,[1]LISTAFERIADOS!$B$2:$B$194)</f>
        <v>2</v>
      </c>
      <c r="N195" s="17" t="str">
        <f>CONCATENATE(HOUR(Tabela132[[#This Row],[DATA INICIO]]),":",MINUTE(Tabela132[[#This Row],[DATA INICIO]]))</f>
        <v>11:41</v>
      </c>
      <c r="O195" s="12"/>
    </row>
    <row r="196" spans="1:15" ht="25.5" hidden="1" x14ac:dyDescent="0.25">
      <c r="A196" s="9" t="s">
        <v>15</v>
      </c>
      <c r="B196" s="23" t="s">
        <v>198</v>
      </c>
      <c r="C196" s="10" t="s">
        <v>17</v>
      </c>
      <c r="D196" s="11" t="s">
        <v>24</v>
      </c>
      <c r="E196" s="11" t="str">
        <f>CONCATENATE(Tabela132[[#This Row],[TRAMITE_SETOR]],"_Atualiz")</f>
        <v>SESEG_Atualiz</v>
      </c>
      <c r="F196" s="12" t="s">
        <v>25</v>
      </c>
      <c r="G196" s="19" t="s">
        <v>26</v>
      </c>
      <c r="H196" s="13">
        <v>41779.678472222222</v>
      </c>
      <c r="I196" s="13">
        <v>41780.625</v>
      </c>
      <c r="J196" s="1" t="s">
        <v>58</v>
      </c>
      <c r="K196" s="14">
        <f t="shared" si="6"/>
        <v>0.94652777777810115</v>
      </c>
      <c r="L196" s="15">
        <f t="shared" si="7"/>
        <v>0.94652777777810115</v>
      </c>
      <c r="M196" s="16">
        <f>NETWORKDAYS.INTL(DATE(YEAR(H196),MONTH(I196),DAY(H196)),DATE(YEAR(I196),MONTH(I196),DAY(I196)),1,[1]LISTAFERIADOS!$B$2:$B$194)</f>
        <v>2</v>
      </c>
      <c r="N196" s="17" t="str">
        <f>CONCATENATE(HOUR(Tabela132[[#This Row],[DATA INICIO]]),":",MINUTE(Tabela132[[#This Row],[DATA INICIO]]))</f>
        <v>16:17</v>
      </c>
      <c r="O196" s="12"/>
    </row>
    <row r="197" spans="1:15" ht="51" hidden="1" x14ac:dyDescent="0.25">
      <c r="A197" s="9" t="s">
        <v>15</v>
      </c>
      <c r="B197" s="23" t="s">
        <v>198</v>
      </c>
      <c r="C197" s="10" t="s">
        <v>17</v>
      </c>
      <c r="D197" s="11" t="s">
        <v>28</v>
      </c>
      <c r="E197" s="11" t="str">
        <f>CONCATENATE(Tabela132[[#This Row],[TRAMITE_SETOR]],"_Atualiz")</f>
        <v>CIP_Atualiz</v>
      </c>
      <c r="F197" s="12" t="s">
        <v>29</v>
      </c>
      <c r="G197" s="19" t="s">
        <v>26</v>
      </c>
      <c r="H197" s="13">
        <v>41780.625</v>
      </c>
      <c r="I197" s="13">
        <v>41781.62777777778</v>
      </c>
      <c r="J197" s="1" t="s">
        <v>124</v>
      </c>
      <c r="K197" s="14">
        <f t="shared" si="6"/>
        <v>1.0027777777795563</v>
      </c>
      <c r="L197" s="15">
        <f t="shared" si="7"/>
        <v>1.0027777777795563</v>
      </c>
      <c r="M197" s="16">
        <f>NETWORKDAYS.INTL(DATE(YEAR(H197),MONTH(I197),DAY(H197)),DATE(YEAR(I197),MONTH(I197),DAY(I197)),1,[1]LISTAFERIADOS!$B$2:$B$194)</f>
        <v>2</v>
      </c>
      <c r="N197" s="17" t="str">
        <f>CONCATENATE(HOUR(Tabela132[[#This Row],[DATA INICIO]]),":",MINUTE(Tabela132[[#This Row],[DATA INICIO]]))</f>
        <v>15:0</v>
      </c>
      <c r="O197" s="12"/>
    </row>
    <row r="198" spans="1:15" ht="140.25" hidden="1" x14ac:dyDescent="0.25">
      <c r="A198" s="9" t="s">
        <v>15</v>
      </c>
      <c r="B198" s="23" t="s">
        <v>198</v>
      </c>
      <c r="C198" s="10" t="s">
        <v>17</v>
      </c>
      <c r="D198" s="11" t="s">
        <v>35</v>
      </c>
      <c r="E198" s="11" t="str">
        <f>CONCATENATE(Tabela132[[#This Row],[TRAMITE_SETOR]],"_Atualiz")</f>
        <v>SECADM_Atualiz</v>
      </c>
      <c r="F198" s="12" t="s">
        <v>36</v>
      </c>
      <c r="G198" s="12"/>
      <c r="H198" s="13">
        <v>41781.62777777778</v>
      </c>
      <c r="I198" s="13">
        <v>41781.803472222222</v>
      </c>
      <c r="J198" s="1" t="s">
        <v>203</v>
      </c>
      <c r="K198" s="14">
        <f t="shared" si="6"/>
        <v>0.1756944444423425</v>
      </c>
      <c r="L198" s="15">
        <f t="shared" si="7"/>
        <v>0.1756944444423425</v>
      </c>
      <c r="M198" s="16">
        <f>NETWORKDAYS.INTL(DATE(YEAR(H198),MONTH(I198),DAY(H198)),DATE(YEAR(I198),MONTH(I198),DAY(I198)),1,[1]LISTAFERIADOS!$B$2:$B$194)</f>
        <v>1</v>
      </c>
      <c r="N198" s="17" t="str">
        <f>CONCATENATE(HOUR(Tabela132[[#This Row],[DATA INICIO]]),":",MINUTE(Tabela132[[#This Row],[DATA INICIO]]))</f>
        <v>15:4</v>
      </c>
      <c r="O198" s="12"/>
    </row>
    <row r="199" spans="1:15" ht="63.75" hidden="1" x14ac:dyDescent="0.25">
      <c r="A199" s="9" t="s">
        <v>15</v>
      </c>
      <c r="B199" s="23" t="s">
        <v>198</v>
      </c>
      <c r="C199" s="10" t="s">
        <v>17</v>
      </c>
      <c r="D199" s="11" t="s">
        <v>38</v>
      </c>
      <c r="E199" s="11" t="str">
        <f>CONCATENATE(Tabela132[[#This Row],[TRAMITE_SETOR]],"_Atualiz")</f>
        <v>SPO_Atualiz</v>
      </c>
      <c r="F199" s="12" t="s">
        <v>39</v>
      </c>
      <c r="G199" s="12"/>
      <c r="H199" s="13">
        <v>41781.803472222222</v>
      </c>
      <c r="I199" s="13">
        <v>41782.811111111114</v>
      </c>
      <c r="J199" s="1" t="s">
        <v>91</v>
      </c>
      <c r="K199" s="14">
        <f t="shared" si="6"/>
        <v>1.007638888891961</v>
      </c>
      <c r="L199" s="15">
        <f t="shared" si="7"/>
        <v>1.007638888891961</v>
      </c>
      <c r="M199" s="16">
        <f>NETWORKDAYS.INTL(DATE(YEAR(H199),MONTH(I199),DAY(H199)),DATE(YEAR(I199),MONTH(I199),DAY(I199)),1,[1]LISTAFERIADOS!$B$2:$B$194)</f>
        <v>2</v>
      </c>
      <c r="N199" s="17" t="str">
        <f>CONCATENATE(HOUR(Tabela132[[#This Row],[DATA INICIO]]),":",MINUTE(Tabela132[[#This Row],[DATA INICIO]]))</f>
        <v>19:17</v>
      </c>
      <c r="O199" s="12"/>
    </row>
    <row r="200" spans="1:15" ht="25.5" hidden="1" x14ac:dyDescent="0.25">
      <c r="A200" s="9" t="s">
        <v>15</v>
      </c>
      <c r="B200" s="23" t="s">
        <v>198</v>
      </c>
      <c r="C200" s="10" t="s">
        <v>17</v>
      </c>
      <c r="D200" s="11" t="s">
        <v>41</v>
      </c>
      <c r="E200" s="11" t="str">
        <f>CONCATENATE(Tabela132[[#This Row],[TRAMITE_SETOR]],"_Atualiz")</f>
        <v>CO_Atualiz</v>
      </c>
      <c r="F200" s="12" t="s">
        <v>42</v>
      </c>
      <c r="G200" s="12"/>
      <c r="H200" s="13">
        <v>41782.811111111114</v>
      </c>
      <c r="I200" s="13">
        <v>41785.556944444441</v>
      </c>
      <c r="J200" s="1" t="s">
        <v>43</v>
      </c>
      <c r="K200" s="14">
        <f t="shared" si="6"/>
        <v>2.7458333333270275</v>
      </c>
      <c r="L200" s="15">
        <f t="shared" si="7"/>
        <v>2.7458333333270275</v>
      </c>
      <c r="M200" s="16">
        <f>NETWORKDAYS.INTL(DATE(YEAR(H200),MONTH(I200),DAY(H200)),DATE(YEAR(I200),MONTH(I200),DAY(I200)),1,[1]LISTAFERIADOS!$B$2:$B$194)</f>
        <v>2</v>
      </c>
      <c r="N200" s="17" t="str">
        <f>CONCATENATE(HOUR(Tabela132[[#This Row],[DATA INICIO]]),":",MINUTE(Tabela132[[#This Row],[DATA INICIO]]))</f>
        <v>19:28</v>
      </c>
      <c r="O200" s="12"/>
    </row>
    <row r="201" spans="1:15" ht="51" hidden="1" x14ac:dyDescent="0.25">
      <c r="A201" s="9" t="s">
        <v>15</v>
      </c>
      <c r="B201" s="23" t="s">
        <v>198</v>
      </c>
      <c r="C201" s="10" t="s">
        <v>17</v>
      </c>
      <c r="D201" s="11" t="s">
        <v>44</v>
      </c>
      <c r="E201" s="11" t="str">
        <f>CONCATENATE(Tabela132[[#This Row],[TRAMITE_SETOR]],"_Atualiz")</f>
        <v>SECOFC_Atualiz</v>
      </c>
      <c r="F201" s="12" t="s">
        <v>45</v>
      </c>
      <c r="G201" s="12"/>
      <c r="H201" s="13">
        <v>41785.556944444441</v>
      </c>
      <c r="I201" s="13">
        <v>41785.603472222225</v>
      </c>
      <c r="J201" s="1" t="s">
        <v>46</v>
      </c>
      <c r="K201" s="14">
        <f t="shared" si="6"/>
        <v>4.652777778392192E-2</v>
      </c>
      <c r="L201" s="15">
        <f t="shared" si="7"/>
        <v>4.652777778392192E-2</v>
      </c>
      <c r="M201" s="16">
        <f>NETWORKDAYS.INTL(DATE(YEAR(H201),MONTH(I201),DAY(H201)),DATE(YEAR(I201),MONTH(I201),DAY(I201)),1,[1]LISTAFERIADOS!$B$2:$B$194)</f>
        <v>1</v>
      </c>
      <c r="N201" s="17" t="str">
        <f>CONCATENATE(HOUR(Tabela132[[#This Row],[DATA INICIO]]),":",MINUTE(Tabela132[[#This Row],[DATA INICIO]]))</f>
        <v>13:22</v>
      </c>
      <c r="O201" s="12"/>
    </row>
    <row r="202" spans="1:15" ht="38.25" hidden="1" x14ac:dyDescent="0.25">
      <c r="A202" s="9" t="s">
        <v>15</v>
      </c>
      <c r="B202" s="23" t="s">
        <v>198</v>
      </c>
      <c r="C202" s="10" t="s">
        <v>17</v>
      </c>
      <c r="D202" s="11" t="s">
        <v>47</v>
      </c>
      <c r="E202" s="11" t="str">
        <f>CONCATENATE(Tabela132[[#This Row],[TRAMITE_SETOR]],"_Atualiz")</f>
        <v>CLC_Atualiz</v>
      </c>
      <c r="F202" s="12" t="s">
        <v>48</v>
      </c>
      <c r="G202" s="12"/>
      <c r="H202" s="13">
        <v>41785.603472222225</v>
      </c>
      <c r="I202" s="13">
        <v>41794.770833333336</v>
      </c>
      <c r="J202" s="1" t="s">
        <v>204</v>
      </c>
      <c r="K202" s="14">
        <f t="shared" si="6"/>
        <v>9.1673611111109494</v>
      </c>
      <c r="L202" s="15">
        <f t="shared" si="7"/>
        <v>9.1673611111109494</v>
      </c>
      <c r="M202" s="16">
        <f>NETWORKDAYS.INTL(DATE(YEAR(H202),MONTH(I202),DAY(H202)),DATE(YEAR(I202),MONTH(I202),DAY(I202)),1,[1]LISTAFERIADOS!$B$2:$B$194)</f>
        <v>-15</v>
      </c>
      <c r="N202" s="17" t="str">
        <f>CONCATENATE(HOUR(Tabela132[[#This Row],[DATA INICIO]]),":",MINUTE(Tabela132[[#This Row],[DATA INICIO]]))</f>
        <v>14:29</v>
      </c>
      <c r="O202" s="12"/>
    </row>
    <row r="203" spans="1:15" ht="102" hidden="1" x14ac:dyDescent="0.25">
      <c r="A203" s="9" t="s">
        <v>15</v>
      </c>
      <c r="B203" s="23" t="s">
        <v>198</v>
      </c>
      <c r="C203" s="10" t="s">
        <v>17</v>
      </c>
      <c r="D203" s="11" t="s">
        <v>50</v>
      </c>
      <c r="E203" s="11" t="str">
        <f>CONCATENATE(Tabela132[[#This Row],[TRAMITE_SETOR]],"_Atualiz")</f>
        <v>SC_Atualiz</v>
      </c>
      <c r="F203" s="12" t="s">
        <v>51</v>
      </c>
      <c r="G203" s="12"/>
      <c r="H203" s="13">
        <v>41794.770833333336</v>
      </c>
      <c r="I203" s="13">
        <v>41803.513888888891</v>
      </c>
      <c r="J203" s="1" t="s">
        <v>205</v>
      </c>
      <c r="K203" s="14">
        <f t="shared" si="6"/>
        <v>8.7430555555547471</v>
      </c>
      <c r="L203" s="15">
        <f t="shared" si="7"/>
        <v>8.7430555555547471</v>
      </c>
      <c r="M203" s="16">
        <f>NETWORKDAYS.INTL(DATE(YEAR(H203),MONTH(I203),DAY(H203)),DATE(YEAR(I203),MONTH(I203),DAY(I203)),1,[1]LISTAFERIADOS!$B$2:$B$194)</f>
        <v>8</v>
      </c>
      <c r="N203" s="17" t="str">
        <f>CONCATENATE(HOUR(Tabela132[[#This Row],[DATA INICIO]]),":",MINUTE(Tabela132[[#This Row],[DATA INICIO]]))</f>
        <v>18:30</v>
      </c>
      <c r="O203" s="12"/>
    </row>
    <row r="204" spans="1:15" ht="25.5" hidden="1" x14ac:dyDescent="0.25">
      <c r="A204" s="9" t="s">
        <v>15</v>
      </c>
      <c r="B204" s="23" t="s">
        <v>198</v>
      </c>
      <c r="C204" s="10" t="s">
        <v>17</v>
      </c>
      <c r="D204" s="11" t="s">
        <v>47</v>
      </c>
      <c r="E204" s="11" t="str">
        <f>CONCATENATE(Tabela132[[#This Row],[TRAMITE_SETOR]],"_Atualiz")</f>
        <v>CLC_Atualiz</v>
      </c>
      <c r="F204" s="12" t="s">
        <v>48</v>
      </c>
      <c r="G204" s="12"/>
      <c r="H204" s="13">
        <v>41803.513888888891</v>
      </c>
      <c r="I204" s="13">
        <v>41808.767361111109</v>
      </c>
      <c r="J204" s="1" t="s">
        <v>206</v>
      </c>
      <c r="K204" s="14">
        <f t="shared" si="6"/>
        <v>5.2534722222189885</v>
      </c>
      <c r="L204" s="15">
        <f t="shared" si="7"/>
        <v>5.2534722222189885</v>
      </c>
      <c r="M204" s="16">
        <f>NETWORKDAYS.INTL(DATE(YEAR(H204),MONTH(I204),DAY(H204)),DATE(YEAR(I204),MONTH(I204),DAY(I204)),1,[1]LISTAFERIADOS!$B$2:$B$194)</f>
        <v>4</v>
      </c>
      <c r="N204" s="17" t="str">
        <f>CONCATENATE(HOUR(Tabela132[[#This Row],[DATA INICIO]]),":",MINUTE(Tabela132[[#This Row],[DATA INICIO]]))</f>
        <v>12:20</v>
      </c>
      <c r="O204" s="12"/>
    </row>
    <row r="205" spans="1:15" ht="51" hidden="1" x14ac:dyDescent="0.25">
      <c r="A205" s="9" t="s">
        <v>15</v>
      </c>
      <c r="B205" s="23" t="s">
        <v>198</v>
      </c>
      <c r="C205" s="10" t="s">
        <v>17</v>
      </c>
      <c r="D205" s="11" t="s">
        <v>54</v>
      </c>
      <c r="E205" s="11" t="str">
        <f>CONCATENATE(Tabela132[[#This Row],[TRAMITE_SETOR]],"_Atualiz")</f>
        <v>SCON_Atualiz</v>
      </c>
      <c r="F205" s="12" t="s">
        <v>55</v>
      </c>
      <c r="G205" s="12"/>
      <c r="H205" s="13">
        <v>41808.767361111109</v>
      </c>
      <c r="I205" s="13">
        <v>41816.545138888891</v>
      </c>
      <c r="J205" s="1" t="s">
        <v>207</v>
      </c>
      <c r="K205" s="14">
        <f t="shared" si="6"/>
        <v>7.7777777777810115</v>
      </c>
      <c r="L205" s="15">
        <f t="shared" si="7"/>
        <v>7.7777777777810115</v>
      </c>
      <c r="M205" s="16">
        <f>NETWORKDAYS.INTL(DATE(YEAR(H205),MONTH(I205),DAY(H205)),DATE(YEAR(I205),MONTH(I205),DAY(I205)),1,[1]LISTAFERIADOS!$B$2:$B$194)</f>
        <v>5</v>
      </c>
      <c r="N205" s="17" t="str">
        <f>CONCATENATE(HOUR(Tabela132[[#This Row],[DATA INICIO]]),":",MINUTE(Tabela132[[#This Row],[DATA INICIO]]))</f>
        <v>18:25</v>
      </c>
      <c r="O205" s="12"/>
    </row>
    <row r="206" spans="1:15" ht="127.5" hidden="1" x14ac:dyDescent="0.25">
      <c r="A206" s="9" t="s">
        <v>15</v>
      </c>
      <c r="B206" s="23" t="s">
        <v>198</v>
      </c>
      <c r="C206" s="10" t="s">
        <v>17</v>
      </c>
      <c r="D206" s="11" t="s">
        <v>47</v>
      </c>
      <c r="E206" s="11" t="str">
        <f>CONCATENATE(Tabela132[[#This Row],[TRAMITE_SETOR]],"_Atualiz")</f>
        <v>CLC_Atualiz</v>
      </c>
      <c r="F206" s="12" t="s">
        <v>48</v>
      </c>
      <c r="G206" s="12"/>
      <c r="H206" s="13">
        <v>41816.545138888891</v>
      </c>
      <c r="I206" s="13">
        <v>41817.665277777778</v>
      </c>
      <c r="J206" s="1" t="s">
        <v>208</v>
      </c>
      <c r="K206" s="14">
        <f t="shared" si="6"/>
        <v>1.1201388888875954</v>
      </c>
      <c r="L206" s="15">
        <f t="shared" si="7"/>
        <v>1.1201388888875954</v>
      </c>
      <c r="M206" s="16">
        <f>NETWORKDAYS.INTL(DATE(YEAR(H206),MONTH(I206),DAY(H206)),DATE(YEAR(I206),MONTH(I206),DAY(I206)),1,[1]LISTAFERIADOS!$B$2:$B$194)</f>
        <v>2</v>
      </c>
      <c r="N206" s="17" t="str">
        <f>CONCATENATE(HOUR(Tabela132[[#This Row],[DATA INICIO]]),":",MINUTE(Tabela132[[#This Row],[DATA INICIO]]))</f>
        <v>13:5</v>
      </c>
      <c r="O206" s="12"/>
    </row>
    <row r="207" spans="1:15" ht="25.5" hidden="1" x14ac:dyDescent="0.25">
      <c r="A207" s="9" t="s">
        <v>15</v>
      </c>
      <c r="B207" s="23" t="s">
        <v>198</v>
      </c>
      <c r="C207" s="10" t="s">
        <v>17</v>
      </c>
      <c r="D207" s="11" t="s">
        <v>50</v>
      </c>
      <c r="E207" s="11" t="str">
        <f>CONCATENATE(Tabela132[[#This Row],[TRAMITE_SETOR]],"_Atualiz")</f>
        <v>SC_Atualiz</v>
      </c>
      <c r="F207" s="12" t="s">
        <v>51</v>
      </c>
      <c r="G207" s="12"/>
      <c r="H207" s="13">
        <v>41817.665277777778</v>
      </c>
      <c r="I207" s="13">
        <v>41817.789583333331</v>
      </c>
      <c r="J207" s="1" t="s">
        <v>209</v>
      </c>
      <c r="K207" s="14">
        <f t="shared" si="6"/>
        <v>0.12430555555329192</v>
      </c>
      <c r="L207" s="15">
        <f t="shared" si="7"/>
        <v>0.12430555555329192</v>
      </c>
      <c r="M207" s="16">
        <f>NETWORKDAYS.INTL(DATE(YEAR(H207),MONTH(I207),DAY(H207)),DATE(YEAR(I207),MONTH(I207),DAY(I207)),1,[1]LISTAFERIADOS!$B$2:$B$194)</f>
        <v>1</v>
      </c>
      <c r="N207" s="17" t="str">
        <f>CONCATENATE(HOUR(Tabela132[[#This Row],[DATA INICIO]]),":",MINUTE(Tabela132[[#This Row],[DATA INICIO]]))</f>
        <v>15:58</v>
      </c>
      <c r="O207" s="12"/>
    </row>
    <row r="208" spans="1:15" ht="38.25" hidden="1" x14ac:dyDescent="0.25">
      <c r="A208" s="9" t="s">
        <v>15</v>
      </c>
      <c r="B208" s="23" t="s">
        <v>198</v>
      </c>
      <c r="C208" s="10" t="s">
        <v>17</v>
      </c>
      <c r="D208" s="11" t="s">
        <v>47</v>
      </c>
      <c r="E208" s="11" t="str">
        <f>CONCATENATE(Tabela132[[#This Row],[TRAMITE_SETOR]],"_Atualiz")</f>
        <v>CLC_Atualiz</v>
      </c>
      <c r="F208" s="12" t="s">
        <v>48</v>
      </c>
      <c r="G208" s="12"/>
      <c r="H208" s="13">
        <v>41817.789583333331</v>
      </c>
      <c r="I208" s="13">
        <v>41820.818749999999</v>
      </c>
      <c r="J208" s="1" t="s">
        <v>210</v>
      </c>
      <c r="K208" s="14">
        <f t="shared" si="6"/>
        <v>3.0291666666671517</v>
      </c>
      <c r="L208" s="15">
        <f t="shared" si="7"/>
        <v>3.0291666666671517</v>
      </c>
      <c r="M208" s="16">
        <f>NETWORKDAYS.INTL(DATE(YEAR(H208),MONTH(I208),DAY(H208)),DATE(YEAR(I208),MONTH(I208),DAY(I208)),1,[1]LISTAFERIADOS!$B$2:$B$194)</f>
        <v>2</v>
      </c>
      <c r="N208" s="17" t="str">
        <f>CONCATENATE(HOUR(Tabela132[[#This Row],[DATA INICIO]]),":",MINUTE(Tabela132[[#This Row],[DATA INICIO]]))</f>
        <v>18:57</v>
      </c>
      <c r="O208" s="12"/>
    </row>
    <row r="209" spans="1:15" ht="102" hidden="1" x14ac:dyDescent="0.25">
      <c r="A209" s="9" t="s">
        <v>15</v>
      </c>
      <c r="B209" s="23" t="s">
        <v>198</v>
      </c>
      <c r="C209" s="10" t="s">
        <v>17</v>
      </c>
      <c r="D209" s="11" t="s">
        <v>35</v>
      </c>
      <c r="E209" s="11" t="str">
        <f>CONCATENATE(Tabela132[[#This Row],[TRAMITE_SETOR]],"_Atualiz")</f>
        <v>SECADM_Atualiz</v>
      </c>
      <c r="F209" s="12" t="s">
        <v>36</v>
      </c>
      <c r="G209" s="12"/>
      <c r="H209" s="13">
        <v>41820.818749999999</v>
      </c>
      <c r="I209" s="13">
        <v>41821.824305555558</v>
      </c>
      <c r="J209" s="1" t="s">
        <v>211</v>
      </c>
      <c r="K209" s="14">
        <f t="shared" si="6"/>
        <v>1.0055555555591127</v>
      </c>
      <c r="L209" s="15">
        <f t="shared" si="7"/>
        <v>1.0055555555591127</v>
      </c>
      <c r="M209" s="16">
        <f>NETWORKDAYS.INTL(DATE(YEAR(H209),MONTH(I209),DAY(H209)),DATE(YEAR(I209),MONTH(I209),DAY(I209)),1,[1]LISTAFERIADOS!$B$2:$B$194)</f>
        <v>-22</v>
      </c>
      <c r="N209" s="17" t="str">
        <f>CONCATENATE(HOUR(Tabela132[[#This Row],[DATA INICIO]]),":",MINUTE(Tabela132[[#This Row],[DATA INICIO]]))</f>
        <v>19:39</v>
      </c>
      <c r="O209" s="12"/>
    </row>
    <row r="210" spans="1:15" ht="89.25" hidden="1" x14ac:dyDescent="0.25">
      <c r="A210" s="9" t="s">
        <v>15</v>
      </c>
      <c r="B210" s="23" t="s">
        <v>198</v>
      </c>
      <c r="C210" s="10" t="s">
        <v>17</v>
      </c>
      <c r="D210" s="11" t="s">
        <v>69</v>
      </c>
      <c r="E210" s="11" t="str">
        <f>CONCATENATE(Tabela132[[#This Row],[TRAMITE_SETOR]],"_Atualiz")</f>
        <v>ASSDG_Atualiz</v>
      </c>
      <c r="F210" s="12" t="s">
        <v>70</v>
      </c>
      <c r="G210" s="12"/>
      <c r="H210" s="13">
        <v>41821.824305555558</v>
      </c>
      <c r="I210" s="13">
        <v>41825.682638888888</v>
      </c>
      <c r="J210" s="1" t="s">
        <v>212</v>
      </c>
      <c r="K210" s="14">
        <f t="shared" si="6"/>
        <v>3.8583333333299379</v>
      </c>
      <c r="L210" s="15">
        <f t="shared" si="7"/>
        <v>3.8583333333299379</v>
      </c>
      <c r="M210" s="16">
        <f>NETWORKDAYS.INTL(DATE(YEAR(H210),MONTH(I210),DAY(H210)),DATE(YEAR(I210),MONTH(I210),DAY(I210)),1,[1]LISTAFERIADOS!$B$2:$B$194)</f>
        <v>4</v>
      </c>
      <c r="N210" s="17" t="str">
        <f>CONCATENATE(HOUR(Tabela132[[#This Row],[DATA INICIO]]),":",MINUTE(Tabela132[[#This Row],[DATA INICIO]]))</f>
        <v>19:47</v>
      </c>
      <c r="O210" s="12"/>
    </row>
    <row r="211" spans="1:15" ht="25.5" hidden="1" x14ac:dyDescent="0.25">
      <c r="A211" s="9" t="s">
        <v>15</v>
      </c>
      <c r="B211" s="23" t="s">
        <v>198</v>
      </c>
      <c r="C211" s="10" t="s">
        <v>17</v>
      </c>
      <c r="D211" s="11" t="s">
        <v>21</v>
      </c>
      <c r="E211" s="11" t="str">
        <f>CONCATENATE(Tabela132[[#This Row],[TRAMITE_SETOR]],"_Atualiz")</f>
        <v>DG_Atualiz</v>
      </c>
      <c r="F211" s="12" t="s">
        <v>22</v>
      </c>
      <c r="G211" s="12"/>
      <c r="H211" s="13">
        <v>41825.682638888888</v>
      </c>
      <c r="I211" s="13">
        <v>41827.727777777778</v>
      </c>
      <c r="J211" s="1" t="s">
        <v>98</v>
      </c>
      <c r="K211" s="14">
        <f t="shared" si="6"/>
        <v>2.0451388888905058</v>
      </c>
      <c r="L211" s="15">
        <f t="shared" si="7"/>
        <v>2.0451388888905058</v>
      </c>
      <c r="M211" s="16">
        <f>NETWORKDAYS.INTL(DATE(YEAR(H211),MONTH(I211),DAY(H211)),DATE(YEAR(I211),MONTH(I211),DAY(I211)),1,[1]LISTAFERIADOS!$B$2:$B$194)</f>
        <v>1</v>
      </c>
      <c r="N211" s="17" t="str">
        <f>CONCATENATE(HOUR(Tabela132[[#This Row],[DATA INICIO]]),":",MINUTE(Tabela132[[#This Row],[DATA INICIO]]))</f>
        <v>16:23</v>
      </c>
      <c r="O211" s="12"/>
    </row>
    <row r="212" spans="1:15" ht="25.5" hidden="1" x14ac:dyDescent="0.25">
      <c r="A212" s="9" t="s">
        <v>15</v>
      </c>
      <c r="B212" s="23" t="s">
        <v>198</v>
      </c>
      <c r="C212" s="10" t="s">
        <v>17</v>
      </c>
      <c r="D212" s="11" t="s">
        <v>47</v>
      </c>
      <c r="E212" s="11" t="str">
        <f>CONCATENATE(Tabela132[[#This Row],[TRAMITE_SETOR]],"_Atualiz")</f>
        <v>CLC_Atualiz</v>
      </c>
      <c r="F212" s="12" t="s">
        <v>48</v>
      </c>
      <c r="G212" s="12"/>
      <c r="H212" s="13">
        <v>41827.727777777778</v>
      </c>
      <c r="I212" s="13">
        <v>41827.745138888888</v>
      </c>
      <c r="J212" s="1" t="s">
        <v>213</v>
      </c>
      <c r="K212" s="14">
        <f t="shared" si="6"/>
        <v>1.7361111109494232E-2</v>
      </c>
      <c r="L212" s="15">
        <f t="shared" si="7"/>
        <v>1.7361111109494232E-2</v>
      </c>
      <c r="M212" s="16">
        <f>NETWORKDAYS.INTL(DATE(YEAR(H212),MONTH(I212),DAY(H212)),DATE(YEAR(I212),MONTH(I212),DAY(I212)),1,[1]LISTAFERIADOS!$B$2:$B$194)</f>
        <v>1</v>
      </c>
      <c r="N212" s="17" t="str">
        <f>CONCATENATE(HOUR(Tabela132[[#This Row],[DATA INICIO]]),":",MINUTE(Tabela132[[#This Row],[DATA INICIO]]))</f>
        <v>17:28</v>
      </c>
      <c r="O212" s="12"/>
    </row>
    <row r="213" spans="1:15" ht="76.5" hidden="1" x14ac:dyDescent="0.25">
      <c r="A213" s="9" t="s">
        <v>15</v>
      </c>
      <c r="B213" s="23" t="s">
        <v>198</v>
      </c>
      <c r="C213" s="10" t="s">
        <v>17</v>
      </c>
      <c r="D213" s="11" t="s">
        <v>41</v>
      </c>
      <c r="E213" s="11" t="str">
        <f>CONCATENATE(Tabela132[[#This Row],[TRAMITE_SETOR]],"_Atualiz")</f>
        <v>CO_Atualiz</v>
      </c>
      <c r="F213" s="12" t="s">
        <v>42</v>
      </c>
      <c r="G213" s="12"/>
      <c r="H213" s="13">
        <v>41827.745138888888</v>
      </c>
      <c r="I213" s="13">
        <v>41827.777083333334</v>
      </c>
      <c r="J213" s="1" t="s">
        <v>214</v>
      </c>
      <c r="K213" s="14">
        <f t="shared" si="6"/>
        <v>3.1944444446708076E-2</v>
      </c>
      <c r="L213" s="15">
        <f t="shared" si="7"/>
        <v>3.1944444446708076E-2</v>
      </c>
      <c r="M213" s="16">
        <f>NETWORKDAYS.INTL(DATE(YEAR(H213),MONTH(I213),DAY(H213)),DATE(YEAR(I213),MONTH(I213),DAY(I213)),1,[1]LISTAFERIADOS!$B$2:$B$194)</f>
        <v>1</v>
      </c>
      <c r="N213" s="17" t="str">
        <f>CONCATENATE(HOUR(Tabela132[[#This Row],[DATA INICIO]]),":",MINUTE(Tabela132[[#This Row],[DATA INICIO]]))</f>
        <v>17:53</v>
      </c>
      <c r="O213" s="12"/>
    </row>
    <row r="214" spans="1:15" ht="25.5" hidden="1" x14ac:dyDescent="0.25">
      <c r="A214" s="9" t="s">
        <v>15</v>
      </c>
      <c r="B214" s="23" t="s">
        <v>198</v>
      </c>
      <c r="C214" s="10" t="s">
        <v>17</v>
      </c>
      <c r="D214" s="11" t="s">
        <v>76</v>
      </c>
      <c r="E214" s="11" t="str">
        <f>CONCATENATE(Tabela132[[#This Row],[TRAMITE_SETOR]],"_Atualiz")</f>
        <v>ACO_Atualiz</v>
      </c>
      <c r="F214" s="12" t="s">
        <v>77</v>
      </c>
      <c r="G214" s="12"/>
      <c r="H214" s="13">
        <v>41827.777083333334</v>
      </c>
      <c r="I214" s="13">
        <v>41828.488888888889</v>
      </c>
      <c r="J214" s="1" t="s">
        <v>215</v>
      </c>
      <c r="K214" s="14">
        <f t="shared" si="6"/>
        <v>0.71180555555474712</v>
      </c>
      <c r="L214" s="15">
        <f t="shared" si="7"/>
        <v>0.71180555555474712</v>
      </c>
      <c r="M214" s="16">
        <f>NETWORKDAYS.INTL(DATE(YEAR(H214),MONTH(I214),DAY(H214)),DATE(YEAR(I214),MONTH(I214),DAY(I214)),1,[1]LISTAFERIADOS!$B$2:$B$194)</f>
        <v>2</v>
      </c>
      <c r="N214" s="17" t="str">
        <f>CONCATENATE(HOUR(Tabela132[[#This Row],[DATA INICIO]]),":",MINUTE(Tabela132[[#This Row],[DATA INICIO]]))</f>
        <v>18:39</v>
      </c>
      <c r="O214" s="12"/>
    </row>
    <row r="215" spans="1:15" hidden="1" x14ac:dyDescent="0.25">
      <c r="A215" s="9" t="s">
        <v>15</v>
      </c>
      <c r="B215" s="23" t="s">
        <v>198</v>
      </c>
      <c r="C215" s="10" t="s">
        <v>17</v>
      </c>
      <c r="D215" s="11" t="s">
        <v>44</v>
      </c>
      <c r="E215" s="11" t="str">
        <f>CONCATENATE(Tabela132[[#This Row],[TRAMITE_SETOR]],"_Atualiz")</f>
        <v>SECOFC_Atualiz</v>
      </c>
      <c r="F215" s="12" t="s">
        <v>45</v>
      </c>
      <c r="G215" s="12"/>
      <c r="H215" s="13">
        <v>41828.488888888889</v>
      </c>
      <c r="I215" s="13">
        <v>41828.548611111109</v>
      </c>
      <c r="J215" s="1" t="s">
        <v>20</v>
      </c>
      <c r="K215" s="14">
        <f t="shared" si="6"/>
        <v>5.9722222220443655E-2</v>
      </c>
      <c r="L215" s="15">
        <f t="shared" si="7"/>
        <v>5.9722222220443655E-2</v>
      </c>
      <c r="M215" s="16">
        <f>NETWORKDAYS.INTL(DATE(YEAR(H215),MONTH(I215),DAY(H215)),DATE(YEAR(I215),MONTH(I215),DAY(I215)),1,[1]LISTAFERIADOS!$B$2:$B$194)</f>
        <v>1</v>
      </c>
      <c r="N215" s="17" t="str">
        <f>CONCATENATE(HOUR(Tabela132[[#This Row],[DATA INICIO]]),":",MINUTE(Tabela132[[#This Row],[DATA INICIO]]))</f>
        <v>11:44</v>
      </c>
      <c r="O215" s="12"/>
    </row>
    <row r="216" spans="1:15" hidden="1" x14ac:dyDescent="0.25">
      <c r="A216" s="9" t="s">
        <v>15</v>
      </c>
      <c r="B216" s="23" t="s">
        <v>198</v>
      </c>
      <c r="C216" s="10" t="s">
        <v>17</v>
      </c>
      <c r="D216" s="11" t="s">
        <v>21</v>
      </c>
      <c r="E216" s="11" t="str">
        <f>CONCATENATE(Tabela132[[#This Row],[TRAMITE_SETOR]],"_Atualiz")</f>
        <v>DG_Atualiz</v>
      </c>
      <c r="F216" s="12" t="s">
        <v>22</v>
      </c>
      <c r="G216" s="12"/>
      <c r="H216" s="13">
        <v>41828.488888888889</v>
      </c>
      <c r="I216" s="13">
        <v>41829.59097222222</v>
      </c>
      <c r="J216" s="1" t="s">
        <v>20</v>
      </c>
      <c r="K216" s="14">
        <f t="shared" si="6"/>
        <v>1.1020833333313931</v>
      </c>
      <c r="L216" s="15">
        <f t="shared" si="7"/>
        <v>1.1020833333313931</v>
      </c>
      <c r="M216" s="16">
        <f>NETWORKDAYS.INTL(DATE(YEAR(H216),MONTH(I216),DAY(H216)),DATE(YEAR(I216),MONTH(I216),DAY(I216)),1,[1]LISTAFERIADOS!$B$2:$B$194)</f>
        <v>2</v>
      </c>
      <c r="N216" s="17" t="str">
        <f>CONCATENATE(HOUR(Tabela132[[#This Row],[DATA INICIO]]),":",MINUTE(Tabela132[[#This Row],[DATA INICIO]]))</f>
        <v>11:44</v>
      </c>
      <c r="O216" s="12"/>
    </row>
    <row r="217" spans="1:15" ht="38.25" hidden="1" x14ac:dyDescent="0.25">
      <c r="A217" s="9" t="s">
        <v>15</v>
      </c>
      <c r="B217" s="23" t="s">
        <v>198</v>
      </c>
      <c r="C217" s="10" t="s">
        <v>17</v>
      </c>
      <c r="D217" s="11" t="s">
        <v>76</v>
      </c>
      <c r="E217" s="11" t="str">
        <f>CONCATENATE(Tabela132[[#This Row],[TRAMITE_SETOR]],"_Atualiz")</f>
        <v>ACO_Atualiz</v>
      </c>
      <c r="F217" s="12" t="s">
        <v>77</v>
      </c>
      <c r="G217" s="12"/>
      <c r="H217" s="13">
        <v>41829.59097222222</v>
      </c>
      <c r="I217" s="13">
        <v>41829.597916666666</v>
      </c>
      <c r="J217" s="1" t="s">
        <v>79</v>
      </c>
      <c r="K217" s="14">
        <f t="shared" si="6"/>
        <v>6.9444444452528842E-3</v>
      </c>
      <c r="L217" s="15">
        <f t="shared" si="7"/>
        <v>6.9444444452528842E-3</v>
      </c>
      <c r="M217" s="16">
        <f>NETWORKDAYS.INTL(DATE(YEAR(H217),MONTH(I217),DAY(H217)),DATE(YEAR(I217),MONTH(I217),DAY(I217)),1,[1]LISTAFERIADOS!$B$2:$B$194)</f>
        <v>1</v>
      </c>
      <c r="N217" s="17" t="str">
        <f>CONCATENATE(HOUR(Tabela132[[#This Row],[DATA INICIO]]),":",MINUTE(Tabela132[[#This Row],[DATA INICIO]]))</f>
        <v>14:11</v>
      </c>
      <c r="O217" s="12"/>
    </row>
    <row r="218" spans="1:15" ht="25.5" hidden="1" x14ac:dyDescent="0.25">
      <c r="A218" s="9" t="s">
        <v>15</v>
      </c>
      <c r="B218" s="23" t="s">
        <v>198</v>
      </c>
      <c r="C218" s="10" t="s">
        <v>17</v>
      </c>
      <c r="D218" s="11" t="s">
        <v>80</v>
      </c>
      <c r="E218" s="11" t="str">
        <f>CONCATENATE(Tabela132[[#This Row],[TRAMITE_SETOR]],"_Atualiz")</f>
        <v>SAEO_Atualiz</v>
      </c>
      <c r="F218" s="12" t="s">
        <v>81</v>
      </c>
      <c r="G218" s="12"/>
      <c r="H218" s="13">
        <v>41829.597916666666</v>
      </c>
      <c r="I218" s="13">
        <v>41829.706250000003</v>
      </c>
      <c r="J218" s="1" t="s">
        <v>82</v>
      </c>
      <c r="K218" s="14">
        <f t="shared" si="6"/>
        <v>0.10833333333721384</v>
      </c>
      <c r="L218" s="15">
        <f t="shared" si="7"/>
        <v>0.10833333333721384</v>
      </c>
      <c r="M218" s="16">
        <f>NETWORKDAYS.INTL(DATE(YEAR(H218),MONTH(I218),DAY(H218)),DATE(YEAR(I218),MONTH(I218),DAY(I218)),1,[1]LISTAFERIADOS!$B$2:$B$194)</f>
        <v>1</v>
      </c>
      <c r="N218" s="17" t="str">
        <f>CONCATENATE(HOUR(Tabela132[[#This Row],[DATA INICIO]]),":",MINUTE(Tabela132[[#This Row],[DATA INICIO]]))</f>
        <v>14:21</v>
      </c>
      <c r="O218" s="12"/>
    </row>
    <row r="219" spans="1:15" ht="63.75" hidden="1" x14ac:dyDescent="0.25">
      <c r="A219" s="9" t="s">
        <v>15</v>
      </c>
      <c r="B219" s="23" t="s">
        <v>198</v>
      </c>
      <c r="C219" s="10" t="s">
        <v>17</v>
      </c>
      <c r="D219" s="11" t="s">
        <v>47</v>
      </c>
      <c r="E219" s="11" t="str">
        <f>CONCATENATE(Tabela132[[#This Row],[TRAMITE_SETOR]],"_Atualiz")</f>
        <v>CLC_Atualiz</v>
      </c>
      <c r="F219" s="12" t="s">
        <v>48</v>
      </c>
      <c r="G219" s="12"/>
      <c r="H219" s="13">
        <v>41829.706250000003</v>
      </c>
      <c r="I219" s="13">
        <v>41830.613888888889</v>
      </c>
      <c r="J219" s="1" t="s">
        <v>216</v>
      </c>
      <c r="K219" s="14">
        <f t="shared" si="6"/>
        <v>0.90763888888614019</v>
      </c>
      <c r="L219" s="15">
        <f t="shared" si="7"/>
        <v>0.90763888888614019</v>
      </c>
      <c r="M219" s="16">
        <f>NETWORKDAYS.INTL(DATE(YEAR(H219),MONTH(I219),DAY(H219)),DATE(YEAR(I219),MONTH(I219),DAY(I219)),1,[1]LISTAFERIADOS!$B$2:$B$194)</f>
        <v>2</v>
      </c>
      <c r="N219" s="17" t="str">
        <f>CONCATENATE(HOUR(Tabela132[[#This Row],[DATA INICIO]]),":",MINUTE(Tabela132[[#This Row],[DATA INICIO]]))</f>
        <v>16:57</v>
      </c>
      <c r="O219" s="12"/>
    </row>
    <row r="220" spans="1:15" ht="25.5" hidden="1" x14ac:dyDescent="0.25">
      <c r="A220" s="9" t="s">
        <v>15</v>
      </c>
      <c r="B220" s="23" t="s">
        <v>198</v>
      </c>
      <c r="C220" s="10" t="s">
        <v>17</v>
      </c>
      <c r="D220" s="11" t="s">
        <v>50</v>
      </c>
      <c r="E220" s="11" t="str">
        <f>CONCATENATE(Tabela132[[#This Row],[TRAMITE_SETOR]],"_Atualiz")</f>
        <v>SC_Atualiz</v>
      </c>
      <c r="F220" s="12" t="s">
        <v>51</v>
      </c>
      <c r="G220" s="12"/>
      <c r="H220" s="13">
        <v>41830.613888888889</v>
      </c>
      <c r="I220" s="13">
        <v>41835.542361111111</v>
      </c>
      <c r="J220" s="1" t="s">
        <v>217</v>
      </c>
      <c r="K220" s="14">
        <f t="shared" si="6"/>
        <v>4.9284722222218988</v>
      </c>
      <c r="L220" s="15">
        <f t="shared" si="7"/>
        <v>4.9284722222218988</v>
      </c>
      <c r="M220" s="16">
        <f>NETWORKDAYS.INTL(DATE(YEAR(H220),MONTH(I220),DAY(H220)),DATE(YEAR(I220),MONTH(I220),DAY(I220)),1,[1]LISTAFERIADOS!$B$2:$B$194)</f>
        <v>4</v>
      </c>
      <c r="N220" s="17" t="str">
        <f>CONCATENATE(HOUR(Tabela132[[#This Row],[DATA INICIO]]),":",MINUTE(Tabela132[[#This Row],[DATA INICIO]]))</f>
        <v>14:44</v>
      </c>
      <c r="O220" s="12"/>
    </row>
    <row r="221" spans="1:15" ht="25.5" hidden="1" x14ac:dyDescent="0.25">
      <c r="A221" s="9" t="s">
        <v>15</v>
      </c>
      <c r="B221" s="23" t="s">
        <v>198</v>
      </c>
      <c r="C221" s="10" t="s">
        <v>17</v>
      </c>
      <c r="D221" s="11" t="s">
        <v>54</v>
      </c>
      <c r="E221" s="11" t="str">
        <f>CONCATENATE(Tabela132[[#This Row],[TRAMITE_SETOR]],"_Atualiz")</f>
        <v>SCON_Atualiz</v>
      </c>
      <c r="F221" s="12" t="s">
        <v>55</v>
      </c>
      <c r="G221" s="12"/>
      <c r="H221" s="13">
        <v>41835.542361111111</v>
      </c>
      <c r="I221" s="13">
        <v>41848.751388888886</v>
      </c>
      <c r="J221" s="1" t="s">
        <v>218</v>
      </c>
      <c r="K221" s="14">
        <f t="shared" si="6"/>
        <v>13.209027777775191</v>
      </c>
      <c r="L221" s="15">
        <f t="shared" si="7"/>
        <v>13.209027777775191</v>
      </c>
      <c r="M221" s="16">
        <f>NETWORKDAYS.INTL(DATE(YEAR(H221),MONTH(I221),DAY(H221)),DATE(YEAR(I221),MONTH(I221),DAY(I221)),1,[1]LISTAFERIADOS!$B$2:$B$194)</f>
        <v>10</v>
      </c>
      <c r="N221" s="17" t="str">
        <f>CONCATENATE(HOUR(Tabela132[[#This Row],[DATA INICIO]]),":",MINUTE(Tabela132[[#This Row],[DATA INICIO]]))</f>
        <v>13:1</v>
      </c>
      <c r="O221" s="12"/>
    </row>
    <row r="222" spans="1:15" ht="89.25" hidden="1" x14ac:dyDescent="0.25">
      <c r="A222" s="9" t="s">
        <v>15</v>
      </c>
      <c r="B222" s="23" t="s">
        <v>198</v>
      </c>
      <c r="C222" s="10" t="s">
        <v>17</v>
      </c>
      <c r="D222" s="11" t="s">
        <v>47</v>
      </c>
      <c r="E222" s="11" t="str">
        <f>CONCATENATE(Tabela132[[#This Row],[TRAMITE_SETOR]],"_Atualiz")</f>
        <v>CLC_Atualiz</v>
      </c>
      <c r="F222" s="12" t="s">
        <v>48</v>
      </c>
      <c r="G222" s="12"/>
      <c r="H222" s="13">
        <v>41848.751388888886</v>
      </c>
      <c r="I222" s="13">
        <v>41849.804166666669</v>
      </c>
      <c r="J222" s="1" t="s">
        <v>219</v>
      </c>
      <c r="K222" s="14">
        <f t="shared" si="6"/>
        <v>1.0527777777824667</v>
      </c>
      <c r="L222" s="15">
        <f t="shared" si="7"/>
        <v>1.0527777777824667</v>
      </c>
      <c r="M222" s="16">
        <f>NETWORKDAYS.INTL(DATE(YEAR(H222),MONTH(I222),DAY(H222)),DATE(YEAR(I222),MONTH(I222),DAY(I222)),1,[1]LISTAFERIADOS!$B$2:$B$194)</f>
        <v>2</v>
      </c>
      <c r="N222" s="17" t="str">
        <f>CONCATENATE(HOUR(Tabela132[[#This Row],[DATA INICIO]]),":",MINUTE(Tabela132[[#This Row],[DATA INICIO]]))</f>
        <v>18:2</v>
      </c>
      <c r="O222" s="12"/>
    </row>
    <row r="223" spans="1:15" ht="38.25" hidden="1" x14ac:dyDescent="0.25">
      <c r="A223" s="9" t="s">
        <v>15</v>
      </c>
      <c r="B223" s="23" t="s">
        <v>198</v>
      </c>
      <c r="C223" s="10" t="s">
        <v>17</v>
      </c>
      <c r="D223" s="11" t="s">
        <v>80</v>
      </c>
      <c r="E223" s="11" t="str">
        <f>CONCATENATE(Tabela132[[#This Row],[TRAMITE_SETOR]],"_Atualiz")</f>
        <v>SAEO_Atualiz</v>
      </c>
      <c r="F223" s="12" t="s">
        <v>81</v>
      </c>
      <c r="G223" s="12"/>
      <c r="H223" s="13">
        <v>41849.804166666669</v>
      </c>
      <c r="I223" s="13">
        <v>41850.62777777778</v>
      </c>
      <c r="J223" s="1" t="s">
        <v>220</v>
      </c>
      <c r="K223" s="14">
        <f t="shared" si="6"/>
        <v>0.82361111111094942</v>
      </c>
      <c r="L223" s="15">
        <f t="shared" si="7"/>
        <v>0.82361111111094942</v>
      </c>
      <c r="M223" s="16">
        <f>NETWORKDAYS.INTL(DATE(YEAR(H223),MONTH(I223),DAY(H223)),DATE(YEAR(I223),MONTH(I223),DAY(I223)),1,[1]LISTAFERIADOS!$B$2:$B$194)</f>
        <v>2</v>
      </c>
      <c r="N223" s="17" t="str">
        <f>CONCATENATE(HOUR(Tabela132[[#This Row],[DATA INICIO]]),":",MINUTE(Tabela132[[#This Row],[DATA INICIO]]))</f>
        <v>19:18</v>
      </c>
      <c r="O223" s="12"/>
    </row>
    <row r="224" spans="1:15" hidden="1" x14ac:dyDescent="0.25">
      <c r="A224" s="22" t="s">
        <v>113</v>
      </c>
      <c r="B224" s="23" t="s">
        <v>221</v>
      </c>
      <c r="C224" s="10" t="s">
        <v>222</v>
      </c>
      <c r="D224" s="11" t="s">
        <v>223</v>
      </c>
      <c r="E224" s="11" t="str">
        <f>CONCATENATE(Tabela132[[#This Row],[TRAMITE_SETOR]],"_Atualiz")</f>
        <v>SAPC_Atualiz</v>
      </c>
      <c r="F224" s="12" t="s">
        <v>224</v>
      </c>
      <c r="G224" s="12"/>
      <c r="H224" s="24" t="s">
        <v>20</v>
      </c>
      <c r="I224" s="25">
        <v>42020.709027777775</v>
      </c>
      <c r="J224" s="26" t="s">
        <v>20</v>
      </c>
      <c r="K224" s="14">
        <f t="shared" si="6"/>
        <v>0</v>
      </c>
      <c r="L224" s="15">
        <f t="shared" si="7"/>
        <v>0</v>
      </c>
      <c r="M224" s="16" t="e">
        <f>NETWORKDAYS.INTL(DATE(YEAR(H224),MONTH(I224),DAY(H224)),DATE(YEAR(I224),MONTH(I224),DAY(I224)),1,[1]LISTAFERIADOS!$B$2:$B$194)</f>
        <v>#VALUE!</v>
      </c>
      <c r="N224" s="17" t="e">
        <f>CONCATENATE(HOUR(Tabela132[[#This Row],[DATA INICIO]]),":",MINUTE(Tabela132[[#This Row],[DATA INICIO]]))</f>
        <v>#VALUE!</v>
      </c>
      <c r="O224" s="12"/>
    </row>
    <row r="225" spans="1:15" ht="25.5" hidden="1" x14ac:dyDescent="0.25">
      <c r="A225" s="22" t="s">
        <v>113</v>
      </c>
      <c r="B225" s="23" t="s">
        <v>221</v>
      </c>
      <c r="C225" s="10" t="s">
        <v>222</v>
      </c>
      <c r="D225" s="11" t="s">
        <v>28</v>
      </c>
      <c r="E225" s="11" t="str">
        <f>CONCATENATE(Tabela132[[#This Row],[TRAMITE_SETOR]],"_Atualiz")</f>
        <v>CIP_Atualiz</v>
      </c>
      <c r="F225" s="12" t="s">
        <v>29</v>
      </c>
      <c r="G225" s="19" t="s">
        <v>26</v>
      </c>
      <c r="H225" s="25">
        <v>42020.709027777775</v>
      </c>
      <c r="I225" s="25">
        <v>42028.700694444444</v>
      </c>
      <c r="J225" s="26" t="s">
        <v>225</v>
      </c>
      <c r="K225" s="14">
        <f t="shared" si="6"/>
        <v>7.9916666666686069</v>
      </c>
      <c r="L225" s="15">
        <f t="shared" si="7"/>
        <v>7.9916666666686069</v>
      </c>
      <c r="M225" s="16">
        <f>NETWORKDAYS.INTL(DATE(YEAR(H225),MONTH(I225),DAY(H225)),DATE(YEAR(I225),MONTH(I225),DAY(I225)),1,[1]LISTAFERIADOS!$B$2:$B$194)</f>
        <v>6</v>
      </c>
      <c r="N225" s="17" t="str">
        <f>CONCATENATE(HOUR(Tabela132[[#This Row],[DATA INICIO]]),":",MINUTE(Tabela132[[#This Row],[DATA INICIO]]))</f>
        <v>17:1</v>
      </c>
      <c r="O225" s="12"/>
    </row>
    <row r="226" spans="1:15" hidden="1" x14ac:dyDescent="0.25">
      <c r="A226" s="22" t="s">
        <v>113</v>
      </c>
      <c r="B226" s="23" t="s">
        <v>221</v>
      </c>
      <c r="C226" s="10" t="s">
        <v>222</v>
      </c>
      <c r="D226" s="11" t="s">
        <v>223</v>
      </c>
      <c r="E226" s="11" t="str">
        <f>CONCATENATE(Tabela132[[#This Row],[TRAMITE_SETOR]],"_Atualiz")</f>
        <v>SAPC_Atualiz</v>
      </c>
      <c r="F226" s="12" t="s">
        <v>224</v>
      </c>
      <c r="G226" s="12"/>
      <c r="H226" s="25">
        <v>42028.700694444444</v>
      </c>
      <c r="I226" s="25">
        <v>42054.691666666666</v>
      </c>
      <c r="J226" s="26" t="s">
        <v>226</v>
      </c>
      <c r="K226" s="14">
        <f t="shared" si="6"/>
        <v>25.990972222221899</v>
      </c>
      <c r="L226" s="15">
        <f t="shared" si="7"/>
        <v>25.990972222221899</v>
      </c>
      <c r="M226" s="16">
        <f>NETWORKDAYS.INTL(DATE(YEAR(H226),MONTH(I226),DAY(H226)),DATE(YEAR(I226),MONTH(I226),DAY(I226)),1,[1]LISTAFERIADOS!$B$2:$B$194)</f>
        <v>-4</v>
      </c>
      <c r="N226" s="17" t="str">
        <f>CONCATENATE(HOUR(Tabela132[[#This Row],[DATA INICIO]]),":",MINUTE(Tabela132[[#This Row],[DATA INICIO]]))</f>
        <v>16:49</v>
      </c>
      <c r="O226" s="12"/>
    </row>
    <row r="227" spans="1:15" ht="38.25" hidden="1" x14ac:dyDescent="0.25">
      <c r="A227" s="22" t="s">
        <v>113</v>
      </c>
      <c r="B227" s="23" t="s">
        <v>221</v>
      </c>
      <c r="C227" s="10" t="s">
        <v>222</v>
      </c>
      <c r="D227" s="11" t="s">
        <v>28</v>
      </c>
      <c r="E227" s="11" t="str">
        <f>CONCATENATE(Tabela132[[#This Row],[TRAMITE_SETOR]],"_Atualiz")</f>
        <v>CIP_Atualiz</v>
      </c>
      <c r="F227" s="12" t="s">
        <v>29</v>
      </c>
      <c r="G227" s="19" t="s">
        <v>26</v>
      </c>
      <c r="H227" s="25">
        <v>42054.691666666666</v>
      </c>
      <c r="I227" s="25">
        <v>42059.606944444444</v>
      </c>
      <c r="J227" s="26" t="s">
        <v>227</v>
      </c>
      <c r="K227" s="14">
        <f t="shared" si="6"/>
        <v>4.9152777777781012</v>
      </c>
      <c r="L227" s="15">
        <f t="shared" si="7"/>
        <v>4.9152777777781012</v>
      </c>
      <c r="M227" s="16">
        <f>NETWORKDAYS.INTL(DATE(YEAR(H227),MONTH(I227),DAY(H227)),DATE(YEAR(I227),MONTH(I227),DAY(I227)),1,[1]LISTAFERIADOS!$B$2:$B$194)</f>
        <v>4</v>
      </c>
      <c r="N227" s="17" t="str">
        <f>CONCATENATE(HOUR(Tabela132[[#This Row],[DATA INICIO]]),":",MINUTE(Tabela132[[#This Row],[DATA INICIO]]))</f>
        <v>16:36</v>
      </c>
      <c r="O227" s="12"/>
    </row>
    <row r="228" spans="1:15" ht="38.25" hidden="1" x14ac:dyDescent="0.25">
      <c r="A228" s="22" t="s">
        <v>113</v>
      </c>
      <c r="B228" s="23" t="s">
        <v>221</v>
      </c>
      <c r="C228" s="10" t="s">
        <v>222</v>
      </c>
      <c r="D228" s="11" t="s">
        <v>223</v>
      </c>
      <c r="E228" s="11" t="str">
        <f>CONCATENATE(Tabela132[[#This Row],[TRAMITE_SETOR]],"_Atualiz")</f>
        <v>SAPC_Atualiz</v>
      </c>
      <c r="F228" s="12" t="s">
        <v>224</v>
      </c>
      <c r="G228" s="12"/>
      <c r="H228" s="25">
        <v>42059.606944444444</v>
      </c>
      <c r="I228" s="25">
        <v>42069.744444444441</v>
      </c>
      <c r="J228" s="26" t="s">
        <v>228</v>
      </c>
      <c r="K228" s="14">
        <f t="shared" si="6"/>
        <v>10.13749999999709</v>
      </c>
      <c r="L228" s="15">
        <f t="shared" si="7"/>
        <v>10.13749999999709</v>
      </c>
      <c r="M228" s="16">
        <f>NETWORKDAYS.INTL(DATE(YEAR(H228),MONTH(I228),DAY(H228)),DATE(YEAR(I228),MONTH(I228),DAY(I228)),1,[1]LISTAFERIADOS!$B$2:$B$194)</f>
        <v>-13</v>
      </c>
      <c r="N228" s="17" t="str">
        <f>CONCATENATE(HOUR(Tabela132[[#This Row],[DATA INICIO]]),":",MINUTE(Tabela132[[#This Row],[DATA INICIO]]))</f>
        <v>14:34</v>
      </c>
      <c r="O228" s="12"/>
    </row>
    <row r="229" spans="1:15" ht="38.25" hidden="1" x14ac:dyDescent="0.25">
      <c r="A229" s="22" t="s">
        <v>113</v>
      </c>
      <c r="B229" s="23" t="s">
        <v>221</v>
      </c>
      <c r="C229" s="10" t="s">
        <v>222</v>
      </c>
      <c r="D229" s="11" t="s">
        <v>28</v>
      </c>
      <c r="E229" s="11" t="str">
        <f>CONCATENATE(Tabela132[[#This Row],[TRAMITE_SETOR]],"_Atualiz")</f>
        <v>CIP_Atualiz</v>
      </c>
      <c r="F229" s="12" t="s">
        <v>29</v>
      </c>
      <c r="G229" s="19" t="s">
        <v>26</v>
      </c>
      <c r="H229" s="25">
        <v>42069.744444444441</v>
      </c>
      <c r="I229" s="25">
        <v>42075.662499999999</v>
      </c>
      <c r="J229" s="26" t="s">
        <v>229</v>
      </c>
      <c r="K229" s="14">
        <f t="shared" si="6"/>
        <v>5.9180555555576575</v>
      </c>
      <c r="L229" s="15">
        <f t="shared" si="7"/>
        <v>5.9180555555576575</v>
      </c>
      <c r="M229" s="16">
        <f>NETWORKDAYS.INTL(DATE(YEAR(H229),MONTH(I229),DAY(H229)),DATE(YEAR(I229),MONTH(I229),DAY(I229)),1,[1]LISTAFERIADOS!$B$2:$B$194)</f>
        <v>5</v>
      </c>
      <c r="N229" s="17" t="str">
        <f>CONCATENATE(HOUR(Tabela132[[#This Row],[DATA INICIO]]),":",MINUTE(Tabela132[[#This Row],[DATA INICIO]]))</f>
        <v>17:52</v>
      </c>
      <c r="O229" s="12"/>
    </row>
    <row r="230" spans="1:15" ht="25.5" hidden="1" x14ac:dyDescent="0.25">
      <c r="A230" s="22" t="s">
        <v>113</v>
      </c>
      <c r="B230" s="23" t="s">
        <v>221</v>
      </c>
      <c r="C230" s="10" t="s">
        <v>222</v>
      </c>
      <c r="D230" s="11" t="s">
        <v>223</v>
      </c>
      <c r="E230" s="11" t="str">
        <f>CONCATENATE(Tabela132[[#This Row],[TRAMITE_SETOR]],"_Atualiz")</f>
        <v>SAPC_Atualiz</v>
      </c>
      <c r="F230" s="12" t="s">
        <v>224</v>
      </c>
      <c r="G230" s="12"/>
      <c r="H230" s="25">
        <v>42075.662499999999</v>
      </c>
      <c r="I230" s="25">
        <v>42081.771527777775</v>
      </c>
      <c r="J230" s="26" t="s">
        <v>58</v>
      </c>
      <c r="K230" s="14">
        <f t="shared" si="6"/>
        <v>6.109027777776646</v>
      </c>
      <c r="L230" s="15">
        <f t="shared" si="7"/>
        <v>6.109027777776646</v>
      </c>
      <c r="M230" s="16">
        <f>NETWORKDAYS.INTL(DATE(YEAR(H230),MONTH(I230),DAY(H230)),DATE(YEAR(I230),MONTH(I230),DAY(I230)),1,[1]LISTAFERIADOS!$B$2:$B$194)</f>
        <v>5</v>
      </c>
      <c r="N230" s="17" t="str">
        <f>CONCATENATE(HOUR(Tabela132[[#This Row],[DATA INICIO]]),":",MINUTE(Tabela132[[#This Row],[DATA INICIO]]))</f>
        <v>15:54</v>
      </c>
      <c r="O230" s="12"/>
    </row>
    <row r="231" spans="1:15" ht="25.5" hidden="1" x14ac:dyDescent="0.25">
      <c r="A231" s="22" t="s">
        <v>113</v>
      </c>
      <c r="B231" s="23" t="s">
        <v>221</v>
      </c>
      <c r="C231" s="10" t="s">
        <v>222</v>
      </c>
      <c r="D231" s="11" t="s">
        <v>28</v>
      </c>
      <c r="E231" s="11" t="str">
        <f>CONCATENATE(Tabela132[[#This Row],[TRAMITE_SETOR]],"_Atualiz")</f>
        <v>CIP_Atualiz</v>
      </c>
      <c r="F231" s="12" t="s">
        <v>29</v>
      </c>
      <c r="G231" s="19" t="s">
        <v>26</v>
      </c>
      <c r="H231" s="25">
        <v>42081.771527777775</v>
      </c>
      <c r="I231" s="25">
        <v>42086.669444444444</v>
      </c>
      <c r="J231" s="26" t="s">
        <v>179</v>
      </c>
      <c r="K231" s="14">
        <f t="shared" si="6"/>
        <v>4.8979166666686069</v>
      </c>
      <c r="L231" s="15">
        <f t="shared" si="7"/>
        <v>4.8979166666686069</v>
      </c>
      <c r="M231" s="16">
        <f>NETWORKDAYS.INTL(DATE(YEAR(H231),MONTH(I231),DAY(H231)),DATE(YEAR(I231),MONTH(I231),DAY(I231)),1,[1]LISTAFERIADOS!$B$2:$B$194)</f>
        <v>4</v>
      </c>
      <c r="N231" s="17" t="str">
        <f>CONCATENATE(HOUR(Tabela132[[#This Row],[DATA INICIO]]),":",MINUTE(Tabela132[[#This Row],[DATA INICIO]]))</f>
        <v>18:31</v>
      </c>
      <c r="O231" s="12"/>
    </row>
    <row r="232" spans="1:15" ht="25.5" hidden="1" x14ac:dyDescent="0.25">
      <c r="A232" s="22" t="s">
        <v>113</v>
      </c>
      <c r="B232" s="23" t="s">
        <v>221</v>
      </c>
      <c r="C232" s="10" t="s">
        <v>222</v>
      </c>
      <c r="D232" s="11" t="s">
        <v>35</v>
      </c>
      <c r="E232" s="11" t="str">
        <f>CONCATENATE(Tabela132[[#This Row],[TRAMITE_SETOR]],"_Atualiz")</f>
        <v>SECADM_Atualiz</v>
      </c>
      <c r="F232" s="12" t="s">
        <v>36</v>
      </c>
      <c r="G232" s="12"/>
      <c r="H232" s="25">
        <v>42086.669444444444</v>
      </c>
      <c r="I232" s="25">
        <v>42086.832638888889</v>
      </c>
      <c r="J232" s="26" t="s">
        <v>230</v>
      </c>
      <c r="K232" s="14">
        <f t="shared" si="6"/>
        <v>0.16319444444525288</v>
      </c>
      <c r="L232" s="15">
        <f t="shared" si="7"/>
        <v>0.16319444444525288</v>
      </c>
      <c r="M232" s="16">
        <f>NETWORKDAYS.INTL(DATE(YEAR(H232),MONTH(I232),DAY(H232)),DATE(YEAR(I232),MONTH(I232),DAY(I232)),1,[1]LISTAFERIADOS!$B$2:$B$194)</f>
        <v>1</v>
      </c>
      <c r="N232" s="17" t="str">
        <f>CONCATENATE(HOUR(Tabela132[[#This Row],[DATA INICIO]]),":",MINUTE(Tabela132[[#This Row],[DATA INICIO]]))</f>
        <v>16:4</v>
      </c>
      <c r="O232" s="12"/>
    </row>
    <row r="233" spans="1:15" ht="38.25" hidden="1" x14ac:dyDescent="0.25">
      <c r="A233" s="22" t="s">
        <v>113</v>
      </c>
      <c r="B233" s="23" t="s">
        <v>221</v>
      </c>
      <c r="C233" s="10" t="s">
        <v>222</v>
      </c>
      <c r="D233" s="11" t="s">
        <v>47</v>
      </c>
      <c r="E233" s="11" t="str">
        <f>CONCATENATE(Tabela132[[#This Row],[TRAMITE_SETOR]],"_Atualiz")</f>
        <v>CLC_Atualiz</v>
      </c>
      <c r="F233" s="12" t="s">
        <v>48</v>
      </c>
      <c r="G233" s="12"/>
      <c r="H233" s="25">
        <v>42086.832638888889</v>
      </c>
      <c r="I233" s="25">
        <v>42087.581944444442</v>
      </c>
      <c r="J233" s="26" t="s">
        <v>231</v>
      </c>
      <c r="K233" s="14">
        <f t="shared" si="6"/>
        <v>0.74930555555329192</v>
      </c>
      <c r="L233" s="15">
        <f t="shared" si="7"/>
        <v>0.74930555555329192</v>
      </c>
      <c r="M233" s="16">
        <f>NETWORKDAYS.INTL(DATE(YEAR(H233),MONTH(I233),DAY(H233)),DATE(YEAR(I233),MONTH(I233),DAY(I233)),1,[1]LISTAFERIADOS!$B$2:$B$194)</f>
        <v>2</v>
      </c>
      <c r="N233" s="17" t="str">
        <f>CONCATENATE(HOUR(Tabela132[[#This Row],[DATA INICIO]]),":",MINUTE(Tabela132[[#This Row],[DATA INICIO]]))</f>
        <v>19:59</v>
      </c>
      <c r="O233" s="12"/>
    </row>
    <row r="234" spans="1:15" hidden="1" x14ac:dyDescent="0.25">
      <c r="A234" s="22" t="s">
        <v>113</v>
      </c>
      <c r="B234" s="23" t="s">
        <v>221</v>
      </c>
      <c r="C234" s="10" t="s">
        <v>222</v>
      </c>
      <c r="D234" s="11" t="s">
        <v>50</v>
      </c>
      <c r="E234" s="11" t="str">
        <f>CONCATENATE(Tabela132[[#This Row],[TRAMITE_SETOR]],"_Atualiz")</f>
        <v>SC_Atualiz</v>
      </c>
      <c r="F234" s="12" t="s">
        <v>51</v>
      </c>
      <c r="G234" s="12"/>
      <c r="H234" s="25">
        <v>42087.581944444442</v>
      </c>
      <c r="I234" s="25">
        <v>42137.51458333333</v>
      </c>
      <c r="J234" s="26" t="s">
        <v>232</v>
      </c>
      <c r="K234" s="14">
        <f t="shared" si="6"/>
        <v>49.932638888887595</v>
      </c>
      <c r="L234" s="15">
        <f t="shared" si="7"/>
        <v>49.932638888887595</v>
      </c>
      <c r="M234" s="16">
        <f>NETWORKDAYS.INTL(DATE(YEAR(H234),MONTH(I234),DAY(H234)),DATE(YEAR(I234),MONTH(I234),DAY(I234)),1,[1]LISTAFERIADOS!$B$2:$B$194)</f>
        <v>-8</v>
      </c>
      <c r="N234" s="17" t="str">
        <f>CONCATENATE(HOUR(Tabela132[[#This Row],[DATA INICIO]]),":",MINUTE(Tabela132[[#This Row],[DATA INICIO]]))</f>
        <v>13:58</v>
      </c>
      <c r="O234" s="12"/>
    </row>
    <row r="235" spans="1:15" ht="89.25" hidden="1" x14ac:dyDescent="0.25">
      <c r="A235" s="22" t="s">
        <v>113</v>
      </c>
      <c r="B235" s="23" t="s">
        <v>221</v>
      </c>
      <c r="C235" s="10" t="s">
        <v>222</v>
      </c>
      <c r="D235" s="11" t="s">
        <v>47</v>
      </c>
      <c r="E235" s="11" t="str">
        <f>CONCATENATE(Tabela132[[#This Row],[TRAMITE_SETOR]],"_Atualiz")</f>
        <v>CLC_Atualiz</v>
      </c>
      <c r="F235" s="12" t="s">
        <v>48</v>
      </c>
      <c r="G235" s="12"/>
      <c r="H235" s="25">
        <v>42137.51458333333</v>
      </c>
      <c r="I235" s="25">
        <v>42137.661111111112</v>
      </c>
      <c r="J235" s="26" t="s">
        <v>233</v>
      </c>
      <c r="K235" s="14">
        <f t="shared" si="6"/>
        <v>0.14652777778246673</v>
      </c>
      <c r="L235" s="15">
        <f t="shared" si="7"/>
        <v>0.14652777778246673</v>
      </c>
      <c r="M235" s="16">
        <f>NETWORKDAYS.INTL(DATE(YEAR(H235),MONTH(I235),DAY(H235)),DATE(YEAR(I235),MONTH(I235),DAY(I235)),1,[1]LISTAFERIADOS!$B$2:$B$194)</f>
        <v>1</v>
      </c>
      <c r="N235" s="17" t="str">
        <f>CONCATENATE(HOUR(Tabela132[[#This Row],[DATA INICIO]]),":",MINUTE(Tabela132[[#This Row],[DATA INICIO]]))</f>
        <v>12:21</v>
      </c>
      <c r="O235" s="12"/>
    </row>
    <row r="236" spans="1:15" ht="76.5" hidden="1" x14ac:dyDescent="0.25">
      <c r="A236" s="22" t="s">
        <v>113</v>
      </c>
      <c r="B236" s="23" t="s">
        <v>221</v>
      </c>
      <c r="C236" s="10" t="s">
        <v>222</v>
      </c>
      <c r="D236" s="11" t="s">
        <v>38</v>
      </c>
      <c r="E236" s="11" t="str">
        <f>CONCATENATE(Tabela132[[#This Row],[TRAMITE_SETOR]],"_Atualiz")</f>
        <v>SPO_Atualiz</v>
      </c>
      <c r="F236" s="12" t="s">
        <v>39</v>
      </c>
      <c r="G236" s="12"/>
      <c r="H236" s="25">
        <v>42137.661111111112</v>
      </c>
      <c r="I236" s="25">
        <v>42137.761805555558</v>
      </c>
      <c r="J236" s="26" t="s">
        <v>40</v>
      </c>
      <c r="K236" s="14">
        <f t="shared" si="6"/>
        <v>0.10069444444525288</v>
      </c>
      <c r="L236" s="15">
        <f t="shared" si="7"/>
        <v>0.10069444444525288</v>
      </c>
      <c r="M236" s="16">
        <f>NETWORKDAYS.INTL(DATE(YEAR(H236),MONTH(I236),DAY(H236)),DATE(YEAR(I236),MONTH(I236),DAY(I236)),1,[1]LISTAFERIADOS!$B$2:$B$194)</f>
        <v>1</v>
      </c>
      <c r="N236" s="17" t="str">
        <f>CONCATENATE(HOUR(Tabela132[[#This Row],[DATA INICIO]]),":",MINUTE(Tabela132[[#This Row],[DATA INICIO]]))</f>
        <v>15:52</v>
      </c>
      <c r="O236" s="12"/>
    </row>
    <row r="237" spans="1:15" ht="51" hidden="1" x14ac:dyDescent="0.25">
      <c r="A237" s="22" t="s">
        <v>113</v>
      </c>
      <c r="B237" s="23" t="s">
        <v>221</v>
      </c>
      <c r="C237" s="10" t="s">
        <v>222</v>
      </c>
      <c r="D237" s="11" t="s">
        <v>223</v>
      </c>
      <c r="E237" s="11" t="str">
        <f>CONCATENATE(Tabela132[[#This Row],[TRAMITE_SETOR]],"_Atualiz")</f>
        <v>SAPC_Atualiz</v>
      </c>
      <c r="F237" s="12" t="s">
        <v>224</v>
      </c>
      <c r="G237" s="12"/>
      <c r="H237" s="25">
        <v>42137.761805555558</v>
      </c>
      <c r="I237" s="25">
        <v>42138.749305555553</v>
      </c>
      <c r="J237" s="26" t="s">
        <v>234</v>
      </c>
      <c r="K237" s="14">
        <f t="shared" si="6"/>
        <v>0.98749999999563443</v>
      </c>
      <c r="L237" s="15">
        <f t="shared" si="7"/>
        <v>0.98749999999563443</v>
      </c>
      <c r="M237" s="16">
        <f>NETWORKDAYS.INTL(DATE(YEAR(H237),MONTH(I237),DAY(H237)),DATE(YEAR(I237),MONTH(I237),DAY(I237)),1,[1]LISTAFERIADOS!$B$2:$B$194)</f>
        <v>2</v>
      </c>
      <c r="N237" s="17" t="str">
        <f>CONCATENATE(HOUR(Tabela132[[#This Row],[DATA INICIO]]),":",MINUTE(Tabela132[[#This Row],[DATA INICIO]]))</f>
        <v>18:17</v>
      </c>
      <c r="O237" s="12"/>
    </row>
    <row r="238" spans="1:15" ht="25.5" hidden="1" x14ac:dyDescent="0.25">
      <c r="A238" s="22" t="s">
        <v>113</v>
      </c>
      <c r="B238" s="23" t="s">
        <v>221</v>
      </c>
      <c r="C238" s="10" t="s">
        <v>222</v>
      </c>
      <c r="D238" s="11" t="s">
        <v>38</v>
      </c>
      <c r="E238" s="11" t="str">
        <f>CONCATENATE(Tabela132[[#This Row],[TRAMITE_SETOR]],"_Atualiz")</f>
        <v>SPO_Atualiz</v>
      </c>
      <c r="F238" s="12" t="s">
        <v>39</v>
      </c>
      <c r="G238" s="12"/>
      <c r="H238" s="25">
        <v>42138.749305555553</v>
      </c>
      <c r="I238" s="25">
        <v>42138.788888888892</v>
      </c>
      <c r="J238" s="26" t="s">
        <v>59</v>
      </c>
      <c r="K238" s="14">
        <f t="shared" si="6"/>
        <v>3.9583333338669036E-2</v>
      </c>
      <c r="L238" s="15">
        <f t="shared" si="7"/>
        <v>3.9583333338669036E-2</v>
      </c>
      <c r="M238" s="16">
        <f>NETWORKDAYS.INTL(DATE(YEAR(H238),MONTH(I238),DAY(H238)),DATE(YEAR(I238),MONTH(I238),DAY(I238)),1,[1]LISTAFERIADOS!$B$2:$B$194)</f>
        <v>1</v>
      </c>
      <c r="N238" s="17" t="str">
        <f>CONCATENATE(HOUR(Tabela132[[#This Row],[DATA INICIO]]),":",MINUTE(Tabela132[[#This Row],[DATA INICIO]]))</f>
        <v>17:59</v>
      </c>
      <c r="O238" s="12"/>
    </row>
    <row r="239" spans="1:15" ht="25.5" hidden="1" x14ac:dyDescent="0.25">
      <c r="A239" s="22" t="s">
        <v>113</v>
      </c>
      <c r="B239" s="23" t="s">
        <v>221</v>
      </c>
      <c r="C239" s="10" t="s">
        <v>222</v>
      </c>
      <c r="D239" s="11" t="s">
        <v>41</v>
      </c>
      <c r="E239" s="11" t="str">
        <f>CONCATENATE(Tabela132[[#This Row],[TRAMITE_SETOR]],"_Atualiz")</f>
        <v>CO_Atualiz</v>
      </c>
      <c r="F239" s="12" t="s">
        <v>42</v>
      </c>
      <c r="G239" s="12"/>
      <c r="H239" s="25">
        <v>42138.788888888892</v>
      </c>
      <c r="I239" s="25">
        <v>42138.814583333333</v>
      </c>
      <c r="J239" s="26" t="s">
        <v>59</v>
      </c>
      <c r="K239" s="14">
        <f t="shared" si="6"/>
        <v>2.569444444088731E-2</v>
      </c>
      <c r="L239" s="15">
        <f t="shared" si="7"/>
        <v>2.569444444088731E-2</v>
      </c>
      <c r="M239" s="16">
        <f>NETWORKDAYS.INTL(DATE(YEAR(H239),MONTH(I239),DAY(H239)),DATE(YEAR(I239),MONTH(I239),DAY(I239)),1,[1]LISTAFERIADOS!$B$2:$B$194)</f>
        <v>1</v>
      </c>
      <c r="N239" s="17" t="str">
        <f>CONCATENATE(HOUR(Tabela132[[#This Row],[DATA INICIO]]),":",MINUTE(Tabela132[[#This Row],[DATA INICIO]]))</f>
        <v>18:56</v>
      </c>
      <c r="O239" s="12"/>
    </row>
    <row r="240" spans="1:15" ht="51" hidden="1" x14ac:dyDescent="0.25">
      <c r="A240" s="22" t="s">
        <v>113</v>
      </c>
      <c r="B240" s="23" t="s">
        <v>221</v>
      </c>
      <c r="C240" s="10" t="s">
        <v>222</v>
      </c>
      <c r="D240" s="11" t="s">
        <v>44</v>
      </c>
      <c r="E240" s="11" t="str">
        <f>CONCATENATE(Tabela132[[#This Row],[TRAMITE_SETOR]],"_Atualiz")</f>
        <v>SECOFC_Atualiz</v>
      </c>
      <c r="F240" s="12" t="s">
        <v>45</v>
      </c>
      <c r="G240" s="12"/>
      <c r="H240" s="25">
        <v>42138.814583333333</v>
      </c>
      <c r="I240" s="25">
        <v>42139.703472222223</v>
      </c>
      <c r="J240" s="26" t="s">
        <v>46</v>
      </c>
      <c r="K240" s="14">
        <f t="shared" si="6"/>
        <v>0.88888888889050577</v>
      </c>
      <c r="L240" s="15">
        <f t="shared" si="7"/>
        <v>0.88888888889050577</v>
      </c>
      <c r="M240" s="16">
        <f>NETWORKDAYS.INTL(DATE(YEAR(H240),MONTH(I240),DAY(H240)),DATE(YEAR(I240),MONTH(I240),DAY(I240)),1,[1]LISTAFERIADOS!$B$2:$B$194)</f>
        <v>2</v>
      </c>
      <c r="N240" s="17" t="str">
        <f>CONCATENATE(HOUR(Tabela132[[#This Row],[DATA INICIO]]),":",MINUTE(Tabela132[[#This Row],[DATA INICIO]]))</f>
        <v>19:33</v>
      </c>
      <c r="O240" s="12"/>
    </row>
    <row r="241" spans="1:15" ht="38.25" hidden="1" x14ac:dyDescent="0.25">
      <c r="A241" s="22" t="s">
        <v>113</v>
      </c>
      <c r="B241" s="23" t="s">
        <v>221</v>
      </c>
      <c r="C241" s="10" t="s">
        <v>222</v>
      </c>
      <c r="D241" s="11" t="s">
        <v>47</v>
      </c>
      <c r="E241" s="11" t="str">
        <f>CONCATENATE(Tabela132[[#This Row],[TRAMITE_SETOR]],"_Atualiz")</f>
        <v>CLC_Atualiz</v>
      </c>
      <c r="F241" s="12" t="s">
        <v>48</v>
      </c>
      <c r="G241" s="12"/>
      <c r="H241" s="25">
        <v>42139.703472222223</v>
      </c>
      <c r="I241" s="25">
        <v>42139.811805555553</v>
      </c>
      <c r="J241" s="26" t="s">
        <v>204</v>
      </c>
      <c r="K241" s="14">
        <f t="shared" si="6"/>
        <v>0.10833333332993789</v>
      </c>
      <c r="L241" s="15">
        <f t="shared" si="7"/>
        <v>0.10833333332993789</v>
      </c>
      <c r="M241" s="16">
        <f>NETWORKDAYS.INTL(DATE(YEAR(H241),MONTH(I241),DAY(H241)),DATE(YEAR(I241),MONTH(I241),DAY(I241)),1,[1]LISTAFERIADOS!$B$2:$B$194)</f>
        <v>1</v>
      </c>
      <c r="N241" s="17" t="str">
        <f>CONCATENATE(HOUR(Tabela132[[#This Row],[DATA INICIO]]),":",MINUTE(Tabela132[[#This Row],[DATA INICIO]]))</f>
        <v>16:53</v>
      </c>
      <c r="O241" s="12"/>
    </row>
    <row r="242" spans="1:15" ht="63.75" hidden="1" x14ac:dyDescent="0.25">
      <c r="A242" s="22" t="s">
        <v>113</v>
      </c>
      <c r="B242" s="23" t="s">
        <v>221</v>
      </c>
      <c r="C242" s="10" t="s">
        <v>222</v>
      </c>
      <c r="D242" s="11" t="s">
        <v>50</v>
      </c>
      <c r="E242" s="11" t="str">
        <f>CONCATENATE(Tabela132[[#This Row],[TRAMITE_SETOR]],"_Atualiz")</f>
        <v>SC_Atualiz</v>
      </c>
      <c r="F242" s="12" t="s">
        <v>51</v>
      </c>
      <c r="G242" s="12"/>
      <c r="H242" s="25">
        <v>42139.811805555553</v>
      </c>
      <c r="I242" s="25">
        <v>42144.68472222222</v>
      </c>
      <c r="J242" s="26" t="s">
        <v>235</v>
      </c>
      <c r="K242" s="14">
        <f t="shared" si="6"/>
        <v>4.8729166666671517</v>
      </c>
      <c r="L242" s="15">
        <f t="shared" si="7"/>
        <v>4.8729166666671517</v>
      </c>
      <c r="M242" s="16">
        <f>NETWORKDAYS.INTL(DATE(YEAR(H242),MONTH(I242),DAY(H242)),DATE(YEAR(I242),MONTH(I242),DAY(I242)),1,[1]LISTAFERIADOS!$B$2:$B$194)</f>
        <v>4</v>
      </c>
      <c r="N242" s="17" t="str">
        <f>CONCATENATE(HOUR(Tabela132[[#This Row],[DATA INICIO]]),":",MINUTE(Tabela132[[#This Row],[DATA INICIO]]))</f>
        <v>19:29</v>
      </c>
      <c r="O242" s="12"/>
    </row>
    <row r="243" spans="1:15" ht="51" hidden="1" x14ac:dyDescent="0.25">
      <c r="A243" s="22" t="s">
        <v>113</v>
      </c>
      <c r="B243" s="23" t="s">
        <v>221</v>
      </c>
      <c r="C243" s="10" t="s">
        <v>222</v>
      </c>
      <c r="D243" s="11" t="s">
        <v>47</v>
      </c>
      <c r="E243" s="11" t="str">
        <f>CONCATENATE(Tabela132[[#This Row],[TRAMITE_SETOR]],"_Atualiz")</f>
        <v>CLC_Atualiz</v>
      </c>
      <c r="F243" s="12" t="s">
        <v>48</v>
      </c>
      <c r="G243" s="12"/>
      <c r="H243" s="25">
        <v>42144.68472222222</v>
      </c>
      <c r="I243" s="25">
        <v>42144.771527777775</v>
      </c>
      <c r="J243" s="26" t="s">
        <v>236</v>
      </c>
      <c r="K243" s="14">
        <f t="shared" si="6"/>
        <v>8.6805555554747116E-2</v>
      </c>
      <c r="L243" s="15">
        <f t="shared" si="7"/>
        <v>8.6805555554747116E-2</v>
      </c>
      <c r="M243" s="16">
        <f>NETWORKDAYS.INTL(DATE(YEAR(H243),MONTH(I243),DAY(H243)),DATE(YEAR(I243),MONTH(I243),DAY(I243)),1,[1]LISTAFERIADOS!$B$2:$B$194)</f>
        <v>1</v>
      </c>
      <c r="N243" s="17" t="str">
        <f>CONCATENATE(HOUR(Tabela132[[#This Row],[DATA INICIO]]),":",MINUTE(Tabela132[[#This Row],[DATA INICIO]]))</f>
        <v>16:26</v>
      </c>
      <c r="O243" s="12"/>
    </row>
    <row r="244" spans="1:15" ht="63.75" hidden="1" x14ac:dyDescent="0.25">
      <c r="A244" s="22" t="s">
        <v>113</v>
      </c>
      <c r="B244" s="23" t="s">
        <v>221</v>
      </c>
      <c r="C244" s="10" t="s">
        <v>222</v>
      </c>
      <c r="D244" s="11" t="s">
        <v>35</v>
      </c>
      <c r="E244" s="11" t="str">
        <f>CONCATENATE(Tabela132[[#This Row],[TRAMITE_SETOR]],"_Atualiz")</f>
        <v>SECADM_Atualiz</v>
      </c>
      <c r="F244" s="12" t="s">
        <v>36</v>
      </c>
      <c r="G244" s="12"/>
      <c r="H244" s="25">
        <v>42144.771527777775</v>
      </c>
      <c r="I244" s="25">
        <v>42144.857638888891</v>
      </c>
      <c r="J244" s="26" t="s">
        <v>237</v>
      </c>
      <c r="K244" s="14">
        <f t="shared" si="6"/>
        <v>8.6111111115314998E-2</v>
      </c>
      <c r="L244" s="15">
        <f t="shared" si="7"/>
        <v>8.6111111115314998E-2</v>
      </c>
      <c r="M244" s="16">
        <f>NETWORKDAYS.INTL(DATE(YEAR(H244),MONTH(I244),DAY(H244)),DATE(YEAR(I244),MONTH(I244),DAY(I244)),1,[1]LISTAFERIADOS!$B$2:$B$194)</f>
        <v>1</v>
      </c>
      <c r="N244" s="17" t="str">
        <f>CONCATENATE(HOUR(Tabela132[[#This Row],[DATA INICIO]]),":",MINUTE(Tabela132[[#This Row],[DATA INICIO]]))</f>
        <v>18:31</v>
      </c>
      <c r="O244" s="12"/>
    </row>
    <row r="245" spans="1:15" ht="51" hidden="1" x14ac:dyDescent="0.25">
      <c r="A245" s="22" t="s">
        <v>113</v>
      </c>
      <c r="B245" s="23" t="s">
        <v>221</v>
      </c>
      <c r="C245" s="10" t="s">
        <v>222</v>
      </c>
      <c r="D245" s="11" t="s">
        <v>47</v>
      </c>
      <c r="E245" s="11" t="str">
        <f>CONCATENATE(Tabela132[[#This Row],[TRAMITE_SETOR]],"_Atualiz")</f>
        <v>CLC_Atualiz</v>
      </c>
      <c r="F245" s="12" t="s">
        <v>48</v>
      </c>
      <c r="G245" s="12"/>
      <c r="H245" s="25">
        <v>42144.857638888891</v>
      </c>
      <c r="I245" s="25">
        <v>42145.621527777781</v>
      </c>
      <c r="J245" s="26" t="s">
        <v>238</v>
      </c>
      <c r="K245" s="14">
        <f t="shared" si="6"/>
        <v>0.76388888889050577</v>
      </c>
      <c r="L245" s="15">
        <f t="shared" si="7"/>
        <v>0.76388888889050577</v>
      </c>
      <c r="M245" s="16">
        <f>NETWORKDAYS.INTL(DATE(YEAR(H245),MONTH(I245),DAY(H245)),DATE(YEAR(I245),MONTH(I245),DAY(I245)),1,[1]LISTAFERIADOS!$B$2:$B$194)</f>
        <v>2</v>
      </c>
      <c r="N245" s="17" t="str">
        <f>CONCATENATE(HOUR(Tabela132[[#This Row],[DATA INICIO]]),":",MINUTE(Tabela132[[#This Row],[DATA INICIO]]))</f>
        <v>20:35</v>
      </c>
      <c r="O245" s="12"/>
    </row>
    <row r="246" spans="1:15" ht="76.5" hidden="1" x14ac:dyDescent="0.25">
      <c r="A246" s="22" t="s">
        <v>113</v>
      </c>
      <c r="B246" s="23" t="s">
        <v>221</v>
      </c>
      <c r="C246" s="10" t="s">
        <v>222</v>
      </c>
      <c r="D246" s="11" t="s">
        <v>239</v>
      </c>
      <c r="E246" s="11" t="str">
        <f>CONCATENATE(Tabela132[[#This Row],[TRAMITE_SETOR]],"_Atualiz")</f>
        <v>SLIC_Atualiz</v>
      </c>
      <c r="F246" s="12" t="s">
        <v>240</v>
      </c>
      <c r="G246" s="12"/>
      <c r="H246" s="25">
        <v>42145.621527777781</v>
      </c>
      <c r="I246" s="25">
        <v>42150.731249999997</v>
      </c>
      <c r="J246" s="26" t="s">
        <v>241</v>
      </c>
      <c r="K246" s="14">
        <f t="shared" si="6"/>
        <v>5.1097222222160781</v>
      </c>
      <c r="L246" s="15">
        <f t="shared" si="7"/>
        <v>5.1097222222160781</v>
      </c>
      <c r="M246" s="16">
        <f>NETWORKDAYS.INTL(DATE(YEAR(H246),MONTH(I246),DAY(H246)),DATE(YEAR(I246),MONTH(I246),DAY(I246)),1,[1]LISTAFERIADOS!$B$2:$B$194)</f>
        <v>4</v>
      </c>
      <c r="N246" s="17" t="str">
        <f>CONCATENATE(HOUR(Tabela132[[#This Row],[DATA INICIO]]),":",MINUTE(Tabela132[[#This Row],[DATA INICIO]]))</f>
        <v>14:55</v>
      </c>
      <c r="O246" s="12"/>
    </row>
    <row r="247" spans="1:15" ht="63.75" hidden="1" x14ac:dyDescent="0.25">
      <c r="A247" s="22" t="s">
        <v>113</v>
      </c>
      <c r="B247" s="23" t="s">
        <v>221</v>
      </c>
      <c r="C247" s="10" t="s">
        <v>222</v>
      </c>
      <c r="D247" s="11" t="s">
        <v>54</v>
      </c>
      <c r="E247" s="11" t="str">
        <f>CONCATENATE(Tabela132[[#This Row],[TRAMITE_SETOR]],"_Atualiz")</f>
        <v>SCON_Atualiz</v>
      </c>
      <c r="F247" s="12" t="s">
        <v>55</v>
      </c>
      <c r="G247" s="12"/>
      <c r="H247" s="25">
        <v>42150.731249999997</v>
      </c>
      <c r="I247" s="25">
        <v>42151.698611111111</v>
      </c>
      <c r="J247" s="26" t="s">
        <v>242</v>
      </c>
      <c r="K247" s="14">
        <f t="shared" si="6"/>
        <v>0.96736111111385981</v>
      </c>
      <c r="L247" s="15">
        <f t="shared" si="7"/>
        <v>0.96736111111385981</v>
      </c>
      <c r="M247" s="16">
        <f>NETWORKDAYS.INTL(DATE(YEAR(H247),MONTH(I247),DAY(H247)),DATE(YEAR(I247),MONTH(I247),DAY(I247)),1,[1]LISTAFERIADOS!$B$2:$B$194)</f>
        <v>2</v>
      </c>
      <c r="N247" s="17" t="str">
        <f>CONCATENATE(HOUR(Tabela132[[#This Row],[DATA INICIO]]),":",MINUTE(Tabela132[[#This Row],[DATA INICIO]]))</f>
        <v>17:33</v>
      </c>
      <c r="O247" s="12"/>
    </row>
    <row r="248" spans="1:15" ht="63.75" hidden="1" x14ac:dyDescent="0.25">
      <c r="A248" s="22" t="s">
        <v>113</v>
      </c>
      <c r="B248" s="23" t="s">
        <v>221</v>
      </c>
      <c r="C248" s="10" t="s">
        <v>222</v>
      </c>
      <c r="D248" s="11" t="s">
        <v>239</v>
      </c>
      <c r="E248" s="11" t="str">
        <f>CONCATENATE(Tabela132[[#This Row],[TRAMITE_SETOR]],"_Atualiz")</f>
        <v>SLIC_Atualiz</v>
      </c>
      <c r="F248" s="12" t="s">
        <v>240</v>
      </c>
      <c r="G248" s="12"/>
      <c r="H248" s="25">
        <v>42151.698611111111</v>
      </c>
      <c r="I248" s="25">
        <v>42151.77847222222</v>
      </c>
      <c r="J248" s="26" t="s">
        <v>243</v>
      </c>
      <c r="K248" s="14">
        <f t="shared" si="6"/>
        <v>7.9861111109494232E-2</v>
      </c>
      <c r="L248" s="15">
        <f t="shared" si="7"/>
        <v>7.9861111109494232E-2</v>
      </c>
      <c r="M248" s="16">
        <f>NETWORKDAYS.INTL(DATE(YEAR(H248),MONTH(I248),DAY(H248)),DATE(YEAR(I248),MONTH(I248),DAY(I248)),1,[1]LISTAFERIADOS!$B$2:$B$194)</f>
        <v>1</v>
      </c>
      <c r="N248" s="17" t="str">
        <f>CONCATENATE(HOUR(Tabela132[[#This Row],[DATA INICIO]]),":",MINUTE(Tabela132[[#This Row],[DATA INICIO]]))</f>
        <v>16:46</v>
      </c>
      <c r="O248" s="12"/>
    </row>
    <row r="249" spans="1:15" ht="51" hidden="1" x14ac:dyDescent="0.25">
      <c r="A249" s="22" t="s">
        <v>113</v>
      </c>
      <c r="B249" s="23" t="s">
        <v>221</v>
      </c>
      <c r="C249" s="10" t="s">
        <v>222</v>
      </c>
      <c r="D249" s="11" t="s">
        <v>47</v>
      </c>
      <c r="E249" s="11" t="str">
        <f>CONCATENATE(Tabela132[[#This Row],[TRAMITE_SETOR]],"_Atualiz")</f>
        <v>CLC_Atualiz</v>
      </c>
      <c r="F249" s="12" t="s">
        <v>48</v>
      </c>
      <c r="G249" s="12"/>
      <c r="H249" s="25">
        <v>42151.77847222222</v>
      </c>
      <c r="I249" s="25">
        <v>42151.824999999997</v>
      </c>
      <c r="J249" s="26" t="s">
        <v>124</v>
      </c>
      <c r="K249" s="14">
        <f t="shared" si="6"/>
        <v>4.6527777776645962E-2</v>
      </c>
      <c r="L249" s="15">
        <f t="shared" si="7"/>
        <v>4.6527777776645962E-2</v>
      </c>
      <c r="M249" s="16">
        <f>NETWORKDAYS.INTL(DATE(YEAR(H249),MONTH(I249),DAY(H249)),DATE(YEAR(I249),MONTH(I249),DAY(I249)),1,[1]LISTAFERIADOS!$B$2:$B$194)</f>
        <v>1</v>
      </c>
      <c r="N249" s="17" t="str">
        <f>CONCATENATE(HOUR(Tabela132[[#This Row],[DATA INICIO]]),":",MINUTE(Tabela132[[#This Row],[DATA INICIO]]))</f>
        <v>18:41</v>
      </c>
      <c r="O249" s="12"/>
    </row>
    <row r="250" spans="1:15" ht="25.5" hidden="1" x14ac:dyDescent="0.25">
      <c r="A250" s="22" t="s">
        <v>113</v>
      </c>
      <c r="B250" s="23" t="s">
        <v>221</v>
      </c>
      <c r="C250" s="10" t="s">
        <v>222</v>
      </c>
      <c r="D250" s="11" t="s">
        <v>35</v>
      </c>
      <c r="E250" s="11" t="str">
        <f>CONCATENATE(Tabela132[[#This Row],[TRAMITE_SETOR]],"_Atualiz")</f>
        <v>SECADM_Atualiz</v>
      </c>
      <c r="F250" s="12" t="s">
        <v>36</v>
      </c>
      <c r="G250" s="12"/>
      <c r="H250" s="25">
        <v>42151.824999999997</v>
      </c>
      <c r="I250" s="25">
        <v>42152.802777777775</v>
      </c>
      <c r="J250" s="26" t="s">
        <v>244</v>
      </c>
      <c r="K250" s="14">
        <f t="shared" si="6"/>
        <v>0.97777777777810115</v>
      </c>
      <c r="L250" s="15">
        <f t="shared" si="7"/>
        <v>0.97777777777810115</v>
      </c>
      <c r="M250" s="16">
        <f>NETWORKDAYS.INTL(DATE(YEAR(H250),MONTH(I250),DAY(H250)),DATE(YEAR(I250),MONTH(I250),DAY(I250)),1,[1]LISTAFERIADOS!$B$2:$B$194)</f>
        <v>2</v>
      </c>
      <c r="N250" s="17" t="str">
        <f>CONCATENATE(HOUR(Tabela132[[#This Row],[DATA INICIO]]),":",MINUTE(Tabela132[[#This Row],[DATA INICIO]]))</f>
        <v>19:48</v>
      </c>
      <c r="O250" s="12"/>
    </row>
    <row r="251" spans="1:15" ht="38.25" hidden="1" x14ac:dyDescent="0.25">
      <c r="A251" s="22" t="s">
        <v>113</v>
      </c>
      <c r="B251" s="23" t="s">
        <v>221</v>
      </c>
      <c r="C251" s="10" t="s">
        <v>222</v>
      </c>
      <c r="D251" s="11" t="s">
        <v>28</v>
      </c>
      <c r="E251" s="11" t="str">
        <f>CONCATENATE(Tabela132[[#This Row],[TRAMITE_SETOR]],"_Atualiz")</f>
        <v>CIP_Atualiz</v>
      </c>
      <c r="F251" s="12" t="s">
        <v>29</v>
      </c>
      <c r="G251" s="19" t="s">
        <v>26</v>
      </c>
      <c r="H251" s="25">
        <v>42152.802777777775</v>
      </c>
      <c r="I251" s="25">
        <v>42153.430555555555</v>
      </c>
      <c r="J251" s="26" t="s">
        <v>245</v>
      </c>
      <c r="K251" s="14">
        <f t="shared" si="6"/>
        <v>0.62777777777955635</v>
      </c>
      <c r="L251" s="15">
        <f t="shared" si="7"/>
        <v>0.62777777777955635</v>
      </c>
      <c r="M251" s="16">
        <f>NETWORKDAYS.INTL(DATE(YEAR(H251),MONTH(I251),DAY(H251)),DATE(YEAR(I251),MONTH(I251),DAY(I251)),1,[1]LISTAFERIADOS!$B$2:$B$194)</f>
        <v>2</v>
      </c>
      <c r="N251" s="17" t="str">
        <f>CONCATENATE(HOUR(Tabela132[[#This Row],[DATA INICIO]]),":",MINUTE(Tabela132[[#This Row],[DATA INICIO]]))</f>
        <v>19:16</v>
      </c>
      <c r="O251" s="12"/>
    </row>
    <row r="252" spans="1:15" ht="63.75" hidden="1" x14ac:dyDescent="0.25">
      <c r="A252" s="22" t="s">
        <v>113</v>
      </c>
      <c r="B252" s="23" t="s">
        <v>221</v>
      </c>
      <c r="C252" s="10" t="s">
        <v>222</v>
      </c>
      <c r="D252" s="11" t="s">
        <v>223</v>
      </c>
      <c r="E252" s="11" t="str">
        <f>CONCATENATE(Tabela132[[#This Row],[TRAMITE_SETOR]],"_Atualiz")</f>
        <v>SAPC_Atualiz</v>
      </c>
      <c r="F252" s="12" t="s">
        <v>224</v>
      </c>
      <c r="G252" s="12"/>
      <c r="H252" s="25">
        <v>42153.430555555555</v>
      </c>
      <c r="I252" s="25">
        <v>42153.549305555556</v>
      </c>
      <c r="J252" s="26" t="s">
        <v>246</v>
      </c>
      <c r="K252" s="14">
        <f t="shared" si="6"/>
        <v>0.11875000000145519</v>
      </c>
      <c r="L252" s="15">
        <f t="shared" si="7"/>
        <v>0.11875000000145519</v>
      </c>
      <c r="M252" s="16">
        <f>NETWORKDAYS.INTL(DATE(YEAR(H252),MONTH(I252),DAY(H252)),DATE(YEAR(I252),MONTH(I252),DAY(I252)),1,[1]LISTAFERIADOS!$B$2:$B$194)</f>
        <v>1</v>
      </c>
      <c r="N252" s="17" t="str">
        <f>CONCATENATE(HOUR(Tabela132[[#This Row],[DATA INICIO]]),":",MINUTE(Tabela132[[#This Row],[DATA INICIO]]))</f>
        <v>10:20</v>
      </c>
      <c r="O252" s="12"/>
    </row>
    <row r="253" spans="1:15" ht="63.75" hidden="1" x14ac:dyDescent="0.25">
      <c r="A253" s="22" t="s">
        <v>113</v>
      </c>
      <c r="B253" s="23" t="s">
        <v>221</v>
      </c>
      <c r="C253" s="10" t="s">
        <v>222</v>
      </c>
      <c r="D253" s="11" t="s">
        <v>239</v>
      </c>
      <c r="E253" s="11" t="str">
        <f>CONCATENATE(Tabela132[[#This Row],[TRAMITE_SETOR]],"_Atualiz")</f>
        <v>SLIC_Atualiz</v>
      </c>
      <c r="F253" s="12" t="s">
        <v>240</v>
      </c>
      <c r="G253" s="12"/>
      <c r="H253" s="25">
        <v>42153.549305555556</v>
      </c>
      <c r="I253" s="25">
        <v>42156.777777777781</v>
      </c>
      <c r="J253" s="26" t="s">
        <v>247</v>
      </c>
      <c r="K253" s="14">
        <f t="shared" si="6"/>
        <v>3.2284722222248092</v>
      </c>
      <c r="L253" s="15">
        <f t="shared" si="7"/>
        <v>3.2284722222248092</v>
      </c>
      <c r="M253" s="16">
        <f>NETWORKDAYS.INTL(DATE(YEAR(H253),MONTH(I253),DAY(H253)),DATE(YEAR(I253),MONTH(I253),DAY(I253)),1,[1]LISTAFERIADOS!$B$2:$B$194)</f>
        <v>-20</v>
      </c>
      <c r="N253" s="17" t="str">
        <f>CONCATENATE(HOUR(Tabela132[[#This Row],[DATA INICIO]]),":",MINUTE(Tabela132[[#This Row],[DATA INICIO]]))</f>
        <v>13:11</v>
      </c>
      <c r="O253" s="12"/>
    </row>
    <row r="254" spans="1:15" ht="51" hidden="1" x14ac:dyDescent="0.25">
      <c r="A254" s="22" t="s">
        <v>113</v>
      </c>
      <c r="B254" s="23" t="s">
        <v>221</v>
      </c>
      <c r="C254" s="10" t="s">
        <v>222</v>
      </c>
      <c r="D254" s="11" t="s">
        <v>47</v>
      </c>
      <c r="E254" s="11" t="str">
        <f>CONCATENATE(Tabela132[[#This Row],[TRAMITE_SETOR]],"_Atualiz")</f>
        <v>CLC_Atualiz</v>
      </c>
      <c r="F254" s="12" t="s">
        <v>48</v>
      </c>
      <c r="G254" s="12"/>
      <c r="H254" s="25">
        <v>42156.777777777781</v>
      </c>
      <c r="I254" s="25">
        <v>42156.847222222219</v>
      </c>
      <c r="J254" s="26" t="s">
        <v>124</v>
      </c>
      <c r="K254" s="14">
        <f t="shared" si="6"/>
        <v>6.9444444437976927E-2</v>
      </c>
      <c r="L254" s="15">
        <f t="shared" si="7"/>
        <v>6.9444444437976927E-2</v>
      </c>
      <c r="M254" s="16">
        <f>NETWORKDAYS.INTL(DATE(YEAR(H254),MONTH(I254),DAY(H254)),DATE(YEAR(I254),MONTH(I254),DAY(I254)),1,[1]LISTAFERIADOS!$B$2:$B$194)</f>
        <v>1</v>
      </c>
      <c r="N254" s="17" t="str">
        <f>CONCATENATE(HOUR(Tabela132[[#This Row],[DATA INICIO]]),":",MINUTE(Tabela132[[#This Row],[DATA INICIO]]))</f>
        <v>18:40</v>
      </c>
      <c r="O254" s="12"/>
    </row>
    <row r="255" spans="1:15" ht="25.5" hidden="1" x14ac:dyDescent="0.25">
      <c r="A255" s="22" t="s">
        <v>113</v>
      </c>
      <c r="B255" s="23" t="s">
        <v>221</v>
      </c>
      <c r="C255" s="10" t="s">
        <v>222</v>
      </c>
      <c r="D255" s="11" t="s">
        <v>35</v>
      </c>
      <c r="E255" s="11" t="str">
        <f>CONCATENATE(Tabela132[[#This Row],[TRAMITE_SETOR]],"_Atualiz")</f>
        <v>SECADM_Atualiz</v>
      </c>
      <c r="F255" s="12" t="s">
        <v>36</v>
      </c>
      <c r="G255" s="12"/>
      <c r="H255" s="25">
        <v>42156.847222222219</v>
      </c>
      <c r="I255" s="25">
        <v>42158.827777777777</v>
      </c>
      <c r="J255" s="26" t="s">
        <v>244</v>
      </c>
      <c r="K255" s="14">
        <f t="shared" si="6"/>
        <v>1.9805555555576575</v>
      </c>
      <c r="L255" s="15">
        <f t="shared" si="7"/>
        <v>1.9805555555576575</v>
      </c>
      <c r="M255" s="16">
        <f>NETWORKDAYS.INTL(DATE(YEAR(H255),MONTH(I255),DAY(H255)),DATE(YEAR(I255),MONTH(I255),DAY(I255)),1,[1]LISTAFERIADOS!$B$2:$B$194)</f>
        <v>3</v>
      </c>
      <c r="N255" s="17" t="str">
        <f>CONCATENATE(HOUR(Tabela132[[#This Row],[DATA INICIO]]),":",MINUTE(Tabela132[[#This Row],[DATA INICIO]]))</f>
        <v>20:20</v>
      </c>
      <c r="O255" s="12"/>
    </row>
    <row r="256" spans="1:15" ht="63.75" hidden="1" x14ac:dyDescent="0.25">
      <c r="A256" s="22" t="s">
        <v>113</v>
      </c>
      <c r="B256" s="23" t="s">
        <v>221</v>
      </c>
      <c r="C256" s="10" t="s">
        <v>222</v>
      </c>
      <c r="D256" s="11" t="s">
        <v>66</v>
      </c>
      <c r="E256" s="11" t="str">
        <f>CONCATENATE(Tabela132[[#This Row],[TRAMITE_SETOR]],"_Atualiz")</f>
        <v>CPL_Atualiz</v>
      </c>
      <c r="F256" s="12" t="s">
        <v>67</v>
      </c>
      <c r="G256" s="12"/>
      <c r="H256" s="25">
        <v>42158.827777777777</v>
      </c>
      <c r="I256" s="25">
        <v>42160.645833333336</v>
      </c>
      <c r="J256" s="26" t="s">
        <v>194</v>
      </c>
      <c r="K256" s="14">
        <f t="shared" si="6"/>
        <v>1.8180555555591127</v>
      </c>
      <c r="L256" s="15">
        <f t="shared" si="7"/>
        <v>1.8180555555591127</v>
      </c>
      <c r="M256" s="16">
        <f>NETWORKDAYS.INTL(DATE(YEAR(H256),MONTH(I256),DAY(H256)),DATE(YEAR(I256),MONTH(I256),DAY(I256)),1,[1]LISTAFERIADOS!$B$2:$B$194)</f>
        <v>2</v>
      </c>
      <c r="N256" s="17" t="str">
        <f>CONCATENATE(HOUR(Tabela132[[#This Row],[DATA INICIO]]),":",MINUTE(Tabela132[[#This Row],[DATA INICIO]]))</f>
        <v>19:52</v>
      </c>
      <c r="O256" s="12"/>
    </row>
    <row r="257" spans="1:15" ht="38.25" hidden="1" x14ac:dyDescent="0.25">
      <c r="A257" s="22" t="s">
        <v>113</v>
      </c>
      <c r="B257" s="23" t="s">
        <v>221</v>
      </c>
      <c r="C257" s="10" t="s">
        <v>222</v>
      </c>
      <c r="D257" s="11" t="s">
        <v>69</v>
      </c>
      <c r="E257" s="11" t="str">
        <f>CONCATENATE(Tabela132[[#This Row],[TRAMITE_SETOR]],"_Atualiz")</f>
        <v>ASSDG_Atualiz</v>
      </c>
      <c r="F257" s="12" t="s">
        <v>70</v>
      </c>
      <c r="G257" s="12"/>
      <c r="H257" s="25">
        <v>42160.645833333336</v>
      </c>
      <c r="I257" s="25">
        <v>42167.644444444442</v>
      </c>
      <c r="J257" s="26" t="s">
        <v>248</v>
      </c>
      <c r="K257" s="14">
        <f t="shared" si="6"/>
        <v>6.9986111111065838</v>
      </c>
      <c r="L257" s="15">
        <f t="shared" si="7"/>
        <v>6.9986111111065838</v>
      </c>
      <c r="M257" s="16">
        <f>NETWORKDAYS.INTL(DATE(YEAR(H257),MONTH(I257),DAY(H257)),DATE(YEAR(I257),MONTH(I257),DAY(I257)),1,[1]LISTAFERIADOS!$B$2:$B$194)</f>
        <v>6</v>
      </c>
      <c r="N257" s="17" t="str">
        <f>CONCATENATE(HOUR(Tabela132[[#This Row],[DATA INICIO]]),":",MINUTE(Tabela132[[#This Row],[DATA INICIO]]))</f>
        <v>15:30</v>
      </c>
      <c r="O257" s="12"/>
    </row>
    <row r="258" spans="1:15" ht="25.5" hidden="1" x14ac:dyDescent="0.25">
      <c r="A258" s="22" t="s">
        <v>113</v>
      </c>
      <c r="B258" s="23" t="s">
        <v>221</v>
      </c>
      <c r="C258" s="10" t="s">
        <v>222</v>
      </c>
      <c r="D258" s="11" t="s">
        <v>21</v>
      </c>
      <c r="E258" s="11" t="str">
        <f>CONCATENATE(Tabela132[[#This Row],[TRAMITE_SETOR]],"_Atualiz")</f>
        <v>DG_Atualiz</v>
      </c>
      <c r="F258" s="12" t="s">
        <v>22</v>
      </c>
      <c r="G258" s="12"/>
      <c r="H258" s="25">
        <v>42167.644444444442</v>
      </c>
      <c r="I258" s="25">
        <v>42167.7</v>
      </c>
      <c r="J258" s="26" t="s">
        <v>98</v>
      </c>
      <c r="K258" s="14">
        <f t="shared" ref="K258:K321" si="8">IF(OR(H258="-",I258="-"),0,I258-H258)</f>
        <v>5.5555555554747116E-2</v>
      </c>
      <c r="L258" s="15">
        <f t="shared" ref="L258:L321" si="9">K258</f>
        <v>5.5555555554747116E-2</v>
      </c>
      <c r="M258" s="16">
        <f>NETWORKDAYS.INTL(DATE(YEAR(H258),MONTH(I258),DAY(H258)),DATE(YEAR(I258),MONTH(I258),DAY(I258)),1,[1]LISTAFERIADOS!$B$2:$B$194)</f>
        <v>1</v>
      </c>
      <c r="N258" s="17" t="str">
        <f>CONCATENATE(HOUR(Tabela132[[#This Row],[DATA INICIO]]),":",MINUTE(Tabela132[[#This Row],[DATA INICIO]]))</f>
        <v>15:28</v>
      </c>
      <c r="O258" s="12"/>
    </row>
    <row r="259" spans="1:15" ht="38.25" hidden="1" x14ac:dyDescent="0.25">
      <c r="A259" s="22" t="s">
        <v>113</v>
      </c>
      <c r="B259" s="23" t="s">
        <v>221</v>
      </c>
      <c r="C259" s="10" t="s">
        <v>222</v>
      </c>
      <c r="D259" s="11" t="s">
        <v>239</v>
      </c>
      <c r="E259" s="11" t="str">
        <f>CONCATENATE(Tabela132[[#This Row],[TRAMITE_SETOR]],"_Atualiz")</f>
        <v>SLIC_Atualiz</v>
      </c>
      <c r="F259" s="12" t="s">
        <v>240</v>
      </c>
      <c r="G259" s="12"/>
      <c r="H259" s="25">
        <v>42167.7</v>
      </c>
      <c r="I259" s="25">
        <v>42172.623611111114</v>
      </c>
      <c r="J259" s="26" t="s">
        <v>249</v>
      </c>
      <c r="K259" s="14">
        <f t="shared" si="8"/>
        <v>4.9236111111167702</v>
      </c>
      <c r="L259" s="15">
        <f t="shared" si="9"/>
        <v>4.9236111111167702</v>
      </c>
      <c r="M259" s="16">
        <f>NETWORKDAYS.INTL(DATE(YEAR(H259),MONTH(I259),DAY(H259)),DATE(YEAR(I259),MONTH(I259),DAY(I259)),1,[1]LISTAFERIADOS!$B$2:$B$194)</f>
        <v>4</v>
      </c>
      <c r="N259" s="17" t="str">
        <f>CONCATENATE(HOUR(Tabela132[[#This Row],[DATA INICIO]]),":",MINUTE(Tabela132[[#This Row],[DATA INICIO]]))</f>
        <v>16:48</v>
      </c>
      <c r="O259" s="12"/>
    </row>
    <row r="260" spans="1:15" ht="63.75" hidden="1" x14ac:dyDescent="0.25">
      <c r="A260" s="22" t="s">
        <v>113</v>
      </c>
      <c r="B260" s="23" t="s">
        <v>221</v>
      </c>
      <c r="C260" s="10" t="s">
        <v>222</v>
      </c>
      <c r="D260" s="11" t="s">
        <v>66</v>
      </c>
      <c r="E260" s="11" t="str">
        <f>CONCATENATE(Tabela132[[#This Row],[TRAMITE_SETOR]],"_Atualiz")</f>
        <v>CPL_Atualiz</v>
      </c>
      <c r="F260" s="12" t="s">
        <v>67</v>
      </c>
      <c r="G260" s="12"/>
      <c r="H260" s="25">
        <v>42172.623611111114</v>
      </c>
      <c r="I260" s="25">
        <v>42172.763888888891</v>
      </c>
      <c r="J260" s="26" t="s">
        <v>250</v>
      </c>
      <c r="K260" s="14">
        <f t="shared" si="8"/>
        <v>0.14027777777664596</v>
      </c>
      <c r="L260" s="15">
        <f t="shared" si="9"/>
        <v>0.14027777777664596</v>
      </c>
      <c r="M260" s="16">
        <f>NETWORKDAYS.INTL(DATE(YEAR(H260),MONTH(I260),DAY(H260)),DATE(YEAR(I260),MONTH(I260),DAY(I260)),1,[1]LISTAFERIADOS!$B$2:$B$194)</f>
        <v>1</v>
      </c>
      <c r="N260" s="17" t="str">
        <f>CONCATENATE(HOUR(Tabela132[[#This Row],[DATA INICIO]]),":",MINUTE(Tabela132[[#This Row],[DATA INICIO]]))</f>
        <v>14:58</v>
      </c>
      <c r="O260" s="12"/>
    </row>
    <row r="261" spans="1:15" ht="25.5" hidden="1" x14ac:dyDescent="0.25">
      <c r="A261" s="22" t="s">
        <v>113</v>
      </c>
      <c r="B261" s="23" t="s">
        <v>221</v>
      </c>
      <c r="C261" s="10" t="s">
        <v>222</v>
      </c>
      <c r="D261" s="11" t="s">
        <v>239</v>
      </c>
      <c r="E261" s="11" t="str">
        <f>CONCATENATE(Tabela132[[#This Row],[TRAMITE_SETOR]],"_Atualiz")</f>
        <v>SLIC_Atualiz</v>
      </c>
      <c r="F261" s="12" t="s">
        <v>240</v>
      </c>
      <c r="G261" s="12"/>
      <c r="H261" s="25">
        <v>42172.763888888891</v>
      </c>
      <c r="I261" s="25">
        <v>42173.643750000003</v>
      </c>
      <c r="J261" s="26" t="s">
        <v>251</v>
      </c>
      <c r="K261" s="14">
        <f t="shared" si="8"/>
        <v>0.87986111111240461</v>
      </c>
      <c r="L261" s="15">
        <f t="shared" si="9"/>
        <v>0.87986111111240461</v>
      </c>
      <c r="M261" s="16">
        <f>NETWORKDAYS.INTL(DATE(YEAR(H261),MONTH(I261),DAY(H261)),DATE(YEAR(I261),MONTH(I261),DAY(I261)),1,[1]LISTAFERIADOS!$B$2:$B$194)</f>
        <v>2</v>
      </c>
      <c r="N261" s="17" t="str">
        <f>CONCATENATE(HOUR(Tabela132[[#This Row],[DATA INICIO]]),":",MINUTE(Tabela132[[#This Row],[DATA INICIO]]))</f>
        <v>18:20</v>
      </c>
      <c r="O261" s="12"/>
    </row>
    <row r="262" spans="1:15" ht="63.75" hidden="1" x14ac:dyDescent="0.25">
      <c r="A262" s="22" t="s">
        <v>113</v>
      </c>
      <c r="B262" s="23" t="s">
        <v>221</v>
      </c>
      <c r="C262" s="10" t="s">
        <v>222</v>
      </c>
      <c r="D262" s="11" t="s">
        <v>66</v>
      </c>
      <c r="E262" s="11" t="str">
        <f>CONCATENATE(Tabela132[[#This Row],[TRAMITE_SETOR]],"_Atualiz")</f>
        <v>CPL_Atualiz</v>
      </c>
      <c r="F262" s="12" t="s">
        <v>67</v>
      </c>
      <c r="G262" s="12"/>
      <c r="H262" s="25">
        <v>42173.643750000003</v>
      </c>
      <c r="I262" s="25">
        <v>42179.638194444444</v>
      </c>
      <c r="J262" s="26" t="s">
        <v>252</v>
      </c>
      <c r="K262" s="14">
        <f t="shared" si="8"/>
        <v>5.9944444444408873</v>
      </c>
      <c r="L262" s="15">
        <f t="shared" si="9"/>
        <v>5.9944444444408873</v>
      </c>
      <c r="M262" s="16">
        <f>NETWORKDAYS.INTL(DATE(YEAR(H262),MONTH(I262),DAY(H262)),DATE(YEAR(I262),MONTH(I262),DAY(I262)),1,[1]LISTAFERIADOS!$B$2:$B$194)</f>
        <v>5</v>
      </c>
      <c r="N262" s="17" t="str">
        <f>CONCATENATE(HOUR(Tabela132[[#This Row],[DATA INICIO]]),":",MINUTE(Tabela132[[#This Row],[DATA INICIO]]))</f>
        <v>15:27</v>
      </c>
      <c r="O262" s="12"/>
    </row>
    <row r="263" spans="1:15" ht="76.5" hidden="1" x14ac:dyDescent="0.25">
      <c r="A263" s="22" t="s">
        <v>113</v>
      </c>
      <c r="B263" s="23" t="s">
        <v>221</v>
      </c>
      <c r="C263" s="10" t="s">
        <v>222</v>
      </c>
      <c r="D263" s="11" t="s">
        <v>28</v>
      </c>
      <c r="E263" s="11" t="str">
        <f>CONCATENATE(Tabela132[[#This Row],[TRAMITE_SETOR]],"_Atualiz")</f>
        <v>CIP_Atualiz</v>
      </c>
      <c r="F263" s="12" t="s">
        <v>29</v>
      </c>
      <c r="G263" s="19" t="s">
        <v>26</v>
      </c>
      <c r="H263" s="25">
        <v>42179.638194444444</v>
      </c>
      <c r="I263" s="25">
        <v>42180.6875</v>
      </c>
      <c r="J263" s="26" t="s">
        <v>253</v>
      </c>
      <c r="K263" s="14">
        <f t="shared" si="8"/>
        <v>1.0493055555562023</v>
      </c>
      <c r="L263" s="15">
        <f t="shared" si="9"/>
        <v>1.0493055555562023</v>
      </c>
      <c r="M263" s="16">
        <f>NETWORKDAYS.INTL(DATE(YEAR(H263),MONTH(I263),DAY(H263)),DATE(YEAR(I263),MONTH(I263),DAY(I263)),1,[1]LISTAFERIADOS!$B$2:$B$194)</f>
        <v>2</v>
      </c>
      <c r="N263" s="17" t="str">
        <f>CONCATENATE(HOUR(Tabela132[[#This Row],[DATA INICIO]]),":",MINUTE(Tabela132[[#This Row],[DATA INICIO]]))</f>
        <v>15:19</v>
      </c>
      <c r="O263" s="12"/>
    </row>
    <row r="264" spans="1:15" ht="76.5" hidden="1" x14ac:dyDescent="0.25">
      <c r="A264" s="22" t="s">
        <v>113</v>
      </c>
      <c r="B264" s="23" t="s">
        <v>221</v>
      </c>
      <c r="C264" s="10" t="s">
        <v>222</v>
      </c>
      <c r="D264" s="11" t="s">
        <v>223</v>
      </c>
      <c r="E264" s="11" t="str">
        <f>CONCATENATE(Tabela132[[#This Row],[TRAMITE_SETOR]],"_Atualiz")</f>
        <v>SAPC_Atualiz</v>
      </c>
      <c r="F264" s="12" t="s">
        <v>224</v>
      </c>
      <c r="G264" s="12"/>
      <c r="H264" s="25">
        <v>42180.6875</v>
      </c>
      <c r="I264" s="25">
        <v>42180.790972222225</v>
      </c>
      <c r="J264" s="26" t="s">
        <v>254</v>
      </c>
      <c r="K264" s="14">
        <f t="shared" si="8"/>
        <v>0.10347222222480923</v>
      </c>
      <c r="L264" s="15">
        <f t="shared" si="9"/>
        <v>0.10347222222480923</v>
      </c>
      <c r="M264" s="16">
        <f>NETWORKDAYS.INTL(DATE(YEAR(H264),MONTH(I264),DAY(H264)),DATE(YEAR(I264),MONTH(I264),DAY(I264)),1,[1]LISTAFERIADOS!$B$2:$B$194)</f>
        <v>1</v>
      </c>
      <c r="N264" s="17" t="str">
        <f>CONCATENATE(HOUR(Tabela132[[#This Row],[DATA INICIO]]),":",MINUTE(Tabela132[[#This Row],[DATA INICIO]]))</f>
        <v>16:30</v>
      </c>
      <c r="O264" s="12"/>
    </row>
    <row r="265" spans="1:15" ht="38.25" hidden="1" x14ac:dyDescent="0.25">
      <c r="A265" s="22" t="s">
        <v>113</v>
      </c>
      <c r="B265" s="23" t="s">
        <v>221</v>
      </c>
      <c r="C265" s="10" t="s">
        <v>222</v>
      </c>
      <c r="D265" s="11" t="s">
        <v>66</v>
      </c>
      <c r="E265" s="11" t="str">
        <f>CONCATENATE(Tabela132[[#This Row],[TRAMITE_SETOR]],"_Atualiz")</f>
        <v>CPL_Atualiz</v>
      </c>
      <c r="F265" s="12" t="s">
        <v>67</v>
      </c>
      <c r="G265" s="12"/>
      <c r="H265" s="25">
        <v>42180.790972222225</v>
      </c>
      <c r="I265" s="25">
        <v>42180.801388888889</v>
      </c>
      <c r="J265" s="26" t="s">
        <v>255</v>
      </c>
      <c r="K265" s="14">
        <f t="shared" si="8"/>
        <v>1.0416666664241347E-2</v>
      </c>
      <c r="L265" s="15">
        <f t="shared" si="9"/>
        <v>1.0416666664241347E-2</v>
      </c>
      <c r="M265" s="16">
        <f>NETWORKDAYS.INTL(DATE(YEAR(H265),MONTH(I265),DAY(H265)),DATE(YEAR(I265),MONTH(I265),DAY(I265)),1,[1]LISTAFERIADOS!$B$2:$B$194)</f>
        <v>1</v>
      </c>
      <c r="N265" s="17" t="str">
        <f>CONCATENATE(HOUR(Tabela132[[#This Row],[DATA INICIO]]),":",MINUTE(Tabela132[[#This Row],[DATA INICIO]]))</f>
        <v>18:59</v>
      </c>
      <c r="O265" s="12"/>
    </row>
    <row r="266" spans="1:15" ht="38.25" hidden="1" x14ac:dyDescent="0.25">
      <c r="A266" s="22" t="s">
        <v>113</v>
      </c>
      <c r="B266" s="23" t="s">
        <v>221</v>
      </c>
      <c r="C266" s="10" t="s">
        <v>222</v>
      </c>
      <c r="D266" s="11" t="s">
        <v>223</v>
      </c>
      <c r="E266" s="11" t="str">
        <f>CONCATENATE(Tabela132[[#This Row],[TRAMITE_SETOR]],"_Atualiz")</f>
        <v>SAPC_Atualiz</v>
      </c>
      <c r="F266" s="12" t="s">
        <v>224</v>
      </c>
      <c r="G266" s="12"/>
      <c r="H266" s="25">
        <v>42180.801388888889</v>
      </c>
      <c r="I266" s="25">
        <v>42181.57916666667</v>
      </c>
      <c r="J266" s="26" t="s">
        <v>256</v>
      </c>
      <c r="K266" s="14">
        <f t="shared" si="8"/>
        <v>0.77777777778101154</v>
      </c>
      <c r="L266" s="15">
        <f t="shared" si="9"/>
        <v>0.77777777778101154</v>
      </c>
      <c r="M266" s="16">
        <f>NETWORKDAYS.INTL(DATE(YEAR(H266),MONTH(I266),DAY(H266)),DATE(YEAR(I266),MONTH(I266),DAY(I266)),1,[1]LISTAFERIADOS!$B$2:$B$194)</f>
        <v>2</v>
      </c>
      <c r="N266" s="17" t="str">
        <f>CONCATENATE(HOUR(Tabela132[[#This Row],[DATA INICIO]]),":",MINUTE(Tabela132[[#This Row],[DATA INICIO]]))</f>
        <v>19:14</v>
      </c>
      <c r="O266" s="12"/>
    </row>
    <row r="267" spans="1:15" ht="38.25" hidden="1" x14ac:dyDescent="0.25">
      <c r="A267" s="22" t="s">
        <v>113</v>
      </c>
      <c r="B267" s="23" t="s">
        <v>221</v>
      </c>
      <c r="C267" s="10" t="s">
        <v>222</v>
      </c>
      <c r="D267" s="11" t="s">
        <v>28</v>
      </c>
      <c r="E267" s="11" t="str">
        <f>CONCATENATE(Tabela132[[#This Row],[TRAMITE_SETOR]],"_Atualiz")</f>
        <v>CIP_Atualiz</v>
      </c>
      <c r="F267" s="12" t="s">
        <v>29</v>
      </c>
      <c r="G267" s="19" t="s">
        <v>26</v>
      </c>
      <c r="H267" s="25">
        <v>42181.57916666667</v>
      </c>
      <c r="I267" s="25">
        <v>42181.599999999999</v>
      </c>
      <c r="J267" s="26" t="s">
        <v>257</v>
      </c>
      <c r="K267" s="14">
        <f t="shared" si="8"/>
        <v>2.0833333328482695E-2</v>
      </c>
      <c r="L267" s="15">
        <f t="shared" si="9"/>
        <v>2.0833333328482695E-2</v>
      </c>
      <c r="M267" s="16">
        <f>NETWORKDAYS.INTL(DATE(YEAR(H267),MONTH(I267),DAY(H267)),DATE(YEAR(I267),MONTH(I267),DAY(I267)),1,[1]LISTAFERIADOS!$B$2:$B$194)</f>
        <v>1</v>
      </c>
      <c r="N267" s="17" t="str">
        <f>CONCATENATE(HOUR(Tabela132[[#This Row],[DATA INICIO]]),":",MINUTE(Tabela132[[#This Row],[DATA INICIO]]))</f>
        <v>13:54</v>
      </c>
      <c r="O267" s="12"/>
    </row>
    <row r="268" spans="1:15" ht="102" hidden="1" x14ac:dyDescent="0.25">
      <c r="A268" s="22" t="s">
        <v>113</v>
      </c>
      <c r="B268" s="23" t="s">
        <v>221</v>
      </c>
      <c r="C268" s="10" t="s">
        <v>222</v>
      </c>
      <c r="D268" s="11" t="s">
        <v>66</v>
      </c>
      <c r="E268" s="11" t="str">
        <f>CONCATENATE(Tabela132[[#This Row],[TRAMITE_SETOR]],"_Atualiz")</f>
        <v>CPL_Atualiz</v>
      </c>
      <c r="F268" s="12" t="s">
        <v>67</v>
      </c>
      <c r="G268" s="12"/>
      <c r="H268" s="25">
        <v>42181.599999999999</v>
      </c>
      <c r="I268" s="25">
        <v>42181.606249999997</v>
      </c>
      <c r="J268" s="26" t="s">
        <v>258</v>
      </c>
      <c r="K268" s="14">
        <f t="shared" si="8"/>
        <v>6.2499999985448085E-3</v>
      </c>
      <c r="L268" s="15">
        <f t="shared" si="9"/>
        <v>6.2499999985448085E-3</v>
      </c>
      <c r="M268" s="16">
        <f>NETWORKDAYS.INTL(DATE(YEAR(H268),MONTH(I268),DAY(H268)),DATE(YEAR(I268),MONTH(I268),DAY(I268)),1,[1]LISTAFERIADOS!$B$2:$B$194)</f>
        <v>1</v>
      </c>
      <c r="N268" s="17" t="str">
        <f>CONCATENATE(HOUR(Tabela132[[#This Row],[DATA INICIO]]),":",MINUTE(Tabela132[[#This Row],[DATA INICIO]]))</f>
        <v>14:24</v>
      </c>
      <c r="O268" s="12"/>
    </row>
    <row r="269" spans="1:15" ht="25.5" hidden="1" x14ac:dyDescent="0.25">
      <c r="A269" s="22" t="s">
        <v>113</v>
      </c>
      <c r="B269" s="23" t="s">
        <v>221</v>
      </c>
      <c r="C269" s="10" t="s">
        <v>222</v>
      </c>
      <c r="D269" s="11" t="s">
        <v>239</v>
      </c>
      <c r="E269" s="11" t="str">
        <f>CONCATENATE(Tabela132[[#This Row],[TRAMITE_SETOR]],"_Atualiz")</f>
        <v>SLIC_Atualiz</v>
      </c>
      <c r="F269" s="12" t="s">
        <v>240</v>
      </c>
      <c r="G269" s="12"/>
      <c r="H269" s="25">
        <v>42181.606249999997</v>
      </c>
      <c r="I269" s="25">
        <v>42185.404166666667</v>
      </c>
      <c r="J269" s="26" t="s">
        <v>259</v>
      </c>
      <c r="K269" s="14">
        <f t="shared" si="8"/>
        <v>3.7979166666700621</v>
      </c>
      <c r="L269" s="15">
        <f t="shared" si="9"/>
        <v>3.7979166666700621</v>
      </c>
      <c r="M269" s="16">
        <f>NETWORKDAYS.INTL(DATE(YEAR(H269),MONTH(I269),DAY(H269)),DATE(YEAR(I269),MONTH(I269),DAY(I269)),1,[1]LISTAFERIADOS!$B$2:$B$194)</f>
        <v>3</v>
      </c>
      <c r="N269" s="17" t="str">
        <f>CONCATENATE(HOUR(Tabela132[[#This Row],[DATA INICIO]]),":",MINUTE(Tabela132[[#This Row],[DATA INICIO]]))</f>
        <v>14:33</v>
      </c>
      <c r="O269" s="12"/>
    </row>
    <row r="270" spans="1:15" ht="25.5" hidden="1" x14ac:dyDescent="0.25">
      <c r="A270" s="22" t="s">
        <v>113</v>
      </c>
      <c r="B270" s="23" t="s">
        <v>221</v>
      </c>
      <c r="C270" s="10" t="s">
        <v>222</v>
      </c>
      <c r="D270" s="11" t="s">
        <v>66</v>
      </c>
      <c r="E270" s="11" t="str">
        <f>CONCATENATE(Tabela132[[#This Row],[TRAMITE_SETOR]],"_Atualiz")</f>
        <v>CPL_Atualiz</v>
      </c>
      <c r="F270" s="12" t="s">
        <v>67</v>
      </c>
      <c r="G270" s="12"/>
      <c r="H270" s="25">
        <v>42185.404166666667</v>
      </c>
      <c r="I270" s="25">
        <v>42185.672222222223</v>
      </c>
      <c r="J270" s="26" t="s">
        <v>260</v>
      </c>
      <c r="K270" s="14">
        <f t="shared" si="8"/>
        <v>0.26805555555620231</v>
      </c>
      <c r="L270" s="15">
        <f t="shared" si="9"/>
        <v>0.26805555555620231</v>
      </c>
      <c r="M270" s="16">
        <f>NETWORKDAYS.INTL(DATE(YEAR(H270),MONTH(I270),DAY(H270)),DATE(YEAR(I270),MONTH(I270),DAY(I270)),1,[1]LISTAFERIADOS!$B$2:$B$194)</f>
        <v>1</v>
      </c>
      <c r="N270" s="17" t="str">
        <f>CONCATENATE(HOUR(Tabela132[[#This Row],[DATA INICIO]]),":",MINUTE(Tabela132[[#This Row],[DATA INICIO]]))</f>
        <v>9:42</v>
      </c>
      <c r="O270" s="12"/>
    </row>
    <row r="271" spans="1:15" ht="51" hidden="1" x14ac:dyDescent="0.25">
      <c r="A271" s="22" t="s">
        <v>113</v>
      </c>
      <c r="B271" s="23" t="s">
        <v>221</v>
      </c>
      <c r="C271" s="10" t="s">
        <v>222</v>
      </c>
      <c r="D271" s="11" t="s">
        <v>28</v>
      </c>
      <c r="E271" s="11" t="str">
        <f>CONCATENATE(Tabela132[[#This Row],[TRAMITE_SETOR]],"_Atualiz")</f>
        <v>CIP_Atualiz</v>
      </c>
      <c r="F271" s="12" t="s">
        <v>29</v>
      </c>
      <c r="G271" s="19" t="s">
        <v>26</v>
      </c>
      <c r="H271" s="25">
        <v>42185.672222222223</v>
      </c>
      <c r="I271" s="25">
        <v>42186.623611111114</v>
      </c>
      <c r="J271" s="26" t="s">
        <v>261</v>
      </c>
      <c r="K271" s="14">
        <f t="shared" si="8"/>
        <v>0.95138888889050577</v>
      </c>
      <c r="L271" s="15">
        <f t="shared" si="9"/>
        <v>0.95138888889050577</v>
      </c>
      <c r="M271" s="16">
        <f>NETWORKDAYS.INTL(DATE(YEAR(H271),MONTH(I271),DAY(H271)),DATE(YEAR(I271),MONTH(I271),DAY(I271)),1,[1]LISTAFERIADOS!$B$2:$B$194)</f>
        <v>-22</v>
      </c>
      <c r="N271" s="17" t="str">
        <f>CONCATENATE(HOUR(Tabela132[[#This Row],[DATA INICIO]]),":",MINUTE(Tabela132[[#This Row],[DATA INICIO]]))</f>
        <v>16:8</v>
      </c>
      <c r="O271" s="12"/>
    </row>
    <row r="272" spans="1:15" ht="127.5" hidden="1" x14ac:dyDescent="0.25">
      <c r="A272" s="22" t="s">
        <v>113</v>
      </c>
      <c r="B272" s="23" t="s">
        <v>221</v>
      </c>
      <c r="C272" s="10" t="s">
        <v>222</v>
      </c>
      <c r="D272" s="11" t="s">
        <v>223</v>
      </c>
      <c r="E272" s="11" t="str">
        <f>CONCATENATE(Tabela132[[#This Row],[TRAMITE_SETOR]],"_Atualiz")</f>
        <v>SAPC_Atualiz</v>
      </c>
      <c r="F272" s="12" t="s">
        <v>224</v>
      </c>
      <c r="G272" s="12"/>
      <c r="H272" s="25">
        <v>42186.623611111114</v>
      </c>
      <c r="I272" s="25">
        <v>42195.722916666666</v>
      </c>
      <c r="J272" s="26" t="s">
        <v>262</v>
      </c>
      <c r="K272" s="14">
        <f t="shared" si="8"/>
        <v>9.0993055555518367</v>
      </c>
      <c r="L272" s="15">
        <f t="shared" si="9"/>
        <v>9.0993055555518367</v>
      </c>
      <c r="M272" s="16">
        <f>NETWORKDAYS.INTL(DATE(YEAR(H272),MONTH(I272),DAY(H272)),DATE(YEAR(I272),MONTH(I272),DAY(I272)),1,[1]LISTAFERIADOS!$B$2:$B$194)</f>
        <v>8</v>
      </c>
      <c r="N272" s="17" t="str">
        <f>CONCATENATE(HOUR(Tabela132[[#This Row],[DATA INICIO]]),":",MINUTE(Tabela132[[#This Row],[DATA INICIO]]))</f>
        <v>14:58</v>
      </c>
      <c r="O272" s="12"/>
    </row>
    <row r="273" spans="1:15" ht="89.25" hidden="1" x14ac:dyDescent="0.25">
      <c r="A273" s="22" t="s">
        <v>113</v>
      </c>
      <c r="B273" s="23" t="s">
        <v>221</v>
      </c>
      <c r="C273" s="10" t="s">
        <v>222</v>
      </c>
      <c r="D273" s="11" t="s">
        <v>28</v>
      </c>
      <c r="E273" s="11" t="str">
        <f>CONCATENATE(Tabela132[[#This Row],[TRAMITE_SETOR]],"_Atualiz")</f>
        <v>CIP_Atualiz</v>
      </c>
      <c r="F273" s="12" t="s">
        <v>29</v>
      </c>
      <c r="G273" s="19" t="s">
        <v>26</v>
      </c>
      <c r="H273" s="25">
        <v>42195.722916666666</v>
      </c>
      <c r="I273" s="25">
        <v>42198.70416666667</v>
      </c>
      <c r="J273" s="26" t="s">
        <v>263</v>
      </c>
      <c r="K273" s="14">
        <f t="shared" si="8"/>
        <v>2.9812500000043656</v>
      </c>
      <c r="L273" s="15">
        <f t="shared" si="9"/>
        <v>2.9812500000043656</v>
      </c>
      <c r="M273" s="16">
        <f>NETWORKDAYS.INTL(DATE(YEAR(H273),MONTH(I273),DAY(H273)),DATE(YEAR(I273),MONTH(I273),DAY(I273)),1,[1]LISTAFERIADOS!$B$2:$B$194)</f>
        <v>2</v>
      </c>
      <c r="N273" s="17" t="str">
        <f>CONCATENATE(HOUR(Tabela132[[#This Row],[DATA INICIO]]),":",MINUTE(Tabela132[[#This Row],[DATA INICIO]]))</f>
        <v>17:21</v>
      </c>
      <c r="O273" s="12"/>
    </row>
    <row r="274" spans="1:15" ht="76.5" hidden="1" x14ac:dyDescent="0.25">
      <c r="A274" s="22" t="s">
        <v>113</v>
      </c>
      <c r="B274" s="23" t="s">
        <v>221</v>
      </c>
      <c r="C274" s="10" t="s">
        <v>222</v>
      </c>
      <c r="D274" s="11" t="s">
        <v>223</v>
      </c>
      <c r="E274" s="11" t="str">
        <f>CONCATENATE(Tabela132[[#This Row],[TRAMITE_SETOR]],"_Atualiz")</f>
        <v>SAPC_Atualiz</v>
      </c>
      <c r="F274" s="12" t="s">
        <v>224</v>
      </c>
      <c r="G274" s="12"/>
      <c r="H274" s="25">
        <v>42198.70416666667</v>
      </c>
      <c r="I274" s="25">
        <v>42199.624305555553</v>
      </c>
      <c r="J274" s="26" t="s">
        <v>264</v>
      </c>
      <c r="K274" s="14">
        <f t="shared" si="8"/>
        <v>0.92013888888322981</v>
      </c>
      <c r="L274" s="15">
        <f t="shared" si="9"/>
        <v>0.92013888888322981</v>
      </c>
      <c r="M274" s="16">
        <f>NETWORKDAYS.INTL(DATE(YEAR(H274),MONTH(I274),DAY(H274)),DATE(YEAR(I274),MONTH(I274),DAY(I274)),1,[1]LISTAFERIADOS!$B$2:$B$194)</f>
        <v>2</v>
      </c>
      <c r="N274" s="17" t="str">
        <f>CONCATENATE(HOUR(Tabela132[[#This Row],[DATA INICIO]]),":",MINUTE(Tabela132[[#This Row],[DATA INICIO]]))</f>
        <v>16:54</v>
      </c>
      <c r="O274" s="12"/>
    </row>
    <row r="275" spans="1:15" ht="38.25" hidden="1" x14ac:dyDescent="0.25">
      <c r="A275" s="22" t="s">
        <v>113</v>
      </c>
      <c r="B275" s="23" t="s">
        <v>221</v>
      </c>
      <c r="C275" s="10" t="s">
        <v>222</v>
      </c>
      <c r="D275" s="11" t="s">
        <v>28</v>
      </c>
      <c r="E275" s="11" t="str">
        <f>CONCATENATE(Tabela132[[#This Row],[TRAMITE_SETOR]],"_Atualiz")</f>
        <v>CIP_Atualiz</v>
      </c>
      <c r="F275" s="12" t="s">
        <v>29</v>
      </c>
      <c r="G275" s="19" t="s">
        <v>26</v>
      </c>
      <c r="H275" s="25">
        <v>42199.624305555553</v>
      </c>
      <c r="I275" s="25">
        <v>42200.565972222219</v>
      </c>
      <c r="J275" s="26" t="s">
        <v>257</v>
      </c>
      <c r="K275" s="14">
        <f t="shared" si="8"/>
        <v>0.94166666666569654</v>
      </c>
      <c r="L275" s="15">
        <f t="shared" si="9"/>
        <v>0.94166666666569654</v>
      </c>
      <c r="M275" s="16">
        <f>NETWORKDAYS.INTL(DATE(YEAR(H275),MONTH(I275),DAY(H275)),DATE(YEAR(I275),MONTH(I275),DAY(I275)),1,[1]LISTAFERIADOS!$B$2:$B$194)</f>
        <v>2</v>
      </c>
      <c r="N275" s="17" t="str">
        <f>CONCATENATE(HOUR(Tabela132[[#This Row],[DATA INICIO]]),":",MINUTE(Tabela132[[#This Row],[DATA INICIO]]))</f>
        <v>14:59</v>
      </c>
      <c r="O275" s="12"/>
    </row>
    <row r="276" spans="1:15" ht="89.25" hidden="1" x14ac:dyDescent="0.25">
      <c r="A276" s="22" t="s">
        <v>113</v>
      </c>
      <c r="B276" s="23" t="s">
        <v>221</v>
      </c>
      <c r="C276" s="10" t="s">
        <v>222</v>
      </c>
      <c r="D276" s="11" t="s">
        <v>223</v>
      </c>
      <c r="E276" s="11" t="str">
        <f>CONCATENATE(Tabela132[[#This Row],[TRAMITE_SETOR]],"_Atualiz")</f>
        <v>SAPC_Atualiz</v>
      </c>
      <c r="F276" s="12" t="s">
        <v>224</v>
      </c>
      <c r="G276" s="12"/>
      <c r="H276" s="25">
        <v>42200.565972222219</v>
      </c>
      <c r="I276" s="25">
        <v>42237.756249999999</v>
      </c>
      <c r="J276" s="26" t="s">
        <v>265</v>
      </c>
      <c r="K276" s="14">
        <f t="shared" si="8"/>
        <v>37.190277777779556</v>
      </c>
      <c r="L276" s="15">
        <f t="shared" si="9"/>
        <v>37.190277777779556</v>
      </c>
      <c r="M276" s="16">
        <f>NETWORKDAYS.INTL(DATE(YEAR(H276),MONTH(I276),DAY(H276)),DATE(YEAR(I276),MONTH(I276),DAY(I276)),1,[1]LISTAFERIADOS!$B$2:$B$194)</f>
        <v>5</v>
      </c>
      <c r="N276" s="17" t="str">
        <f>CONCATENATE(HOUR(Tabela132[[#This Row],[DATA INICIO]]),":",MINUTE(Tabela132[[#This Row],[DATA INICIO]]))</f>
        <v>13:35</v>
      </c>
      <c r="O276" s="12"/>
    </row>
    <row r="277" spans="1:15" ht="38.25" hidden="1" x14ac:dyDescent="0.25">
      <c r="A277" s="22" t="s">
        <v>113</v>
      </c>
      <c r="B277" s="23" t="s">
        <v>221</v>
      </c>
      <c r="C277" s="10" t="s">
        <v>222</v>
      </c>
      <c r="D277" s="11" t="s">
        <v>28</v>
      </c>
      <c r="E277" s="11" t="str">
        <f>CONCATENATE(Tabela132[[#This Row],[TRAMITE_SETOR]],"_Atualiz")</f>
        <v>CIP_Atualiz</v>
      </c>
      <c r="F277" s="12" t="s">
        <v>29</v>
      </c>
      <c r="G277" s="19" t="s">
        <v>26</v>
      </c>
      <c r="H277" s="25">
        <v>42237.756249999999</v>
      </c>
      <c r="I277" s="25">
        <v>42241.70208333333</v>
      </c>
      <c r="J277" s="26" t="s">
        <v>266</v>
      </c>
      <c r="K277" s="14">
        <f t="shared" si="8"/>
        <v>3.9458333333313931</v>
      </c>
      <c r="L277" s="15">
        <f t="shared" si="9"/>
        <v>3.9458333333313931</v>
      </c>
      <c r="M277" s="16">
        <f>NETWORKDAYS.INTL(DATE(YEAR(H277),MONTH(I277),DAY(H277)),DATE(YEAR(I277),MONTH(I277),DAY(I277)),1,[1]LISTAFERIADOS!$B$2:$B$194)</f>
        <v>3</v>
      </c>
      <c r="N277" s="17" t="str">
        <f>CONCATENATE(HOUR(Tabela132[[#This Row],[DATA INICIO]]),":",MINUTE(Tabela132[[#This Row],[DATA INICIO]]))</f>
        <v>18:9</v>
      </c>
      <c r="O277" s="12"/>
    </row>
    <row r="278" spans="1:15" ht="25.5" hidden="1" x14ac:dyDescent="0.25">
      <c r="A278" s="22" t="s">
        <v>113</v>
      </c>
      <c r="B278" s="23" t="s">
        <v>221</v>
      </c>
      <c r="C278" s="10" t="s">
        <v>222</v>
      </c>
      <c r="D278" s="11" t="s">
        <v>223</v>
      </c>
      <c r="E278" s="11" t="str">
        <f>CONCATENATE(Tabela132[[#This Row],[TRAMITE_SETOR]],"_Atualiz")</f>
        <v>SAPC_Atualiz</v>
      </c>
      <c r="F278" s="12" t="s">
        <v>224</v>
      </c>
      <c r="G278" s="12"/>
      <c r="H278" s="25">
        <v>42241.70208333333</v>
      </c>
      <c r="I278" s="25">
        <v>42247.625694444447</v>
      </c>
      <c r="J278" s="26" t="s">
        <v>180</v>
      </c>
      <c r="K278" s="14">
        <f t="shared" si="8"/>
        <v>5.9236111111167702</v>
      </c>
      <c r="L278" s="15">
        <f t="shared" si="9"/>
        <v>5.9236111111167702</v>
      </c>
      <c r="M278" s="16">
        <f>NETWORKDAYS.INTL(DATE(YEAR(H278),MONTH(I278),DAY(H278)),DATE(YEAR(I278),MONTH(I278),DAY(I278)),1,[1]LISTAFERIADOS!$B$2:$B$194)</f>
        <v>5</v>
      </c>
      <c r="N278" s="17" t="str">
        <f>CONCATENATE(HOUR(Tabela132[[#This Row],[DATA INICIO]]),":",MINUTE(Tabela132[[#This Row],[DATA INICIO]]))</f>
        <v>16:51</v>
      </c>
      <c r="O278" s="12"/>
    </row>
    <row r="279" spans="1:15" ht="38.25" hidden="1" x14ac:dyDescent="0.25">
      <c r="A279" s="22" t="s">
        <v>113</v>
      </c>
      <c r="B279" s="23" t="s">
        <v>221</v>
      </c>
      <c r="C279" s="10" t="s">
        <v>222</v>
      </c>
      <c r="D279" s="11" t="s">
        <v>28</v>
      </c>
      <c r="E279" s="11" t="str">
        <f>CONCATENATE(Tabela132[[#This Row],[TRAMITE_SETOR]],"_Atualiz")</f>
        <v>CIP_Atualiz</v>
      </c>
      <c r="F279" s="12" t="s">
        <v>29</v>
      </c>
      <c r="G279" s="19" t="s">
        <v>26</v>
      </c>
      <c r="H279" s="25">
        <v>42247.625694444447</v>
      </c>
      <c r="I279" s="25">
        <v>42248.611805555556</v>
      </c>
      <c r="J279" s="26" t="s">
        <v>267</v>
      </c>
      <c r="K279" s="14">
        <f t="shared" si="8"/>
        <v>0.98611111110949423</v>
      </c>
      <c r="L279" s="15">
        <f t="shared" si="9"/>
        <v>0.98611111110949423</v>
      </c>
      <c r="M279" s="16">
        <f>NETWORKDAYS.INTL(DATE(YEAR(H279),MONTH(I279),DAY(H279)),DATE(YEAR(I279),MONTH(I279),DAY(I279)),1,[1]LISTAFERIADOS!$B$2:$B$194)</f>
        <v>-21</v>
      </c>
      <c r="N279" s="17" t="str">
        <f>CONCATENATE(HOUR(Tabela132[[#This Row],[DATA INICIO]]),":",MINUTE(Tabela132[[#This Row],[DATA INICIO]]))</f>
        <v>15:1</v>
      </c>
      <c r="O279" s="12"/>
    </row>
    <row r="280" spans="1:15" ht="51" hidden="1" x14ac:dyDescent="0.25">
      <c r="A280" s="22" t="s">
        <v>113</v>
      </c>
      <c r="B280" s="23" t="s">
        <v>221</v>
      </c>
      <c r="C280" s="10" t="s">
        <v>222</v>
      </c>
      <c r="D280" s="11" t="s">
        <v>35</v>
      </c>
      <c r="E280" s="11" t="str">
        <f>CONCATENATE(Tabela132[[#This Row],[TRAMITE_SETOR]],"_Atualiz")</f>
        <v>SECADM_Atualiz</v>
      </c>
      <c r="F280" s="12" t="s">
        <v>36</v>
      </c>
      <c r="G280" s="12"/>
      <c r="H280" s="25">
        <v>42248.611805555556</v>
      </c>
      <c r="I280" s="25">
        <v>42248.763194444444</v>
      </c>
      <c r="J280" s="26" t="s">
        <v>268</v>
      </c>
      <c r="K280" s="14">
        <f t="shared" si="8"/>
        <v>0.15138888888759539</v>
      </c>
      <c r="L280" s="15">
        <f t="shared" si="9"/>
        <v>0.15138888888759539</v>
      </c>
      <c r="M280" s="16">
        <f>NETWORKDAYS.INTL(DATE(YEAR(H280),MONTH(I280),DAY(H280)),DATE(YEAR(I280),MONTH(I280),DAY(I280)),1,[1]LISTAFERIADOS!$B$2:$B$194)</f>
        <v>1</v>
      </c>
      <c r="N280" s="17" t="str">
        <f>CONCATENATE(HOUR(Tabela132[[#This Row],[DATA INICIO]]),":",MINUTE(Tabela132[[#This Row],[DATA INICIO]]))</f>
        <v>14:41</v>
      </c>
      <c r="O280" s="12"/>
    </row>
    <row r="281" spans="1:15" hidden="1" x14ac:dyDescent="0.25">
      <c r="A281" s="22" t="s">
        <v>113</v>
      </c>
      <c r="B281" s="23" t="s">
        <v>221</v>
      </c>
      <c r="C281" s="10" t="s">
        <v>222</v>
      </c>
      <c r="D281" s="11" t="s">
        <v>28</v>
      </c>
      <c r="E281" s="11" t="str">
        <f>CONCATENATE(Tabela132[[#This Row],[TRAMITE_SETOR]],"_Atualiz")</f>
        <v>CIP_Atualiz</v>
      </c>
      <c r="F281" s="12" t="s">
        <v>29</v>
      </c>
      <c r="G281" s="19" t="s">
        <v>26</v>
      </c>
      <c r="H281" s="25">
        <v>42248.763194444444</v>
      </c>
      <c r="I281" s="25">
        <v>42249.539583333331</v>
      </c>
      <c r="J281" s="26" t="s">
        <v>269</v>
      </c>
      <c r="K281" s="14">
        <f t="shared" si="8"/>
        <v>0.77638888888759539</v>
      </c>
      <c r="L281" s="15">
        <f t="shared" si="9"/>
        <v>0.77638888888759539</v>
      </c>
      <c r="M281" s="16">
        <f>NETWORKDAYS.INTL(DATE(YEAR(H281),MONTH(I281),DAY(H281)),DATE(YEAR(I281),MONTH(I281),DAY(I281)),1,[1]LISTAFERIADOS!$B$2:$B$194)</f>
        <v>2</v>
      </c>
      <c r="N281" s="17" t="str">
        <f>CONCATENATE(HOUR(Tabela132[[#This Row],[DATA INICIO]]),":",MINUTE(Tabela132[[#This Row],[DATA INICIO]]))</f>
        <v>18:19</v>
      </c>
      <c r="O281" s="12"/>
    </row>
    <row r="282" spans="1:15" ht="89.25" hidden="1" x14ac:dyDescent="0.25">
      <c r="A282" s="22" t="s">
        <v>113</v>
      </c>
      <c r="B282" s="23" t="s">
        <v>221</v>
      </c>
      <c r="C282" s="10" t="s">
        <v>222</v>
      </c>
      <c r="D282" s="11" t="s">
        <v>35</v>
      </c>
      <c r="E282" s="11" t="str">
        <f>CONCATENATE(Tabela132[[#This Row],[TRAMITE_SETOR]],"_Atualiz")</f>
        <v>SECADM_Atualiz</v>
      </c>
      <c r="F282" s="12" t="s">
        <v>36</v>
      </c>
      <c r="G282" s="12"/>
      <c r="H282" s="25">
        <v>42249.539583333331</v>
      </c>
      <c r="I282" s="25">
        <v>42250.806250000001</v>
      </c>
      <c r="J282" s="26" t="s">
        <v>270</v>
      </c>
      <c r="K282" s="14">
        <f t="shared" si="8"/>
        <v>1.2666666666700621</v>
      </c>
      <c r="L282" s="15">
        <f t="shared" si="9"/>
        <v>1.2666666666700621</v>
      </c>
      <c r="M282" s="16">
        <f>NETWORKDAYS.INTL(DATE(YEAR(H282),MONTH(I282),DAY(H282)),DATE(YEAR(I282),MONTH(I282),DAY(I282)),1,[1]LISTAFERIADOS!$B$2:$B$194)</f>
        <v>2</v>
      </c>
      <c r="N282" s="17" t="str">
        <f>CONCATENATE(HOUR(Tabela132[[#This Row],[DATA INICIO]]),":",MINUTE(Tabela132[[#This Row],[DATA INICIO]]))</f>
        <v>12:57</v>
      </c>
      <c r="O282" s="12"/>
    </row>
    <row r="283" spans="1:15" ht="25.5" hidden="1" x14ac:dyDescent="0.25">
      <c r="A283" s="22" t="s">
        <v>113</v>
      </c>
      <c r="B283" s="23" t="s">
        <v>221</v>
      </c>
      <c r="C283" s="10" t="s">
        <v>222</v>
      </c>
      <c r="D283" s="11" t="s">
        <v>66</v>
      </c>
      <c r="E283" s="11" t="str">
        <f>CONCATENATE(Tabela132[[#This Row],[TRAMITE_SETOR]],"_Atualiz")</f>
        <v>CPL_Atualiz</v>
      </c>
      <c r="F283" s="12" t="s">
        <v>67</v>
      </c>
      <c r="G283" s="12"/>
      <c r="H283" s="25">
        <v>42250.806250000001</v>
      </c>
      <c r="I283" s="25">
        <v>42250.834027777775</v>
      </c>
      <c r="J283" s="26" t="s">
        <v>271</v>
      </c>
      <c r="K283" s="14">
        <f t="shared" si="8"/>
        <v>2.7777777773735579E-2</v>
      </c>
      <c r="L283" s="15">
        <f t="shared" si="9"/>
        <v>2.7777777773735579E-2</v>
      </c>
      <c r="M283" s="16">
        <f>NETWORKDAYS.INTL(DATE(YEAR(H283),MONTH(I283),DAY(H283)),DATE(YEAR(I283),MONTH(I283),DAY(I283)),1,[1]LISTAFERIADOS!$B$2:$B$194)</f>
        <v>1</v>
      </c>
      <c r="N283" s="17" t="str">
        <f>CONCATENATE(HOUR(Tabela132[[#This Row],[DATA INICIO]]),":",MINUTE(Tabela132[[#This Row],[DATA INICIO]]))</f>
        <v>19:21</v>
      </c>
      <c r="O283" s="12"/>
    </row>
    <row r="284" spans="1:15" ht="38.25" hidden="1" x14ac:dyDescent="0.25">
      <c r="A284" s="22" t="s">
        <v>113</v>
      </c>
      <c r="B284" s="23" t="s">
        <v>221</v>
      </c>
      <c r="C284" s="10" t="s">
        <v>222</v>
      </c>
      <c r="D284" s="11" t="s">
        <v>239</v>
      </c>
      <c r="E284" s="11" t="str">
        <f>CONCATENATE(Tabela132[[#This Row],[TRAMITE_SETOR]],"_Atualiz")</f>
        <v>SLIC_Atualiz</v>
      </c>
      <c r="F284" s="12" t="s">
        <v>240</v>
      </c>
      <c r="G284" s="12"/>
      <c r="H284" s="25">
        <v>42250.834027777775</v>
      </c>
      <c r="I284" s="25">
        <v>42258.726388888892</v>
      </c>
      <c r="J284" s="26" t="s">
        <v>272</v>
      </c>
      <c r="K284" s="14">
        <f t="shared" si="8"/>
        <v>7.8923611111167702</v>
      </c>
      <c r="L284" s="15">
        <f t="shared" si="9"/>
        <v>7.8923611111167702</v>
      </c>
      <c r="M284" s="16">
        <f>NETWORKDAYS.INTL(DATE(YEAR(H284),MONTH(I284),DAY(H284)),DATE(YEAR(I284),MONTH(I284),DAY(I284)),1,[1]LISTAFERIADOS!$B$2:$B$194)</f>
        <v>5</v>
      </c>
      <c r="N284" s="17" t="str">
        <f>CONCATENATE(HOUR(Tabela132[[#This Row],[DATA INICIO]]),":",MINUTE(Tabela132[[#This Row],[DATA INICIO]]))</f>
        <v>20:1</v>
      </c>
      <c r="O284" s="12"/>
    </row>
    <row r="285" spans="1:15" hidden="1" x14ac:dyDescent="0.25">
      <c r="A285" s="22" t="s">
        <v>113</v>
      </c>
      <c r="B285" s="23" t="s">
        <v>221</v>
      </c>
      <c r="C285" s="10" t="s">
        <v>222</v>
      </c>
      <c r="D285" s="11" t="s">
        <v>47</v>
      </c>
      <c r="E285" s="11" t="str">
        <f>CONCATENATE(Tabela132[[#This Row],[TRAMITE_SETOR]],"_Atualiz")</f>
        <v>CLC_Atualiz</v>
      </c>
      <c r="F285" s="12" t="s">
        <v>48</v>
      </c>
      <c r="G285" s="12"/>
      <c r="H285" s="25">
        <v>42258.726388888892</v>
      </c>
      <c r="I285" s="25">
        <v>42262.771527777775</v>
      </c>
      <c r="J285" s="26" t="s">
        <v>273</v>
      </c>
      <c r="K285" s="14">
        <f t="shared" si="8"/>
        <v>4.0451388888832298</v>
      </c>
      <c r="L285" s="15">
        <f t="shared" si="9"/>
        <v>4.0451388888832298</v>
      </c>
      <c r="M285" s="16">
        <f>NETWORKDAYS.INTL(DATE(YEAR(H285),MONTH(I285),DAY(H285)),DATE(YEAR(I285),MONTH(I285),DAY(I285)),1,[1]LISTAFERIADOS!$B$2:$B$194)</f>
        <v>3</v>
      </c>
      <c r="N285" s="17" t="str">
        <f>CONCATENATE(HOUR(Tabela132[[#This Row],[DATA INICIO]]),":",MINUTE(Tabela132[[#This Row],[DATA INICIO]]))</f>
        <v>17:26</v>
      </c>
      <c r="O285" s="12"/>
    </row>
    <row r="286" spans="1:15" ht="25.5" hidden="1" x14ac:dyDescent="0.25">
      <c r="A286" s="22" t="s">
        <v>113</v>
      </c>
      <c r="B286" s="23" t="s">
        <v>221</v>
      </c>
      <c r="C286" s="10" t="s">
        <v>222</v>
      </c>
      <c r="D286" s="11" t="s">
        <v>35</v>
      </c>
      <c r="E286" s="11" t="str">
        <f>CONCATENATE(Tabela132[[#This Row],[TRAMITE_SETOR]],"_Atualiz")</f>
        <v>SECADM_Atualiz</v>
      </c>
      <c r="F286" s="12" t="s">
        <v>36</v>
      </c>
      <c r="G286" s="12"/>
      <c r="H286" s="25">
        <v>42262.771527777775</v>
      </c>
      <c r="I286" s="25">
        <v>42262.824999999997</v>
      </c>
      <c r="J286" s="26" t="s">
        <v>274</v>
      </c>
      <c r="K286" s="14">
        <f t="shared" si="8"/>
        <v>5.3472222221898846E-2</v>
      </c>
      <c r="L286" s="15">
        <f t="shared" si="9"/>
        <v>5.3472222221898846E-2</v>
      </c>
      <c r="M286" s="16">
        <f>NETWORKDAYS.INTL(DATE(YEAR(H286),MONTH(I286),DAY(H286)),DATE(YEAR(I286),MONTH(I286),DAY(I286)),1,[1]LISTAFERIADOS!$B$2:$B$194)</f>
        <v>1</v>
      </c>
      <c r="N286" s="17" t="str">
        <f>CONCATENATE(HOUR(Tabela132[[#This Row],[DATA INICIO]]),":",MINUTE(Tabela132[[#This Row],[DATA INICIO]]))</f>
        <v>18:31</v>
      </c>
      <c r="O286" s="12"/>
    </row>
    <row r="287" spans="1:15" ht="114.75" hidden="1" x14ac:dyDescent="0.25">
      <c r="A287" s="22" t="s">
        <v>113</v>
      </c>
      <c r="B287" s="23" t="s">
        <v>221</v>
      </c>
      <c r="C287" s="10" t="s">
        <v>222</v>
      </c>
      <c r="D287" s="11" t="s">
        <v>28</v>
      </c>
      <c r="E287" s="11" t="str">
        <f>CONCATENATE(Tabela132[[#This Row],[TRAMITE_SETOR]],"_Atualiz")</f>
        <v>CIP_Atualiz</v>
      </c>
      <c r="F287" s="12" t="s">
        <v>29</v>
      </c>
      <c r="G287" s="19" t="s">
        <v>26</v>
      </c>
      <c r="H287" s="25">
        <v>42262.824999999997</v>
      </c>
      <c r="I287" s="25">
        <v>42268.742361111108</v>
      </c>
      <c r="J287" s="26" t="s">
        <v>275</v>
      </c>
      <c r="K287" s="14">
        <f t="shared" si="8"/>
        <v>5.9173611111109494</v>
      </c>
      <c r="L287" s="15">
        <f t="shared" si="9"/>
        <v>5.9173611111109494</v>
      </c>
      <c r="M287" s="16">
        <f>NETWORKDAYS.INTL(DATE(YEAR(H287),MONTH(I287),DAY(H287)),DATE(YEAR(I287),MONTH(I287),DAY(I287)),1,[1]LISTAFERIADOS!$B$2:$B$194)</f>
        <v>5</v>
      </c>
      <c r="N287" s="17" t="str">
        <f>CONCATENATE(HOUR(Tabela132[[#This Row],[DATA INICIO]]),":",MINUTE(Tabela132[[#This Row],[DATA INICIO]]))</f>
        <v>19:48</v>
      </c>
      <c r="O287" s="12"/>
    </row>
    <row r="288" spans="1:15" ht="25.5" hidden="1" x14ac:dyDescent="0.25">
      <c r="A288" s="22" t="s">
        <v>113</v>
      </c>
      <c r="B288" s="23" t="s">
        <v>221</v>
      </c>
      <c r="C288" s="10" t="s">
        <v>222</v>
      </c>
      <c r="D288" s="11" t="s">
        <v>223</v>
      </c>
      <c r="E288" s="11" t="str">
        <f>CONCATENATE(Tabela132[[#This Row],[TRAMITE_SETOR]],"_Atualiz")</f>
        <v>SAPC_Atualiz</v>
      </c>
      <c r="F288" s="12" t="s">
        <v>224</v>
      </c>
      <c r="G288" s="12"/>
      <c r="H288" s="25">
        <v>42268.742361111108</v>
      </c>
      <c r="I288" s="25">
        <v>42278.743055555555</v>
      </c>
      <c r="J288" s="26" t="s">
        <v>276</v>
      </c>
      <c r="K288" s="14">
        <f t="shared" si="8"/>
        <v>10.000694444446708</v>
      </c>
      <c r="L288" s="15">
        <f t="shared" si="9"/>
        <v>10.000694444446708</v>
      </c>
      <c r="M288" s="16">
        <f>NETWORKDAYS.INTL(DATE(YEAR(H288),MONTH(I288),DAY(H288)),DATE(YEAR(I288),MONTH(I288),DAY(I288)),1,[1]LISTAFERIADOS!$B$2:$B$194)</f>
        <v>-14</v>
      </c>
      <c r="N288" s="17" t="str">
        <f>CONCATENATE(HOUR(Tabela132[[#This Row],[DATA INICIO]]),":",MINUTE(Tabela132[[#This Row],[DATA INICIO]]))</f>
        <v>17:49</v>
      </c>
      <c r="O288" s="12"/>
    </row>
    <row r="289" spans="1:15" ht="114.75" hidden="1" x14ac:dyDescent="0.25">
      <c r="A289" s="22" t="s">
        <v>113</v>
      </c>
      <c r="B289" s="23" t="s">
        <v>221</v>
      </c>
      <c r="C289" s="10" t="s">
        <v>222</v>
      </c>
      <c r="D289" s="11" t="s">
        <v>28</v>
      </c>
      <c r="E289" s="11" t="str">
        <f>CONCATENATE(Tabela132[[#This Row],[TRAMITE_SETOR]],"_Atualiz")</f>
        <v>CIP_Atualiz</v>
      </c>
      <c r="F289" s="12" t="s">
        <v>29</v>
      </c>
      <c r="G289" s="19" t="s">
        <v>26</v>
      </c>
      <c r="H289" s="25">
        <v>42278.743055555555</v>
      </c>
      <c r="I289" s="25">
        <v>42283.576388888891</v>
      </c>
      <c r="J289" s="26" t="s">
        <v>277</v>
      </c>
      <c r="K289" s="14">
        <f t="shared" si="8"/>
        <v>4.8333333333357587</v>
      </c>
      <c r="L289" s="15">
        <f t="shared" si="9"/>
        <v>4.8333333333357587</v>
      </c>
      <c r="M289" s="16">
        <f>NETWORKDAYS.INTL(DATE(YEAR(H289),MONTH(I289),DAY(H289)),DATE(YEAR(I289),MONTH(I289),DAY(I289)),1,[1]LISTAFERIADOS!$B$2:$B$194)</f>
        <v>4</v>
      </c>
      <c r="N289" s="17" t="str">
        <f>CONCATENATE(HOUR(Tabela132[[#This Row],[DATA INICIO]]),":",MINUTE(Tabela132[[#This Row],[DATA INICIO]]))</f>
        <v>17:50</v>
      </c>
      <c r="O289" s="12"/>
    </row>
    <row r="290" spans="1:15" hidden="1" x14ac:dyDescent="0.25">
      <c r="A290" s="22" t="s">
        <v>113</v>
      </c>
      <c r="B290" s="23" t="s">
        <v>221</v>
      </c>
      <c r="C290" s="10" t="s">
        <v>222</v>
      </c>
      <c r="D290" s="11" t="s">
        <v>35</v>
      </c>
      <c r="E290" s="11" t="str">
        <f>CONCATENATE(Tabela132[[#This Row],[TRAMITE_SETOR]],"_Atualiz")</f>
        <v>SECADM_Atualiz</v>
      </c>
      <c r="F290" s="12" t="s">
        <v>36</v>
      </c>
      <c r="G290" s="12"/>
      <c r="H290" s="25">
        <v>42283.576388888891</v>
      </c>
      <c r="I290" s="25">
        <v>42285.701388888891</v>
      </c>
      <c r="J290" s="26" t="s">
        <v>37</v>
      </c>
      <c r="K290" s="14">
        <f t="shared" si="8"/>
        <v>2.125</v>
      </c>
      <c r="L290" s="15">
        <f t="shared" si="9"/>
        <v>2.125</v>
      </c>
      <c r="M290" s="16">
        <f>NETWORKDAYS.INTL(DATE(YEAR(H290),MONTH(I290),DAY(H290)),DATE(YEAR(I290),MONTH(I290),DAY(I290)),1,[1]LISTAFERIADOS!$B$2:$B$194)</f>
        <v>3</v>
      </c>
      <c r="N290" s="17" t="str">
        <f>CONCATENATE(HOUR(Tabela132[[#This Row],[DATA INICIO]]),":",MINUTE(Tabela132[[#This Row],[DATA INICIO]]))</f>
        <v>13:50</v>
      </c>
      <c r="O290" s="12"/>
    </row>
    <row r="291" spans="1:15" ht="63.75" hidden="1" x14ac:dyDescent="0.25">
      <c r="A291" s="22" t="s">
        <v>113</v>
      </c>
      <c r="B291" s="23" t="s">
        <v>221</v>
      </c>
      <c r="C291" s="10" t="s">
        <v>222</v>
      </c>
      <c r="D291" s="11" t="s">
        <v>47</v>
      </c>
      <c r="E291" s="11" t="str">
        <f>CONCATENATE(Tabela132[[#This Row],[TRAMITE_SETOR]],"_Atualiz")</f>
        <v>CLC_Atualiz</v>
      </c>
      <c r="F291" s="12" t="s">
        <v>48</v>
      </c>
      <c r="G291" s="12"/>
      <c r="H291" s="25">
        <v>42285.701388888891</v>
      </c>
      <c r="I291" s="25">
        <v>42285.753472222219</v>
      </c>
      <c r="J291" s="26" t="s">
        <v>278</v>
      </c>
      <c r="K291" s="14">
        <f t="shared" si="8"/>
        <v>5.2083333328482695E-2</v>
      </c>
      <c r="L291" s="15">
        <f t="shared" si="9"/>
        <v>5.2083333328482695E-2</v>
      </c>
      <c r="M291" s="16">
        <f>NETWORKDAYS.INTL(DATE(YEAR(H291),MONTH(I291),DAY(H291)),DATE(YEAR(I291),MONTH(I291),DAY(I291)),1,[1]LISTAFERIADOS!$B$2:$B$194)</f>
        <v>1</v>
      </c>
      <c r="N291" s="17" t="str">
        <f>CONCATENATE(HOUR(Tabela132[[#This Row],[DATA INICIO]]),":",MINUTE(Tabela132[[#This Row],[DATA INICIO]]))</f>
        <v>16:50</v>
      </c>
      <c r="O291" s="12"/>
    </row>
    <row r="292" spans="1:15" ht="51" hidden="1" x14ac:dyDescent="0.25">
      <c r="A292" s="22" t="s">
        <v>113</v>
      </c>
      <c r="B292" s="23" t="s">
        <v>221</v>
      </c>
      <c r="C292" s="10" t="s">
        <v>222</v>
      </c>
      <c r="D292" s="11" t="s">
        <v>239</v>
      </c>
      <c r="E292" s="11" t="str">
        <f>CONCATENATE(Tabela132[[#This Row],[TRAMITE_SETOR]],"_Atualiz")</f>
        <v>SLIC_Atualiz</v>
      </c>
      <c r="F292" s="12" t="s">
        <v>240</v>
      </c>
      <c r="G292" s="12"/>
      <c r="H292" s="25">
        <v>42285.753472222219</v>
      </c>
      <c r="I292" s="25">
        <v>42293.67291666667</v>
      </c>
      <c r="J292" s="26" t="s">
        <v>279</v>
      </c>
      <c r="K292" s="14">
        <f t="shared" si="8"/>
        <v>7.9194444444510737</v>
      </c>
      <c r="L292" s="15">
        <f t="shared" si="9"/>
        <v>7.9194444444510737</v>
      </c>
      <c r="M292" s="16">
        <f>NETWORKDAYS.INTL(DATE(YEAR(H292),MONTH(I292),DAY(H292)),DATE(YEAR(I292),MONTH(I292),DAY(I292)),1,[1]LISTAFERIADOS!$B$2:$B$194)</f>
        <v>6</v>
      </c>
      <c r="N292" s="17" t="str">
        <f>CONCATENATE(HOUR(Tabela132[[#This Row],[DATA INICIO]]),":",MINUTE(Tabela132[[#This Row],[DATA INICIO]]))</f>
        <v>18:5</v>
      </c>
      <c r="O292" s="12"/>
    </row>
    <row r="293" spans="1:15" ht="51" hidden="1" x14ac:dyDescent="0.25">
      <c r="A293" s="22" t="s">
        <v>113</v>
      </c>
      <c r="B293" s="23" t="s">
        <v>221</v>
      </c>
      <c r="C293" s="10" t="s">
        <v>222</v>
      </c>
      <c r="D293" s="11" t="s">
        <v>54</v>
      </c>
      <c r="E293" s="11" t="str">
        <f>CONCATENATE(Tabela132[[#This Row],[TRAMITE_SETOR]],"_Atualiz")</f>
        <v>SCON_Atualiz</v>
      </c>
      <c r="F293" s="12" t="s">
        <v>55</v>
      </c>
      <c r="G293" s="12"/>
      <c r="H293" s="25">
        <v>42293.67291666667</v>
      </c>
      <c r="I293" s="25">
        <v>42297.71875</v>
      </c>
      <c r="J293" s="26" t="s">
        <v>280</v>
      </c>
      <c r="K293" s="14">
        <f t="shared" si="8"/>
        <v>4.0458333333299379</v>
      </c>
      <c r="L293" s="15">
        <f t="shared" si="9"/>
        <v>4.0458333333299379</v>
      </c>
      <c r="M293" s="16">
        <f>NETWORKDAYS.INTL(DATE(YEAR(H293),MONTH(I293),DAY(H293)),DATE(YEAR(I293),MONTH(I293),DAY(I293)),1,[1]LISTAFERIADOS!$B$2:$B$194)</f>
        <v>3</v>
      </c>
      <c r="N293" s="17" t="str">
        <f>CONCATENATE(HOUR(Tabela132[[#This Row],[DATA INICIO]]),":",MINUTE(Tabela132[[#This Row],[DATA INICIO]]))</f>
        <v>16:9</v>
      </c>
      <c r="O293" s="12"/>
    </row>
    <row r="294" spans="1:15" ht="63.75" hidden="1" x14ac:dyDescent="0.25">
      <c r="A294" s="22" t="s">
        <v>113</v>
      </c>
      <c r="B294" s="23" t="s">
        <v>221</v>
      </c>
      <c r="C294" s="10" t="s">
        <v>222</v>
      </c>
      <c r="D294" s="11" t="s">
        <v>239</v>
      </c>
      <c r="E294" s="11" t="str">
        <f>CONCATENATE(Tabela132[[#This Row],[TRAMITE_SETOR]],"_Atualiz")</f>
        <v>SLIC_Atualiz</v>
      </c>
      <c r="F294" s="12" t="s">
        <v>240</v>
      </c>
      <c r="G294" s="12"/>
      <c r="H294" s="25">
        <v>42297.71875</v>
      </c>
      <c r="I294" s="25">
        <v>42297.82916666667</v>
      </c>
      <c r="J294" s="26" t="s">
        <v>281</v>
      </c>
      <c r="K294" s="14">
        <f t="shared" si="8"/>
        <v>0.11041666667006211</v>
      </c>
      <c r="L294" s="15">
        <f t="shared" si="9"/>
        <v>0.11041666667006211</v>
      </c>
      <c r="M294" s="16">
        <f>NETWORKDAYS.INTL(DATE(YEAR(H294),MONTH(I294),DAY(H294)),DATE(YEAR(I294),MONTH(I294),DAY(I294)),1,[1]LISTAFERIADOS!$B$2:$B$194)</f>
        <v>1</v>
      </c>
      <c r="N294" s="17" t="str">
        <f>CONCATENATE(HOUR(Tabela132[[#This Row],[DATA INICIO]]),":",MINUTE(Tabela132[[#This Row],[DATA INICIO]]))</f>
        <v>17:15</v>
      </c>
      <c r="O294" s="12"/>
    </row>
    <row r="295" spans="1:15" ht="38.25" hidden="1" x14ac:dyDescent="0.25">
      <c r="A295" s="22" t="s">
        <v>113</v>
      </c>
      <c r="B295" s="23" t="s">
        <v>221</v>
      </c>
      <c r="C295" s="10" t="s">
        <v>222</v>
      </c>
      <c r="D295" s="11" t="s">
        <v>47</v>
      </c>
      <c r="E295" s="11" t="str">
        <f>CONCATENATE(Tabela132[[#This Row],[TRAMITE_SETOR]],"_Atualiz")</f>
        <v>CLC_Atualiz</v>
      </c>
      <c r="F295" s="12" t="s">
        <v>48</v>
      </c>
      <c r="G295" s="12"/>
      <c r="H295" s="25">
        <v>42297.82916666667</v>
      </c>
      <c r="I295" s="25">
        <v>42298.826388888891</v>
      </c>
      <c r="J295" s="26" t="s">
        <v>282</v>
      </c>
      <c r="K295" s="14">
        <f t="shared" si="8"/>
        <v>0.99722222222044365</v>
      </c>
      <c r="L295" s="15">
        <f t="shared" si="9"/>
        <v>0.99722222222044365</v>
      </c>
      <c r="M295" s="16">
        <f>NETWORKDAYS.INTL(DATE(YEAR(H295),MONTH(I295),DAY(H295)),DATE(YEAR(I295),MONTH(I295),DAY(I295)),1,[1]LISTAFERIADOS!$B$2:$B$194)</f>
        <v>2</v>
      </c>
      <c r="N295" s="17" t="str">
        <f>CONCATENATE(HOUR(Tabela132[[#This Row],[DATA INICIO]]),":",MINUTE(Tabela132[[#This Row],[DATA INICIO]]))</f>
        <v>19:54</v>
      </c>
      <c r="O295" s="12"/>
    </row>
    <row r="296" spans="1:15" hidden="1" x14ac:dyDescent="0.25">
      <c r="A296" s="22" t="s">
        <v>113</v>
      </c>
      <c r="B296" s="23" t="s">
        <v>221</v>
      </c>
      <c r="C296" s="10" t="s">
        <v>222</v>
      </c>
      <c r="D296" s="11" t="s">
        <v>35</v>
      </c>
      <c r="E296" s="11" t="str">
        <f>CONCATENATE(Tabela132[[#This Row],[TRAMITE_SETOR]],"_Atualiz")</f>
        <v>SECADM_Atualiz</v>
      </c>
      <c r="F296" s="12" t="s">
        <v>36</v>
      </c>
      <c r="G296" s="12"/>
      <c r="H296" s="25">
        <v>42298.826388888891</v>
      </c>
      <c r="I296" s="25">
        <v>42298.857638888891</v>
      </c>
      <c r="J296" s="26" t="s">
        <v>37</v>
      </c>
      <c r="K296" s="14">
        <f t="shared" si="8"/>
        <v>3.125E-2</v>
      </c>
      <c r="L296" s="15">
        <f t="shared" si="9"/>
        <v>3.125E-2</v>
      </c>
      <c r="M296" s="16">
        <f>NETWORKDAYS.INTL(DATE(YEAR(H296),MONTH(I296),DAY(H296)),DATE(YEAR(I296),MONTH(I296),DAY(I296)),1,[1]LISTAFERIADOS!$B$2:$B$194)</f>
        <v>1</v>
      </c>
      <c r="N296" s="17" t="str">
        <f>CONCATENATE(HOUR(Tabela132[[#This Row],[DATA INICIO]]),":",MINUTE(Tabela132[[#This Row],[DATA INICIO]]))</f>
        <v>19:50</v>
      </c>
      <c r="O296" s="12"/>
    </row>
    <row r="297" spans="1:15" ht="38.25" hidden="1" x14ac:dyDescent="0.25">
      <c r="A297" s="22" t="s">
        <v>113</v>
      </c>
      <c r="B297" s="23" t="s">
        <v>221</v>
      </c>
      <c r="C297" s="10" t="s">
        <v>222</v>
      </c>
      <c r="D297" s="11" t="s">
        <v>66</v>
      </c>
      <c r="E297" s="11" t="str">
        <f>CONCATENATE(Tabela132[[#This Row],[TRAMITE_SETOR]],"_Atualiz")</f>
        <v>CPL_Atualiz</v>
      </c>
      <c r="F297" s="12" t="s">
        <v>67</v>
      </c>
      <c r="G297" s="12"/>
      <c r="H297" s="25">
        <v>42298.857638888891</v>
      </c>
      <c r="I297" s="25">
        <v>42299.811805555553</v>
      </c>
      <c r="J297" s="26" t="s">
        <v>283</v>
      </c>
      <c r="K297" s="14">
        <f t="shared" si="8"/>
        <v>0.95416666666278616</v>
      </c>
      <c r="L297" s="15">
        <f t="shared" si="9"/>
        <v>0.95416666666278616</v>
      </c>
      <c r="M297" s="16">
        <f>NETWORKDAYS.INTL(DATE(YEAR(H297),MONTH(I297),DAY(H297)),DATE(YEAR(I297),MONTH(I297),DAY(I297)),1,[1]LISTAFERIADOS!$B$2:$B$194)</f>
        <v>2</v>
      </c>
      <c r="N297" s="17" t="str">
        <f>CONCATENATE(HOUR(Tabela132[[#This Row],[DATA INICIO]]),":",MINUTE(Tabela132[[#This Row],[DATA INICIO]]))</f>
        <v>20:35</v>
      </c>
      <c r="O297" s="12"/>
    </row>
    <row r="298" spans="1:15" ht="38.25" hidden="1" x14ac:dyDescent="0.25">
      <c r="A298" s="22" t="s">
        <v>113</v>
      </c>
      <c r="B298" s="23" t="s">
        <v>221</v>
      </c>
      <c r="C298" s="10" t="s">
        <v>222</v>
      </c>
      <c r="D298" s="11" t="s">
        <v>69</v>
      </c>
      <c r="E298" s="11" t="str">
        <f>CONCATENATE(Tabela132[[#This Row],[TRAMITE_SETOR]],"_Atualiz")</f>
        <v>ASSDG_Atualiz</v>
      </c>
      <c r="F298" s="12" t="s">
        <v>70</v>
      </c>
      <c r="G298" s="12"/>
      <c r="H298" s="25">
        <v>42299.811805555553</v>
      </c>
      <c r="I298" s="25">
        <v>42300.681250000001</v>
      </c>
      <c r="J298" s="26" t="s">
        <v>284</v>
      </c>
      <c r="K298" s="14">
        <f t="shared" si="8"/>
        <v>0.86944444444816327</v>
      </c>
      <c r="L298" s="15">
        <f t="shared" si="9"/>
        <v>0.86944444444816327</v>
      </c>
      <c r="M298" s="16">
        <f>NETWORKDAYS.INTL(DATE(YEAR(H298),MONTH(I298),DAY(H298)),DATE(YEAR(I298),MONTH(I298),DAY(I298)),1,[1]LISTAFERIADOS!$B$2:$B$194)</f>
        <v>2</v>
      </c>
      <c r="N298" s="17" t="str">
        <f>CONCATENATE(HOUR(Tabela132[[#This Row],[DATA INICIO]]),":",MINUTE(Tabela132[[#This Row],[DATA INICIO]]))</f>
        <v>19:29</v>
      </c>
      <c r="O298" s="12"/>
    </row>
    <row r="299" spans="1:15" hidden="1" x14ac:dyDescent="0.25">
      <c r="A299" s="22" t="s">
        <v>113</v>
      </c>
      <c r="B299" s="23" t="s">
        <v>221</v>
      </c>
      <c r="C299" s="10" t="s">
        <v>222</v>
      </c>
      <c r="D299" s="11" t="s">
        <v>239</v>
      </c>
      <c r="E299" s="11" t="str">
        <f>CONCATENATE(Tabela132[[#This Row],[TRAMITE_SETOR]],"_Atualiz")</f>
        <v>SLIC_Atualiz</v>
      </c>
      <c r="F299" s="12" t="s">
        <v>240</v>
      </c>
      <c r="G299" s="12"/>
      <c r="H299" s="25">
        <v>42300.681250000001</v>
      </c>
      <c r="I299" s="25">
        <v>42303.686111111114</v>
      </c>
      <c r="J299" s="26" t="s">
        <v>273</v>
      </c>
      <c r="K299" s="14">
        <f t="shared" si="8"/>
        <v>3.0048611111124046</v>
      </c>
      <c r="L299" s="15">
        <f t="shared" si="9"/>
        <v>3.0048611111124046</v>
      </c>
      <c r="M299" s="16">
        <f>NETWORKDAYS.INTL(DATE(YEAR(H299),MONTH(I299),DAY(H299)),DATE(YEAR(I299),MONTH(I299),DAY(I299)),1,[1]LISTAFERIADOS!$B$2:$B$194)</f>
        <v>2</v>
      </c>
      <c r="N299" s="17" t="str">
        <f>CONCATENATE(HOUR(Tabela132[[#This Row],[DATA INICIO]]),":",MINUTE(Tabela132[[#This Row],[DATA INICIO]]))</f>
        <v>16:21</v>
      </c>
      <c r="O299" s="12"/>
    </row>
    <row r="300" spans="1:15" ht="25.5" hidden="1" x14ac:dyDescent="0.25">
      <c r="A300" s="22" t="s">
        <v>113</v>
      </c>
      <c r="B300" s="23" t="s">
        <v>221</v>
      </c>
      <c r="C300" s="10" t="s">
        <v>222</v>
      </c>
      <c r="D300" s="11" t="s">
        <v>69</v>
      </c>
      <c r="E300" s="11" t="str">
        <f>CONCATENATE(Tabela132[[#This Row],[TRAMITE_SETOR]],"_Atualiz")</f>
        <v>ASSDG_Atualiz</v>
      </c>
      <c r="F300" s="12" t="s">
        <v>70</v>
      </c>
      <c r="G300" s="12"/>
      <c r="H300" s="25">
        <v>42303.686111111114</v>
      </c>
      <c r="I300" s="25">
        <v>42304.675000000003</v>
      </c>
      <c r="J300" s="26" t="s">
        <v>260</v>
      </c>
      <c r="K300" s="14">
        <f t="shared" si="8"/>
        <v>0.98888888888905058</v>
      </c>
      <c r="L300" s="15">
        <f t="shared" si="9"/>
        <v>0.98888888888905058</v>
      </c>
      <c r="M300" s="16">
        <f>NETWORKDAYS.INTL(DATE(YEAR(H300),MONTH(I300),DAY(H300)),DATE(YEAR(I300),MONTH(I300),DAY(I300)),1,[1]LISTAFERIADOS!$B$2:$B$194)</f>
        <v>2</v>
      </c>
      <c r="N300" s="17" t="str">
        <f>CONCATENATE(HOUR(Tabela132[[#This Row],[DATA INICIO]]),":",MINUTE(Tabela132[[#This Row],[DATA INICIO]]))</f>
        <v>16:28</v>
      </c>
      <c r="O300" s="12"/>
    </row>
    <row r="301" spans="1:15" ht="63.75" hidden="1" x14ac:dyDescent="0.25">
      <c r="A301" s="22" t="s">
        <v>113</v>
      </c>
      <c r="B301" s="23" t="s">
        <v>221</v>
      </c>
      <c r="C301" s="10" t="s">
        <v>222</v>
      </c>
      <c r="D301" s="11" t="s">
        <v>21</v>
      </c>
      <c r="E301" s="11" t="str">
        <f>CONCATENATE(Tabela132[[#This Row],[TRAMITE_SETOR]],"_Atualiz")</f>
        <v>DG_Atualiz</v>
      </c>
      <c r="F301" s="12" t="s">
        <v>22</v>
      </c>
      <c r="G301" s="12"/>
      <c r="H301" s="25">
        <v>42304.675000000003</v>
      </c>
      <c r="I301" s="25">
        <v>42304.77847222222</v>
      </c>
      <c r="J301" s="26" t="s">
        <v>285</v>
      </c>
      <c r="K301" s="14">
        <f t="shared" si="8"/>
        <v>0.10347222221753327</v>
      </c>
      <c r="L301" s="15">
        <f t="shared" si="9"/>
        <v>0.10347222221753327</v>
      </c>
      <c r="M301" s="16">
        <f>NETWORKDAYS.INTL(DATE(YEAR(H301),MONTH(I301),DAY(H301)),DATE(YEAR(I301),MONTH(I301),DAY(I301)),1,[1]LISTAFERIADOS!$B$2:$B$194)</f>
        <v>1</v>
      </c>
      <c r="N301" s="17" t="str">
        <f>CONCATENATE(HOUR(Tabela132[[#This Row],[DATA INICIO]]),":",MINUTE(Tabela132[[#This Row],[DATA INICIO]]))</f>
        <v>16:12</v>
      </c>
      <c r="O301" s="12"/>
    </row>
    <row r="302" spans="1:15" ht="25.5" hidden="1" x14ac:dyDescent="0.25">
      <c r="A302" s="22" t="s">
        <v>113</v>
      </c>
      <c r="B302" s="23" t="s">
        <v>221</v>
      </c>
      <c r="C302" s="10" t="s">
        <v>222</v>
      </c>
      <c r="D302" s="11" t="s">
        <v>239</v>
      </c>
      <c r="E302" s="11" t="str">
        <f>CONCATENATE(Tabela132[[#This Row],[TRAMITE_SETOR]],"_Atualiz")</f>
        <v>SLIC_Atualiz</v>
      </c>
      <c r="F302" s="12" t="s">
        <v>240</v>
      </c>
      <c r="G302" s="12"/>
      <c r="H302" s="25">
        <v>42304.77847222222</v>
      </c>
      <c r="I302" s="25">
        <v>42305.468055555553</v>
      </c>
      <c r="J302" s="26" t="s">
        <v>286</v>
      </c>
      <c r="K302" s="14">
        <f t="shared" si="8"/>
        <v>0.68958333333284827</v>
      </c>
      <c r="L302" s="15">
        <f t="shared" si="9"/>
        <v>0.68958333333284827</v>
      </c>
      <c r="M302" s="16">
        <f>NETWORKDAYS.INTL(DATE(YEAR(H302),MONTH(I302),DAY(H302)),DATE(YEAR(I302),MONTH(I302),DAY(I302)),1,[1]LISTAFERIADOS!$B$2:$B$194)</f>
        <v>2</v>
      </c>
      <c r="N302" s="17" t="str">
        <f>CONCATENATE(HOUR(Tabela132[[#This Row],[DATA INICIO]]),":",MINUTE(Tabela132[[#This Row],[DATA INICIO]]))</f>
        <v>18:41</v>
      </c>
      <c r="O302" s="12"/>
    </row>
    <row r="303" spans="1:15" ht="89.25" hidden="1" x14ac:dyDescent="0.25">
      <c r="A303" s="22" t="s">
        <v>113</v>
      </c>
      <c r="B303" s="23" t="s">
        <v>221</v>
      </c>
      <c r="C303" s="10" t="s">
        <v>222</v>
      </c>
      <c r="D303" s="11" t="s">
        <v>66</v>
      </c>
      <c r="E303" s="11" t="str">
        <f>CONCATENATE(Tabela132[[#This Row],[TRAMITE_SETOR]],"_Atualiz")</f>
        <v>CPL_Atualiz</v>
      </c>
      <c r="F303" s="12" t="s">
        <v>67</v>
      </c>
      <c r="G303" s="12"/>
      <c r="H303" s="25">
        <v>42305.468055555553</v>
      </c>
      <c r="I303" s="25">
        <v>42305.589583333334</v>
      </c>
      <c r="J303" s="26" t="s">
        <v>287</v>
      </c>
      <c r="K303" s="14">
        <f t="shared" si="8"/>
        <v>0.12152777778101154</v>
      </c>
      <c r="L303" s="15">
        <f t="shared" si="9"/>
        <v>0.12152777778101154</v>
      </c>
      <c r="M303" s="16">
        <f>NETWORKDAYS.INTL(DATE(YEAR(H303),MONTH(I303),DAY(H303)),DATE(YEAR(I303),MONTH(I303),DAY(I303)),1,[1]LISTAFERIADOS!$B$2:$B$194)</f>
        <v>1</v>
      </c>
      <c r="N303" s="17" t="str">
        <f>CONCATENATE(HOUR(Tabela132[[#This Row],[DATA INICIO]]),":",MINUTE(Tabela132[[#This Row],[DATA INICIO]]))</f>
        <v>11:14</v>
      </c>
      <c r="O303" s="12"/>
    </row>
    <row r="304" spans="1:15" ht="25.5" hidden="1" x14ac:dyDescent="0.25">
      <c r="A304" s="22" t="s">
        <v>113</v>
      </c>
      <c r="B304" s="23" t="s">
        <v>221</v>
      </c>
      <c r="C304" s="10" t="s">
        <v>222</v>
      </c>
      <c r="D304" s="11" t="s">
        <v>239</v>
      </c>
      <c r="E304" s="11" t="str">
        <f>CONCATENATE(Tabela132[[#This Row],[TRAMITE_SETOR]],"_Atualiz")</f>
        <v>SLIC_Atualiz</v>
      </c>
      <c r="F304" s="12" t="s">
        <v>240</v>
      </c>
      <c r="G304" s="12"/>
      <c r="H304" s="25">
        <v>42305.589583333334</v>
      </c>
      <c r="I304" s="25">
        <v>42311.688888888886</v>
      </c>
      <c r="J304" s="26" t="s">
        <v>251</v>
      </c>
      <c r="K304" s="14">
        <f t="shared" si="8"/>
        <v>6.0993055555518367</v>
      </c>
      <c r="L304" s="15">
        <f t="shared" si="9"/>
        <v>6.0993055555518367</v>
      </c>
      <c r="M304" s="16">
        <f>NETWORKDAYS.INTL(DATE(YEAR(H304),MONTH(I304),DAY(H304)),DATE(YEAR(I304),MONTH(I304),DAY(I304)),1,[1]LISTAFERIADOS!$B$2:$B$194)</f>
        <v>-19</v>
      </c>
      <c r="N304" s="17" t="str">
        <f>CONCATENATE(HOUR(Tabela132[[#This Row],[DATA INICIO]]),":",MINUTE(Tabela132[[#This Row],[DATA INICIO]]))</f>
        <v>14:9</v>
      </c>
      <c r="O304" s="12"/>
    </row>
    <row r="305" spans="1:15" ht="76.5" hidden="1" x14ac:dyDescent="0.25">
      <c r="A305" s="22" t="s">
        <v>113</v>
      </c>
      <c r="B305" s="23" t="s">
        <v>221</v>
      </c>
      <c r="C305" s="10" t="s">
        <v>222</v>
      </c>
      <c r="D305" s="11" t="s">
        <v>66</v>
      </c>
      <c r="E305" s="11" t="str">
        <f>CONCATENATE(Tabela132[[#This Row],[TRAMITE_SETOR]],"_Atualiz")</f>
        <v>CPL_Atualiz</v>
      </c>
      <c r="F305" s="12" t="s">
        <v>67</v>
      </c>
      <c r="G305" s="12"/>
      <c r="H305" s="25">
        <v>42311.688888888886</v>
      </c>
      <c r="I305" s="25">
        <v>42318.744444444441</v>
      </c>
      <c r="J305" s="26" t="s">
        <v>288</v>
      </c>
      <c r="K305" s="14">
        <f t="shared" si="8"/>
        <v>7.0555555555547471</v>
      </c>
      <c r="L305" s="15">
        <f t="shared" si="9"/>
        <v>7.0555555555547471</v>
      </c>
      <c r="M305" s="16">
        <f>NETWORKDAYS.INTL(DATE(YEAR(H305),MONTH(I305),DAY(H305)),DATE(YEAR(I305),MONTH(I305),DAY(I305)),1,[1]LISTAFERIADOS!$B$2:$B$194)</f>
        <v>6</v>
      </c>
      <c r="N305" s="17" t="str">
        <f>CONCATENATE(HOUR(Tabela132[[#This Row],[DATA INICIO]]),":",MINUTE(Tabela132[[#This Row],[DATA INICIO]]))</f>
        <v>16:32</v>
      </c>
      <c r="O305" s="12"/>
    </row>
    <row r="306" spans="1:15" ht="38.25" hidden="1" x14ac:dyDescent="0.25">
      <c r="A306" s="22" t="s">
        <v>113</v>
      </c>
      <c r="B306" s="23" t="s">
        <v>221</v>
      </c>
      <c r="C306" s="10" t="s">
        <v>222</v>
      </c>
      <c r="D306" s="11" t="s">
        <v>28</v>
      </c>
      <c r="E306" s="11" t="str">
        <f>CONCATENATE(Tabela132[[#This Row],[TRAMITE_SETOR]],"_Atualiz")</f>
        <v>CIP_Atualiz</v>
      </c>
      <c r="F306" s="12" t="s">
        <v>29</v>
      </c>
      <c r="G306" s="19" t="s">
        <v>26</v>
      </c>
      <c r="H306" s="25">
        <v>42318.744444444441</v>
      </c>
      <c r="I306" s="25">
        <v>42319.698611111111</v>
      </c>
      <c r="J306" s="26" t="s">
        <v>72</v>
      </c>
      <c r="K306" s="14">
        <f t="shared" si="8"/>
        <v>0.95416666667006211</v>
      </c>
      <c r="L306" s="15">
        <f t="shared" si="9"/>
        <v>0.95416666667006211</v>
      </c>
      <c r="M306" s="16">
        <f>NETWORKDAYS.INTL(DATE(YEAR(H306),MONTH(I306),DAY(H306)),DATE(YEAR(I306),MONTH(I306),DAY(I306)),1,[1]LISTAFERIADOS!$B$2:$B$194)</f>
        <v>2</v>
      </c>
      <c r="N306" s="17" t="str">
        <f>CONCATENATE(HOUR(Tabela132[[#This Row],[DATA INICIO]]),":",MINUTE(Tabela132[[#This Row],[DATA INICIO]]))</f>
        <v>17:52</v>
      </c>
      <c r="O306" s="12"/>
    </row>
    <row r="307" spans="1:15" hidden="1" x14ac:dyDescent="0.25">
      <c r="A307" s="22" t="s">
        <v>113</v>
      </c>
      <c r="B307" s="23" t="s">
        <v>221</v>
      </c>
      <c r="C307" s="10" t="s">
        <v>222</v>
      </c>
      <c r="D307" s="11" t="s">
        <v>66</v>
      </c>
      <c r="E307" s="11" t="str">
        <f>CONCATENATE(Tabela132[[#This Row],[TRAMITE_SETOR]],"_Atualiz")</f>
        <v>CPL_Atualiz</v>
      </c>
      <c r="F307" s="12" t="s">
        <v>67</v>
      </c>
      <c r="G307" s="12"/>
      <c r="H307" s="25">
        <v>42319.698611111111</v>
      </c>
      <c r="I307" s="25">
        <v>42320.713888888888</v>
      </c>
      <c r="J307" s="26" t="s">
        <v>149</v>
      </c>
      <c r="K307" s="14">
        <f t="shared" si="8"/>
        <v>1.015277777776646</v>
      </c>
      <c r="L307" s="15">
        <f t="shared" si="9"/>
        <v>1.015277777776646</v>
      </c>
      <c r="M307" s="16">
        <f>NETWORKDAYS.INTL(DATE(YEAR(H307),MONTH(I307),DAY(H307)),DATE(YEAR(I307),MONTH(I307),DAY(I307)),1,[1]LISTAFERIADOS!$B$2:$B$194)</f>
        <v>2</v>
      </c>
      <c r="N307" s="17" t="str">
        <f>CONCATENATE(HOUR(Tabela132[[#This Row],[DATA INICIO]]),":",MINUTE(Tabela132[[#This Row],[DATA INICIO]]))</f>
        <v>16:46</v>
      </c>
      <c r="O307" s="12"/>
    </row>
    <row r="308" spans="1:15" hidden="1" x14ac:dyDescent="0.25">
      <c r="A308" s="22" t="s">
        <v>113</v>
      </c>
      <c r="B308" s="23" t="s">
        <v>221</v>
      </c>
      <c r="C308" s="10" t="s">
        <v>222</v>
      </c>
      <c r="D308" s="11" t="s">
        <v>69</v>
      </c>
      <c r="E308" s="11" t="str">
        <f>CONCATENATE(Tabela132[[#This Row],[TRAMITE_SETOR]],"_Atualiz")</f>
        <v>ASSDG_Atualiz</v>
      </c>
      <c r="F308" s="12" t="s">
        <v>70</v>
      </c>
      <c r="G308" s="12"/>
      <c r="H308" s="25">
        <v>42320.713888888888</v>
      </c>
      <c r="I308" s="25">
        <v>42320.770138888889</v>
      </c>
      <c r="J308" s="26" t="s">
        <v>289</v>
      </c>
      <c r="K308" s="14">
        <f t="shared" si="8"/>
        <v>5.6250000001455192E-2</v>
      </c>
      <c r="L308" s="15">
        <f t="shared" si="9"/>
        <v>5.6250000001455192E-2</v>
      </c>
      <c r="M308" s="16">
        <f>NETWORKDAYS.INTL(DATE(YEAR(H308),MONTH(I308),DAY(H308)),DATE(YEAR(I308),MONTH(I308),DAY(I308)),1,[1]LISTAFERIADOS!$B$2:$B$194)</f>
        <v>1</v>
      </c>
      <c r="N308" s="17" t="str">
        <f>CONCATENATE(HOUR(Tabela132[[#This Row],[DATA INICIO]]),":",MINUTE(Tabela132[[#This Row],[DATA INICIO]]))</f>
        <v>17:8</v>
      </c>
      <c r="O308" s="12"/>
    </row>
    <row r="309" spans="1:15" ht="25.5" hidden="1" x14ac:dyDescent="0.25">
      <c r="A309" s="22" t="s">
        <v>113</v>
      </c>
      <c r="B309" s="23" t="s">
        <v>221</v>
      </c>
      <c r="C309" s="10" t="s">
        <v>222</v>
      </c>
      <c r="D309" s="11" t="s">
        <v>21</v>
      </c>
      <c r="E309" s="11" t="str">
        <f>CONCATENATE(Tabela132[[#This Row],[TRAMITE_SETOR]],"_Atualiz")</f>
        <v>DG_Atualiz</v>
      </c>
      <c r="F309" s="12" t="s">
        <v>22</v>
      </c>
      <c r="G309" s="12"/>
      <c r="H309" s="25">
        <v>42320.770138888889</v>
      </c>
      <c r="I309" s="25">
        <v>42320.774305555555</v>
      </c>
      <c r="J309" s="26" t="s">
        <v>98</v>
      </c>
      <c r="K309" s="14">
        <f t="shared" si="8"/>
        <v>4.166666665696539E-3</v>
      </c>
      <c r="L309" s="15">
        <f t="shared" si="9"/>
        <v>4.166666665696539E-3</v>
      </c>
      <c r="M309" s="16">
        <f>NETWORKDAYS.INTL(DATE(YEAR(H309),MONTH(I309),DAY(H309)),DATE(YEAR(I309),MONTH(I309),DAY(I309)),1,[1]LISTAFERIADOS!$B$2:$B$194)</f>
        <v>1</v>
      </c>
      <c r="N309" s="17" t="str">
        <f>CONCATENATE(HOUR(Tabela132[[#This Row],[DATA INICIO]]),":",MINUTE(Tabela132[[#This Row],[DATA INICIO]]))</f>
        <v>18:29</v>
      </c>
      <c r="O309" s="12"/>
    </row>
    <row r="310" spans="1:15" ht="38.25" hidden="1" x14ac:dyDescent="0.25">
      <c r="A310" s="22" t="s">
        <v>113</v>
      </c>
      <c r="B310" s="23" t="s">
        <v>221</v>
      </c>
      <c r="C310" s="10" t="s">
        <v>222</v>
      </c>
      <c r="D310" s="11" t="s">
        <v>66</v>
      </c>
      <c r="E310" s="11" t="str">
        <f>CONCATENATE(Tabela132[[#This Row],[TRAMITE_SETOR]],"_Atualiz")</f>
        <v>CPL_Atualiz</v>
      </c>
      <c r="F310" s="12" t="s">
        <v>67</v>
      </c>
      <c r="G310" s="12"/>
      <c r="H310" s="25">
        <v>42320.774305555555</v>
      </c>
      <c r="I310" s="25">
        <v>42320.813888888886</v>
      </c>
      <c r="J310" s="26" t="s">
        <v>290</v>
      </c>
      <c r="K310" s="14">
        <f t="shared" si="8"/>
        <v>3.9583333331393078E-2</v>
      </c>
      <c r="L310" s="15">
        <f t="shared" si="9"/>
        <v>3.9583333331393078E-2</v>
      </c>
      <c r="M310" s="16">
        <f>NETWORKDAYS.INTL(DATE(YEAR(H310),MONTH(I310),DAY(H310)),DATE(YEAR(I310),MONTH(I310),DAY(I310)),1,[1]LISTAFERIADOS!$B$2:$B$194)</f>
        <v>1</v>
      </c>
      <c r="N310" s="17" t="str">
        <f>CONCATENATE(HOUR(Tabela132[[#This Row],[DATA INICIO]]),":",MINUTE(Tabela132[[#This Row],[DATA INICIO]]))</f>
        <v>18:35</v>
      </c>
      <c r="O310" s="12"/>
    </row>
    <row r="311" spans="1:15" ht="76.5" hidden="1" x14ac:dyDescent="0.25">
      <c r="A311" s="22" t="s">
        <v>113</v>
      </c>
      <c r="B311" s="23" t="s">
        <v>221</v>
      </c>
      <c r="C311" s="10" t="s">
        <v>222</v>
      </c>
      <c r="D311" s="11" t="s">
        <v>239</v>
      </c>
      <c r="E311" s="11" t="str">
        <f>CONCATENATE(Tabela132[[#This Row],[TRAMITE_SETOR]],"_Atualiz")</f>
        <v>SLIC_Atualiz</v>
      </c>
      <c r="F311" s="12" t="s">
        <v>240</v>
      </c>
      <c r="G311" s="12"/>
      <c r="H311" s="25">
        <v>42320.813888888886</v>
      </c>
      <c r="I311" s="25">
        <v>42321.597222222219</v>
      </c>
      <c r="J311" s="26" t="s">
        <v>291</v>
      </c>
      <c r="K311" s="14">
        <f t="shared" si="8"/>
        <v>0.78333333333284827</v>
      </c>
      <c r="L311" s="15">
        <f t="shared" si="9"/>
        <v>0.78333333333284827</v>
      </c>
      <c r="M311" s="16">
        <f>NETWORKDAYS.INTL(DATE(YEAR(H311),MONTH(I311),DAY(H311)),DATE(YEAR(I311),MONTH(I311),DAY(I311)),1,[1]LISTAFERIADOS!$B$2:$B$194)</f>
        <v>2</v>
      </c>
      <c r="N311" s="17" t="str">
        <f>CONCATENATE(HOUR(Tabela132[[#This Row],[DATA INICIO]]),":",MINUTE(Tabela132[[#This Row],[DATA INICIO]]))</f>
        <v>19:32</v>
      </c>
      <c r="O311" s="12"/>
    </row>
    <row r="312" spans="1:15" ht="38.25" hidden="1" x14ac:dyDescent="0.25">
      <c r="A312" s="22" t="s">
        <v>113</v>
      </c>
      <c r="B312" s="23" t="s">
        <v>221</v>
      </c>
      <c r="C312" s="10" t="s">
        <v>222</v>
      </c>
      <c r="D312" s="11" t="s">
        <v>66</v>
      </c>
      <c r="E312" s="11" t="str">
        <f>CONCATENATE(Tabela132[[#This Row],[TRAMITE_SETOR]],"_Atualiz")</f>
        <v>CPL_Atualiz</v>
      </c>
      <c r="F312" s="12" t="s">
        <v>67</v>
      </c>
      <c r="G312" s="12"/>
      <c r="H312" s="25">
        <v>42321.597222222219</v>
      </c>
      <c r="I312" s="25">
        <v>42321.640972222223</v>
      </c>
      <c r="J312" s="26" t="s">
        <v>292</v>
      </c>
      <c r="K312" s="14">
        <f t="shared" si="8"/>
        <v>4.3750000004365575E-2</v>
      </c>
      <c r="L312" s="15">
        <f t="shared" si="9"/>
        <v>4.3750000004365575E-2</v>
      </c>
      <c r="M312" s="16">
        <f>NETWORKDAYS.INTL(DATE(YEAR(H312),MONTH(I312),DAY(H312)),DATE(YEAR(I312),MONTH(I312),DAY(I312)),1,[1]LISTAFERIADOS!$B$2:$B$194)</f>
        <v>1</v>
      </c>
      <c r="N312" s="17" t="str">
        <f>CONCATENATE(HOUR(Tabela132[[#This Row],[DATA INICIO]]),":",MINUTE(Tabela132[[#This Row],[DATA INICIO]]))</f>
        <v>14:20</v>
      </c>
      <c r="O312" s="12"/>
    </row>
    <row r="313" spans="1:15" ht="25.5" hidden="1" x14ac:dyDescent="0.25">
      <c r="A313" s="22" t="s">
        <v>113</v>
      </c>
      <c r="B313" s="23" t="s">
        <v>221</v>
      </c>
      <c r="C313" s="10" t="s">
        <v>222</v>
      </c>
      <c r="D313" s="11" t="s">
        <v>239</v>
      </c>
      <c r="E313" s="11" t="str">
        <f>CONCATENATE(Tabela132[[#This Row],[TRAMITE_SETOR]],"_Atualiz")</f>
        <v>SLIC_Atualiz</v>
      </c>
      <c r="F313" s="12" t="s">
        <v>240</v>
      </c>
      <c r="G313" s="12"/>
      <c r="H313" s="25">
        <v>42321.640972222223</v>
      </c>
      <c r="I313" s="25">
        <v>42324.747916666667</v>
      </c>
      <c r="J313" s="26" t="s">
        <v>251</v>
      </c>
      <c r="K313" s="14">
        <f t="shared" si="8"/>
        <v>3.1069444444437977</v>
      </c>
      <c r="L313" s="15">
        <f t="shared" si="9"/>
        <v>3.1069444444437977</v>
      </c>
      <c r="M313" s="16">
        <f>NETWORKDAYS.INTL(DATE(YEAR(H313),MONTH(I313),DAY(H313)),DATE(YEAR(I313),MONTH(I313),DAY(I313)),1,[1]LISTAFERIADOS!$B$2:$B$194)</f>
        <v>2</v>
      </c>
      <c r="N313" s="17" t="str">
        <f>CONCATENATE(HOUR(Tabela132[[#This Row],[DATA INICIO]]),":",MINUTE(Tabela132[[#This Row],[DATA INICIO]]))</f>
        <v>15:23</v>
      </c>
      <c r="O313" s="12"/>
    </row>
    <row r="314" spans="1:15" ht="89.25" hidden="1" x14ac:dyDescent="0.25">
      <c r="A314" s="22" t="s">
        <v>113</v>
      </c>
      <c r="B314" s="23" t="s">
        <v>221</v>
      </c>
      <c r="C314" s="10" t="s">
        <v>222</v>
      </c>
      <c r="D314" s="11" t="s">
        <v>66</v>
      </c>
      <c r="E314" s="11" t="str">
        <f>CONCATENATE(Tabela132[[#This Row],[TRAMITE_SETOR]],"_Atualiz")</f>
        <v>CPL_Atualiz</v>
      </c>
      <c r="F314" s="12" t="s">
        <v>67</v>
      </c>
      <c r="G314" s="12"/>
      <c r="H314" s="25">
        <v>42324.747916666667</v>
      </c>
      <c r="I314" s="25">
        <v>42355.612500000003</v>
      </c>
      <c r="J314" s="26" t="s">
        <v>293</v>
      </c>
      <c r="K314" s="14">
        <f t="shared" si="8"/>
        <v>30.864583333335759</v>
      </c>
      <c r="L314" s="15">
        <f t="shared" si="9"/>
        <v>30.864583333335759</v>
      </c>
      <c r="M314" s="16">
        <f>NETWORKDAYS.INTL(DATE(YEAR(H314),MONTH(I314),DAY(H314)),DATE(YEAR(I314),MONTH(I314),DAY(I314)),1,[1]LISTAFERIADOS!$B$2:$B$194)</f>
        <v>2</v>
      </c>
      <c r="N314" s="17" t="str">
        <f>CONCATENATE(HOUR(Tabela132[[#This Row],[DATA INICIO]]),":",MINUTE(Tabela132[[#This Row],[DATA INICIO]]))</f>
        <v>17:57</v>
      </c>
      <c r="O314" s="12"/>
    </row>
    <row r="315" spans="1:15" hidden="1" x14ac:dyDescent="0.25">
      <c r="A315" s="22" t="s">
        <v>113</v>
      </c>
      <c r="B315" s="23" t="s">
        <v>221</v>
      </c>
      <c r="C315" s="10" t="s">
        <v>222</v>
      </c>
      <c r="D315" s="11" t="s">
        <v>69</v>
      </c>
      <c r="E315" s="11" t="str">
        <f>CONCATENATE(Tabela132[[#This Row],[TRAMITE_SETOR]],"_Atualiz")</f>
        <v>ASSDG_Atualiz</v>
      </c>
      <c r="F315" s="12" t="s">
        <v>70</v>
      </c>
      <c r="G315" s="12"/>
      <c r="H315" s="25">
        <v>42355.612500000003</v>
      </c>
      <c r="I315" s="25">
        <v>42355.78125</v>
      </c>
      <c r="J315" s="26" t="s">
        <v>294</v>
      </c>
      <c r="K315" s="14">
        <f t="shared" si="8"/>
        <v>0.16874999999708962</v>
      </c>
      <c r="L315" s="15">
        <f t="shared" si="9"/>
        <v>0.16874999999708962</v>
      </c>
      <c r="M315" s="16">
        <f>NETWORKDAYS.INTL(DATE(YEAR(H315),MONTH(I315),DAY(H315)),DATE(YEAR(I315),MONTH(I315),DAY(I315)),1,[1]LISTAFERIADOS!$B$2:$B$194)</f>
        <v>1</v>
      </c>
      <c r="N315" s="17" t="str">
        <f>CONCATENATE(HOUR(Tabela132[[#This Row],[DATA INICIO]]),":",MINUTE(Tabela132[[#This Row],[DATA INICIO]]))</f>
        <v>14:42</v>
      </c>
      <c r="O315" s="12"/>
    </row>
    <row r="316" spans="1:15" ht="51" hidden="1" x14ac:dyDescent="0.25">
      <c r="A316" s="22" t="s">
        <v>113</v>
      </c>
      <c r="B316" s="23" t="s">
        <v>221</v>
      </c>
      <c r="C316" s="10" t="s">
        <v>222</v>
      </c>
      <c r="D316" s="11" t="s">
        <v>21</v>
      </c>
      <c r="E316" s="11" t="str">
        <f>CONCATENATE(Tabela132[[#This Row],[TRAMITE_SETOR]],"_Atualiz")</f>
        <v>DG_Atualiz</v>
      </c>
      <c r="F316" s="12" t="s">
        <v>22</v>
      </c>
      <c r="G316" s="12"/>
      <c r="H316" s="25">
        <v>42355.78125</v>
      </c>
      <c r="I316" s="25">
        <v>42355.793749999997</v>
      </c>
      <c r="J316" s="26" t="s">
        <v>295</v>
      </c>
      <c r="K316" s="14">
        <f t="shared" si="8"/>
        <v>1.2499999997089617E-2</v>
      </c>
      <c r="L316" s="15">
        <f t="shared" si="9"/>
        <v>1.2499999997089617E-2</v>
      </c>
      <c r="M316" s="16">
        <f>NETWORKDAYS.INTL(DATE(YEAR(H316),MONTH(I316),DAY(H316)),DATE(YEAR(I316),MONTH(I316),DAY(I316)),1,[1]LISTAFERIADOS!$B$2:$B$194)</f>
        <v>1</v>
      </c>
      <c r="N316" s="17" t="str">
        <f>CONCATENATE(HOUR(Tabela132[[#This Row],[DATA INICIO]]),":",MINUTE(Tabela132[[#This Row],[DATA INICIO]]))</f>
        <v>18:45</v>
      </c>
      <c r="O316" s="12"/>
    </row>
    <row r="317" spans="1:15" ht="38.25" hidden="1" x14ac:dyDescent="0.25">
      <c r="A317" s="22" t="s">
        <v>113</v>
      </c>
      <c r="B317" s="23" t="s">
        <v>221</v>
      </c>
      <c r="C317" s="10" t="s">
        <v>222</v>
      </c>
      <c r="D317" s="11" t="s">
        <v>66</v>
      </c>
      <c r="E317" s="11" t="str">
        <f>CONCATENATE(Tabela132[[#This Row],[TRAMITE_SETOR]],"_Atualiz")</f>
        <v>CPL_Atualiz</v>
      </c>
      <c r="F317" s="12" t="s">
        <v>67</v>
      </c>
      <c r="G317" s="12"/>
      <c r="H317" s="25">
        <v>42355.793749999997</v>
      </c>
      <c r="I317" s="25">
        <v>42360.472222222219</v>
      </c>
      <c r="J317" s="26" t="s">
        <v>296</v>
      </c>
      <c r="K317" s="14">
        <f t="shared" si="8"/>
        <v>4.6784722222218988</v>
      </c>
      <c r="L317" s="15">
        <f t="shared" si="9"/>
        <v>4.6784722222218988</v>
      </c>
      <c r="M317" s="16">
        <f>NETWORKDAYS.INTL(DATE(YEAR(H317),MONTH(I317),DAY(H317)),DATE(YEAR(I317),MONTH(I317),DAY(I317)),1,[1]LISTAFERIADOS!$B$2:$B$194)</f>
        <v>2</v>
      </c>
      <c r="N317" s="17" t="str">
        <f>CONCATENATE(HOUR(Tabela132[[#This Row],[DATA INICIO]]),":",MINUTE(Tabela132[[#This Row],[DATA INICIO]]))</f>
        <v>19:3</v>
      </c>
      <c r="O317" s="12"/>
    </row>
    <row r="318" spans="1:15" ht="51" hidden="1" x14ac:dyDescent="0.25">
      <c r="A318" s="22" t="s">
        <v>113</v>
      </c>
      <c r="B318" s="23" t="s">
        <v>221</v>
      </c>
      <c r="C318" s="10" t="s">
        <v>222</v>
      </c>
      <c r="D318" s="11" t="s">
        <v>69</v>
      </c>
      <c r="E318" s="11" t="str">
        <f>CONCATENATE(Tabela132[[#This Row],[TRAMITE_SETOR]],"_Atualiz")</f>
        <v>ASSDG_Atualiz</v>
      </c>
      <c r="F318" s="12" t="s">
        <v>70</v>
      </c>
      <c r="G318" s="12"/>
      <c r="H318" s="25">
        <v>42360.472222222219</v>
      </c>
      <c r="I318" s="25">
        <v>42360.655555555553</v>
      </c>
      <c r="J318" s="26" t="s">
        <v>297</v>
      </c>
      <c r="K318" s="14">
        <f t="shared" si="8"/>
        <v>0.18333333333430346</v>
      </c>
      <c r="L318" s="15">
        <f t="shared" si="9"/>
        <v>0.18333333333430346</v>
      </c>
      <c r="M318" s="16">
        <f>NETWORKDAYS.INTL(DATE(YEAR(H318),MONTH(I318),DAY(H318)),DATE(YEAR(I318),MONTH(I318),DAY(I318)),1,[1]LISTAFERIADOS!$B$2:$B$194)</f>
        <v>0</v>
      </c>
      <c r="N318" s="17" t="str">
        <f>CONCATENATE(HOUR(Tabela132[[#This Row],[DATA INICIO]]),":",MINUTE(Tabela132[[#This Row],[DATA INICIO]]))</f>
        <v>11:20</v>
      </c>
      <c r="O318" s="12"/>
    </row>
    <row r="319" spans="1:15" ht="25.5" hidden="1" x14ac:dyDescent="0.25">
      <c r="A319" s="22" t="s">
        <v>113</v>
      </c>
      <c r="B319" s="23" t="s">
        <v>221</v>
      </c>
      <c r="C319" s="10" t="s">
        <v>222</v>
      </c>
      <c r="D319" s="11" t="s">
        <v>21</v>
      </c>
      <c r="E319" s="11" t="str">
        <f>CONCATENATE(Tabela132[[#This Row],[TRAMITE_SETOR]],"_Atualiz")</f>
        <v>DG_Atualiz</v>
      </c>
      <c r="F319" s="12" t="s">
        <v>22</v>
      </c>
      <c r="G319" s="12"/>
      <c r="H319" s="25">
        <v>42360.655555555553</v>
      </c>
      <c r="I319" s="25">
        <v>42360.770833333336</v>
      </c>
      <c r="J319" s="26" t="s">
        <v>298</v>
      </c>
      <c r="K319" s="14">
        <f t="shared" si="8"/>
        <v>0.11527777778246673</v>
      </c>
      <c r="L319" s="15">
        <f t="shared" si="9"/>
        <v>0.11527777778246673</v>
      </c>
      <c r="M319" s="16">
        <f>NETWORKDAYS.INTL(DATE(YEAR(H319),MONTH(I319),DAY(H319)),DATE(YEAR(I319),MONTH(I319),DAY(I319)),1,[1]LISTAFERIADOS!$B$2:$B$194)</f>
        <v>0</v>
      </c>
      <c r="N319" s="17" t="str">
        <f>CONCATENATE(HOUR(Tabela132[[#This Row],[DATA INICIO]]),":",MINUTE(Tabela132[[#This Row],[DATA INICIO]]))</f>
        <v>15:44</v>
      </c>
      <c r="O319" s="12"/>
    </row>
    <row r="320" spans="1:15" ht="25.5" hidden="1" x14ac:dyDescent="0.25">
      <c r="A320" s="22" t="s">
        <v>113</v>
      </c>
      <c r="B320" s="23" t="s">
        <v>221</v>
      </c>
      <c r="C320" s="10" t="s">
        <v>222</v>
      </c>
      <c r="D320" s="11" t="s">
        <v>41</v>
      </c>
      <c r="E320" s="11" t="str">
        <f>CONCATENATE(Tabela132[[#This Row],[TRAMITE_SETOR]],"_Atualiz")</f>
        <v>CO_Atualiz</v>
      </c>
      <c r="F320" s="12" t="s">
        <v>42</v>
      </c>
      <c r="G320" s="12"/>
      <c r="H320" s="25">
        <v>42360.770833333336</v>
      </c>
      <c r="I320" s="25">
        <v>42360.807638888888</v>
      </c>
      <c r="J320" s="26" t="s">
        <v>75</v>
      </c>
      <c r="K320" s="14">
        <f t="shared" si="8"/>
        <v>3.6805555551836733E-2</v>
      </c>
      <c r="L320" s="15">
        <f t="shared" si="9"/>
        <v>3.6805555551836733E-2</v>
      </c>
      <c r="M320" s="16">
        <f>NETWORKDAYS.INTL(DATE(YEAR(H320),MONTH(I320),DAY(H320)),DATE(YEAR(I320),MONTH(I320),DAY(I320)),1,[1]LISTAFERIADOS!$B$2:$B$194)</f>
        <v>0</v>
      </c>
      <c r="N320" s="17" t="str">
        <f>CONCATENATE(HOUR(Tabela132[[#This Row],[DATA INICIO]]),":",MINUTE(Tabela132[[#This Row],[DATA INICIO]]))</f>
        <v>18:30</v>
      </c>
      <c r="O320" s="12"/>
    </row>
    <row r="321" spans="1:15" ht="38.25" hidden="1" x14ac:dyDescent="0.25">
      <c r="A321" s="22" t="s">
        <v>113</v>
      </c>
      <c r="B321" s="23" t="s">
        <v>221</v>
      </c>
      <c r="C321" s="10" t="s">
        <v>222</v>
      </c>
      <c r="D321" s="11" t="s">
        <v>76</v>
      </c>
      <c r="E321" s="11" t="str">
        <f>CONCATENATE(Tabela132[[#This Row],[TRAMITE_SETOR]],"_Atualiz")</f>
        <v>ACO_Atualiz</v>
      </c>
      <c r="F321" s="12" t="s">
        <v>77</v>
      </c>
      <c r="G321" s="12"/>
      <c r="H321" s="25">
        <v>42360.807638888888</v>
      </c>
      <c r="I321" s="25">
        <v>42361.59097222222</v>
      </c>
      <c r="J321" s="26" t="s">
        <v>299</v>
      </c>
      <c r="K321" s="14">
        <f t="shared" si="8"/>
        <v>0.78333333333284827</v>
      </c>
      <c r="L321" s="15">
        <f t="shared" si="9"/>
        <v>0.78333333333284827</v>
      </c>
      <c r="M321" s="16">
        <f>NETWORKDAYS.INTL(DATE(YEAR(H321),MONTH(I321),DAY(H321)),DATE(YEAR(I321),MONTH(I321),DAY(I321)),1,[1]LISTAFERIADOS!$B$2:$B$194)</f>
        <v>0</v>
      </c>
      <c r="N321" s="17" t="str">
        <f>CONCATENATE(HOUR(Tabela132[[#This Row],[DATA INICIO]]),":",MINUTE(Tabela132[[#This Row],[DATA INICIO]]))</f>
        <v>19:23</v>
      </c>
      <c r="O321" s="12"/>
    </row>
    <row r="322" spans="1:15" hidden="1" x14ac:dyDescent="0.25">
      <c r="A322" s="22" t="s">
        <v>113</v>
      </c>
      <c r="B322" s="23" t="s">
        <v>221</v>
      </c>
      <c r="C322" s="10" t="s">
        <v>222</v>
      </c>
      <c r="D322" s="11" t="s">
        <v>44</v>
      </c>
      <c r="E322" s="11" t="str">
        <f>CONCATENATE(Tabela132[[#This Row],[TRAMITE_SETOR]],"_Atualiz")</f>
        <v>SECOFC_Atualiz</v>
      </c>
      <c r="F322" s="12" t="s">
        <v>45</v>
      </c>
      <c r="G322" s="12"/>
      <c r="H322" s="25">
        <v>42361.59097222222</v>
      </c>
      <c r="I322" s="25">
        <v>42361.65347222222</v>
      </c>
      <c r="J322" s="26" t="s">
        <v>20</v>
      </c>
      <c r="K322" s="14">
        <f t="shared" ref="K322:K385" si="10">IF(OR(H322="-",I322="-"),0,I322-H322)</f>
        <v>6.25E-2</v>
      </c>
      <c r="L322" s="15">
        <f t="shared" ref="L322:L385" si="11">K322</f>
        <v>6.25E-2</v>
      </c>
      <c r="M322" s="16">
        <f>NETWORKDAYS.INTL(DATE(YEAR(H322),MONTH(I322),DAY(H322)),DATE(YEAR(I322),MONTH(I322),DAY(I322)),1,[1]LISTAFERIADOS!$B$2:$B$194)</f>
        <v>0</v>
      </c>
      <c r="N322" s="17" t="str">
        <f>CONCATENATE(HOUR(Tabela132[[#This Row],[DATA INICIO]]),":",MINUTE(Tabela132[[#This Row],[DATA INICIO]]))</f>
        <v>14:11</v>
      </c>
      <c r="O322" s="12"/>
    </row>
    <row r="323" spans="1:15" hidden="1" x14ac:dyDescent="0.25">
      <c r="A323" s="22" t="s">
        <v>113</v>
      </c>
      <c r="B323" s="23" t="s">
        <v>221</v>
      </c>
      <c r="C323" s="10" t="s">
        <v>222</v>
      </c>
      <c r="D323" s="11" t="s">
        <v>21</v>
      </c>
      <c r="E323" s="11" t="str">
        <f>CONCATENATE(Tabela132[[#This Row],[TRAMITE_SETOR]],"_Atualiz")</f>
        <v>DG_Atualiz</v>
      </c>
      <c r="F323" s="12" t="s">
        <v>22</v>
      </c>
      <c r="G323" s="12"/>
      <c r="H323" s="25">
        <v>42361.59097222222</v>
      </c>
      <c r="I323" s="25">
        <v>42361.697222222225</v>
      </c>
      <c r="J323" s="26" t="s">
        <v>20</v>
      </c>
      <c r="K323" s="14">
        <f t="shared" si="10"/>
        <v>0.10625000000436557</v>
      </c>
      <c r="L323" s="15">
        <f t="shared" si="11"/>
        <v>0.10625000000436557</v>
      </c>
      <c r="M323" s="16">
        <f>NETWORKDAYS.INTL(DATE(YEAR(H323),MONTH(I323),DAY(H323)),DATE(YEAR(I323),MONTH(I323),DAY(I323)),1,[1]LISTAFERIADOS!$B$2:$B$194)</f>
        <v>0</v>
      </c>
      <c r="N323" s="17" t="str">
        <f>CONCATENATE(HOUR(Tabela132[[#This Row],[DATA INICIO]]),":",MINUTE(Tabela132[[#This Row],[DATA INICIO]]))</f>
        <v>14:11</v>
      </c>
      <c r="O323" s="12"/>
    </row>
    <row r="324" spans="1:15" ht="38.25" hidden="1" x14ac:dyDescent="0.25">
      <c r="A324" s="22" t="s">
        <v>113</v>
      </c>
      <c r="B324" s="23" t="s">
        <v>221</v>
      </c>
      <c r="C324" s="10" t="s">
        <v>222</v>
      </c>
      <c r="D324" s="11" t="s">
        <v>76</v>
      </c>
      <c r="E324" s="11" t="str">
        <f>CONCATENATE(Tabela132[[#This Row],[TRAMITE_SETOR]],"_Atualiz")</f>
        <v>ACO_Atualiz</v>
      </c>
      <c r="F324" s="12" t="s">
        <v>77</v>
      </c>
      <c r="G324" s="12"/>
      <c r="H324" s="25">
        <v>42361.697222222225</v>
      </c>
      <c r="I324" s="25">
        <v>42361.743750000001</v>
      </c>
      <c r="J324" s="26" t="s">
        <v>79</v>
      </c>
      <c r="K324" s="14">
        <f t="shared" si="10"/>
        <v>4.6527777776645962E-2</v>
      </c>
      <c r="L324" s="15">
        <f t="shared" si="11"/>
        <v>4.6527777776645962E-2</v>
      </c>
      <c r="M324" s="16">
        <f>NETWORKDAYS.INTL(DATE(YEAR(H324),MONTH(I324),DAY(H324)),DATE(YEAR(I324),MONTH(I324),DAY(I324)),1,[1]LISTAFERIADOS!$B$2:$B$194)</f>
        <v>0</v>
      </c>
      <c r="N324" s="17" t="str">
        <f>CONCATENATE(HOUR(Tabela132[[#This Row],[DATA INICIO]]),":",MINUTE(Tabela132[[#This Row],[DATA INICIO]]))</f>
        <v>16:44</v>
      </c>
      <c r="O324" s="12"/>
    </row>
    <row r="325" spans="1:15" ht="25.5" hidden="1" x14ac:dyDescent="0.25">
      <c r="A325" s="22" t="s">
        <v>113</v>
      </c>
      <c r="B325" s="23" t="s">
        <v>221</v>
      </c>
      <c r="C325" s="10" t="s">
        <v>222</v>
      </c>
      <c r="D325" s="11" t="s">
        <v>80</v>
      </c>
      <c r="E325" s="11" t="str">
        <f>CONCATENATE(Tabela132[[#This Row],[TRAMITE_SETOR]],"_Atualiz")</f>
        <v>SAEO_Atualiz</v>
      </c>
      <c r="F325" s="12" t="s">
        <v>81</v>
      </c>
      <c r="G325" s="12"/>
      <c r="H325" s="25">
        <v>42361.743750000001</v>
      </c>
      <c r="I325" s="25">
        <v>42361.868055555555</v>
      </c>
      <c r="J325" s="26" t="s">
        <v>82</v>
      </c>
      <c r="K325" s="14">
        <f t="shared" si="10"/>
        <v>0.12430555555329192</v>
      </c>
      <c r="L325" s="15">
        <f t="shared" si="11"/>
        <v>0.12430555555329192</v>
      </c>
      <c r="M325" s="16">
        <f>NETWORKDAYS.INTL(DATE(YEAR(H325),MONTH(I325),DAY(H325)),DATE(YEAR(I325),MONTH(I325),DAY(I325)),1,[1]LISTAFERIADOS!$B$2:$B$194)</f>
        <v>0</v>
      </c>
      <c r="N325" s="17" t="str">
        <f>CONCATENATE(HOUR(Tabela132[[#This Row],[DATA INICIO]]),":",MINUTE(Tabela132[[#This Row],[DATA INICIO]]))</f>
        <v>17:51</v>
      </c>
      <c r="O325" s="12"/>
    </row>
    <row r="326" spans="1:15" ht="76.5" hidden="1" x14ac:dyDescent="0.25">
      <c r="A326" s="22" t="s">
        <v>113</v>
      </c>
      <c r="B326" s="23" t="s">
        <v>221</v>
      </c>
      <c r="C326" s="10" t="s">
        <v>222</v>
      </c>
      <c r="D326" s="11" t="s">
        <v>54</v>
      </c>
      <c r="E326" s="11" t="str">
        <f>CONCATENATE(Tabela132[[#This Row],[TRAMITE_SETOR]],"_Atualiz")</f>
        <v>SCON_Atualiz</v>
      </c>
      <c r="F326" s="12" t="s">
        <v>55</v>
      </c>
      <c r="G326" s="12"/>
      <c r="H326" s="25">
        <v>42361.868055555555</v>
      </c>
      <c r="I326" s="25">
        <v>42388.692361111112</v>
      </c>
      <c r="J326" s="26" t="s">
        <v>300</v>
      </c>
      <c r="K326" s="14">
        <f t="shared" si="10"/>
        <v>26.824305555557657</v>
      </c>
      <c r="L326" s="15">
        <f t="shared" si="11"/>
        <v>26.824305555557657</v>
      </c>
      <c r="M326" s="16">
        <f>NETWORKDAYS.INTL(DATE(YEAR(H326),MONTH(I326),DAY(H326)),DATE(YEAR(I326),MONTH(I326),DAY(I326)),1,[1]LISTAFERIADOS!$B$2:$B$194)</f>
        <v>230</v>
      </c>
      <c r="N326" s="17" t="str">
        <f>CONCATENATE(HOUR(Tabela132[[#This Row],[DATA INICIO]]),":",MINUTE(Tabela132[[#This Row],[DATA INICIO]]))</f>
        <v>20:50</v>
      </c>
      <c r="O326" s="12"/>
    </row>
    <row r="327" spans="1:15" ht="89.25" hidden="1" x14ac:dyDescent="0.25">
      <c r="A327" s="22" t="s">
        <v>113</v>
      </c>
      <c r="B327" s="23" t="s">
        <v>221</v>
      </c>
      <c r="C327" s="10" t="s">
        <v>222</v>
      </c>
      <c r="D327" s="11" t="s">
        <v>47</v>
      </c>
      <c r="E327" s="11" t="str">
        <f>CONCATENATE(Tabela132[[#This Row],[TRAMITE_SETOR]],"_Atualiz")</f>
        <v>CLC_Atualiz</v>
      </c>
      <c r="F327" s="12" t="s">
        <v>48</v>
      </c>
      <c r="G327" s="12"/>
      <c r="H327" s="25">
        <v>42388.692361111112</v>
      </c>
      <c r="I327" s="25">
        <v>42388.741666666669</v>
      </c>
      <c r="J327" s="26" t="s">
        <v>301</v>
      </c>
      <c r="K327" s="14">
        <f t="shared" si="10"/>
        <v>4.9305555556202307E-2</v>
      </c>
      <c r="L327" s="15">
        <f t="shared" si="11"/>
        <v>4.9305555556202307E-2</v>
      </c>
      <c r="M327" s="16">
        <f>NETWORKDAYS.INTL(DATE(YEAR(H327),MONTH(I327),DAY(H327)),DATE(YEAR(I327),MONTH(I327),DAY(I327)),1,[1]LISTAFERIADOS!$B$2:$B$194)</f>
        <v>1</v>
      </c>
      <c r="N327" s="17" t="str">
        <f>CONCATENATE(HOUR(Tabela132[[#This Row],[DATA INICIO]]),":",MINUTE(Tabela132[[#This Row],[DATA INICIO]]))</f>
        <v>16:37</v>
      </c>
      <c r="O327" s="12"/>
    </row>
    <row r="328" spans="1:15" ht="38.25" hidden="1" x14ac:dyDescent="0.25">
      <c r="A328" s="22" t="s">
        <v>113</v>
      </c>
      <c r="B328" s="23" t="s">
        <v>221</v>
      </c>
      <c r="C328" s="10" t="s">
        <v>222</v>
      </c>
      <c r="D328" s="11" t="s">
        <v>80</v>
      </c>
      <c r="E328" s="11" t="str">
        <f>CONCATENATE(Tabela132[[#This Row],[TRAMITE_SETOR]],"_Atualiz")</f>
        <v>SAEO_Atualiz</v>
      </c>
      <c r="F328" s="12" t="s">
        <v>81</v>
      </c>
      <c r="G328" s="12"/>
      <c r="H328" s="25">
        <v>42388.741666666669</v>
      </c>
      <c r="I328" s="25">
        <v>42390.560416666667</v>
      </c>
      <c r="J328" s="26" t="s">
        <v>106</v>
      </c>
      <c r="K328" s="14">
        <f t="shared" si="10"/>
        <v>1.8187499999985448</v>
      </c>
      <c r="L328" s="15">
        <f t="shared" si="11"/>
        <v>1.8187499999985448</v>
      </c>
      <c r="M328" s="16">
        <f>NETWORKDAYS.INTL(DATE(YEAR(H328),MONTH(I328),DAY(H328)),DATE(YEAR(I328),MONTH(I328),DAY(I328)),1,[1]LISTAFERIADOS!$B$2:$B$194)</f>
        <v>3</v>
      </c>
      <c r="N328" s="17" t="str">
        <f>CONCATENATE(HOUR(Tabela132[[#This Row],[DATA INICIO]]),":",MINUTE(Tabela132[[#This Row],[DATA INICIO]]))</f>
        <v>17:48</v>
      </c>
      <c r="O328" s="12"/>
    </row>
    <row r="329" spans="1:15" ht="25.5" hidden="1" x14ac:dyDescent="0.25">
      <c r="A329" s="22" t="s">
        <v>113</v>
      </c>
      <c r="B329" s="23" t="s">
        <v>221</v>
      </c>
      <c r="C329" s="10" t="s">
        <v>222</v>
      </c>
      <c r="D329" s="11" t="s">
        <v>302</v>
      </c>
      <c r="E329" s="11" t="str">
        <f>CONCATENATE(Tabela132[[#This Row],[TRAMITE_SETOR]],"_Atualiz")</f>
        <v>SMIC_Atualiz</v>
      </c>
      <c r="F329" s="12" t="s">
        <v>303</v>
      </c>
      <c r="G329" s="19" t="s">
        <v>26</v>
      </c>
      <c r="H329" s="25">
        <v>42390.560416666667</v>
      </c>
      <c r="I329" s="25">
        <v>42391.750694444447</v>
      </c>
      <c r="J329" s="26" t="s">
        <v>58</v>
      </c>
      <c r="K329" s="14">
        <f t="shared" si="10"/>
        <v>1.1902777777795563</v>
      </c>
      <c r="L329" s="15">
        <f t="shared" si="11"/>
        <v>1.1902777777795563</v>
      </c>
      <c r="M329" s="16">
        <f>NETWORKDAYS.INTL(DATE(YEAR(H329),MONTH(I329),DAY(H329)),DATE(YEAR(I329),MONTH(I329),DAY(I329)),1,[1]LISTAFERIADOS!$B$2:$B$194)</f>
        <v>2</v>
      </c>
      <c r="N329" s="17" t="str">
        <f>CONCATENATE(HOUR(Tabela132[[#This Row],[DATA INICIO]]),":",MINUTE(Tabela132[[#This Row],[DATA INICIO]]))</f>
        <v>13:27</v>
      </c>
      <c r="O329" s="12"/>
    </row>
    <row r="330" spans="1:15" ht="25.5" hidden="1" x14ac:dyDescent="0.25">
      <c r="A330" s="22" t="s">
        <v>113</v>
      </c>
      <c r="B330" s="23" t="s">
        <v>221</v>
      </c>
      <c r="C330" s="10" t="s">
        <v>222</v>
      </c>
      <c r="D330" s="11" t="s">
        <v>304</v>
      </c>
      <c r="E330" s="11" t="str">
        <f>CONCATENATE(Tabela132[[#This Row],[TRAMITE_SETOR]],"_Atualiz")</f>
        <v>SAPRE_Atualiz</v>
      </c>
      <c r="F330" s="12" t="s">
        <v>305</v>
      </c>
      <c r="G330" s="19" t="s">
        <v>26</v>
      </c>
      <c r="H330" s="25">
        <v>42391.750694444447</v>
      </c>
      <c r="I330" s="25">
        <v>42397.703472222223</v>
      </c>
      <c r="J330" s="26" t="s">
        <v>306</v>
      </c>
      <c r="K330" s="14">
        <f t="shared" si="10"/>
        <v>5.952777777776646</v>
      </c>
      <c r="L330" s="15">
        <f t="shared" si="11"/>
        <v>5.952777777776646</v>
      </c>
      <c r="M330" s="16">
        <f>NETWORKDAYS.INTL(DATE(YEAR(H330),MONTH(I330),DAY(H330)),DATE(YEAR(I330),MONTH(I330),DAY(I330)),1,[1]LISTAFERIADOS!$B$2:$B$194)</f>
        <v>5</v>
      </c>
      <c r="N330" s="17" t="str">
        <f>CONCATENATE(HOUR(Tabela132[[#This Row],[DATA INICIO]]),":",MINUTE(Tabela132[[#This Row],[DATA INICIO]]))</f>
        <v>18:1</v>
      </c>
      <c r="O330" s="12"/>
    </row>
    <row r="331" spans="1:15" ht="63.75" hidden="1" x14ac:dyDescent="0.25">
      <c r="A331" s="22" t="s">
        <v>113</v>
      </c>
      <c r="B331" s="23" t="s">
        <v>221</v>
      </c>
      <c r="C331" s="10" t="s">
        <v>222</v>
      </c>
      <c r="D331" s="11" t="s">
        <v>80</v>
      </c>
      <c r="E331" s="11" t="str">
        <f>CONCATENATE(Tabela132[[#This Row],[TRAMITE_SETOR]],"_Atualiz")</f>
        <v>SAEO_Atualiz</v>
      </c>
      <c r="F331" s="12" t="s">
        <v>81</v>
      </c>
      <c r="G331" s="12"/>
      <c r="H331" s="25">
        <v>42397.703472222223</v>
      </c>
      <c r="I331" s="25">
        <v>42397.788194444445</v>
      </c>
      <c r="J331" s="26" t="s">
        <v>307</v>
      </c>
      <c r="K331" s="14">
        <f t="shared" si="10"/>
        <v>8.4722222221898846E-2</v>
      </c>
      <c r="L331" s="15">
        <f t="shared" si="11"/>
        <v>8.4722222221898846E-2</v>
      </c>
      <c r="M331" s="16">
        <f>NETWORKDAYS.INTL(DATE(YEAR(H331),MONTH(I331),DAY(H331)),DATE(YEAR(I331),MONTH(I331),DAY(I331)),1,[1]LISTAFERIADOS!$B$2:$B$194)</f>
        <v>1</v>
      </c>
      <c r="N331" s="17" t="str">
        <f>CONCATENATE(HOUR(Tabela132[[#This Row],[DATA INICIO]]),":",MINUTE(Tabela132[[#This Row],[DATA INICIO]]))</f>
        <v>16:53</v>
      </c>
      <c r="O331" s="12"/>
    </row>
    <row r="332" spans="1:15" ht="140.25" hidden="1" x14ac:dyDescent="0.25">
      <c r="A332" s="22" t="s">
        <v>113</v>
      </c>
      <c r="B332" s="23" t="s">
        <v>221</v>
      </c>
      <c r="C332" s="10" t="s">
        <v>222</v>
      </c>
      <c r="D332" s="11" t="s">
        <v>38</v>
      </c>
      <c r="E332" s="11" t="str">
        <f>CONCATENATE(Tabela132[[#This Row],[TRAMITE_SETOR]],"_Atualiz")</f>
        <v>SPO_Atualiz</v>
      </c>
      <c r="F332" s="12" t="s">
        <v>39</v>
      </c>
      <c r="G332" s="12"/>
      <c r="H332" s="25">
        <v>42397.788194444445</v>
      </c>
      <c r="I332" s="25">
        <v>42398.65625</v>
      </c>
      <c r="J332" s="26" t="s">
        <v>308</v>
      </c>
      <c r="K332" s="14">
        <f t="shared" si="10"/>
        <v>0.86805555555474712</v>
      </c>
      <c r="L332" s="15">
        <f t="shared" si="11"/>
        <v>0.86805555555474712</v>
      </c>
      <c r="M332" s="16">
        <f>NETWORKDAYS.INTL(DATE(YEAR(H332),MONTH(I332),DAY(H332)),DATE(YEAR(I332),MONTH(I332),DAY(I332)),1,[1]LISTAFERIADOS!$B$2:$B$194)</f>
        <v>2</v>
      </c>
      <c r="N332" s="17" t="str">
        <f>CONCATENATE(HOUR(Tabela132[[#This Row],[DATA INICIO]]),":",MINUTE(Tabela132[[#This Row],[DATA INICIO]]))</f>
        <v>18:55</v>
      </c>
      <c r="O332" s="12"/>
    </row>
    <row r="333" spans="1:15" ht="89.25" hidden="1" x14ac:dyDescent="0.25">
      <c r="A333" s="22" t="s">
        <v>113</v>
      </c>
      <c r="B333" s="23" t="s">
        <v>221</v>
      </c>
      <c r="C333" s="10" t="s">
        <v>222</v>
      </c>
      <c r="D333" s="11" t="s">
        <v>41</v>
      </c>
      <c r="E333" s="11" t="str">
        <f>CONCATENATE(Tabela132[[#This Row],[TRAMITE_SETOR]],"_Atualiz")</f>
        <v>CO_Atualiz</v>
      </c>
      <c r="F333" s="12" t="s">
        <v>42</v>
      </c>
      <c r="G333" s="12"/>
      <c r="H333" s="25">
        <v>42398.65625</v>
      </c>
      <c r="I333" s="25">
        <v>42398.729861111111</v>
      </c>
      <c r="J333" s="26" t="s">
        <v>309</v>
      </c>
      <c r="K333" s="14">
        <f t="shared" si="10"/>
        <v>7.3611111110949423E-2</v>
      </c>
      <c r="L333" s="15">
        <f t="shared" si="11"/>
        <v>7.3611111110949423E-2</v>
      </c>
      <c r="M333" s="16">
        <f>NETWORKDAYS.INTL(DATE(YEAR(H333),MONTH(I333),DAY(H333)),DATE(YEAR(I333),MONTH(I333),DAY(I333)),1,[1]LISTAFERIADOS!$B$2:$B$194)</f>
        <v>1</v>
      </c>
      <c r="N333" s="17" t="str">
        <f>CONCATENATE(HOUR(Tabela132[[#This Row],[DATA INICIO]]),":",MINUTE(Tabela132[[#This Row],[DATA INICIO]]))</f>
        <v>15:45</v>
      </c>
      <c r="O333" s="12"/>
    </row>
    <row r="334" spans="1:15" ht="51" hidden="1" x14ac:dyDescent="0.25">
      <c r="A334" s="22" t="s">
        <v>113</v>
      </c>
      <c r="B334" s="23" t="s">
        <v>221</v>
      </c>
      <c r="C334" s="10" t="s">
        <v>222</v>
      </c>
      <c r="D334" s="11" t="s">
        <v>44</v>
      </c>
      <c r="E334" s="11" t="str">
        <f>CONCATENATE(Tabela132[[#This Row],[TRAMITE_SETOR]],"_Atualiz")</f>
        <v>SECOFC_Atualiz</v>
      </c>
      <c r="F334" s="12" t="s">
        <v>45</v>
      </c>
      <c r="G334" s="12"/>
      <c r="H334" s="25">
        <v>42398.729861111111</v>
      </c>
      <c r="I334" s="25">
        <v>42398.754166666666</v>
      </c>
      <c r="J334" s="26" t="s">
        <v>46</v>
      </c>
      <c r="K334" s="14">
        <f t="shared" si="10"/>
        <v>2.4305555554747116E-2</v>
      </c>
      <c r="L334" s="15">
        <f t="shared" si="11"/>
        <v>2.4305555554747116E-2</v>
      </c>
      <c r="M334" s="16">
        <f>NETWORKDAYS.INTL(DATE(YEAR(H334),MONTH(I334),DAY(H334)),DATE(YEAR(I334),MONTH(I334),DAY(I334)),1,[1]LISTAFERIADOS!$B$2:$B$194)</f>
        <v>1</v>
      </c>
      <c r="N334" s="17" t="str">
        <f>CONCATENATE(HOUR(Tabela132[[#This Row],[DATA INICIO]]),":",MINUTE(Tabela132[[#This Row],[DATA INICIO]]))</f>
        <v>17:31</v>
      </c>
      <c r="O334" s="12"/>
    </row>
    <row r="335" spans="1:15" ht="51" hidden="1" x14ac:dyDescent="0.25">
      <c r="A335" s="22" t="s">
        <v>113</v>
      </c>
      <c r="B335" s="23" t="s">
        <v>221</v>
      </c>
      <c r="C335" s="10" t="s">
        <v>222</v>
      </c>
      <c r="D335" s="11" t="s">
        <v>21</v>
      </c>
      <c r="E335" s="11" t="str">
        <f>CONCATENATE(Tabela132[[#This Row],[TRAMITE_SETOR]],"_Atualiz")</f>
        <v>DG_Atualiz</v>
      </c>
      <c r="F335" s="12" t="s">
        <v>22</v>
      </c>
      <c r="G335" s="12"/>
      <c r="H335" s="25">
        <v>42398.754166666666</v>
      </c>
      <c r="I335" s="25">
        <v>42398.828472222223</v>
      </c>
      <c r="J335" s="26" t="s">
        <v>310</v>
      </c>
      <c r="K335" s="14">
        <f t="shared" si="10"/>
        <v>7.4305555557657499E-2</v>
      </c>
      <c r="L335" s="15">
        <f t="shared" si="11"/>
        <v>7.4305555557657499E-2</v>
      </c>
      <c r="M335" s="16">
        <f>NETWORKDAYS.INTL(DATE(YEAR(H335),MONTH(I335),DAY(H335)),DATE(YEAR(I335),MONTH(I335),DAY(I335)),1,[1]LISTAFERIADOS!$B$2:$B$194)</f>
        <v>1</v>
      </c>
      <c r="N335" s="17" t="str">
        <f>CONCATENATE(HOUR(Tabela132[[#This Row],[DATA INICIO]]),":",MINUTE(Tabela132[[#This Row],[DATA INICIO]]))</f>
        <v>18:6</v>
      </c>
      <c r="O335" s="12"/>
    </row>
    <row r="336" spans="1:15" ht="25.5" hidden="1" x14ac:dyDescent="0.25">
      <c r="A336" s="22" t="s">
        <v>113</v>
      </c>
      <c r="B336" s="23" t="s">
        <v>221</v>
      </c>
      <c r="C336" s="10" t="s">
        <v>222</v>
      </c>
      <c r="D336" s="11" t="s">
        <v>41</v>
      </c>
      <c r="E336" s="11" t="str">
        <f>CONCATENATE(Tabela132[[#This Row],[TRAMITE_SETOR]],"_Atualiz")</f>
        <v>CO_Atualiz</v>
      </c>
      <c r="F336" s="12" t="s">
        <v>42</v>
      </c>
      <c r="G336" s="12"/>
      <c r="H336" s="25">
        <v>42398.828472222223</v>
      </c>
      <c r="I336" s="25">
        <v>42401.609722222223</v>
      </c>
      <c r="J336" s="26" t="s">
        <v>99</v>
      </c>
      <c r="K336" s="14">
        <f t="shared" si="10"/>
        <v>2.78125</v>
      </c>
      <c r="L336" s="15">
        <f t="shared" si="11"/>
        <v>2.78125</v>
      </c>
      <c r="M336" s="16">
        <f>NETWORKDAYS.INTL(DATE(YEAR(H336),MONTH(I336),DAY(H336)),DATE(YEAR(I336),MONTH(I336),DAY(I336)),1,[1]LISTAFERIADOS!$B$2:$B$194)</f>
        <v>-19</v>
      </c>
      <c r="N336" s="17" t="str">
        <f>CONCATENATE(HOUR(Tabela132[[#This Row],[DATA INICIO]]),":",MINUTE(Tabela132[[#This Row],[DATA INICIO]]))</f>
        <v>19:53</v>
      </c>
      <c r="O336" s="12"/>
    </row>
    <row r="337" spans="1:15" ht="102" hidden="1" x14ac:dyDescent="0.25">
      <c r="A337" s="22" t="s">
        <v>113</v>
      </c>
      <c r="B337" s="23" t="s">
        <v>221</v>
      </c>
      <c r="C337" s="10" t="s">
        <v>222</v>
      </c>
      <c r="D337" s="11" t="s">
        <v>76</v>
      </c>
      <c r="E337" s="11" t="str">
        <f>CONCATENATE(Tabela132[[#This Row],[TRAMITE_SETOR]],"_Atualiz")</f>
        <v>ACO_Atualiz</v>
      </c>
      <c r="F337" s="12" t="s">
        <v>77</v>
      </c>
      <c r="G337" s="12"/>
      <c r="H337" s="25">
        <v>42401.609722222223</v>
      </c>
      <c r="I337" s="25">
        <v>42401.645138888889</v>
      </c>
      <c r="J337" s="26" t="s">
        <v>311</v>
      </c>
      <c r="K337" s="14">
        <f t="shared" si="10"/>
        <v>3.5416666665696539E-2</v>
      </c>
      <c r="L337" s="15">
        <f t="shared" si="11"/>
        <v>3.5416666665696539E-2</v>
      </c>
      <c r="M337" s="16">
        <f>NETWORKDAYS.INTL(DATE(YEAR(H337),MONTH(I337),DAY(H337)),DATE(YEAR(I337),MONTH(I337),DAY(I337)),1,[1]LISTAFERIADOS!$B$2:$B$194)</f>
        <v>1</v>
      </c>
      <c r="N337" s="17" t="str">
        <f>CONCATENATE(HOUR(Tabela132[[#This Row],[DATA INICIO]]),":",MINUTE(Tabela132[[#This Row],[DATA INICIO]]))</f>
        <v>14:38</v>
      </c>
      <c r="O337" s="12"/>
    </row>
    <row r="338" spans="1:15" ht="76.5" hidden="1" x14ac:dyDescent="0.25">
      <c r="A338" s="22" t="s">
        <v>113</v>
      </c>
      <c r="B338" s="23" t="s">
        <v>221</v>
      </c>
      <c r="C338" s="10" t="s">
        <v>222</v>
      </c>
      <c r="D338" s="11" t="s">
        <v>21</v>
      </c>
      <c r="E338" s="11" t="str">
        <f>CONCATENATE(Tabela132[[#This Row],[TRAMITE_SETOR]],"_Atualiz")</f>
        <v>DG_Atualiz</v>
      </c>
      <c r="F338" s="12" t="s">
        <v>22</v>
      </c>
      <c r="G338" s="12"/>
      <c r="H338" s="25">
        <v>42401.645138888889</v>
      </c>
      <c r="I338" s="25">
        <v>42402.65347222222</v>
      </c>
      <c r="J338" s="26" t="s">
        <v>312</v>
      </c>
      <c r="K338" s="14">
        <f t="shared" si="10"/>
        <v>1.0083333333313931</v>
      </c>
      <c r="L338" s="15">
        <f t="shared" si="11"/>
        <v>1.0083333333313931</v>
      </c>
      <c r="M338" s="16">
        <f>NETWORKDAYS.INTL(DATE(YEAR(H338),MONTH(I338),DAY(H338)),DATE(YEAR(I338),MONTH(I338),DAY(I338)),1,[1]LISTAFERIADOS!$B$2:$B$194)</f>
        <v>2</v>
      </c>
      <c r="N338" s="17" t="str">
        <f>CONCATENATE(HOUR(Tabela132[[#This Row],[DATA INICIO]]),":",MINUTE(Tabela132[[#This Row],[DATA INICIO]]))</f>
        <v>15:29</v>
      </c>
      <c r="O338" s="12"/>
    </row>
    <row r="339" spans="1:15" ht="38.25" hidden="1" x14ac:dyDescent="0.25">
      <c r="A339" s="22" t="s">
        <v>113</v>
      </c>
      <c r="B339" s="23" t="s">
        <v>221</v>
      </c>
      <c r="C339" s="10" t="s">
        <v>222</v>
      </c>
      <c r="D339" s="11" t="s">
        <v>41</v>
      </c>
      <c r="E339" s="11" t="str">
        <f>CONCATENATE(Tabela132[[#This Row],[TRAMITE_SETOR]],"_Atualiz")</f>
        <v>CO_Atualiz</v>
      </c>
      <c r="F339" s="12" t="s">
        <v>42</v>
      </c>
      <c r="G339" s="12"/>
      <c r="H339" s="25">
        <v>42402.65347222222</v>
      </c>
      <c r="I339" s="25">
        <v>42402.709722222222</v>
      </c>
      <c r="J339" s="26" t="s">
        <v>195</v>
      </c>
      <c r="K339" s="14">
        <f t="shared" si="10"/>
        <v>5.6250000001455192E-2</v>
      </c>
      <c r="L339" s="15">
        <f t="shared" si="11"/>
        <v>5.6250000001455192E-2</v>
      </c>
      <c r="M339" s="16">
        <f>NETWORKDAYS.INTL(DATE(YEAR(H339),MONTH(I339),DAY(H339)),DATE(YEAR(I339),MONTH(I339),DAY(I339)),1,[1]LISTAFERIADOS!$B$2:$B$194)</f>
        <v>1</v>
      </c>
      <c r="N339" s="17" t="str">
        <f>CONCATENATE(HOUR(Tabela132[[#This Row],[DATA INICIO]]),":",MINUTE(Tabela132[[#This Row],[DATA INICIO]]))</f>
        <v>15:41</v>
      </c>
      <c r="O339" s="12"/>
    </row>
    <row r="340" spans="1:15" ht="114.75" hidden="1" x14ac:dyDescent="0.25">
      <c r="A340" s="22" t="s">
        <v>113</v>
      </c>
      <c r="B340" s="23" t="s">
        <v>221</v>
      </c>
      <c r="C340" s="10" t="s">
        <v>222</v>
      </c>
      <c r="D340" s="11" t="s">
        <v>76</v>
      </c>
      <c r="E340" s="11" t="str">
        <f>CONCATENATE(Tabela132[[#This Row],[TRAMITE_SETOR]],"_Atualiz")</f>
        <v>ACO_Atualiz</v>
      </c>
      <c r="F340" s="12" t="s">
        <v>77</v>
      </c>
      <c r="G340" s="12"/>
      <c r="H340" s="25">
        <v>42402.709722222222</v>
      </c>
      <c r="I340" s="25">
        <v>42402.79583333333</v>
      </c>
      <c r="J340" s="26" t="s">
        <v>313</v>
      </c>
      <c r="K340" s="14">
        <f t="shared" si="10"/>
        <v>8.611111110803904E-2</v>
      </c>
      <c r="L340" s="15">
        <f t="shared" si="11"/>
        <v>8.611111110803904E-2</v>
      </c>
      <c r="M340" s="16">
        <f>NETWORKDAYS.INTL(DATE(YEAR(H340),MONTH(I340),DAY(H340)),DATE(YEAR(I340),MONTH(I340),DAY(I340)),1,[1]LISTAFERIADOS!$B$2:$B$194)</f>
        <v>1</v>
      </c>
      <c r="N340" s="17" t="str">
        <f>CONCATENATE(HOUR(Tabela132[[#This Row],[DATA INICIO]]),":",MINUTE(Tabela132[[#This Row],[DATA INICIO]]))</f>
        <v>17:2</v>
      </c>
      <c r="O340" s="12"/>
    </row>
    <row r="341" spans="1:15" hidden="1" x14ac:dyDescent="0.25">
      <c r="A341" s="22" t="s">
        <v>113</v>
      </c>
      <c r="B341" s="23" t="s">
        <v>221</v>
      </c>
      <c r="C341" s="10" t="s">
        <v>222</v>
      </c>
      <c r="D341" s="11" t="s">
        <v>44</v>
      </c>
      <c r="E341" s="11" t="str">
        <f>CONCATENATE(Tabela132[[#This Row],[TRAMITE_SETOR]],"_Atualiz")</f>
        <v>SECOFC_Atualiz</v>
      </c>
      <c r="F341" s="12" t="s">
        <v>45</v>
      </c>
      <c r="G341" s="12"/>
      <c r="H341" s="25">
        <v>42402.79583333333</v>
      </c>
      <c r="I341" s="25">
        <v>42402.801388888889</v>
      </c>
      <c r="J341" s="26" t="s">
        <v>20</v>
      </c>
      <c r="K341" s="14">
        <f t="shared" si="10"/>
        <v>5.5555555591126904E-3</v>
      </c>
      <c r="L341" s="15">
        <f t="shared" si="11"/>
        <v>5.5555555591126904E-3</v>
      </c>
      <c r="M341" s="16">
        <f>NETWORKDAYS.INTL(DATE(YEAR(H341),MONTH(I341),DAY(H341)),DATE(YEAR(I341),MONTH(I341),DAY(I341)),1,[1]LISTAFERIADOS!$B$2:$B$194)</f>
        <v>1</v>
      </c>
      <c r="N341" s="17" t="str">
        <f>CONCATENATE(HOUR(Tabela132[[#This Row],[DATA INICIO]]),":",MINUTE(Tabela132[[#This Row],[DATA INICIO]]))</f>
        <v>19:6</v>
      </c>
      <c r="O341" s="12"/>
    </row>
    <row r="342" spans="1:15" hidden="1" x14ac:dyDescent="0.25">
      <c r="A342" s="22" t="s">
        <v>113</v>
      </c>
      <c r="B342" s="23" t="s">
        <v>221</v>
      </c>
      <c r="C342" s="10" t="s">
        <v>222</v>
      </c>
      <c r="D342" s="11" t="s">
        <v>21</v>
      </c>
      <c r="E342" s="11" t="str">
        <f>CONCATENATE(Tabela132[[#This Row],[TRAMITE_SETOR]],"_Atualiz")</f>
        <v>DG_Atualiz</v>
      </c>
      <c r="F342" s="12" t="s">
        <v>22</v>
      </c>
      <c r="G342" s="12"/>
      <c r="H342" s="25">
        <v>42402.79583333333</v>
      </c>
      <c r="I342" s="25">
        <v>42402.824305555558</v>
      </c>
      <c r="J342" s="26" t="s">
        <v>20</v>
      </c>
      <c r="K342" s="14">
        <f t="shared" si="10"/>
        <v>2.8472222227719612E-2</v>
      </c>
      <c r="L342" s="15">
        <f t="shared" si="11"/>
        <v>2.8472222227719612E-2</v>
      </c>
      <c r="M342" s="16">
        <f>NETWORKDAYS.INTL(DATE(YEAR(H342),MONTH(I342),DAY(H342)),DATE(YEAR(I342),MONTH(I342),DAY(I342)),1,[1]LISTAFERIADOS!$B$2:$B$194)</f>
        <v>1</v>
      </c>
      <c r="N342" s="17" t="str">
        <f>CONCATENATE(HOUR(Tabela132[[#This Row],[DATA INICIO]]),":",MINUTE(Tabela132[[#This Row],[DATA INICIO]]))</f>
        <v>19:6</v>
      </c>
      <c r="O342" s="12"/>
    </row>
    <row r="343" spans="1:15" ht="38.25" hidden="1" x14ac:dyDescent="0.25">
      <c r="A343" s="22" t="s">
        <v>113</v>
      </c>
      <c r="B343" s="23" t="s">
        <v>221</v>
      </c>
      <c r="C343" s="10" t="s">
        <v>222</v>
      </c>
      <c r="D343" s="11" t="s">
        <v>76</v>
      </c>
      <c r="E343" s="11" t="str">
        <f>CONCATENATE(Tabela132[[#This Row],[TRAMITE_SETOR]],"_Atualiz")</f>
        <v>ACO_Atualiz</v>
      </c>
      <c r="F343" s="12" t="s">
        <v>77</v>
      </c>
      <c r="G343" s="12"/>
      <c r="H343" s="25">
        <v>42402.824305555558</v>
      </c>
      <c r="I343" s="25">
        <v>42403.529861111114</v>
      </c>
      <c r="J343" s="26" t="s">
        <v>79</v>
      </c>
      <c r="K343" s="14">
        <f t="shared" si="10"/>
        <v>0.70555555555620231</v>
      </c>
      <c r="L343" s="15">
        <f t="shared" si="11"/>
        <v>0.70555555555620231</v>
      </c>
      <c r="M343" s="16">
        <f>NETWORKDAYS.INTL(DATE(YEAR(H343),MONTH(I343),DAY(H343)),DATE(YEAR(I343),MONTH(I343),DAY(I343)),1,[1]LISTAFERIADOS!$B$2:$B$194)</f>
        <v>2</v>
      </c>
      <c r="N343" s="17" t="str">
        <f>CONCATENATE(HOUR(Tabela132[[#This Row],[DATA INICIO]]),":",MINUTE(Tabela132[[#This Row],[DATA INICIO]]))</f>
        <v>19:47</v>
      </c>
      <c r="O343" s="12"/>
    </row>
    <row r="344" spans="1:15" ht="25.5" hidden="1" x14ac:dyDescent="0.25">
      <c r="A344" s="22" t="s">
        <v>113</v>
      </c>
      <c r="B344" s="23" t="s">
        <v>221</v>
      </c>
      <c r="C344" s="10" t="s">
        <v>222</v>
      </c>
      <c r="D344" s="11" t="s">
        <v>80</v>
      </c>
      <c r="E344" s="11" t="str">
        <f>CONCATENATE(Tabela132[[#This Row],[TRAMITE_SETOR]],"_Atualiz")</f>
        <v>SAEO_Atualiz</v>
      </c>
      <c r="F344" s="12" t="s">
        <v>81</v>
      </c>
      <c r="G344" s="12"/>
      <c r="H344" s="25">
        <v>42403.529861111114</v>
      </c>
      <c r="I344" s="25">
        <v>42404.76666666667</v>
      </c>
      <c r="J344" s="26" t="s">
        <v>82</v>
      </c>
      <c r="K344" s="14">
        <f t="shared" si="10"/>
        <v>1.2368055555562023</v>
      </c>
      <c r="L344" s="15">
        <f t="shared" si="11"/>
        <v>1.2368055555562023</v>
      </c>
      <c r="M344" s="16">
        <f>NETWORKDAYS.INTL(DATE(YEAR(H344),MONTH(I344),DAY(H344)),DATE(YEAR(I344),MONTH(I344),DAY(I344)),1,[1]LISTAFERIADOS!$B$2:$B$194)</f>
        <v>2</v>
      </c>
      <c r="N344" s="17" t="str">
        <f>CONCATENATE(HOUR(Tabela132[[#This Row],[DATA INICIO]]),":",MINUTE(Tabela132[[#This Row],[DATA INICIO]]))</f>
        <v>12:43</v>
      </c>
      <c r="O344" s="12"/>
    </row>
    <row r="345" spans="1:15" ht="63.75" hidden="1" x14ac:dyDescent="0.25">
      <c r="A345" s="22" t="s">
        <v>113</v>
      </c>
      <c r="B345" s="23" t="s">
        <v>221</v>
      </c>
      <c r="C345" s="10" t="s">
        <v>222</v>
      </c>
      <c r="D345" s="11" t="s">
        <v>41</v>
      </c>
      <c r="E345" s="11" t="str">
        <f>CONCATENATE(Tabela132[[#This Row],[TRAMITE_SETOR]],"_Atualiz")</f>
        <v>CO_Atualiz</v>
      </c>
      <c r="F345" s="12" t="s">
        <v>42</v>
      </c>
      <c r="G345" s="12"/>
      <c r="H345" s="25">
        <v>42404.76666666667</v>
      </c>
      <c r="I345" s="25">
        <v>42404.788888888892</v>
      </c>
      <c r="J345" s="26" t="s">
        <v>314</v>
      </c>
      <c r="K345" s="14">
        <f t="shared" si="10"/>
        <v>2.2222222221898846E-2</v>
      </c>
      <c r="L345" s="15">
        <f t="shared" si="11"/>
        <v>2.2222222221898846E-2</v>
      </c>
      <c r="M345" s="16">
        <f>NETWORKDAYS.INTL(DATE(YEAR(H345),MONTH(I345),DAY(H345)),DATE(YEAR(I345),MONTH(I345),DAY(I345)),1,[1]LISTAFERIADOS!$B$2:$B$194)</f>
        <v>1</v>
      </c>
      <c r="N345" s="17" t="str">
        <f>CONCATENATE(HOUR(Tabela132[[#This Row],[DATA INICIO]]),":",MINUTE(Tabela132[[#This Row],[DATA INICIO]]))</f>
        <v>18:24</v>
      </c>
      <c r="O345" s="12"/>
    </row>
    <row r="346" spans="1:15" ht="89.25" hidden="1" x14ac:dyDescent="0.25">
      <c r="A346" s="22" t="s">
        <v>113</v>
      </c>
      <c r="B346" s="23" t="s">
        <v>221</v>
      </c>
      <c r="C346" s="10" t="s">
        <v>222</v>
      </c>
      <c r="D346" s="11" t="s">
        <v>135</v>
      </c>
      <c r="E346" s="11" t="str">
        <f>CONCATENATE(Tabela132[[#This Row],[TRAMITE_SETOR]],"_Atualiz")</f>
        <v>SACONT_Atualiz</v>
      </c>
      <c r="F346" s="12" t="s">
        <v>136</v>
      </c>
      <c r="G346" s="12"/>
      <c r="H346" s="25">
        <v>42404.788888888892</v>
      </c>
      <c r="I346" s="25">
        <v>42405.606944444444</v>
      </c>
      <c r="J346" s="26" t="s">
        <v>315</v>
      </c>
      <c r="K346" s="14">
        <f t="shared" si="10"/>
        <v>0.81805555555183673</v>
      </c>
      <c r="L346" s="15">
        <f t="shared" si="11"/>
        <v>0.81805555555183673</v>
      </c>
      <c r="M346" s="16">
        <f>NETWORKDAYS.INTL(DATE(YEAR(H346),MONTH(I346),DAY(H346)),DATE(YEAR(I346),MONTH(I346),DAY(I346)),1,[1]LISTAFERIADOS!$B$2:$B$194)</f>
        <v>2</v>
      </c>
      <c r="N346" s="17" t="str">
        <f>CONCATENATE(HOUR(Tabela132[[#This Row],[DATA INICIO]]),":",MINUTE(Tabela132[[#This Row],[DATA INICIO]]))</f>
        <v>18:56</v>
      </c>
      <c r="O346" s="12"/>
    </row>
    <row r="347" spans="1:15" ht="25.5" hidden="1" x14ac:dyDescent="0.25">
      <c r="A347" s="22" t="s">
        <v>113</v>
      </c>
      <c r="B347" s="23" t="s">
        <v>221</v>
      </c>
      <c r="C347" s="10" t="s">
        <v>222</v>
      </c>
      <c r="D347" s="11" t="s">
        <v>137</v>
      </c>
      <c r="E347" s="11" t="str">
        <f>CONCATENATE(Tabela132[[#This Row],[TRAMITE_SETOR]],"_Atualiz")</f>
        <v>ACFIC_Atualiz</v>
      </c>
      <c r="F347" s="12" t="s">
        <v>138</v>
      </c>
      <c r="G347" s="12"/>
      <c r="H347" s="25">
        <v>42405.606944444444</v>
      </c>
      <c r="I347" s="25">
        <v>42415.718055555553</v>
      </c>
      <c r="J347" s="26" t="s">
        <v>316</v>
      </c>
      <c r="K347" s="14">
        <f t="shared" si="10"/>
        <v>10.111111111109494</v>
      </c>
      <c r="L347" s="15">
        <f t="shared" si="11"/>
        <v>10.111111111109494</v>
      </c>
      <c r="M347" s="16">
        <f>NETWORKDAYS.INTL(DATE(YEAR(H347),MONTH(I347),DAY(H347)),DATE(YEAR(I347),MONTH(I347),DAY(I347)),1,[1]LISTAFERIADOS!$B$2:$B$194)</f>
        <v>5</v>
      </c>
      <c r="N347" s="17" t="str">
        <f>CONCATENATE(HOUR(Tabela132[[#This Row],[DATA INICIO]]),":",MINUTE(Tabela132[[#This Row],[DATA INICIO]]))</f>
        <v>14:34</v>
      </c>
      <c r="O347" s="12"/>
    </row>
    <row r="348" spans="1:15" ht="25.5" hidden="1" x14ac:dyDescent="0.25">
      <c r="A348" s="22" t="s">
        <v>113</v>
      </c>
      <c r="B348" s="23" t="s">
        <v>221</v>
      </c>
      <c r="C348" s="10" t="s">
        <v>222</v>
      </c>
      <c r="D348" s="11" t="s">
        <v>317</v>
      </c>
      <c r="E348" s="11" t="str">
        <f>CONCATENATE(Tabela132[[#This Row],[TRAMITE_SETOR]],"_Atualiz")</f>
        <v>SPCF_Atualiz</v>
      </c>
      <c r="F348" s="12" t="s">
        <v>318</v>
      </c>
      <c r="G348" s="12"/>
      <c r="H348" s="25">
        <v>42415.718055555553</v>
      </c>
      <c r="I348" s="25">
        <v>42418.5625</v>
      </c>
      <c r="J348" s="26" t="s">
        <v>319</v>
      </c>
      <c r="K348" s="14">
        <f t="shared" si="10"/>
        <v>2.8444444444467081</v>
      </c>
      <c r="L348" s="15">
        <f t="shared" si="11"/>
        <v>2.8444444444467081</v>
      </c>
      <c r="M348" s="16">
        <f>NETWORKDAYS.INTL(DATE(YEAR(H348),MONTH(I348),DAY(H348)),DATE(YEAR(I348),MONTH(I348),DAY(I348)),1,[1]LISTAFERIADOS!$B$2:$B$194)</f>
        <v>4</v>
      </c>
      <c r="N348" s="17" t="str">
        <f>CONCATENATE(HOUR(Tabela132[[#This Row],[DATA INICIO]]),":",MINUTE(Tabela132[[#This Row],[DATA INICIO]]))</f>
        <v>17:14</v>
      </c>
      <c r="O348" s="12"/>
    </row>
    <row r="349" spans="1:15" ht="51" hidden="1" x14ac:dyDescent="0.25">
      <c r="A349" s="22" t="s">
        <v>113</v>
      </c>
      <c r="B349" s="23" t="s">
        <v>221</v>
      </c>
      <c r="C349" s="10" t="s">
        <v>222</v>
      </c>
      <c r="D349" s="11" t="s">
        <v>320</v>
      </c>
      <c r="E349" s="11" t="str">
        <f>CONCATENATE(Tabela132[[#This Row],[TRAMITE_SETOR]],"_Atualiz")</f>
        <v>CFIC_Atualiz</v>
      </c>
      <c r="F349" s="12" t="s">
        <v>321</v>
      </c>
      <c r="G349" s="12"/>
      <c r="H349" s="25">
        <v>42418.5625</v>
      </c>
      <c r="I349" s="25">
        <v>42418.634027777778</v>
      </c>
      <c r="J349" s="26" t="s">
        <v>46</v>
      </c>
      <c r="K349" s="14">
        <f t="shared" si="10"/>
        <v>7.1527777778101154E-2</v>
      </c>
      <c r="L349" s="15">
        <f t="shared" si="11"/>
        <v>7.1527777778101154E-2</v>
      </c>
      <c r="M349" s="16">
        <f>NETWORKDAYS.INTL(DATE(YEAR(H349),MONTH(I349),DAY(H349)),DATE(YEAR(I349),MONTH(I349),DAY(I349)),1,[1]LISTAFERIADOS!$B$2:$B$194)</f>
        <v>1</v>
      </c>
      <c r="N349" s="17" t="str">
        <f>CONCATENATE(HOUR(Tabela132[[#This Row],[DATA INICIO]]),":",MINUTE(Tabela132[[#This Row],[DATA INICIO]]))</f>
        <v>13:30</v>
      </c>
      <c r="O349" s="12"/>
    </row>
    <row r="350" spans="1:15" ht="51" hidden="1" x14ac:dyDescent="0.25">
      <c r="A350" s="22" t="s">
        <v>113</v>
      </c>
      <c r="B350" s="23" t="s">
        <v>221</v>
      </c>
      <c r="C350" s="10" t="s">
        <v>222</v>
      </c>
      <c r="D350" s="11" t="s">
        <v>322</v>
      </c>
      <c r="E350" s="11" t="str">
        <f>CONCATENATE(Tabela132[[#This Row],[TRAMITE_SETOR]],"_Atualiz")</f>
        <v>SCL_Atualiz</v>
      </c>
      <c r="F350" s="12" t="s">
        <v>323</v>
      </c>
      <c r="G350" s="12"/>
      <c r="H350" s="25">
        <v>42418.634027777778</v>
      </c>
      <c r="I350" s="25">
        <v>42419.476388888892</v>
      </c>
      <c r="J350" s="26" t="s">
        <v>324</v>
      </c>
      <c r="K350" s="14">
        <f t="shared" si="10"/>
        <v>0.84236111111385981</v>
      </c>
      <c r="L350" s="15">
        <f t="shared" si="11"/>
        <v>0.84236111111385981</v>
      </c>
      <c r="M350" s="16">
        <f>NETWORKDAYS.INTL(DATE(YEAR(H350),MONTH(I350),DAY(H350)),DATE(YEAR(I350),MONTH(I350),DAY(I350)),1,[1]LISTAFERIADOS!$B$2:$B$194)</f>
        <v>2</v>
      </c>
      <c r="N350" s="17" t="str">
        <f>CONCATENATE(HOUR(Tabela132[[#This Row],[DATA INICIO]]),":",MINUTE(Tabela132[[#This Row],[DATA INICIO]]))</f>
        <v>15:13</v>
      </c>
      <c r="O350" s="12"/>
    </row>
    <row r="351" spans="1:15" ht="63.75" hidden="1" x14ac:dyDescent="0.25">
      <c r="A351" s="22" t="s">
        <v>113</v>
      </c>
      <c r="B351" s="23" t="s">
        <v>221</v>
      </c>
      <c r="C351" s="10" t="s">
        <v>222</v>
      </c>
      <c r="D351" s="11" t="s">
        <v>304</v>
      </c>
      <c r="E351" s="11" t="str">
        <f>CONCATENATE(Tabela132[[#This Row],[TRAMITE_SETOR]],"_Atualiz")</f>
        <v>SAPRE_Atualiz</v>
      </c>
      <c r="F351" s="12" t="s">
        <v>305</v>
      </c>
      <c r="G351" s="19" t="s">
        <v>26</v>
      </c>
      <c r="H351" s="25">
        <v>42419.476388888892</v>
      </c>
      <c r="I351" s="25">
        <v>42436.8125</v>
      </c>
      <c r="J351" s="26" t="s">
        <v>325</v>
      </c>
      <c r="K351" s="14">
        <f t="shared" si="10"/>
        <v>17.336111111108039</v>
      </c>
      <c r="L351" s="15">
        <f t="shared" si="11"/>
        <v>17.336111111108039</v>
      </c>
      <c r="M351" s="16">
        <f>NETWORKDAYS.INTL(DATE(YEAR(H351),MONTH(I351),DAY(H351)),DATE(YEAR(I351),MONTH(I351),DAY(I351)),1,[1]LISTAFERIADOS!$B$2:$B$194)</f>
        <v>-10</v>
      </c>
      <c r="N351" s="17" t="str">
        <f>CONCATENATE(HOUR(Tabela132[[#This Row],[DATA INICIO]]),":",MINUTE(Tabela132[[#This Row],[DATA INICIO]]))</f>
        <v>11:26</v>
      </c>
      <c r="O351" s="12"/>
    </row>
    <row r="352" spans="1:15" ht="25.5" hidden="1" x14ac:dyDescent="0.25">
      <c r="A352" s="22" t="s">
        <v>113</v>
      </c>
      <c r="B352" s="23" t="s">
        <v>221</v>
      </c>
      <c r="C352" s="10" t="s">
        <v>222</v>
      </c>
      <c r="D352" s="11" t="s">
        <v>144</v>
      </c>
      <c r="E352" s="11" t="str">
        <f>CONCATENATE(Tabela132[[#This Row],[TRAMITE_SETOR]],"_Atualiz")</f>
        <v>CIP_Atualiz</v>
      </c>
      <c r="F352" s="12" t="s">
        <v>29</v>
      </c>
      <c r="G352" s="19" t="s">
        <v>26</v>
      </c>
      <c r="H352" s="25">
        <v>42436.8125</v>
      </c>
      <c r="I352" s="25">
        <v>42439.513888888891</v>
      </c>
      <c r="J352" s="26" t="s">
        <v>326</v>
      </c>
      <c r="K352" s="14">
        <f t="shared" si="10"/>
        <v>2.7013888888905058</v>
      </c>
      <c r="L352" s="15">
        <f t="shared" si="11"/>
        <v>2.7013888888905058</v>
      </c>
      <c r="M352" s="16">
        <f>NETWORKDAYS.INTL(DATE(YEAR(H352),MONTH(I352),DAY(H352)),DATE(YEAR(I352),MONTH(I352),DAY(I352)),1,[1]LISTAFERIADOS!$B$2:$B$194)</f>
        <v>4</v>
      </c>
      <c r="N352" s="17" t="str">
        <f>CONCATENATE(HOUR(Tabela132[[#This Row],[DATA INICIO]]),":",MINUTE(Tabela132[[#This Row],[DATA INICIO]]))</f>
        <v>19:30</v>
      </c>
      <c r="O352" s="12"/>
    </row>
    <row r="353" spans="1:15" ht="127.5" hidden="1" x14ac:dyDescent="0.25">
      <c r="A353" s="22" t="s">
        <v>113</v>
      </c>
      <c r="B353" s="23" t="s">
        <v>221</v>
      </c>
      <c r="C353" s="10" t="s">
        <v>222</v>
      </c>
      <c r="D353" s="11" t="s">
        <v>304</v>
      </c>
      <c r="E353" s="11" t="str">
        <f>CONCATENATE(Tabela132[[#This Row],[TRAMITE_SETOR]],"_Atualiz")</f>
        <v>SAPRE_Atualiz</v>
      </c>
      <c r="F353" s="12" t="s">
        <v>305</v>
      </c>
      <c r="G353" s="19" t="s">
        <v>26</v>
      </c>
      <c r="H353" s="25">
        <v>42439.513888888891</v>
      </c>
      <c r="I353" s="25">
        <v>42440.710416666669</v>
      </c>
      <c r="J353" s="26" t="s">
        <v>327</v>
      </c>
      <c r="K353" s="14">
        <f t="shared" si="10"/>
        <v>1.1965277777781012</v>
      </c>
      <c r="L353" s="15">
        <f t="shared" si="11"/>
        <v>1.1965277777781012</v>
      </c>
      <c r="M353" s="16">
        <f>NETWORKDAYS.INTL(DATE(YEAR(H353),MONTH(I353),DAY(H353)),DATE(YEAR(I353),MONTH(I353),DAY(I353)),1,[1]LISTAFERIADOS!$B$2:$B$194)</f>
        <v>2</v>
      </c>
      <c r="N353" s="17" t="str">
        <f>CONCATENATE(HOUR(Tabela132[[#This Row],[DATA INICIO]]),":",MINUTE(Tabela132[[#This Row],[DATA INICIO]]))</f>
        <v>12:20</v>
      </c>
      <c r="O353" s="12"/>
    </row>
    <row r="354" spans="1:15" ht="38.25" hidden="1" x14ac:dyDescent="0.25">
      <c r="A354" s="22" t="s">
        <v>113</v>
      </c>
      <c r="B354" s="23" t="s">
        <v>221</v>
      </c>
      <c r="C354" s="10" t="s">
        <v>222</v>
      </c>
      <c r="D354" s="11" t="s">
        <v>144</v>
      </c>
      <c r="E354" s="11" t="str">
        <f>CONCATENATE(Tabela132[[#This Row],[TRAMITE_SETOR]],"_Atualiz")</f>
        <v>CIP_Atualiz</v>
      </c>
      <c r="F354" s="12" t="s">
        <v>29</v>
      </c>
      <c r="G354" s="19" t="s">
        <v>26</v>
      </c>
      <c r="H354" s="25">
        <v>42440.710416666669</v>
      </c>
      <c r="I354" s="25">
        <v>42443.549305555556</v>
      </c>
      <c r="J354" s="26" t="s">
        <v>328</v>
      </c>
      <c r="K354" s="14">
        <f t="shared" si="10"/>
        <v>2.8388888888875954</v>
      </c>
      <c r="L354" s="15">
        <f t="shared" si="11"/>
        <v>2.8388888888875954</v>
      </c>
      <c r="M354" s="16">
        <f>NETWORKDAYS.INTL(DATE(YEAR(H354),MONTH(I354),DAY(H354)),DATE(YEAR(I354),MONTH(I354),DAY(I354)),1,[1]LISTAFERIADOS!$B$2:$B$194)</f>
        <v>2</v>
      </c>
      <c r="N354" s="17" t="str">
        <f>CONCATENATE(HOUR(Tabela132[[#This Row],[DATA INICIO]]),":",MINUTE(Tabela132[[#This Row],[DATA INICIO]]))</f>
        <v>17:3</v>
      </c>
      <c r="O354" s="12"/>
    </row>
    <row r="355" spans="1:15" ht="89.25" hidden="1" x14ac:dyDescent="0.25">
      <c r="A355" s="22" t="s">
        <v>113</v>
      </c>
      <c r="B355" s="23" t="s">
        <v>221</v>
      </c>
      <c r="C355" s="10" t="s">
        <v>222</v>
      </c>
      <c r="D355" s="11" t="s">
        <v>35</v>
      </c>
      <c r="E355" s="11" t="str">
        <f>CONCATENATE(Tabela132[[#This Row],[TRAMITE_SETOR]],"_Atualiz")</f>
        <v>SECADM_Atualiz</v>
      </c>
      <c r="F355" s="12" t="s">
        <v>36</v>
      </c>
      <c r="G355" s="12"/>
      <c r="H355" s="25">
        <v>42443.549305555556</v>
      </c>
      <c r="I355" s="25">
        <v>42443.890972222223</v>
      </c>
      <c r="J355" s="26" t="s">
        <v>329</v>
      </c>
      <c r="K355" s="14">
        <f t="shared" si="10"/>
        <v>0.34166666666715173</v>
      </c>
      <c r="L355" s="15">
        <f t="shared" si="11"/>
        <v>0.34166666666715173</v>
      </c>
      <c r="M355" s="16">
        <f>NETWORKDAYS.INTL(DATE(YEAR(H355),MONTH(I355),DAY(H355)),DATE(YEAR(I355),MONTH(I355),DAY(I355)),1,[1]LISTAFERIADOS!$B$2:$B$194)</f>
        <v>1</v>
      </c>
      <c r="N355" s="17" t="str">
        <f>CONCATENATE(HOUR(Tabela132[[#This Row],[DATA INICIO]]),":",MINUTE(Tabela132[[#This Row],[DATA INICIO]]))</f>
        <v>13:11</v>
      </c>
      <c r="O355" s="12"/>
    </row>
    <row r="356" spans="1:15" hidden="1" x14ac:dyDescent="0.25">
      <c r="A356" s="22" t="s">
        <v>113</v>
      </c>
      <c r="B356" s="23" t="s">
        <v>221</v>
      </c>
      <c r="C356" s="10" t="s">
        <v>222</v>
      </c>
      <c r="D356" s="11" t="s">
        <v>144</v>
      </c>
      <c r="E356" s="11" t="str">
        <f>CONCATENATE(Tabela132[[#This Row],[TRAMITE_SETOR]],"_Atualiz")</f>
        <v>CIP_Atualiz</v>
      </c>
      <c r="F356" s="12" t="s">
        <v>29</v>
      </c>
      <c r="G356" s="19" t="s">
        <v>26</v>
      </c>
      <c r="H356" s="25">
        <v>42443.890972222223</v>
      </c>
      <c r="I356" s="25">
        <v>42444.695833333331</v>
      </c>
      <c r="J356" s="26" t="s">
        <v>330</v>
      </c>
      <c r="K356" s="14">
        <f t="shared" si="10"/>
        <v>0.80486111110803904</v>
      </c>
      <c r="L356" s="15">
        <f t="shared" si="11"/>
        <v>0.80486111110803904</v>
      </c>
      <c r="M356" s="16">
        <f>NETWORKDAYS.INTL(DATE(YEAR(H356),MONTH(I356),DAY(H356)),DATE(YEAR(I356),MONTH(I356),DAY(I356)),1,[1]LISTAFERIADOS!$B$2:$B$194)</f>
        <v>2</v>
      </c>
      <c r="N356" s="17" t="str">
        <f>CONCATENATE(HOUR(Tabela132[[#This Row],[DATA INICIO]]),":",MINUTE(Tabela132[[#This Row],[DATA INICIO]]))</f>
        <v>21:23</v>
      </c>
      <c r="O356" s="12"/>
    </row>
    <row r="357" spans="1:15" ht="38.25" hidden="1" x14ac:dyDescent="0.25">
      <c r="A357" s="22" t="s">
        <v>113</v>
      </c>
      <c r="B357" s="23" t="s">
        <v>221</v>
      </c>
      <c r="C357" s="10" t="s">
        <v>222</v>
      </c>
      <c r="D357" s="11" t="s">
        <v>304</v>
      </c>
      <c r="E357" s="11" t="str">
        <f>CONCATENATE(Tabela132[[#This Row],[TRAMITE_SETOR]],"_Atualiz")</f>
        <v>SAPRE_Atualiz</v>
      </c>
      <c r="F357" s="12" t="s">
        <v>305</v>
      </c>
      <c r="G357" s="19" t="s">
        <v>26</v>
      </c>
      <c r="H357" s="25">
        <v>42444.695833333331</v>
      </c>
      <c r="I357" s="25">
        <v>42474.466666666667</v>
      </c>
      <c r="J357" s="26" t="s">
        <v>331</v>
      </c>
      <c r="K357" s="14">
        <f t="shared" si="10"/>
        <v>29.770833333335759</v>
      </c>
      <c r="L357" s="15">
        <f t="shared" si="11"/>
        <v>29.770833333335759</v>
      </c>
      <c r="M357" s="16">
        <f>NETWORKDAYS.INTL(DATE(YEAR(H357),MONTH(I357),DAY(H357)),DATE(YEAR(I357),MONTH(I357),DAY(I357)),1,[1]LISTAFERIADOS!$B$2:$B$194)</f>
        <v>-2</v>
      </c>
      <c r="N357" s="17" t="str">
        <f>CONCATENATE(HOUR(Tabela132[[#This Row],[DATA INICIO]]),":",MINUTE(Tabela132[[#This Row],[DATA INICIO]]))</f>
        <v>16:42</v>
      </c>
      <c r="O357" s="12"/>
    </row>
    <row r="358" spans="1:15" ht="38.25" hidden="1" x14ac:dyDescent="0.25">
      <c r="A358" s="22" t="s">
        <v>113</v>
      </c>
      <c r="B358" s="23" t="s">
        <v>221</v>
      </c>
      <c r="C358" s="10" t="s">
        <v>222</v>
      </c>
      <c r="D358" s="11" t="s">
        <v>144</v>
      </c>
      <c r="E358" s="11" t="str">
        <f>CONCATENATE(Tabela132[[#This Row],[TRAMITE_SETOR]],"_Atualiz")</f>
        <v>CIP_Atualiz</v>
      </c>
      <c r="F358" s="12" t="s">
        <v>29</v>
      </c>
      <c r="G358" s="19" t="s">
        <v>26</v>
      </c>
      <c r="H358" s="25">
        <v>42474.466666666667</v>
      </c>
      <c r="I358" s="25">
        <v>42474.731249999997</v>
      </c>
      <c r="J358" s="26" t="s">
        <v>266</v>
      </c>
      <c r="K358" s="14">
        <f t="shared" si="10"/>
        <v>0.26458333332993789</v>
      </c>
      <c r="L358" s="15">
        <f t="shared" si="11"/>
        <v>0.26458333332993789</v>
      </c>
      <c r="M358" s="16">
        <f>NETWORKDAYS.INTL(DATE(YEAR(H358),MONTH(I358),DAY(H358)),DATE(YEAR(I358),MONTH(I358),DAY(I358)),1,[1]LISTAFERIADOS!$B$2:$B$194)</f>
        <v>1</v>
      </c>
      <c r="N358" s="17" t="str">
        <f>CONCATENATE(HOUR(Tabela132[[#This Row],[DATA INICIO]]),":",MINUTE(Tabela132[[#This Row],[DATA INICIO]]))</f>
        <v>11:12</v>
      </c>
      <c r="O358" s="12"/>
    </row>
    <row r="359" spans="1:15" ht="51" hidden="1" x14ac:dyDescent="0.25">
      <c r="A359" s="22" t="s">
        <v>113</v>
      </c>
      <c r="B359" s="23" t="s">
        <v>221</v>
      </c>
      <c r="C359" s="10" t="s">
        <v>222</v>
      </c>
      <c r="D359" s="11" t="s">
        <v>35</v>
      </c>
      <c r="E359" s="11" t="str">
        <f>CONCATENATE(Tabela132[[#This Row],[TRAMITE_SETOR]],"_Atualiz")</f>
        <v>SECADM_Atualiz</v>
      </c>
      <c r="F359" s="12" t="s">
        <v>36</v>
      </c>
      <c r="G359" s="12"/>
      <c r="H359" s="25">
        <v>42474.731249999997</v>
      </c>
      <c r="I359" s="25">
        <v>42475.552083333336</v>
      </c>
      <c r="J359" s="26" t="s">
        <v>332</v>
      </c>
      <c r="K359" s="14">
        <f t="shared" si="10"/>
        <v>0.82083333333866904</v>
      </c>
      <c r="L359" s="15">
        <f t="shared" si="11"/>
        <v>0.82083333333866904</v>
      </c>
      <c r="M359" s="16">
        <f>NETWORKDAYS.INTL(DATE(YEAR(H359),MONTH(I359),DAY(H359)),DATE(YEAR(I359),MONTH(I359),DAY(I359)),1,[1]LISTAFERIADOS!$B$2:$B$194)</f>
        <v>2</v>
      </c>
      <c r="N359" s="17" t="str">
        <f>CONCATENATE(HOUR(Tabela132[[#This Row],[DATA INICIO]]),":",MINUTE(Tabela132[[#This Row],[DATA INICIO]]))</f>
        <v>17:33</v>
      </c>
      <c r="O359" s="12"/>
    </row>
    <row r="360" spans="1:15" ht="38.25" hidden="1" x14ac:dyDescent="0.25">
      <c r="A360" s="22" t="s">
        <v>113</v>
      </c>
      <c r="B360" s="23" t="s">
        <v>221</v>
      </c>
      <c r="C360" s="10" t="s">
        <v>222</v>
      </c>
      <c r="D360" s="11" t="s">
        <v>333</v>
      </c>
      <c r="E360" s="11" t="str">
        <f>CONCATENATE(Tabela132[[#This Row],[TRAMITE_SETOR]],"_Atualiz")</f>
        <v>CCLC_Atualiz</v>
      </c>
      <c r="F360" s="12" t="s">
        <v>334</v>
      </c>
      <c r="G360" s="12"/>
      <c r="H360" s="25">
        <v>42475.552083333336</v>
      </c>
      <c r="I360" s="25">
        <v>42475.561111111114</v>
      </c>
      <c r="J360" s="26" t="s">
        <v>335</v>
      </c>
      <c r="K360" s="14">
        <f t="shared" si="10"/>
        <v>9.0277777781011537E-3</v>
      </c>
      <c r="L360" s="15">
        <f t="shared" si="11"/>
        <v>9.0277777781011537E-3</v>
      </c>
      <c r="M360" s="16">
        <f>NETWORKDAYS.INTL(DATE(YEAR(H360),MONTH(I360),DAY(H360)),DATE(YEAR(I360),MONTH(I360),DAY(I360)),1,[1]LISTAFERIADOS!$B$2:$B$194)</f>
        <v>1</v>
      </c>
      <c r="N360" s="17" t="str">
        <f>CONCATENATE(HOUR(Tabela132[[#This Row],[DATA INICIO]]),":",MINUTE(Tabela132[[#This Row],[DATA INICIO]]))</f>
        <v>13:15</v>
      </c>
      <c r="O360" s="12"/>
    </row>
    <row r="361" spans="1:15" hidden="1" x14ac:dyDescent="0.25">
      <c r="A361" s="22" t="s">
        <v>113</v>
      </c>
      <c r="B361" s="23" t="s">
        <v>221</v>
      </c>
      <c r="C361" s="10" t="s">
        <v>222</v>
      </c>
      <c r="D361" s="11" t="s">
        <v>47</v>
      </c>
      <c r="E361" s="11" t="str">
        <f>CONCATENATE(Tabela132[[#This Row],[TRAMITE_SETOR]],"_Atualiz")</f>
        <v>CLC_Atualiz</v>
      </c>
      <c r="F361" s="12" t="s">
        <v>48</v>
      </c>
      <c r="G361" s="12"/>
      <c r="H361" s="25">
        <v>42475.561111111114</v>
      </c>
      <c r="I361" s="25">
        <v>42475.727083333331</v>
      </c>
      <c r="J361" s="26" t="s">
        <v>336</v>
      </c>
      <c r="K361" s="14">
        <f t="shared" si="10"/>
        <v>0.16597222221753327</v>
      </c>
      <c r="L361" s="15">
        <f t="shared" si="11"/>
        <v>0.16597222221753327</v>
      </c>
      <c r="M361" s="16">
        <f>NETWORKDAYS.INTL(DATE(YEAR(H361),MONTH(I361),DAY(H361)),DATE(YEAR(I361),MONTH(I361),DAY(I361)),1,[1]LISTAFERIADOS!$B$2:$B$194)</f>
        <v>1</v>
      </c>
      <c r="N361" s="17" t="str">
        <f>CONCATENATE(HOUR(Tabela132[[#This Row],[DATA INICIO]]),":",MINUTE(Tabela132[[#This Row],[DATA INICIO]]))</f>
        <v>13:28</v>
      </c>
      <c r="O361" s="12"/>
    </row>
    <row r="362" spans="1:15" ht="140.25" hidden="1" x14ac:dyDescent="0.25">
      <c r="A362" s="22" t="s">
        <v>113</v>
      </c>
      <c r="B362" s="23" t="s">
        <v>221</v>
      </c>
      <c r="C362" s="10" t="s">
        <v>222</v>
      </c>
      <c r="D362" s="11" t="s">
        <v>54</v>
      </c>
      <c r="E362" s="11" t="str">
        <f>CONCATENATE(Tabela132[[#This Row],[TRAMITE_SETOR]],"_Atualiz")</f>
        <v>SCON_Atualiz</v>
      </c>
      <c r="F362" s="12" t="s">
        <v>55</v>
      </c>
      <c r="G362" s="12"/>
      <c r="H362" s="25">
        <v>42475.727083333331</v>
      </c>
      <c r="I362" s="25">
        <v>42487.665277777778</v>
      </c>
      <c r="J362" s="26" t="s">
        <v>337</v>
      </c>
      <c r="K362" s="14">
        <f t="shared" si="10"/>
        <v>11.938194444446708</v>
      </c>
      <c r="L362" s="15">
        <f t="shared" si="11"/>
        <v>11.938194444446708</v>
      </c>
      <c r="M362" s="16">
        <f>NETWORKDAYS.INTL(DATE(YEAR(H362),MONTH(I362),DAY(H362)),DATE(YEAR(I362),MONTH(I362),DAY(I362)),1,[1]LISTAFERIADOS!$B$2:$B$194)</f>
        <v>8</v>
      </c>
      <c r="N362" s="17" t="str">
        <f>CONCATENATE(HOUR(Tabela132[[#This Row],[DATA INICIO]]),":",MINUTE(Tabela132[[#This Row],[DATA INICIO]]))</f>
        <v>17:27</v>
      </c>
      <c r="O362" s="12"/>
    </row>
    <row r="363" spans="1:15" ht="89.25" hidden="1" x14ac:dyDescent="0.25">
      <c r="A363" s="22" t="s">
        <v>113</v>
      </c>
      <c r="B363" s="23" t="s">
        <v>221</v>
      </c>
      <c r="C363" s="10" t="s">
        <v>222</v>
      </c>
      <c r="D363" s="11" t="s">
        <v>47</v>
      </c>
      <c r="E363" s="11" t="str">
        <f>CONCATENATE(Tabela132[[#This Row],[TRAMITE_SETOR]],"_Atualiz")</f>
        <v>CLC_Atualiz</v>
      </c>
      <c r="F363" s="12" t="s">
        <v>48</v>
      </c>
      <c r="G363" s="12"/>
      <c r="H363" s="25">
        <v>42487.665277777778</v>
      </c>
      <c r="I363" s="25">
        <v>42488.804166666669</v>
      </c>
      <c r="J363" s="26" t="s">
        <v>338</v>
      </c>
      <c r="K363" s="14">
        <f t="shared" si="10"/>
        <v>1.1388888888905058</v>
      </c>
      <c r="L363" s="15">
        <f t="shared" si="11"/>
        <v>1.1388888888905058</v>
      </c>
      <c r="M363" s="16">
        <f>NETWORKDAYS.INTL(DATE(YEAR(H363),MONTH(I363),DAY(H363)),DATE(YEAR(I363),MONTH(I363),DAY(I363)),1,[1]LISTAFERIADOS!$B$2:$B$194)</f>
        <v>2</v>
      </c>
      <c r="N363" s="17" t="str">
        <f>CONCATENATE(HOUR(Tabela132[[#This Row],[DATA INICIO]]),":",MINUTE(Tabela132[[#This Row],[DATA INICIO]]))</f>
        <v>15:58</v>
      </c>
      <c r="O363" s="12"/>
    </row>
    <row r="364" spans="1:15" ht="102" hidden="1" x14ac:dyDescent="0.25">
      <c r="A364" s="22" t="s">
        <v>113</v>
      </c>
      <c r="B364" s="23" t="s">
        <v>221</v>
      </c>
      <c r="C364" s="10" t="s">
        <v>222</v>
      </c>
      <c r="D364" s="11" t="s">
        <v>69</v>
      </c>
      <c r="E364" s="11" t="str">
        <f>CONCATENATE(Tabela132[[#This Row],[TRAMITE_SETOR]],"_Atualiz")</f>
        <v>ASSDG_Atualiz</v>
      </c>
      <c r="F364" s="12" t="s">
        <v>70</v>
      </c>
      <c r="G364" s="12"/>
      <c r="H364" s="25">
        <v>42488.804166666669</v>
      </c>
      <c r="I364" s="25">
        <v>42489.615972222222</v>
      </c>
      <c r="J364" s="26" t="s">
        <v>339</v>
      </c>
      <c r="K364" s="14">
        <f t="shared" si="10"/>
        <v>0.81180555555329192</v>
      </c>
      <c r="L364" s="15">
        <f t="shared" si="11"/>
        <v>0.81180555555329192</v>
      </c>
      <c r="M364" s="16">
        <f>NETWORKDAYS.INTL(DATE(YEAR(H364),MONTH(I364),DAY(H364)),DATE(YEAR(I364),MONTH(I364),DAY(I364)),1,[1]LISTAFERIADOS!$B$2:$B$194)</f>
        <v>2</v>
      </c>
      <c r="N364" s="17" t="str">
        <f>CONCATENATE(HOUR(Tabela132[[#This Row],[DATA INICIO]]),":",MINUTE(Tabela132[[#This Row],[DATA INICIO]]))</f>
        <v>19:18</v>
      </c>
      <c r="O364" s="12"/>
    </row>
    <row r="365" spans="1:15" ht="25.5" hidden="1" x14ac:dyDescent="0.25">
      <c r="A365" s="22" t="s">
        <v>113</v>
      </c>
      <c r="B365" s="23" t="s">
        <v>221</v>
      </c>
      <c r="C365" s="10" t="s">
        <v>222</v>
      </c>
      <c r="D365" s="11" t="s">
        <v>21</v>
      </c>
      <c r="E365" s="11" t="str">
        <f>CONCATENATE(Tabela132[[#This Row],[TRAMITE_SETOR]],"_Atualiz")</f>
        <v>DG_Atualiz</v>
      </c>
      <c r="F365" s="12" t="s">
        <v>22</v>
      </c>
      <c r="G365" s="12"/>
      <c r="H365" s="25">
        <v>42489.615972222222</v>
      </c>
      <c r="I365" s="25">
        <v>42492.712500000001</v>
      </c>
      <c r="J365" s="26" t="s">
        <v>98</v>
      </c>
      <c r="K365" s="14">
        <f t="shared" si="10"/>
        <v>3.0965277777795563</v>
      </c>
      <c r="L365" s="15">
        <f t="shared" si="11"/>
        <v>3.0965277777795563</v>
      </c>
      <c r="M365" s="16">
        <f>NETWORKDAYS.INTL(DATE(YEAR(H365),MONTH(I365),DAY(H365)),DATE(YEAR(I365),MONTH(I365),DAY(I365)),1,[1]LISTAFERIADOS!$B$2:$B$194)</f>
        <v>-18</v>
      </c>
      <c r="N365" s="17" t="str">
        <f>CONCATENATE(HOUR(Tabela132[[#This Row],[DATA INICIO]]),":",MINUTE(Tabela132[[#This Row],[DATA INICIO]]))</f>
        <v>14:47</v>
      </c>
      <c r="O365" s="12"/>
    </row>
    <row r="366" spans="1:15" ht="63.75" hidden="1" x14ac:dyDescent="0.25">
      <c r="A366" s="22" t="s">
        <v>113</v>
      </c>
      <c r="B366" s="23" t="s">
        <v>221</v>
      </c>
      <c r="C366" s="10" t="s">
        <v>222</v>
      </c>
      <c r="D366" s="11" t="s">
        <v>41</v>
      </c>
      <c r="E366" s="11" t="str">
        <f>CONCATENATE(Tabela132[[#This Row],[TRAMITE_SETOR]],"_Atualiz")</f>
        <v>CO_Atualiz</v>
      </c>
      <c r="F366" s="12" t="s">
        <v>42</v>
      </c>
      <c r="G366" s="12"/>
      <c r="H366" s="25">
        <v>42492.712500000001</v>
      </c>
      <c r="I366" s="25">
        <v>42492.743750000001</v>
      </c>
      <c r="J366" s="26" t="s">
        <v>340</v>
      </c>
      <c r="K366" s="14">
        <f t="shared" si="10"/>
        <v>3.125E-2</v>
      </c>
      <c r="L366" s="15">
        <f t="shared" si="11"/>
        <v>3.125E-2</v>
      </c>
      <c r="M366" s="16">
        <f>NETWORKDAYS.INTL(DATE(YEAR(H366),MONTH(I366),DAY(H366)),DATE(YEAR(I366),MONTH(I366),DAY(I366)),1,[1]LISTAFERIADOS!$B$2:$B$194)</f>
        <v>1</v>
      </c>
      <c r="N366" s="17" t="str">
        <f>CONCATENATE(HOUR(Tabela132[[#This Row],[DATA INICIO]]),":",MINUTE(Tabela132[[#This Row],[DATA INICIO]]))</f>
        <v>17:6</v>
      </c>
      <c r="O366" s="12"/>
    </row>
    <row r="367" spans="1:15" ht="114.75" hidden="1" x14ac:dyDescent="0.25">
      <c r="A367" s="22" t="s">
        <v>113</v>
      </c>
      <c r="B367" s="23" t="s">
        <v>221</v>
      </c>
      <c r="C367" s="10" t="s">
        <v>222</v>
      </c>
      <c r="D367" s="11" t="s">
        <v>80</v>
      </c>
      <c r="E367" s="11" t="str">
        <f>CONCATENATE(Tabela132[[#This Row],[TRAMITE_SETOR]],"_Atualiz")</f>
        <v>SAEO_Atualiz</v>
      </c>
      <c r="F367" s="12" t="s">
        <v>81</v>
      </c>
      <c r="G367" s="12"/>
      <c r="H367" s="25">
        <v>42492.743750000001</v>
      </c>
      <c r="I367" s="25">
        <v>42493.754166666666</v>
      </c>
      <c r="J367" s="26" t="s">
        <v>341</v>
      </c>
      <c r="K367" s="14">
        <f t="shared" si="10"/>
        <v>1.0104166666642413</v>
      </c>
      <c r="L367" s="15">
        <f t="shared" si="11"/>
        <v>1.0104166666642413</v>
      </c>
      <c r="M367" s="16">
        <f>NETWORKDAYS.INTL(DATE(YEAR(H367),MONTH(I367),DAY(H367)),DATE(YEAR(I367),MONTH(I367),DAY(I367)),1,[1]LISTAFERIADOS!$B$2:$B$194)</f>
        <v>2</v>
      </c>
      <c r="N367" s="17" t="str">
        <f>CONCATENATE(HOUR(Tabela132[[#This Row],[DATA INICIO]]),":",MINUTE(Tabela132[[#This Row],[DATA INICIO]]))</f>
        <v>17:51</v>
      </c>
      <c r="O367" s="12"/>
    </row>
    <row r="368" spans="1:15" ht="25.5" hidden="1" x14ac:dyDescent="0.25">
      <c r="A368" s="22" t="s">
        <v>113</v>
      </c>
      <c r="B368" s="23" t="s">
        <v>221</v>
      </c>
      <c r="C368" s="10" t="s">
        <v>222</v>
      </c>
      <c r="D368" s="11" t="s">
        <v>304</v>
      </c>
      <c r="E368" s="11" t="str">
        <f>CONCATENATE(Tabela132[[#This Row],[TRAMITE_SETOR]],"_Atualiz")</f>
        <v>SAPRE_Atualiz</v>
      </c>
      <c r="F368" s="12" t="s">
        <v>305</v>
      </c>
      <c r="G368" s="19" t="s">
        <v>26</v>
      </c>
      <c r="H368" s="25">
        <v>42493.754166666666</v>
      </c>
      <c r="I368" s="25">
        <v>42494.665972222225</v>
      </c>
      <c r="J368" s="26" t="s">
        <v>58</v>
      </c>
      <c r="K368" s="14">
        <f t="shared" si="10"/>
        <v>0.91180555555911269</v>
      </c>
      <c r="L368" s="15">
        <f t="shared" si="11"/>
        <v>0.91180555555911269</v>
      </c>
      <c r="M368" s="16">
        <f>NETWORKDAYS.INTL(DATE(YEAR(H368),MONTH(I368),DAY(H368)),DATE(YEAR(I368),MONTH(I368),DAY(I368)),1,[1]LISTAFERIADOS!$B$2:$B$194)</f>
        <v>2</v>
      </c>
      <c r="N368" s="17" t="str">
        <f>CONCATENATE(HOUR(Tabela132[[#This Row],[DATA INICIO]]),":",MINUTE(Tabela132[[#This Row],[DATA INICIO]]))</f>
        <v>18:6</v>
      </c>
      <c r="O368" s="12"/>
    </row>
    <row r="369" spans="1:15" ht="63.75" hidden="1" x14ac:dyDescent="0.25">
      <c r="A369" s="22" t="s">
        <v>113</v>
      </c>
      <c r="B369" s="23" t="s">
        <v>221</v>
      </c>
      <c r="C369" s="10" t="s">
        <v>222</v>
      </c>
      <c r="D369" s="11" t="s">
        <v>80</v>
      </c>
      <c r="E369" s="11" t="str">
        <f>CONCATENATE(Tabela132[[#This Row],[TRAMITE_SETOR]],"_Atualiz")</f>
        <v>SAEO_Atualiz</v>
      </c>
      <c r="F369" s="12" t="s">
        <v>81</v>
      </c>
      <c r="G369" s="12"/>
      <c r="H369" s="25">
        <v>42494.665972222225</v>
      </c>
      <c r="I369" s="25">
        <v>42494.748611111114</v>
      </c>
      <c r="J369" s="26" t="s">
        <v>342</v>
      </c>
      <c r="K369" s="14">
        <f t="shared" si="10"/>
        <v>8.2638888889050577E-2</v>
      </c>
      <c r="L369" s="15">
        <f t="shared" si="11"/>
        <v>8.2638888889050577E-2</v>
      </c>
      <c r="M369" s="16">
        <f>NETWORKDAYS.INTL(DATE(YEAR(H369),MONTH(I369),DAY(H369)),DATE(YEAR(I369),MONTH(I369),DAY(I369)),1,[1]LISTAFERIADOS!$B$2:$B$194)</f>
        <v>1</v>
      </c>
      <c r="N369" s="17" t="str">
        <f>CONCATENATE(HOUR(Tabela132[[#This Row],[DATA INICIO]]),":",MINUTE(Tabela132[[#This Row],[DATA INICIO]]))</f>
        <v>15:59</v>
      </c>
      <c r="O369" s="12"/>
    </row>
    <row r="370" spans="1:15" ht="89.25" hidden="1" x14ac:dyDescent="0.25">
      <c r="A370" s="22" t="s">
        <v>113</v>
      </c>
      <c r="B370" s="23" t="s">
        <v>221</v>
      </c>
      <c r="C370" s="10" t="s">
        <v>222</v>
      </c>
      <c r="D370" s="11" t="s">
        <v>41</v>
      </c>
      <c r="E370" s="11" t="str">
        <f>CONCATENATE(Tabela132[[#This Row],[TRAMITE_SETOR]],"_Atualiz")</f>
        <v>CO_Atualiz</v>
      </c>
      <c r="F370" s="12" t="s">
        <v>42</v>
      </c>
      <c r="G370" s="12"/>
      <c r="H370" s="25">
        <v>42494.748611111114</v>
      </c>
      <c r="I370" s="25">
        <v>42494.784722222219</v>
      </c>
      <c r="J370" s="26" t="s">
        <v>343</v>
      </c>
      <c r="K370" s="14">
        <f t="shared" si="10"/>
        <v>3.6111111105128657E-2</v>
      </c>
      <c r="L370" s="15">
        <f t="shared" si="11"/>
        <v>3.6111111105128657E-2</v>
      </c>
      <c r="M370" s="16">
        <f>NETWORKDAYS.INTL(DATE(YEAR(H370),MONTH(I370),DAY(H370)),DATE(YEAR(I370),MONTH(I370),DAY(I370)),1,[1]LISTAFERIADOS!$B$2:$B$194)</f>
        <v>1</v>
      </c>
      <c r="N370" s="17" t="str">
        <f>CONCATENATE(HOUR(Tabela132[[#This Row],[DATA INICIO]]),":",MINUTE(Tabela132[[#This Row],[DATA INICIO]]))</f>
        <v>17:58</v>
      </c>
      <c r="O370" s="12"/>
    </row>
    <row r="371" spans="1:15" ht="51" hidden="1" x14ac:dyDescent="0.25">
      <c r="A371" s="22" t="s">
        <v>113</v>
      </c>
      <c r="B371" s="23" t="s">
        <v>221</v>
      </c>
      <c r="C371" s="10" t="s">
        <v>222</v>
      </c>
      <c r="D371" s="11" t="s">
        <v>44</v>
      </c>
      <c r="E371" s="11" t="str">
        <f>CONCATENATE(Tabela132[[#This Row],[TRAMITE_SETOR]],"_Atualiz")</f>
        <v>SECOFC_Atualiz</v>
      </c>
      <c r="F371" s="12" t="s">
        <v>45</v>
      </c>
      <c r="G371" s="12"/>
      <c r="H371" s="25">
        <v>42494.784722222219</v>
      </c>
      <c r="I371" s="25">
        <v>42495.59652777778</v>
      </c>
      <c r="J371" s="26" t="s">
        <v>46</v>
      </c>
      <c r="K371" s="14">
        <f t="shared" si="10"/>
        <v>0.81180555556056788</v>
      </c>
      <c r="L371" s="15">
        <f t="shared" si="11"/>
        <v>0.81180555556056788</v>
      </c>
      <c r="M371" s="16">
        <f>NETWORKDAYS.INTL(DATE(YEAR(H371),MONTH(I371),DAY(H371)),DATE(YEAR(I371),MONTH(I371),DAY(I371)),1,[1]LISTAFERIADOS!$B$2:$B$194)</f>
        <v>2</v>
      </c>
      <c r="N371" s="17" t="str">
        <f>CONCATENATE(HOUR(Tabela132[[#This Row],[DATA INICIO]]),":",MINUTE(Tabela132[[#This Row],[DATA INICIO]]))</f>
        <v>18:50</v>
      </c>
      <c r="O371" s="12"/>
    </row>
    <row r="372" spans="1:15" ht="51" hidden="1" x14ac:dyDescent="0.25">
      <c r="A372" s="22" t="s">
        <v>113</v>
      </c>
      <c r="B372" s="23" t="s">
        <v>221</v>
      </c>
      <c r="C372" s="10" t="s">
        <v>222</v>
      </c>
      <c r="D372" s="11" t="s">
        <v>21</v>
      </c>
      <c r="E372" s="11" t="str">
        <f>CONCATENATE(Tabela132[[#This Row],[TRAMITE_SETOR]],"_Atualiz")</f>
        <v>DG_Atualiz</v>
      </c>
      <c r="F372" s="12" t="s">
        <v>22</v>
      </c>
      <c r="G372" s="12"/>
      <c r="H372" s="25">
        <v>42495.59652777778</v>
      </c>
      <c r="I372" s="25">
        <v>42495.761111111111</v>
      </c>
      <c r="J372" s="26" t="s">
        <v>310</v>
      </c>
      <c r="K372" s="14">
        <f t="shared" si="10"/>
        <v>0.16458333333139308</v>
      </c>
      <c r="L372" s="15">
        <f t="shared" si="11"/>
        <v>0.16458333333139308</v>
      </c>
      <c r="M372" s="16">
        <f>NETWORKDAYS.INTL(DATE(YEAR(H372),MONTH(I372),DAY(H372)),DATE(YEAR(I372),MONTH(I372),DAY(I372)),1,[1]LISTAFERIADOS!$B$2:$B$194)</f>
        <v>1</v>
      </c>
      <c r="N372" s="17" t="str">
        <f>CONCATENATE(HOUR(Tabela132[[#This Row],[DATA INICIO]]),":",MINUTE(Tabela132[[#This Row],[DATA INICIO]]))</f>
        <v>14:19</v>
      </c>
      <c r="O372" s="12"/>
    </row>
    <row r="373" spans="1:15" ht="25.5" hidden="1" x14ac:dyDescent="0.25">
      <c r="A373" s="22" t="s">
        <v>113</v>
      </c>
      <c r="B373" s="23" t="s">
        <v>221</v>
      </c>
      <c r="C373" s="10" t="s">
        <v>222</v>
      </c>
      <c r="D373" s="11" t="s">
        <v>41</v>
      </c>
      <c r="E373" s="11" t="str">
        <f>CONCATENATE(Tabela132[[#This Row],[TRAMITE_SETOR]],"_Atualiz")</f>
        <v>CO_Atualiz</v>
      </c>
      <c r="F373" s="12" t="s">
        <v>42</v>
      </c>
      <c r="G373" s="12"/>
      <c r="H373" s="25">
        <v>42495.761111111111</v>
      </c>
      <c r="I373" s="25">
        <v>42495.779166666667</v>
      </c>
      <c r="J373" s="26" t="s">
        <v>99</v>
      </c>
      <c r="K373" s="14">
        <f t="shared" si="10"/>
        <v>1.8055555556202307E-2</v>
      </c>
      <c r="L373" s="15">
        <f t="shared" si="11"/>
        <v>1.8055555556202307E-2</v>
      </c>
      <c r="M373" s="16">
        <f>NETWORKDAYS.INTL(DATE(YEAR(H373),MONTH(I373),DAY(H373)),DATE(YEAR(I373),MONTH(I373),DAY(I373)),1,[1]LISTAFERIADOS!$B$2:$B$194)</f>
        <v>1</v>
      </c>
      <c r="N373" s="17" t="str">
        <f>CONCATENATE(HOUR(Tabela132[[#This Row],[DATA INICIO]]),":",MINUTE(Tabela132[[#This Row],[DATA INICIO]]))</f>
        <v>18:16</v>
      </c>
      <c r="O373" s="12"/>
    </row>
    <row r="374" spans="1:15" ht="102" hidden="1" x14ac:dyDescent="0.25">
      <c r="A374" s="22" t="s">
        <v>113</v>
      </c>
      <c r="B374" s="23" t="s">
        <v>221</v>
      </c>
      <c r="C374" s="10" t="s">
        <v>222</v>
      </c>
      <c r="D374" s="11" t="s">
        <v>76</v>
      </c>
      <c r="E374" s="11" t="str">
        <f>CONCATENATE(Tabela132[[#This Row],[TRAMITE_SETOR]],"_Atualiz")</f>
        <v>ACO_Atualiz</v>
      </c>
      <c r="F374" s="12" t="s">
        <v>77</v>
      </c>
      <c r="G374" s="12"/>
      <c r="H374" s="25">
        <v>42495.779166666667</v>
      </c>
      <c r="I374" s="25">
        <v>42496.487500000003</v>
      </c>
      <c r="J374" s="26" t="s">
        <v>344</v>
      </c>
      <c r="K374" s="14">
        <f t="shared" si="10"/>
        <v>0.70833333333575865</v>
      </c>
      <c r="L374" s="15">
        <f t="shared" si="11"/>
        <v>0.70833333333575865</v>
      </c>
      <c r="M374" s="16">
        <f>NETWORKDAYS.INTL(DATE(YEAR(H374),MONTH(I374),DAY(H374)),DATE(YEAR(I374),MONTH(I374),DAY(I374)),1,[1]LISTAFERIADOS!$B$2:$B$194)</f>
        <v>2</v>
      </c>
      <c r="N374" s="17" t="str">
        <f>CONCATENATE(HOUR(Tabela132[[#This Row],[DATA INICIO]]),":",MINUTE(Tabela132[[#This Row],[DATA INICIO]]))</f>
        <v>18:42</v>
      </c>
      <c r="O374" s="12"/>
    </row>
    <row r="375" spans="1:15" hidden="1" x14ac:dyDescent="0.25">
      <c r="A375" s="22" t="s">
        <v>113</v>
      </c>
      <c r="B375" s="23" t="s">
        <v>221</v>
      </c>
      <c r="C375" s="10" t="s">
        <v>222</v>
      </c>
      <c r="D375" s="11" t="s">
        <v>44</v>
      </c>
      <c r="E375" s="11" t="str">
        <f>CONCATENATE(Tabela132[[#This Row],[TRAMITE_SETOR]],"_Atualiz")</f>
        <v>SECOFC_Atualiz</v>
      </c>
      <c r="F375" s="12" t="s">
        <v>45</v>
      </c>
      <c r="G375" s="12"/>
      <c r="H375" s="25">
        <v>42496.487500000003</v>
      </c>
      <c r="I375" s="25">
        <v>42496.532638888886</v>
      </c>
      <c r="J375" s="26" t="s">
        <v>20</v>
      </c>
      <c r="K375" s="14">
        <f t="shared" si="10"/>
        <v>4.5138888883229811E-2</v>
      </c>
      <c r="L375" s="15">
        <f t="shared" si="11"/>
        <v>4.5138888883229811E-2</v>
      </c>
      <c r="M375" s="16">
        <f>NETWORKDAYS.INTL(DATE(YEAR(H375),MONTH(I375),DAY(H375)),DATE(YEAR(I375),MONTH(I375),DAY(I375)),1,[1]LISTAFERIADOS!$B$2:$B$194)</f>
        <v>1</v>
      </c>
      <c r="N375" s="17" t="str">
        <f>CONCATENATE(HOUR(Tabela132[[#This Row],[DATA INICIO]]),":",MINUTE(Tabela132[[#This Row],[DATA INICIO]]))</f>
        <v>11:42</v>
      </c>
      <c r="O375" s="12"/>
    </row>
    <row r="376" spans="1:15" hidden="1" x14ac:dyDescent="0.25">
      <c r="A376" s="22" t="s">
        <v>113</v>
      </c>
      <c r="B376" s="23" t="s">
        <v>221</v>
      </c>
      <c r="C376" s="10" t="s">
        <v>222</v>
      </c>
      <c r="D376" s="11" t="s">
        <v>21</v>
      </c>
      <c r="E376" s="11" t="str">
        <f>CONCATENATE(Tabela132[[#This Row],[TRAMITE_SETOR]],"_Atualiz")</f>
        <v>DG_Atualiz</v>
      </c>
      <c r="F376" s="12" t="s">
        <v>22</v>
      </c>
      <c r="G376" s="12"/>
      <c r="H376" s="25">
        <v>42496.487500000003</v>
      </c>
      <c r="I376" s="25">
        <v>42496.820138888892</v>
      </c>
      <c r="J376" s="26" t="s">
        <v>20</v>
      </c>
      <c r="K376" s="14">
        <f t="shared" si="10"/>
        <v>0.33263888888905058</v>
      </c>
      <c r="L376" s="15">
        <f t="shared" si="11"/>
        <v>0.33263888888905058</v>
      </c>
      <c r="M376" s="16">
        <f>NETWORKDAYS.INTL(DATE(YEAR(H376),MONTH(I376),DAY(H376)),DATE(YEAR(I376),MONTH(I376),DAY(I376)),1,[1]LISTAFERIADOS!$B$2:$B$194)</f>
        <v>1</v>
      </c>
      <c r="N376" s="17" t="str">
        <f>CONCATENATE(HOUR(Tabela132[[#This Row],[DATA INICIO]]),":",MINUTE(Tabela132[[#This Row],[DATA INICIO]]))</f>
        <v>11:42</v>
      </c>
      <c r="O376" s="12"/>
    </row>
    <row r="377" spans="1:15" ht="38.25" hidden="1" x14ac:dyDescent="0.25">
      <c r="A377" s="22" t="s">
        <v>113</v>
      </c>
      <c r="B377" s="23" t="s">
        <v>221</v>
      </c>
      <c r="C377" s="10" t="s">
        <v>222</v>
      </c>
      <c r="D377" s="11" t="s">
        <v>76</v>
      </c>
      <c r="E377" s="11" t="str">
        <f>CONCATENATE(Tabela132[[#This Row],[TRAMITE_SETOR]],"_Atualiz")</f>
        <v>ACO_Atualiz</v>
      </c>
      <c r="F377" s="12" t="s">
        <v>77</v>
      </c>
      <c r="G377" s="12"/>
      <c r="H377" s="25">
        <v>42496.820138888892</v>
      </c>
      <c r="I377" s="25">
        <v>42499.574305555558</v>
      </c>
      <c r="J377" s="26" t="s">
        <v>79</v>
      </c>
      <c r="K377" s="14">
        <f t="shared" si="10"/>
        <v>2.7541666666656965</v>
      </c>
      <c r="L377" s="15">
        <f t="shared" si="11"/>
        <v>2.7541666666656965</v>
      </c>
      <c r="M377" s="16">
        <f>NETWORKDAYS.INTL(DATE(YEAR(H377),MONTH(I377),DAY(H377)),DATE(YEAR(I377),MONTH(I377),DAY(I377)),1,[1]LISTAFERIADOS!$B$2:$B$194)</f>
        <v>2</v>
      </c>
      <c r="N377" s="17" t="str">
        <f>CONCATENATE(HOUR(Tabela132[[#This Row],[DATA INICIO]]),":",MINUTE(Tabela132[[#This Row],[DATA INICIO]]))</f>
        <v>19:41</v>
      </c>
      <c r="O377" s="12"/>
    </row>
    <row r="378" spans="1:15" ht="51" hidden="1" x14ac:dyDescent="0.25">
      <c r="A378" s="22" t="s">
        <v>113</v>
      </c>
      <c r="B378" s="23" t="s">
        <v>221</v>
      </c>
      <c r="C378" s="10" t="s">
        <v>222</v>
      </c>
      <c r="D378" s="11" t="s">
        <v>54</v>
      </c>
      <c r="E378" s="11" t="str">
        <f>CONCATENATE(Tabela132[[#This Row],[TRAMITE_SETOR]],"_Atualiz")</f>
        <v>SCON_Atualiz</v>
      </c>
      <c r="F378" s="12" t="s">
        <v>55</v>
      </c>
      <c r="G378" s="12"/>
      <c r="H378" s="25">
        <v>42499.574305555558</v>
      </c>
      <c r="I378" s="25">
        <v>42507.796527777777</v>
      </c>
      <c r="J378" s="26" t="s">
        <v>345</v>
      </c>
      <c r="K378" s="14">
        <f t="shared" si="10"/>
        <v>8.2222222222189885</v>
      </c>
      <c r="L378" s="15">
        <f t="shared" si="11"/>
        <v>8.2222222222189885</v>
      </c>
      <c r="M378" s="16">
        <f>NETWORKDAYS.INTL(DATE(YEAR(H378),MONTH(I378),DAY(H378)),DATE(YEAR(I378),MONTH(I378),DAY(I378)),1,[1]LISTAFERIADOS!$B$2:$B$194)</f>
        <v>7</v>
      </c>
      <c r="N378" s="17" t="str">
        <f>CONCATENATE(HOUR(Tabela132[[#This Row],[DATA INICIO]]),":",MINUTE(Tabela132[[#This Row],[DATA INICIO]]))</f>
        <v>13:47</v>
      </c>
      <c r="O378" s="12"/>
    </row>
    <row r="379" spans="1:15" ht="89.25" hidden="1" x14ac:dyDescent="0.25">
      <c r="A379" s="22" t="s">
        <v>113</v>
      </c>
      <c r="B379" s="23" t="s">
        <v>221</v>
      </c>
      <c r="C379" s="10" t="s">
        <v>222</v>
      </c>
      <c r="D379" s="11" t="s">
        <v>47</v>
      </c>
      <c r="E379" s="11" t="str">
        <f>CONCATENATE(Tabela132[[#This Row],[TRAMITE_SETOR]],"_Atualiz")</f>
        <v>CLC_Atualiz</v>
      </c>
      <c r="F379" s="12" t="s">
        <v>48</v>
      </c>
      <c r="G379" s="12"/>
      <c r="H379" s="25">
        <v>42507.796527777777</v>
      </c>
      <c r="I379" s="25">
        <v>42508.702777777777</v>
      </c>
      <c r="J379" s="26" t="s">
        <v>346</v>
      </c>
      <c r="K379" s="14">
        <f t="shared" si="10"/>
        <v>0.90625</v>
      </c>
      <c r="L379" s="15">
        <f t="shared" si="11"/>
        <v>0.90625</v>
      </c>
      <c r="M379" s="16">
        <f>NETWORKDAYS.INTL(DATE(YEAR(H379),MONTH(I379),DAY(H379)),DATE(YEAR(I379),MONTH(I379),DAY(I379)),1,[1]LISTAFERIADOS!$B$2:$B$194)</f>
        <v>2</v>
      </c>
      <c r="N379" s="17" t="str">
        <f>CONCATENATE(HOUR(Tabela132[[#This Row],[DATA INICIO]]),":",MINUTE(Tabela132[[#This Row],[DATA INICIO]]))</f>
        <v>19:7</v>
      </c>
      <c r="O379" s="12"/>
    </row>
    <row r="380" spans="1:15" ht="38.25" hidden="1" x14ac:dyDescent="0.25">
      <c r="A380" s="22" t="s">
        <v>113</v>
      </c>
      <c r="B380" s="23" t="s">
        <v>221</v>
      </c>
      <c r="C380" s="10" t="s">
        <v>222</v>
      </c>
      <c r="D380" s="11" t="s">
        <v>80</v>
      </c>
      <c r="E380" s="11" t="str">
        <f>CONCATENATE(Tabela132[[#This Row],[TRAMITE_SETOR]],"_Atualiz")</f>
        <v>SAEO_Atualiz</v>
      </c>
      <c r="F380" s="12" t="s">
        <v>81</v>
      </c>
      <c r="G380" s="12"/>
      <c r="H380" s="25">
        <v>42508.702777777777</v>
      </c>
      <c r="I380" s="25">
        <v>42508.791666666664</v>
      </c>
      <c r="J380" s="26" t="s">
        <v>347</v>
      </c>
      <c r="K380" s="14">
        <f t="shared" si="10"/>
        <v>8.8888888887595385E-2</v>
      </c>
      <c r="L380" s="15">
        <f t="shared" si="11"/>
        <v>8.8888888887595385E-2</v>
      </c>
      <c r="M380" s="16">
        <f>NETWORKDAYS.INTL(DATE(YEAR(H380),MONTH(I380),DAY(H380)),DATE(YEAR(I380),MONTH(I380),DAY(I380)),1,[1]LISTAFERIADOS!$B$2:$B$194)</f>
        <v>1</v>
      </c>
      <c r="N380" s="17" t="str">
        <f>CONCATENATE(HOUR(Tabela132[[#This Row],[DATA INICIO]]),":",MINUTE(Tabela132[[#This Row],[DATA INICIO]]))</f>
        <v>16:52</v>
      </c>
      <c r="O380" s="12"/>
    </row>
    <row r="381" spans="1:15" ht="102" hidden="1" x14ac:dyDescent="0.25">
      <c r="A381" s="22" t="s">
        <v>113</v>
      </c>
      <c r="B381" s="23" t="s">
        <v>221</v>
      </c>
      <c r="C381" s="10" t="s">
        <v>222</v>
      </c>
      <c r="D381" s="11" t="s">
        <v>41</v>
      </c>
      <c r="E381" s="11" t="str">
        <f>CONCATENATE(Tabela132[[#This Row],[TRAMITE_SETOR]],"_Atualiz")</f>
        <v>CO_Atualiz</v>
      </c>
      <c r="F381" s="12" t="s">
        <v>42</v>
      </c>
      <c r="G381" s="12"/>
      <c r="H381" s="25">
        <v>42508.791666666664</v>
      </c>
      <c r="I381" s="25">
        <v>42508.79583333333</v>
      </c>
      <c r="J381" s="26" t="s">
        <v>348</v>
      </c>
      <c r="K381" s="14">
        <f t="shared" si="10"/>
        <v>4.166666665696539E-3</v>
      </c>
      <c r="L381" s="15">
        <f t="shared" si="11"/>
        <v>4.166666665696539E-3</v>
      </c>
      <c r="M381" s="16">
        <f>NETWORKDAYS.INTL(DATE(YEAR(H381),MONTH(I381),DAY(H381)),DATE(YEAR(I381),MONTH(I381),DAY(I381)),1,[1]LISTAFERIADOS!$B$2:$B$194)</f>
        <v>1</v>
      </c>
      <c r="N381" s="17" t="str">
        <f>CONCATENATE(HOUR(Tabela132[[#This Row],[DATA INICIO]]),":",MINUTE(Tabela132[[#This Row],[DATA INICIO]]))</f>
        <v>19:0</v>
      </c>
      <c r="O381" s="12"/>
    </row>
    <row r="382" spans="1:15" ht="114.75" hidden="1" x14ac:dyDescent="0.25">
      <c r="A382" s="22" t="s">
        <v>113</v>
      </c>
      <c r="B382" s="23" t="s">
        <v>221</v>
      </c>
      <c r="C382" s="10" t="s">
        <v>222</v>
      </c>
      <c r="D382" s="11" t="s">
        <v>135</v>
      </c>
      <c r="E382" s="11" t="str">
        <f>CONCATENATE(Tabela132[[#This Row],[TRAMITE_SETOR]],"_Atualiz")</f>
        <v>SACONT_Atualiz</v>
      </c>
      <c r="F382" s="12" t="s">
        <v>136</v>
      </c>
      <c r="G382" s="12"/>
      <c r="H382" s="25">
        <v>42508.79583333333</v>
      </c>
      <c r="I382" s="25">
        <v>42509.622916666667</v>
      </c>
      <c r="J382" s="26" t="s">
        <v>349</v>
      </c>
      <c r="K382" s="14">
        <f t="shared" si="10"/>
        <v>0.82708333333721384</v>
      </c>
      <c r="L382" s="15">
        <f t="shared" si="11"/>
        <v>0.82708333333721384</v>
      </c>
      <c r="M382" s="16">
        <f>NETWORKDAYS.INTL(DATE(YEAR(H382),MONTH(I382),DAY(H382)),DATE(YEAR(I382),MONTH(I382),DAY(I382)),1,[1]LISTAFERIADOS!$B$2:$B$194)</f>
        <v>2</v>
      </c>
      <c r="N382" s="17" t="str">
        <f>CONCATENATE(HOUR(Tabela132[[#This Row],[DATA INICIO]]),":",MINUTE(Tabela132[[#This Row],[DATA INICIO]]))</f>
        <v>19:6</v>
      </c>
      <c r="O382" s="12"/>
    </row>
    <row r="383" spans="1:15" ht="25.5" hidden="1" x14ac:dyDescent="0.25">
      <c r="A383" s="22" t="s">
        <v>113</v>
      </c>
      <c r="B383" s="23" t="s">
        <v>221</v>
      </c>
      <c r="C383" s="10" t="s">
        <v>222</v>
      </c>
      <c r="D383" s="11" t="s">
        <v>317</v>
      </c>
      <c r="E383" s="11" t="str">
        <f>CONCATENATE(Tabela132[[#This Row],[TRAMITE_SETOR]],"_Atualiz")</f>
        <v>SPCF_Atualiz</v>
      </c>
      <c r="F383" s="12" t="s">
        <v>318</v>
      </c>
      <c r="G383" s="12"/>
      <c r="H383" s="25">
        <v>42509.622916666667</v>
      </c>
      <c r="I383" s="25">
        <v>42510.580555555556</v>
      </c>
      <c r="J383" s="26" t="s">
        <v>350</v>
      </c>
      <c r="K383" s="14">
        <f t="shared" si="10"/>
        <v>0.95763888888905058</v>
      </c>
      <c r="L383" s="15">
        <f t="shared" si="11"/>
        <v>0.95763888888905058</v>
      </c>
      <c r="M383" s="16">
        <f>NETWORKDAYS.INTL(DATE(YEAR(H383),MONTH(I383),DAY(H383)),DATE(YEAR(I383),MONTH(I383),DAY(I383)),1,[1]LISTAFERIADOS!$B$2:$B$194)</f>
        <v>2</v>
      </c>
      <c r="N383" s="17" t="str">
        <f>CONCATENATE(HOUR(Tabela132[[#This Row],[DATA INICIO]]),":",MINUTE(Tabela132[[#This Row],[DATA INICIO]]))</f>
        <v>14:57</v>
      </c>
      <c r="O383" s="12"/>
    </row>
    <row r="384" spans="1:15" ht="51" hidden="1" x14ac:dyDescent="0.25">
      <c r="A384" s="22" t="s">
        <v>113</v>
      </c>
      <c r="B384" s="23" t="s">
        <v>221</v>
      </c>
      <c r="C384" s="10" t="s">
        <v>222</v>
      </c>
      <c r="D384" s="11" t="s">
        <v>320</v>
      </c>
      <c r="E384" s="11" t="str">
        <f>CONCATENATE(Tabela132[[#This Row],[TRAMITE_SETOR]],"_Atualiz")</f>
        <v>CFIC_Atualiz</v>
      </c>
      <c r="F384" s="12" t="s">
        <v>321</v>
      </c>
      <c r="G384" s="12"/>
      <c r="H384" s="25">
        <v>42510.580555555556</v>
      </c>
      <c r="I384" s="25">
        <v>42510.695138888892</v>
      </c>
      <c r="J384" s="26" t="s">
        <v>46</v>
      </c>
      <c r="K384" s="14">
        <f t="shared" si="10"/>
        <v>0.11458333333575865</v>
      </c>
      <c r="L384" s="15">
        <f t="shared" si="11"/>
        <v>0.11458333333575865</v>
      </c>
      <c r="M384" s="16">
        <f>NETWORKDAYS.INTL(DATE(YEAR(H384),MONTH(I384),DAY(H384)),DATE(YEAR(I384),MONTH(I384),DAY(I384)),1,[1]LISTAFERIADOS!$B$2:$B$194)</f>
        <v>1</v>
      </c>
      <c r="N384" s="17" t="str">
        <f>CONCATENATE(HOUR(Tabela132[[#This Row],[DATA INICIO]]),":",MINUTE(Tabela132[[#This Row],[DATA INICIO]]))</f>
        <v>13:56</v>
      </c>
      <c r="O384" s="12"/>
    </row>
    <row r="385" spans="1:15" ht="51" hidden="1" x14ac:dyDescent="0.25">
      <c r="A385" s="22" t="s">
        <v>113</v>
      </c>
      <c r="B385" s="23" t="s">
        <v>221</v>
      </c>
      <c r="C385" s="10" t="s">
        <v>222</v>
      </c>
      <c r="D385" s="11" t="s">
        <v>304</v>
      </c>
      <c r="E385" s="11" t="str">
        <f>CONCATENATE(Tabela132[[#This Row],[TRAMITE_SETOR]],"_Atualiz")</f>
        <v>SAPRE_Atualiz</v>
      </c>
      <c r="F385" s="12" t="s">
        <v>305</v>
      </c>
      <c r="G385" s="19" t="s">
        <v>26</v>
      </c>
      <c r="H385" s="25">
        <v>42510.695138888892</v>
      </c>
      <c r="I385" s="25">
        <v>42671.78125</v>
      </c>
      <c r="J385" s="26" t="s">
        <v>351</v>
      </c>
      <c r="K385" s="14">
        <f t="shared" si="10"/>
        <v>161.08611111110804</v>
      </c>
      <c r="L385" s="15">
        <f t="shared" si="11"/>
        <v>161.08611111110804</v>
      </c>
      <c r="M385" s="16">
        <f>NETWORKDAYS.INTL(DATE(YEAR(H385),MONTH(I385),DAY(H385)),DATE(YEAR(I385),MONTH(I385),DAY(I385)),1,[1]LISTAFERIADOS!$B$2:$B$194)</f>
        <v>7</v>
      </c>
      <c r="N385" s="17" t="str">
        <f>CONCATENATE(HOUR(Tabela132[[#This Row],[DATA INICIO]]),":",MINUTE(Tabela132[[#This Row],[DATA INICIO]]))</f>
        <v>16:41</v>
      </c>
      <c r="O385" s="12"/>
    </row>
    <row r="386" spans="1:15" ht="25.5" hidden="1" x14ac:dyDescent="0.25">
      <c r="A386" s="22" t="s">
        <v>113</v>
      </c>
      <c r="B386" s="23" t="s">
        <v>221</v>
      </c>
      <c r="C386" s="10" t="s">
        <v>222</v>
      </c>
      <c r="D386" s="11" t="s">
        <v>135</v>
      </c>
      <c r="E386" s="11" t="str">
        <f>CONCATENATE(Tabela132[[#This Row],[TRAMITE_SETOR]],"_Atualiz")</f>
        <v>SACONT_Atualiz</v>
      </c>
      <c r="F386" s="12" t="s">
        <v>136</v>
      </c>
      <c r="G386" s="12"/>
      <c r="H386" s="25">
        <v>42671.78125</v>
      </c>
      <c r="I386" s="24" t="s">
        <v>20</v>
      </c>
      <c r="J386" s="26" t="s">
        <v>352</v>
      </c>
      <c r="K386" s="14">
        <f t="shared" ref="K386:K449" si="12">IF(OR(H386="-",I386="-"),0,I386-H386)</f>
        <v>0</v>
      </c>
      <c r="L386" s="15">
        <f t="shared" ref="L386:L449" si="13">K386</f>
        <v>0</v>
      </c>
      <c r="M386" s="16" t="e">
        <f>NETWORKDAYS.INTL(DATE(YEAR(H386),MONTH(I386),DAY(H386)),DATE(YEAR(I386),MONTH(I386),DAY(I386)),1,[1]LISTAFERIADOS!$B$2:$B$194)</f>
        <v>#VALUE!</v>
      </c>
      <c r="N386" s="17" t="str">
        <f>CONCATENATE(HOUR(Tabela132[[#This Row],[DATA INICIO]]),":",MINUTE(Tabela132[[#This Row],[DATA INICIO]]))</f>
        <v>18:45</v>
      </c>
      <c r="O386" s="12"/>
    </row>
    <row r="387" spans="1:15" hidden="1" x14ac:dyDescent="0.25">
      <c r="A387" s="22" t="s">
        <v>113</v>
      </c>
      <c r="B387" s="23" t="s">
        <v>353</v>
      </c>
      <c r="C387" s="10" t="s">
        <v>222</v>
      </c>
      <c r="D387" s="11" t="s">
        <v>304</v>
      </c>
      <c r="E387" s="11" t="str">
        <f>CONCATENATE(Tabela132[[#This Row],[TRAMITE_SETOR]],"_Atualiz")</f>
        <v>SAPRE_Atualiz</v>
      </c>
      <c r="F387" s="12" t="s">
        <v>305</v>
      </c>
      <c r="G387" s="19" t="s">
        <v>26</v>
      </c>
      <c r="H387" s="25">
        <v>42520.842361111114</v>
      </c>
      <c r="I387" s="25">
        <v>42521.842361111114</v>
      </c>
      <c r="J387" s="26" t="s">
        <v>20</v>
      </c>
      <c r="K387" s="14">
        <f t="shared" si="12"/>
        <v>1</v>
      </c>
      <c r="L387" s="15">
        <f t="shared" si="13"/>
        <v>1</v>
      </c>
      <c r="M387" s="16">
        <f>NETWORKDAYS.INTL(DATE(YEAR(H387),MONTH(I387),DAY(H387)),DATE(YEAR(I387),MONTH(I387),DAY(I387)),1,[1]LISTAFERIADOS!$B$2:$B$194)</f>
        <v>2</v>
      </c>
      <c r="N387" s="17" t="str">
        <f>CONCATENATE(HOUR(Tabela132[[#This Row],[DATA INICIO]]),":",MINUTE(Tabela132[[#This Row],[DATA INICIO]]))</f>
        <v>20:13</v>
      </c>
      <c r="O387" s="12"/>
    </row>
    <row r="388" spans="1:15" ht="38.25" hidden="1" x14ac:dyDescent="0.25">
      <c r="A388" s="22" t="s">
        <v>113</v>
      </c>
      <c r="B388" s="23" t="s">
        <v>353</v>
      </c>
      <c r="C388" s="10" t="s">
        <v>222</v>
      </c>
      <c r="D388" s="11" t="s">
        <v>144</v>
      </c>
      <c r="E388" s="11" t="str">
        <f>CONCATENATE(Tabela132[[#This Row],[TRAMITE_SETOR]],"_Atualiz")</f>
        <v>CIP_Atualiz</v>
      </c>
      <c r="F388" s="12" t="s">
        <v>29</v>
      </c>
      <c r="G388" s="19" t="s">
        <v>26</v>
      </c>
      <c r="H388" s="25">
        <v>42521.842361111114</v>
      </c>
      <c r="I388" s="25">
        <v>42530.645138888889</v>
      </c>
      <c r="J388" s="26" t="s">
        <v>354</v>
      </c>
      <c r="K388" s="14">
        <f t="shared" si="12"/>
        <v>8.8027777777751908</v>
      </c>
      <c r="L388" s="15">
        <f t="shared" si="13"/>
        <v>8.8027777777751908</v>
      </c>
      <c r="M388" s="16">
        <f>NETWORKDAYS.INTL(DATE(YEAR(H388),MONTH(I388),DAY(H388)),DATE(YEAR(I388),MONTH(I388),DAY(I388)),1,[1]LISTAFERIADOS!$B$2:$B$194)</f>
        <v>-17</v>
      </c>
      <c r="N388" s="17" t="str">
        <f>CONCATENATE(HOUR(Tabela132[[#This Row],[DATA INICIO]]),":",MINUTE(Tabela132[[#This Row],[DATA INICIO]]))</f>
        <v>20:13</v>
      </c>
      <c r="O388" s="12"/>
    </row>
    <row r="389" spans="1:15" hidden="1" x14ac:dyDescent="0.25">
      <c r="A389" s="22" t="s">
        <v>113</v>
      </c>
      <c r="B389" s="23" t="s">
        <v>353</v>
      </c>
      <c r="C389" s="10" t="s">
        <v>222</v>
      </c>
      <c r="D389" s="11" t="s">
        <v>304</v>
      </c>
      <c r="E389" s="11" t="str">
        <f>CONCATENATE(Tabela132[[#This Row],[TRAMITE_SETOR]],"_Atualiz")</f>
        <v>SAPRE_Atualiz</v>
      </c>
      <c r="F389" s="12" t="s">
        <v>305</v>
      </c>
      <c r="G389" s="19" t="s">
        <v>26</v>
      </c>
      <c r="H389" s="25">
        <v>42530.645138888889</v>
      </c>
      <c r="I389" s="25">
        <v>42586.658333333333</v>
      </c>
      <c r="J389" s="26" t="s">
        <v>355</v>
      </c>
      <c r="K389" s="14">
        <f t="shared" si="12"/>
        <v>56.013194444443798</v>
      </c>
      <c r="L389" s="15">
        <f t="shared" si="13"/>
        <v>56.013194444443798</v>
      </c>
      <c r="M389" s="16">
        <f>NETWORKDAYS.INTL(DATE(YEAR(H389),MONTH(I389),DAY(H389)),DATE(YEAR(I389),MONTH(I389),DAY(I389)),1,[1]LISTAFERIADOS!$B$2:$B$194)</f>
        <v>-4</v>
      </c>
      <c r="N389" s="17" t="str">
        <f>CONCATENATE(HOUR(Tabela132[[#This Row],[DATA INICIO]]),":",MINUTE(Tabela132[[#This Row],[DATA INICIO]]))</f>
        <v>15:29</v>
      </c>
      <c r="O389" s="12"/>
    </row>
    <row r="390" spans="1:15" ht="38.25" hidden="1" x14ac:dyDescent="0.25">
      <c r="A390" s="22" t="s">
        <v>113</v>
      </c>
      <c r="B390" s="23" t="s">
        <v>353</v>
      </c>
      <c r="C390" s="10" t="s">
        <v>222</v>
      </c>
      <c r="D390" s="11" t="s">
        <v>144</v>
      </c>
      <c r="E390" s="11" t="str">
        <f>CONCATENATE(Tabela132[[#This Row],[TRAMITE_SETOR]],"_Atualiz")</f>
        <v>CIP_Atualiz</v>
      </c>
      <c r="F390" s="12" t="s">
        <v>29</v>
      </c>
      <c r="G390" s="19" t="s">
        <v>26</v>
      </c>
      <c r="H390" s="25">
        <v>42586.658333333333</v>
      </c>
      <c r="I390" s="25">
        <v>42591.782638888886</v>
      </c>
      <c r="J390" s="26" t="s">
        <v>356</v>
      </c>
      <c r="K390" s="14">
        <f t="shared" si="12"/>
        <v>5.1243055555532919</v>
      </c>
      <c r="L390" s="15">
        <f t="shared" si="13"/>
        <v>5.1243055555532919</v>
      </c>
      <c r="M390" s="16">
        <f>NETWORKDAYS.INTL(DATE(YEAR(H390),MONTH(I390),DAY(H390)),DATE(YEAR(I390),MONTH(I390),DAY(I390)),1,[1]LISTAFERIADOS!$B$2:$B$194)</f>
        <v>4</v>
      </c>
      <c r="N390" s="17" t="str">
        <f>CONCATENATE(HOUR(Tabela132[[#This Row],[DATA INICIO]]),":",MINUTE(Tabela132[[#This Row],[DATA INICIO]]))</f>
        <v>15:48</v>
      </c>
      <c r="O390" s="12"/>
    </row>
    <row r="391" spans="1:15" ht="25.5" hidden="1" x14ac:dyDescent="0.25">
      <c r="A391" s="22" t="s">
        <v>113</v>
      </c>
      <c r="B391" s="23" t="s">
        <v>353</v>
      </c>
      <c r="C391" s="10" t="s">
        <v>222</v>
      </c>
      <c r="D391" s="11" t="s">
        <v>114</v>
      </c>
      <c r="E391" s="11" t="str">
        <f>CONCATENATE(Tabela132[[#This Row],[TRAMITE_SETOR]],"_Atualiz")</f>
        <v>SECGS_Atualiz</v>
      </c>
      <c r="F391" s="12" t="s">
        <v>115</v>
      </c>
      <c r="G391" s="19" t="s">
        <v>26</v>
      </c>
      <c r="H391" s="25">
        <v>42591.782638888886</v>
      </c>
      <c r="I391" s="25">
        <v>42592.488194444442</v>
      </c>
      <c r="J391" s="26" t="s">
        <v>98</v>
      </c>
      <c r="K391" s="14">
        <f t="shared" si="12"/>
        <v>0.70555555555620231</v>
      </c>
      <c r="L391" s="15">
        <f t="shared" si="13"/>
        <v>0.70555555555620231</v>
      </c>
      <c r="M391" s="16">
        <f>NETWORKDAYS.INTL(DATE(YEAR(H391),MONTH(I391),DAY(H391)),DATE(YEAR(I391),MONTH(I391),DAY(I391)),1,[1]LISTAFERIADOS!$B$2:$B$194)</f>
        <v>2</v>
      </c>
      <c r="N391" s="17" t="str">
        <f>CONCATENATE(HOUR(Tabela132[[#This Row],[DATA INICIO]]),":",MINUTE(Tabela132[[#This Row],[DATA INICIO]]))</f>
        <v>18:47</v>
      </c>
      <c r="O391" s="12"/>
    </row>
    <row r="392" spans="1:15" ht="38.25" hidden="1" x14ac:dyDescent="0.25">
      <c r="A392" s="22" t="s">
        <v>113</v>
      </c>
      <c r="B392" s="23" t="s">
        <v>353</v>
      </c>
      <c r="C392" s="10" t="s">
        <v>222</v>
      </c>
      <c r="D392" s="11" t="s">
        <v>122</v>
      </c>
      <c r="E392" s="11" t="str">
        <f>CONCATENATE(Tabela132[[#This Row],[TRAMITE_SETOR]],"_Atualiz")</f>
        <v>SECGA_Atualiz</v>
      </c>
      <c r="F392" s="12" t="s">
        <v>123</v>
      </c>
      <c r="G392" s="12"/>
      <c r="H392" s="25">
        <v>42592.488194444442</v>
      </c>
      <c r="I392" s="25">
        <v>42594.625</v>
      </c>
      <c r="J392" s="26" t="s">
        <v>357</v>
      </c>
      <c r="K392" s="14">
        <f t="shared" si="12"/>
        <v>2.1368055555576575</v>
      </c>
      <c r="L392" s="15">
        <f t="shared" si="13"/>
        <v>2.1368055555576575</v>
      </c>
      <c r="M392" s="16">
        <f>NETWORKDAYS.INTL(DATE(YEAR(H392),MONTH(I392),DAY(H392)),DATE(YEAR(I392),MONTH(I392),DAY(I392)),1,[1]LISTAFERIADOS!$B$2:$B$194)</f>
        <v>3</v>
      </c>
      <c r="N392" s="17" t="str">
        <f>CONCATENATE(HOUR(Tabela132[[#This Row],[DATA INICIO]]),":",MINUTE(Tabela132[[#This Row],[DATA INICIO]]))</f>
        <v>11:43</v>
      </c>
      <c r="O392" s="12"/>
    </row>
    <row r="393" spans="1:15" ht="102" hidden="1" x14ac:dyDescent="0.25">
      <c r="A393" s="22" t="s">
        <v>113</v>
      </c>
      <c r="B393" s="23" t="s">
        <v>353</v>
      </c>
      <c r="C393" s="10" t="s">
        <v>222</v>
      </c>
      <c r="D393" s="11" t="s">
        <v>47</v>
      </c>
      <c r="E393" s="11" t="str">
        <f>CONCATENATE(Tabela132[[#This Row],[TRAMITE_SETOR]],"_Atualiz")</f>
        <v>CLC_Atualiz</v>
      </c>
      <c r="F393" s="12" t="s">
        <v>48</v>
      </c>
      <c r="G393" s="12"/>
      <c r="H393" s="25">
        <v>42594.625</v>
      </c>
      <c r="I393" s="25">
        <v>42594.777777777781</v>
      </c>
      <c r="J393" s="26" t="s">
        <v>358</v>
      </c>
      <c r="K393" s="14">
        <f t="shared" si="12"/>
        <v>0.15277777778101154</v>
      </c>
      <c r="L393" s="15">
        <f t="shared" si="13"/>
        <v>0.15277777778101154</v>
      </c>
      <c r="M393" s="16">
        <f>NETWORKDAYS.INTL(DATE(YEAR(H393),MONTH(I393),DAY(H393)),DATE(YEAR(I393),MONTH(I393),DAY(I393)),1,[1]LISTAFERIADOS!$B$2:$B$194)</f>
        <v>1</v>
      </c>
      <c r="N393" s="17" t="str">
        <f>CONCATENATE(HOUR(Tabela132[[#This Row],[DATA INICIO]]),":",MINUTE(Tabela132[[#This Row],[DATA INICIO]]))</f>
        <v>15:0</v>
      </c>
      <c r="O393" s="12"/>
    </row>
    <row r="394" spans="1:15" hidden="1" x14ac:dyDescent="0.25">
      <c r="A394" s="22" t="s">
        <v>113</v>
      </c>
      <c r="B394" s="23" t="s">
        <v>353</v>
      </c>
      <c r="C394" s="10" t="s">
        <v>222</v>
      </c>
      <c r="D394" s="11" t="s">
        <v>50</v>
      </c>
      <c r="E394" s="11" t="str">
        <f>CONCATENATE(Tabela132[[#This Row],[TRAMITE_SETOR]],"_Atualiz")</f>
        <v>SC_Atualiz</v>
      </c>
      <c r="F394" s="12" t="s">
        <v>51</v>
      </c>
      <c r="G394" s="12"/>
      <c r="H394" s="25">
        <v>42594.777777777781</v>
      </c>
      <c r="I394" s="25">
        <v>42614.666666666664</v>
      </c>
      <c r="J394" s="26" t="s">
        <v>232</v>
      </c>
      <c r="K394" s="14">
        <f t="shared" si="12"/>
        <v>19.88888888888323</v>
      </c>
      <c r="L394" s="15">
        <f t="shared" si="13"/>
        <v>19.88888888888323</v>
      </c>
      <c r="M394" s="16">
        <f>NETWORKDAYS.INTL(DATE(YEAR(H394),MONTH(I394),DAY(H394)),DATE(YEAR(I394),MONTH(I394),DAY(I394)),1,[1]LISTAFERIADOS!$B$2:$B$194)</f>
        <v>-6</v>
      </c>
      <c r="N394" s="17" t="str">
        <f>CONCATENATE(HOUR(Tabela132[[#This Row],[DATA INICIO]]),":",MINUTE(Tabela132[[#This Row],[DATA INICIO]]))</f>
        <v>18:40</v>
      </c>
      <c r="O394" s="12"/>
    </row>
    <row r="395" spans="1:15" hidden="1" x14ac:dyDescent="0.25">
      <c r="A395" s="22" t="s">
        <v>113</v>
      </c>
      <c r="B395" s="23" t="s">
        <v>353</v>
      </c>
      <c r="C395" s="10" t="s">
        <v>222</v>
      </c>
      <c r="D395" s="11" t="s">
        <v>304</v>
      </c>
      <c r="E395" s="11" t="str">
        <f>CONCATENATE(Tabela132[[#This Row],[TRAMITE_SETOR]],"_Atualiz")</f>
        <v>SAPRE_Atualiz</v>
      </c>
      <c r="F395" s="12" t="s">
        <v>305</v>
      </c>
      <c r="G395" s="19" t="s">
        <v>26</v>
      </c>
      <c r="H395" s="25">
        <v>42614.666666666664</v>
      </c>
      <c r="I395" s="25">
        <v>42615.552083333336</v>
      </c>
      <c r="J395" s="26" t="s">
        <v>273</v>
      </c>
      <c r="K395" s="14">
        <f t="shared" si="12"/>
        <v>0.88541666667151731</v>
      </c>
      <c r="L395" s="15">
        <f t="shared" si="13"/>
        <v>0.88541666667151731</v>
      </c>
      <c r="M395" s="16">
        <f>NETWORKDAYS.INTL(DATE(YEAR(H395),MONTH(I395),DAY(H395)),DATE(YEAR(I395),MONTH(I395),DAY(I395)),1,[1]LISTAFERIADOS!$B$2:$B$194)</f>
        <v>2</v>
      </c>
      <c r="N395" s="17" t="str">
        <f>CONCATENATE(HOUR(Tabela132[[#This Row],[DATA INICIO]]),":",MINUTE(Tabela132[[#This Row],[DATA INICIO]]))</f>
        <v>16:0</v>
      </c>
      <c r="O395" s="12"/>
    </row>
    <row r="396" spans="1:15" ht="38.25" hidden="1" x14ac:dyDescent="0.25">
      <c r="A396" s="22" t="s">
        <v>113</v>
      </c>
      <c r="B396" s="23" t="s">
        <v>353</v>
      </c>
      <c r="C396" s="10" t="s">
        <v>222</v>
      </c>
      <c r="D396" s="11" t="s">
        <v>50</v>
      </c>
      <c r="E396" s="11" t="str">
        <f>CONCATENATE(Tabela132[[#This Row],[TRAMITE_SETOR]],"_Atualiz")</f>
        <v>SC_Atualiz</v>
      </c>
      <c r="F396" s="12" t="s">
        <v>51</v>
      </c>
      <c r="G396" s="12"/>
      <c r="H396" s="25">
        <v>42615.552083333336</v>
      </c>
      <c r="I396" s="25">
        <v>42632.615972222222</v>
      </c>
      <c r="J396" s="26" t="s">
        <v>356</v>
      </c>
      <c r="K396" s="14">
        <f t="shared" si="12"/>
        <v>17.06388888888614</v>
      </c>
      <c r="L396" s="15">
        <f t="shared" si="13"/>
        <v>17.06388888888614</v>
      </c>
      <c r="M396" s="16">
        <f>NETWORKDAYS.INTL(DATE(YEAR(H396),MONTH(I396),DAY(H396)),DATE(YEAR(I396),MONTH(I396),DAY(I396)),1,[1]LISTAFERIADOS!$B$2:$B$194)</f>
        <v>10</v>
      </c>
      <c r="N396" s="17" t="str">
        <f>CONCATENATE(HOUR(Tabela132[[#This Row],[DATA INICIO]]),":",MINUTE(Tabela132[[#This Row],[DATA INICIO]]))</f>
        <v>13:15</v>
      </c>
      <c r="O396" s="12"/>
    </row>
    <row r="397" spans="1:15" ht="25.5" hidden="1" x14ac:dyDescent="0.25">
      <c r="A397" s="22" t="s">
        <v>113</v>
      </c>
      <c r="B397" s="23" t="s">
        <v>353</v>
      </c>
      <c r="C397" s="10" t="s">
        <v>222</v>
      </c>
      <c r="D397" s="11" t="s">
        <v>47</v>
      </c>
      <c r="E397" s="11" t="str">
        <f>CONCATENATE(Tabela132[[#This Row],[TRAMITE_SETOR]],"_Atualiz")</f>
        <v>CLC_Atualiz</v>
      </c>
      <c r="F397" s="12" t="s">
        <v>48</v>
      </c>
      <c r="G397" s="12"/>
      <c r="H397" s="25">
        <v>42632.615972222222</v>
      </c>
      <c r="I397" s="25">
        <v>42633.540277777778</v>
      </c>
      <c r="J397" s="26" t="s">
        <v>167</v>
      </c>
      <c r="K397" s="14">
        <f t="shared" si="12"/>
        <v>0.92430555555620231</v>
      </c>
      <c r="L397" s="15">
        <f t="shared" si="13"/>
        <v>0.92430555555620231</v>
      </c>
      <c r="M397" s="16">
        <f>NETWORKDAYS.INTL(DATE(YEAR(H397),MONTH(I397),DAY(H397)),DATE(YEAR(I397),MONTH(I397),DAY(I397)),1,[1]LISTAFERIADOS!$B$2:$B$194)</f>
        <v>2</v>
      </c>
      <c r="N397" s="17" t="str">
        <f>CONCATENATE(HOUR(Tabela132[[#This Row],[DATA INICIO]]),":",MINUTE(Tabela132[[#This Row],[DATA INICIO]]))</f>
        <v>14:47</v>
      </c>
      <c r="O397" s="12"/>
    </row>
    <row r="398" spans="1:15" ht="76.5" hidden="1" x14ac:dyDescent="0.25">
      <c r="A398" s="22" t="s">
        <v>113</v>
      </c>
      <c r="B398" s="23" t="s">
        <v>353</v>
      </c>
      <c r="C398" s="10" t="s">
        <v>222</v>
      </c>
      <c r="D398" s="11" t="s">
        <v>38</v>
      </c>
      <c r="E398" s="11" t="str">
        <f>CONCATENATE(Tabela132[[#This Row],[TRAMITE_SETOR]],"_Atualiz")</f>
        <v>SPO_Atualiz</v>
      </c>
      <c r="F398" s="12" t="s">
        <v>39</v>
      </c>
      <c r="G398" s="12"/>
      <c r="H398" s="25">
        <v>42633.540277777778</v>
      </c>
      <c r="I398" s="25">
        <v>42633.700694444444</v>
      </c>
      <c r="J398" s="26" t="s">
        <v>359</v>
      </c>
      <c r="K398" s="14">
        <f t="shared" si="12"/>
        <v>0.16041666666569654</v>
      </c>
      <c r="L398" s="15">
        <f t="shared" si="13"/>
        <v>0.16041666666569654</v>
      </c>
      <c r="M398" s="16">
        <f>NETWORKDAYS.INTL(DATE(YEAR(H398),MONTH(I398),DAY(H398)),DATE(YEAR(I398),MONTH(I398),DAY(I398)),1,[1]LISTAFERIADOS!$B$2:$B$194)</f>
        <v>1</v>
      </c>
      <c r="N398" s="17" t="str">
        <f>CONCATENATE(HOUR(Tabela132[[#This Row],[DATA INICIO]]),":",MINUTE(Tabela132[[#This Row],[DATA INICIO]]))</f>
        <v>12:58</v>
      </c>
      <c r="O398" s="12"/>
    </row>
    <row r="399" spans="1:15" ht="89.25" hidden="1" x14ac:dyDescent="0.25">
      <c r="A399" s="22" t="s">
        <v>113</v>
      </c>
      <c r="B399" s="23" t="s">
        <v>353</v>
      </c>
      <c r="C399" s="10" t="s">
        <v>222</v>
      </c>
      <c r="D399" s="11" t="s">
        <v>41</v>
      </c>
      <c r="E399" s="11" t="str">
        <f>CONCATENATE(Tabela132[[#This Row],[TRAMITE_SETOR]],"_Atualiz")</f>
        <v>CO_Atualiz</v>
      </c>
      <c r="F399" s="12" t="s">
        <v>42</v>
      </c>
      <c r="G399" s="12"/>
      <c r="H399" s="25">
        <v>42633.700694444444</v>
      </c>
      <c r="I399" s="25">
        <v>42633.722222222219</v>
      </c>
      <c r="J399" s="26" t="s">
        <v>309</v>
      </c>
      <c r="K399" s="14">
        <f t="shared" si="12"/>
        <v>2.1527777775190771E-2</v>
      </c>
      <c r="L399" s="15">
        <f t="shared" si="13"/>
        <v>2.1527777775190771E-2</v>
      </c>
      <c r="M399" s="16">
        <f>NETWORKDAYS.INTL(DATE(YEAR(H399),MONTH(I399),DAY(H399)),DATE(YEAR(I399),MONTH(I399),DAY(I399)),1,[1]LISTAFERIADOS!$B$2:$B$194)</f>
        <v>1</v>
      </c>
      <c r="N399" s="17" t="str">
        <f>CONCATENATE(HOUR(Tabela132[[#This Row],[DATA INICIO]]),":",MINUTE(Tabela132[[#This Row],[DATA INICIO]]))</f>
        <v>16:49</v>
      </c>
      <c r="O399" s="12"/>
    </row>
    <row r="400" spans="1:15" ht="51" hidden="1" x14ac:dyDescent="0.25">
      <c r="A400" s="22" t="s">
        <v>113</v>
      </c>
      <c r="B400" s="23" t="s">
        <v>353</v>
      </c>
      <c r="C400" s="10" t="s">
        <v>222</v>
      </c>
      <c r="D400" s="11" t="s">
        <v>44</v>
      </c>
      <c r="E400" s="11" t="str">
        <f>CONCATENATE(Tabela132[[#This Row],[TRAMITE_SETOR]],"_Atualiz")</f>
        <v>SECOFC_Atualiz</v>
      </c>
      <c r="F400" s="12" t="s">
        <v>45</v>
      </c>
      <c r="G400" s="12"/>
      <c r="H400" s="25">
        <v>42633.722222222219</v>
      </c>
      <c r="I400" s="25">
        <v>42633.847916666666</v>
      </c>
      <c r="J400" s="26" t="s">
        <v>46</v>
      </c>
      <c r="K400" s="14">
        <f t="shared" si="12"/>
        <v>0.12569444444670808</v>
      </c>
      <c r="L400" s="15">
        <f t="shared" si="13"/>
        <v>0.12569444444670808</v>
      </c>
      <c r="M400" s="16">
        <f>NETWORKDAYS.INTL(DATE(YEAR(H400),MONTH(I400),DAY(H400)),DATE(YEAR(I400),MONTH(I400),DAY(I400)),1,[1]LISTAFERIADOS!$B$2:$B$194)</f>
        <v>1</v>
      </c>
      <c r="N400" s="17" t="str">
        <f>CONCATENATE(HOUR(Tabela132[[#This Row],[DATA INICIO]]),":",MINUTE(Tabela132[[#This Row],[DATA INICIO]]))</f>
        <v>17:20</v>
      </c>
      <c r="O400" s="12"/>
    </row>
    <row r="401" spans="1:15" ht="127.5" hidden="1" x14ac:dyDescent="0.25">
      <c r="A401" s="22" t="s">
        <v>113</v>
      </c>
      <c r="B401" s="23" t="s">
        <v>353</v>
      </c>
      <c r="C401" s="10" t="s">
        <v>222</v>
      </c>
      <c r="D401" s="11" t="s">
        <v>47</v>
      </c>
      <c r="E401" s="11" t="str">
        <f>CONCATENATE(Tabela132[[#This Row],[TRAMITE_SETOR]],"_Atualiz")</f>
        <v>CLC_Atualiz</v>
      </c>
      <c r="F401" s="12" t="s">
        <v>48</v>
      </c>
      <c r="G401" s="12"/>
      <c r="H401" s="25">
        <v>42633.847916666666</v>
      </c>
      <c r="I401" s="25">
        <v>42634.601388888892</v>
      </c>
      <c r="J401" s="26" t="s">
        <v>160</v>
      </c>
      <c r="K401" s="14">
        <f t="shared" si="12"/>
        <v>0.75347222222626442</v>
      </c>
      <c r="L401" s="15">
        <f t="shared" si="13"/>
        <v>0.75347222222626442</v>
      </c>
      <c r="M401" s="16">
        <f>NETWORKDAYS.INTL(DATE(YEAR(H401),MONTH(I401),DAY(H401)),DATE(YEAR(I401),MONTH(I401),DAY(I401)),1,[1]LISTAFERIADOS!$B$2:$B$194)</f>
        <v>2</v>
      </c>
      <c r="N401" s="17" t="str">
        <f>CONCATENATE(HOUR(Tabela132[[#This Row],[DATA INICIO]]),":",MINUTE(Tabela132[[#This Row],[DATA INICIO]]))</f>
        <v>20:21</v>
      </c>
      <c r="O401" s="12"/>
    </row>
    <row r="402" spans="1:15" ht="63.75" hidden="1" x14ac:dyDescent="0.25">
      <c r="A402" s="22" t="s">
        <v>113</v>
      </c>
      <c r="B402" s="23" t="s">
        <v>353</v>
      </c>
      <c r="C402" s="10" t="s">
        <v>222</v>
      </c>
      <c r="D402" s="11" t="s">
        <v>50</v>
      </c>
      <c r="E402" s="11" t="str">
        <f>CONCATENATE(Tabela132[[#This Row],[TRAMITE_SETOR]],"_Atualiz")</f>
        <v>SC_Atualiz</v>
      </c>
      <c r="F402" s="12" t="s">
        <v>51</v>
      </c>
      <c r="G402" s="12"/>
      <c r="H402" s="25">
        <v>42634.601388888892</v>
      </c>
      <c r="I402" s="25">
        <v>42635.789583333331</v>
      </c>
      <c r="J402" s="26" t="s">
        <v>360</v>
      </c>
      <c r="K402" s="14">
        <f t="shared" si="12"/>
        <v>1.1881944444394321</v>
      </c>
      <c r="L402" s="15">
        <f t="shared" si="13"/>
        <v>1.1881944444394321</v>
      </c>
      <c r="M402" s="16">
        <f>NETWORKDAYS.INTL(DATE(YEAR(H402),MONTH(I402),DAY(H402)),DATE(YEAR(I402),MONTH(I402),DAY(I402)),1,[1]LISTAFERIADOS!$B$2:$B$194)</f>
        <v>2</v>
      </c>
      <c r="N402" s="17" t="str">
        <f>CONCATENATE(HOUR(Tabela132[[#This Row],[DATA INICIO]]),":",MINUTE(Tabela132[[#This Row],[DATA INICIO]]))</f>
        <v>14:26</v>
      </c>
      <c r="O402" s="12"/>
    </row>
    <row r="403" spans="1:15" ht="25.5" hidden="1" x14ac:dyDescent="0.25">
      <c r="A403" s="22" t="s">
        <v>113</v>
      </c>
      <c r="B403" s="23" t="s">
        <v>353</v>
      </c>
      <c r="C403" s="10" t="s">
        <v>222</v>
      </c>
      <c r="D403" s="11" t="s">
        <v>47</v>
      </c>
      <c r="E403" s="11" t="str">
        <f>CONCATENATE(Tabela132[[#This Row],[TRAMITE_SETOR]],"_Atualiz")</f>
        <v>CLC_Atualiz</v>
      </c>
      <c r="F403" s="12" t="s">
        <v>48</v>
      </c>
      <c r="G403" s="12"/>
      <c r="H403" s="25">
        <v>42635.789583333331</v>
      </c>
      <c r="I403" s="25">
        <v>42640.779861111114</v>
      </c>
      <c r="J403" s="26" t="s">
        <v>167</v>
      </c>
      <c r="K403" s="14">
        <f t="shared" si="12"/>
        <v>4.9902777777824667</v>
      </c>
      <c r="L403" s="15">
        <f t="shared" si="13"/>
        <v>4.9902777777824667</v>
      </c>
      <c r="M403" s="16">
        <f>NETWORKDAYS.INTL(DATE(YEAR(H403),MONTH(I403),DAY(H403)),DATE(YEAR(I403),MONTH(I403),DAY(I403)),1,[1]LISTAFERIADOS!$B$2:$B$194)</f>
        <v>4</v>
      </c>
      <c r="N403" s="17" t="str">
        <f>CONCATENATE(HOUR(Tabela132[[#This Row],[DATA INICIO]]),":",MINUTE(Tabela132[[#This Row],[DATA INICIO]]))</f>
        <v>18:57</v>
      </c>
      <c r="O403" s="12"/>
    </row>
    <row r="404" spans="1:15" ht="76.5" hidden="1" x14ac:dyDescent="0.25">
      <c r="A404" s="22" t="s">
        <v>113</v>
      </c>
      <c r="B404" s="23" t="s">
        <v>353</v>
      </c>
      <c r="C404" s="10" t="s">
        <v>222</v>
      </c>
      <c r="D404" s="11" t="s">
        <v>122</v>
      </c>
      <c r="E404" s="11" t="str">
        <f>CONCATENATE(Tabela132[[#This Row],[TRAMITE_SETOR]],"_Atualiz")</f>
        <v>SECGA_Atualiz</v>
      </c>
      <c r="F404" s="12" t="s">
        <v>123</v>
      </c>
      <c r="G404" s="12"/>
      <c r="H404" s="25">
        <v>42640.779861111114</v>
      </c>
      <c r="I404" s="25">
        <v>42641.65347222222</v>
      </c>
      <c r="J404" s="26" t="s">
        <v>361</v>
      </c>
      <c r="K404" s="14">
        <f t="shared" si="12"/>
        <v>0.87361111110658385</v>
      </c>
      <c r="L404" s="15">
        <f t="shared" si="13"/>
        <v>0.87361111110658385</v>
      </c>
      <c r="M404" s="16">
        <f>NETWORKDAYS.INTL(DATE(YEAR(H404),MONTH(I404),DAY(H404)),DATE(YEAR(I404),MONTH(I404),DAY(I404)),1,[1]LISTAFERIADOS!$B$2:$B$194)</f>
        <v>2</v>
      </c>
      <c r="N404" s="17" t="str">
        <f>CONCATENATE(HOUR(Tabela132[[#This Row],[DATA INICIO]]),":",MINUTE(Tabela132[[#This Row],[DATA INICIO]]))</f>
        <v>18:43</v>
      </c>
      <c r="O404" s="12"/>
    </row>
    <row r="405" spans="1:15" ht="89.25" hidden="1" x14ac:dyDescent="0.25">
      <c r="A405" s="22" t="s">
        <v>113</v>
      </c>
      <c r="B405" s="23" t="s">
        <v>353</v>
      </c>
      <c r="C405" s="10" t="s">
        <v>222</v>
      </c>
      <c r="D405" s="11" t="s">
        <v>47</v>
      </c>
      <c r="E405" s="11" t="str">
        <f>CONCATENATE(Tabela132[[#This Row],[TRAMITE_SETOR]],"_Atualiz")</f>
        <v>CLC_Atualiz</v>
      </c>
      <c r="F405" s="12" t="s">
        <v>48</v>
      </c>
      <c r="G405" s="12"/>
      <c r="H405" s="25">
        <v>42641.65347222222</v>
      </c>
      <c r="I405" s="25">
        <v>42647.813888888886</v>
      </c>
      <c r="J405" s="26" t="s">
        <v>362</v>
      </c>
      <c r="K405" s="14">
        <f t="shared" si="12"/>
        <v>6.1604166666656965</v>
      </c>
      <c r="L405" s="15">
        <f t="shared" si="13"/>
        <v>6.1604166666656965</v>
      </c>
      <c r="M405" s="16">
        <f>NETWORKDAYS.INTL(DATE(YEAR(H405),MONTH(I405),DAY(H405)),DATE(YEAR(I405),MONTH(I405),DAY(I405)),1,[1]LISTAFERIADOS!$B$2:$B$194)</f>
        <v>-18</v>
      </c>
      <c r="N405" s="17" t="str">
        <f>CONCATENATE(HOUR(Tabela132[[#This Row],[DATA INICIO]]),":",MINUTE(Tabela132[[#This Row],[DATA INICIO]]))</f>
        <v>15:41</v>
      </c>
      <c r="O405" s="12"/>
    </row>
    <row r="406" spans="1:15" ht="51" hidden="1" x14ac:dyDescent="0.25">
      <c r="A406" s="22" t="s">
        <v>113</v>
      </c>
      <c r="B406" s="23" t="s">
        <v>353</v>
      </c>
      <c r="C406" s="10" t="s">
        <v>222</v>
      </c>
      <c r="D406" s="11" t="s">
        <v>239</v>
      </c>
      <c r="E406" s="11" t="str">
        <f>CONCATENATE(Tabela132[[#This Row],[TRAMITE_SETOR]],"_Atualiz")</f>
        <v>SLIC_Atualiz</v>
      </c>
      <c r="F406" s="12" t="s">
        <v>240</v>
      </c>
      <c r="G406" s="12"/>
      <c r="H406" s="25">
        <v>42647.813888888886</v>
      </c>
      <c r="I406" s="25">
        <v>42650.68472222222</v>
      </c>
      <c r="J406" s="26" t="s">
        <v>363</v>
      </c>
      <c r="K406" s="14">
        <f t="shared" si="12"/>
        <v>2.8708333333343035</v>
      </c>
      <c r="L406" s="15">
        <f t="shared" si="13"/>
        <v>2.8708333333343035</v>
      </c>
      <c r="M406" s="16">
        <f>NETWORKDAYS.INTL(DATE(YEAR(H406),MONTH(I406),DAY(H406)),DATE(YEAR(I406),MONTH(I406),DAY(I406)),1,[1]LISTAFERIADOS!$B$2:$B$194)</f>
        <v>4</v>
      </c>
      <c r="N406" s="17" t="str">
        <f>CONCATENATE(HOUR(Tabela132[[#This Row],[DATA INICIO]]),":",MINUTE(Tabela132[[#This Row],[DATA INICIO]]))</f>
        <v>19:32</v>
      </c>
      <c r="O406" s="12"/>
    </row>
    <row r="407" spans="1:15" ht="51" hidden="1" x14ac:dyDescent="0.25">
      <c r="A407" s="22" t="s">
        <v>113</v>
      </c>
      <c r="B407" s="23" t="s">
        <v>353</v>
      </c>
      <c r="C407" s="10" t="s">
        <v>222</v>
      </c>
      <c r="D407" s="11" t="s">
        <v>47</v>
      </c>
      <c r="E407" s="11" t="str">
        <f>CONCATENATE(Tabela132[[#This Row],[TRAMITE_SETOR]],"_Atualiz")</f>
        <v>CLC_Atualiz</v>
      </c>
      <c r="F407" s="12" t="s">
        <v>48</v>
      </c>
      <c r="G407" s="12"/>
      <c r="H407" s="25">
        <v>42650.68472222222</v>
      </c>
      <c r="I407" s="25">
        <v>42653.705555555556</v>
      </c>
      <c r="J407" s="26" t="s">
        <v>124</v>
      </c>
      <c r="K407" s="14">
        <f t="shared" si="12"/>
        <v>3.0208333333357587</v>
      </c>
      <c r="L407" s="15">
        <f t="shared" si="13"/>
        <v>3.0208333333357587</v>
      </c>
      <c r="M407" s="16">
        <f>NETWORKDAYS.INTL(DATE(YEAR(H407),MONTH(I407),DAY(H407)),DATE(YEAR(I407),MONTH(I407),DAY(I407)),1,[1]LISTAFERIADOS!$B$2:$B$194)</f>
        <v>2</v>
      </c>
      <c r="N407" s="17" t="str">
        <f>CONCATENATE(HOUR(Tabela132[[#This Row],[DATA INICIO]]),":",MINUTE(Tabela132[[#This Row],[DATA INICIO]]))</f>
        <v>16:26</v>
      </c>
      <c r="O407" s="12"/>
    </row>
    <row r="408" spans="1:15" ht="38.25" hidden="1" x14ac:dyDescent="0.25">
      <c r="A408" s="22" t="s">
        <v>113</v>
      </c>
      <c r="B408" s="23" t="s">
        <v>353</v>
      </c>
      <c r="C408" s="10" t="s">
        <v>222</v>
      </c>
      <c r="D408" s="11" t="s">
        <v>122</v>
      </c>
      <c r="E408" s="11" t="str">
        <f>CONCATENATE(Tabela132[[#This Row],[TRAMITE_SETOR]],"_Atualiz")</f>
        <v>SECGA_Atualiz</v>
      </c>
      <c r="F408" s="12" t="s">
        <v>123</v>
      </c>
      <c r="G408" s="12"/>
      <c r="H408" s="25">
        <v>42653.705555555556</v>
      </c>
      <c r="I408" s="25">
        <v>42653.79583333333</v>
      </c>
      <c r="J408" s="26" t="s">
        <v>364</v>
      </c>
      <c r="K408" s="14">
        <f t="shared" si="12"/>
        <v>9.0277777773735579E-2</v>
      </c>
      <c r="L408" s="15">
        <f t="shared" si="13"/>
        <v>9.0277777773735579E-2</v>
      </c>
      <c r="M408" s="16">
        <f>NETWORKDAYS.INTL(DATE(YEAR(H408),MONTH(I408),DAY(H408)),DATE(YEAR(I408),MONTH(I408),DAY(I408)),1,[1]LISTAFERIADOS!$B$2:$B$194)</f>
        <v>1</v>
      </c>
      <c r="N408" s="17" t="str">
        <f>CONCATENATE(HOUR(Tabela132[[#This Row],[DATA INICIO]]),":",MINUTE(Tabela132[[#This Row],[DATA INICIO]]))</f>
        <v>16:56</v>
      </c>
      <c r="O408" s="12"/>
    </row>
    <row r="409" spans="1:15" ht="140.25" hidden="1" x14ac:dyDescent="0.25">
      <c r="A409" s="22" t="s">
        <v>113</v>
      </c>
      <c r="B409" s="23" t="s">
        <v>353</v>
      </c>
      <c r="C409" s="10" t="s">
        <v>222</v>
      </c>
      <c r="D409" s="11" t="s">
        <v>66</v>
      </c>
      <c r="E409" s="11" t="str">
        <f>CONCATENATE(Tabela132[[#This Row],[TRAMITE_SETOR]],"_Atualiz")</f>
        <v>CPL_Atualiz</v>
      </c>
      <c r="F409" s="12" t="s">
        <v>67</v>
      </c>
      <c r="G409" s="12"/>
      <c r="H409" s="25">
        <v>42653.79583333333</v>
      </c>
      <c r="I409" s="25">
        <v>42653.813194444447</v>
      </c>
      <c r="J409" s="26" t="s">
        <v>365</v>
      </c>
      <c r="K409" s="14">
        <f t="shared" si="12"/>
        <v>1.7361111116770189E-2</v>
      </c>
      <c r="L409" s="15">
        <f t="shared" si="13"/>
        <v>1.7361111116770189E-2</v>
      </c>
      <c r="M409" s="16">
        <f>NETWORKDAYS.INTL(DATE(YEAR(H409),MONTH(I409),DAY(H409)),DATE(YEAR(I409),MONTH(I409),DAY(I409)),1,[1]LISTAFERIADOS!$B$2:$B$194)</f>
        <v>1</v>
      </c>
      <c r="N409" s="17" t="str">
        <f>CONCATENATE(HOUR(Tabela132[[#This Row],[DATA INICIO]]),":",MINUTE(Tabela132[[#This Row],[DATA INICIO]]))</f>
        <v>19:6</v>
      </c>
      <c r="O409" s="12"/>
    </row>
    <row r="410" spans="1:15" ht="38.25" hidden="1" x14ac:dyDescent="0.25">
      <c r="A410" s="22" t="s">
        <v>113</v>
      </c>
      <c r="B410" s="23" t="s">
        <v>353</v>
      </c>
      <c r="C410" s="10" t="s">
        <v>222</v>
      </c>
      <c r="D410" s="11" t="s">
        <v>69</v>
      </c>
      <c r="E410" s="11" t="str">
        <f>CONCATENATE(Tabela132[[#This Row],[TRAMITE_SETOR]],"_Atualiz")</f>
        <v>ASSDG_Atualiz</v>
      </c>
      <c r="F410" s="12" t="s">
        <v>70</v>
      </c>
      <c r="G410" s="12"/>
      <c r="H410" s="25">
        <v>42653.813194444447</v>
      </c>
      <c r="I410" s="25">
        <v>42657.761111111111</v>
      </c>
      <c r="J410" s="26" t="s">
        <v>284</v>
      </c>
      <c r="K410" s="14">
        <f t="shared" si="12"/>
        <v>3.9479166666642413</v>
      </c>
      <c r="L410" s="15">
        <f t="shared" si="13"/>
        <v>3.9479166666642413</v>
      </c>
      <c r="M410" s="16">
        <f>NETWORKDAYS.INTL(DATE(YEAR(H410),MONTH(I410),DAY(H410)),DATE(YEAR(I410),MONTH(I410),DAY(I410)),1,[1]LISTAFERIADOS!$B$2:$B$194)</f>
        <v>4</v>
      </c>
      <c r="N410" s="17" t="str">
        <f>CONCATENATE(HOUR(Tabela132[[#This Row],[DATA INICIO]]),":",MINUTE(Tabela132[[#This Row],[DATA INICIO]]))</f>
        <v>19:31</v>
      </c>
      <c r="O410" s="12"/>
    </row>
    <row r="411" spans="1:15" ht="25.5" hidden="1" x14ac:dyDescent="0.25">
      <c r="A411" s="22" t="s">
        <v>113</v>
      </c>
      <c r="B411" s="23" t="s">
        <v>353</v>
      </c>
      <c r="C411" s="10" t="s">
        <v>222</v>
      </c>
      <c r="D411" s="11" t="s">
        <v>21</v>
      </c>
      <c r="E411" s="11" t="str">
        <f>CONCATENATE(Tabela132[[#This Row],[TRAMITE_SETOR]],"_Atualiz")</f>
        <v>DG_Atualiz</v>
      </c>
      <c r="F411" s="12" t="s">
        <v>22</v>
      </c>
      <c r="G411" s="12"/>
      <c r="H411" s="25">
        <v>42657.761111111111</v>
      </c>
      <c r="I411" s="25">
        <v>42657.770833333336</v>
      </c>
      <c r="J411" s="26" t="s">
        <v>167</v>
      </c>
      <c r="K411" s="14">
        <f t="shared" si="12"/>
        <v>9.7222222248092294E-3</v>
      </c>
      <c r="L411" s="15">
        <f t="shared" si="13"/>
        <v>9.7222222248092294E-3</v>
      </c>
      <c r="M411" s="16">
        <f>NETWORKDAYS.INTL(DATE(YEAR(H411),MONTH(I411),DAY(H411)),DATE(YEAR(I411),MONTH(I411),DAY(I411)),1,[1]LISTAFERIADOS!$B$2:$B$194)</f>
        <v>1</v>
      </c>
      <c r="N411" s="17" t="str">
        <f>CONCATENATE(HOUR(Tabela132[[#This Row],[DATA INICIO]]),":",MINUTE(Tabela132[[#This Row],[DATA INICIO]]))</f>
        <v>18:16</v>
      </c>
      <c r="O411" s="12"/>
    </row>
    <row r="412" spans="1:15" ht="25.5" hidden="1" x14ac:dyDescent="0.25">
      <c r="A412" s="22" t="s">
        <v>113</v>
      </c>
      <c r="B412" s="23" t="s">
        <v>353</v>
      </c>
      <c r="C412" s="10" t="s">
        <v>222</v>
      </c>
      <c r="D412" s="11" t="s">
        <v>239</v>
      </c>
      <c r="E412" s="11" t="str">
        <f>CONCATENATE(Tabela132[[#This Row],[TRAMITE_SETOR]],"_Atualiz")</f>
        <v>SLIC_Atualiz</v>
      </c>
      <c r="F412" s="12" t="s">
        <v>240</v>
      </c>
      <c r="G412" s="12"/>
      <c r="H412" s="25">
        <v>42657.770833333336</v>
      </c>
      <c r="I412" s="25">
        <v>42659.424305555556</v>
      </c>
      <c r="J412" s="26" t="s">
        <v>286</v>
      </c>
      <c r="K412" s="14">
        <f t="shared" si="12"/>
        <v>1.6534722222204437</v>
      </c>
      <c r="L412" s="15">
        <f t="shared" si="13"/>
        <v>1.6534722222204437</v>
      </c>
      <c r="M412" s="16">
        <f>NETWORKDAYS.INTL(DATE(YEAR(H412),MONTH(I412),DAY(H412)),DATE(YEAR(I412),MONTH(I412),DAY(I412)),1,[1]LISTAFERIADOS!$B$2:$B$194)</f>
        <v>1</v>
      </c>
      <c r="N412" s="17" t="str">
        <f>CONCATENATE(HOUR(Tabela132[[#This Row],[DATA INICIO]]),":",MINUTE(Tabela132[[#This Row],[DATA INICIO]]))</f>
        <v>18:30</v>
      </c>
      <c r="O412" s="12"/>
    </row>
    <row r="413" spans="1:15" ht="63.75" hidden="1" x14ac:dyDescent="0.25">
      <c r="A413" s="22" t="s">
        <v>113</v>
      </c>
      <c r="B413" s="23" t="s">
        <v>353</v>
      </c>
      <c r="C413" s="10" t="s">
        <v>222</v>
      </c>
      <c r="D413" s="11" t="s">
        <v>66</v>
      </c>
      <c r="E413" s="11" t="str">
        <f>CONCATENATE(Tabela132[[#This Row],[TRAMITE_SETOR]],"_Atualiz")</f>
        <v>CPL_Atualiz</v>
      </c>
      <c r="F413" s="12" t="s">
        <v>67</v>
      </c>
      <c r="G413" s="12"/>
      <c r="H413" s="25">
        <v>42659.424305555556</v>
      </c>
      <c r="I413" s="25">
        <v>42660.532638888886</v>
      </c>
      <c r="J413" s="26" t="s">
        <v>366</v>
      </c>
      <c r="K413" s="14">
        <f t="shared" si="12"/>
        <v>1.1083333333299379</v>
      </c>
      <c r="L413" s="15">
        <f t="shared" si="13"/>
        <v>1.1083333333299379</v>
      </c>
      <c r="M413" s="16">
        <f>NETWORKDAYS.INTL(DATE(YEAR(H413),MONTH(I413),DAY(H413)),DATE(YEAR(I413),MONTH(I413),DAY(I413)),1,[1]LISTAFERIADOS!$B$2:$B$194)</f>
        <v>1</v>
      </c>
      <c r="N413" s="17" t="str">
        <f>CONCATENATE(HOUR(Tabela132[[#This Row],[DATA INICIO]]),":",MINUTE(Tabela132[[#This Row],[DATA INICIO]]))</f>
        <v>10:11</v>
      </c>
      <c r="O413" s="12"/>
    </row>
    <row r="414" spans="1:15" ht="25.5" hidden="1" x14ac:dyDescent="0.25">
      <c r="A414" s="22" t="s">
        <v>113</v>
      </c>
      <c r="B414" s="23" t="s">
        <v>353</v>
      </c>
      <c r="C414" s="10" t="s">
        <v>222</v>
      </c>
      <c r="D414" s="11" t="s">
        <v>239</v>
      </c>
      <c r="E414" s="11" t="str">
        <f>CONCATENATE(Tabela132[[#This Row],[TRAMITE_SETOR]],"_Atualiz")</f>
        <v>SLIC_Atualiz</v>
      </c>
      <c r="F414" s="12" t="s">
        <v>240</v>
      </c>
      <c r="G414" s="12"/>
      <c r="H414" s="25">
        <v>42660.532638888886</v>
      </c>
      <c r="I414" s="25">
        <v>42661.5</v>
      </c>
      <c r="J414" s="26" t="s">
        <v>251</v>
      </c>
      <c r="K414" s="14">
        <f t="shared" si="12"/>
        <v>0.96736111111385981</v>
      </c>
      <c r="L414" s="15">
        <f t="shared" si="13"/>
        <v>0.96736111111385981</v>
      </c>
      <c r="M414" s="16">
        <f>NETWORKDAYS.INTL(DATE(YEAR(H414),MONTH(I414),DAY(H414)),DATE(YEAR(I414),MONTH(I414),DAY(I414)),1,[1]LISTAFERIADOS!$B$2:$B$194)</f>
        <v>2</v>
      </c>
      <c r="N414" s="17" t="str">
        <f>CONCATENATE(HOUR(Tabela132[[#This Row],[DATA INICIO]]),":",MINUTE(Tabela132[[#This Row],[DATA INICIO]]))</f>
        <v>12:47</v>
      </c>
      <c r="O414" s="12"/>
    </row>
    <row r="415" spans="1:15" ht="63.75" hidden="1" x14ac:dyDescent="0.25">
      <c r="A415" s="22" t="s">
        <v>113</v>
      </c>
      <c r="B415" s="23" t="s">
        <v>353</v>
      </c>
      <c r="C415" s="10" t="s">
        <v>222</v>
      </c>
      <c r="D415" s="11" t="s">
        <v>66</v>
      </c>
      <c r="E415" s="11" t="str">
        <f>CONCATENATE(Tabela132[[#This Row],[TRAMITE_SETOR]],"_Atualiz")</f>
        <v>CPL_Atualiz</v>
      </c>
      <c r="F415" s="12" t="s">
        <v>67</v>
      </c>
      <c r="G415" s="12"/>
      <c r="H415" s="25">
        <v>42661.5</v>
      </c>
      <c r="I415" s="24" t="s">
        <v>20</v>
      </c>
      <c r="J415" s="26" t="s">
        <v>367</v>
      </c>
      <c r="K415" s="14">
        <f t="shared" si="12"/>
        <v>0</v>
      </c>
      <c r="L415" s="15">
        <f t="shared" si="13"/>
        <v>0</v>
      </c>
      <c r="M415" s="16" t="e">
        <f>NETWORKDAYS.INTL(DATE(YEAR(H415),MONTH(I415),DAY(H415)),DATE(YEAR(I415),MONTH(I415),DAY(I415)),1,[1]LISTAFERIADOS!$B$2:$B$194)</f>
        <v>#VALUE!</v>
      </c>
      <c r="N415" s="17" t="str">
        <f>CONCATENATE(HOUR(Tabela132[[#This Row],[DATA INICIO]]),":",MINUTE(Tabela132[[#This Row],[DATA INICIO]]))</f>
        <v>12:0</v>
      </c>
      <c r="O415" s="12"/>
    </row>
    <row r="416" spans="1:15" hidden="1" x14ac:dyDescent="0.25">
      <c r="A416" s="22" t="s">
        <v>113</v>
      </c>
      <c r="B416" s="23" t="s">
        <v>368</v>
      </c>
      <c r="C416" s="10" t="s">
        <v>222</v>
      </c>
      <c r="D416" s="11" t="s">
        <v>223</v>
      </c>
      <c r="E416" s="11" t="str">
        <f>CONCATENATE(Tabela132[[#This Row],[TRAMITE_SETOR]],"_Atualiz")</f>
        <v>SAPC_Atualiz</v>
      </c>
      <c r="F416" s="12" t="s">
        <v>224</v>
      </c>
      <c r="G416" s="12"/>
      <c r="H416" s="24" t="s">
        <v>20</v>
      </c>
      <c r="I416" s="25">
        <v>41242.738194444442</v>
      </c>
      <c r="J416" s="26" t="s">
        <v>20</v>
      </c>
      <c r="K416" s="14">
        <f t="shared" si="12"/>
        <v>0</v>
      </c>
      <c r="L416" s="15">
        <f t="shared" si="13"/>
        <v>0</v>
      </c>
      <c r="M416" s="16" t="e">
        <f>NETWORKDAYS.INTL(DATE(YEAR(H416),MONTH(I416),DAY(H416)),DATE(YEAR(I416),MONTH(I416),DAY(I416)),1,[1]LISTAFERIADOS!$B$2:$B$194)</f>
        <v>#VALUE!</v>
      </c>
      <c r="N416" s="17" t="e">
        <f>CONCATENATE(HOUR(Tabela132[[#This Row],[DATA INICIO]]),":",MINUTE(Tabela132[[#This Row],[DATA INICIO]]))</f>
        <v>#VALUE!</v>
      </c>
      <c r="O416" s="12"/>
    </row>
    <row r="417" spans="1:15" ht="38.25" hidden="1" x14ac:dyDescent="0.25">
      <c r="A417" s="22" t="s">
        <v>113</v>
      </c>
      <c r="B417" s="23" t="s">
        <v>368</v>
      </c>
      <c r="C417" s="10" t="s">
        <v>222</v>
      </c>
      <c r="D417" s="11" t="s">
        <v>28</v>
      </c>
      <c r="E417" s="11" t="str">
        <f>CONCATENATE(Tabela132[[#This Row],[TRAMITE_SETOR]],"_Atualiz")</f>
        <v>CIP_Atualiz</v>
      </c>
      <c r="F417" s="12" t="s">
        <v>29</v>
      </c>
      <c r="G417" s="19" t="s">
        <v>26</v>
      </c>
      <c r="H417" s="25">
        <v>41242.738194444442</v>
      </c>
      <c r="I417" s="25">
        <v>41243.521527777775</v>
      </c>
      <c r="J417" s="26" t="s">
        <v>369</v>
      </c>
      <c r="K417" s="14">
        <f t="shared" si="12"/>
        <v>0.78333333333284827</v>
      </c>
      <c r="L417" s="15">
        <f t="shared" si="13"/>
        <v>0.78333333333284827</v>
      </c>
      <c r="M417" s="16">
        <f>NETWORKDAYS.INTL(DATE(YEAR(H417),MONTH(I417),DAY(H417)),DATE(YEAR(I417),MONTH(I417),DAY(I417)),1,[1]LISTAFERIADOS!$B$2:$B$194)</f>
        <v>2</v>
      </c>
      <c r="N417" s="17" t="str">
        <f>CONCATENATE(HOUR(Tabela132[[#This Row],[DATA INICIO]]),":",MINUTE(Tabela132[[#This Row],[DATA INICIO]]))</f>
        <v>17:43</v>
      </c>
      <c r="O417" s="12"/>
    </row>
    <row r="418" spans="1:15" ht="127.5" hidden="1" x14ac:dyDescent="0.25">
      <c r="A418" s="22" t="s">
        <v>113</v>
      </c>
      <c r="B418" s="23" t="s">
        <v>368</v>
      </c>
      <c r="C418" s="10" t="s">
        <v>222</v>
      </c>
      <c r="D418" s="11" t="s">
        <v>223</v>
      </c>
      <c r="E418" s="11" t="str">
        <f>CONCATENATE(Tabela132[[#This Row],[TRAMITE_SETOR]],"_Atualiz")</f>
        <v>SAPC_Atualiz</v>
      </c>
      <c r="F418" s="12" t="s">
        <v>224</v>
      </c>
      <c r="G418" s="12"/>
      <c r="H418" s="25">
        <v>41243.521527777775</v>
      </c>
      <c r="I418" s="25">
        <v>41243.744444444441</v>
      </c>
      <c r="J418" s="26" t="s">
        <v>370</v>
      </c>
      <c r="K418" s="14">
        <f t="shared" si="12"/>
        <v>0.22291666666569654</v>
      </c>
      <c r="L418" s="15">
        <f t="shared" si="13"/>
        <v>0.22291666666569654</v>
      </c>
      <c r="M418" s="16">
        <f>NETWORKDAYS.INTL(DATE(YEAR(H418),MONTH(I418),DAY(H418)),DATE(YEAR(I418),MONTH(I418),DAY(I418)),1,[1]LISTAFERIADOS!$B$2:$B$194)</f>
        <v>1</v>
      </c>
      <c r="N418" s="17" t="str">
        <f>CONCATENATE(HOUR(Tabela132[[#This Row],[DATA INICIO]]),":",MINUTE(Tabela132[[#This Row],[DATA INICIO]]))</f>
        <v>12:31</v>
      </c>
      <c r="O418" s="12"/>
    </row>
    <row r="419" spans="1:15" ht="89.25" hidden="1" x14ac:dyDescent="0.25">
      <c r="A419" s="22" t="s">
        <v>113</v>
      </c>
      <c r="B419" s="23" t="s">
        <v>368</v>
      </c>
      <c r="C419" s="10" t="s">
        <v>222</v>
      </c>
      <c r="D419" s="11" t="s">
        <v>28</v>
      </c>
      <c r="E419" s="11" t="str">
        <f>CONCATENATE(Tabela132[[#This Row],[TRAMITE_SETOR]],"_Atualiz")</f>
        <v>CIP_Atualiz</v>
      </c>
      <c r="F419" s="12" t="s">
        <v>29</v>
      </c>
      <c r="G419" s="19" t="s">
        <v>26</v>
      </c>
      <c r="H419" s="25">
        <v>41243.744444444441</v>
      </c>
      <c r="I419" s="25">
        <v>41247.544444444444</v>
      </c>
      <c r="J419" s="26" t="s">
        <v>371</v>
      </c>
      <c r="K419" s="14">
        <f t="shared" si="12"/>
        <v>3.8000000000029104</v>
      </c>
      <c r="L419" s="15">
        <f t="shared" si="13"/>
        <v>3.8000000000029104</v>
      </c>
      <c r="M419" s="16">
        <f>NETWORKDAYS.INTL(DATE(YEAR(H419),MONTH(I419),DAY(H419)),DATE(YEAR(I419),MONTH(I419),DAY(I419)),1,[1]LISTAFERIADOS!$B$2:$B$194)</f>
        <v>-11</v>
      </c>
      <c r="N419" s="17" t="str">
        <f>CONCATENATE(HOUR(Tabela132[[#This Row],[DATA INICIO]]),":",MINUTE(Tabela132[[#This Row],[DATA INICIO]]))</f>
        <v>17:52</v>
      </c>
      <c r="O419" s="12"/>
    </row>
    <row r="420" spans="1:15" ht="114.75" hidden="1" x14ac:dyDescent="0.25">
      <c r="A420" s="22" t="s">
        <v>113</v>
      </c>
      <c r="B420" s="23" t="s">
        <v>368</v>
      </c>
      <c r="C420" s="10" t="s">
        <v>222</v>
      </c>
      <c r="D420" s="11" t="s">
        <v>223</v>
      </c>
      <c r="E420" s="11" t="str">
        <f>CONCATENATE(Tabela132[[#This Row],[TRAMITE_SETOR]],"_Atualiz")</f>
        <v>SAPC_Atualiz</v>
      </c>
      <c r="F420" s="12" t="s">
        <v>224</v>
      </c>
      <c r="G420" s="12"/>
      <c r="H420" s="25">
        <v>41247.544444444444</v>
      </c>
      <c r="I420" s="25">
        <v>41253.402083333334</v>
      </c>
      <c r="J420" s="26" t="s">
        <v>372</v>
      </c>
      <c r="K420" s="14">
        <f t="shared" si="12"/>
        <v>5.8576388888905058</v>
      </c>
      <c r="L420" s="15">
        <f t="shared" si="13"/>
        <v>5.8576388888905058</v>
      </c>
      <c r="M420" s="16">
        <f>NETWORKDAYS.INTL(DATE(YEAR(H420),MONTH(I420),DAY(H420)),DATE(YEAR(I420),MONTH(I420),DAY(I420)),1,[1]LISTAFERIADOS!$B$2:$B$194)</f>
        <v>5</v>
      </c>
      <c r="N420" s="17" t="str">
        <f>CONCATENATE(HOUR(Tabela132[[#This Row],[DATA INICIO]]),":",MINUTE(Tabela132[[#This Row],[DATA INICIO]]))</f>
        <v>13:4</v>
      </c>
      <c r="O420" s="12"/>
    </row>
    <row r="421" spans="1:15" ht="102" hidden="1" x14ac:dyDescent="0.25">
      <c r="A421" s="22" t="s">
        <v>113</v>
      </c>
      <c r="B421" s="23" t="s">
        <v>368</v>
      </c>
      <c r="C421" s="10" t="s">
        <v>222</v>
      </c>
      <c r="D421" s="11" t="s">
        <v>28</v>
      </c>
      <c r="E421" s="11" t="str">
        <f>CONCATENATE(Tabela132[[#This Row],[TRAMITE_SETOR]],"_Atualiz")</f>
        <v>CIP_Atualiz</v>
      </c>
      <c r="F421" s="12" t="s">
        <v>29</v>
      </c>
      <c r="G421" s="19" t="s">
        <v>26</v>
      </c>
      <c r="H421" s="25">
        <v>41253.402083333334</v>
      </c>
      <c r="I421" s="25">
        <v>41253.768055555556</v>
      </c>
      <c r="J421" s="26" t="s">
        <v>373</v>
      </c>
      <c r="K421" s="14">
        <f t="shared" si="12"/>
        <v>0.36597222222189885</v>
      </c>
      <c r="L421" s="15">
        <f t="shared" si="13"/>
        <v>0.36597222222189885</v>
      </c>
      <c r="M421" s="16">
        <f>NETWORKDAYS.INTL(DATE(YEAR(H421),MONTH(I421),DAY(H421)),DATE(YEAR(I421),MONTH(I421),DAY(I421)),1,[1]LISTAFERIADOS!$B$2:$B$194)</f>
        <v>1</v>
      </c>
      <c r="N421" s="17" t="str">
        <f>CONCATENATE(HOUR(Tabela132[[#This Row],[DATA INICIO]]),":",MINUTE(Tabela132[[#This Row],[DATA INICIO]]))</f>
        <v>9:39</v>
      </c>
      <c r="O421" s="12"/>
    </row>
    <row r="422" spans="1:15" ht="76.5" hidden="1" x14ac:dyDescent="0.25">
      <c r="A422" s="22" t="s">
        <v>113</v>
      </c>
      <c r="B422" s="23" t="s">
        <v>368</v>
      </c>
      <c r="C422" s="10" t="s">
        <v>222</v>
      </c>
      <c r="D422" s="11" t="s">
        <v>223</v>
      </c>
      <c r="E422" s="11" t="str">
        <f>CONCATENATE(Tabela132[[#This Row],[TRAMITE_SETOR]],"_Atualiz")</f>
        <v>SAPC_Atualiz</v>
      </c>
      <c r="F422" s="12" t="s">
        <v>224</v>
      </c>
      <c r="G422" s="12"/>
      <c r="H422" s="25">
        <v>41253.768055555556</v>
      </c>
      <c r="I422" s="25">
        <v>41253.785416666666</v>
      </c>
      <c r="J422" s="26" t="s">
        <v>374</v>
      </c>
      <c r="K422" s="14">
        <f t="shared" si="12"/>
        <v>1.7361111109494232E-2</v>
      </c>
      <c r="L422" s="15">
        <f t="shared" si="13"/>
        <v>1.7361111109494232E-2</v>
      </c>
      <c r="M422" s="16">
        <f>NETWORKDAYS.INTL(DATE(YEAR(H422),MONTH(I422),DAY(H422)),DATE(YEAR(I422),MONTH(I422),DAY(I422)),1,[1]LISTAFERIADOS!$B$2:$B$194)</f>
        <v>1</v>
      </c>
      <c r="N422" s="17" t="str">
        <f>CONCATENATE(HOUR(Tabela132[[#This Row],[DATA INICIO]]),":",MINUTE(Tabela132[[#This Row],[DATA INICIO]]))</f>
        <v>18:26</v>
      </c>
      <c r="O422" s="12"/>
    </row>
    <row r="423" spans="1:15" ht="51" hidden="1" x14ac:dyDescent="0.25">
      <c r="A423" s="22" t="s">
        <v>113</v>
      </c>
      <c r="B423" s="23" t="s">
        <v>368</v>
      </c>
      <c r="C423" s="10" t="s">
        <v>222</v>
      </c>
      <c r="D423" s="11" t="s">
        <v>375</v>
      </c>
      <c r="E423" s="11" t="str">
        <f>CONCATENATE(Tabela132[[#This Row],[TRAMITE_SETOR]],"_Atualiz")</f>
        <v>SGMC_Atualiz</v>
      </c>
      <c r="F423" s="12" t="s">
        <v>376</v>
      </c>
      <c r="G423" s="12"/>
      <c r="H423" s="25">
        <v>41253.785416666666</v>
      </c>
      <c r="I423" s="25">
        <v>41254.554861111108</v>
      </c>
      <c r="J423" s="26" t="s">
        <v>377</v>
      </c>
      <c r="K423" s="14">
        <f t="shared" si="12"/>
        <v>0.7694444444423425</v>
      </c>
      <c r="L423" s="15">
        <f t="shared" si="13"/>
        <v>0.7694444444423425</v>
      </c>
      <c r="M423" s="16">
        <f>NETWORKDAYS.INTL(DATE(YEAR(H423),MONTH(I423),DAY(H423)),DATE(YEAR(I423),MONTH(I423),DAY(I423)),1,[1]LISTAFERIADOS!$B$2:$B$194)</f>
        <v>2</v>
      </c>
      <c r="N423" s="17" t="str">
        <f>CONCATENATE(HOUR(Tabela132[[#This Row],[DATA INICIO]]),":",MINUTE(Tabela132[[#This Row],[DATA INICIO]]))</f>
        <v>18:51</v>
      </c>
      <c r="O423" s="12"/>
    </row>
    <row r="424" spans="1:15" hidden="1" x14ac:dyDescent="0.25">
      <c r="A424" s="22" t="s">
        <v>113</v>
      </c>
      <c r="B424" s="23" t="s">
        <v>368</v>
      </c>
      <c r="C424" s="10" t="s">
        <v>222</v>
      </c>
      <c r="D424" s="11" t="s">
        <v>378</v>
      </c>
      <c r="E424" s="11" t="str">
        <f>CONCATENATE(Tabela132[[#This Row],[TRAMITE_SETOR]],"_Atualiz")</f>
        <v>SGPA_Atualiz</v>
      </c>
      <c r="F424" s="12" t="s">
        <v>379</v>
      </c>
      <c r="G424" s="12"/>
      <c r="H424" s="25">
        <v>41254.554861111108</v>
      </c>
      <c r="I424" s="25">
        <v>41255.78402777778</v>
      </c>
      <c r="J424" s="26" t="s">
        <v>380</v>
      </c>
      <c r="K424" s="14">
        <f t="shared" si="12"/>
        <v>1.2291666666715173</v>
      </c>
      <c r="L424" s="15">
        <f t="shared" si="13"/>
        <v>1.2291666666715173</v>
      </c>
      <c r="M424" s="16">
        <f>NETWORKDAYS.INTL(DATE(YEAR(H424),MONTH(I424),DAY(H424)),DATE(YEAR(I424),MONTH(I424),DAY(I424)),1,[1]LISTAFERIADOS!$B$2:$B$194)</f>
        <v>2</v>
      </c>
      <c r="N424" s="17" t="str">
        <f>CONCATENATE(HOUR(Tabela132[[#This Row],[DATA INICIO]]),":",MINUTE(Tabela132[[#This Row],[DATA INICIO]]))</f>
        <v>13:19</v>
      </c>
      <c r="O424" s="12"/>
    </row>
    <row r="425" spans="1:15" ht="38.25" hidden="1" x14ac:dyDescent="0.25">
      <c r="A425" s="22" t="s">
        <v>113</v>
      </c>
      <c r="B425" s="23" t="s">
        <v>368</v>
      </c>
      <c r="C425" s="10" t="s">
        <v>222</v>
      </c>
      <c r="D425" s="11" t="s">
        <v>223</v>
      </c>
      <c r="E425" s="11" t="str">
        <f>CONCATENATE(Tabela132[[#This Row],[TRAMITE_SETOR]],"_Atualiz")</f>
        <v>SAPC_Atualiz</v>
      </c>
      <c r="F425" s="12" t="s">
        <v>224</v>
      </c>
      <c r="G425" s="12"/>
      <c r="H425" s="25">
        <v>41255.78402777778</v>
      </c>
      <c r="I425" s="25">
        <v>41271.681944444441</v>
      </c>
      <c r="J425" s="26" t="s">
        <v>381</v>
      </c>
      <c r="K425" s="14">
        <f t="shared" si="12"/>
        <v>15.897916666661331</v>
      </c>
      <c r="L425" s="15">
        <f t="shared" si="13"/>
        <v>15.897916666661331</v>
      </c>
      <c r="M425" s="16">
        <f>NETWORKDAYS.INTL(DATE(YEAR(H425),MONTH(I425),DAY(H425)),DATE(YEAR(I425),MONTH(I425),DAY(I425)),1,[1]LISTAFERIADOS!$B$2:$B$194)</f>
        <v>5</v>
      </c>
      <c r="N425" s="17" t="str">
        <f>CONCATENATE(HOUR(Tabela132[[#This Row],[DATA INICIO]]),":",MINUTE(Tabela132[[#This Row],[DATA INICIO]]))</f>
        <v>18:49</v>
      </c>
      <c r="O425" s="12"/>
    </row>
    <row r="426" spans="1:15" ht="38.25" hidden="1" x14ac:dyDescent="0.25">
      <c r="A426" s="22" t="s">
        <v>113</v>
      </c>
      <c r="B426" s="23" t="s">
        <v>368</v>
      </c>
      <c r="C426" s="10" t="s">
        <v>222</v>
      </c>
      <c r="D426" s="11" t="s">
        <v>28</v>
      </c>
      <c r="E426" s="11" t="str">
        <f>CONCATENATE(Tabela132[[#This Row],[TRAMITE_SETOR]],"_Atualiz")</f>
        <v>CIP_Atualiz</v>
      </c>
      <c r="F426" s="12" t="s">
        <v>29</v>
      </c>
      <c r="G426" s="19" t="s">
        <v>26</v>
      </c>
      <c r="H426" s="25">
        <v>41271.681944444441</v>
      </c>
      <c r="I426" s="25">
        <v>41281.626388888886</v>
      </c>
      <c r="J426" s="26" t="s">
        <v>369</v>
      </c>
      <c r="K426" s="14">
        <f t="shared" si="12"/>
        <v>9.9444444444452529</v>
      </c>
      <c r="L426" s="15">
        <f t="shared" si="13"/>
        <v>9.9444444444452529</v>
      </c>
      <c r="M426" s="16">
        <f>NETWORKDAYS.INTL(DATE(YEAR(H426),MONTH(I426),DAY(H426)),DATE(YEAR(I426),MONTH(I426),DAY(I426)),1,[1]LISTAFERIADOS!$B$2:$B$194)</f>
        <v>221</v>
      </c>
      <c r="N426" s="17" t="str">
        <f>CONCATENATE(HOUR(Tabela132[[#This Row],[DATA INICIO]]),":",MINUTE(Tabela132[[#This Row],[DATA INICIO]]))</f>
        <v>16:22</v>
      </c>
      <c r="O426" s="12"/>
    </row>
    <row r="427" spans="1:15" hidden="1" x14ac:dyDescent="0.25">
      <c r="A427" s="22" t="s">
        <v>113</v>
      </c>
      <c r="B427" s="23" t="s">
        <v>368</v>
      </c>
      <c r="C427" s="10" t="s">
        <v>222</v>
      </c>
      <c r="D427" s="11" t="s">
        <v>223</v>
      </c>
      <c r="E427" s="11" t="str">
        <f>CONCATENATE(Tabela132[[#This Row],[TRAMITE_SETOR]],"_Atualiz")</f>
        <v>SAPC_Atualiz</v>
      </c>
      <c r="F427" s="12" t="s">
        <v>224</v>
      </c>
      <c r="G427" s="12"/>
      <c r="H427" s="25">
        <v>41281.626388888886</v>
      </c>
      <c r="I427" s="25">
        <v>41281.8125</v>
      </c>
      <c r="J427" s="26" t="s">
        <v>382</v>
      </c>
      <c r="K427" s="14">
        <f t="shared" si="12"/>
        <v>0.18611111111385981</v>
      </c>
      <c r="L427" s="15">
        <f t="shared" si="13"/>
        <v>0.18611111111385981</v>
      </c>
      <c r="M427" s="16">
        <f>NETWORKDAYS.INTL(DATE(YEAR(H427),MONTH(I427),DAY(H427)),DATE(YEAR(I427),MONTH(I427),DAY(I427)),1,[1]LISTAFERIADOS!$B$2:$B$194)</f>
        <v>1</v>
      </c>
      <c r="N427" s="17" t="str">
        <f>CONCATENATE(HOUR(Tabela132[[#This Row],[DATA INICIO]]),":",MINUTE(Tabela132[[#This Row],[DATA INICIO]]))</f>
        <v>15:2</v>
      </c>
      <c r="O427" s="12"/>
    </row>
    <row r="428" spans="1:15" ht="63.75" hidden="1" x14ac:dyDescent="0.25">
      <c r="A428" s="22" t="s">
        <v>113</v>
      </c>
      <c r="B428" s="23" t="s">
        <v>368</v>
      </c>
      <c r="C428" s="10" t="s">
        <v>222</v>
      </c>
      <c r="D428" s="11" t="s">
        <v>28</v>
      </c>
      <c r="E428" s="11" t="str">
        <f>CONCATENATE(Tabela132[[#This Row],[TRAMITE_SETOR]],"_Atualiz")</f>
        <v>CIP_Atualiz</v>
      </c>
      <c r="F428" s="12" t="s">
        <v>29</v>
      </c>
      <c r="G428" s="19" t="s">
        <v>26</v>
      </c>
      <c r="H428" s="25">
        <v>41281.8125</v>
      </c>
      <c r="I428" s="25">
        <v>41282.615277777775</v>
      </c>
      <c r="J428" s="26" t="s">
        <v>383</v>
      </c>
      <c r="K428" s="14">
        <f t="shared" si="12"/>
        <v>0.80277777777519077</v>
      </c>
      <c r="L428" s="15">
        <f t="shared" si="13"/>
        <v>0.80277777777519077</v>
      </c>
      <c r="M428" s="16">
        <f>NETWORKDAYS.INTL(DATE(YEAR(H428),MONTH(I428),DAY(H428)),DATE(YEAR(I428),MONTH(I428),DAY(I428)),1,[1]LISTAFERIADOS!$B$2:$B$194)</f>
        <v>2</v>
      </c>
      <c r="N428" s="17" t="str">
        <f>CONCATENATE(HOUR(Tabela132[[#This Row],[DATA INICIO]]),":",MINUTE(Tabela132[[#This Row],[DATA INICIO]]))</f>
        <v>19:30</v>
      </c>
      <c r="O428" s="12"/>
    </row>
    <row r="429" spans="1:15" ht="127.5" hidden="1" x14ac:dyDescent="0.25">
      <c r="A429" s="22" t="s">
        <v>113</v>
      </c>
      <c r="B429" s="23" t="s">
        <v>368</v>
      </c>
      <c r="C429" s="10" t="s">
        <v>222</v>
      </c>
      <c r="D429" s="11" t="s">
        <v>384</v>
      </c>
      <c r="E429" s="11" t="str">
        <f>CONCATENATE(Tabela132[[#This Row],[TRAMITE_SETOR]],"_Atualiz")</f>
        <v>CMP_Atualiz</v>
      </c>
      <c r="F429" s="12" t="s">
        <v>385</v>
      </c>
      <c r="G429" s="12"/>
      <c r="H429" s="25">
        <v>41282.615277777775</v>
      </c>
      <c r="I429" s="25">
        <v>41283.773611111108</v>
      </c>
      <c r="J429" s="26" t="s">
        <v>386</v>
      </c>
      <c r="K429" s="14">
        <f t="shared" si="12"/>
        <v>1.1583333333328483</v>
      </c>
      <c r="L429" s="15">
        <f t="shared" si="13"/>
        <v>1.1583333333328483</v>
      </c>
      <c r="M429" s="16">
        <f>NETWORKDAYS.INTL(DATE(YEAR(H429),MONTH(I429),DAY(H429)),DATE(YEAR(I429),MONTH(I429),DAY(I429)),1,[1]LISTAFERIADOS!$B$2:$B$194)</f>
        <v>2</v>
      </c>
      <c r="N429" s="17" t="str">
        <f>CONCATENATE(HOUR(Tabela132[[#This Row],[DATA INICIO]]),":",MINUTE(Tabela132[[#This Row],[DATA INICIO]]))</f>
        <v>14:46</v>
      </c>
      <c r="O429" s="12"/>
    </row>
    <row r="430" spans="1:15" ht="38.25" hidden="1" x14ac:dyDescent="0.25">
      <c r="A430" s="22" t="s">
        <v>113</v>
      </c>
      <c r="B430" s="23" t="s">
        <v>368</v>
      </c>
      <c r="C430" s="10" t="s">
        <v>222</v>
      </c>
      <c r="D430" s="11" t="s">
        <v>378</v>
      </c>
      <c r="E430" s="11" t="str">
        <f>CONCATENATE(Tabela132[[#This Row],[TRAMITE_SETOR]],"_Atualiz")</f>
        <v>SGPA_Atualiz</v>
      </c>
      <c r="F430" s="12" t="s">
        <v>379</v>
      </c>
      <c r="G430" s="12"/>
      <c r="H430" s="25">
        <v>41283.773611111108</v>
      </c>
      <c r="I430" s="25">
        <v>41283.777083333334</v>
      </c>
      <c r="J430" s="26" t="s">
        <v>387</v>
      </c>
      <c r="K430" s="14">
        <f t="shared" si="12"/>
        <v>3.4722222262644209E-3</v>
      </c>
      <c r="L430" s="15">
        <f t="shared" si="13"/>
        <v>3.4722222262644209E-3</v>
      </c>
      <c r="M430" s="16">
        <f>NETWORKDAYS.INTL(DATE(YEAR(H430),MONTH(I430),DAY(H430)),DATE(YEAR(I430),MONTH(I430),DAY(I430)),1,[1]LISTAFERIADOS!$B$2:$B$194)</f>
        <v>1</v>
      </c>
      <c r="N430" s="17" t="str">
        <f>CONCATENATE(HOUR(Tabela132[[#This Row],[DATA INICIO]]),":",MINUTE(Tabela132[[#This Row],[DATA INICIO]]))</f>
        <v>18:34</v>
      </c>
      <c r="O430" s="12"/>
    </row>
    <row r="431" spans="1:15" ht="63.75" hidden="1" x14ac:dyDescent="0.25">
      <c r="A431" s="22" t="s">
        <v>113</v>
      </c>
      <c r="B431" s="23" t="s">
        <v>368</v>
      </c>
      <c r="C431" s="10" t="s">
        <v>222</v>
      </c>
      <c r="D431" s="11" t="s">
        <v>28</v>
      </c>
      <c r="E431" s="11" t="str">
        <f>CONCATENATE(Tabela132[[#This Row],[TRAMITE_SETOR]],"_Atualiz")</f>
        <v>CIP_Atualiz</v>
      </c>
      <c r="F431" s="12" t="s">
        <v>29</v>
      </c>
      <c r="G431" s="19" t="s">
        <v>26</v>
      </c>
      <c r="H431" s="25">
        <v>41283.777083333334</v>
      </c>
      <c r="I431" s="25">
        <v>41283.790277777778</v>
      </c>
      <c r="J431" s="26" t="s">
        <v>388</v>
      </c>
      <c r="K431" s="14">
        <f t="shared" si="12"/>
        <v>1.3194444443797693E-2</v>
      </c>
      <c r="L431" s="15">
        <f t="shared" si="13"/>
        <v>1.3194444443797693E-2</v>
      </c>
      <c r="M431" s="16">
        <f>NETWORKDAYS.INTL(DATE(YEAR(H431),MONTH(I431),DAY(H431)),DATE(YEAR(I431),MONTH(I431),DAY(I431)),1,[1]LISTAFERIADOS!$B$2:$B$194)</f>
        <v>1</v>
      </c>
      <c r="N431" s="17" t="str">
        <f>CONCATENATE(HOUR(Tabela132[[#This Row],[DATA INICIO]]),":",MINUTE(Tabela132[[#This Row],[DATA INICIO]]))</f>
        <v>18:39</v>
      </c>
      <c r="O431" s="12"/>
    </row>
    <row r="432" spans="1:15" ht="89.25" hidden="1" x14ac:dyDescent="0.25">
      <c r="A432" s="22" t="s">
        <v>113</v>
      </c>
      <c r="B432" s="23" t="s">
        <v>368</v>
      </c>
      <c r="C432" s="10" t="s">
        <v>222</v>
      </c>
      <c r="D432" s="11" t="s">
        <v>223</v>
      </c>
      <c r="E432" s="11" t="str">
        <f>CONCATENATE(Tabela132[[#This Row],[TRAMITE_SETOR]],"_Atualiz")</f>
        <v>SAPC_Atualiz</v>
      </c>
      <c r="F432" s="12" t="s">
        <v>224</v>
      </c>
      <c r="G432" s="12"/>
      <c r="H432" s="25">
        <v>41283.790277777778</v>
      </c>
      <c r="I432" s="25">
        <v>41285.57916666667</v>
      </c>
      <c r="J432" s="26" t="s">
        <v>389</v>
      </c>
      <c r="K432" s="14">
        <f t="shared" si="12"/>
        <v>1.788888888891961</v>
      </c>
      <c r="L432" s="15">
        <f t="shared" si="13"/>
        <v>1.788888888891961</v>
      </c>
      <c r="M432" s="16">
        <f>NETWORKDAYS.INTL(DATE(YEAR(H432),MONTH(I432),DAY(H432)),DATE(YEAR(I432),MONTH(I432),DAY(I432)),1,[1]LISTAFERIADOS!$B$2:$B$194)</f>
        <v>3</v>
      </c>
      <c r="N432" s="17" t="str">
        <f>CONCATENATE(HOUR(Tabela132[[#This Row],[DATA INICIO]]),":",MINUTE(Tabela132[[#This Row],[DATA INICIO]]))</f>
        <v>18:58</v>
      </c>
      <c r="O432" s="12"/>
    </row>
    <row r="433" spans="1:15" ht="63.75" hidden="1" x14ac:dyDescent="0.25">
      <c r="A433" s="22" t="s">
        <v>113</v>
      </c>
      <c r="B433" s="23" t="s">
        <v>368</v>
      </c>
      <c r="C433" s="10" t="s">
        <v>222</v>
      </c>
      <c r="D433" s="11" t="s">
        <v>390</v>
      </c>
      <c r="E433" s="11" t="str">
        <f>CONCATENATE(Tabela132[[#This Row],[TRAMITE_SETOR]],"_Atualiz")</f>
        <v>CGATI_Atualiz</v>
      </c>
      <c r="F433" s="12" t="s">
        <v>391</v>
      </c>
      <c r="G433" s="12"/>
      <c r="H433" s="25">
        <v>41285.57916666667</v>
      </c>
      <c r="I433" s="25">
        <v>41285.619444444441</v>
      </c>
      <c r="J433" s="26" t="s">
        <v>392</v>
      </c>
      <c r="K433" s="14">
        <f t="shared" si="12"/>
        <v>4.0277777770825196E-2</v>
      </c>
      <c r="L433" s="15">
        <f t="shared" si="13"/>
        <v>4.0277777770825196E-2</v>
      </c>
      <c r="M433" s="16">
        <f>NETWORKDAYS.INTL(DATE(YEAR(H433),MONTH(I433),DAY(H433)),DATE(YEAR(I433),MONTH(I433),DAY(I433)),1,[1]LISTAFERIADOS!$B$2:$B$194)</f>
        <v>1</v>
      </c>
      <c r="N433" s="17" t="str">
        <f>CONCATENATE(HOUR(Tabela132[[#This Row],[DATA INICIO]]),":",MINUTE(Tabela132[[#This Row],[DATA INICIO]]))</f>
        <v>13:54</v>
      </c>
      <c r="O433" s="12"/>
    </row>
    <row r="434" spans="1:15" ht="38.25" hidden="1" x14ac:dyDescent="0.25">
      <c r="A434" s="22" t="s">
        <v>113</v>
      </c>
      <c r="B434" s="23" t="s">
        <v>368</v>
      </c>
      <c r="C434" s="10" t="s">
        <v>222</v>
      </c>
      <c r="D434" s="11" t="s">
        <v>393</v>
      </c>
      <c r="E434" s="11" t="str">
        <f>CONCATENATE(Tabela132[[#This Row],[TRAMITE_SETOR]],"_Atualiz")</f>
        <v>CEPCST_Atualiz</v>
      </c>
      <c r="F434" s="12" t="s">
        <v>394</v>
      </c>
      <c r="G434" s="12"/>
      <c r="H434" s="25">
        <v>41285.619444444441</v>
      </c>
      <c r="I434" s="25">
        <v>41289.615972222222</v>
      </c>
      <c r="J434" s="26" t="s">
        <v>395</v>
      </c>
      <c r="K434" s="14">
        <f t="shared" si="12"/>
        <v>3.9965277777810115</v>
      </c>
      <c r="L434" s="15">
        <f t="shared" si="13"/>
        <v>3.9965277777810115</v>
      </c>
      <c r="M434" s="16">
        <f>NETWORKDAYS.INTL(DATE(YEAR(H434),MONTH(I434),DAY(H434)),DATE(YEAR(I434),MONTH(I434),DAY(I434)),1,[1]LISTAFERIADOS!$B$2:$B$194)</f>
        <v>3</v>
      </c>
      <c r="N434" s="17" t="str">
        <f>CONCATENATE(HOUR(Tabela132[[#This Row],[DATA INICIO]]),":",MINUTE(Tabela132[[#This Row],[DATA INICIO]]))</f>
        <v>14:52</v>
      </c>
      <c r="O434" s="12"/>
    </row>
    <row r="435" spans="1:15" ht="25.5" hidden="1" x14ac:dyDescent="0.25">
      <c r="A435" s="22" t="s">
        <v>113</v>
      </c>
      <c r="B435" s="23" t="s">
        <v>368</v>
      </c>
      <c r="C435" s="10" t="s">
        <v>222</v>
      </c>
      <c r="D435" s="11" t="s">
        <v>223</v>
      </c>
      <c r="E435" s="11" t="str">
        <f>CONCATENATE(Tabela132[[#This Row],[TRAMITE_SETOR]],"_Atualiz")</f>
        <v>SAPC_Atualiz</v>
      </c>
      <c r="F435" s="12" t="s">
        <v>224</v>
      </c>
      <c r="G435" s="12"/>
      <c r="H435" s="25">
        <v>41289.615972222222</v>
      </c>
      <c r="I435" s="25">
        <v>41289.73333333333</v>
      </c>
      <c r="J435" s="26" t="s">
        <v>396</v>
      </c>
      <c r="K435" s="14">
        <f t="shared" si="12"/>
        <v>0.11736111110803904</v>
      </c>
      <c r="L435" s="15">
        <f t="shared" si="13"/>
        <v>0.11736111110803904</v>
      </c>
      <c r="M435" s="16">
        <f>NETWORKDAYS.INTL(DATE(YEAR(H435),MONTH(I435),DAY(H435)),DATE(YEAR(I435),MONTH(I435),DAY(I435)),1,[1]LISTAFERIADOS!$B$2:$B$194)</f>
        <v>1</v>
      </c>
      <c r="N435" s="17" t="str">
        <f>CONCATENATE(HOUR(Tabela132[[#This Row],[DATA INICIO]]),":",MINUTE(Tabela132[[#This Row],[DATA INICIO]]))</f>
        <v>14:47</v>
      </c>
      <c r="O435" s="12"/>
    </row>
    <row r="436" spans="1:15" ht="89.25" hidden="1" x14ac:dyDescent="0.25">
      <c r="A436" s="22" t="s">
        <v>113</v>
      </c>
      <c r="B436" s="23" t="s">
        <v>368</v>
      </c>
      <c r="C436" s="10" t="s">
        <v>222</v>
      </c>
      <c r="D436" s="11" t="s">
        <v>384</v>
      </c>
      <c r="E436" s="11" t="str">
        <f>CONCATENATE(Tabela132[[#This Row],[TRAMITE_SETOR]],"_Atualiz")</f>
        <v>CMP_Atualiz</v>
      </c>
      <c r="F436" s="12" t="s">
        <v>385</v>
      </c>
      <c r="G436" s="12"/>
      <c r="H436" s="25">
        <v>41289.73333333333</v>
      </c>
      <c r="I436" s="25">
        <v>41290.671527777777</v>
      </c>
      <c r="J436" s="26" t="s">
        <v>397</v>
      </c>
      <c r="K436" s="14">
        <f t="shared" si="12"/>
        <v>0.93819444444670808</v>
      </c>
      <c r="L436" s="15">
        <f t="shared" si="13"/>
        <v>0.93819444444670808</v>
      </c>
      <c r="M436" s="16">
        <f>NETWORKDAYS.INTL(DATE(YEAR(H436),MONTH(I436),DAY(H436)),DATE(YEAR(I436),MONTH(I436),DAY(I436)),1,[1]LISTAFERIADOS!$B$2:$B$194)</f>
        <v>2</v>
      </c>
      <c r="N436" s="17" t="str">
        <f>CONCATENATE(HOUR(Tabela132[[#This Row],[DATA INICIO]]),":",MINUTE(Tabela132[[#This Row],[DATA INICIO]]))</f>
        <v>17:36</v>
      </c>
      <c r="O436" s="12"/>
    </row>
    <row r="437" spans="1:15" ht="25.5" hidden="1" x14ac:dyDescent="0.25">
      <c r="A437" s="22" t="s">
        <v>113</v>
      </c>
      <c r="B437" s="23" t="s">
        <v>368</v>
      </c>
      <c r="C437" s="10" t="s">
        <v>222</v>
      </c>
      <c r="D437" s="11" t="s">
        <v>393</v>
      </c>
      <c r="E437" s="11" t="str">
        <f>CONCATENATE(Tabela132[[#This Row],[TRAMITE_SETOR]],"_Atualiz")</f>
        <v>CEPCST_Atualiz</v>
      </c>
      <c r="F437" s="12" t="s">
        <v>394</v>
      </c>
      <c r="G437" s="12"/>
      <c r="H437" s="25">
        <v>41290.671527777777</v>
      </c>
      <c r="I437" s="25">
        <v>41297.699305555558</v>
      </c>
      <c r="J437" s="26" t="s">
        <v>59</v>
      </c>
      <c r="K437" s="14">
        <f t="shared" si="12"/>
        <v>7.0277777777810115</v>
      </c>
      <c r="L437" s="15">
        <f t="shared" si="13"/>
        <v>7.0277777777810115</v>
      </c>
      <c r="M437" s="16">
        <f>NETWORKDAYS.INTL(DATE(YEAR(H437),MONTH(I437),DAY(H437)),DATE(YEAR(I437),MONTH(I437),DAY(I437)),1,[1]LISTAFERIADOS!$B$2:$B$194)</f>
        <v>6</v>
      </c>
      <c r="N437" s="17" t="str">
        <f>CONCATENATE(HOUR(Tabela132[[#This Row],[DATA INICIO]]),":",MINUTE(Tabela132[[#This Row],[DATA INICIO]]))</f>
        <v>16:7</v>
      </c>
      <c r="O437" s="12"/>
    </row>
    <row r="438" spans="1:15" hidden="1" x14ac:dyDescent="0.25">
      <c r="A438" s="22" t="s">
        <v>113</v>
      </c>
      <c r="B438" s="23" t="s">
        <v>368</v>
      </c>
      <c r="C438" s="10" t="s">
        <v>222</v>
      </c>
      <c r="D438" s="11" t="s">
        <v>47</v>
      </c>
      <c r="E438" s="11" t="str">
        <f>CONCATENATE(Tabela132[[#This Row],[TRAMITE_SETOR]],"_Atualiz")</f>
        <v>CLC_Atualiz</v>
      </c>
      <c r="F438" s="12" t="s">
        <v>48</v>
      </c>
      <c r="G438" s="12"/>
      <c r="H438" s="25">
        <v>41297.699305555558</v>
      </c>
      <c r="I438" s="25">
        <v>41297.818749999999</v>
      </c>
      <c r="J438" s="26" t="s">
        <v>398</v>
      </c>
      <c r="K438" s="14">
        <f t="shared" si="12"/>
        <v>0.11944444444088731</v>
      </c>
      <c r="L438" s="15">
        <f t="shared" si="13"/>
        <v>0.11944444444088731</v>
      </c>
      <c r="M438" s="16">
        <f>NETWORKDAYS.INTL(DATE(YEAR(H438),MONTH(I438),DAY(H438)),DATE(YEAR(I438),MONTH(I438),DAY(I438)),1,[1]LISTAFERIADOS!$B$2:$B$194)</f>
        <v>1</v>
      </c>
      <c r="N438" s="17" t="str">
        <f>CONCATENATE(HOUR(Tabela132[[#This Row],[DATA INICIO]]),":",MINUTE(Tabela132[[#This Row],[DATA INICIO]]))</f>
        <v>16:47</v>
      </c>
      <c r="O438" s="12"/>
    </row>
    <row r="439" spans="1:15" hidden="1" x14ac:dyDescent="0.25">
      <c r="A439" s="22" t="s">
        <v>113</v>
      </c>
      <c r="B439" s="23" t="s">
        <v>368</v>
      </c>
      <c r="C439" s="10" t="s">
        <v>222</v>
      </c>
      <c r="D439" s="11" t="s">
        <v>50</v>
      </c>
      <c r="E439" s="11" t="str">
        <f>CONCATENATE(Tabela132[[#This Row],[TRAMITE_SETOR]],"_Atualiz")</f>
        <v>SC_Atualiz</v>
      </c>
      <c r="F439" s="12" t="s">
        <v>51</v>
      </c>
      <c r="G439" s="12"/>
      <c r="H439" s="25">
        <v>41297.818749999999</v>
      </c>
      <c r="I439" s="25">
        <v>41299.706250000003</v>
      </c>
      <c r="J439" s="26" t="s">
        <v>232</v>
      </c>
      <c r="K439" s="14">
        <f t="shared" si="12"/>
        <v>1.8875000000043656</v>
      </c>
      <c r="L439" s="15">
        <f t="shared" si="13"/>
        <v>1.8875000000043656</v>
      </c>
      <c r="M439" s="16">
        <f>NETWORKDAYS.INTL(DATE(YEAR(H439),MONTH(I439),DAY(H439)),DATE(YEAR(I439),MONTH(I439),DAY(I439)),1,[1]LISTAFERIADOS!$B$2:$B$194)</f>
        <v>3</v>
      </c>
      <c r="N439" s="17" t="str">
        <f>CONCATENATE(HOUR(Tabela132[[#This Row],[DATA INICIO]]),":",MINUTE(Tabela132[[#This Row],[DATA INICIO]]))</f>
        <v>19:39</v>
      </c>
      <c r="O439" s="12"/>
    </row>
    <row r="440" spans="1:15" hidden="1" x14ac:dyDescent="0.25">
      <c r="A440" s="22" t="s">
        <v>113</v>
      </c>
      <c r="B440" s="23" t="s">
        <v>368</v>
      </c>
      <c r="C440" s="10" t="s">
        <v>222</v>
      </c>
      <c r="D440" s="11" t="s">
        <v>223</v>
      </c>
      <c r="E440" s="11" t="str">
        <f>CONCATENATE(Tabela132[[#This Row],[TRAMITE_SETOR]],"_Atualiz")</f>
        <v>SAPC_Atualiz</v>
      </c>
      <c r="F440" s="12" t="s">
        <v>224</v>
      </c>
      <c r="G440" s="12"/>
      <c r="H440" s="25">
        <v>41299.706250000003</v>
      </c>
      <c r="I440" s="25">
        <v>41328.501388888886</v>
      </c>
      <c r="J440" s="26" t="s">
        <v>399</v>
      </c>
      <c r="K440" s="14">
        <f t="shared" si="12"/>
        <v>28.79513888888323</v>
      </c>
      <c r="L440" s="15">
        <f t="shared" si="13"/>
        <v>28.79513888888323</v>
      </c>
      <c r="M440" s="16">
        <f>NETWORKDAYS.INTL(DATE(YEAR(H440),MONTH(I440),DAY(H440)),DATE(YEAR(I440),MONTH(I440),DAY(I440)),1,[1]LISTAFERIADOS!$B$2:$B$194)</f>
        <v>-1</v>
      </c>
      <c r="N440" s="17" t="str">
        <f>CONCATENATE(HOUR(Tabela132[[#This Row],[DATA INICIO]]),":",MINUTE(Tabela132[[#This Row],[DATA INICIO]]))</f>
        <v>16:57</v>
      </c>
      <c r="O440" s="12"/>
    </row>
    <row r="441" spans="1:15" ht="63.75" hidden="1" x14ac:dyDescent="0.25">
      <c r="A441" s="22" t="s">
        <v>113</v>
      </c>
      <c r="B441" s="23" t="s">
        <v>368</v>
      </c>
      <c r="C441" s="10" t="s">
        <v>222</v>
      </c>
      <c r="D441" s="11" t="s">
        <v>50</v>
      </c>
      <c r="E441" s="11" t="str">
        <f>CONCATENATE(Tabela132[[#This Row],[TRAMITE_SETOR]],"_Atualiz")</f>
        <v>SC_Atualiz</v>
      </c>
      <c r="F441" s="12" t="s">
        <v>51</v>
      </c>
      <c r="G441" s="12"/>
      <c r="H441" s="25">
        <v>41328.501388888886</v>
      </c>
      <c r="I441" s="25">
        <v>41333.686111111114</v>
      </c>
      <c r="J441" s="26" t="s">
        <v>400</v>
      </c>
      <c r="K441" s="14">
        <f t="shared" si="12"/>
        <v>5.1847222222277196</v>
      </c>
      <c r="L441" s="15">
        <f t="shared" si="13"/>
        <v>5.1847222222277196</v>
      </c>
      <c r="M441" s="16">
        <f>NETWORKDAYS.INTL(DATE(YEAR(H441),MONTH(I441),DAY(H441)),DATE(YEAR(I441),MONTH(I441),DAY(I441)),1,[1]LISTAFERIADOS!$B$2:$B$194)</f>
        <v>4</v>
      </c>
      <c r="N441" s="17" t="str">
        <f>CONCATENATE(HOUR(Tabela132[[#This Row],[DATA INICIO]]),":",MINUTE(Tabela132[[#This Row],[DATA INICIO]]))</f>
        <v>12:2</v>
      </c>
      <c r="O441" s="12"/>
    </row>
    <row r="442" spans="1:15" ht="102" hidden="1" x14ac:dyDescent="0.25">
      <c r="A442" s="22" t="s">
        <v>113</v>
      </c>
      <c r="B442" s="23" t="s">
        <v>368</v>
      </c>
      <c r="C442" s="10" t="s">
        <v>222</v>
      </c>
      <c r="D442" s="11" t="s">
        <v>223</v>
      </c>
      <c r="E442" s="11" t="str">
        <f>CONCATENATE(Tabela132[[#This Row],[TRAMITE_SETOR]],"_Atualiz")</f>
        <v>SAPC_Atualiz</v>
      </c>
      <c r="F442" s="12" t="s">
        <v>224</v>
      </c>
      <c r="G442" s="12"/>
      <c r="H442" s="25">
        <v>41333.686111111114</v>
      </c>
      <c r="I442" s="25">
        <v>41345.611111111109</v>
      </c>
      <c r="J442" s="26" t="s">
        <v>401</v>
      </c>
      <c r="K442" s="14">
        <f t="shared" si="12"/>
        <v>11.924999999995634</v>
      </c>
      <c r="L442" s="15">
        <f t="shared" si="13"/>
        <v>11.924999999995634</v>
      </c>
      <c r="M442" s="16">
        <f>NETWORKDAYS.INTL(DATE(YEAR(H442),MONTH(I442),DAY(H442)),DATE(YEAR(I442),MONTH(I442),DAY(I442)),1,[1]LISTAFERIADOS!$B$2:$B$194)</f>
        <v>-11</v>
      </c>
      <c r="N442" s="17" t="str">
        <f>CONCATENATE(HOUR(Tabela132[[#This Row],[DATA INICIO]]),":",MINUTE(Tabela132[[#This Row],[DATA INICIO]]))</f>
        <v>16:28</v>
      </c>
      <c r="O442" s="12"/>
    </row>
    <row r="443" spans="1:15" ht="89.25" hidden="1" x14ac:dyDescent="0.25">
      <c r="A443" s="22" t="s">
        <v>113</v>
      </c>
      <c r="B443" s="23" t="s">
        <v>368</v>
      </c>
      <c r="C443" s="10" t="s">
        <v>222</v>
      </c>
      <c r="D443" s="11" t="s">
        <v>28</v>
      </c>
      <c r="E443" s="11" t="str">
        <f>CONCATENATE(Tabela132[[#This Row],[TRAMITE_SETOR]],"_Atualiz")</f>
        <v>CIP_Atualiz</v>
      </c>
      <c r="F443" s="12" t="s">
        <v>29</v>
      </c>
      <c r="G443" s="19" t="s">
        <v>26</v>
      </c>
      <c r="H443" s="25">
        <v>41345.611111111109</v>
      </c>
      <c r="I443" s="25">
        <v>41345.72152777778</v>
      </c>
      <c r="J443" s="26" t="s">
        <v>402</v>
      </c>
      <c r="K443" s="14">
        <f t="shared" si="12"/>
        <v>0.11041666667006211</v>
      </c>
      <c r="L443" s="15">
        <f t="shared" si="13"/>
        <v>0.11041666667006211</v>
      </c>
      <c r="M443" s="16">
        <f>NETWORKDAYS.INTL(DATE(YEAR(H443),MONTH(I443),DAY(H443)),DATE(YEAR(I443),MONTH(I443),DAY(I443)),1,[1]LISTAFERIADOS!$B$2:$B$194)</f>
        <v>1</v>
      </c>
      <c r="N443" s="17" t="str">
        <f>CONCATENATE(HOUR(Tabela132[[#This Row],[DATA INICIO]]),":",MINUTE(Tabela132[[#This Row],[DATA INICIO]]))</f>
        <v>14:40</v>
      </c>
      <c r="O443" s="12"/>
    </row>
    <row r="444" spans="1:15" ht="102" hidden="1" x14ac:dyDescent="0.25">
      <c r="A444" s="22" t="s">
        <v>113</v>
      </c>
      <c r="B444" s="23" t="s">
        <v>368</v>
      </c>
      <c r="C444" s="10" t="s">
        <v>222</v>
      </c>
      <c r="D444" s="11" t="s">
        <v>47</v>
      </c>
      <c r="E444" s="11" t="str">
        <f>CONCATENATE(Tabela132[[#This Row],[TRAMITE_SETOR]],"_Atualiz")</f>
        <v>CLC_Atualiz</v>
      </c>
      <c r="F444" s="12" t="s">
        <v>48</v>
      </c>
      <c r="G444" s="12"/>
      <c r="H444" s="25">
        <v>41345.72152777778</v>
      </c>
      <c r="I444" s="25">
        <v>41345.798611111109</v>
      </c>
      <c r="J444" s="26" t="s">
        <v>403</v>
      </c>
      <c r="K444" s="14">
        <f t="shared" si="12"/>
        <v>7.7083333329937886E-2</v>
      </c>
      <c r="L444" s="15">
        <f t="shared" si="13"/>
        <v>7.7083333329937886E-2</v>
      </c>
      <c r="M444" s="16">
        <f>NETWORKDAYS.INTL(DATE(YEAR(H444),MONTH(I444),DAY(H444)),DATE(YEAR(I444),MONTH(I444),DAY(I444)),1,[1]LISTAFERIADOS!$B$2:$B$194)</f>
        <v>1</v>
      </c>
      <c r="N444" s="17" t="str">
        <f>CONCATENATE(HOUR(Tabela132[[#This Row],[DATA INICIO]]),":",MINUTE(Tabela132[[#This Row],[DATA INICIO]]))</f>
        <v>17:19</v>
      </c>
      <c r="O444" s="12"/>
    </row>
    <row r="445" spans="1:15" ht="51" hidden="1" x14ac:dyDescent="0.25">
      <c r="A445" s="22" t="s">
        <v>113</v>
      </c>
      <c r="B445" s="23" t="s">
        <v>368</v>
      </c>
      <c r="C445" s="10" t="s">
        <v>222</v>
      </c>
      <c r="D445" s="11" t="s">
        <v>50</v>
      </c>
      <c r="E445" s="11" t="str">
        <f>CONCATENATE(Tabela132[[#This Row],[TRAMITE_SETOR]],"_Atualiz")</f>
        <v>SC_Atualiz</v>
      </c>
      <c r="F445" s="12" t="s">
        <v>51</v>
      </c>
      <c r="G445" s="12"/>
      <c r="H445" s="25">
        <v>41345.798611111109</v>
      </c>
      <c r="I445" s="25">
        <v>41351.693055555559</v>
      </c>
      <c r="J445" s="26" t="s">
        <v>404</v>
      </c>
      <c r="K445" s="14">
        <f t="shared" si="12"/>
        <v>5.8944444444496185</v>
      </c>
      <c r="L445" s="15">
        <f t="shared" si="13"/>
        <v>5.8944444444496185</v>
      </c>
      <c r="M445" s="16">
        <f>NETWORKDAYS.INTL(DATE(YEAR(H445),MONTH(I445),DAY(H445)),DATE(YEAR(I445),MONTH(I445),DAY(I445)),1,[1]LISTAFERIADOS!$B$2:$B$194)</f>
        <v>5</v>
      </c>
      <c r="N445" s="17" t="str">
        <f>CONCATENATE(HOUR(Tabela132[[#This Row],[DATA INICIO]]),":",MINUTE(Tabela132[[#This Row],[DATA INICIO]]))</f>
        <v>19:10</v>
      </c>
      <c r="O445" s="12"/>
    </row>
    <row r="446" spans="1:15" hidden="1" x14ac:dyDescent="0.25">
      <c r="A446" s="22" t="s">
        <v>113</v>
      </c>
      <c r="B446" s="23" t="s">
        <v>368</v>
      </c>
      <c r="C446" s="10" t="s">
        <v>222</v>
      </c>
      <c r="D446" s="11" t="s">
        <v>47</v>
      </c>
      <c r="E446" s="11" t="str">
        <f>CONCATENATE(Tabela132[[#This Row],[TRAMITE_SETOR]],"_Atualiz")</f>
        <v>CLC_Atualiz</v>
      </c>
      <c r="F446" s="12" t="s">
        <v>48</v>
      </c>
      <c r="G446" s="12"/>
      <c r="H446" s="25">
        <v>41351.693055555559</v>
      </c>
      <c r="I446" s="25">
        <v>41351.73333333333</v>
      </c>
      <c r="J446" s="26" t="s">
        <v>405</v>
      </c>
      <c r="K446" s="14">
        <f t="shared" si="12"/>
        <v>4.0277777770825196E-2</v>
      </c>
      <c r="L446" s="15">
        <f t="shared" si="13"/>
        <v>4.0277777770825196E-2</v>
      </c>
      <c r="M446" s="16">
        <f>NETWORKDAYS.INTL(DATE(YEAR(H446),MONTH(I446),DAY(H446)),DATE(YEAR(I446),MONTH(I446),DAY(I446)),1,[1]LISTAFERIADOS!$B$2:$B$194)</f>
        <v>1</v>
      </c>
      <c r="N446" s="17" t="str">
        <f>CONCATENATE(HOUR(Tabela132[[#This Row],[DATA INICIO]]),":",MINUTE(Tabela132[[#This Row],[DATA INICIO]]))</f>
        <v>16:38</v>
      </c>
      <c r="O446" s="12"/>
    </row>
    <row r="447" spans="1:15" ht="76.5" hidden="1" x14ac:dyDescent="0.25">
      <c r="A447" s="22" t="s">
        <v>113</v>
      </c>
      <c r="B447" s="23" t="s">
        <v>368</v>
      </c>
      <c r="C447" s="10" t="s">
        <v>222</v>
      </c>
      <c r="D447" s="11" t="s">
        <v>38</v>
      </c>
      <c r="E447" s="11" t="str">
        <f>CONCATENATE(Tabela132[[#This Row],[TRAMITE_SETOR]],"_Atualiz")</f>
        <v>SPO_Atualiz</v>
      </c>
      <c r="F447" s="12" t="s">
        <v>39</v>
      </c>
      <c r="G447" s="12"/>
      <c r="H447" s="25">
        <v>41351.73333333333</v>
      </c>
      <c r="I447" s="25">
        <v>41353.754861111112</v>
      </c>
      <c r="J447" s="26" t="s">
        <v>40</v>
      </c>
      <c r="K447" s="14">
        <f t="shared" si="12"/>
        <v>2.0215277777824667</v>
      </c>
      <c r="L447" s="15">
        <f t="shared" si="13"/>
        <v>2.0215277777824667</v>
      </c>
      <c r="M447" s="16">
        <f>NETWORKDAYS.INTL(DATE(YEAR(H447),MONTH(I447),DAY(H447)),DATE(YEAR(I447),MONTH(I447),DAY(I447)),1,[1]LISTAFERIADOS!$B$2:$B$194)</f>
        <v>3</v>
      </c>
      <c r="N447" s="17" t="str">
        <f>CONCATENATE(HOUR(Tabela132[[#This Row],[DATA INICIO]]),":",MINUTE(Tabela132[[#This Row],[DATA INICIO]]))</f>
        <v>17:36</v>
      </c>
      <c r="O447" s="12"/>
    </row>
    <row r="448" spans="1:15" ht="25.5" hidden="1" x14ac:dyDescent="0.25">
      <c r="A448" s="22" t="s">
        <v>113</v>
      </c>
      <c r="B448" s="23" t="s">
        <v>368</v>
      </c>
      <c r="C448" s="10" t="s">
        <v>222</v>
      </c>
      <c r="D448" s="11" t="s">
        <v>41</v>
      </c>
      <c r="E448" s="11" t="str">
        <f>CONCATENATE(Tabela132[[#This Row],[TRAMITE_SETOR]],"_Atualiz")</f>
        <v>CO_Atualiz</v>
      </c>
      <c r="F448" s="12" t="s">
        <v>42</v>
      </c>
      <c r="G448" s="12"/>
      <c r="H448" s="25">
        <v>41353.754861111112</v>
      </c>
      <c r="I448" s="25">
        <v>41353.763888888891</v>
      </c>
      <c r="J448" s="26" t="s">
        <v>59</v>
      </c>
      <c r="K448" s="14">
        <f t="shared" si="12"/>
        <v>9.0277777781011537E-3</v>
      </c>
      <c r="L448" s="15">
        <f t="shared" si="13"/>
        <v>9.0277777781011537E-3</v>
      </c>
      <c r="M448" s="16">
        <f>NETWORKDAYS.INTL(DATE(YEAR(H448),MONTH(I448),DAY(H448)),DATE(YEAR(I448),MONTH(I448),DAY(I448)),1,[1]LISTAFERIADOS!$B$2:$B$194)</f>
        <v>1</v>
      </c>
      <c r="N448" s="17" t="str">
        <f>CONCATENATE(HOUR(Tabela132[[#This Row],[DATA INICIO]]),":",MINUTE(Tabela132[[#This Row],[DATA INICIO]]))</f>
        <v>18:7</v>
      </c>
      <c r="O448" s="12"/>
    </row>
    <row r="449" spans="1:15" ht="25.5" hidden="1" x14ac:dyDescent="0.25">
      <c r="A449" s="22" t="s">
        <v>113</v>
      </c>
      <c r="B449" s="23" t="s">
        <v>368</v>
      </c>
      <c r="C449" s="10" t="s">
        <v>222</v>
      </c>
      <c r="D449" s="11" t="s">
        <v>44</v>
      </c>
      <c r="E449" s="11" t="str">
        <f>CONCATENATE(Tabela132[[#This Row],[TRAMITE_SETOR]],"_Atualiz")</f>
        <v>SECOFC_Atualiz</v>
      </c>
      <c r="F449" s="12" t="s">
        <v>45</v>
      </c>
      <c r="G449" s="12"/>
      <c r="H449" s="25">
        <v>41353.763888888891</v>
      </c>
      <c r="I449" s="25">
        <v>41353.815972222219</v>
      </c>
      <c r="J449" s="26" t="s">
        <v>406</v>
      </c>
      <c r="K449" s="14">
        <f t="shared" si="12"/>
        <v>5.2083333328482695E-2</v>
      </c>
      <c r="L449" s="15">
        <f t="shared" si="13"/>
        <v>5.2083333328482695E-2</v>
      </c>
      <c r="M449" s="16">
        <f>NETWORKDAYS.INTL(DATE(YEAR(H449),MONTH(I449),DAY(H449)),DATE(YEAR(I449),MONTH(I449),DAY(I449)),1,[1]LISTAFERIADOS!$B$2:$B$194)</f>
        <v>1</v>
      </c>
      <c r="N449" s="17" t="str">
        <f>CONCATENATE(HOUR(Tabela132[[#This Row],[DATA INICIO]]),":",MINUTE(Tabela132[[#This Row],[DATA INICIO]]))</f>
        <v>18:20</v>
      </c>
      <c r="O449" s="12"/>
    </row>
    <row r="450" spans="1:15" ht="38.25" hidden="1" x14ac:dyDescent="0.25">
      <c r="A450" s="22" t="s">
        <v>113</v>
      </c>
      <c r="B450" s="23" t="s">
        <v>368</v>
      </c>
      <c r="C450" s="10" t="s">
        <v>222</v>
      </c>
      <c r="D450" s="11" t="s">
        <v>47</v>
      </c>
      <c r="E450" s="11" t="str">
        <f>CONCATENATE(Tabela132[[#This Row],[TRAMITE_SETOR]],"_Atualiz")</f>
        <v>CLC_Atualiz</v>
      </c>
      <c r="F450" s="12" t="s">
        <v>48</v>
      </c>
      <c r="G450" s="12"/>
      <c r="H450" s="25">
        <v>41353.815972222219</v>
      </c>
      <c r="I450" s="25">
        <v>41355.586805555555</v>
      </c>
      <c r="J450" s="26" t="s">
        <v>407</v>
      </c>
      <c r="K450" s="14">
        <f t="shared" ref="K450:K513" si="14">IF(OR(H450="-",I450="-"),0,I450-H450)</f>
        <v>1.7708333333357587</v>
      </c>
      <c r="L450" s="15">
        <f t="shared" ref="L450:L513" si="15">K450</f>
        <v>1.7708333333357587</v>
      </c>
      <c r="M450" s="16">
        <f>NETWORKDAYS.INTL(DATE(YEAR(H450),MONTH(I450),DAY(H450)),DATE(YEAR(I450),MONTH(I450),DAY(I450)),1,[1]LISTAFERIADOS!$B$2:$B$194)</f>
        <v>3</v>
      </c>
      <c r="N450" s="17" t="str">
        <f>CONCATENATE(HOUR(Tabela132[[#This Row],[DATA INICIO]]),":",MINUTE(Tabela132[[#This Row],[DATA INICIO]]))</f>
        <v>19:35</v>
      </c>
      <c r="O450" s="12"/>
    </row>
    <row r="451" spans="1:15" ht="63.75" hidden="1" x14ac:dyDescent="0.25">
      <c r="A451" s="22" t="s">
        <v>113</v>
      </c>
      <c r="B451" s="23" t="s">
        <v>368</v>
      </c>
      <c r="C451" s="10" t="s">
        <v>222</v>
      </c>
      <c r="D451" s="11" t="s">
        <v>50</v>
      </c>
      <c r="E451" s="11" t="str">
        <f>CONCATENATE(Tabela132[[#This Row],[TRAMITE_SETOR]],"_Atualiz")</f>
        <v>SC_Atualiz</v>
      </c>
      <c r="F451" s="12" t="s">
        <v>51</v>
      </c>
      <c r="G451" s="12"/>
      <c r="H451" s="25">
        <v>41355.586805555555</v>
      </c>
      <c r="I451" s="25">
        <v>41367.727777777778</v>
      </c>
      <c r="J451" s="26" t="s">
        <v>408</v>
      </c>
      <c r="K451" s="14">
        <f t="shared" si="14"/>
        <v>12.140972222223354</v>
      </c>
      <c r="L451" s="15">
        <f t="shared" si="15"/>
        <v>12.140972222223354</v>
      </c>
      <c r="M451" s="16">
        <f>NETWORKDAYS.INTL(DATE(YEAR(H451),MONTH(I451),DAY(H451)),DATE(YEAR(I451),MONTH(I451),DAY(I451)),1,[1]LISTAFERIADOS!$B$2:$B$194)</f>
        <v>-14</v>
      </c>
      <c r="N451" s="17" t="str">
        <f>CONCATENATE(HOUR(Tabela132[[#This Row],[DATA INICIO]]),":",MINUTE(Tabela132[[#This Row],[DATA INICIO]]))</f>
        <v>14:5</v>
      </c>
      <c r="O451" s="12"/>
    </row>
    <row r="452" spans="1:15" ht="51" hidden="1" x14ac:dyDescent="0.25">
      <c r="A452" s="22" t="s">
        <v>113</v>
      </c>
      <c r="B452" s="23" t="s">
        <v>368</v>
      </c>
      <c r="C452" s="10" t="s">
        <v>222</v>
      </c>
      <c r="D452" s="11" t="s">
        <v>47</v>
      </c>
      <c r="E452" s="11" t="str">
        <f>CONCATENATE(Tabela132[[#This Row],[TRAMITE_SETOR]],"_Atualiz")</f>
        <v>CLC_Atualiz</v>
      </c>
      <c r="F452" s="12" t="s">
        <v>48</v>
      </c>
      <c r="G452" s="12"/>
      <c r="H452" s="25">
        <v>41367.727777777778</v>
      </c>
      <c r="I452" s="25">
        <v>41368.661111111112</v>
      </c>
      <c r="J452" s="26" t="s">
        <v>409</v>
      </c>
      <c r="K452" s="14">
        <f t="shared" si="14"/>
        <v>0.93333333333430346</v>
      </c>
      <c r="L452" s="15">
        <f t="shared" si="15"/>
        <v>0.93333333333430346</v>
      </c>
      <c r="M452" s="16">
        <f>NETWORKDAYS.INTL(DATE(YEAR(H452),MONTH(I452),DAY(H452)),DATE(YEAR(I452),MONTH(I452),DAY(I452)),1,[1]LISTAFERIADOS!$B$2:$B$194)</f>
        <v>2</v>
      </c>
      <c r="N452" s="17" t="str">
        <f>CONCATENATE(HOUR(Tabela132[[#This Row],[DATA INICIO]]),":",MINUTE(Tabela132[[#This Row],[DATA INICIO]]))</f>
        <v>17:28</v>
      </c>
      <c r="O452" s="12"/>
    </row>
    <row r="453" spans="1:15" ht="51" hidden="1" x14ac:dyDescent="0.25">
      <c r="A453" s="22" t="s">
        <v>113</v>
      </c>
      <c r="B453" s="23" t="s">
        <v>368</v>
      </c>
      <c r="C453" s="10" t="s">
        <v>222</v>
      </c>
      <c r="D453" s="11" t="s">
        <v>50</v>
      </c>
      <c r="E453" s="11" t="str">
        <f>CONCATENATE(Tabela132[[#This Row],[TRAMITE_SETOR]],"_Atualiz")</f>
        <v>SC_Atualiz</v>
      </c>
      <c r="F453" s="12" t="s">
        <v>51</v>
      </c>
      <c r="G453" s="12"/>
      <c r="H453" s="25">
        <v>41368.661111111112</v>
      </c>
      <c r="I453" s="25">
        <v>41368.753472222219</v>
      </c>
      <c r="J453" s="26" t="s">
        <v>410</v>
      </c>
      <c r="K453" s="14">
        <f t="shared" si="14"/>
        <v>9.2361111106583849E-2</v>
      </c>
      <c r="L453" s="15">
        <f t="shared" si="15"/>
        <v>9.2361111106583849E-2</v>
      </c>
      <c r="M453" s="16">
        <f>NETWORKDAYS.INTL(DATE(YEAR(H453),MONTH(I453),DAY(H453)),DATE(YEAR(I453),MONTH(I453),DAY(I453)),1,[1]LISTAFERIADOS!$B$2:$B$194)</f>
        <v>1</v>
      </c>
      <c r="N453" s="17" t="str">
        <f>CONCATENATE(HOUR(Tabela132[[#This Row],[DATA INICIO]]),":",MINUTE(Tabela132[[#This Row],[DATA INICIO]]))</f>
        <v>15:52</v>
      </c>
      <c r="O453" s="12"/>
    </row>
    <row r="454" spans="1:15" ht="63.75" hidden="1" x14ac:dyDescent="0.25">
      <c r="A454" s="22" t="s">
        <v>113</v>
      </c>
      <c r="B454" s="23" t="s">
        <v>368</v>
      </c>
      <c r="C454" s="10" t="s">
        <v>222</v>
      </c>
      <c r="D454" s="11" t="s">
        <v>47</v>
      </c>
      <c r="E454" s="11" t="str">
        <f>CONCATENATE(Tabela132[[#This Row],[TRAMITE_SETOR]],"_Atualiz")</f>
        <v>CLC_Atualiz</v>
      </c>
      <c r="F454" s="12" t="s">
        <v>48</v>
      </c>
      <c r="G454" s="12"/>
      <c r="H454" s="25">
        <v>41368.753472222219</v>
      </c>
      <c r="I454" s="25">
        <v>41368.765972222223</v>
      </c>
      <c r="J454" s="26" t="s">
        <v>411</v>
      </c>
      <c r="K454" s="14">
        <f t="shared" si="14"/>
        <v>1.2500000004365575E-2</v>
      </c>
      <c r="L454" s="15">
        <f t="shared" si="15"/>
        <v>1.2500000004365575E-2</v>
      </c>
      <c r="M454" s="16">
        <f>NETWORKDAYS.INTL(DATE(YEAR(H454),MONTH(I454),DAY(H454)),DATE(YEAR(I454),MONTH(I454),DAY(I454)),1,[1]LISTAFERIADOS!$B$2:$B$194)</f>
        <v>1</v>
      </c>
      <c r="N454" s="17" t="str">
        <f>CONCATENATE(HOUR(Tabela132[[#This Row],[DATA INICIO]]),":",MINUTE(Tabela132[[#This Row],[DATA INICIO]]))</f>
        <v>18:5</v>
      </c>
      <c r="O454" s="12"/>
    </row>
    <row r="455" spans="1:15" ht="76.5" hidden="1" x14ac:dyDescent="0.25">
      <c r="A455" s="22" t="s">
        <v>113</v>
      </c>
      <c r="B455" s="23" t="s">
        <v>368</v>
      </c>
      <c r="C455" s="10" t="s">
        <v>222</v>
      </c>
      <c r="D455" s="11" t="s">
        <v>38</v>
      </c>
      <c r="E455" s="11" t="str">
        <f>CONCATENATE(Tabela132[[#This Row],[TRAMITE_SETOR]],"_Atualiz")</f>
        <v>SPO_Atualiz</v>
      </c>
      <c r="F455" s="12" t="s">
        <v>39</v>
      </c>
      <c r="G455" s="12"/>
      <c r="H455" s="25">
        <v>41368.765972222223</v>
      </c>
      <c r="I455" s="25">
        <v>41373.740277777775</v>
      </c>
      <c r="J455" s="26" t="s">
        <v>412</v>
      </c>
      <c r="K455" s="14">
        <f t="shared" si="14"/>
        <v>4.9743055555518367</v>
      </c>
      <c r="L455" s="15">
        <f t="shared" si="15"/>
        <v>4.9743055555518367</v>
      </c>
      <c r="M455" s="16">
        <f>NETWORKDAYS.INTL(DATE(YEAR(H455),MONTH(I455),DAY(H455)),DATE(YEAR(I455),MONTH(I455),DAY(I455)),1,[1]LISTAFERIADOS!$B$2:$B$194)</f>
        <v>4</v>
      </c>
      <c r="N455" s="17" t="str">
        <f>CONCATENATE(HOUR(Tabela132[[#This Row],[DATA INICIO]]),":",MINUTE(Tabela132[[#This Row],[DATA INICIO]]))</f>
        <v>18:23</v>
      </c>
      <c r="O455" s="12"/>
    </row>
    <row r="456" spans="1:15" ht="25.5" hidden="1" x14ac:dyDescent="0.25">
      <c r="A456" s="22" t="s">
        <v>113</v>
      </c>
      <c r="B456" s="23" t="s">
        <v>368</v>
      </c>
      <c r="C456" s="10" t="s">
        <v>222</v>
      </c>
      <c r="D456" s="11" t="s">
        <v>80</v>
      </c>
      <c r="E456" s="11" t="str">
        <f>CONCATENATE(Tabela132[[#This Row],[TRAMITE_SETOR]],"_Atualiz")</f>
        <v>SAEO_Atualiz</v>
      </c>
      <c r="F456" s="12" t="s">
        <v>81</v>
      </c>
      <c r="G456" s="12"/>
      <c r="H456" s="25">
        <v>41373.740277777775</v>
      </c>
      <c r="I456" s="25">
        <v>41374.515972222223</v>
      </c>
      <c r="J456" s="26" t="s">
        <v>58</v>
      </c>
      <c r="K456" s="14">
        <f t="shared" si="14"/>
        <v>0.77569444444816327</v>
      </c>
      <c r="L456" s="15">
        <f t="shared" si="15"/>
        <v>0.77569444444816327</v>
      </c>
      <c r="M456" s="16">
        <f>NETWORKDAYS.INTL(DATE(YEAR(H456),MONTH(I456),DAY(H456)),DATE(YEAR(I456),MONTH(I456),DAY(I456)),1,[1]LISTAFERIADOS!$B$2:$B$194)</f>
        <v>2</v>
      </c>
      <c r="N456" s="17" t="str">
        <f>CONCATENATE(HOUR(Tabela132[[#This Row],[DATA INICIO]]),":",MINUTE(Tabela132[[#This Row],[DATA INICIO]]))</f>
        <v>17:46</v>
      </c>
      <c r="O456" s="12"/>
    </row>
    <row r="457" spans="1:15" hidden="1" x14ac:dyDescent="0.25">
      <c r="A457" s="22" t="s">
        <v>113</v>
      </c>
      <c r="B457" s="23" t="s">
        <v>368</v>
      </c>
      <c r="C457" s="10" t="s">
        <v>222</v>
      </c>
      <c r="D457" s="11" t="s">
        <v>38</v>
      </c>
      <c r="E457" s="11" t="str">
        <f>CONCATENATE(Tabela132[[#This Row],[TRAMITE_SETOR]],"_Atualiz")</f>
        <v>SPO_Atualiz</v>
      </c>
      <c r="F457" s="12" t="s">
        <v>39</v>
      </c>
      <c r="G457" s="12"/>
      <c r="H457" s="25">
        <v>41374.515972222223</v>
      </c>
      <c r="I457" s="25">
        <v>41374.827777777777</v>
      </c>
      <c r="J457" s="26" t="s">
        <v>102</v>
      </c>
      <c r="K457" s="14">
        <f t="shared" si="14"/>
        <v>0.31180555555329192</v>
      </c>
      <c r="L457" s="15">
        <f t="shared" si="15"/>
        <v>0.31180555555329192</v>
      </c>
      <c r="M457" s="16">
        <f>NETWORKDAYS.INTL(DATE(YEAR(H457),MONTH(I457),DAY(H457)),DATE(YEAR(I457),MONTH(I457),DAY(I457)),1,[1]LISTAFERIADOS!$B$2:$B$194)</f>
        <v>1</v>
      </c>
      <c r="N457" s="17" t="str">
        <f>CONCATENATE(HOUR(Tabela132[[#This Row],[DATA INICIO]]),":",MINUTE(Tabela132[[#This Row],[DATA INICIO]]))</f>
        <v>12:23</v>
      </c>
      <c r="O457" s="12"/>
    </row>
    <row r="458" spans="1:15" ht="25.5" hidden="1" x14ac:dyDescent="0.25">
      <c r="A458" s="22" t="s">
        <v>113</v>
      </c>
      <c r="B458" s="23" t="s">
        <v>368</v>
      </c>
      <c r="C458" s="10" t="s">
        <v>222</v>
      </c>
      <c r="D458" s="11" t="s">
        <v>41</v>
      </c>
      <c r="E458" s="11" t="str">
        <f>CONCATENATE(Tabela132[[#This Row],[TRAMITE_SETOR]],"_Atualiz")</f>
        <v>CO_Atualiz</v>
      </c>
      <c r="F458" s="12" t="s">
        <v>42</v>
      </c>
      <c r="G458" s="12"/>
      <c r="H458" s="25">
        <v>41374.827777777777</v>
      </c>
      <c r="I458" s="25">
        <v>41375.53125</v>
      </c>
      <c r="J458" s="26" t="s">
        <v>413</v>
      </c>
      <c r="K458" s="14">
        <f t="shared" si="14"/>
        <v>0.70347222222335404</v>
      </c>
      <c r="L458" s="15">
        <f t="shared" si="15"/>
        <v>0.70347222222335404</v>
      </c>
      <c r="M458" s="16">
        <f>NETWORKDAYS.INTL(DATE(YEAR(H458),MONTH(I458),DAY(H458)),DATE(YEAR(I458),MONTH(I458),DAY(I458)),1,[1]LISTAFERIADOS!$B$2:$B$194)</f>
        <v>2</v>
      </c>
      <c r="N458" s="17" t="str">
        <f>CONCATENATE(HOUR(Tabela132[[#This Row],[DATA INICIO]]),":",MINUTE(Tabela132[[#This Row],[DATA INICIO]]))</f>
        <v>19:52</v>
      </c>
      <c r="O458" s="12"/>
    </row>
    <row r="459" spans="1:15" ht="51" hidden="1" x14ac:dyDescent="0.25">
      <c r="A459" s="22" t="s">
        <v>113</v>
      </c>
      <c r="B459" s="23" t="s">
        <v>368</v>
      </c>
      <c r="C459" s="10" t="s">
        <v>222</v>
      </c>
      <c r="D459" s="11" t="s">
        <v>44</v>
      </c>
      <c r="E459" s="11" t="str">
        <f>CONCATENATE(Tabela132[[#This Row],[TRAMITE_SETOR]],"_Atualiz")</f>
        <v>SECOFC_Atualiz</v>
      </c>
      <c r="F459" s="12" t="s">
        <v>45</v>
      </c>
      <c r="G459" s="12"/>
      <c r="H459" s="25">
        <v>41375.53125</v>
      </c>
      <c r="I459" s="25">
        <v>41376.604166666664</v>
      </c>
      <c r="J459" s="26" t="s">
        <v>414</v>
      </c>
      <c r="K459" s="14">
        <f t="shared" si="14"/>
        <v>1.0729166666642413</v>
      </c>
      <c r="L459" s="15">
        <f t="shared" si="15"/>
        <v>1.0729166666642413</v>
      </c>
      <c r="M459" s="16">
        <f>NETWORKDAYS.INTL(DATE(YEAR(H459),MONTH(I459),DAY(H459)),DATE(YEAR(I459),MONTH(I459),DAY(I459)),1,[1]LISTAFERIADOS!$B$2:$B$194)</f>
        <v>2</v>
      </c>
      <c r="N459" s="17" t="str">
        <f>CONCATENATE(HOUR(Tabela132[[#This Row],[DATA INICIO]]),":",MINUTE(Tabela132[[#This Row],[DATA INICIO]]))</f>
        <v>12:45</v>
      </c>
      <c r="O459" s="12"/>
    </row>
    <row r="460" spans="1:15" hidden="1" x14ac:dyDescent="0.25">
      <c r="A460" s="22" t="s">
        <v>113</v>
      </c>
      <c r="B460" s="23" t="s">
        <v>368</v>
      </c>
      <c r="C460" s="10" t="s">
        <v>222</v>
      </c>
      <c r="D460" s="11" t="s">
        <v>35</v>
      </c>
      <c r="E460" s="11" t="str">
        <f>CONCATENATE(Tabela132[[#This Row],[TRAMITE_SETOR]],"_Atualiz")</f>
        <v>SECADM_Atualiz</v>
      </c>
      <c r="F460" s="12" t="s">
        <v>36</v>
      </c>
      <c r="G460" s="12"/>
      <c r="H460" s="25">
        <v>41376.604166666664</v>
      </c>
      <c r="I460" s="25">
        <v>41376.838888888888</v>
      </c>
      <c r="J460" s="26" t="s">
        <v>30</v>
      </c>
      <c r="K460" s="14">
        <f t="shared" si="14"/>
        <v>0.23472222222335404</v>
      </c>
      <c r="L460" s="15">
        <f t="shared" si="15"/>
        <v>0.23472222222335404</v>
      </c>
      <c r="M460" s="16">
        <f>NETWORKDAYS.INTL(DATE(YEAR(H460),MONTH(I460),DAY(H460)),DATE(YEAR(I460),MONTH(I460),DAY(I460)),1,[1]LISTAFERIADOS!$B$2:$B$194)</f>
        <v>1</v>
      </c>
      <c r="N460" s="17" t="str">
        <f>CONCATENATE(HOUR(Tabela132[[#This Row],[DATA INICIO]]),":",MINUTE(Tabela132[[#This Row],[DATA INICIO]]))</f>
        <v>14:30</v>
      </c>
      <c r="O460" s="12"/>
    </row>
    <row r="461" spans="1:15" ht="89.25" hidden="1" x14ac:dyDescent="0.25">
      <c r="A461" s="22" t="s">
        <v>113</v>
      </c>
      <c r="B461" s="23" t="s">
        <v>368</v>
      </c>
      <c r="C461" s="10" t="s">
        <v>222</v>
      </c>
      <c r="D461" s="11" t="s">
        <v>28</v>
      </c>
      <c r="E461" s="11" t="str">
        <f>CONCATENATE(Tabela132[[#This Row],[TRAMITE_SETOR]],"_Atualiz")</f>
        <v>CIP_Atualiz</v>
      </c>
      <c r="F461" s="12" t="s">
        <v>29</v>
      </c>
      <c r="G461" s="19" t="s">
        <v>26</v>
      </c>
      <c r="H461" s="25">
        <v>41376.838888888888</v>
      </c>
      <c r="I461" s="25">
        <v>41379.577777777777</v>
      </c>
      <c r="J461" s="26" t="s">
        <v>415</v>
      </c>
      <c r="K461" s="14">
        <f t="shared" si="14"/>
        <v>2.7388888888890506</v>
      </c>
      <c r="L461" s="15">
        <f t="shared" si="15"/>
        <v>2.7388888888890506</v>
      </c>
      <c r="M461" s="16">
        <f>NETWORKDAYS.INTL(DATE(YEAR(H461),MONTH(I461),DAY(H461)),DATE(YEAR(I461),MONTH(I461),DAY(I461)),1,[1]LISTAFERIADOS!$B$2:$B$194)</f>
        <v>2</v>
      </c>
      <c r="N461" s="17" t="str">
        <f>CONCATENATE(HOUR(Tabela132[[#This Row],[DATA INICIO]]),":",MINUTE(Tabela132[[#This Row],[DATA INICIO]]))</f>
        <v>20:8</v>
      </c>
      <c r="O461" s="12"/>
    </row>
    <row r="462" spans="1:15" ht="76.5" hidden="1" x14ac:dyDescent="0.25">
      <c r="A462" s="22" t="s">
        <v>113</v>
      </c>
      <c r="B462" s="23" t="s">
        <v>368</v>
      </c>
      <c r="C462" s="10" t="s">
        <v>222</v>
      </c>
      <c r="D462" s="11" t="s">
        <v>35</v>
      </c>
      <c r="E462" s="11" t="str">
        <f>CONCATENATE(Tabela132[[#This Row],[TRAMITE_SETOR]],"_Atualiz")</f>
        <v>SECADM_Atualiz</v>
      </c>
      <c r="F462" s="12" t="s">
        <v>36</v>
      </c>
      <c r="G462" s="12"/>
      <c r="H462" s="25">
        <v>41379.577777777777</v>
      </c>
      <c r="I462" s="25">
        <v>41381.742361111108</v>
      </c>
      <c r="J462" s="26" t="s">
        <v>416</v>
      </c>
      <c r="K462" s="14">
        <f t="shared" si="14"/>
        <v>2.1645833333313931</v>
      </c>
      <c r="L462" s="15">
        <f t="shared" si="15"/>
        <v>2.1645833333313931</v>
      </c>
      <c r="M462" s="16">
        <f>NETWORKDAYS.INTL(DATE(YEAR(H462),MONTH(I462),DAY(H462)),DATE(YEAR(I462),MONTH(I462),DAY(I462)),1,[1]LISTAFERIADOS!$B$2:$B$194)</f>
        <v>3</v>
      </c>
      <c r="N462" s="17" t="str">
        <f>CONCATENATE(HOUR(Tabela132[[#This Row],[DATA INICIO]]),":",MINUTE(Tabela132[[#This Row],[DATA INICIO]]))</f>
        <v>13:52</v>
      </c>
      <c r="O462" s="12"/>
    </row>
    <row r="463" spans="1:15" ht="38.25" hidden="1" x14ac:dyDescent="0.25">
      <c r="A463" s="22" t="s">
        <v>113</v>
      </c>
      <c r="B463" s="23" t="s">
        <v>368</v>
      </c>
      <c r="C463" s="10" t="s">
        <v>222</v>
      </c>
      <c r="D463" s="11" t="s">
        <v>44</v>
      </c>
      <c r="E463" s="11" t="str">
        <f>CONCATENATE(Tabela132[[#This Row],[TRAMITE_SETOR]],"_Atualiz")</f>
        <v>SECOFC_Atualiz</v>
      </c>
      <c r="F463" s="12" t="s">
        <v>45</v>
      </c>
      <c r="G463" s="12"/>
      <c r="H463" s="25">
        <v>41381.742361111108</v>
      </c>
      <c r="I463" s="25">
        <v>41382.51666666667</v>
      </c>
      <c r="J463" s="26" t="s">
        <v>417</v>
      </c>
      <c r="K463" s="14">
        <f t="shared" si="14"/>
        <v>0.77430555556202307</v>
      </c>
      <c r="L463" s="15">
        <f t="shared" si="15"/>
        <v>0.77430555556202307</v>
      </c>
      <c r="M463" s="16">
        <f>NETWORKDAYS.INTL(DATE(YEAR(H463),MONTH(I463),DAY(H463)),DATE(YEAR(I463),MONTH(I463),DAY(I463)),1,[1]LISTAFERIADOS!$B$2:$B$194)</f>
        <v>2</v>
      </c>
      <c r="N463" s="17" t="str">
        <f>CONCATENATE(HOUR(Tabela132[[#This Row],[DATA INICIO]]),":",MINUTE(Tabela132[[#This Row],[DATA INICIO]]))</f>
        <v>17:49</v>
      </c>
      <c r="O463" s="12"/>
    </row>
    <row r="464" spans="1:15" hidden="1" x14ac:dyDescent="0.25">
      <c r="A464" s="22" t="s">
        <v>113</v>
      </c>
      <c r="B464" s="23" t="s">
        <v>368</v>
      </c>
      <c r="C464" s="10" t="s">
        <v>222</v>
      </c>
      <c r="D464" s="11" t="s">
        <v>41</v>
      </c>
      <c r="E464" s="11" t="str">
        <f>CONCATENATE(Tabela132[[#This Row],[TRAMITE_SETOR]],"_Atualiz")</f>
        <v>CO_Atualiz</v>
      </c>
      <c r="F464" s="12" t="s">
        <v>42</v>
      </c>
      <c r="G464" s="12"/>
      <c r="H464" s="25">
        <v>41382.51666666667</v>
      </c>
      <c r="I464" s="25">
        <v>41382.693749999999</v>
      </c>
      <c r="J464" s="26" t="s">
        <v>418</v>
      </c>
      <c r="K464" s="14">
        <f t="shared" si="14"/>
        <v>0.17708333332848269</v>
      </c>
      <c r="L464" s="15">
        <f t="shared" si="15"/>
        <v>0.17708333332848269</v>
      </c>
      <c r="M464" s="16">
        <f>NETWORKDAYS.INTL(DATE(YEAR(H464),MONTH(I464),DAY(H464)),DATE(YEAR(I464),MONTH(I464),DAY(I464)),1,[1]LISTAFERIADOS!$B$2:$B$194)</f>
        <v>1</v>
      </c>
      <c r="N464" s="17" t="str">
        <f>CONCATENATE(HOUR(Tabela132[[#This Row],[DATA INICIO]]),":",MINUTE(Tabela132[[#This Row],[DATA INICIO]]))</f>
        <v>12:24</v>
      </c>
      <c r="O464" s="12"/>
    </row>
    <row r="465" spans="1:15" ht="25.5" hidden="1" x14ac:dyDescent="0.25">
      <c r="A465" s="22" t="s">
        <v>113</v>
      </c>
      <c r="B465" s="23" t="s">
        <v>368</v>
      </c>
      <c r="C465" s="10" t="s">
        <v>222</v>
      </c>
      <c r="D465" s="11" t="s">
        <v>38</v>
      </c>
      <c r="E465" s="11" t="str">
        <f>CONCATENATE(Tabela132[[#This Row],[TRAMITE_SETOR]],"_Atualiz")</f>
        <v>SPO_Atualiz</v>
      </c>
      <c r="F465" s="12" t="s">
        <v>39</v>
      </c>
      <c r="G465" s="12"/>
      <c r="H465" s="25">
        <v>41382.693749999999</v>
      </c>
      <c r="I465" s="25">
        <v>41383.613888888889</v>
      </c>
      <c r="J465" s="26" t="s">
        <v>58</v>
      </c>
      <c r="K465" s="14">
        <f t="shared" si="14"/>
        <v>0.92013888889050577</v>
      </c>
      <c r="L465" s="15">
        <f t="shared" si="15"/>
        <v>0.92013888889050577</v>
      </c>
      <c r="M465" s="16">
        <f>NETWORKDAYS.INTL(DATE(YEAR(H465),MONTH(I465),DAY(H465)),DATE(YEAR(I465),MONTH(I465),DAY(I465)),1,[1]LISTAFERIADOS!$B$2:$B$194)</f>
        <v>2</v>
      </c>
      <c r="N465" s="17" t="str">
        <f>CONCATENATE(HOUR(Tabela132[[#This Row],[DATA INICIO]]),":",MINUTE(Tabela132[[#This Row],[DATA INICIO]]))</f>
        <v>16:39</v>
      </c>
      <c r="O465" s="12"/>
    </row>
    <row r="466" spans="1:15" ht="127.5" hidden="1" x14ac:dyDescent="0.25">
      <c r="A466" s="22" t="s">
        <v>113</v>
      </c>
      <c r="B466" s="23" t="s">
        <v>368</v>
      </c>
      <c r="C466" s="10" t="s">
        <v>222</v>
      </c>
      <c r="D466" s="11" t="s">
        <v>28</v>
      </c>
      <c r="E466" s="11" t="str">
        <f>CONCATENATE(Tabela132[[#This Row],[TRAMITE_SETOR]],"_Atualiz")</f>
        <v>CIP_Atualiz</v>
      </c>
      <c r="F466" s="12" t="s">
        <v>29</v>
      </c>
      <c r="G466" s="19" t="s">
        <v>26</v>
      </c>
      <c r="H466" s="25">
        <v>41383.613888888889</v>
      </c>
      <c r="I466" s="25">
        <v>41383.665277777778</v>
      </c>
      <c r="J466" s="26" t="s">
        <v>419</v>
      </c>
      <c r="K466" s="14">
        <f t="shared" si="14"/>
        <v>5.1388888889050577E-2</v>
      </c>
      <c r="L466" s="15">
        <f t="shared" si="15"/>
        <v>5.1388888889050577E-2</v>
      </c>
      <c r="M466" s="16">
        <f>NETWORKDAYS.INTL(DATE(YEAR(H466),MONTH(I466),DAY(H466)),DATE(YEAR(I466),MONTH(I466),DAY(I466)),1,[1]LISTAFERIADOS!$B$2:$B$194)</f>
        <v>1</v>
      </c>
      <c r="N466" s="17" t="str">
        <f>CONCATENATE(HOUR(Tabela132[[#This Row],[DATA INICIO]]),":",MINUTE(Tabela132[[#This Row],[DATA INICIO]]))</f>
        <v>14:44</v>
      </c>
      <c r="O466" s="12"/>
    </row>
    <row r="467" spans="1:15" ht="89.25" hidden="1" x14ac:dyDescent="0.25">
      <c r="A467" s="22" t="s">
        <v>113</v>
      </c>
      <c r="B467" s="23" t="s">
        <v>368</v>
      </c>
      <c r="C467" s="10" t="s">
        <v>222</v>
      </c>
      <c r="D467" s="11" t="s">
        <v>47</v>
      </c>
      <c r="E467" s="11" t="str">
        <f>CONCATENATE(Tabela132[[#This Row],[TRAMITE_SETOR]],"_Atualiz")</f>
        <v>CLC_Atualiz</v>
      </c>
      <c r="F467" s="12" t="s">
        <v>48</v>
      </c>
      <c r="G467" s="12"/>
      <c r="H467" s="25">
        <v>41383.665277777778</v>
      </c>
      <c r="I467" s="25">
        <v>41386.570138888892</v>
      </c>
      <c r="J467" s="26" t="s">
        <v>420</v>
      </c>
      <c r="K467" s="14">
        <f t="shared" si="14"/>
        <v>2.9048611111138598</v>
      </c>
      <c r="L467" s="15">
        <f t="shared" si="15"/>
        <v>2.9048611111138598</v>
      </c>
      <c r="M467" s="16">
        <f>NETWORKDAYS.INTL(DATE(YEAR(H467),MONTH(I467),DAY(H467)),DATE(YEAR(I467),MONTH(I467),DAY(I467)),1,[1]LISTAFERIADOS!$B$2:$B$194)</f>
        <v>2</v>
      </c>
      <c r="N467" s="17" t="str">
        <f>CONCATENATE(HOUR(Tabela132[[#This Row],[DATA INICIO]]),":",MINUTE(Tabela132[[#This Row],[DATA INICIO]]))</f>
        <v>15:58</v>
      </c>
      <c r="O467" s="12"/>
    </row>
    <row r="468" spans="1:15" ht="51" hidden="1" x14ac:dyDescent="0.25">
      <c r="A468" s="22" t="s">
        <v>113</v>
      </c>
      <c r="B468" s="23" t="s">
        <v>368</v>
      </c>
      <c r="C468" s="10" t="s">
        <v>222</v>
      </c>
      <c r="D468" s="11" t="s">
        <v>50</v>
      </c>
      <c r="E468" s="11" t="str">
        <f>CONCATENATE(Tabela132[[#This Row],[TRAMITE_SETOR]],"_Atualiz")</f>
        <v>SC_Atualiz</v>
      </c>
      <c r="F468" s="12" t="s">
        <v>51</v>
      </c>
      <c r="G468" s="12"/>
      <c r="H468" s="25">
        <v>41386.570138888892</v>
      </c>
      <c r="I468" s="25">
        <v>41386.689583333333</v>
      </c>
      <c r="J468" s="26" t="s">
        <v>421</v>
      </c>
      <c r="K468" s="14">
        <f t="shared" si="14"/>
        <v>0.11944444444088731</v>
      </c>
      <c r="L468" s="15">
        <f t="shared" si="15"/>
        <v>0.11944444444088731</v>
      </c>
      <c r="M468" s="16">
        <f>NETWORKDAYS.INTL(DATE(YEAR(H468),MONTH(I468),DAY(H468)),DATE(YEAR(I468),MONTH(I468),DAY(I468)),1,[1]LISTAFERIADOS!$B$2:$B$194)</f>
        <v>1</v>
      </c>
      <c r="N468" s="17" t="str">
        <f>CONCATENATE(HOUR(Tabela132[[#This Row],[DATA INICIO]]),":",MINUTE(Tabela132[[#This Row],[DATA INICIO]]))</f>
        <v>13:41</v>
      </c>
      <c r="O468" s="12"/>
    </row>
    <row r="469" spans="1:15" ht="38.25" hidden="1" x14ac:dyDescent="0.25">
      <c r="A469" s="22" t="s">
        <v>113</v>
      </c>
      <c r="B469" s="23" t="s">
        <v>368</v>
      </c>
      <c r="C469" s="10" t="s">
        <v>222</v>
      </c>
      <c r="D469" s="11" t="s">
        <v>47</v>
      </c>
      <c r="E469" s="11" t="str">
        <f>CONCATENATE(Tabela132[[#This Row],[TRAMITE_SETOR]],"_Atualiz")</f>
        <v>CLC_Atualiz</v>
      </c>
      <c r="F469" s="12" t="s">
        <v>48</v>
      </c>
      <c r="G469" s="12"/>
      <c r="H469" s="25">
        <v>41386.689583333333</v>
      </c>
      <c r="I469" s="25">
        <v>41386.751388888886</v>
      </c>
      <c r="J469" s="26" t="s">
        <v>422</v>
      </c>
      <c r="K469" s="14">
        <f t="shared" si="14"/>
        <v>6.1805555553291924E-2</v>
      </c>
      <c r="L469" s="15">
        <f t="shared" si="15"/>
        <v>6.1805555553291924E-2</v>
      </c>
      <c r="M469" s="16">
        <f>NETWORKDAYS.INTL(DATE(YEAR(H469),MONTH(I469),DAY(H469)),DATE(YEAR(I469),MONTH(I469),DAY(I469)),1,[1]LISTAFERIADOS!$B$2:$B$194)</f>
        <v>1</v>
      </c>
      <c r="N469" s="17" t="str">
        <f>CONCATENATE(HOUR(Tabela132[[#This Row],[DATA INICIO]]),":",MINUTE(Tabela132[[#This Row],[DATA INICIO]]))</f>
        <v>16:33</v>
      </c>
      <c r="O469" s="12"/>
    </row>
    <row r="470" spans="1:15" ht="51" hidden="1" x14ac:dyDescent="0.25">
      <c r="A470" s="22" t="s">
        <v>113</v>
      </c>
      <c r="B470" s="23" t="s">
        <v>368</v>
      </c>
      <c r="C470" s="10" t="s">
        <v>222</v>
      </c>
      <c r="D470" s="11" t="s">
        <v>239</v>
      </c>
      <c r="E470" s="11" t="str">
        <f>CONCATENATE(Tabela132[[#This Row],[TRAMITE_SETOR]],"_Atualiz")</f>
        <v>SLIC_Atualiz</v>
      </c>
      <c r="F470" s="12" t="s">
        <v>240</v>
      </c>
      <c r="G470" s="12"/>
      <c r="H470" s="25">
        <v>41386.751388888886</v>
      </c>
      <c r="I470" s="25">
        <v>41388.566666666666</v>
      </c>
      <c r="J470" s="26" t="s">
        <v>363</v>
      </c>
      <c r="K470" s="14">
        <f t="shared" si="14"/>
        <v>1.8152777777795563</v>
      </c>
      <c r="L470" s="15">
        <f t="shared" si="15"/>
        <v>1.8152777777795563</v>
      </c>
      <c r="M470" s="16">
        <f>NETWORKDAYS.INTL(DATE(YEAR(H470),MONTH(I470),DAY(H470)),DATE(YEAR(I470),MONTH(I470),DAY(I470)),1,[1]LISTAFERIADOS!$B$2:$B$194)</f>
        <v>3</v>
      </c>
      <c r="N470" s="17" t="str">
        <f>CONCATENATE(HOUR(Tabela132[[#This Row],[DATA INICIO]]),":",MINUTE(Tabela132[[#This Row],[DATA INICIO]]))</f>
        <v>18:2</v>
      </c>
      <c r="O470" s="12"/>
    </row>
    <row r="471" spans="1:15" hidden="1" x14ac:dyDescent="0.25">
      <c r="A471" s="22" t="s">
        <v>113</v>
      </c>
      <c r="B471" s="23" t="s">
        <v>368</v>
      </c>
      <c r="C471" s="10" t="s">
        <v>222</v>
      </c>
      <c r="D471" s="11" t="s">
        <v>50</v>
      </c>
      <c r="E471" s="11" t="str">
        <f>CONCATENATE(Tabela132[[#This Row],[TRAMITE_SETOR]],"_Atualiz")</f>
        <v>SC_Atualiz</v>
      </c>
      <c r="F471" s="12" t="s">
        <v>51</v>
      </c>
      <c r="G471" s="12"/>
      <c r="H471" s="25">
        <v>41388.566666666666</v>
      </c>
      <c r="I471" s="25">
        <v>41388.587500000001</v>
      </c>
      <c r="J471" s="26" t="s">
        <v>102</v>
      </c>
      <c r="K471" s="14">
        <f t="shared" si="14"/>
        <v>2.0833333335758653E-2</v>
      </c>
      <c r="L471" s="15">
        <f t="shared" si="15"/>
        <v>2.0833333335758653E-2</v>
      </c>
      <c r="M471" s="16">
        <f>NETWORKDAYS.INTL(DATE(YEAR(H471),MONTH(I471),DAY(H471)),DATE(YEAR(I471),MONTH(I471),DAY(I471)),1,[1]LISTAFERIADOS!$B$2:$B$194)</f>
        <v>1</v>
      </c>
      <c r="N471" s="17" t="str">
        <f>CONCATENATE(HOUR(Tabela132[[#This Row],[DATA INICIO]]),":",MINUTE(Tabela132[[#This Row],[DATA INICIO]]))</f>
        <v>13:36</v>
      </c>
      <c r="O471" s="12"/>
    </row>
    <row r="472" spans="1:15" ht="63.75" hidden="1" x14ac:dyDescent="0.25">
      <c r="A472" s="22" t="s">
        <v>113</v>
      </c>
      <c r="B472" s="23" t="s">
        <v>368</v>
      </c>
      <c r="C472" s="10" t="s">
        <v>222</v>
      </c>
      <c r="D472" s="11" t="s">
        <v>47</v>
      </c>
      <c r="E472" s="11" t="str">
        <f>CONCATENATE(Tabela132[[#This Row],[TRAMITE_SETOR]],"_Atualiz")</f>
        <v>CLC_Atualiz</v>
      </c>
      <c r="F472" s="12" t="s">
        <v>48</v>
      </c>
      <c r="G472" s="12"/>
      <c r="H472" s="25">
        <v>41388.587500000001</v>
      </c>
      <c r="I472" s="25">
        <v>41388.594444444447</v>
      </c>
      <c r="J472" s="26" t="s">
        <v>423</v>
      </c>
      <c r="K472" s="14">
        <f t="shared" si="14"/>
        <v>6.9444444452528842E-3</v>
      </c>
      <c r="L472" s="15">
        <f t="shared" si="15"/>
        <v>6.9444444452528842E-3</v>
      </c>
      <c r="M472" s="16">
        <f>NETWORKDAYS.INTL(DATE(YEAR(H472),MONTH(I472),DAY(H472)),DATE(YEAR(I472),MONTH(I472),DAY(I472)),1,[1]LISTAFERIADOS!$B$2:$B$194)</f>
        <v>1</v>
      </c>
      <c r="N472" s="17" t="str">
        <f>CONCATENATE(HOUR(Tabela132[[#This Row],[DATA INICIO]]),":",MINUTE(Tabela132[[#This Row],[DATA INICIO]]))</f>
        <v>14:6</v>
      </c>
      <c r="O472" s="12"/>
    </row>
    <row r="473" spans="1:15" ht="76.5" hidden="1" x14ac:dyDescent="0.25">
      <c r="A473" s="22" t="s">
        <v>113</v>
      </c>
      <c r="B473" s="23" t="s">
        <v>368</v>
      </c>
      <c r="C473" s="10" t="s">
        <v>222</v>
      </c>
      <c r="D473" s="11" t="s">
        <v>38</v>
      </c>
      <c r="E473" s="11" t="str">
        <f>CONCATENATE(Tabela132[[#This Row],[TRAMITE_SETOR]],"_Atualiz")</f>
        <v>SPO_Atualiz</v>
      </c>
      <c r="F473" s="12" t="s">
        <v>39</v>
      </c>
      <c r="G473" s="12"/>
      <c r="H473" s="25">
        <v>41388.594444444447</v>
      </c>
      <c r="I473" s="25">
        <v>41394.71597222222</v>
      </c>
      <c r="J473" s="26" t="s">
        <v>424</v>
      </c>
      <c r="K473" s="14">
        <f t="shared" si="14"/>
        <v>6.1215277777737356</v>
      </c>
      <c r="L473" s="15">
        <f t="shared" si="15"/>
        <v>6.1215277777737356</v>
      </c>
      <c r="M473" s="16">
        <f>NETWORKDAYS.INTL(DATE(YEAR(H473),MONTH(I473),DAY(H473)),DATE(YEAR(I473),MONTH(I473),DAY(I473)),1,[1]LISTAFERIADOS!$B$2:$B$194)</f>
        <v>5</v>
      </c>
      <c r="N473" s="17" t="str">
        <f>CONCATENATE(HOUR(Tabela132[[#This Row],[DATA INICIO]]),":",MINUTE(Tabela132[[#This Row],[DATA INICIO]]))</f>
        <v>14:16</v>
      </c>
      <c r="O473" s="12"/>
    </row>
    <row r="474" spans="1:15" ht="25.5" hidden="1" x14ac:dyDescent="0.25">
      <c r="A474" s="22" t="s">
        <v>113</v>
      </c>
      <c r="B474" s="23" t="s">
        <v>368</v>
      </c>
      <c r="C474" s="10" t="s">
        <v>222</v>
      </c>
      <c r="D474" s="11" t="s">
        <v>35</v>
      </c>
      <c r="E474" s="11" t="str">
        <f>CONCATENATE(Tabela132[[#This Row],[TRAMITE_SETOR]],"_Atualiz")</f>
        <v>SECADM_Atualiz</v>
      </c>
      <c r="F474" s="12" t="s">
        <v>36</v>
      </c>
      <c r="G474" s="12"/>
      <c r="H474" s="25">
        <v>41394.71597222222</v>
      </c>
      <c r="I474" s="25">
        <v>41394.770138888889</v>
      </c>
      <c r="J474" s="26" t="s">
        <v>425</v>
      </c>
      <c r="K474" s="14">
        <f t="shared" si="14"/>
        <v>5.4166666668606922E-2</v>
      </c>
      <c r="L474" s="15">
        <f t="shared" si="15"/>
        <v>5.4166666668606922E-2</v>
      </c>
      <c r="M474" s="16">
        <f>NETWORKDAYS.INTL(DATE(YEAR(H474),MONTH(I474),DAY(H474)),DATE(YEAR(I474),MONTH(I474),DAY(I474)),1,[1]LISTAFERIADOS!$B$2:$B$194)</f>
        <v>1</v>
      </c>
      <c r="N474" s="17" t="str">
        <f>CONCATENATE(HOUR(Tabela132[[#This Row],[DATA INICIO]]),":",MINUTE(Tabela132[[#This Row],[DATA INICIO]]))</f>
        <v>17:11</v>
      </c>
      <c r="O474" s="12"/>
    </row>
    <row r="475" spans="1:15" ht="38.25" hidden="1" x14ac:dyDescent="0.25">
      <c r="A475" s="22" t="s">
        <v>113</v>
      </c>
      <c r="B475" s="23" t="s">
        <v>368</v>
      </c>
      <c r="C475" s="10" t="s">
        <v>222</v>
      </c>
      <c r="D475" s="11" t="s">
        <v>28</v>
      </c>
      <c r="E475" s="11" t="str">
        <f>CONCATENATE(Tabela132[[#This Row],[TRAMITE_SETOR]],"_Atualiz")</f>
        <v>CIP_Atualiz</v>
      </c>
      <c r="F475" s="12" t="s">
        <v>29</v>
      </c>
      <c r="G475" s="19" t="s">
        <v>26</v>
      </c>
      <c r="H475" s="25">
        <v>41394.770138888889</v>
      </c>
      <c r="I475" s="25">
        <v>41396.517361111109</v>
      </c>
      <c r="J475" s="26" t="s">
        <v>426</v>
      </c>
      <c r="K475" s="14">
        <f t="shared" si="14"/>
        <v>1.7472222222204437</v>
      </c>
      <c r="L475" s="15">
        <f t="shared" si="15"/>
        <v>1.7472222222204437</v>
      </c>
      <c r="M475" s="16">
        <f>NETWORKDAYS.INTL(DATE(YEAR(H475),MONTH(I475),DAY(H475)),DATE(YEAR(I475),MONTH(I475),DAY(I475)),1,[1]LISTAFERIADOS!$B$2:$B$194)</f>
        <v>-20</v>
      </c>
      <c r="N475" s="17" t="str">
        <f>CONCATENATE(HOUR(Tabela132[[#This Row],[DATA INICIO]]),":",MINUTE(Tabela132[[#This Row],[DATA INICIO]]))</f>
        <v>18:29</v>
      </c>
      <c r="O475" s="12"/>
    </row>
    <row r="476" spans="1:15" ht="102" hidden="1" x14ac:dyDescent="0.25">
      <c r="A476" s="22" t="s">
        <v>113</v>
      </c>
      <c r="B476" s="23" t="s">
        <v>368</v>
      </c>
      <c r="C476" s="10" t="s">
        <v>222</v>
      </c>
      <c r="D476" s="11" t="s">
        <v>50</v>
      </c>
      <c r="E476" s="11" t="str">
        <f>CONCATENATE(Tabela132[[#This Row],[TRAMITE_SETOR]],"_Atualiz")</f>
        <v>SC_Atualiz</v>
      </c>
      <c r="F476" s="12" t="s">
        <v>51</v>
      </c>
      <c r="G476" s="12"/>
      <c r="H476" s="25">
        <v>41396.517361111109</v>
      </c>
      <c r="I476" s="25">
        <v>41396.747916666667</v>
      </c>
      <c r="J476" s="26" t="s">
        <v>427</v>
      </c>
      <c r="K476" s="14">
        <f t="shared" si="14"/>
        <v>0.2305555555576575</v>
      </c>
      <c r="L476" s="15">
        <f t="shared" si="15"/>
        <v>0.2305555555576575</v>
      </c>
      <c r="M476" s="16">
        <f>NETWORKDAYS.INTL(DATE(YEAR(H476),MONTH(I476),DAY(H476)),DATE(YEAR(I476),MONTH(I476),DAY(I476)),1,[1]LISTAFERIADOS!$B$2:$B$194)</f>
        <v>1</v>
      </c>
      <c r="N476" s="17" t="str">
        <f>CONCATENATE(HOUR(Tabela132[[#This Row],[DATA INICIO]]),":",MINUTE(Tabela132[[#This Row],[DATA INICIO]]))</f>
        <v>12:25</v>
      </c>
      <c r="O476" s="12"/>
    </row>
    <row r="477" spans="1:15" ht="76.5" hidden="1" x14ac:dyDescent="0.25">
      <c r="A477" s="22" t="s">
        <v>113</v>
      </c>
      <c r="B477" s="23" t="s">
        <v>368</v>
      </c>
      <c r="C477" s="10" t="s">
        <v>222</v>
      </c>
      <c r="D477" s="11" t="s">
        <v>47</v>
      </c>
      <c r="E477" s="11" t="str">
        <f>CONCATENATE(Tabela132[[#This Row],[TRAMITE_SETOR]],"_Atualiz")</f>
        <v>CLC_Atualiz</v>
      </c>
      <c r="F477" s="12" t="s">
        <v>48</v>
      </c>
      <c r="G477" s="12"/>
      <c r="H477" s="25">
        <v>41396.747916666667</v>
      </c>
      <c r="I477" s="25">
        <v>41396.822916666664</v>
      </c>
      <c r="J477" s="26" t="s">
        <v>428</v>
      </c>
      <c r="K477" s="14">
        <f t="shared" si="14"/>
        <v>7.4999999997089617E-2</v>
      </c>
      <c r="L477" s="15">
        <f t="shared" si="15"/>
        <v>7.4999999997089617E-2</v>
      </c>
      <c r="M477" s="16">
        <f>NETWORKDAYS.INTL(DATE(YEAR(H477),MONTH(I477),DAY(H477)),DATE(YEAR(I477),MONTH(I477),DAY(I477)),1,[1]LISTAFERIADOS!$B$2:$B$194)</f>
        <v>1</v>
      </c>
      <c r="N477" s="17" t="str">
        <f>CONCATENATE(HOUR(Tabela132[[#This Row],[DATA INICIO]]),":",MINUTE(Tabela132[[#This Row],[DATA INICIO]]))</f>
        <v>17:57</v>
      </c>
      <c r="O477" s="12"/>
    </row>
    <row r="478" spans="1:15" ht="76.5" hidden="1" x14ac:dyDescent="0.25">
      <c r="A478" s="22" t="s">
        <v>113</v>
      </c>
      <c r="B478" s="23" t="s">
        <v>368</v>
      </c>
      <c r="C478" s="10" t="s">
        <v>222</v>
      </c>
      <c r="D478" s="11" t="s">
        <v>38</v>
      </c>
      <c r="E478" s="11" t="str">
        <f>CONCATENATE(Tabela132[[#This Row],[TRAMITE_SETOR]],"_Atualiz")</f>
        <v>SPO_Atualiz</v>
      </c>
      <c r="F478" s="12" t="s">
        <v>39</v>
      </c>
      <c r="G478" s="12"/>
      <c r="H478" s="25">
        <v>41396.822916666664</v>
      </c>
      <c r="I478" s="25">
        <v>41401.575694444444</v>
      </c>
      <c r="J478" s="26" t="s">
        <v>359</v>
      </c>
      <c r="K478" s="14">
        <f t="shared" si="14"/>
        <v>4.7527777777795563</v>
      </c>
      <c r="L478" s="15">
        <f t="shared" si="15"/>
        <v>4.7527777777795563</v>
      </c>
      <c r="M478" s="16">
        <f>NETWORKDAYS.INTL(DATE(YEAR(H478),MONTH(I478),DAY(H478)),DATE(YEAR(I478),MONTH(I478),DAY(I478)),1,[1]LISTAFERIADOS!$B$2:$B$194)</f>
        <v>4</v>
      </c>
      <c r="N478" s="17" t="str">
        <f>CONCATENATE(HOUR(Tabela132[[#This Row],[DATA INICIO]]),":",MINUTE(Tabela132[[#This Row],[DATA INICIO]]))</f>
        <v>19:45</v>
      </c>
      <c r="O478" s="12"/>
    </row>
    <row r="479" spans="1:15" ht="25.5" hidden="1" x14ac:dyDescent="0.25">
      <c r="A479" s="22" t="s">
        <v>113</v>
      </c>
      <c r="B479" s="23" t="s">
        <v>368</v>
      </c>
      <c r="C479" s="10" t="s">
        <v>222</v>
      </c>
      <c r="D479" s="11" t="s">
        <v>41</v>
      </c>
      <c r="E479" s="11" t="str">
        <f>CONCATENATE(Tabela132[[#This Row],[TRAMITE_SETOR]],"_Atualiz")</f>
        <v>CO_Atualiz</v>
      </c>
      <c r="F479" s="12" t="s">
        <v>42</v>
      </c>
      <c r="G479" s="12"/>
      <c r="H479" s="25">
        <v>41401.575694444444</v>
      </c>
      <c r="I479" s="25">
        <v>41401.597916666666</v>
      </c>
      <c r="J479" s="26" t="s">
        <v>59</v>
      </c>
      <c r="K479" s="14">
        <f t="shared" si="14"/>
        <v>2.2222222221898846E-2</v>
      </c>
      <c r="L479" s="15">
        <f t="shared" si="15"/>
        <v>2.2222222221898846E-2</v>
      </c>
      <c r="M479" s="16">
        <f>NETWORKDAYS.INTL(DATE(YEAR(H479),MONTH(I479),DAY(H479)),DATE(YEAR(I479),MONTH(I479),DAY(I479)),1,[1]LISTAFERIADOS!$B$2:$B$194)</f>
        <v>1</v>
      </c>
      <c r="N479" s="17" t="str">
        <f>CONCATENATE(HOUR(Tabela132[[#This Row],[DATA INICIO]]),":",MINUTE(Tabela132[[#This Row],[DATA INICIO]]))</f>
        <v>13:49</v>
      </c>
      <c r="O479" s="12"/>
    </row>
    <row r="480" spans="1:15" ht="51" hidden="1" x14ac:dyDescent="0.25">
      <c r="A480" s="22" t="s">
        <v>113</v>
      </c>
      <c r="B480" s="23" t="s">
        <v>368</v>
      </c>
      <c r="C480" s="10" t="s">
        <v>222</v>
      </c>
      <c r="D480" s="11" t="s">
        <v>44</v>
      </c>
      <c r="E480" s="11" t="str">
        <f>CONCATENATE(Tabela132[[#This Row],[TRAMITE_SETOR]],"_Atualiz")</f>
        <v>SECOFC_Atualiz</v>
      </c>
      <c r="F480" s="12" t="s">
        <v>45</v>
      </c>
      <c r="G480" s="12"/>
      <c r="H480" s="25">
        <v>41401.597916666666</v>
      </c>
      <c r="I480" s="25">
        <v>41401.618750000001</v>
      </c>
      <c r="J480" s="26" t="s">
        <v>429</v>
      </c>
      <c r="K480" s="14">
        <f t="shared" si="14"/>
        <v>2.0833333335758653E-2</v>
      </c>
      <c r="L480" s="15">
        <f t="shared" si="15"/>
        <v>2.0833333335758653E-2</v>
      </c>
      <c r="M480" s="16">
        <f>NETWORKDAYS.INTL(DATE(YEAR(H480),MONTH(I480),DAY(H480)),DATE(YEAR(I480),MONTH(I480),DAY(I480)),1,[1]LISTAFERIADOS!$B$2:$B$194)</f>
        <v>1</v>
      </c>
      <c r="N480" s="17" t="str">
        <f>CONCATENATE(HOUR(Tabela132[[#This Row],[DATA INICIO]]),":",MINUTE(Tabela132[[#This Row],[DATA INICIO]]))</f>
        <v>14:21</v>
      </c>
      <c r="O480" s="12"/>
    </row>
    <row r="481" spans="1:15" ht="38.25" hidden="1" x14ac:dyDescent="0.25">
      <c r="A481" s="22" t="s">
        <v>113</v>
      </c>
      <c r="B481" s="23" t="s">
        <v>368</v>
      </c>
      <c r="C481" s="10" t="s">
        <v>222</v>
      </c>
      <c r="D481" s="11" t="s">
        <v>47</v>
      </c>
      <c r="E481" s="11" t="str">
        <f>CONCATENATE(Tabela132[[#This Row],[TRAMITE_SETOR]],"_Atualiz")</f>
        <v>CLC_Atualiz</v>
      </c>
      <c r="F481" s="12" t="s">
        <v>48</v>
      </c>
      <c r="G481" s="12"/>
      <c r="H481" s="25">
        <v>41401.618750000001</v>
      </c>
      <c r="I481" s="25">
        <v>41401.720833333333</v>
      </c>
      <c r="J481" s="26" t="s">
        <v>204</v>
      </c>
      <c r="K481" s="14">
        <f t="shared" si="14"/>
        <v>0.10208333333139308</v>
      </c>
      <c r="L481" s="15">
        <f t="shared" si="15"/>
        <v>0.10208333333139308</v>
      </c>
      <c r="M481" s="16">
        <f>NETWORKDAYS.INTL(DATE(YEAR(H481),MONTH(I481),DAY(H481)),DATE(YEAR(I481),MONTH(I481),DAY(I481)),1,[1]LISTAFERIADOS!$B$2:$B$194)</f>
        <v>1</v>
      </c>
      <c r="N481" s="17" t="str">
        <f>CONCATENATE(HOUR(Tabela132[[#This Row],[DATA INICIO]]),":",MINUTE(Tabela132[[#This Row],[DATA INICIO]]))</f>
        <v>14:51</v>
      </c>
      <c r="O481" s="12"/>
    </row>
    <row r="482" spans="1:15" ht="51" hidden="1" x14ac:dyDescent="0.25">
      <c r="A482" s="22" t="s">
        <v>113</v>
      </c>
      <c r="B482" s="23" t="s">
        <v>368</v>
      </c>
      <c r="C482" s="10" t="s">
        <v>222</v>
      </c>
      <c r="D482" s="11" t="s">
        <v>239</v>
      </c>
      <c r="E482" s="11" t="str">
        <f>CONCATENATE(Tabela132[[#This Row],[TRAMITE_SETOR]],"_Atualiz")</f>
        <v>SLIC_Atualiz</v>
      </c>
      <c r="F482" s="12" t="s">
        <v>240</v>
      </c>
      <c r="G482" s="12"/>
      <c r="H482" s="25">
        <v>41401.720833333333</v>
      </c>
      <c r="I482" s="25">
        <v>41404.814583333333</v>
      </c>
      <c r="J482" s="26" t="s">
        <v>363</v>
      </c>
      <c r="K482" s="14">
        <f t="shared" si="14"/>
        <v>3.09375</v>
      </c>
      <c r="L482" s="15">
        <f t="shared" si="15"/>
        <v>3.09375</v>
      </c>
      <c r="M482" s="16">
        <f>NETWORKDAYS.INTL(DATE(YEAR(H482),MONTH(I482),DAY(H482)),DATE(YEAR(I482),MONTH(I482),DAY(I482)),1,[1]LISTAFERIADOS!$B$2:$B$194)</f>
        <v>4</v>
      </c>
      <c r="N482" s="17" t="str">
        <f>CONCATENATE(HOUR(Tabela132[[#This Row],[DATA INICIO]]),":",MINUTE(Tabela132[[#This Row],[DATA INICIO]]))</f>
        <v>17:18</v>
      </c>
      <c r="O482" s="12"/>
    </row>
    <row r="483" spans="1:15" ht="127.5" hidden="1" x14ac:dyDescent="0.25">
      <c r="A483" s="22" t="s">
        <v>113</v>
      </c>
      <c r="B483" s="23" t="s">
        <v>368</v>
      </c>
      <c r="C483" s="10" t="s">
        <v>222</v>
      </c>
      <c r="D483" s="11" t="s">
        <v>50</v>
      </c>
      <c r="E483" s="11" t="str">
        <f>CONCATENATE(Tabela132[[#This Row],[TRAMITE_SETOR]],"_Atualiz")</f>
        <v>SC_Atualiz</v>
      </c>
      <c r="F483" s="12" t="s">
        <v>51</v>
      </c>
      <c r="G483" s="12"/>
      <c r="H483" s="25">
        <v>41404.814583333333</v>
      </c>
      <c r="I483" s="25">
        <v>41407.554861111108</v>
      </c>
      <c r="J483" s="26" t="s">
        <v>430</v>
      </c>
      <c r="K483" s="14">
        <f t="shared" si="14"/>
        <v>2.7402777777751908</v>
      </c>
      <c r="L483" s="15">
        <f t="shared" si="15"/>
        <v>2.7402777777751908</v>
      </c>
      <c r="M483" s="16">
        <f>NETWORKDAYS.INTL(DATE(YEAR(H483),MONTH(I483),DAY(H483)),DATE(YEAR(I483),MONTH(I483),DAY(I483)),1,[1]LISTAFERIADOS!$B$2:$B$194)</f>
        <v>2</v>
      </c>
      <c r="N483" s="17" t="str">
        <f>CONCATENATE(HOUR(Tabela132[[#This Row],[DATA INICIO]]),":",MINUTE(Tabela132[[#This Row],[DATA INICIO]]))</f>
        <v>19:33</v>
      </c>
      <c r="O483" s="12"/>
    </row>
    <row r="484" spans="1:15" ht="63.75" hidden="1" x14ac:dyDescent="0.25">
      <c r="A484" s="22" t="s">
        <v>113</v>
      </c>
      <c r="B484" s="23" t="s">
        <v>368</v>
      </c>
      <c r="C484" s="10" t="s">
        <v>222</v>
      </c>
      <c r="D484" s="11" t="s">
        <v>239</v>
      </c>
      <c r="E484" s="11" t="str">
        <f>CONCATENATE(Tabela132[[#This Row],[TRAMITE_SETOR]],"_Atualiz")</f>
        <v>SLIC_Atualiz</v>
      </c>
      <c r="F484" s="12" t="s">
        <v>240</v>
      </c>
      <c r="G484" s="12"/>
      <c r="H484" s="25">
        <v>41407.554861111108</v>
      </c>
      <c r="I484" s="25">
        <v>41408.765972222223</v>
      </c>
      <c r="J484" s="26" t="s">
        <v>423</v>
      </c>
      <c r="K484" s="14">
        <f t="shared" si="14"/>
        <v>1.211111111115315</v>
      </c>
      <c r="L484" s="15">
        <f t="shared" si="15"/>
        <v>1.211111111115315</v>
      </c>
      <c r="M484" s="16">
        <f>NETWORKDAYS.INTL(DATE(YEAR(H484),MONTH(I484),DAY(H484)),DATE(YEAR(I484),MONTH(I484),DAY(I484)),1,[1]LISTAFERIADOS!$B$2:$B$194)</f>
        <v>2</v>
      </c>
      <c r="N484" s="17" t="str">
        <f>CONCATENATE(HOUR(Tabela132[[#This Row],[DATA INICIO]]),":",MINUTE(Tabela132[[#This Row],[DATA INICIO]]))</f>
        <v>13:19</v>
      </c>
      <c r="O484" s="12"/>
    </row>
    <row r="485" spans="1:15" ht="89.25" hidden="1" x14ac:dyDescent="0.25">
      <c r="A485" s="22" t="s">
        <v>113</v>
      </c>
      <c r="B485" s="23" t="s">
        <v>368</v>
      </c>
      <c r="C485" s="10" t="s">
        <v>222</v>
      </c>
      <c r="D485" s="11" t="s">
        <v>54</v>
      </c>
      <c r="E485" s="11" t="str">
        <f>CONCATENATE(Tabela132[[#This Row],[TRAMITE_SETOR]],"_Atualiz")</f>
        <v>SCON_Atualiz</v>
      </c>
      <c r="F485" s="12" t="s">
        <v>55</v>
      </c>
      <c r="G485" s="12"/>
      <c r="H485" s="25">
        <v>41408.765972222223</v>
      </c>
      <c r="I485" s="25">
        <v>41410.808333333334</v>
      </c>
      <c r="J485" s="26" t="s">
        <v>431</v>
      </c>
      <c r="K485" s="14">
        <f t="shared" si="14"/>
        <v>2.0423611111109494</v>
      </c>
      <c r="L485" s="15">
        <f t="shared" si="15"/>
        <v>2.0423611111109494</v>
      </c>
      <c r="M485" s="16">
        <f>NETWORKDAYS.INTL(DATE(YEAR(H485),MONTH(I485),DAY(H485)),DATE(YEAR(I485),MONTH(I485),DAY(I485)),1,[1]LISTAFERIADOS!$B$2:$B$194)</f>
        <v>3</v>
      </c>
      <c r="N485" s="17" t="str">
        <f>CONCATENATE(HOUR(Tabela132[[#This Row],[DATA INICIO]]),":",MINUTE(Tabela132[[#This Row],[DATA INICIO]]))</f>
        <v>18:23</v>
      </c>
      <c r="O485" s="12"/>
    </row>
    <row r="486" spans="1:15" ht="25.5" hidden="1" x14ac:dyDescent="0.25">
      <c r="A486" s="22" t="s">
        <v>113</v>
      </c>
      <c r="B486" s="23" t="s">
        <v>368</v>
      </c>
      <c r="C486" s="10" t="s">
        <v>222</v>
      </c>
      <c r="D486" s="11" t="s">
        <v>239</v>
      </c>
      <c r="E486" s="11" t="str">
        <f>CONCATENATE(Tabela132[[#This Row],[TRAMITE_SETOR]],"_Atualiz")</f>
        <v>SLIC_Atualiz</v>
      </c>
      <c r="F486" s="12" t="s">
        <v>240</v>
      </c>
      <c r="G486" s="12"/>
      <c r="H486" s="25">
        <v>41410.808333333334</v>
      </c>
      <c r="I486" s="25">
        <v>41411.767361111109</v>
      </c>
      <c r="J486" s="26" t="s">
        <v>432</v>
      </c>
      <c r="K486" s="14">
        <f t="shared" si="14"/>
        <v>0.95902777777519077</v>
      </c>
      <c r="L486" s="15">
        <f t="shared" si="15"/>
        <v>0.95902777777519077</v>
      </c>
      <c r="M486" s="16">
        <f>NETWORKDAYS.INTL(DATE(YEAR(H486),MONTH(I486),DAY(H486)),DATE(YEAR(I486),MONTH(I486),DAY(I486)),1,[1]LISTAFERIADOS!$B$2:$B$194)</f>
        <v>2</v>
      </c>
      <c r="N486" s="17" t="str">
        <f>CONCATENATE(HOUR(Tabela132[[#This Row],[DATA INICIO]]),":",MINUTE(Tabela132[[#This Row],[DATA INICIO]]))</f>
        <v>19:24</v>
      </c>
      <c r="O486" s="12"/>
    </row>
    <row r="487" spans="1:15" ht="51" hidden="1" x14ac:dyDescent="0.25">
      <c r="A487" s="22" t="s">
        <v>113</v>
      </c>
      <c r="B487" s="23" t="s">
        <v>368</v>
      </c>
      <c r="C487" s="10" t="s">
        <v>222</v>
      </c>
      <c r="D487" s="11" t="s">
        <v>47</v>
      </c>
      <c r="E487" s="11" t="str">
        <f>CONCATENATE(Tabela132[[#This Row],[TRAMITE_SETOR]],"_Atualiz")</f>
        <v>CLC_Atualiz</v>
      </c>
      <c r="F487" s="12" t="s">
        <v>48</v>
      </c>
      <c r="G487" s="12"/>
      <c r="H487" s="25">
        <v>41411.767361111109</v>
      </c>
      <c r="I487" s="25">
        <v>41411.801388888889</v>
      </c>
      <c r="J487" s="26" t="s">
        <v>433</v>
      </c>
      <c r="K487" s="14">
        <f t="shared" si="14"/>
        <v>3.4027777779556345E-2</v>
      </c>
      <c r="L487" s="15">
        <f t="shared" si="15"/>
        <v>3.4027777779556345E-2</v>
      </c>
      <c r="M487" s="16">
        <f>NETWORKDAYS.INTL(DATE(YEAR(H487),MONTH(I487),DAY(H487)),DATE(YEAR(I487),MONTH(I487),DAY(I487)),1,[1]LISTAFERIADOS!$B$2:$B$194)</f>
        <v>1</v>
      </c>
      <c r="N487" s="17" t="str">
        <f>CONCATENATE(HOUR(Tabela132[[#This Row],[DATA INICIO]]),":",MINUTE(Tabela132[[#This Row],[DATA INICIO]]))</f>
        <v>18:25</v>
      </c>
      <c r="O487" s="12"/>
    </row>
    <row r="488" spans="1:15" ht="51" hidden="1" x14ac:dyDescent="0.25">
      <c r="A488" s="22" t="s">
        <v>113</v>
      </c>
      <c r="B488" s="23" t="s">
        <v>368</v>
      </c>
      <c r="C488" s="10" t="s">
        <v>222</v>
      </c>
      <c r="D488" s="11" t="s">
        <v>66</v>
      </c>
      <c r="E488" s="11" t="str">
        <f>CONCATENATE(Tabela132[[#This Row],[TRAMITE_SETOR]],"_Atualiz")</f>
        <v>CPL_Atualiz</v>
      </c>
      <c r="F488" s="12" t="s">
        <v>67</v>
      </c>
      <c r="G488" s="12"/>
      <c r="H488" s="25">
        <v>41411.801388888889</v>
      </c>
      <c r="I488" s="25">
        <v>41415.676388888889</v>
      </c>
      <c r="J488" s="26" t="s">
        <v>434</v>
      </c>
      <c r="K488" s="14">
        <f t="shared" si="14"/>
        <v>3.875</v>
      </c>
      <c r="L488" s="15">
        <f t="shared" si="15"/>
        <v>3.875</v>
      </c>
      <c r="M488" s="16">
        <f>NETWORKDAYS.INTL(DATE(YEAR(H488),MONTH(I488),DAY(H488)),DATE(YEAR(I488),MONTH(I488),DAY(I488)),1,[1]LISTAFERIADOS!$B$2:$B$194)</f>
        <v>3</v>
      </c>
      <c r="N488" s="17" t="str">
        <f>CONCATENATE(HOUR(Tabela132[[#This Row],[DATA INICIO]]),":",MINUTE(Tabela132[[#This Row],[DATA INICIO]]))</f>
        <v>19:14</v>
      </c>
      <c r="O488" s="12"/>
    </row>
    <row r="489" spans="1:15" hidden="1" x14ac:dyDescent="0.25">
      <c r="A489" s="22" t="s">
        <v>113</v>
      </c>
      <c r="B489" s="23" t="s">
        <v>368</v>
      </c>
      <c r="C489" s="10" t="s">
        <v>222</v>
      </c>
      <c r="D489" s="11" t="s">
        <v>69</v>
      </c>
      <c r="E489" s="11" t="str">
        <f>CONCATENATE(Tabela132[[#This Row],[TRAMITE_SETOR]],"_Atualiz")</f>
        <v>ASSDG_Atualiz</v>
      </c>
      <c r="F489" s="12" t="s">
        <v>70</v>
      </c>
      <c r="G489" s="12"/>
      <c r="H489" s="25">
        <v>41415.676388888889</v>
      </c>
      <c r="I489" s="25">
        <v>41416.652777777781</v>
      </c>
      <c r="J489" s="26" t="s">
        <v>289</v>
      </c>
      <c r="K489" s="14">
        <f t="shared" si="14"/>
        <v>0.97638888889196096</v>
      </c>
      <c r="L489" s="15">
        <f t="shared" si="15"/>
        <v>0.97638888889196096</v>
      </c>
      <c r="M489" s="16">
        <f>NETWORKDAYS.INTL(DATE(YEAR(H489),MONTH(I489),DAY(H489)),DATE(YEAR(I489),MONTH(I489),DAY(I489)),1,[1]LISTAFERIADOS!$B$2:$B$194)</f>
        <v>2</v>
      </c>
      <c r="N489" s="17" t="str">
        <f>CONCATENATE(HOUR(Tabela132[[#This Row],[DATA INICIO]]),":",MINUTE(Tabela132[[#This Row],[DATA INICIO]]))</f>
        <v>16:14</v>
      </c>
      <c r="O489" s="12"/>
    </row>
    <row r="490" spans="1:15" ht="25.5" hidden="1" x14ac:dyDescent="0.25">
      <c r="A490" s="22" t="s">
        <v>113</v>
      </c>
      <c r="B490" s="23" t="s">
        <v>368</v>
      </c>
      <c r="C490" s="10" t="s">
        <v>222</v>
      </c>
      <c r="D490" s="11" t="s">
        <v>21</v>
      </c>
      <c r="E490" s="11" t="str">
        <f>CONCATENATE(Tabela132[[#This Row],[TRAMITE_SETOR]],"_Atualiz")</f>
        <v>DG_Atualiz</v>
      </c>
      <c r="F490" s="12" t="s">
        <v>22</v>
      </c>
      <c r="G490" s="12"/>
      <c r="H490" s="25">
        <v>41416.652777777781</v>
      </c>
      <c r="I490" s="25">
        <v>41416.668055555558</v>
      </c>
      <c r="J490" s="26" t="s">
        <v>98</v>
      </c>
      <c r="K490" s="14">
        <f t="shared" si="14"/>
        <v>1.5277777776645962E-2</v>
      </c>
      <c r="L490" s="15">
        <f t="shared" si="15"/>
        <v>1.5277777776645962E-2</v>
      </c>
      <c r="M490" s="16">
        <f>NETWORKDAYS.INTL(DATE(YEAR(H490),MONTH(I490),DAY(H490)),DATE(YEAR(I490),MONTH(I490),DAY(I490)),1,[1]LISTAFERIADOS!$B$2:$B$194)</f>
        <v>1</v>
      </c>
      <c r="N490" s="17" t="str">
        <f>CONCATENATE(HOUR(Tabela132[[#This Row],[DATA INICIO]]),":",MINUTE(Tabela132[[#This Row],[DATA INICIO]]))</f>
        <v>15:40</v>
      </c>
      <c r="O490" s="12"/>
    </row>
    <row r="491" spans="1:15" ht="38.25" hidden="1" x14ac:dyDescent="0.25">
      <c r="A491" s="22" t="s">
        <v>113</v>
      </c>
      <c r="B491" s="23" t="s">
        <v>368</v>
      </c>
      <c r="C491" s="10" t="s">
        <v>222</v>
      </c>
      <c r="D491" s="11" t="s">
        <v>239</v>
      </c>
      <c r="E491" s="11" t="str">
        <f>CONCATENATE(Tabela132[[#This Row],[TRAMITE_SETOR]],"_Atualiz")</f>
        <v>SLIC_Atualiz</v>
      </c>
      <c r="F491" s="12" t="s">
        <v>240</v>
      </c>
      <c r="G491" s="12"/>
      <c r="H491" s="25">
        <v>41416.668055555558</v>
      </c>
      <c r="I491" s="25">
        <v>41417.74722222222</v>
      </c>
      <c r="J491" s="26" t="s">
        <v>435</v>
      </c>
      <c r="K491" s="14">
        <f t="shared" si="14"/>
        <v>1.0791666666627862</v>
      </c>
      <c r="L491" s="15">
        <f t="shared" si="15"/>
        <v>1.0791666666627862</v>
      </c>
      <c r="M491" s="16">
        <f>NETWORKDAYS.INTL(DATE(YEAR(H491),MONTH(I491),DAY(H491)),DATE(YEAR(I491),MONTH(I491),DAY(I491)),1,[1]LISTAFERIADOS!$B$2:$B$194)</f>
        <v>2</v>
      </c>
      <c r="N491" s="17" t="str">
        <f>CONCATENATE(HOUR(Tabela132[[#This Row],[DATA INICIO]]),":",MINUTE(Tabela132[[#This Row],[DATA INICIO]]))</f>
        <v>16:2</v>
      </c>
      <c r="O491" s="12"/>
    </row>
    <row r="492" spans="1:15" ht="51" hidden="1" x14ac:dyDescent="0.25">
      <c r="A492" s="22" t="s">
        <v>113</v>
      </c>
      <c r="B492" s="23" t="s">
        <v>368</v>
      </c>
      <c r="C492" s="10" t="s">
        <v>222</v>
      </c>
      <c r="D492" s="11" t="s">
        <v>66</v>
      </c>
      <c r="E492" s="11" t="str">
        <f>CONCATENATE(Tabela132[[#This Row],[TRAMITE_SETOR]],"_Atualiz")</f>
        <v>CPL_Atualiz</v>
      </c>
      <c r="F492" s="12" t="s">
        <v>67</v>
      </c>
      <c r="G492" s="12"/>
      <c r="H492" s="25">
        <v>41417.74722222222</v>
      </c>
      <c r="I492" s="25">
        <v>41417.752083333333</v>
      </c>
      <c r="J492" s="26" t="s">
        <v>436</v>
      </c>
      <c r="K492" s="14">
        <f t="shared" si="14"/>
        <v>4.8611111124046147E-3</v>
      </c>
      <c r="L492" s="15">
        <f t="shared" si="15"/>
        <v>4.8611111124046147E-3</v>
      </c>
      <c r="M492" s="16">
        <f>NETWORKDAYS.INTL(DATE(YEAR(H492),MONTH(I492),DAY(H492)),DATE(YEAR(I492),MONTH(I492),DAY(I492)),1,[1]LISTAFERIADOS!$B$2:$B$194)</f>
        <v>1</v>
      </c>
      <c r="N492" s="17" t="str">
        <f>CONCATENATE(HOUR(Tabela132[[#This Row],[DATA INICIO]]),":",MINUTE(Tabela132[[#This Row],[DATA INICIO]]))</f>
        <v>17:56</v>
      </c>
      <c r="O492" s="12"/>
    </row>
    <row r="493" spans="1:15" hidden="1" x14ac:dyDescent="0.25">
      <c r="A493" s="22" t="s">
        <v>113</v>
      </c>
      <c r="B493" s="23" t="s">
        <v>368</v>
      </c>
      <c r="C493" s="10" t="s">
        <v>222</v>
      </c>
      <c r="D493" s="11" t="s">
        <v>239</v>
      </c>
      <c r="E493" s="11" t="str">
        <f>CONCATENATE(Tabela132[[#This Row],[TRAMITE_SETOR]],"_Atualiz")</f>
        <v>SLIC_Atualiz</v>
      </c>
      <c r="F493" s="12" t="s">
        <v>240</v>
      </c>
      <c r="G493" s="12"/>
      <c r="H493" s="25">
        <v>41417.752083333333</v>
      </c>
      <c r="I493" s="25">
        <v>41417.76458333333</v>
      </c>
      <c r="J493" s="26" t="s">
        <v>102</v>
      </c>
      <c r="K493" s="14">
        <f t="shared" si="14"/>
        <v>1.2499999997089617E-2</v>
      </c>
      <c r="L493" s="15">
        <f t="shared" si="15"/>
        <v>1.2499999997089617E-2</v>
      </c>
      <c r="M493" s="16">
        <f>NETWORKDAYS.INTL(DATE(YEAR(H493),MONTH(I493),DAY(H493)),DATE(YEAR(I493),MONTH(I493),DAY(I493)),1,[1]LISTAFERIADOS!$B$2:$B$194)</f>
        <v>1</v>
      </c>
      <c r="N493" s="17" t="str">
        <f>CONCATENATE(HOUR(Tabela132[[#This Row],[DATA INICIO]]),":",MINUTE(Tabela132[[#This Row],[DATA INICIO]]))</f>
        <v>18:3</v>
      </c>
      <c r="O493" s="12"/>
    </row>
    <row r="494" spans="1:15" ht="51" hidden="1" x14ac:dyDescent="0.25">
      <c r="A494" s="22" t="s">
        <v>113</v>
      </c>
      <c r="B494" s="23" t="s">
        <v>368</v>
      </c>
      <c r="C494" s="10" t="s">
        <v>222</v>
      </c>
      <c r="D494" s="11" t="s">
        <v>66</v>
      </c>
      <c r="E494" s="11" t="str">
        <f>CONCATENATE(Tabela132[[#This Row],[TRAMITE_SETOR]],"_Atualiz")</f>
        <v>CPL_Atualiz</v>
      </c>
      <c r="F494" s="12" t="s">
        <v>67</v>
      </c>
      <c r="G494" s="12"/>
      <c r="H494" s="25">
        <v>41417.76458333333</v>
      </c>
      <c r="I494" s="25">
        <v>41417.790277777778</v>
      </c>
      <c r="J494" s="26" t="s">
        <v>436</v>
      </c>
      <c r="K494" s="14">
        <f t="shared" si="14"/>
        <v>2.5694444448163267E-2</v>
      </c>
      <c r="L494" s="15">
        <f t="shared" si="15"/>
        <v>2.5694444448163267E-2</v>
      </c>
      <c r="M494" s="16">
        <f>NETWORKDAYS.INTL(DATE(YEAR(H494),MONTH(I494),DAY(H494)),DATE(YEAR(I494),MONTH(I494),DAY(I494)),1,[1]LISTAFERIADOS!$B$2:$B$194)</f>
        <v>1</v>
      </c>
      <c r="N494" s="17" t="str">
        <f>CONCATENATE(HOUR(Tabela132[[#This Row],[DATA INICIO]]),":",MINUTE(Tabela132[[#This Row],[DATA INICIO]]))</f>
        <v>18:21</v>
      </c>
      <c r="O494" s="12"/>
    </row>
    <row r="495" spans="1:15" ht="25.5" hidden="1" x14ac:dyDescent="0.25">
      <c r="A495" s="22" t="s">
        <v>113</v>
      </c>
      <c r="B495" s="23" t="s">
        <v>368</v>
      </c>
      <c r="C495" s="10" t="s">
        <v>222</v>
      </c>
      <c r="D495" s="11" t="s">
        <v>239</v>
      </c>
      <c r="E495" s="11" t="str">
        <f>CONCATENATE(Tabela132[[#This Row],[TRAMITE_SETOR]],"_Atualiz")</f>
        <v>SLIC_Atualiz</v>
      </c>
      <c r="F495" s="12" t="s">
        <v>240</v>
      </c>
      <c r="G495" s="12"/>
      <c r="H495" s="25">
        <v>41417.790277777778</v>
      </c>
      <c r="I495" s="25">
        <v>41422.59097222222</v>
      </c>
      <c r="J495" s="26" t="s">
        <v>251</v>
      </c>
      <c r="K495" s="14">
        <f t="shared" si="14"/>
        <v>4.8006944444423425</v>
      </c>
      <c r="L495" s="15">
        <f t="shared" si="15"/>
        <v>4.8006944444423425</v>
      </c>
      <c r="M495" s="16">
        <f>NETWORKDAYS.INTL(DATE(YEAR(H495),MONTH(I495),DAY(H495)),DATE(YEAR(I495),MONTH(I495),DAY(I495)),1,[1]LISTAFERIADOS!$B$2:$B$194)</f>
        <v>4</v>
      </c>
      <c r="N495" s="17" t="str">
        <f>CONCATENATE(HOUR(Tabela132[[#This Row],[DATA INICIO]]),":",MINUTE(Tabela132[[#This Row],[DATA INICIO]]))</f>
        <v>18:58</v>
      </c>
      <c r="O495" s="12"/>
    </row>
    <row r="496" spans="1:15" ht="38.25" hidden="1" x14ac:dyDescent="0.25">
      <c r="A496" s="22" t="s">
        <v>113</v>
      </c>
      <c r="B496" s="23" t="s">
        <v>368</v>
      </c>
      <c r="C496" s="10" t="s">
        <v>222</v>
      </c>
      <c r="D496" s="11" t="s">
        <v>35</v>
      </c>
      <c r="E496" s="11" t="str">
        <f>CONCATENATE(Tabela132[[#This Row],[TRAMITE_SETOR]],"_Atualiz")</f>
        <v>SECADM_Atualiz</v>
      </c>
      <c r="F496" s="12" t="s">
        <v>36</v>
      </c>
      <c r="G496" s="12"/>
      <c r="H496" s="25">
        <v>41422.59097222222</v>
      </c>
      <c r="I496" s="25">
        <v>41422.700694444444</v>
      </c>
      <c r="J496" s="26" t="s">
        <v>437</v>
      </c>
      <c r="K496" s="14">
        <f t="shared" si="14"/>
        <v>0.10972222222335404</v>
      </c>
      <c r="L496" s="15">
        <f t="shared" si="15"/>
        <v>0.10972222222335404</v>
      </c>
      <c r="M496" s="16">
        <f>NETWORKDAYS.INTL(DATE(YEAR(H496),MONTH(I496),DAY(H496)),DATE(YEAR(I496),MONTH(I496),DAY(I496)),1,[1]LISTAFERIADOS!$B$2:$B$194)</f>
        <v>1</v>
      </c>
      <c r="N496" s="17" t="str">
        <f>CONCATENATE(HOUR(Tabela132[[#This Row],[DATA INICIO]]),":",MINUTE(Tabela132[[#This Row],[DATA INICIO]]))</f>
        <v>14:11</v>
      </c>
      <c r="O496" s="12"/>
    </row>
    <row r="497" spans="1:15" ht="89.25" hidden="1" x14ac:dyDescent="0.25">
      <c r="A497" s="22" t="s">
        <v>113</v>
      </c>
      <c r="B497" s="23" t="s">
        <v>368</v>
      </c>
      <c r="C497" s="10" t="s">
        <v>222</v>
      </c>
      <c r="D497" s="11" t="s">
        <v>54</v>
      </c>
      <c r="E497" s="11" t="str">
        <f>CONCATENATE(Tabela132[[#This Row],[TRAMITE_SETOR]],"_Atualiz")</f>
        <v>SCON_Atualiz</v>
      </c>
      <c r="F497" s="12" t="s">
        <v>55</v>
      </c>
      <c r="G497" s="12"/>
      <c r="H497" s="25">
        <v>41422.700694444444</v>
      </c>
      <c r="I497" s="25">
        <v>41422.722916666666</v>
      </c>
      <c r="J497" s="26" t="s">
        <v>438</v>
      </c>
      <c r="K497" s="14">
        <f t="shared" si="14"/>
        <v>2.2222222221898846E-2</v>
      </c>
      <c r="L497" s="15">
        <f t="shared" si="15"/>
        <v>2.2222222221898846E-2</v>
      </c>
      <c r="M497" s="16">
        <f>NETWORKDAYS.INTL(DATE(YEAR(H497),MONTH(I497),DAY(H497)),DATE(YEAR(I497),MONTH(I497),DAY(I497)),1,[1]LISTAFERIADOS!$B$2:$B$194)</f>
        <v>1</v>
      </c>
      <c r="N497" s="17" t="str">
        <f>CONCATENATE(HOUR(Tabela132[[#This Row],[DATA INICIO]]),":",MINUTE(Tabela132[[#This Row],[DATA INICIO]]))</f>
        <v>16:49</v>
      </c>
      <c r="O497" s="12"/>
    </row>
    <row r="498" spans="1:15" ht="38.25" hidden="1" x14ac:dyDescent="0.25">
      <c r="A498" s="22" t="s">
        <v>113</v>
      </c>
      <c r="B498" s="23" t="s">
        <v>368</v>
      </c>
      <c r="C498" s="10" t="s">
        <v>222</v>
      </c>
      <c r="D498" s="11" t="s">
        <v>66</v>
      </c>
      <c r="E498" s="11" t="str">
        <f>CONCATENATE(Tabela132[[#This Row],[TRAMITE_SETOR]],"_Atualiz")</f>
        <v>CPL_Atualiz</v>
      </c>
      <c r="F498" s="12" t="s">
        <v>67</v>
      </c>
      <c r="G498" s="12"/>
      <c r="H498" s="25">
        <v>41422.722916666666</v>
      </c>
      <c r="I498" s="25">
        <v>41450.631249999999</v>
      </c>
      <c r="J498" s="26" t="s">
        <v>439</v>
      </c>
      <c r="K498" s="14">
        <f t="shared" si="14"/>
        <v>27.908333333332848</v>
      </c>
      <c r="L498" s="15">
        <f t="shared" si="15"/>
        <v>27.908333333332848</v>
      </c>
      <c r="M498" s="16">
        <f>NETWORKDAYS.INTL(DATE(YEAR(H498),MONTH(I498),DAY(H498)),DATE(YEAR(I498),MONTH(I498),DAY(I498)),1,[1]LISTAFERIADOS!$B$2:$B$194)</f>
        <v>-4</v>
      </c>
      <c r="N498" s="17" t="str">
        <f>CONCATENATE(HOUR(Tabela132[[#This Row],[DATA INICIO]]),":",MINUTE(Tabela132[[#This Row],[DATA INICIO]]))</f>
        <v>17:21</v>
      </c>
      <c r="O498" s="12"/>
    </row>
    <row r="499" spans="1:15" ht="51" hidden="1" x14ac:dyDescent="0.25">
      <c r="A499" s="22" t="s">
        <v>113</v>
      </c>
      <c r="B499" s="23" t="s">
        <v>368</v>
      </c>
      <c r="C499" s="10" t="s">
        <v>222</v>
      </c>
      <c r="D499" s="11" t="s">
        <v>69</v>
      </c>
      <c r="E499" s="11" t="str">
        <f>CONCATENATE(Tabela132[[#This Row],[TRAMITE_SETOR]],"_Atualiz")</f>
        <v>ASSDG_Atualiz</v>
      </c>
      <c r="F499" s="12" t="s">
        <v>70</v>
      </c>
      <c r="G499" s="12"/>
      <c r="H499" s="25">
        <v>41450.631249999999</v>
      </c>
      <c r="I499" s="25">
        <v>41450.686111111114</v>
      </c>
      <c r="J499" s="26" t="s">
        <v>440</v>
      </c>
      <c r="K499" s="14">
        <f t="shared" si="14"/>
        <v>5.4861111115314998E-2</v>
      </c>
      <c r="L499" s="15">
        <f t="shared" si="15"/>
        <v>5.4861111115314998E-2</v>
      </c>
      <c r="M499" s="16">
        <f>NETWORKDAYS.INTL(DATE(YEAR(H499),MONTH(I499),DAY(H499)),DATE(YEAR(I499),MONTH(I499),DAY(I499)),1,[1]LISTAFERIADOS!$B$2:$B$194)</f>
        <v>1</v>
      </c>
      <c r="N499" s="17" t="str">
        <f>CONCATENATE(HOUR(Tabela132[[#This Row],[DATA INICIO]]),":",MINUTE(Tabela132[[#This Row],[DATA INICIO]]))</f>
        <v>15:9</v>
      </c>
      <c r="O499" s="12"/>
    </row>
    <row r="500" spans="1:15" hidden="1" x14ac:dyDescent="0.25">
      <c r="A500" s="22" t="s">
        <v>113</v>
      </c>
      <c r="B500" s="23" t="s">
        <v>368</v>
      </c>
      <c r="C500" s="10" t="s">
        <v>222</v>
      </c>
      <c r="D500" s="11" t="s">
        <v>66</v>
      </c>
      <c r="E500" s="11" t="str">
        <f>CONCATENATE(Tabela132[[#This Row],[TRAMITE_SETOR]],"_Atualiz")</f>
        <v>CPL_Atualiz</v>
      </c>
      <c r="F500" s="12" t="s">
        <v>67</v>
      </c>
      <c r="G500" s="12"/>
      <c r="H500" s="25">
        <v>41450.686111111114</v>
      </c>
      <c r="I500" s="25">
        <v>41450.75</v>
      </c>
      <c r="J500" s="26" t="s">
        <v>273</v>
      </c>
      <c r="K500" s="14">
        <f t="shared" si="14"/>
        <v>6.3888888886140194E-2</v>
      </c>
      <c r="L500" s="15">
        <f t="shared" si="15"/>
        <v>6.3888888886140194E-2</v>
      </c>
      <c r="M500" s="16">
        <f>NETWORKDAYS.INTL(DATE(YEAR(H500),MONTH(I500),DAY(H500)),DATE(YEAR(I500),MONTH(I500),DAY(I500)),1,[1]LISTAFERIADOS!$B$2:$B$194)</f>
        <v>1</v>
      </c>
      <c r="N500" s="17" t="str">
        <f>CONCATENATE(HOUR(Tabela132[[#This Row],[DATA INICIO]]),":",MINUTE(Tabela132[[#This Row],[DATA INICIO]]))</f>
        <v>16:28</v>
      </c>
      <c r="O500" s="12"/>
    </row>
    <row r="501" spans="1:15" ht="25.5" hidden="1" x14ac:dyDescent="0.25">
      <c r="A501" s="22" t="s">
        <v>113</v>
      </c>
      <c r="B501" s="23" t="s">
        <v>368</v>
      </c>
      <c r="C501" s="10" t="s">
        <v>222</v>
      </c>
      <c r="D501" s="11" t="s">
        <v>69</v>
      </c>
      <c r="E501" s="11" t="str">
        <f>CONCATENATE(Tabela132[[#This Row],[TRAMITE_SETOR]],"_Atualiz")</f>
        <v>ASSDG_Atualiz</v>
      </c>
      <c r="F501" s="12" t="s">
        <v>70</v>
      </c>
      <c r="G501" s="12"/>
      <c r="H501" s="25">
        <v>41450.75</v>
      </c>
      <c r="I501" s="25">
        <v>41450.78125</v>
      </c>
      <c r="J501" s="26" t="s">
        <v>441</v>
      </c>
      <c r="K501" s="14">
        <f t="shared" si="14"/>
        <v>3.125E-2</v>
      </c>
      <c r="L501" s="15">
        <f t="shared" si="15"/>
        <v>3.125E-2</v>
      </c>
      <c r="M501" s="16">
        <f>NETWORKDAYS.INTL(DATE(YEAR(H501),MONTH(I501),DAY(H501)),DATE(YEAR(I501),MONTH(I501),DAY(I501)),1,[1]LISTAFERIADOS!$B$2:$B$194)</f>
        <v>1</v>
      </c>
      <c r="N501" s="17" t="str">
        <f>CONCATENATE(HOUR(Tabela132[[#This Row],[DATA INICIO]]),":",MINUTE(Tabela132[[#This Row],[DATA INICIO]]))</f>
        <v>18:0</v>
      </c>
      <c r="O501" s="12"/>
    </row>
    <row r="502" spans="1:15" ht="25.5" hidden="1" x14ac:dyDescent="0.25">
      <c r="A502" s="22" t="s">
        <v>113</v>
      </c>
      <c r="B502" s="23" t="s">
        <v>368</v>
      </c>
      <c r="C502" s="10" t="s">
        <v>222</v>
      </c>
      <c r="D502" s="11" t="s">
        <v>21</v>
      </c>
      <c r="E502" s="11" t="str">
        <f>CONCATENATE(Tabela132[[#This Row],[TRAMITE_SETOR]],"_Atualiz")</f>
        <v>DG_Atualiz</v>
      </c>
      <c r="F502" s="12" t="s">
        <v>22</v>
      </c>
      <c r="G502" s="12"/>
      <c r="H502" s="25">
        <v>41450.78125</v>
      </c>
      <c r="I502" s="25">
        <v>41450.789583333331</v>
      </c>
      <c r="J502" s="26" t="s">
        <v>98</v>
      </c>
      <c r="K502" s="14">
        <f t="shared" si="14"/>
        <v>8.333333331393078E-3</v>
      </c>
      <c r="L502" s="15">
        <f t="shared" si="15"/>
        <v>8.333333331393078E-3</v>
      </c>
      <c r="M502" s="16">
        <f>NETWORKDAYS.INTL(DATE(YEAR(H502),MONTH(I502),DAY(H502)),DATE(YEAR(I502),MONTH(I502),DAY(I502)),1,[1]LISTAFERIADOS!$B$2:$B$194)</f>
        <v>1</v>
      </c>
      <c r="N502" s="17" t="str">
        <f>CONCATENATE(HOUR(Tabela132[[#This Row],[DATA INICIO]]),":",MINUTE(Tabela132[[#This Row],[DATA INICIO]]))</f>
        <v>18:45</v>
      </c>
      <c r="O502" s="12"/>
    </row>
    <row r="503" spans="1:15" ht="25.5" hidden="1" x14ac:dyDescent="0.25">
      <c r="A503" s="22" t="s">
        <v>113</v>
      </c>
      <c r="B503" s="23" t="s">
        <v>368</v>
      </c>
      <c r="C503" s="10" t="s">
        <v>222</v>
      </c>
      <c r="D503" s="11" t="s">
        <v>41</v>
      </c>
      <c r="E503" s="11" t="str">
        <f>CONCATENATE(Tabela132[[#This Row],[TRAMITE_SETOR]],"_Atualiz")</f>
        <v>CO_Atualiz</v>
      </c>
      <c r="F503" s="12" t="s">
        <v>42</v>
      </c>
      <c r="G503" s="12"/>
      <c r="H503" s="25">
        <v>41450.789583333331</v>
      </c>
      <c r="I503" s="25">
        <v>41450.797222222223</v>
      </c>
      <c r="J503" s="26" t="s">
        <v>99</v>
      </c>
      <c r="K503" s="14">
        <f t="shared" si="14"/>
        <v>7.6388888919609599E-3</v>
      </c>
      <c r="L503" s="15">
        <f t="shared" si="15"/>
        <v>7.6388888919609599E-3</v>
      </c>
      <c r="M503" s="16">
        <f>NETWORKDAYS.INTL(DATE(YEAR(H503),MONTH(I503),DAY(H503)),DATE(YEAR(I503),MONTH(I503),DAY(I503)),1,[1]LISTAFERIADOS!$B$2:$B$194)</f>
        <v>1</v>
      </c>
      <c r="N503" s="17" t="str">
        <f>CONCATENATE(HOUR(Tabela132[[#This Row],[DATA INICIO]]),":",MINUTE(Tabela132[[#This Row],[DATA INICIO]]))</f>
        <v>18:57</v>
      </c>
      <c r="O503" s="12"/>
    </row>
    <row r="504" spans="1:15" ht="38.25" hidden="1" x14ac:dyDescent="0.25">
      <c r="A504" s="22" t="s">
        <v>113</v>
      </c>
      <c r="B504" s="23" t="s">
        <v>368</v>
      </c>
      <c r="C504" s="10" t="s">
        <v>222</v>
      </c>
      <c r="D504" s="11" t="s">
        <v>76</v>
      </c>
      <c r="E504" s="11" t="str">
        <f>CONCATENATE(Tabela132[[#This Row],[TRAMITE_SETOR]],"_Atualiz")</f>
        <v>ACO_Atualiz</v>
      </c>
      <c r="F504" s="12" t="s">
        <v>77</v>
      </c>
      <c r="G504" s="12"/>
      <c r="H504" s="25">
        <v>41450.797222222223</v>
      </c>
      <c r="I504" s="25">
        <v>41451.463888888888</v>
      </c>
      <c r="J504" s="26" t="s">
        <v>299</v>
      </c>
      <c r="K504" s="14">
        <f t="shared" si="14"/>
        <v>0.66666666666424135</v>
      </c>
      <c r="L504" s="15">
        <f t="shared" si="15"/>
        <v>0.66666666666424135</v>
      </c>
      <c r="M504" s="16">
        <f>NETWORKDAYS.INTL(DATE(YEAR(H504),MONTH(I504),DAY(H504)),DATE(YEAR(I504),MONTH(I504),DAY(I504)),1,[1]LISTAFERIADOS!$B$2:$B$194)</f>
        <v>2</v>
      </c>
      <c r="N504" s="17" t="str">
        <f>CONCATENATE(HOUR(Tabela132[[#This Row],[DATA INICIO]]),":",MINUTE(Tabela132[[#This Row],[DATA INICIO]]))</f>
        <v>19:8</v>
      </c>
      <c r="O504" s="12"/>
    </row>
    <row r="505" spans="1:15" hidden="1" x14ac:dyDescent="0.25">
      <c r="A505" s="22" t="s">
        <v>113</v>
      </c>
      <c r="B505" s="23" t="s">
        <v>368</v>
      </c>
      <c r="C505" s="10" t="s">
        <v>222</v>
      </c>
      <c r="D505" s="11" t="s">
        <v>44</v>
      </c>
      <c r="E505" s="11" t="str">
        <f>CONCATENATE(Tabela132[[#This Row],[TRAMITE_SETOR]],"_Atualiz")</f>
        <v>SECOFC_Atualiz</v>
      </c>
      <c r="F505" s="12" t="s">
        <v>45</v>
      </c>
      <c r="G505" s="12"/>
      <c r="H505" s="25">
        <v>41451.463888888888</v>
      </c>
      <c r="I505" s="25">
        <v>41451.466666666667</v>
      </c>
      <c r="J505" s="26" t="s">
        <v>20</v>
      </c>
      <c r="K505" s="14">
        <f t="shared" si="14"/>
        <v>2.7777777795563452E-3</v>
      </c>
      <c r="L505" s="15">
        <f t="shared" si="15"/>
        <v>2.7777777795563452E-3</v>
      </c>
      <c r="M505" s="16">
        <f>NETWORKDAYS.INTL(DATE(YEAR(H505),MONTH(I505),DAY(H505)),DATE(YEAR(I505),MONTH(I505),DAY(I505)),1,[1]LISTAFERIADOS!$B$2:$B$194)</f>
        <v>1</v>
      </c>
      <c r="N505" s="17" t="str">
        <f>CONCATENATE(HOUR(Tabela132[[#This Row],[DATA INICIO]]),":",MINUTE(Tabela132[[#This Row],[DATA INICIO]]))</f>
        <v>11:8</v>
      </c>
      <c r="O505" s="12"/>
    </row>
    <row r="506" spans="1:15" hidden="1" x14ac:dyDescent="0.25">
      <c r="A506" s="22" t="s">
        <v>113</v>
      </c>
      <c r="B506" s="23" t="s">
        <v>368</v>
      </c>
      <c r="C506" s="10" t="s">
        <v>222</v>
      </c>
      <c r="D506" s="11" t="s">
        <v>21</v>
      </c>
      <c r="E506" s="11" t="str">
        <f>CONCATENATE(Tabela132[[#This Row],[TRAMITE_SETOR]],"_Atualiz")</f>
        <v>DG_Atualiz</v>
      </c>
      <c r="F506" s="12" t="s">
        <v>22</v>
      </c>
      <c r="G506" s="12"/>
      <c r="H506" s="25">
        <v>41451.463888888888</v>
      </c>
      <c r="I506" s="25">
        <v>41451.466666666667</v>
      </c>
      <c r="J506" s="26" t="s">
        <v>20</v>
      </c>
      <c r="K506" s="14">
        <f t="shared" si="14"/>
        <v>2.7777777795563452E-3</v>
      </c>
      <c r="L506" s="15">
        <f t="shared" si="15"/>
        <v>2.7777777795563452E-3</v>
      </c>
      <c r="M506" s="16">
        <f>NETWORKDAYS.INTL(DATE(YEAR(H506),MONTH(I506),DAY(H506)),DATE(YEAR(I506),MONTH(I506),DAY(I506)),1,[1]LISTAFERIADOS!$B$2:$B$194)</f>
        <v>1</v>
      </c>
      <c r="N506" s="17" t="str">
        <f>CONCATENATE(HOUR(Tabela132[[#This Row],[DATA INICIO]]),":",MINUTE(Tabela132[[#This Row],[DATA INICIO]]))</f>
        <v>11:8</v>
      </c>
      <c r="O506" s="12"/>
    </row>
    <row r="507" spans="1:15" ht="38.25" hidden="1" x14ac:dyDescent="0.25">
      <c r="A507" s="22" t="s">
        <v>113</v>
      </c>
      <c r="B507" s="23" t="s">
        <v>368</v>
      </c>
      <c r="C507" s="10" t="s">
        <v>222</v>
      </c>
      <c r="D507" s="11" t="s">
        <v>76</v>
      </c>
      <c r="E507" s="11" t="str">
        <f>CONCATENATE(Tabela132[[#This Row],[TRAMITE_SETOR]],"_Atualiz")</f>
        <v>ACO_Atualiz</v>
      </c>
      <c r="F507" s="12" t="s">
        <v>77</v>
      </c>
      <c r="G507" s="12"/>
      <c r="H507" s="25">
        <v>41451.466666666667</v>
      </c>
      <c r="I507" s="25">
        <v>41451.470833333333</v>
      </c>
      <c r="J507" s="26" t="s">
        <v>79</v>
      </c>
      <c r="K507" s="14">
        <f t="shared" si="14"/>
        <v>4.166666665696539E-3</v>
      </c>
      <c r="L507" s="15">
        <f t="shared" si="15"/>
        <v>4.166666665696539E-3</v>
      </c>
      <c r="M507" s="16">
        <f>NETWORKDAYS.INTL(DATE(YEAR(H507),MONTH(I507),DAY(H507)),DATE(YEAR(I507),MONTH(I507),DAY(I507)),1,[1]LISTAFERIADOS!$B$2:$B$194)</f>
        <v>1</v>
      </c>
      <c r="N507" s="17" t="str">
        <f>CONCATENATE(HOUR(Tabela132[[#This Row],[DATA INICIO]]),":",MINUTE(Tabela132[[#This Row],[DATA INICIO]]))</f>
        <v>11:12</v>
      </c>
      <c r="O507" s="12"/>
    </row>
    <row r="508" spans="1:15" ht="38.25" hidden="1" x14ac:dyDescent="0.25">
      <c r="A508" s="22" t="s">
        <v>113</v>
      </c>
      <c r="B508" s="23" t="s">
        <v>368</v>
      </c>
      <c r="C508" s="10" t="s">
        <v>222</v>
      </c>
      <c r="D508" s="11" t="s">
        <v>54</v>
      </c>
      <c r="E508" s="11" t="str">
        <f>CONCATENATE(Tabela132[[#This Row],[TRAMITE_SETOR]],"_Atualiz")</f>
        <v>SCON_Atualiz</v>
      </c>
      <c r="F508" s="12" t="s">
        <v>55</v>
      </c>
      <c r="G508" s="12"/>
      <c r="H508" s="25">
        <v>41451.470833333333</v>
      </c>
      <c r="I508" s="25">
        <v>41460.724305555559</v>
      </c>
      <c r="J508" s="26" t="s">
        <v>442</v>
      </c>
      <c r="K508" s="14">
        <f t="shared" si="14"/>
        <v>9.2534722222262644</v>
      </c>
      <c r="L508" s="15">
        <f t="shared" si="15"/>
        <v>9.2534722222262644</v>
      </c>
      <c r="M508" s="16">
        <f>NETWORKDAYS.INTL(DATE(YEAR(H508),MONTH(I508),DAY(H508)),DATE(YEAR(I508),MONTH(I508),DAY(I508)),1,[1]LISTAFERIADOS!$B$2:$B$194)</f>
        <v>-16</v>
      </c>
      <c r="N508" s="17" t="str">
        <f>CONCATENATE(HOUR(Tabela132[[#This Row],[DATA INICIO]]),":",MINUTE(Tabela132[[#This Row],[DATA INICIO]]))</f>
        <v>11:18</v>
      </c>
      <c r="O508" s="12"/>
    </row>
    <row r="509" spans="1:15" hidden="1" x14ac:dyDescent="0.25">
      <c r="A509" s="22" t="s">
        <v>113</v>
      </c>
      <c r="B509" s="23" t="s">
        <v>368</v>
      </c>
      <c r="C509" s="10" t="s">
        <v>222</v>
      </c>
      <c r="D509" s="11" t="s">
        <v>443</v>
      </c>
      <c r="E509" s="11" t="str">
        <f>CONCATENATE(Tabela132[[#This Row],[TRAMITE_SETOR]],"_Atualiz")</f>
        <v>SIASG_Atualiz</v>
      </c>
      <c r="F509" s="12" t="s">
        <v>444</v>
      </c>
      <c r="G509" s="12"/>
      <c r="H509" s="25">
        <v>41460.724305555559</v>
      </c>
      <c r="I509" s="25">
        <v>41463.68472222222</v>
      </c>
      <c r="J509" s="26" t="s">
        <v>445</v>
      </c>
      <c r="K509" s="14">
        <f t="shared" si="14"/>
        <v>2.960416666661331</v>
      </c>
      <c r="L509" s="15">
        <f t="shared" si="15"/>
        <v>2.960416666661331</v>
      </c>
      <c r="M509" s="16">
        <f>NETWORKDAYS.INTL(DATE(YEAR(H509),MONTH(I509),DAY(H509)),DATE(YEAR(I509),MONTH(I509),DAY(I509)),1,[1]LISTAFERIADOS!$B$2:$B$194)</f>
        <v>2</v>
      </c>
      <c r="N509" s="17" t="str">
        <f>CONCATENATE(HOUR(Tabela132[[#This Row],[DATA INICIO]]),":",MINUTE(Tabela132[[#This Row],[DATA INICIO]]))</f>
        <v>17:23</v>
      </c>
      <c r="O509" s="12"/>
    </row>
    <row r="510" spans="1:15" ht="63.75" hidden="1" x14ac:dyDescent="0.25">
      <c r="A510" s="22" t="s">
        <v>113</v>
      </c>
      <c r="B510" s="23" t="s">
        <v>368</v>
      </c>
      <c r="C510" s="10" t="s">
        <v>222</v>
      </c>
      <c r="D510" s="11" t="s">
        <v>54</v>
      </c>
      <c r="E510" s="11" t="str">
        <f>CONCATENATE(Tabela132[[#This Row],[TRAMITE_SETOR]],"_Atualiz")</f>
        <v>SCON_Atualiz</v>
      </c>
      <c r="F510" s="12" t="s">
        <v>55</v>
      </c>
      <c r="G510" s="12"/>
      <c r="H510" s="25">
        <v>41463.68472222222</v>
      </c>
      <c r="I510" s="25">
        <v>41467.595138888886</v>
      </c>
      <c r="J510" s="26" t="s">
        <v>446</v>
      </c>
      <c r="K510" s="14">
        <f t="shared" si="14"/>
        <v>3.9104166666656965</v>
      </c>
      <c r="L510" s="15">
        <f t="shared" si="15"/>
        <v>3.9104166666656965</v>
      </c>
      <c r="M510" s="16">
        <f>NETWORKDAYS.INTL(DATE(YEAR(H510),MONTH(I510),DAY(H510)),DATE(YEAR(I510),MONTH(I510),DAY(I510)),1,[1]LISTAFERIADOS!$B$2:$B$194)</f>
        <v>5</v>
      </c>
      <c r="N510" s="17" t="str">
        <f>CONCATENATE(HOUR(Tabela132[[#This Row],[DATA INICIO]]),":",MINUTE(Tabela132[[#This Row],[DATA INICIO]]))</f>
        <v>16:26</v>
      </c>
      <c r="O510" s="12"/>
    </row>
    <row r="511" spans="1:15" ht="51" hidden="1" x14ac:dyDescent="0.25">
      <c r="A511" s="22" t="s">
        <v>113</v>
      </c>
      <c r="B511" s="23" t="s">
        <v>368</v>
      </c>
      <c r="C511" s="10" t="s">
        <v>222</v>
      </c>
      <c r="D511" s="11" t="s">
        <v>47</v>
      </c>
      <c r="E511" s="11" t="str">
        <f>CONCATENATE(Tabela132[[#This Row],[TRAMITE_SETOR]],"_Atualiz")</f>
        <v>CLC_Atualiz</v>
      </c>
      <c r="F511" s="12" t="s">
        <v>48</v>
      </c>
      <c r="G511" s="12"/>
      <c r="H511" s="25">
        <v>41467.595138888886</v>
      </c>
      <c r="I511" s="25">
        <v>41467.661111111112</v>
      </c>
      <c r="J511" s="26" t="s">
        <v>447</v>
      </c>
      <c r="K511" s="14">
        <f t="shared" si="14"/>
        <v>6.5972222226264421E-2</v>
      </c>
      <c r="L511" s="15">
        <f t="shared" si="15"/>
        <v>6.5972222226264421E-2</v>
      </c>
      <c r="M511" s="16">
        <f>NETWORKDAYS.INTL(DATE(YEAR(H511),MONTH(I511),DAY(H511)),DATE(YEAR(I511),MONTH(I511),DAY(I511)),1,[1]LISTAFERIADOS!$B$2:$B$194)</f>
        <v>1</v>
      </c>
      <c r="N511" s="17" t="str">
        <f>CONCATENATE(HOUR(Tabela132[[#This Row],[DATA INICIO]]),":",MINUTE(Tabela132[[#This Row],[DATA INICIO]]))</f>
        <v>14:17</v>
      </c>
      <c r="O511" s="12"/>
    </row>
    <row r="512" spans="1:15" ht="38.25" hidden="1" x14ac:dyDescent="0.25">
      <c r="A512" s="22" t="s">
        <v>113</v>
      </c>
      <c r="B512" s="23" t="s">
        <v>368</v>
      </c>
      <c r="C512" s="10" t="s">
        <v>222</v>
      </c>
      <c r="D512" s="11" t="s">
        <v>80</v>
      </c>
      <c r="E512" s="11" t="str">
        <f>CONCATENATE(Tabela132[[#This Row],[TRAMITE_SETOR]],"_Atualiz")</f>
        <v>SAEO_Atualiz</v>
      </c>
      <c r="F512" s="12" t="s">
        <v>81</v>
      </c>
      <c r="G512" s="12"/>
      <c r="H512" s="25">
        <v>41467.661111111112</v>
      </c>
      <c r="I512" s="25">
        <v>41470.729861111111</v>
      </c>
      <c r="J512" s="26" t="s">
        <v>448</v>
      </c>
      <c r="K512" s="14">
        <f t="shared" si="14"/>
        <v>3.0687499999985448</v>
      </c>
      <c r="L512" s="15">
        <f t="shared" si="15"/>
        <v>3.0687499999985448</v>
      </c>
      <c r="M512" s="16">
        <f>NETWORKDAYS.INTL(DATE(YEAR(H512),MONTH(I512),DAY(H512)),DATE(YEAR(I512),MONTH(I512),DAY(I512)),1,[1]LISTAFERIADOS!$B$2:$B$194)</f>
        <v>2</v>
      </c>
      <c r="N512" s="17" t="str">
        <f>CONCATENATE(HOUR(Tabela132[[#This Row],[DATA INICIO]]),":",MINUTE(Tabela132[[#This Row],[DATA INICIO]]))</f>
        <v>15:52</v>
      </c>
      <c r="O512" s="12"/>
    </row>
    <row r="513" spans="1:15" ht="25.5" hidden="1" x14ac:dyDescent="0.25">
      <c r="A513" s="22" t="s">
        <v>113</v>
      </c>
      <c r="B513" s="23" t="s">
        <v>368</v>
      </c>
      <c r="C513" s="10" t="s">
        <v>222</v>
      </c>
      <c r="D513" s="11" t="s">
        <v>41</v>
      </c>
      <c r="E513" s="11" t="str">
        <f>CONCATENATE(Tabela132[[#This Row],[TRAMITE_SETOR]],"_Atualiz")</f>
        <v>CO_Atualiz</v>
      </c>
      <c r="F513" s="12" t="s">
        <v>42</v>
      </c>
      <c r="G513" s="12"/>
      <c r="H513" s="25">
        <v>41470.729861111111</v>
      </c>
      <c r="I513" s="25">
        <v>41471.619444444441</v>
      </c>
      <c r="J513" s="26" t="s">
        <v>449</v>
      </c>
      <c r="K513" s="14">
        <f t="shared" si="14"/>
        <v>0.88958333332993789</v>
      </c>
      <c r="L513" s="15">
        <f t="shared" si="15"/>
        <v>0.88958333332993789</v>
      </c>
      <c r="M513" s="16">
        <f>NETWORKDAYS.INTL(DATE(YEAR(H513),MONTH(I513),DAY(H513)),DATE(YEAR(I513),MONTH(I513),DAY(I513)),1,[1]LISTAFERIADOS!$B$2:$B$194)</f>
        <v>2</v>
      </c>
      <c r="N513" s="17" t="str">
        <f>CONCATENATE(HOUR(Tabela132[[#This Row],[DATA INICIO]]),":",MINUTE(Tabela132[[#This Row],[DATA INICIO]]))</f>
        <v>17:31</v>
      </c>
      <c r="O513" s="12"/>
    </row>
    <row r="514" spans="1:15" ht="25.5" hidden="1" x14ac:dyDescent="0.25">
      <c r="A514" s="22" t="s">
        <v>113</v>
      </c>
      <c r="B514" s="23" t="s">
        <v>368</v>
      </c>
      <c r="C514" s="10" t="s">
        <v>222</v>
      </c>
      <c r="D514" s="11" t="s">
        <v>44</v>
      </c>
      <c r="E514" s="11" t="str">
        <f>CONCATENATE(Tabela132[[#This Row],[TRAMITE_SETOR]],"_Atualiz")</f>
        <v>SECOFC_Atualiz</v>
      </c>
      <c r="F514" s="12" t="s">
        <v>45</v>
      </c>
      <c r="G514" s="12"/>
      <c r="H514" s="25">
        <v>41471.619444444441</v>
      </c>
      <c r="I514" s="25">
        <v>41471.706250000003</v>
      </c>
      <c r="J514" s="26" t="s">
        <v>450</v>
      </c>
      <c r="K514" s="14">
        <f t="shared" ref="K514:K577" si="16">IF(OR(H514="-",I514="-"),0,I514-H514)</f>
        <v>8.6805555562023073E-2</v>
      </c>
      <c r="L514" s="15">
        <f t="shared" ref="L514:L577" si="17">K514</f>
        <v>8.6805555562023073E-2</v>
      </c>
      <c r="M514" s="16">
        <f>NETWORKDAYS.INTL(DATE(YEAR(H514),MONTH(I514),DAY(H514)),DATE(YEAR(I514),MONTH(I514),DAY(I514)),1,[1]LISTAFERIADOS!$B$2:$B$194)</f>
        <v>1</v>
      </c>
      <c r="N514" s="17" t="str">
        <f>CONCATENATE(HOUR(Tabela132[[#This Row],[DATA INICIO]]),":",MINUTE(Tabela132[[#This Row],[DATA INICIO]]))</f>
        <v>14:52</v>
      </c>
      <c r="O514" s="12"/>
    </row>
    <row r="515" spans="1:15" ht="51" hidden="1" x14ac:dyDescent="0.25">
      <c r="A515" s="22" t="s">
        <v>113</v>
      </c>
      <c r="B515" s="23" t="s">
        <v>368</v>
      </c>
      <c r="C515" s="10" t="s">
        <v>222</v>
      </c>
      <c r="D515" s="11" t="s">
        <v>21</v>
      </c>
      <c r="E515" s="11" t="str">
        <f>CONCATENATE(Tabela132[[#This Row],[TRAMITE_SETOR]],"_Atualiz")</f>
        <v>DG_Atualiz</v>
      </c>
      <c r="F515" s="12" t="s">
        <v>22</v>
      </c>
      <c r="G515" s="12"/>
      <c r="H515" s="25">
        <v>41471.706250000003</v>
      </c>
      <c r="I515" s="25">
        <v>41471.801388888889</v>
      </c>
      <c r="J515" s="26" t="s">
        <v>451</v>
      </c>
      <c r="K515" s="14">
        <f t="shared" si="16"/>
        <v>9.5138888886140194E-2</v>
      </c>
      <c r="L515" s="15">
        <f t="shared" si="17"/>
        <v>9.5138888886140194E-2</v>
      </c>
      <c r="M515" s="16">
        <f>NETWORKDAYS.INTL(DATE(YEAR(H515),MONTH(I515),DAY(H515)),DATE(YEAR(I515),MONTH(I515),DAY(I515)),1,[1]LISTAFERIADOS!$B$2:$B$194)</f>
        <v>1</v>
      </c>
      <c r="N515" s="17" t="str">
        <f>CONCATENATE(HOUR(Tabela132[[#This Row],[DATA INICIO]]),":",MINUTE(Tabela132[[#This Row],[DATA INICIO]]))</f>
        <v>16:57</v>
      </c>
      <c r="O515" s="12"/>
    </row>
    <row r="516" spans="1:15" ht="25.5" hidden="1" x14ac:dyDescent="0.25">
      <c r="A516" s="22" t="s">
        <v>113</v>
      </c>
      <c r="B516" s="23" t="s">
        <v>368</v>
      </c>
      <c r="C516" s="10" t="s">
        <v>222</v>
      </c>
      <c r="D516" s="11" t="s">
        <v>41</v>
      </c>
      <c r="E516" s="11" t="str">
        <f>CONCATENATE(Tabela132[[#This Row],[TRAMITE_SETOR]],"_Atualiz")</f>
        <v>CO_Atualiz</v>
      </c>
      <c r="F516" s="12" t="s">
        <v>42</v>
      </c>
      <c r="G516" s="12"/>
      <c r="H516" s="25">
        <v>41471.801388888889</v>
      </c>
      <c r="I516" s="25">
        <v>41471.802777777775</v>
      </c>
      <c r="J516" s="26" t="s">
        <v>75</v>
      </c>
      <c r="K516" s="14">
        <f t="shared" si="16"/>
        <v>1.3888888861401938E-3</v>
      </c>
      <c r="L516" s="15">
        <f t="shared" si="17"/>
        <v>1.3888888861401938E-3</v>
      </c>
      <c r="M516" s="16">
        <f>NETWORKDAYS.INTL(DATE(YEAR(H516),MONTH(I516),DAY(H516)),DATE(YEAR(I516),MONTH(I516),DAY(I516)),1,[1]LISTAFERIADOS!$B$2:$B$194)</f>
        <v>1</v>
      </c>
      <c r="N516" s="17" t="str">
        <f>CONCATENATE(HOUR(Tabela132[[#This Row],[DATA INICIO]]),":",MINUTE(Tabela132[[#This Row],[DATA INICIO]]))</f>
        <v>19:14</v>
      </c>
      <c r="O516" s="12"/>
    </row>
    <row r="517" spans="1:15" ht="25.5" hidden="1" x14ac:dyDescent="0.25">
      <c r="A517" s="22" t="s">
        <v>113</v>
      </c>
      <c r="B517" s="23" t="s">
        <v>368</v>
      </c>
      <c r="C517" s="10" t="s">
        <v>222</v>
      </c>
      <c r="D517" s="11" t="s">
        <v>76</v>
      </c>
      <c r="E517" s="11" t="str">
        <f>CONCATENATE(Tabela132[[#This Row],[TRAMITE_SETOR]],"_Atualiz")</f>
        <v>ACO_Atualiz</v>
      </c>
      <c r="F517" s="12" t="s">
        <v>77</v>
      </c>
      <c r="G517" s="12"/>
      <c r="H517" s="25">
        <v>41471.802777777775</v>
      </c>
      <c r="I517" s="25">
        <v>41472.713888888888</v>
      </c>
      <c r="J517" s="26" t="s">
        <v>452</v>
      </c>
      <c r="K517" s="14">
        <f t="shared" si="16"/>
        <v>0.91111111111240461</v>
      </c>
      <c r="L517" s="15">
        <f t="shared" si="17"/>
        <v>0.91111111111240461</v>
      </c>
      <c r="M517" s="16">
        <f>NETWORKDAYS.INTL(DATE(YEAR(H517),MONTH(I517),DAY(H517)),DATE(YEAR(I517),MONTH(I517),DAY(I517)),1,[1]LISTAFERIADOS!$B$2:$B$194)</f>
        <v>2</v>
      </c>
      <c r="N517" s="17" t="str">
        <f>CONCATENATE(HOUR(Tabela132[[#This Row],[DATA INICIO]]),":",MINUTE(Tabela132[[#This Row],[DATA INICIO]]))</f>
        <v>19:16</v>
      </c>
      <c r="O517" s="12"/>
    </row>
    <row r="518" spans="1:15" hidden="1" x14ac:dyDescent="0.25">
      <c r="A518" s="22" t="s">
        <v>113</v>
      </c>
      <c r="B518" s="23" t="s">
        <v>453</v>
      </c>
      <c r="C518" s="10" t="s">
        <v>222</v>
      </c>
      <c r="D518" s="11" t="s">
        <v>454</v>
      </c>
      <c r="E518" s="11" t="str">
        <f>CONCATENATE(Tabela132[[#This Row],[TRAMITE_SETOR]],"_Atualiz")</f>
        <v>SAPRE_Atualiz</v>
      </c>
      <c r="F518" s="12" t="s">
        <v>305</v>
      </c>
      <c r="G518" s="19" t="s">
        <v>26</v>
      </c>
      <c r="H518" s="25">
        <v>41697.664583333331</v>
      </c>
      <c r="I518" s="25">
        <v>41698.664583333331</v>
      </c>
      <c r="J518" s="26" t="s">
        <v>20</v>
      </c>
      <c r="K518" s="14">
        <f t="shared" si="16"/>
        <v>1</v>
      </c>
      <c r="L518" s="15">
        <f t="shared" si="17"/>
        <v>1</v>
      </c>
      <c r="M518" s="16">
        <f>NETWORKDAYS.INTL(DATE(YEAR(H518),MONTH(I518),DAY(H518)),DATE(YEAR(I518),MONTH(I518),DAY(I518)),1,[1]LISTAFERIADOS!$B$2:$B$194)</f>
        <v>2</v>
      </c>
      <c r="N518" s="17" t="str">
        <f>CONCATENATE(HOUR(Tabela132[[#This Row],[DATA INICIO]]),":",MINUTE(Tabela132[[#This Row],[DATA INICIO]]))</f>
        <v>15:57</v>
      </c>
      <c r="O518" s="12"/>
    </row>
    <row r="519" spans="1:15" ht="38.25" hidden="1" x14ac:dyDescent="0.25">
      <c r="A519" s="22" t="s">
        <v>113</v>
      </c>
      <c r="B519" s="23" t="s">
        <v>453</v>
      </c>
      <c r="C519" s="10" t="s">
        <v>222</v>
      </c>
      <c r="D519" s="11" t="s">
        <v>28</v>
      </c>
      <c r="E519" s="11" t="str">
        <f>CONCATENATE(Tabela132[[#This Row],[TRAMITE_SETOR]],"_Atualiz")</f>
        <v>CIP_Atualiz</v>
      </c>
      <c r="F519" s="12" t="s">
        <v>29</v>
      </c>
      <c r="G519" s="19" t="s">
        <v>26</v>
      </c>
      <c r="H519" s="25">
        <v>41698.664583333331</v>
      </c>
      <c r="I519" s="25">
        <v>41705.71875</v>
      </c>
      <c r="J519" s="26" t="s">
        <v>266</v>
      </c>
      <c r="K519" s="14">
        <f t="shared" si="16"/>
        <v>7.0541666666686069</v>
      </c>
      <c r="L519" s="15">
        <f t="shared" si="17"/>
        <v>7.0541666666686069</v>
      </c>
      <c r="M519" s="16">
        <f>NETWORKDAYS.INTL(DATE(YEAR(H519),MONTH(I519),DAY(H519)),DATE(YEAR(I519),MONTH(I519),DAY(I519)),1,[1]LISTAFERIADOS!$B$2:$B$194)</f>
        <v>-16</v>
      </c>
      <c r="N519" s="17" t="str">
        <f>CONCATENATE(HOUR(Tabela132[[#This Row],[DATA INICIO]]),":",MINUTE(Tabela132[[#This Row],[DATA INICIO]]))</f>
        <v>15:57</v>
      </c>
      <c r="O519" s="12"/>
    </row>
    <row r="520" spans="1:15" ht="63.75" hidden="1" x14ac:dyDescent="0.25">
      <c r="A520" s="22" t="s">
        <v>113</v>
      </c>
      <c r="B520" s="23" t="s">
        <v>453</v>
      </c>
      <c r="C520" s="10" t="s">
        <v>222</v>
      </c>
      <c r="D520" s="11" t="s">
        <v>454</v>
      </c>
      <c r="E520" s="11" t="str">
        <f>CONCATENATE(Tabela132[[#This Row],[TRAMITE_SETOR]],"_Atualiz")</f>
        <v>SAPRE_Atualiz</v>
      </c>
      <c r="F520" s="12" t="s">
        <v>305</v>
      </c>
      <c r="G520" s="19" t="s">
        <v>26</v>
      </c>
      <c r="H520" s="25">
        <v>41705.71875</v>
      </c>
      <c r="I520" s="25">
        <v>41709.70416666667</v>
      </c>
      <c r="J520" s="26" t="s">
        <v>455</v>
      </c>
      <c r="K520" s="14">
        <f t="shared" si="16"/>
        <v>3.9854166666700621</v>
      </c>
      <c r="L520" s="15">
        <f t="shared" si="17"/>
        <v>3.9854166666700621</v>
      </c>
      <c r="M520" s="16">
        <f>NETWORKDAYS.INTL(DATE(YEAR(H520),MONTH(I520),DAY(H520)),DATE(YEAR(I520),MONTH(I520),DAY(I520)),1,[1]LISTAFERIADOS!$B$2:$B$194)</f>
        <v>3</v>
      </c>
      <c r="N520" s="17" t="str">
        <f>CONCATENATE(HOUR(Tabela132[[#This Row],[DATA INICIO]]),":",MINUTE(Tabela132[[#This Row],[DATA INICIO]]))</f>
        <v>17:15</v>
      </c>
      <c r="O520" s="12"/>
    </row>
    <row r="521" spans="1:15" ht="38.25" hidden="1" x14ac:dyDescent="0.25">
      <c r="A521" s="22" t="s">
        <v>113</v>
      </c>
      <c r="B521" s="23" t="s">
        <v>453</v>
      </c>
      <c r="C521" s="10" t="s">
        <v>222</v>
      </c>
      <c r="D521" s="11" t="s">
        <v>28</v>
      </c>
      <c r="E521" s="11" t="str">
        <f>CONCATENATE(Tabela132[[#This Row],[TRAMITE_SETOR]],"_Atualiz")</f>
        <v>CIP_Atualiz</v>
      </c>
      <c r="F521" s="12" t="s">
        <v>29</v>
      </c>
      <c r="G521" s="19" t="s">
        <v>26</v>
      </c>
      <c r="H521" s="25">
        <v>41709.70416666667</v>
      </c>
      <c r="I521" s="25">
        <v>41710.588888888888</v>
      </c>
      <c r="J521" s="26" t="s">
        <v>456</v>
      </c>
      <c r="K521" s="14">
        <f t="shared" si="16"/>
        <v>0.88472222221753327</v>
      </c>
      <c r="L521" s="15">
        <f t="shared" si="17"/>
        <v>0.88472222221753327</v>
      </c>
      <c r="M521" s="16">
        <f>NETWORKDAYS.INTL(DATE(YEAR(H521),MONTH(I521),DAY(H521)),DATE(YEAR(I521),MONTH(I521),DAY(I521)),1,[1]LISTAFERIADOS!$B$2:$B$194)</f>
        <v>2</v>
      </c>
      <c r="N521" s="17" t="str">
        <f>CONCATENATE(HOUR(Tabela132[[#This Row],[DATA INICIO]]),":",MINUTE(Tabela132[[#This Row],[DATA INICIO]]))</f>
        <v>16:54</v>
      </c>
      <c r="O521" s="12"/>
    </row>
    <row r="522" spans="1:15" ht="63.75" hidden="1" x14ac:dyDescent="0.25">
      <c r="A522" s="22" t="s">
        <v>113</v>
      </c>
      <c r="B522" s="23" t="s">
        <v>453</v>
      </c>
      <c r="C522" s="10" t="s">
        <v>222</v>
      </c>
      <c r="D522" s="11" t="s">
        <v>35</v>
      </c>
      <c r="E522" s="11" t="str">
        <f>CONCATENATE(Tabela132[[#This Row],[TRAMITE_SETOR]],"_Atualiz")</f>
        <v>SECADM_Atualiz</v>
      </c>
      <c r="F522" s="12" t="s">
        <v>36</v>
      </c>
      <c r="G522" s="12"/>
      <c r="H522" s="25">
        <v>41710.588888888888</v>
      </c>
      <c r="I522" s="25">
        <v>41710.681250000001</v>
      </c>
      <c r="J522" s="26" t="s">
        <v>457</v>
      </c>
      <c r="K522" s="14">
        <f t="shared" si="16"/>
        <v>9.2361111113859806E-2</v>
      </c>
      <c r="L522" s="15">
        <f t="shared" si="17"/>
        <v>9.2361111113859806E-2</v>
      </c>
      <c r="M522" s="16">
        <f>NETWORKDAYS.INTL(DATE(YEAR(H522),MONTH(I522),DAY(H522)),DATE(YEAR(I522),MONTH(I522),DAY(I522)),1,[1]LISTAFERIADOS!$B$2:$B$194)</f>
        <v>1</v>
      </c>
      <c r="N522" s="17" t="str">
        <f>CONCATENATE(HOUR(Tabela132[[#This Row],[DATA INICIO]]),":",MINUTE(Tabela132[[#This Row],[DATA INICIO]]))</f>
        <v>14:8</v>
      </c>
      <c r="O522" s="12"/>
    </row>
    <row r="523" spans="1:15" hidden="1" x14ac:dyDescent="0.25">
      <c r="A523" s="22" t="s">
        <v>113</v>
      </c>
      <c r="B523" s="23" t="s">
        <v>453</v>
      </c>
      <c r="C523" s="10" t="s">
        <v>222</v>
      </c>
      <c r="D523" s="11" t="s">
        <v>47</v>
      </c>
      <c r="E523" s="11" t="str">
        <f>CONCATENATE(Tabela132[[#This Row],[TRAMITE_SETOR]],"_Atualiz")</f>
        <v>CLC_Atualiz</v>
      </c>
      <c r="F523" s="12" t="s">
        <v>48</v>
      </c>
      <c r="G523" s="12"/>
      <c r="H523" s="25">
        <v>41710.681250000001</v>
      </c>
      <c r="I523" s="25">
        <v>41711.611111111109</v>
      </c>
      <c r="J523" s="26" t="s">
        <v>458</v>
      </c>
      <c r="K523" s="14">
        <f t="shared" si="16"/>
        <v>0.92986111110803904</v>
      </c>
      <c r="L523" s="15">
        <f t="shared" si="17"/>
        <v>0.92986111110803904</v>
      </c>
      <c r="M523" s="16">
        <f>NETWORKDAYS.INTL(DATE(YEAR(H523),MONTH(I523),DAY(H523)),DATE(YEAR(I523),MONTH(I523),DAY(I523)),1,[1]LISTAFERIADOS!$B$2:$B$194)</f>
        <v>2</v>
      </c>
      <c r="N523" s="17" t="str">
        <f>CONCATENATE(HOUR(Tabela132[[#This Row],[DATA INICIO]]),":",MINUTE(Tabela132[[#This Row],[DATA INICIO]]))</f>
        <v>16:21</v>
      </c>
      <c r="O523" s="12"/>
    </row>
    <row r="524" spans="1:15" hidden="1" x14ac:dyDescent="0.25">
      <c r="A524" s="22" t="s">
        <v>113</v>
      </c>
      <c r="B524" s="23" t="s">
        <v>453</v>
      </c>
      <c r="C524" s="10" t="s">
        <v>222</v>
      </c>
      <c r="D524" s="11" t="s">
        <v>50</v>
      </c>
      <c r="E524" s="11" t="str">
        <f>CONCATENATE(Tabela132[[#This Row],[TRAMITE_SETOR]],"_Atualiz")</f>
        <v>SC_Atualiz</v>
      </c>
      <c r="F524" s="12" t="s">
        <v>51</v>
      </c>
      <c r="G524" s="12"/>
      <c r="H524" s="25">
        <v>41711.611111111109</v>
      </c>
      <c r="I524" s="25">
        <v>41766.634722222225</v>
      </c>
      <c r="J524" s="26" t="s">
        <v>232</v>
      </c>
      <c r="K524" s="14">
        <f t="shared" si="16"/>
        <v>55.023611111115315</v>
      </c>
      <c r="L524" s="15">
        <f t="shared" si="17"/>
        <v>55.023611111115315</v>
      </c>
      <c r="M524" s="16">
        <f>NETWORKDAYS.INTL(DATE(YEAR(H524),MONTH(I524),DAY(H524)),DATE(YEAR(I524),MONTH(I524),DAY(I524)),1,[1]LISTAFERIADOS!$B$2:$B$194)</f>
        <v>-5</v>
      </c>
      <c r="N524" s="17" t="str">
        <f>CONCATENATE(HOUR(Tabela132[[#This Row],[DATA INICIO]]),":",MINUTE(Tabela132[[#This Row],[DATA INICIO]]))</f>
        <v>14:40</v>
      </c>
      <c r="O524" s="12"/>
    </row>
    <row r="525" spans="1:15" hidden="1" x14ac:dyDescent="0.25">
      <c r="A525" s="22" t="s">
        <v>113</v>
      </c>
      <c r="B525" s="23" t="s">
        <v>453</v>
      </c>
      <c r="C525" s="10" t="s">
        <v>222</v>
      </c>
      <c r="D525" s="11" t="s">
        <v>47</v>
      </c>
      <c r="E525" s="11" t="str">
        <f>CONCATENATE(Tabela132[[#This Row],[TRAMITE_SETOR]],"_Atualiz")</f>
        <v>CLC_Atualiz</v>
      </c>
      <c r="F525" s="12" t="s">
        <v>48</v>
      </c>
      <c r="G525" s="12"/>
      <c r="H525" s="25">
        <v>41766.634722222225</v>
      </c>
      <c r="I525" s="25">
        <v>41766.729861111111</v>
      </c>
      <c r="J525" s="26" t="s">
        <v>405</v>
      </c>
      <c r="K525" s="14">
        <f t="shared" si="16"/>
        <v>9.5138888886140194E-2</v>
      </c>
      <c r="L525" s="15">
        <f t="shared" si="17"/>
        <v>9.5138888886140194E-2</v>
      </c>
      <c r="M525" s="16">
        <f>NETWORKDAYS.INTL(DATE(YEAR(H525),MONTH(I525),DAY(H525)),DATE(YEAR(I525),MONTH(I525),DAY(I525)),1,[1]LISTAFERIADOS!$B$2:$B$194)</f>
        <v>1</v>
      </c>
      <c r="N525" s="17" t="str">
        <f>CONCATENATE(HOUR(Tabela132[[#This Row],[DATA INICIO]]),":",MINUTE(Tabela132[[#This Row],[DATA INICIO]]))</f>
        <v>15:14</v>
      </c>
      <c r="O525" s="12"/>
    </row>
    <row r="526" spans="1:15" ht="76.5" hidden="1" x14ac:dyDescent="0.25">
      <c r="A526" s="22" t="s">
        <v>113</v>
      </c>
      <c r="B526" s="23" t="s">
        <v>453</v>
      </c>
      <c r="C526" s="10" t="s">
        <v>222</v>
      </c>
      <c r="D526" s="11" t="s">
        <v>38</v>
      </c>
      <c r="E526" s="11" t="str">
        <f>CONCATENATE(Tabela132[[#This Row],[TRAMITE_SETOR]],"_Atualiz")</f>
        <v>SPO_Atualiz</v>
      </c>
      <c r="F526" s="12" t="s">
        <v>39</v>
      </c>
      <c r="G526" s="12"/>
      <c r="H526" s="25">
        <v>41766.729861111111</v>
      </c>
      <c r="I526" s="25">
        <v>41767.723611111112</v>
      </c>
      <c r="J526" s="26" t="s">
        <v>359</v>
      </c>
      <c r="K526" s="14">
        <f t="shared" si="16"/>
        <v>0.99375000000145519</v>
      </c>
      <c r="L526" s="15">
        <f t="shared" si="17"/>
        <v>0.99375000000145519</v>
      </c>
      <c r="M526" s="16">
        <f>NETWORKDAYS.INTL(DATE(YEAR(H526),MONTH(I526),DAY(H526)),DATE(YEAR(I526),MONTH(I526),DAY(I526)),1,[1]LISTAFERIADOS!$B$2:$B$194)</f>
        <v>2</v>
      </c>
      <c r="N526" s="17" t="str">
        <f>CONCATENATE(HOUR(Tabela132[[#This Row],[DATA INICIO]]),":",MINUTE(Tabela132[[#This Row],[DATA INICIO]]))</f>
        <v>17:31</v>
      </c>
      <c r="O526" s="12"/>
    </row>
    <row r="527" spans="1:15" ht="25.5" hidden="1" x14ac:dyDescent="0.25">
      <c r="A527" s="22" t="s">
        <v>113</v>
      </c>
      <c r="B527" s="23" t="s">
        <v>453</v>
      </c>
      <c r="C527" s="10" t="s">
        <v>222</v>
      </c>
      <c r="D527" s="11" t="s">
        <v>459</v>
      </c>
      <c r="E527" s="11" t="str">
        <f>CONCATENATE(Tabela132[[#This Row],[TRAMITE_SETOR]],"_Atualiz")</f>
        <v>COBRAS_Atualiz</v>
      </c>
      <c r="F527" s="12" t="s">
        <v>460</v>
      </c>
      <c r="G527" s="12"/>
      <c r="H527" s="25">
        <v>41767.723611111112</v>
      </c>
      <c r="I527" s="25">
        <v>41771.643750000003</v>
      </c>
      <c r="J527" s="26" t="s">
        <v>58</v>
      </c>
      <c r="K527" s="14">
        <f t="shared" si="16"/>
        <v>3.9201388888905058</v>
      </c>
      <c r="L527" s="15">
        <f t="shared" si="17"/>
        <v>3.9201388888905058</v>
      </c>
      <c r="M527" s="16">
        <f>NETWORKDAYS.INTL(DATE(YEAR(H527),MONTH(I527),DAY(H527)),DATE(YEAR(I527),MONTH(I527),DAY(I527)),1,[1]LISTAFERIADOS!$B$2:$B$194)</f>
        <v>3</v>
      </c>
      <c r="N527" s="17" t="str">
        <f>CONCATENATE(HOUR(Tabela132[[#This Row],[DATA INICIO]]),":",MINUTE(Tabela132[[#This Row],[DATA INICIO]]))</f>
        <v>17:22</v>
      </c>
      <c r="O527" s="12"/>
    </row>
    <row r="528" spans="1:15" ht="63.75" hidden="1" x14ac:dyDescent="0.25">
      <c r="A528" s="22" t="s">
        <v>113</v>
      </c>
      <c r="B528" s="23" t="s">
        <v>453</v>
      </c>
      <c r="C528" s="10" t="s">
        <v>222</v>
      </c>
      <c r="D528" s="11" t="s">
        <v>38</v>
      </c>
      <c r="E528" s="11" t="str">
        <f>CONCATENATE(Tabela132[[#This Row],[TRAMITE_SETOR]],"_Atualiz")</f>
        <v>SPO_Atualiz</v>
      </c>
      <c r="F528" s="12" t="s">
        <v>39</v>
      </c>
      <c r="G528" s="12"/>
      <c r="H528" s="25">
        <v>41771.643750000003</v>
      </c>
      <c r="I528" s="25">
        <v>41771.776388888888</v>
      </c>
      <c r="J528" s="26" t="s">
        <v>461</v>
      </c>
      <c r="K528" s="14">
        <f t="shared" si="16"/>
        <v>0.132638888884685</v>
      </c>
      <c r="L528" s="15">
        <f t="shared" si="17"/>
        <v>0.132638888884685</v>
      </c>
      <c r="M528" s="16">
        <f>NETWORKDAYS.INTL(DATE(YEAR(H528),MONTH(I528),DAY(H528)),DATE(YEAR(I528),MONTH(I528),DAY(I528)),1,[1]LISTAFERIADOS!$B$2:$B$194)</f>
        <v>1</v>
      </c>
      <c r="N528" s="17" t="str">
        <f>CONCATENATE(HOUR(Tabela132[[#This Row],[DATA INICIO]]),":",MINUTE(Tabela132[[#This Row],[DATA INICIO]]))</f>
        <v>15:27</v>
      </c>
      <c r="O528" s="12"/>
    </row>
    <row r="529" spans="1:15" ht="25.5" hidden="1" x14ac:dyDescent="0.25">
      <c r="A529" s="22" t="s">
        <v>113</v>
      </c>
      <c r="B529" s="23" t="s">
        <v>453</v>
      </c>
      <c r="C529" s="10" t="s">
        <v>222</v>
      </c>
      <c r="D529" s="11" t="s">
        <v>41</v>
      </c>
      <c r="E529" s="11" t="str">
        <f>CONCATENATE(Tabela132[[#This Row],[TRAMITE_SETOR]],"_Atualiz")</f>
        <v>CO_Atualiz</v>
      </c>
      <c r="F529" s="12" t="s">
        <v>42</v>
      </c>
      <c r="G529" s="12"/>
      <c r="H529" s="25">
        <v>41771.776388888888</v>
      </c>
      <c r="I529" s="25">
        <v>41771.793749999997</v>
      </c>
      <c r="J529" s="26" t="s">
        <v>59</v>
      </c>
      <c r="K529" s="14">
        <f t="shared" si="16"/>
        <v>1.7361111109494232E-2</v>
      </c>
      <c r="L529" s="15">
        <f t="shared" si="17"/>
        <v>1.7361111109494232E-2</v>
      </c>
      <c r="M529" s="16">
        <f>NETWORKDAYS.INTL(DATE(YEAR(H529),MONTH(I529),DAY(H529)),DATE(YEAR(I529),MONTH(I529),DAY(I529)),1,[1]LISTAFERIADOS!$B$2:$B$194)</f>
        <v>1</v>
      </c>
      <c r="N529" s="17" t="str">
        <f>CONCATENATE(HOUR(Tabela132[[#This Row],[DATA INICIO]]),":",MINUTE(Tabela132[[#This Row],[DATA INICIO]]))</f>
        <v>18:38</v>
      </c>
      <c r="O529" s="12"/>
    </row>
    <row r="530" spans="1:15" ht="51" hidden="1" x14ac:dyDescent="0.25">
      <c r="A530" s="22" t="s">
        <v>113</v>
      </c>
      <c r="B530" s="23" t="s">
        <v>453</v>
      </c>
      <c r="C530" s="10" t="s">
        <v>222</v>
      </c>
      <c r="D530" s="11" t="s">
        <v>44</v>
      </c>
      <c r="E530" s="11" t="str">
        <f>CONCATENATE(Tabela132[[#This Row],[TRAMITE_SETOR]],"_Atualiz")</f>
        <v>SECOFC_Atualiz</v>
      </c>
      <c r="F530" s="12" t="s">
        <v>45</v>
      </c>
      <c r="G530" s="12"/>
      <c r="H530" s="25">
        <v>41771.793749999997</v>
      </c>
      <c r="I530" s="25">
        <v>41771.857638888891</v>
      </c>
      <c r="J530" s="26" t="s">
        <v>429</v>
      </c>
      <c r="K530" s="14">
        <f t="shared" si="16"/>
        <v>6.3888888893416151E-2</v>
      </c>
      <c r="L530" s="15">
        <f t="shared" si="17"/>
        <v>6.3888888893416151E-2</v>
      </c>
      <c r="M530" s="16">
        <f>NETWORKDAYS.INTL(DATE(YEAR(H530),MONTH(I530),DAY(H530)),DATE(YEAR(I530),MONTH(I530),DAY(I530)),1,[1]LISTAFERIADOS!$B$2:$B$194)</f>
        <v>1</v>
      </c>
      <c r="N530" s="17" t="str">
        <f>CONCATENATE(HOUR(Tabela132[[#This Row],[DATA INICIO]]),":",MINUTE(Tabela132[[#This Row],[DATA INICIO]]))</f>
        <v>19:3</v>
      </c>
      <c r="O530" s="12"/>
    </row>
    <row r="531" spans="1:15" ht="51" hidden="1" x14ac:dyDescent="0.25">
      <c r="A531" s="22" t="s">
        <v>113</v>
      </c>
      <c r="B531" s="23" t="s">
        <v>453</v>
      </c>
      <c r="C531" s="10" t="s">
        <v>222</v>
      </c>
      <c r="D531" s="11" t="s">
        <v>47</v>
      </c>
      <c r="E531" s="11" t="str">
        <f>CONCATENATE(Tabela132[[#This Row],[TRAMITE_SETOR]],"_Atualiz")</f>
        <v>CLC_Atualiz</v>
      </c>
      <c r="F531" s="12" t="s">
        <v>48</v>
      </c>
      <c r="G531" s="12"/>
      <c r="H531" s="25">
        <v>41771.857638888891</v>
      </c>
      <c r="I531" s="25">
        <v>41773.601388888892</v>
      </c>
      <c r="J531" s="26" t="s">
        <v>462</v>
      </c>
      <c r="K531" s="14">
        <f t="shared" si="16"/>
        <v>1.7437500000014552</v>
      </c>
      <c r="L531" s="15">
        <f t="shared" si="17"/>
        <v>1.7437500000014552</v>
      </c>
      <c r="M531" s="16">
        <f>NETWORKDAYS.INTL(DATE(YEAR(H531),MONTH(I531),DAY(H531)),DATE(YEAR(I531),MONTH(I531),DAY(I531)),1,[1]LISTAFERIADOS!$B$2:$B$194)</f>
        <v>3</v>
      </c>
      <c r="N531" s="17" t="str">
        <f>CONCATENATE(HOUR(Tabela132[[#This Row],[DATA INICIO]]),":",MINUTE(Tabela132[[#This Row],[DATA INICIO]]))</f>
        <v>20:35</v>
      </c>
      <c r="O531" s="12"/>
    </row>
    <row r="532" spans="1:15" ht="63.75" hidden="1" x14ac:dyDescent="0.25">
      <c r="A532" s="22" t="s">
        <v>113</v>
      </c>
      <c r="B532" s="23" t="s">
        <v>453</v>
      </c>
      <c r="C532" s="10" t="s">
        <v>222</v>
      </c>
      <c r="D532" s="11" t="s">
        <v>50</v>
      </c>
      <c r="E532" s="11" t="str">
        <f>CONCATENATE(Tabela132[[#This Row],[TRAMITE_SETOR]],"_Atualiz")</f>
        <v>SC_Atualiz</v>
      </c>
      <c r="F532" s="12" t="s">
        <v>51</v>
      </c>
      <c r="G532" s="12"/>
      <c r="H532" s="25">
        <v>41773.601388888892</v>
      </c>
      <c r="I532" s="25">
        <v>41775.838194444441</v>
      </c>
      <c r="J532" s="26" t="s">
        <v>360</v>
      </c>
      <c r="K532" s="14">
        <f t="shared" si="16"/>
        <v>2.2368055555489263</v>
      </c>
      <c r="L532" s="15">
        <f t="shared" si="17"/>
        <v>2.2368055555489263</v>
      </c>
      <c r="M532" s="16">
        <f>NETWORKDAYS.INTL(DATE(YEAR(H532),MONTH(I532),DAY(H532)),DATE(YEAR(I532),MONTH(I532),DAY(I532)),1,[1]LISTAFERIADOS!$B$2:$B$194)</f>
        <v>3</v>
      </c>
      <c r="N532" s="17" t="str">
        <f>CONCATENATE(HOUR(Tabela132[[#This Row],[DATA INICIO]]),":",MINUTE(Tabela132[[#This Row],[DATA INICIO]]))</f>
        <v>14:26</v>
      </c>
      <c r="O532" s="12"/>
    </row>
    <row r="533" spans="1:15" ht="38.25" hidden="1" x14ac:dyDescent="0.25">
      <c r="A533" s="22" t="s">
        <v>113</v>
      </c>
      <c r="B533" s="23" t="s">
        <v>453</v>
      </c>
      <c r="C533" s="10" t="s">
        <v>222</v>
      </c>
      <c r="D533" s="11" t="s">
        <v>47</v>
      </c>
      <c r="E533" s="11" t="str">
        <f>CONCATENATE(Tabela132[[#This Row],[TRAMITE_SETOR]],"_Atualiz")</f>
        <v>CLC_Atualiz</v>
      </c>
      <c r="F533" s="12" t="s">
        <v>48</v>
      </c>
      <c r="G533" s="12"/>
      <c r="H533" s="25">
        <v>41775.838194444441</v>
      </c>
      <c r="I533" s="25">
        <v>41778.652083333334</v>
      </c>
      <c r="J533" s="26" t="s">
        <v>463</v>
      </c>
      <c r="K533" s="14">
        <f t="shared" si="16"/>
        <v>2.8138888888934162</v>
      </c>
      <c r="L533" s="15">
        <f t="shared" si="17"/>
        <v>2.8138888888934162</v>
      </c>
      <c r="M533" s="16">
        <f>NETWORKDAYS.INTL(DATE(YEAR(H533),MONTH(I533),DAY(H533)),DATE(YEAR(I533),MONTH(I533),DAY(I533)),1,[1]LISTAFERIADOS!$B$2:$B$194)</f>
        <v>2</v>
      </c>
      <c r="N533" s="17" t="str">
        <f>CONCATENATE(HOUR(Tabela132[[#This Row],[DATA INICIO]]),":",MINUTE(Tabela132[[#This Row],[DATA INICIO]]))</f>
        <v>20:7</v>
      </c>
      <c r="O533" s="12"/>
    </row>
    <row r="534" spans="1:15" ht="76.5" hidden="1" x14ac:dyDescent="0.25">
      <c r="A534" s="22" t="s">
        <v>113</v>
      </c>
      <c r="B534" s="23" t="s">
        <v>453</v>
      </c>
      <c r="C534" s="10" t="s">
        <v>222</v>
      </c>
      <c r="D534" s="11" t="s">
        <v>35</v>
      </c>
      <c r="E534" s="11" t="str">
        <f>CONCATENATE(Tabela132[[#This Row],[TRAMITE_SETOR]],"_Atualiz")</f>
        <v>SECADM_Atualiz</v>
      </c>
      <c r="F534" s="12" t="s">
        <v>36</v>
      </c>
      <c r="G534" s="12"/>
      <c r="H534" s="25">
        <v>41778.652083333334</v>
      </c>
      <c r="I534" s="25">
        <v>41778.695833333331</v>
      </c>
      <c r="J534" s="26" t="s">
        <v>464</v>
      </c>
      <c r="K534" s="14">
        <f t="shared" si="16"/>
        <v>4.3749999997089617E-2</v>
      </c>
      <c r="L534" s="15">
        <f t="shared" si="17"/>
        <v>4.3749999997089617E-2</v>
      </c>
      <c r="M534" s="16">
        <f>NETWORKDAYS.INTL(DATE(YEAR(H534),MONTH(I534),DAY(H534)),DATE(YEAR(I534),MONTH(I534),DAY(I534)),1,[1]LISTAFERIADOS!$B$2:$B$194)</f>
        <v>1</v>
      </c>
      <c r="N534" s="17" t="str">
        <f>CONCATENATE(HOUR(Tabela132[[#This Row],[DATA INICIO]]),":",MINUTE(Tabela132[[#This Row],[DATA INICIO]]))</f>
        <v>15:39</v>
      </c>
      <c r="O534" s="12"/>
    </row>
    <row r="535" spans="1:15" ht="89.25" hidden="1" x14ac:dyDescent="0.25">
      <c r="A535" s="22" t="s">
        <v>113</v>
      </c>
      <c r="B535" s="23" t="s">
        <v>453</v>
      </c>
      <c r="C535" s="10" t="s">
        <v>222</v>
      </c>
      <c r="D535" s="11" t="s">
        <v>47</v>
      </c>
      <c r="E535" s="11" t="str">
        <f>CONCATENATE(Tabela132[[#This Row],[TRAMITE_SETOR]],"_Atualiz")</f>
        <v>CLC_Atualiz</v>
      </c>
      <c r="F535" s="12" t="s">
        <v>48</v>
      </c>
      <c r="G535" s="12"/>
      <c r="H535" s="25">
        <v>41778.695833333331</v>
      </c>
      <c r="I535" s="25">
        <v>41779.635416666664</v>
      </c>
      <c r="J535" s="26" t="s">
        <v>465</v>
      </c>
      <c r="K535" s="14">
        <f t="shared" si="16"/>
        <v>0.93958333333284827</v>
      </c>
      <c r="L535" s="15">
        <f t="shared" si="17"/>
        <v>0.93958333333284827</v>
      </c>
      <c r="M535" s="16">
        <f>NETWORKDAYS.INTL(DATE(YEAR(H535),MONTH(I535),DAY(H535)),DATE(YEAR(I535),MONTH(I535),DAY(I535)),1,[1]LISTAFERIADOS!$B$2:$B$194)</f>
        <v>2</v>
      </c>
      <c r="N535" s="17" t="str">
        <f>CONCATENATE(HOUR(Tabela132[[#This Row],[DATA INICIO]]),":",MINUTE(Tabela132[[#This Row],[DATA INICIO]]))</f>
        <v>16:42</v>
      </c>
      <c r="O535" s="12"/>
    </row>
    <row r="536" spans="1:15" ht="51" hidden="1" x14ac:dyDescent="0.25">
      <c r="A536" s="22" t="s">
        <v>113</v>
      </c>
      <c r="B536" s="23" t="s">
        <v>453</v>
      </c>
      <c r="C536" s="10" t="s">
        <v>222</v>
      </c>
      <c r="D536" s="11" t="s">
        <v>239</v>
      </c>
      <c r="E536" s="11" t="str">
        <f>CONCATENATE(Tabela132[[#This Row],[TRAMITE_SETOR]],"_Atualiz")</f>
        <v>SLIC_Atualiz</v>
      </c>
      <c r="F536" s="12" t="s">
        <v>240</v>
      </c>
      <c r="G536" s="12"/>
      <c r="H536" s="25">
        <v>41779.635416666664</v>
      </c>
      <c r="I536" s="25">
        <v>41787.743750000001</v>
      </c>
      <c r="J536" s="26" t="s">
        <v>363</v>
      </c>
      <c r="K536" s="14">
        <f t="shared" si="16"/>
        <v>8.1083333333372138</v>
      </c>
      <c r="L536" s="15">
        <f t="shared" si="17"/>
        <v>8.1083333333372138</v>
      </c>
      <c r="M536" s="16">
        <f>NETWORKDAYS.INTL(DATE(YEAR(H536),MONTH(I536),DAY(H536)),DATE(YEAR(I536),MONTH(I536),DAY(I536)),1,[1]LISTAFERIADOS!$B$2:$B$194)</f>
        <v>7</v>
      </c>
      <c r="N536" s="17" t="str">
        <f>CONCATENATE(HOUR(Tabela132[[#This Row],[DATA INICIO]]),":",MINUTE(Tabela132[[#This Row],[DATA INICIO]]))</f>
        <v>15:15</v>
      </c>
      <c r="O536" s="12"/>
    </row>
    <row r="537" spans="1:15" ht="25.5" hidden="1" x14ac:dyDescent="0.25">
      <c r="A537" s="22" t="s">
        <v>113</v>
      </c>
      <c r="B537" s="23" t="s">
        <v>453</v>
      </c>
      <c r="C537" s="10" t="s">
        <v>222</v>
      </c>
      <c r="D537" s="11" t="s">
        <v>54</v>
      </c>
      <c r="E537" s="11" t="str">
        <f>CONCATENATE(Tabela132[[#This Row],[TRAMITE_SETOR]],"_Atualiz")</f>
        <v>SCON_Atualiz</v>
      </c>
      <c r="F537" s="12" t="s">
        <v>55</v>
      </c>
      <c r="G537" s="12"/>
      <c r="H537" s="25">
        <v>41787.743750000001</v>
      </c>
      <c r="I537" s="25">
        <v>41793.69027777778</v>
      </c>
      <c r="J537" s="26" t="s">
        <v>466</v>
      </c>
      <c r="K537" s="14">
        <f t="shared" si="16"/>
        <v>5.9465277777781012</v>
      </c>
      <c r="L537" s="15">
        <f t="shared" si="17"/>
        <v>5.9465277777781012</v>
      </c>
      <c r="M537" s="16">
        <f>NETWORKDAYS.INTL(DATE(YEAR(H537),MONTH(I537),DAY(H537)),DATE(YEAR(I537),MONTH(I537),DAY(I537)),1,[1]LISTAFERIADOS!$B$2:$B$194)</f>
        <v>-17</v>
      </c>
      <c r="N537" s="17" t="str">
        <f>CONCATENATE(HOUR(Tabela132[[#This Row],[DATA INICIO]]),":",MINUTE(Tabela132[[#This Row],[DATA INICIO]]))</f>
        <v>17:51</v>
      </c>
      <c r="O537" s="12"/>
    </row>
    <row r="538" spans="1:15" hidden="1" x14ac:dyDescent="0.25">
      <c r="A538" s="22" t="s">
        <v>113</v>
      </c>
      <c r="B538" s="23" t="s">
        <v>453</v>
      </c>
      <c r="C538" s="10" t="s">
        <v>222</v>
      </c>
      <c r="D538" s="11" t="s">
        <v>454</v>
      </c>
      <c r="E538" s="11" t="str">
        <f>CONCATENATE(Tabela132[[#This Row],[TRAMITE_SETOR]],"_Atualiz")</f>
        <v>SAPRE_Atualiz</v>
      </c>
      <c r="F538" s="12" t="s">
        <v>305</v>
      </c>
      <c r="G538" s="19" t="s">
        <v>26</v>
      </c>
      <c r="H538" s="25">
        <v>41793.69027777778</v>
      </c>
      <c r="I538" s="25">
        <v>41793.695138888892</v>
      </c>
      <c r="J538" s="26" t="s">
        <v>273</v>
      </c>
      <c r="K538" s="14">
        <f t="shared" si="16"/>
        <v>4.8611111124046147E-3</v>
      </c>
      <c r="L538" s="15">
        <f t="shared" si="17"/>
        <v>4.8611111124046147E-3</v>
      </c>
      <c r="M538" s="16">
        <f>NETWORKDAYS.INTL(DATE(YEAR(H538),MONTH(I538),DAY(H538)),DATE(YEAR(I538),MONTH(I538),DAY(I538)),1,[1]LISTAFERIADOS!$B$2:$B$194)</f>
        <v>1</v>
      </c>
      <c r="N538" s="17" t="str">
        <f>CONCATENATE(HOUR(Tabela132[[#This Row],[DATA INICIO]]),":",MINUTE(Tabela132[[#This Row],[DATA INICIO]]))</f>
        <v>16:34</v>
      </c>
      <c r="O538" s="12"/>
    </row>
    <row r="539" spans="1:15" ht="25.5" hidden="1" x14ac:dyDescent="0.25">
      <c r="A539" s="22" t="s">
        <v>113</v>
      </c>
      <c r="B539" s="23" t="s">
        <v>453</v>
      </c>
      <c r="C539" s="10" t="s">
        <v>222</v>
      </c>
      <c r="D539" s="11" t="s">
        <v>38</v>
      </c>
      <c r="E539" s="11" t="str">
        <f>CONCATENATE(Tabela132[[#This Row],[TRAMITE_SETOR]],"_Atualiz")</f>
        <v>SPO_Atualiz</v>
      </c>
      <c r="F539" s="12" t="s">
        <v>39</v>
      </c>
      <c r="G539" s="12"/>
      <c r="H539" s="25">
        <v>41793.695138888892</v>
      </c>
      <c r="I539" s="25">
        <v>41793.759027777778</v>
      </c>
      <c r="J539" s="26" t="s">
        <v>467</v>
      </c>
      <c r="K539" s="14">
        <f t="shared" si="16"/>
        <v>6.3888888886140194E-2</v>
      </c>
      <c r="L539" s="15">
        <f t="shared" si="17"/>
        <v>6.3888888886140194E-2</v>
      </c>
      <c r="M539" s="16">
        <f>NETWORKDAYS.INTL(DATE(YEAR(H539),MONTH(I539),DAY(H539)),DATE(YEAR(I539),MONTH(I539),DAY(I539)),1,[1]LISTAFERIADOS!$B$2:$B$194)</f>
        <v>1</v>
      </c>
      <c r="N539" s="17" t="str">
        <f>CONCATENATE(HOUR(Tabela132[[#This Row],[DATA INICIO]]),":",MINUTE(Tabela132[[#This Row],[DATA INICIO]]))</f>
        <v>16:41</v>
      </c>
      <c r="O539" s="12"/>
    </row>
    <row r="540" spans="1:15" ht="25.5" hidden="1" x14ac:dyDescent="0.25">
      <c r="A540" s="22" t="s">
        <v>113</v>
      </c>
      <c r="B540" s="23" t="s">
        <v>453</v>
      </c>
      <c r="C540" s="10" t="s">
        <v>222</v>
      </c>
      <c r="D540" s="11" t="s">
        <v>41</v>
      </c>
      <c r="E540" s="11" t="str">
        <f>CONCATENATE(Tabela132[[#This Row],[TRAMITE_SETOR]],"_Atualiz")</f>
        <v>CO_Atualiz</v>
      </c>
      <c r="F540" s="12" t="s">
        <v>42</v>
      </c>
      <c r="G540" s="12"/>
      <c r="H540" s="25">
        <v>41793.759027777778</v>
      </c>
      <c r="I540" s="25">
        <v>41793.785416666666</v>
      </c>
      <c r="J540" s="26" t="s">
        <v>468</v>
      </c>
      <c r="K540" s="14">
        <f t="shared" si="16"/>
        <v>2.6388888887595385E-2</v>
      </c>
      <c r="L540" s="15">
        <f t="shared" si="17"/>
        <v>2.6388888887595385E-2</v>
      </c>
      <c r="M540" s="16">
        <f>NETWORKDAYS.INTL(DATE(YEAR(H540),MONTH(I540),DAY(H540)),DATE(YEAR(I540),MONTH(I540),DAY(I540)),1,[1]LISTAFERIADOS!$B$2:$B$194)</f>
        <v>1</v>
      </c>
      <c r="N540" s="17" t="str">
        <f>CONCATENATE(HOUR(Tabela132[[#This Row],[DATA INICIO]]),":",MINUTE(Tabela132[[#This Row],[DATA INICIO]]))</f>
        <v>18:13</v>
      </c>
      <c r="O540" s="12"/>
    </row>
    <row r="541" spans="1:15" ht="102" hidden="1" x14ac:dyDescent="0.25">
      <c r="A541" s="22" t="s">
        <v>113</v>
      </c>
      <c r="B541" s="23" t="s">
        <v>453</v>
      </c>
      <c r="C541" s="10" t="s">
        <v>222</v>
      </c>
      <c r="D541" s="11" t="s">
        <v>44</v>
      </c>
      <c r="E541" s="11" t="str">
        <f>CONCATENATE(Tabela132[[#This Row],[TRAMITE_SETOR]],"_Atualiz")</f>
        <v>SECOFC_Atualiz</v>
      </c>
      <c r="F541" s="12" t="s">
        <v>45</v>
      </c>
      <c r="G541" s="12"/>
      <c r="H541" s="25">
        <v>41793.785416666666</v>
      </c>
      <c r="I541" s="25">
        <v>41794.576388888891</v>
      </c>
      <c r="J541" s="26" t="s">
        <v>469</v>
      </c>
      <c r="K541" s="14">
        <f t="shared" si="16"/>
        <v>0.79097222222480923</v>
      </c>
      <c r="L541" s="15">
        <f t="shared" si="17"/>
        <v>0.79097222222480923</v>
      </c>
      <c r="M541" s="16">
        <f>NETWORKDAYS.INTL(DATE(YEAR(H541),MONTH(I541),DAY(H541)),DATE(YEAR(I541),MONTH(I541),DAY(I541)),1,[1]LISTAFERIADOS!$B$2:$B$194)</f>
        <v>2</v>
      </c>
      <c r="N541" s="17" t="str">
        <f>CONCATENATE(HOUR(Tabela132[[#This Row],[DATA INICIO]]),":",MINUTE(Tabela132[[#This Row],[DATA INICIO]]))</f>
        <v>18:51</v>
      </c>
      <c r="O541" s="12"/>
    </row>
    <row r="542" spans="1:15" ht="38.25" hidden="1" x14ac:dyDescent="0.25">
      <c r="A542" s="22" t="s">
        <v>113</v>
      </c>
      <c r="B542" s="23" t="s">
        <v>453</v>
      </c>
      <c r="C542" s="10" t="s">
        <v>222</v>
      </c>
      <c r="D542" s="11" t="s">
        <v>47</v>
      </c>
      <c r="E542" s="11" t="str">
        <f>CONCATENATE(Tabela132[[#This Row],[TRAMITE_SETOR]],"_Atualiz")</f>
        <v>CLC_Atualiz</v>
      </c>
      <c r="F542" s="12" t="s">
        <v>48</v>
      </c>
      <c r="G542" s="12"/>
      <c r="H542" s="25">
        <v>41794.576388888891</v>
      </c>
      <c r="I542" s="25">
        <v>41794.606249999997</v>
      </c>
      <c r="J542" s="26" t="s">
        <v>470</v>
      </c>
      <c r="K542" s="14">
        <f t="shared" si="16"/>
        <v>2.9861111106583849E-2</v>
      </c>
      <c r="L542" s="15">
        <f t="shared" si="17"/>
        <v>2.9861111106583849E-2</v>
      </c>
      <c r="M542" s="16">
        <f>NETWORKDAYS.INTL(DATE(YEAR(H542),MONTH(I542),DAY(H542)),DATE(YEAR(I542),MONTH(I542),DAY(I542)),1,[1]LISTAFERIADOS!$B$2:$B$194)</f>
        <v>1</v>
      </c>
      <c r="N542" s="17" t="str">
        <f>CONCATENATE(HOUR(Tabela132[[#This Row],[DATA INICIO]]),":",MINUTE(Tabela132[[#This Row],[DATA INICIO]]))</f>
        <v>13:50</v>
      </c>
      <c r="O542" s="12"/>
    </row>
    <row r="543" spans="1:15" ht="127.5" hidden="1" x14ac:dyDescent="0.25">
      <c r="A543" s="22" t="s">
        <v>113</v>
      </c>
      <c r="B543" s="23" t="s">
        <v>453</v>
      </c>
      <c r="C543" s="10" t="s">
        <v>222</v>
      </c>
      <c r="D543" s="11" t="s">
        <v>454</v>
      </c>
      <c r="E543" s="11" t="str">
        <f>CONCATENATE(Tabela132[[#This Row],[TRAMITE_SETOR]],"_Atualiz")</f>
        <v>SAPRE_Atualiz</v>
      </c>
      <c r="F543" s="12" t="s">
        <v>305</v>
      </c>
      <c r="G543" s="19" t="s">
        <v>26</v>
      </c>
      <c r="H543" s="25">
        <v>41794.606249999997</v>
      </c>
      <c r="I543" s="25">
        <v>41794.649305555555</v>
      </c>
      <c r="J543" s="26" t="s">
        <v>471</v>
      </c>
      <c r="K543" s="14">
        <f t="shared" si="16"/>
        <v>4.3055555557657499E-2</v>
      </c>
      <c r="L543" s="15">
        <f t="shared" si="17"/>
        <v>4.3055555557657499E-2</v>
      </c>
      <c r="M543" s="16">
        <f>NETWORKDAYS.INTL(DATE(YEAR(H543),MONTH(I543),DAY(H543)),DATE(YEAR(I543),MONTH(I543),DAY(I543)),1,[1]LISTAFERIADOS!$B$2:$B$194)</f>
        <v>1</v>
      </c>
      <c r="N543" s="17" t="str">
        <f>CONCATENATE(HOUR(Tabela132[[#This Row],[DATA INICIO]]),":",MINUTE(Tabela132[[#This Row],[DATA INICIO]]))</f>
        <v>14:33</v>
      </c>
      <c r="O543" s="12"/>
    </row>
    <row r="544" spans="1:15" ht="25.5" hidden="1" x14ac:dyDescent="0.25">
      <c r="A544" s="22" t="s">
        <v>113</v>
      </c>
      <c r="B544" s="23" t="s">
        <v>453</v>
      </c>
      <c r="C544" s="10" t="s">
        <v>222</v>
      </c>
      <c r="D544" s="11" t="s">
        <v>47</v>
      </c>
      <c r="E544" s="11" t="str">
        <f>CONCATENATE(Tabela132[[#This Row],[TRAMITE_SETOR]],"_Atualiz")</f>
        <v>CLC_Atualiz</v>
      </c>
      <c r="F544" s="12" t="s">
        <v>48</v>
      </c>
      <c r="G544" s="12"/>
      <c r="H544" s="25">
        <v>41794.649305555555</v>
      </c>
      <c r="I544" s="25">
        <v>41794.665277777778</v>
      </c>
      <c r="J544" s="26" t="s">
        <v>472</v>
      </c>
      <c r="K544" s="14">
        <f t="shared" si="16"/>
        <v>1.5972222223354038E-2</v>
      </c>
      <c r="L544" s="15">
        <f t="shared" si="17"/>
        <v>1.5972222223354038E-2</v>
      </c>
      <c r="M544" s="16">
        <f>NETWORKDAYS.INTL(DATE(YEAR(H544),MONTH(I544),DAY(H544)),DATE(YEAR(I544),MONTH(I544),DAY(I544)),1,[1]LISTAFERIADOS!$B$2:$B$194)</f>
        <v>1</v>
      </c>
      <c r="N544" s="17" t="str">
        <f>CONCATENATE(HOUR(Tabela132[[#This Row],[DATA INICIO]]),":",MINUTE(Tabela132[[#This Row],[DATA INICIO]]))</f>
        <v>15:35</v>
      </c>
      <c r="O544" s="12"/>
    </row>
    <row r="545" spans="1:15" ht="114.75" hidden="1" x14ac:dyDescent="0.25">
      <c r="A545" s="22" t="s">
        <v>113</v>
      </c>
      <c r="B545" s="23" t="s">
        <v>453</v>
      </c>
      <c r="C545" s="10" t="s">
        <v>222</v>
      </c>
      <c r="D545" s="11" t="s">
        <v>50</v>
      </c>
      <c r="E545" s="11" t="str">
        <f>CONCATENATE(Tabela132[[#This Row],[TRAMITE_SETOR]],"_Atualiz")</f>
        <v>SC_Atualiz</v>
      </c>
      <c r="F545" s="12" t="s">
        <v>51</v>
      </c>
      <c r="G545" s="12"/>
      <c r="H545" s="25">
        <v>41794.665277777778</v>
      </c>
      <c r="I545" s="25">
        <v>41795.789583333331</v>
      </c>
      <c r="J545" s="26" t="s">
        <v>473</v>
      </c>
      <c r="K545" s="14">
        <f t="shared" si="16"/>
        <v>1.1243055555532919</v>
      </c>
      <c r="L545" s="15">
        <f t="shared" si="17"/>
        <v>1.1243055555532919</v>
      </c>
      <c r="M545" s="16">
        <f>NETWORKDAYS.INTL(DATE(YEAR(H545),MONTH(I545),DAY(H545)),DATE(YEAR(I545),MONTH(I545),DAY(I545)),1,[1]LISTAFERIADOS!$B$2:$B$194)</f>
        <v>2</v>
      </c>
      <c r="N545" s="17" t="str">
        <f>CONCATENATE(HOUR(Tabela132[[#This Row],[DATA INICIO]]),":",MINUTE(Tabela132[[#This Row],[DATA INICIO]]))</f>
        <v>15:58</v>
      </c>
      <c r="O545" s="12"/>
    </row>
    <row r="546" spans="1:15" ht="25.5" hidden="1" x14ac:dyDescent="0.25">
      <c r="A546" s="22" t="s">
        <v>113</v>
      </c>
      <c r="B546" s="23" t="s">
        <v>453</v>
      </c>
      <c r="C546" s="10" t="s">
        <v>222</v>
      </c>
      <c r="D546" s="11" t="s">
        <v>47</v>
      </c>
      <c r="E546" s="11" t="str">
        <f>CONCATENATE(Tabela132[[#This Row],[TRAMITE_SETOR]],"_Atualiz")</f>
        <v>CLC_Atualiz</v>
      </c>
      <c r="F546" s="12" t="s">
        <v>48</v>
      </c>
      <c r="G546" s="12"/>
      <c r="H546" s="25">
        <v>41795.789583333331</v>
      </c>
      <c r="I546" s="25">
        <v>41796.775694444441</v>
      </c>
      <c r="J546" s="26" t="s">
        <v>474</v>
      </c>
      <c r="K546" s="14">
        <f t="shared" si="16"/>
        <v>0.98611111110949423</v>
      </c>
      <c r="L546" s="15">
        <f t="shared" si="17"/>
        <v>0.98611111110949423</v>
      </c>
      <c r="M546" s="16">
        <f>NETWORKDAYS.INTL(DATE(YEAR(H546),MONTH(I546),DAY(H546)),DATE(YEAR(I546),MONTH(I546),DAY(I546)),1,[1]LISTAFERIADOS!$B$2:$B$194)</f>
        <v>2</v>
      </c>
      <c r="N546" s="17" t="str">
        <f>CONCATENATE(HOUR(Tabela132[[#This Row],[DATA INICIO]]),":",MINUTE(Tabela132[[#This Row],[DATA INICIO]]))</f>
        <v>18:57</v>
      </c>
      <c r="O546" s="12"/>
    </row>
    <row r="547" spans="1:15" ht="114.75" hidden="1" x14ac:dyDescent="0.25">
      <c r="A547" s="22" t="s">
        <v>113</v>
      </c>
      <c r="B547" s="23" t="s">
        <v>453</v>
      </c>
      <c r="C547" s="10" t="s">
        <v>222</v>
      </c>
      <c r="D547" s="11" t="s">
        <v>239</v>
      </c>
      <c r="E547" s="11" t="str">
        <f>CONCATENATE(Tabela132[[#This Row],[TRAMITE_SETOR]],"_Atualiz")</f>
        <v>SLIC_Atualiz</v>
      </c>
      <c r="F547" s="12" t="s">
        <v>240</v>
      </c>
      <c r="G547" s="12"/>
      <c r="H547" s="25">
        <v>41796.775694444441</v>
      </c>
      <c r="I547" s="25">
        <v>41800.706250000003</v>
      </c>
      <c r="J547" s="26" t="s">
        <v>475</v>
      </c>
      <c r="K547" s="14">
        <f t="shared" si="16"/>
        <v>3.9305555555620231</v>
      </c>
      <c r="L547" s="15">
        <f t="shared" si="17"/>
        <v>3.9305555555620231</v>
      </c>
      <c r="M547" s="16">
        <f>NETWORKDAYS.INTL(DATE(YEAR(H547),MONTH(I547),DAY(H547)),DATE(YEAR(I547),MONTH(I547),DAY(I547)),1,[1]LISTAFERIADOS!$B$2:$B$194)</f>
        <v>3</v>
      </c>
      <c r="N547" s="17" t="str">
        <f>CONCATENATE(HOUR(Tabela132[[#This Row],[DATA INICIO]]),":",MINUTE(Tabela132[[#This Row],[DATA INICIO]]))</f>
        <v>18:37</v>
      </c>
      <c r="O547" s="12"/>
    </row>
    <row r="548" spans="1:15" ht="38.25" hidden="1" x14ac:dyDescent="0.25">
      <c r="A548" s="22" t="s">
        <v>113</v>
      </c>
      <c r="B548" s="23" t="s">
        <v>453</v>
      </c>
      <c r="C548" s="10" t="s">
        <v>222</v>
      </c>
      <c r="D548" s="11" t="s">
        <v>47</v>
      </c>
      <c r="E548" s="11" t="str">
        <f>CONCATENATE(Tabela132[[#This Row],[TRAMITE_SETOR]],"_Atualiz")</f>
        <v>CLC_Atualiz</v>
      </c>
      <c r="F548" s="12" t="s">
        <v>48</v>
      </c>
      <c r="G548" s="12"/>
      <c r="H548" s="25">
        <v>41800.706250000003</v>
      </c>
      <c r="I548" s="25">
        <v>41801.621527777781</v>
      </c>
      <c r="J548" s="26" t="s">
        <v>476</v>
      </c>
      <c r="K548" s="14">
        <f t="shared" si="16"/>
        <v>0.91527777777810115</v>
      </c>
      <c r="L548" s="15">
        <f t="shared" si="17"/>
        <v>0.91527777777810115</v>
      </c>
      <c r="M548" s="16">
        <f>NETWORKDAYS.INTL(DATE(YEAR(H548),MONTH(I548),DAY(H548)),DATE(YEAR(I548),MONTH(I548),DAY(I548)),1,[1]LISTAFERIADOS!$B$2:$B$194)</f>
        <v>2</v>
      </c>
      <c r="N548" s="17" t="str">
        <f>CONCATENATE(HOUR(Tabela132[[#This Row],[DATA INICIO]]),":",MINUTE(Tabela132[[#This Row],[DATA INICIO]]))</f>
        <v>16:57</v>
      </c>
      <c r="O548" s="12"/>
    </row>
    <row r="549" spans="1:15" ht="38.25" hidden="1" x14ac:dyDescent="0.25">
      <c r="A549" s="22" t="s">
        <v>113</v>
      </c>
      <c r="B549" s="23" t="s">
        <v>453</v>
      </c>
      <c r="C549" s="10" t="s">
        <v>222</v>
      </c>
      <c r="D549" s="11" t="s">
        <v>35</v>
      </c>
      <c r="E549" s="11" t="str">
        <f>CONCATENATE(Tabela132[[#This Row],[TRAMITE_SETOR]],"_Atualiz")</f>
        <v>SECADM_Atualiz</v>
      </c>
      <c r="F549" s="12" t="s">
        <v>36</v>
      </c>
      <c r="G549" s="12"/>
      <c r="H549" s="25">
        <v>41801.621527777781</v>
      </c>
      <c r="I549" s="25">
        <v>41802.473611111112</v>
      </c>
      <c r="J549" s="26" t="s">
        <v>364</v>
      </c>
      <c r="K549" s="14">
        <f t="shared" si="16"/>
        <v>0.85208333333139308</v>
      </c>
      <c r="L549" s="15">
        <f t="shared" si="17"/>
        <v>0.85208333333139308</v>
      </c>
      <c r="M549" s="16">
        <f>NETWORKDAYS.INTL(DATE(YEAR(H549),MONTH(I549),DAY(H549)),DATE(YEAR(I549),MONTH(I549),DAY(I549)),1,[1]LISTAFERIADOS!$B$2:$B$194)</f>
        <v>2</v>
      </c>
      <c r="N549" s="17" t="str">
        <f>CONCATENATE(HOUR(Tabela132[[#This Row],[DATA INICIO]]),":",MINUTE(Tabela132[[#This Row],[DATA INICIO]]))</f>
        <v>14:55</v>
      </c>
      <c r="O549" s="12"/>
    </row>
    <row r="550" spans="1:15" ht="38.25" hidden="1" x14ac:dyDescent="0.25">
      <c r="A550" s="22" t="s">
        <v>113</v>
      </c>
      <c r="B550" s="23" t="s">
        <v>453</v>
      </c>
      <c r="C550" s="10" t="s">
        <v>222</v>
      </c>
      <c r="D550" s="11" t="s">
        <v>66</v>
      </c>
      <c r="E550" s="11" t="str">
        <f>CONCATENATE(Tabela132[[#This Row],[TRAMITE_SETOR]],"_Atualiz")</f>
        <v>CPL_Atualiz</v>
      </c>
      <c r="F550" s="12" t="s">
        <v>67</v>
      </c>
      <c r="G550" s="12"/>
      <c r="H550" s="25">
        <v>41802.473611111112</v>
      </c>
      <c r="I550" s="25">
        <v>41802.52847222222</v>
      </c>
      <c r="J550" s="26" t="s">
        <v>477</v>
      </c>
      <c r="K550" s="14">
        <f t="shared" si="16"/>
        <v>5.486111110803904E-2</v>
      </c>
      <c r="L550" s="15">
        <f t="shared" si="17"/>
        <v>5.486111110803904E-2</v>
      </c>
      <c r="M550" s="16">
        <f>NETWORKDAYS.INTL(DATE(YEAR(H550),MONTH(I550),DAY(H550)),DATE(YEAR(I550),MONTH(I550),DAY(I550)),1,[1]LISTAFERIADOS!$B$2:$B$194)</f>
        <v>1</v>
      </c>
      <c r="N550" s="17" t="str">
        <f>CONCATENATE(HOUR(Tabela132[[#This Row],[DATA INICIO]]),":",MINUTE(Tabela132[[#This Row],[DATA INICIO]]))</f>
        <v>11:22</v>
      </c>
      <c r="O550" s="12"/>
    </row>
    <row r="551" spans="1:15" hidden="1" x14ac:dyDescent="0.25">
      <c r="A551" s="22" t="s">
        <v>113</v>
      </c>
      <c r="B551" s="23" t="s">
        <v>453</v>
      </c>
      <c r="C551" s="10" t="s">
        <v>222</v>
      </c>
      <c r="D551" s="11" t="s">
        <v>69</v>
      </c>
      <c r="E551" s="11" t="str">
        <f>CONCATENATE(Tabela132[[#This Row],[TRAMITE_SETOR]],"_Atualiz")</f>
        <v>ASSDG_Atualiz</v>
      </c>
      <c r="F551" s="12" t="s">
        <v>70</v>
      </c>
      <c r="G551" s="12"/>
      <c r="H551" s="25">
        <v>41802.52847222222</v>
      </c>
      <c r="I551" s="25">
        <v>41803.663888888892</v>
      </c>
      <c r="J551" s="26" t="s">
        <v>294</v>
      </c>
      <c r="K551" s="14">
        <f t="shared" si="16"/>
        <v>1.1354166666715173</v>
      </c>
      <c r="L551" s="15">
        <f t="shared" si="17"/>
        <v>1.1354166666715173</v>
      </c>
      <c r="M551" s="16">
        <f>NETWORKDAYS.INTL(DATE(YEAR(H551),MONTH(I551),DAY(H551)),DATE(YEAR(I551),MONTH(I551),DAY(I551)),1,[1]LISTAFERIADOS!$B$2:$B$194)</f>
        <v>2</v>
      </c>
      <c r="N551" s="17" t="str">
        <f>CONCATENATE(HOUR(Tabela132[[#This Row],[DATA INICIO]]),":",MINUTE(Tabela132[[#This Row],[DATA INICIO]]))</f>
        <v>12:41</v>
      </c>
      <c r="O551" s="12"/>
    </row>
    <row r="552" spans="1:15" ht="76.5" hidden="1" x14ac:dyDescent="0.25">
      <c r="A552" s="22" t="s">
        <v>113</v>
      </c>
      <c r="B552" s="23" t="s">
        <v>453</v>
      </c>
      <c r="C552" s="10" t="s">
        <v>222</v>
      </c>
      <c r="D552" s="11" t="s">
        <v>21</v>
      </c>
      <c r="E552" s="11" t="str">
        <f>CONCATENATE(Tabela132[[#This Row],[TRAMITE_SETOR]],"_Atualiz")</f>
        <v>DG_Atualiz</v>
      </c>
      <c r="F552" s="12" t="s">
        <v>22</v>
      </c>
      <c r="G552" s="12"/>
      <c r="H552" s="25">
        <v>41803.663888888892</v>
      </c>
      <c r="I552" s="25">
        <v>41803.780555555553</v>
      </c>
      <c r="J552" s="26" t="s">
        <v>478</v>
      </c>
      <c r="K552" s="14">
        <f t="shared" si="16"/>
        <v>0.11666666666133096</v>
      </c>
      <c r="L552" s="15">
        <f t="shared" si="17"/>
        <v>0.11666666666133096</v>
      </c>
      <c r="M552" s="16">
        <f>NETWORKDAYS.INTL(DATE(YEAR(H552),MONTH(I552),DAY(H552)),DATE(YEAR(I552),MONTH(I552),DAY(I552)),1,[1]LISTAFERIADOS!$B$2:$B$194)</f>
        <v>1</v>
      </c>
      <c r="N552" s="17" t="str">
        <f>CONCATENATE(HOUR(Tabela132[[#This Row],[DATA INICIO]]),":",MINUTE(Tabela132[[#This Row],[DATA INICIO]]))</f>
        <v>15:56</v>
      </c>
      <c r="O552" s="12"/>
    </row>
    <row r="553" spans="1:15" ht="38.25" hidden="1" x14ac:dyDescent="0.25">
      <c r="A553" s="22" t="s">
        <v>113</v>
      </c>
      <c r="B553" s="23" t="s">
        <v>453</v>
      </c>
      <c r="C553" s="10" t="s">
        <v>222</v>
      </c>
      <c r="D553" s="11" t="s">
        <v>239</v>
      </c>
      <c r="E553" s="11" t="str">
        <f>CONCATENATE(Tabela132[[#This Row],[TRAMITE_SETOR]],"_Atualiz")</f>
        <v>SLIC_Atualiz</v>
      </c>
      <c r="F553" s="12" t="s">
        <v>240</v>
      </c>
      <c r="G553" s="12"/>
      <c r="H553" s="25">
        <v>41803.780555555553</v>
      </c>
      <c r="I553" s="25">
        <v>41806.486111111109</v>
      </c>
      <c r="J553" s="26" t="s">
        <v>479</v>
      </c>
      <c r="K553" s="14">
        <f t="shared" si="16"/>
        <v>2.7055555555562023</v>
      </c>
      <c r="L553" s="15">
        <f t="shared" si="17"/>
        <v>2.7055555555562023</v>
      </c>
      <c r="M553" s="16">
        <f>NETWORKDAYS.INTL(DATE(YEAR(H553),MONTH(I553),DAY(H553)),DATE(YEAR(I553),MONTH(I553),DAY(I553)),1,[1]LISTAFERIADOS!$B$2:$B$194)</f>
        <v>2</v>
      </c>
      <c r="N553" s="17" t="str">
        <f>CONCATENATE(HOUR(Tabela132[[#This Row],[DATA INICIO]]),":",MINUTE(Tabela132[[#This Row],[DATA INICIO]]))</f>
        <v>18:44</v>
      </c>
      <c r="O553" s="12"/>
    </row>
    <row r="554" spans="1:15" ht="63.75" hidden="1" x14ac:dyDescent="0.25">
      <c r="A554" s="22" t="s">
        <v>113</v>
      </c>
      <c r="B554" s="23" t="s">
        <v>453</v>
      </c>
      <c r="C554" s="10" t="s">
        <v>222</v>
      </c>
      <c r="D554" s="11" t="s">
        <v>66</v>
      </c>
      <c r="E554" s="11" t="str">
        <f>CONCATENATE(Tabela132[[#This Row],[TRAMITE_SETOR]],"_Atualiz")</f>
        <v>CPL_Atualiz</v>
      </c>
      <c r="F554" s="12" t="s">
        <v>67</v>
      </c>
      <c r="G554" s="12"/>
      <c r="H554" s="25">
        <v>41806.486111111109</v>
      </c>
      <c r="I554" s="25">
        <v>41806.532638888886</v>
      </c>
      <c r="J554" s="26" t="s">
        <v>480</v>
      </c>
      <c r="K554" s="14">
        <f t="shared" si="16"/>
        <v>4.6527777776645962E-2</v>
      </c>
      <c r="L554" s="15">
        <f t="shared" si="17"/>
        <v>4.6527777776645962E-2</v>
      </c>
      <c r="M554" s="16">
        <f>NETWORKDAYS.INTL(DATE(YEAR(H554),MONTH(I554),DAY(H554)),DATE(YEAR(I554),MONTH(I554),DAY(I554)),1,[1]LISTAFERIADOS!$B$2:$B$194)</f>
        <v>1</v>
      </c>
      <c r="N554" s="17" t="str">
        <f>CONCATENATE(HOUR(Tabela132[[#This Row],[DATA INICIO]]),":",MINUTE(Tabela132[[#This Row],[DATA INICIO]]))</f>
        <v>11:40</v>
      </c>
      <c r="O554" s="12"/>
    </row>
    <row r="555" spans="1:15" ht="25.5" hidden="1" x14ac:dyDescent="0.25">
      <c r="A555" s="22" t="s">
        <v>113</v>
      </c>
      <c r="B555" s="23" t="s">
        <v>453</v>
      </c>
      <c r="C555" s="10" t="s">
        <v>222</v>
      </c>
      <c r="D555" s="11" t="s">
        <v>239</v>
      </c>
      <c r="E555" s="11" t="str">
        <f>CONCATENATE(Tabela132[[#This Row],[TRAMITE_SETOR]],"_Atualiz")</f>
        <v>SLIC_Atualiz</v>
      </c>
      <c r="F555" s="12" t="s">
        <v>240</v>
      </c>
      <c r="G555" s="12"/>
      <c r="H555" s="25">
        <v>41806.532638888886</v>
      </c>
      <c r="I555" s="25">
        <v>41808.661805555559</v>
      </c>
      <c r="J555" s="26" t="s">
        <v>251</v>
      </c>
      <c r="K555" s="14">
        <f t="shared" si="16"/>
        <v>2.1291666666729725</v>
      </c>
      <c r="L555" s="15">
        <f t="shared" si="17"/>
        <v>2.1291666666729725</v>
      </c>
      <c r="M555" s="16">
        <f>NETWORKDAYS.INTL(DATE(YEAR(H555),MONTH(I555),DAY(H555)),DATE(YEAR(I555),MONTH(I555),DAY(I555)),1,[1]LISTAFERIADOS!$B$2:$B$194)</f>
        <v>3</v>
      </c>
      <c r="N555" s="17" t="str">
        <f>CONCATENATE(HOUR(Tabela132[[#This Row],[DATA INICIO]]),":",MINUTE(Tabela132[[#This Row],[DATA INICIO]]))</f>
        <v>12:47</v>
      </c>
      <c r="O555" s="12"/>
    </row>
    <row r="556" spans="1:15" ht="63.75" hidden="1" x14ac:dyDescent="0.25">
      <c r="A556" s="22" t="s">
        <v>113</v>
      </c>
      <c r="B556" s="23" t="s">
        <v>453</v>
      </c>
      <c r="C556" s="10" t="s">
        <v>222</v>
      </c>
      <c r="D556" s="11" t="s">
        <v>66</v>
      </c>
      <c r="E556" s="11" t="str">
        <f>CONCATENATE(Tabela132[[#This Row],[TRAMITE_SETOR]],"_Atualiz")</f>
        <v>CPL_Atualiz</v>
      </c>
      <c r="F556" s="12" t="s">
        <v>67</v>
      </c>
      <c r="G556" s="12"/>
      <c r="H556" s="25">
        <v>41808.661805555559</v>
      </c>
      <c r="I556" s="25">
        <v>41829.712500000001</v>
      </c>
      <c r="J556" s="26" t="s">
        <v>252</v>
      </c>
      <c r="K556" s="14">
        <f t="shared" si="16"/>
        <v>21.050694444442343</v>
      </c>
      <c r="L556" s="15">
        <f t="shared" si="17"/>
        <v>21.050694444442343</v>
      </c>
      <c r="M556" s="16">
        <f>NETWORKDAYS.INTL(DATE(YEAR(H556),MONTH(I556),DAY(H556)),DATE(YEAR(I556),MONTH(I556),DAY(I556)),1,[1]LISTAFERIADOS!$B$2:$B$194)</f>
        <v>-8</v>
      </c>
      <c r="N556" s="17" t="str">
        <f>CONCATENATE(HOUR(Tabela132[[#This Row],[DATA INICIO]]),":",MINUTE(Tabela132[[#This Row],[DATA INICIO]]))</f>
        <v>15:53</v>
      </c>
      <c r="O556" s="12"/>
    </row>
    <row r="557" spans="1:15" ht="38.25" hidden="1" x14ac:dyDescent="0.25">
      <c r="A557" s="22" t="s">
        <v>113</v>
      </c>
      <c r="B557" s="23" t="s">
        <v>453</v>
      </c>
      <c r="C557" s="10" t="s">
        <v>222</v>
      </c>
      <c r="D557" s="11" t="s">
        <v>69</v>
      </c>
      <c r="E557" s="11" t="str">
        <f>CONCATENATE(Tabela132[[#This Row],[TRAMITE_SETOR]],"_Atualiz")</f>
        <v>ASSDG_Atualiz</v>
      </c>
      <c r="F557" s="12" t="s">
        <v>70</v>
      </c>
      <c r="G557" s="12"/>
      <c r="H557" s="25">
        <v>41829.712500000001</v>
      </c>
      <c r="I557" s="25">
        <v>41831.797222222223</v>
      </c>
      <c r="J557" s="26" t="s">
        <v>481</v>
      </c>
      <c r="K557" s="14">
        <f t="shared" si="16"/>
        <v>2.0847222222218988</v>
      </c>
      <c r="L557" s="15">
        <f t="shared" si="17"/>
        <v>2.0847222222218988</v>
      </c>
      <c r="M557" s="16">
        <f>NETWORKDAYS.INTL(DATE(YEAR(H557),MONTH(I557),DAY(H557)),DATE(YEAR(I557),MONTH(I557),DAY(I557)),1,[1]LISTAFERIADOS!$B$2:$B$194)</f>
        <v>3</v>
      </c>
      <c r="N557" s="17" t="str">
        <f>CONCATENATE(HOUR(Tabela132[[#This Row],[DATA INICIO]]),":",MINUTE(Tabela132[[#This Row],[DATA INICIO]]))</f>
        <v>17:6</v>
      </c>
      <c r="O557" s="12"/>
    </row>
    <row r="558" spans="1:15" ht="51" hidden="1" x14ac:dyDescent="0.25">
      <c r="A558" s="22" t="s">
        <v>113</v>
      </c>
      <c r="B558" s="23" t="s">
        <v>453</v>
      </c>
      <c r="C558" s="10" t="s">
        <v>222</v>
      </c>
      <c r="D558" s="11" t="s">
        <v>21</v>
      </c>
      <c r="E558" s="11" t="str">
        <f>CONCATENATE(Tabela132[[#This Row],[TRAMITE_SETOR]],"_Atualiz")</f>
        <v>DG_Atualiz</v>
      </c>
      <c r="F558" s="12" t="s">
        <v>22</v>
      </c>
      <c r="G558" s="12"/>
      <c r="H558" s="25">
        <v>41831.797222222223</v>
      </c>
      <c r="I558" s="25">
        <v>41834.820138888892</v>
      </c>
      <c r="J558" s="26" t="s">
        <v>295</v>
      </c>
      <c r="K558" s="14">
        <f t="shared" si="16"/>
        <v>3.0229166666686069</v>
      </c>
      <c r="L558" s="15">
        <f t="shared" si="17"/>
        <v>3.0229166666686069</v>
      </c>
      <c r="M558" s="16">
        <f>NETWORKDAYS.INTL(DATE(YEAR(H558),MONTH(I558),DAY(H558)),DATE(YEAR(I558),MONTH(I558),DAY(I558)),1,[1]LISTAFERIADOS!$B$2:$B$194)</f>
        <v>2</v>
      </c>
      <c r="N558" s="17" t="str">
        <f>CONCATENATE(HOUR(Tabela132[[#This Row],[DATA INICIO]]),":",MINUTE(Tabela132[[#This Row],[DATA INICIO]]))</f>
        <v>19:8</v>
      </c>
      <c r="O558" s="12"/>
    </row>
    <row r="559" spans="1:15" ht="25.5" hidden="1" x14ac:dyDescent="0.25">
      <c r="A559" s="22" t="s">
        <v>113</v>
      </c>
      <c r="B559" s="23" t="s">
        <v>453</v>
      </c>
      <c r="C559" s="10" t="s">
        <v>222</v>
      </c>
      <c r="D559" s="11" t="s">
        <v>41</v>
      </c>
      <c r="E559" s="11" t="str">
        <f>CONCATENATE(Tabela132[[#This Row],[TRAMITE_SETOR]],"_Atualiz")</f>
        <v>CO_Atualiz</v>
      </c>
      <c r="F559" s="12" t="s">
        <v>42</v>
      </c>
      <c r="G559" s="12"/>
      <c r="H559" s="25">
        <v>41834.820138888892</v>
      </c>
      <c r="I559" s="25">
        <v>41835.529861111114</v>
      </c>
      <c r="J559" s="26" t="s">
        <v>99</v>
      </c>
      <c r="K559" s="14">
        <f t="shared" si="16"/>
        <v>0.70972222222189885</v>
      </c>
      <c r="L559" s="15">
        <f t="shared" si="17"/>
        <v>0.70972222222189885</v>
      </c>
      <c r="M559" s="16">
        <f>NETWORKDAYS.INTL(DATE(YEAR(H559),MONTH(I559),DAY(H559)),DATE(YEAR(I559),MONTH(I559),DAY(I559)),1,[1]LISTAFERIADOS!$B$2:$B$194)</f>
        <v>2</v>
      </c>
      <c r="N559" s="17" t="str">
        <f>CONCATENATE(HOUR(Tabela132[[#This Row],[DATA INICIO]]),":",MINUTE(Tabela132[[#This Row],[DATA INICIO]]))</f>
        <v>19:41</v>
      </c>
      <c r="O559" s="12"/>
    </row>
    <row r="560" spans="1:15" ht="38.25" hidden="1" x14ac:dyDescent="0.25">
      <c r="A560" s="22" t="s">
        <v>113</v>
      </c>
      <c r="B560" s="23" t="s">
        <v>453</v>
      </c>
      <c r="C560" s="10" t="s">
        <v>222</v>
      </c>
      <c r="D560" s="11" t="s">
        <v>76</v>
      </c>
      <c r="E560" s="11" t="str">
        <f>CONCATENATE(Tabela132[[#This Row],[TRAMITE_SETOR]],"_Atualiz")</f>
        <v>ACO_Atualiz</v>
      </c>
      <c r="F560" s="12" t="s">
        <v>77</v>
      </c>
      <c r="G560" s="12"/>
      <c r="H560" s="25">
        <v>41835.529861111114</v>
      </c>
      <c r="I560" s="25">
        <v>41835.743750000001</v>
      </c>
      <c r="J560" s="26" t="s">
        <v>482</v>
      </c>
      <c r="K560" s="14">
        <f t="shared" si="16"/>
        <v>0.21388888888759539</v>
      </c>
      <c r="L560" s="15">
        <f t="shared" si="17"/>
        <v>0.21388888888759539</v>
      </c>
      <c r="M560" s="16">
        <f>NETWORKDAYS.INTL(DATE(YEAR(H560),MONTH(I560),DAY(H560)),DATE(YEAR(I560),MONTH(I560),DAY(I560)),1,[1]LISTAFERIADOS!$B$2:$B$194)</f>
        <v>1</v>
      </c>
      <c r="N560" s="17" t="str">
        <f>CONCATENATE(HOUR(Tabela132[[#This Row],[DATA INICIO]]),":",MINUTE(Tabela132[[#This Row],[DATA INICIO]]))</f>
        <v>12:43</v>
      </c>
      <c r="O560" s="12"/>
    </row>
    <row r="561" spans="1:15" hidden="1" x14ac:dyDescent="0.25">
      <c r="A561" s="22" t="s">
        <v>113</v>
      </c>
      <c r="B561" s="23" t="s">
        <v>453</v>
      </c>
      <c r="C561" s="10" t="s">
        <v>222</v>
      </c>
      <c r="D561" s="11" t="s">
        <v>454</v>
      </c>
      <c r="E561" s="11" t="str">
        <f>CONCATENATE(Tabela132[[#This Row],[TRAMITE_SETOR]],"_Atualiz")</f>
        <v>SAPRE_Atualiz</v>
      </c>
      <c r="F561" s="12" t="s">
        <v>305</v>
      </c>
      <c r="G561" s="19" t="s">
        <v>26</v>
      </c>
      <c r="H561" s="25">
        <v>41835.743750000001</v>
      </c>
      <c r="I561" s="25">
        <v>41928.599305555559</v>
      </c>
      <c r="J561" s="26" t="s">
        <v>273</v>
      </c>
      <c r="K561" s="14">
        <f t="shared" si="16"/>
        <v>92.855555555557657</v>
      </c>
      <c r="L561" s="15">
        <f t="shared" si="17"/>
        <v>92.855555555557657</v>
      </c>
      <c r="M561" s="16">
        <f>NETWORKDAYS.INTL(DATE(YEAR(H561),MONTH(I561),DAY(H561)),DATE(YEAR(I561),MONTH(I561),DAY(I561)),1,[1]LISTAFERIADOS!$B$2:$B$194)</f>
        <v>2</v>
      </c>
      <c r="N561" s="17" t="str">
        <f>CONCATENATE(HOUR(Tabela132[[#This Row],[DATA INICIO]]),":",MINUTE(Tabela132[[#This Row],[DATA INICIO]]))</f>
        <v>17:51</v>
      </c>
      <c r="O561" s="12"/>
    </row>
    <row r="562" spans="1:15" ht="25.5" hidden="1" x14ac:dyDescent="0.25">
      <c r="A562" s="22" t="s">
        <v>113</v>
      </c>
      <c r="B562" s="23" t="s">
        <v>453</v>
      </c>
      <c r="C562" s="10" t="s">
        <v>222</v>
      </c>
      <c r="D562" s="11" t="s">
        <v>459</v>
      </c>
      <c r="E562" s="11" t="str">
        <f>CONCATENATE(Tabela132[[#This Row],[TRAMITE_SETOR]],"_Atualiz")</f>
        <v>COBRAS_Atualiz</v>
      </c>
      <c r="F562" s="12" t="s">
        <v>460</v>
      </c>
      <c r="G562" s="12"/>
      <c r="H562" s="25">
        <v>41928.599305555559</v>
      </c>
      <c r="I562" s="25">
        <v>41928.727083333331</v>
      </c>
      <c r="J562" s="26" t="s">
        <v>154</v>
      </c>
      <c r="K562" s="14">
        <f t="shared" si="16"/>
        <v>0.12777777777228039</v>
      </c>
      <c r="L562" s="15">
        <f t="shared" si="17"/>
        <v>0.12777777777228039</v>
      </c>
      <c r="M562" s="16">
        <f>NETWORKDAYS.INTL(DATE(YEAR(H562),MONTH(I562),DAY(H562)),DATE(YEAR(I562),MONTH(I562),DAY(I562)),1,[1]LISTAFERIADOS!$B$2:$B$194)</f>
        <v>1</v>
      </c>
      <c r="N562" s="17" t="str">
        <f>CONCATENATE(HOUR(Tabela132[[#This Row],[DATA INICIO]]),":",MINUTE(Tabela132[[#This Row],[DATA INICIO]]))</f>
        <v>14:23</v>
      </c>
      <c r="O562" s="12"/>
    </row>
    <row r="563" spans="1:15" ht="25.5" hidden="1" x14ac:dyDescent="0.25">
      <c r="A563" s="22" t="s">
        <v>113</v>
      </c>
      <c r="B563" s="23" t="s">
        <v>453</v>
      </c>
      <c r="C563" s="10" t="s">
        <v>222</v>
      </c>
      <c r="D563" s="11" t="s">
        <v>454</v>
      </c>
      <c r="E563" s="11" t="str">
        <f>CONCATENATE(Tabela132[[#This Row],[TRAMITE_SETOR]],"_Atualiz")</f>
        <v>SAPRE_Atualiz</v>
      </c>
      <c r="F563" s="12" t="s">
        <v>305</v>
      </c>
      <c r="G563" s="19" t="s">
        <v>26</v>
      </c>
      <c r="H563" s="25">
        <v>41928.727083333331</v>
      </c>
      <c r="I563" s="25">
        <v>41929.715277777781</v>
      </c>
      <c r="J563" s="26" t="s">
        <v>59</v>
      </c>
      <c r="K563" s="14">
        <f t="shared" si="16"/>
        <v>0.98819444444961846</v>
      </c>
      <c r="L563" s="15">
        <f t="shared" si="17"/>
        <v>0.98819444444961846</v>
      </c>
      <c r="M563" s="16">
        <f>NETWORKDAYS.INTL(DATE(YEAR(H563),MONTH(I563),DAY(H563)),DATE(YEAR(I563),MONTH(I563),DAY(I563)),1,[1]LISTAFERIADOS!$B$2:$B$194)</f>
        <v>2</v>
      </c>
      <c r="N563" s="17" t="str">
        <f>CONCATENATE(HOUR(Tabela132[[#This Row],[DATA INICIO]]),":",MINUTE(Tabela132[[#This Row],[DATA INICIO]]))</f>
        <v>17:27</v>
      </c>
      <c r="O563" s="12"/>
    </row>
    <row r="564" spans="1:15" ht="25.5" hidden="1" x14ac:dyDescent="0.25">
      <c r="A564" s="22" t="s">
        <v>113</v>
      </c>
      <c r="B564" s="23" t="s">
        <v>453</v>
      </c>
      <c r="C564" s="10" t="s">
        <v>222</v>
      </c>
      <c r="D564" s="11" t="s">
        <v>38</v>
      </c>
      <c r="E564" s="11" t="str">
        <f>CONCATENATE(Tabela132[[#This Row],[TRAMITE_SETOR]],"_Atualiz")</f>
        <v>SPO_Atualiz</v>
      </c>
      <c r="F564" s="12" t="s">
        <v>39</v>
      </c>
      <c r="G564" s="12"/>
      <c r="H564" s="25">
        <v>41929.715277777781</v>
      </c>
      <c r="I564" s="25">
        <v>41929.729861111111</v>
      </c>
      <c r="J564" s="26" t="s">
        <v>472</v>
      </c>
      <c r="K564" s="14">
        <f t="shared" si="16"/>
        <v>1.4583333329937886E-2</v>
      </c>
      <c r="L564" s="15">
        <f t="shared" si="17"/>
        <v>1.4583333329937886E-2</v>
      </c>
      <c r="M564" s="16">
        <f>NETWORKDAYS.INTL(DATE(YEAR(H564),MONTH(I564),DAY(H564)),DATE(YEAR(I564),MONTH(I564),DAY(I564)),1,[1]LISTAFERIADOS!$B$2:$B$194)</f>
        <v>1</v>
      </c>
      <c r="N564" s="17" t="str">
        <f>CONCATENATE(HOUR(Tabela132[[#This Row],[DATA INICIO]]),":",MINUTE(Tabela132[[#This Row],[DATA INICIO]]))</f>
        <v>17:10</v>
      </c>
      <c r="O564" s="12"/>
    </row>
    <row r="565" spans="1:15" ht="25.5" hidden="1" x14ac:dyDescent="0.25">
      <c r="A565" s="22" t="s">
        <v>113</v>
      </c>
      <c r="B565" s="23" t="s">
        <v>453</v>
      </c>
      <c r="C565" s="10" t="s">
        <v>222</v>
      </c>
      <c r="D565" s="11" t="s">
        <v>41</v>
      </c>
      <c r="E565" s="11" t="str">
        <f>CONCATENATE(Tabela132[[#This Row],[TRAMITE_SETOR]],"_Atualiz")</f>
        <v>CO_Atualiz</v>
      </c>
      <c r="F565" s="12" t="s">
        <v>42</v>
      </c>
      <c r="G565" s="12"/>
      <c r="H565" s="25">
        <v>41929.729861111111</v>
      </c>
      <c r="I565" s="25">
        <v>41929.750694444447</v>
      </c>
      <c r="J565" s="26" t="s">
        <v>59</v>
      </c>
      <c r="K565" s="14">
        <f t="shared" si="16"/>
        <v>2.0833333335758653E-2</v>
      </c>
      <c r="L565" s="15">
        <f t="shared" si="17"/>
        <v>2.0833333335758653E-2</v>
      </c>
      <c r="M565" s="16">
        <f>NETWORKDAYS.INTL(DATE(YEAR(H565),MONTH(I565),DAY(H565)),DATE(YEAR(I565),MONTH(I565),DAY(I565)),1,[1]LISTAFERIADOS!$B$2:$B$194)</f>
        <v>1</v>
      </c>
      <c r="N565" s="17" t="str">
        <f>CONCATENATE(HOUR(Tabela132[[#This Row],[DATA INICIO]]),":",MINUTE(Tabela132[[#This Row],[DATA INICIO]]))</f>
        <v>17:31</v>
      </c>
      <c r="O565" s="12"/>
    </row>
    <row r="566" spans="1:15" ht="38.25" hidden="1" x14ac:dyDescent="0.25">
      <c r="A566" s="22" t="s">
        <v>113</v>
      </c>
      <c r="B566" s="23" t="s">
        <v>453</v>
      </c>
      <c r="C566" s="10" t="s">
        <v>222</v>
      </c>
      <c r="D566" s="11" t="s">
        <v>76</v>
      </c>
      <c r="E566" s="11" t="str">
        <f>CONCATENATE(Tabela132[[#This Row],[TRAMITE_SETOR]],"_Atualiz")</f>
        <v>ACO_Atualiz</v>
      </c>
      <c r="F566" s="12" t="s">
        <v>77</v>
      </c>
      <c r="G566" s="12"/>
      <c r="H566" s="25">
        <v>41929.750694444447</v>
      </c>
      <c r="I566" s="25">
        <v>41932.551388888889</v>
      </c>
      <c r="J566" s="26" t="s">
        <v>299</v>
      </c>
      <c r="K566" s="14">
        <f t="shared" si="16"/>
        <v>2.8006944444423425</v>
      </c>
      <c r="L566" s="15">
        <f t="shared" si="17"/>
        <v>2.8006944444423425</v>
      </c>
      <c r="M566" s="16">
        <f>NETWORKDAYS.INTL(DATE(YEAR(H566),MONTH(I566),DAY(H566)),DATE(YEAR(I566),MONTH(I566),DAY(I566)),1,[1]LISTAFERIADOS!$B$2:$B$194)</f>
        <v>2</v>
      </c>
      <c r="N566" s="17" t="str">
        <f>CONCATENATE(HOUR(Tabela132[[#This Row],[DATA INICIO]]),":",MINUTE(Tabela132[[#This Row],[DATA INICIO]]))</f>
        <v>18:1</v>
      </c>
      <c r="O566" s="12"/>
    </row>
    <row r="567" spans="1:15" hidden="1" x14ac:dyDescent="0.25">
      <c r="A567" s="22" t="s">
        <v>113</v>
      </c>
      <c r="B567" s="23" t="s">
        <v>483</v>
      </c>
      <c r="C567" s="10" t="s">
        <v>222</v>
      </c>
      <c r="D567" s="11" t="s">
        <v>484</v>
      </c>
      <c r="E567" s="11" t="str">
        <f>CONCATENATE(Tabela132[[#This Row],[TRAMITE_SETOR]],"_Atualiz")</f>
        <v>SMIC_Atualiz</v>
      </c>
      <c r="F567" s="12" t="s">
        <v>303</v>
      </c>
      <c r="G567" s="19" t="s">
        <v>26</v>
      </c>
      <c r="H567" s="25">
        <v>41148.490277777775</v>
      </c>
      <c r="I567" s="25">
        <v>41149.490277777775</v>
      </c>
      <c r="J567" s="26" t="s">
        <v>20</v>
      </c>
      <c r="K567" s="14">
        <f t="shared" si="16"/>
        <v>1</v>
      </c>
      <c r="L567" s="15">
        <f t="shared" si="17"/>
        <v>1</v>
      </c>
      <c r="M567" s="16">
        <f>NETWORKDAYS.INTL(DATE(YEAR(H567),MONTH(I567),DAY(H567)),DATE(YEAR(I567),MONTH(I567),DAY(I567)),1,[1]LISTAFERIADOS!$B$2:$B$194)</f>
        <v>2</v>
      </c>
      <c r="N567" s="17" t="str">
        <f>CONCATENATE(HOUR(Tabela132[[#This Row],[DATA INICIO]]),":",MINUTE(Tabela132[[#This Row],[DATA INICIO]]))</f>
        <v>11:46</v>
      </c>
      <c r="O567" s="12"/>
    </row>
    <row r="568" spans="1:15" ht="51" hidden="1" x14ac:dyDescent="0.25">
      <c r="A568" s="22" t="s">
        <v>113</v>
      </c>
      <c r="B568" s="23" t="s">
        <v>483</v>
      </c>
      <c r="C568" s="10" t="s">
        <v>222</v>
      </c>
      <c r="D568" s="11" t="s">
        <v>28</v>
      </c>
      <c r="E568" s="11" t="str">
        <f>CONCATENATE(Tabela132[[#This Row],[TRAMITE_SETOR]],"_Atualiz")</f>
        <v>CIP_Atualiz</v>
      </c>
      <c r="F568" s="12" t="s">
        <v>29</v>
      </c>
      <c r="G568" s="19" t="s">
        <v>26</v>
      </c>
      <c r="H568" s="25">
        <v>41149.490277777775</v>
      </c>
      <c r="I568" s="25">
        <v>41150.712500000001</v>
      </c>
      <c r="J568" s="26" t="s">
        <v>485</v>
      </c>
      <c r="K568" s="14">
        <f t="shared" si="16"/>
        <v>1.2222222222262644</v>
      </c>
      <c r="L568" s="15">
        <f t="shared" si="17"/>
        <v>1.2222222222262644</v>
      </c>
      <c r="M568" s="16">
        <f>NETWORKDAYS.INTL(DATE(YEAR(H568),MONTH(I568),DAY(H568)),DATE(YEAR(I568),MONTH(I568),DAY(I568)),1,[1]LISTAFERIADOS!$B$2:$B$194)</f>
        <v>2</v>
      </c>
      <c r="N568" s="17" t="str">
        <f>CONCATENATE(HOUR(Tabela132[[#This Row],[DATA INICIO]]),":",MINUTE(Tabela132[[#This Row],[DATA INICIO]]))</f>
        <v>11:46</v>
      </c>
      <c r="O568" s="12"/>
    </row>
    <row r="569" spans="1:15" ht="127.5" hidden="1" x14ac:dyDescent="0.25">
      <c r="A569" s="22" t="s">
        <v>113</v>
      </c>
      <c r="B569" s="23" t="s">
        <v>483</v>
      </c>
      <c r="C569" s="10" t="s">
        <v>222</v>
      </c>
      <c r="D569" s="11" t="s">
        <v>484</v>
      </c>
      <c r="E569" s="11" t="str">
        <f>CONCATENATE(Tabela132[[#This Row],[TRAMITE_SETOR]],"_Atualiz")</f>
        <v>SMIC_Atualiz</v>
      </c>
      <c r="F569" s="12" t="s">
        <v>303</v>
      </c>
      <c r="G569" s="19" t="s">
        <v>26</v>
      </c>
      <c r="H569" s="25">
        <v>41150.712500000001</v>
      </c>
      <c r="I569" s="25">
        <v>41202.606249999997</v>
      </c>
      <c r="J569" s="26" t="s">
        <v>486</v>
      </c>
      <c r="K569" s="14">
        <f t="shared" si="16"/>
        <v>51.893749999995634</v>
      </c>
      <c r="L569" s="15">
        <f t="shared" si="17"/>
        <v>51.893749999995634</v>
      </c>
      <c r="M569" s="16">
        <f>NETWORKDAYS.INTL(DATE(YEAR(H569),MONTH(I569),DAY(H569)),DATE(YEAR(I569),MONTH(I569),DAY(I569)),1,[1]LISTAFERIADOS!$B$2:$B$194)</f>
        <v>-6</v>
      </c>
      <c r="N569" s="17" t="str">
        <f>CONCATENATE(HOUR(Tabela132[[#This Row],[DATA INICIO]]),":",MINUTE(Tabela132[[#This Row],[DATA INICIO]]))</f>
        <v>17:6</v>
      </c>
      <c r="O569" s="12"/>
    </row>
    <row r="570" spans="1:15" ht="38.25" hidden="1" x14ac:dyDescent="0.25">
      <c r="A570" s="22" t="s">
        <v>113</v>
      </c>
      <c r="B570" s="23" t="s">
        <v>483</v>
      </c>
      <c r="C570" s="10" t="s">
        <v>222</v>
      </c>
      <c r="D570" s="11" t="s">
        <v>28</v>
      </c>
      <c r="E570" s="11" t="str">
        <f>CONCATENATE(Tabela132[[#This Row],[TRAMITE_SETOR]],"_Atualiz")</f>
        <v>CIP_Atualiz</v>
      </c>
      <c r="F570" s="12" t="s">
        <v>29</v>
      </c>
      <c r="G570" s="19" t="s">
        <v>26</v>
      </c>
      <c r="H570" s="25">
        <v>41202.606249999997</v>
      </c>
      <c r="I570" s="25">
        <v>41202.67291666667</v>
      </c>
      <c r="J570" s="26" t="s">
        <v>487</v>
      </c>
      <c r="K570" s="14">
        <f t="shared" si="16"/>
        <v>6.6666666672972497E-2</v>
      </c>
      <c r="L570" s="15">
        <f t="shared" si="17"/>
        <v>6.6666666672972497E-2</v>
      </c>
      <c r="M570" s="16">
        <f>NETWORKDAYS.INTL(DATE(YEAR(H570),MONTH(I570),DAY(H570)),DATE(YEAR(I570),MONTH(I570),DAY(I570)),1,[1]LISTAFERIADOS!$B$2:$B$194)</f>
        <v>0</v>
      </c>
      <c r="N570" s="17" t="str">
        <f>CONCATENATE(HOUR(Tabela132[[#This Row],[DATA INICIO]]),":",MINUTE(Tabela132[[#This Row],[DATA INICIO]]))</f>
        <v>14:33</v>
      </c>
      <c r="O570" s="12"/>
    </row>
    <row r="571" spans="1:15" ht="127.5" hidden="1" x14ac:dyDescent="0.25">
      <c r="A571" s="22" t="s">
        <v>113</v>
      </c>
      <c r="B571" s="23" t="s">
        <v>483</v>
      </c>
      <c r="C571" s="10" t="s">
        <v>222</v>
      </c>
      <c r="D571" s="11" t="s">
        <v>35</v>
      </c>
      <c r="E571" s="11" t="str">
        <f>CONCATENATE(Tabela132[[#This Row],[TRAMITE_SETOR]],"_Atualiz")</f>
        <v>SECADM_Atualiz</v>
      </c>
      <c r="F571" s="12" t="s">
        <v>36</v>
      </c>
      <c r="G571" s="12"/>
      <c r="H571" s="25">
        <v>41202.67291666667</v>
      </c>
      <c r="I571" s="25">
        <v>41204.618055555555</v>
      </c>
      <c r="J571" s="26" t="s">
        <v>488</v>
      </c>
      <c r="K571" s="14">
        <f t="shared" si="16"/>
        <v>1.945138888884685</v>
      </c>
      <c r="L571" s="15">
        <f t="shared" si="17"/>
        <v>1.945138888884685</v>
      </c>
      <c r="M571" s="16">
        <f>NETWORKDAYS.INTL(DATE(YEAR(H571),MONTH(I571),DAY(H571)),DATE(YEAR(I571),MONTH(I571),DAY(I571)),1,[1]LISTAFERIADOS!$B$2:$B$194)</f>
        <v>1</v>
      </c>
      <c r="N571" s="17" t="str">
        <f>CONCATENATE(HOUR(Tabela132[[#This Row],[DATA INICIO]]),":",MINUTE(Tabela132[[#This Row],[DATA INICIO]]))</f>
        <v>16:9</v>
      </c>
      <c r="O571" s="12"/>
    </row>
    <row r="572" spans="1:15" ht="76.5" hidden="1" x14ac:dyDescent="0.25">
      <c r="A572" s="22" t="s">
        <v>113</v>
      </c>
      <c r="B572" s="23" t="s">
        <v>483</v>
      </c>
      <c r="C572" s="10" t="s">
        <v>222</v>
      </c>
      <c r="D572" s="11" t="s">
        <v>76</v>
      </c>
      <c r="E572" s="11" t="str">
        <f>CONCATENATE(Tabela132[[#This Row],[TRAMITE_SETOR]],"_Atualiz")</f>
        <v>ACO_Atualiz</v>
      </c>
      <c r="F572" s="12" t="s">
        <v>77</v>
      </c>
      <c r="G572" s="12"/>
      <c r="H572" s="25">
        <v>41204.618055555555</v>
      </c>
      <c r="I572" s="25">
        <v>41205.729861111111</v>
      </c>
      <c r="J572" s="26" t="s">
        <v>40</v>
      </c>
      <c r="K572" s="14">
        <f t="shared" si="16"/>
        <v>1.1118055555562023</v>
      </c>
      <c r="L572" s="15">
        <f t="shared" si="17"/>
        <v>1.1118055555562023</v>
      </c>
      <c r="M572" s="16">
        <f>NETWORKDAYS.INTL(DATE(YEAR(H572),MONTH(I572),DAY(H572)),DATE(YEAR(I572),MONTH(I572),DAY(I572)),1,[1]LISTAFERIADOS!$B$2:$B$194)</f>
        <v>2</v>
      </c>
      <c r="N572" s="17" t="str">
        <f>CONCATENATE(HOUR(Tabela132[[#This Row],[DATA INICIO]]),":",MINUTE(Tabela132[[#This Row],[DATA INICIO]]))</f>
        <v>14:50</v>
      </c>
      <c r="O572" s="12"/>
    </row>
    <row r="573" spans="1:15" ht="25.5" hidden="1" x14ac:dyDescent="0.25">
      <c r="A573" s="22" t="s">
        <v>113</v>
      </c>
      <c r="B573" s="23" t="s">
        <v>483</v>
      </c>
      <c r="C573" s="10" t="s">
        <v>222</v>
      </c>
      <c r="D573" s="11" t="s">
        <v>41</v>
      </c>
      <c r="E573" s="11" t="str">
        <f>CONCATENATE(Tabela132[[#This Row],[TRAMITE_SETOR]],"_Atualiz")</f>
        <v>CO_Atualiz</v>
      </c>
      <c r="F573" s="12" t="s">
        <v>42</v>
      </c>
      <c r="G573" s="12"/>
      <c r="H573" s="25">
        <v>41205.729861111111</v>
      </c>
      <c r="I573" s="25">
        <v>41205.768055555556</v>
      </c>
      <c r="J573" s="26" t="s">
        <v>489</v>
      </c>
      <c r="K573" s="14">
        <f t="shared" si="16"/>
        <v>3.8194444445252884E-2</v>
      </c>
      <c r="L573" s="15">
        <f t="shared" si="17"/>
        <v>3.8194444445252884E-2</v>
      </c>
      <c r="M573" s="16">
        <f>NETWORKDAYS.INTL(DATE(YEAR(H573),MONTH(I573),DAY(H573)),DATE(YEAR(I573),MONTH(I573),DAY(I573)),1,[1]LISTAFERIADOS!$B$2:$B$194)</f>
        <v>1</v>
      </c>
      <c r="N573" s="17" t="str">
        <f>CONCATENATE(HOUR(Tabela132[[#This Row],[DATA INICIO]]),":",MINUTE(Tabela132[[#This Row],[DATA INICIO]]))</f>
        <v>17:31</v>
      </c>
      <c r="O573" s="12"/>
    </row>
    <row r="574" spans="1:15" ht="51" hidden="1" x14ac:dyDescent="0.25">
      <c r="A574" s="22" t="s">
        <v>113</v>
      </c>
      <c r="B574" s="23" t="s">
        <v>483</v>
      </c>
      <c r="C574" s="10" t="s">
        <v>222</v>
      </c>
      <c r="D574" s="11" t="s">
        <v>44</v>
      </c>
      <c r="E574" s="11" t="str">
        <f>CONCATENATE(Tabela132[[#This Row],[TRAMITE_SETOR]],"_Atualiz")</f>
        <v>SECOFC_Atualiz</v>
      </c>
      <c r="F574" s="12" t="s">
        <v>45</v>
      </c>
      <c r="G574" s="12"/>
      <c r="H574" s="25">
        <v>41205.768055555556</v>
      </c>
      <c r="I574" s="25">
        <v>41205.890277777777</v>
      </c>
      <c r="J574" s="26" t="s">
        <v>46</v>
      </c>
      <c r="K574" s="14">
        <f t="shared" si="16"/>
        <v>0.12222222222044365</v>
      </c>
      <c r="L574" s="15">
        <f t="shared" si="17"/>
        <v>0.12222222222044365</v>
      </c>
      <c r="M574" s="16">
        <f>NETWORKDAYS.INTL(DATE(YEAR(H574),MONTH(I574),DAY(H574)),DATE(YEAR(I574),MONTH(I574),DAY(I574)),1,[1]LISTAFERIADOS!$B$2:$B$194)</f>
        <v>1</v>
      </c>
      <c r="N574" s="17" t="str">
        <f>CONCATENATE(HOUR(Tabela132[[#This Row],[DATA INICIO]]),":",MINUTE(Tabela132[[#This Row],[DATA INICIO]]))</f>
        <v>18:26</v>
      </c>
      <c r="O574" s="12"/>
    </row>
    <row r="575" spans="1:15" ht="25.5" hidden="1" x14ac:dyDescent="0.25">
      <c r="A575" s="22" t="s">
        <v>113</v>
      </c>
      <c r="B575" s="23" t="s">
        <v>483</v>
      </c>
      <c r="C575" s="10" t="s">
        <v>222</v>
      </c>
      <c r="D575" s="11" t="s">
        <v>47</v>
      </c>
      <c r="E575" s="11" t="str">
        <f>CONCATENATE(Tabela132[[#This Row],[TRAMITE_SETOR]],"_Atualiz")</f>
        <v>CLC_Atualiz</v>
      </c>
      <c r="F575" s="12" t="s">
        <v>48</v>
      </c>
      <c r="G575" s="12"/>
      <c r="H575" s="25">
        <v>41205.890277777777</v>
      </c>
      <c r="I575" s="25">
        <v>41206.634722222225</v>
      </c>
      <c r="J575" s="26" t="s">
        <v>32</v>
      </c>
      <c r="K575" s="14">
        <f t="shared" si="16"/>
        <v>0.74444444444816327</v>
      </c>
      <c r="L575" s="15">
        <f t="shared" si="17"/>
        <v>0.74444444444816327</v>
      </c>
      <c r="M575" s="16">
        <f>NETWORKDAYS.INTL(DATE(YEAR(H575),MONTH(I575),DAY(H575)),DATE(YEAR(I575),MONTH(I575),DAY(I575)),1,[1]LISTAFERIADOS!$B$2:$B$194)</f>
        <v>2</v>
      </c>
      <c r="N575" s="17" t="str">
        <f>CONCATENATE(HOUR(Tabela132[[#This Row],[DATA INICIO]]),":",MINUTE(Tabela132[[#This Row],[DATA INICIO]]))</f>
        <v>21:22</v>
      </c>
      <c r="O575" s="12"/>
    </row>
    <row r="576" spans="1:15" ht="76.5" hidden="1" x14ac:dyDescent="0.25">
      <c r="A576" s="22" t="s">
        <v>113</v>
      </c>
      <c r="B576" s="23" t="s">
        <v>483</v>
      </c>
      <c r="C576" s="10" t="s">
        <v>222</v>
      </c>
      <c r="D576" s="11" t="s">
        <v>50</v>
      </c>
      <c r="E576" s="11" t="str">
        <f>CONCATENATE(Tabela132[[#This Row],[TRAMITE_SETOR]],"_Atualiz")</f>
        <v>SC_Atualiz</v>
      </c>
      <c r="F576" s="12" t="s">
        <v>51</v>
      </c>
      <c r="G576" s="12"/>
      <c r="H576" s="25">
        <v>41206.634722222225</v>
      </c>
      <c r="I576" s="25">
        <v>41247.565972222219</v>
      </c>
      <c r="J576" s="26" t="s">
        <v>490</v>
      </c>
      <c r="K576" s="14">
        <f t="shared" si="16"/>
        <v>40.931249999994179</v>
      </c>
      <c r="L576" s="15">
        <f t="shared" si="17"/>
        <v>40.931249999994179</v>
      </c>
      <c r="M576" s="16">
        <f>NETWORKDAYS.INTL(DATE(YEAR(H576),MONTH(I576),DAY(H576)),DATE(YEAR(I576),MONTH(I576),DAY(I576)),1,[1]LISTAFERIADOS!$B$2:$B$194)</f>
        <v>-11</v>
      </c>
      <c r="N576" s="17" t="str">
        <f>CONCATENATE(HOUR(Tabela132[[#This Row],[DATA INICIO]]),":",MINUTE(Tabela132[[#This Row],[DATA INICIO]]))</f>
        <v>15:14</v>
      </c>
      <c r="O576" s="12"/>
    </row>
    <row r="577" spans="1:15" ht="25.5" hidden="1" x14ac:dyDescent="0.25">
      <c r="A577" s="22" t="s">
        <v>113</v>
      </c>
      <c r="B577" s="23" t="s">
        <v>483</v>
      </c>
      <c r="C577" s="10" t="s">
        <v>222</v>
      </c>
      <c r="D577" s="11" t="s">
        <v>47</v>
      </c>
      <c r="E577" s="11" t="str">
        <f>CONCATENATE(Tabela132[[#This Row],[TRAMITE_SETOR]],"_Atualiz")</f>
        <v>CLC_Atualiz</v>
      </c>
      <c r="F577" s="12" t="s">
        <v>48</v>
      </c>
      <c r="G577" s="12"/>
      <c r="H577" s="25">
        <v>41247.565972222219</v>
      </c>
      <c r="I577" s="25">
        <v>41248.586805555555</v>
      </c>
      <c r="J577" s="26" t="s">
        <v>59</v>
      </c>
      <c r="K577" s="14">
        <f t="shared" si="16"/>
        <v>1.0208333333357587</v>
      </c>
      <c r="L577" s="15">
        <f t="shared" si="17"/>
        <v>1.0208333333357587</v>
      </c>
      <c r="M577" s="16">
        <f>NETWORKDAYS.INTL(DATE(YEAR(H577),MONTH(I577),DAY(H577)),DATE(YEAR(I577),MONTH(I577),DAY(I577)),1,[1]LISTAFERIADOS!$B$2:$B$194)</f>
        <v>2</v>
      </c>
      <c r="N577" s="17" t="str">
        <f>CONCATENATE(HOUR(Tabela132[[#This Row],[DATA INICIO]]),":",MINUTE(Tabela132[[#This Row],[DATA INICIO]]))</f>
        <v>13:35</v>
      </c>
      <c r="O577" s="12"/>
    </row>
    <row r="578" spans="1:15" ht="76.5" hidden="1" x14ac:dyDescent="0.25">
      <c r="A578" s="22" t="s">
        <v>113</v>
      </c>
      <c r="B578" s="23" t="s">
        <v>483</v>
      </c>
      <c r="C578" s="10" t="s">
        <v>222</v>
      </c>
      <c r="D578" s="11" t="s">
        <v>38</v>
      </c>
      <c r="E578" s="11" t="str">
        <f>CONCATENATE(Tabela132[[#This Row],[TRAMITE_SETOR]],"_Atualiz")</f>
        <v>SPO_Atualiz</v>
      </c>
      <c r="F578" s="12" t="s">
        <v>39</v>
      </c>
      <c r="G578" s="12"/>
      <c r="H578" s="25">
        <v>41248.586805555555</v>
      </c>
      <c r="I578" s="25">
        <v>41248.800000000003</v>
      </c>
      <c r="J578" s="26" t="s">
        <v>491</v>
      </c>
      <c r="K578" s="14">
        <f t="shared" ref="K578:K641" si="18">IF(OR(H578="-",I578="-"),0,I578-H578)</f>
        <v>0.21319444444816327</v>
      </c>
      <c r="L578" s="15">
        <f t="shared" ref="L578:L641" si="19">K578</f>
        <v>0.21319444444816327</v>
      </c>
      <c r="M578" s="16">
        <f>NETWORKDAYS.INTL(DATE(YEAR(H578),MONTH(I578),DAY(H578)),DATE(YEAR(I578),MONTH(I578),DAY(I578)),1,[1]LISTAFERIADOS!$B$2:$B$194)</f>
        <v>1</v>
      </c>
      <c r="N578" s="17" t="str">
        <f>CONCATENATE(HOUR(Tabela132[[#This Row],[DATA INICIO]]),":",MINUTE(Tabela132[[#This Row],[DATA INICIO]]))</f>
        <v>14:5</v>
      </c>
      <c r="O578" s="12"/>
    </row>
    <row r="579" spans="1:15" ht="127.5" hidden="1" x14ac:dyDescent="0.25">
      <c r="A579" s="22" t="s">
        <v>113</v>
      </c>
      <c r="B579" s="23" t="s">
        <v>483</v>
      </c>
      <c r="C579" s="10" t="s">
        <v>222</v>
      </c>
      <c r="D579" s="11" t="s">
        <v>50</v>
      </c>
      <c r="E579" s="11" t="str">
        <f>CONCATENATE(Tabela132[[#This Row],[TRAMITE_SETOR]],"_Atualiz")</f>
        <v>SC_Atualiz</v>
      </c>
      <c r="F579" s="12" t="s">
        <v>51</v>
      </c>
      <c r="G579" s="12"/>
      <c r="H579" s="25">
        <v>41248.800000000003</v>
      </c>
      <c r="I579" s="25">
        <v>41254.731944444444</v>
      </c>
      <c r="J579" s="26" t="s">
        <v>492</v>
      </c>
      <c r="K579" s="14">
        <f t="shared" si="18"/>
        <v>5.9319444444408873</v>
      </c>
      <c r="L579" s="15">
        <f t="shared" si="19"/>
        <v>5.9319444444408873</v>
      </c>
      <c r="M579" s="16">
        <f>NETWORKDAYS.INTL(DATE(YEAR(H579),MONTH(I579),DAY(H579)),DATE(YEAR(I579),MONTH(I579),DAY(I579)),1,[1]LISTAFERIADOS!$B$2:$B$194)</f>
        <v>5</v>
      </c>
      <c r="N579" s="17" t="str">
        <f>CONCATENATE(HOUR(Tabela132[[#This Row],[DATA INICIO]]),":",MINUTE(Tabela132[[#This Row],[DATA INICIO]]))</f>
        <v>19:12</v>
      </c>
      <c r="O579" s="12"/>
    </row>
    <row r="580" spans="1:15" ht="25.5" hidden="1" x14ac:dyDescent="0.25">
      <c r="A580" s="22" t="s">
        <v>113</v>
      </c>
      <c r="B580" s="23" t="s">
        <v>483</v>
      </c>
      <c r="C580" s="10" t="s">
        <v>222</v>
      </c>
      <c r="D580" s="11" t="s">
        <v>47</v>
      </c>
      <c r="E580" s="11" t="str">
        <f>CONCATENATE(Tabela132[[#This Row],[TRAMITE_SETOR]],"_Atualiz")</f>
        <v>CLC_Atualiz</v>
      </c>
      <c r="F580" s="12" t="s">
        <v>48</v>
      </c>
      <c r="G580" s="12"/>
      <c r="H580" s="25">
        <v>41254.731944444444</v>
      </c>
      <c r="I580" s="25">
        <v>41255.574305555558</v>
      </c>
      <c r="J580" s="26" t="s">
        <v>59</v>
      </c>
      <c r="K580" s="14">
        <f t="shared" si="18"/>
        <v>0.84236111111385981</v>
      </c>
      <c r="L580" s="15">
        <f t="shared" si="19"/>
        <v>0.84236111111385981</v>
      </c>
      <c r="M580" s="16">
        <f>NETWORKDAYS.INTL(DATE(YEAR(H580),MONTH(I580),DAY(H580)),DATE(YEAR(I580),MONTH(I580),DAY(I580)),1,[1]LISTAFERIADOS!$B$2:$B$194)</f>
        <v>2</v>
      </c>
      <c r="N580" s="17" t="str">
        <f>CONCATENATE(HOUR(Tabela132[[#This Row],[DATA INICIO]]),":",MINUTE(Tabela132[[#This Row],[DATA INICIO]]))</f>
        <v>17:34</v>
      </c>
      <c r="O580" s="12"/>
    </row>
    <row r="581" spans="1:15" ht="25.5" hidden="1" x14ac:dyDescent="0.25">
      <c r="A581" s="22" t="s">
        <v>113</v>
      </c>
      <c r="B581" s="23" t="s">
        <v>483</v>
      </c>
      <c r="C581" s="10" t="s">
        <v>222</v>
      </c>
      <c r="D581" s="11" t="s">
        <v>484</v>
      </c>
      <c r="E581" s="11" t="str">
        <f>CONCATENATE(Tabela132[[#This Row],[TRAMITE_SETOR]],"_Atualiz")</f>
        <v>SMIC_Atualiz</v>
      </c>
      <c r="F581" s="12" t="s">
        <v>303</v>
      </c>
      <c r="G581" s="19" t="s">
        <v>26</v>
      </c>
      <c r="H581" s="25">
        <v>41255.574305555558</v>
      </c>
      <c r="I581" s="25">
        <v>41256.736111111109</v>
      </c>
      <c r="J581" s="26" t="s">
        <v>58</v>
      </c>
      <c r="K581" s="14">
        <f t="shared" si="18"/>
        <v>1.1618055555518367</v>
      </c>
      <c r="L581" s="15">
        <f t="shared" si="19"/>
        <v>1.1618055555518367</v>
      </c>
      <c r="M581" s="16">
        <f>NETWORKDAYS.INTL(DATE(YEAR(H581),MONTH(I581),DAY(H581)),DATE(YEAR(I581),MONTH(I581),DAY(I581)),1,[1]LISTAFERIADOS!$B$2:$B$194)</f>
        <v>2</v>
      </c>
      <c r="N581" s="17" t="str">
        <f>CONCATENATE(HOUR(Tabela132[[#This Row],[DATA INICIO]]),":",MINUTE(Tabela132[[#This Row],[DATA INICIO]]))</f>
        <v>13:47</v>
      </c>
      <c r="O581" s="12"/>
    </row>
    <row r="582" spans="1:15" ht="25.5" hidden="1" x14ac:dyDescent="0.25">
      <c r="A582" s="22" t="s">
        <v>113</v>
      </c>
      <c r="B582" s="23" t="s">
        <v>483</v>
      </c>
      <c r="C582" s="10" t="s">
        <v>222</v>
      </c>
      <c r="D582" s="11" t="s">
        <v>47</v>
      </c>
      <c r="E582" s="11" t="str">
        <f>CONCATENATE(Tabela132[[#This Row],[TRAMITE_SETOR]],"_Atualiz")</f>
        <v>CLC_Atualiz</v>
      </c>
      <c r="F582" s="12" t="s">
        <v>48</v>
      </c>
      <c r="G582" s="12"/>
      <c r="H582" s="25">
        <v>41256.736111111109</v>
      </c>
      <c r="I582" s="25">
        <v>41256.836805555555</v>
      </c>
      <c r="J582" s="26" t="s">
        <v>493</v>
      </c>
      <c r="K582" s="14">
        <f t="shared" si="18"/>
        <v>0.10069444444525288</v>
      </c>
      <c r="L582" s="15">
        <f t="shared" si="19"/>
        <v>0.10069444444525288</v>
      </c>
      <c r="M582" s="16">
        <f>NETWORKDAYS.INTL(DATE(YEAR(H582),MONTH(I582),DAY(H582)),DATE(YEAR(I582),MONTH(I582),DAY(I582)),1,[1]LISTAFERIADOS!$B$2:$B$194)</f>
        <v>1</v>
      </c>
      <c r="N582" s="17" t="str">
        <f>CONCATENATE(HOUR(Tabela132[[#This Row],[DATA INICIO]]),":",MINUTE(Tabela132[[#This Row],[DATA INICIO]]))</f>
        <v>17:40</v>
      </c>
      <c r="O582" s="12"/>
    </row>
    <row r="583" spans="1:15" ht="25.5" hidden="1" x14ac:dyDescent="0.25">
      <c r="A583" s="22" t="s">
        <v>113</v>
      </c>
      <c r="B583" s="23" t="s">
        <v>483</v>
      </c>
      <c r="C583" s="10" t="s">
        <v>222</v>
      </c>
      <c r="D583" s="11" t="s">
        <v>484</v>
      </c>
      <c r="E583" s="11" t="str">
        <f>CONCATENATE(Tabela132[[#This Row],[TRAMITE_SETOR]],"_Atualiz")</f>
        <v>SMIC_Atualiz</v>
      </c>
      <c r="F583" s="12" t="s">
        <v>303</v>
      </c>
      <c r="G583" s="19" t="s">
        <v>26</v>
      </c>
      <c r="H583" s="25">
        <v>41256.836805555555</v>
      </c>
      <c r="I583" s="25">
        <v>41264.767361111109</v>
      </c>
      <c r="J583" s="26" t="s">
        <v>494</v>
      </c>
      <c r="K583" s="14">
        <f t="shared" si="18"/>
        <v>7.9305555555547471</v>
      </c>
      <c r="L583" s="15">
        <f t="shared" si="19"/>
        <v>7.9305555555547471</v>
      </c>
      <c r="M583" s="16">
        <f>NETWORKDAYS.INTL(DATE(YEAR(H583),MONTH(I583),DAY(H583)),DATE(YEAR(I583),MONTH(I583),DAY(I583)),1,[1]LISTAFERIADOS!$B$2:$B$194)</f>
        <v>4</v>
      </c>
      <c r="N583" s="17" t="str">
        <f>CONCATENATE(HOUR(Tabela132[[#This Row],[DATA INICIO]]),":",MINUTE(Tabela132[[#This Row],[DATA INICIO]]))</f>
        <v>20:5</v>
      </c>
      <c r="O583" s="12"/>
    </row>
    <row r="584" spans="1:15" ht="114.75" hidden="1" x14ac:dyDescent="0.25">
      <c r="A584" s="22" t="s">
        <v>113</v>
      </c>
      <c r="B584" s="23" t="s">
        <v>483</v>
      </c>
      <c r="C584" s="10" t="s">
        <v>222</v>
      </c>
      <c r="D584" s="11" t="s">
        <v>41</v>
      </c>
      <c r="E584" s="11" t="str">
        <f>CONCATENATE(Tabela132[[#This Row],[TRAMITE_SETOR]],"_Atualiz")</f>
        <v>CO_Atualiz</v>
      </c>
      <c r="F584" s="12" t="s">
        <v>42</v>
      </c>
      <c r="G584" s="12"/>
      <c r="H584" s="25">
        <v>41264.767361111109</v>
      </c>
      <c r="I584" s="25">
        <v>41264.78125</v>
      </c>
      <c r="J584" s="26" t="s">
        <v>495</v>
      </c>
      <c r="K584" s="14">
        <f t="shared" si="18"/>
        <v>1.3888888890505768E-2</v>
      </c>
      <c r="L584" s="15">
        <f t="shared" si="19"/>
        <v>1.3888888890505768E-2</v>
      </c>
      <c r="M584" s="16">
        <f>NETWORKDAYS.INTL(DATE(YEAR(H584),MONTH(I584),DAY(H584)),DATE(YEAR(I584),MONTH(I584),DAY(I584)),1,[1]LISTAFERIADOS!$B$2:$B$194)</f>
        <v>0</v>
      </c>
      <c r="N584" s="17" t="str">
        <f>CONCATENATE(HOUR(Tabela132[[#This Row],[DATA INICIO]]),":",MINUTE(Tabela132[[#This Row],[DATA INICIO]]))</f>
        <v>18:25</v>
      </c>
      <c r="O584" s="12"/>
    </row>
    <row r="585" spans="1:15" ht="51" hidden="1" x14ac:dyDescent="0.25">
      <c r="A585" s="22" t="s">
        <v>113</v>
      </c>
      <c r="B585" s="23" t="s">
        <v>483</v>
      </c>
      <c r="C585" s="10" t="s">
        <v>222</v>
      </c>
      <c r="D585" s="11" t="s">
        <v>38</v>
      </c>
      <c r="E585" s="11" t="str">
        <f>CONCATENATE(Tabela132[[#This Row],[TRAMITE_SETOR]],"_Atualiz")</f>
        <v>SPO_Atualiz</v>
      </c>
      <c r="F585" s="12" t="s">
        <v>39</v>
      </c>
      <c r="G585" s="12"/>
      <c r="H585" s="25">
        <v>41264.78125</v>
      </c>
      <c r="I585" s="25">
        <v>41269.50277777778</v>
      </c>
      <c r="J585" s="26" t="s">
        <v>496</v>
      </c>
      <c r="K585" s="14">
        <f t="shared" si="18"/>
        <v>4.7215277777795563</v>
      </c>
      <c r="L585" s="15">
        <f t="shared" si="19"/>
        <v>4.7215277777795563</v>
      </c>
      <c r="M585" s="16">
        <f>NETWORKDAYS.INTL(DATE(YEAR(H585),MONTH(I585),DAY(H585)),DATE(YEAR(I585),MONTH(I585),DAY(I585)),1,[1]LISTAFERIADOS!$B$2:$B$194)</f>
        <v>0</v>
      </c>
      <c r="N585" s="17" t="str">
        <f>CONCATENATE(HOUR(Tabela132[[#This Row],[DATA INICIO]]),":",MINUTE(Tabela132[[#This Row],[DATA INICIO]]))</f>
        <v>18:45</v>
      </c>
      <c r="O585" s="12"/>
    </row>
    <row r="586" spans="1:15" ht="25.5" hidden="1" x14ac:dyDescent="0.25">
      <c r="A586" s="22" t="s">
        <v>113</v>
      </c>
      <c r="B586" s="23" t="s">
        <v>483</v>
      </c>
      <c r="C586" s="10" t="s">
        <v>222</v>
      </c>
      <c r="D586" s="11" t="s">
        <v>44</v>
      </c>
      <c r="E586" s="11" t="str">
        <f>CONCATENATE(Tabela132[[#This Row],[TRAMITE_SETOR]],"_Atualiz")</f>
        <v>SECOFC_Atualiz</v>
      </c>
      <c r="F586" s="12" t="s">
        <v>45</v>
      </c>
      <c r="G586" s="12"/>
      <c r="H586" s="25">
        <v>41269.50277777778</v>
      </c>
      <c r="I586" s="25">
        <v>41269.636805555558</v>
      </c>
      <c r="J586" s="26" t="s">
        <v>59</v>
      </c>
      <c r="K586" s="14">
        <f t="shared" si="18"/>
        <v>0.13402777777810115</v>
      </c>
      <c r="L586" s="15">
        <f t="shared" si="19"/>
        <v>0.13402777777810115</v>
      </c>
      <c r="M586" s="16">
        <f>NETWORKDAYS.INTL(DATE(YEAR(H586),MONTH(I586),DAY(H586)),DATE(YEAR(I586),MONTH(I586),DAY(I586)),1,[1]LISTAFERIADOS!$B$2:$B$194)</f>
        <v>0</v>
      </c>
      <c r="N586" s="17" t="str">
        <f>CONCATENATE(HOUR(Tabela132[[#This Row],[DATA INICIO]]),":",MINUTE(Tabela132[[#This Row],[DATA INICIO]]))</f>
        <v>12:4</v>
      </c>
      <c r="O586" s="12"/>
    </row>
    <row r="587" spans="1:15" ht="25.5" hidden="1" x14ac:dyDescent="0.25">
      <c r="A587" s="22" t="s">
        <v>113</v>
      </c>
      <c r="B587" s="23" t="s">
        <v>483</v>
      </c>
      <c r="C587" s="10" t="s">
        <v>222</v>
      </c>
      <c r="D587" s="11" t="s">
        <v>35</v>
      </c>
      <c r="E587" s="11" t="str">
        <f>CONCATENATE(Tabela132[[#This Row],[TRAMITE_SETOR]],"_Atualiz")</f>
        <v>SECADM_Atualiz</v>
      </c>
      <c r="F587" s="12" t="s">
        <v>36</v>
      </c>
      <c r="G587" s="12"/>
      <c r="H587" s="25">
        <v>41269.636805555558</v>
      </c>
      <c r="I587" s="25">
        <v>41269.703472222223</v>
      </c>
      <c r="J587" s="26" t="s">
        <v>494</v>
      </c>
      <c r="K587" s="14">
        <f t="shared" si="18"/>
        <v>6.6666666665696539E-2</v>
      </c>
      <c r="L587" s="15">
        <f t="shared" si="19"/>
        <v>6.6666666665696539E-2</v>
      </c>
      <c r="M587" s="16">
        <f>NETWORKDAYS.INTL(DATE(YEAR(H587),MONTH(I587),DAY(H587)),DATE(YEAR(I587),MONTH(I587),DAY(I587)),1,[1]LISTAFERIADOS!$B$2:$B$194)</f>
        <v>0</v>
      </c>
      <c r="N587" s="17" t="str">
        <f>CONCATENATE(HOUR(Tabela132[[#This Row],[DATA INICIO]]),":",MINUTE(Tabela132[[#This Row],[DATA INICIO]]))</f>
        <v>15:17</v>
      </c>
      <c r="O587" s="12"/>
    </row>
    <row r="588" spans="1:15" ht="76.5" hidden="1" x14ac:dyDescent="0.25">
      <c r="A588" s="22" t="s">
        <v>113</v>
      </c>
      <c r="B588" s="23" t="s">
        <v>483</v>
      </c>
      <c r="C588" s="10" t="s">
        <v>222</v>
      </c>
      <c r="D588" s="11" t="s">
        <v>28</v>
      </c>
      <c r="E588" s="11" t="str">
        <f>CONCATENATE(Tabela132[[#This Row],[TRAMITE_SETOR]],"_Atualiz")</f>
        <v>CIP_Atualiz</v>
      </c>
      <c r="F588" s="12" t="s">
        <v>29</v>
      </c>
      <c r="G588" s="19" t="s">
        <v>26</v>
      </c>
      <c r="H588" s="25">
        <v>41269.703472222223</v>
      </c>
      <c r="I588" s="25">
        <v>41288.751388888886</v>
      </c>
      <c r="J588" s="26" t="s">
        <v>497</v>
      </c>
      <c r="K588" s="14">
        <f t="shared" si="18"/>
        <v>19.047916666662786</v>
      </c>
      <c r="L588" s="15">
        <f t="shared" si="19"/>
        <v>19.047916666662786</v>
      </c>
      <c r="M588" s="16">
        <f>NETWORKDAYS.INTL(DATE(YEAR(H588),MONTH(I588),DAY(H588)),DATE(YEAR(I588),MONTH(I588),DAY(I588)),1,[1]LISTAFERIADOS!$B$2:$B$194)</f>
        <v>228</v>
      </c>
      <c r="N588" s="17" t="str">
        <f>CONCATENATE(HOUR(Tabela132[[#This Row],[DATA INICIO]]),":",MINUTE(Tabela132[[#This Row],[DATA INICIO]]))</f>
        <v>16:53</v>
      </c>
      <c r="O588" s="12"/>
    </row>
    <row r="589" spans="1:15" ht="89.25" hidden="1" x14ac:dyDescent="0.25">
      <c r="A589" s="22" t="s">
        <v>113</v>
      </c>
      <c r="B589" s="23" t="s">
        <v>483</v>
      </c>
      <c r="C589" s="10" t="s">
        <v>222</v>
      </c>
      <c r="D589" s="11" t="s">
        <v>484</v>
      </c>
      <c r="E589" s="11" t="str">
        <f>CONCATENATE(Tabela132[[#This Row],[TRAMITE_SETOR]],"_Atualiz")</f>
        <v>SMIC_Atualiz</v>
      </c>
      <c r="F589" s="12" t="s">
        <v>303</v>
      </c>
      <c r="G589" s="19" t="s">
        <v>26</v>
      </c>
      <c r="H589" s="25">
        <v>41288.751388888886</v>
      </c>
      <c r="I589" s="25">
        <v>41288.781944444447</v>
      </c>
      <c r="J589" s="26" t="s">
        <v>498</v>
      </c>
      <c r="K589" s="14">
        <f t="shared" si="18"/>
        <v>3.0555555560567882E-2</v>
      </c>
      <c r="L589" s="15">
        <f t="shared" si="19"/>
        <v>3.0555555560567882E-2</v>
      </c>
      <c r="M589" s="16">
        <f>NETWORKDAYS.INTL(DATE(YEAR(H589),MONTH(I589),DAY(H589)),DATE(YEAR(I589),MONTH(I589),DAY(I589)),1,[1]LISTAFERIADOS!$B$2:$B$194)</f>
        <v>1</v>
      </c>
      <c r="N589" s="17" t="str">
        <f>CONCATENATE(HOUR(Tabela132[[#This Row],[DATA INICIO]]),":",MINUTE(Tabela132[[#This Row],[DATA INICIO]]))</f>
        <v>18:2</v>
      </c>
      <c r="O589" s="12"/>
    </row>
    <row r="590" spans="1:15" ht="38.25" hidden="1" x14ac:dyDescent="0.25">
      <c r="A590" s="22" t="s">
        <v>113</v>
      </c>
      <c r="B590" s="23" t="s">
        <v>483</v>
      </c>
      <c r="C590" s="10" t="s">
        <v>222</v>
      </c>
      <c r="D590" s="11" t="s">
        <v>28</v>
      </c>
      <c r="E590" s="11" t="str">
        <f>CONCATENATE(Tabela132[[#This Row],[TRAMITE_SETOR]],"_Atualiz")</f>
        <v>CIP_Atualiz</v>
      </c>
      <c r="F590" s="12" t="s">
        <v>29</v>
      </c>
      <c r="G590" s="19" t="s">
        <v>26</v>
      </c>
      <c r="H590" s="25">
        <v>41288.781944444447</v>
      </c>
      <c r="I590" s="25">
        <v>41289.537499999999</v>
      </c>
      <c r="J590" s="26" t="s">
        <v>499</v>
      </c>
      <c r="K590" s="14">
        <f t="shared" si="18"/>
        <v>0.75555555555183673</v>
      </c>
      <c r="L590" s="15">
        <f t="shared" si="19"/>
        <v>0.75555555555183673</v>
      </c>
      <c r="M590" s="16">
        <f>NETWORKDAYS.INTL(DATE(YEAR(H590),MONTH(I590),DAY(H590)),DATE(YEAR(I590),MONTH(I590),DAY(I590)),1,[1]LISTAFERIADOS!$B$2:$B$194)</f>
        <v>2</v>
      </c>
      <c r="N590" s="17" t="str">
        <f>CONCATENATE(HOUR(Tabela132[[#This Row],[DATA INICIO]]),":",MINUTE(Tabela132[[#This Row],[DATA INICIO]]))</f>
        <v>18:46</v>
      </c>
      <c r="O590" s="12"/>
    </row>
    <row r="591" spans="1:15" ht="102" hidden="1" x14ac:dyDescent="0.25">
      <c r="A591" s="22" t="s">
        <v>113</v>
      </c>
      <c r="B591" s="23" t="s">
        <v>483</v>
      </c>
      <c r="C591" s="10" t="s">
        <v>222</v>
      </c>
      <c r="D591" s="11" t="s">
        <v>47</v>
      </c>
      <c r="E591" s="11" t="str">
        <f>CONCATENATE(Tabela132[[#This Row],[TRAMITE_SETOR]],"_Atualiz")</f>
        <v>CLC_Atualiz</v>
      </c>
      <c r="F591" s="12" t="s">
        <v>48</v>
      </c>
      <c r="G591" s="12"/>
      <c r="H591" s="25">
        <v>41289.537499999999</v>
      </c>
      <c r="I591" s="25">
        <v>41289.661805555559</v>
      </c>
      <c r="J591" s="26" t="s">
        <v>500</v>
      </c>
      <c r="K591" s="14">
        <f t="shared" si="18"/>
        <v>0.12430555556056788</v>
      </c>
      <c r="L591" s="15">
        <f t="shared" si="19"/>
        <v>0.12430555556056788</v>
      </c>
      <c r="M591" s="16">
        <f>NETWORKDAYS.INTL(DATE(YEAR(H591),MONTH(I591),DAY(H591)),DATE(YEAR(I591),MONTH(I591),DAY(I591)),1,[1]LISTAFERIADOS!$B$2:$B$194)</f>
        <v>1</v>
      </c>
      <c r="N591" s="17" t="str">
        <f>CONCATENATE(HOUR(Tabela132[[#This Row],[DATA INICIO]]),":",MINUTE(Tabela132[[#This Row],[DATA INICIO]]))</f>
        <v>12:54</v>
      </c>
      <c r="O591" s="12"/>
    </row>
    <row r="592" spans="1:15" ht="76.5" hidden="1" x14ac:dyDescent="0.25">
      <c r="A592" s="22" t="s">
        <v>113</v>
      </c>
      <c r="B592" s="23" t="s">
        <v>483</v>
      </c>
      <c r="C592" s="10" t="s">
        <v>222</v>
      </c>
      <c r="D592" s="11" t="s">
        <v>38</v>
      </c>
      <c r="E592" s="11" t="str">
        <f>CONCATENATE(Tabela132[[#This Row],[TRAMITE_SETOR]],"_Atualiz")</f>
        <v>SPO_Atualiz</v>
      </c>
      <c r="F592" s="12" t="s">
        <v>39</v>
      </c>
      <c r="G592" s="12"/>
      <c r="H592" s="25">
        <v>41289.661805555559</v>
      </c>
      <c r="I592" s="25">
        <v>41289.699999999997</v>
      </c>
      <c r="J592" s="26" t="s">
        <v>359</v>
      </c>
      <c r="K592" s="14">
        <f t="shared" si="18"/>
        <v>3.8194444437976927E-2</v>
      </c>
      <c r="L592" s="15">
        <f t="shared" si="19"/>
        <v>3.8194444437976927E-2</v>
      </c>
      <c r="M592" s="16">
        <f>NETWORKDAYS.INTL(DATE(YEAR(H592),MONTH(I592),DAY(H592)),DATE(YEAR(I592),MONTH(I592),DAY(I592)),1,[1]LISTAFERIADOS!$B$2:$B$194)</f>
        <v>1</v>
      </c>
      <c r="N592" s="17" t="str">
        <f>CONCATENATE(HOUR(Tabela132[[#This Row],[DATA INICIO]]),":",MINUTE(Tabela132[[#This Row],[DATA INICIO]]))</f>
        <v>15:53</v>
      </c>
      <c r="O592" s="12"/>
    </row>
    <row r="593" spans="1:15" ht="38.25" hidden="1" x14ac:dyDescent="0.25">
      <c r="A593" s="22" t="s">
        <v>113</v>
      </c>
      <c r="B593" s="23" t="s">
        <v>483</v>
      </c>
      <c r="C593" s="10" t="s">
        <v>222</v>
      </c>
      <c r="D593" s="11" t="s">
        <v>50</v>
      </c>
      <c r="E593" s="11" t="str">
        <f>CONCATENATE(Tabela132[[#This Row],[TRAMITE_SETOR]],"_Atualiz")</f>
        <v>SC_Atualiz</v>
      </c>
      <c r="F593" s="12" t="s">
        <v>51</v>
      </c>
      <c r="G593" s="12"/>
      <c r="H593" s="25">
        <v>41289.699999999997</v>
      </c>
      <c r="I593" s="25">
        <v>41296.615972222222</v>
      </c>
      <c r="J593" s="26" t="s">
        <v>501</v>
      </c>
      <c r="K593" s="14">
        <f t="shared" si="18"/>
        <v>6.9159722222248092</v>
      </c>
      <c r="L593" s="15">
        <f t="shared" si="19"/>
        <v>6.9159722222248092</v>
      </c>
      <c r="M593" s="16">
        <f>NETWORKDAYS.INTL(DATE(YEAR(H593),MONTH(I593),DAY(H593)),DATE(YEAR(I593),MONTH(I593),DAY(I593)),1,[1]LISTAFERIADOS!$B$2:$B$194)</f>
        <v>6</v>
      </c>
      <c r="N593" s="17" t="str">
        <f>CONCATENATE(HOUR(Tabela132[[#This Row],[DATA INICIO]]),":",MINUTE(Tabela132[[#This Row],[DATA INICIO]]))</f>
        <v>16:48</v>
      </c>
      <c r="O593" s="12"/>
    </row>
    <row r="594" spans="1:15" ht="38.25" hidden="1" x14ac:dyDescent="0.25">
      <c r="A594" s="22" t="s">
        <v>113</v>
      </c>
      <c r="B594" s="23" t="s">
        <v>483</v>
      </c>
      <c r="C594" s="10" t="s">
        <v>222</v>
      </c>
      <c r="D594" s="11" t="s">
        <v>47</v>
      </c>
      <c r="E594" s="11" t="str">
        <f>CONCATENATE(Tabela132[[#This Row],[TRAMITE_SETOR]],"_Atualiz")</f>
        <v>CLC_Atualiz</v>
      </c>
      <c r="F594" s="12" t="s">
        <v>48</v>
      </c>
      <c r="G594" s="12"/>
      <c r="H594" s="25">
        <v>41296.615972222222</v>
      </c>
      <c r="I594" s="25">
        <v>41296.692361111112</v>
      </c>
      <c r="J594" s="26" t="s">
        <v>502</v>
      </c>
      <c r="K594" s="14">
        <f t="shared" si="18"/>
        <v>7.6388888890505768E-2</v>
      </c>
      <c r="L594" s="15">
        <f t="shared" si="19"/>
        <v>7.6388888890505768E-2</v>
      </c>
      <c r="M594" s="16">
        <f>NETWORKDAYS.INTL(DATE(YEAR(H594),MONTH(I594),DAY(H594)),DATE(YEAR(I594),MONTH(I594),DAY(I594)),1,[1]LISTAFERIADOS!$B$2:$B$194)</f>
        <v>1</v>
      </c>
      <c r="N594" s="17" t="str">
        <f>CONCATENATE(HOUR(Tabela132[[#This Row],[DATA INICIO]]),":",MINUTE(Tabela132[[#This Row],[DATA INICIO]]))</f>
        <v>14:47</v>
      </c>
      <c r="O594" s="12"/>
    </row>
    <row r="595" spans="1:15" ht="76.5" hidden="1" x14ac:dyDescent="0.25">
      <c r="A595" s="22" t="s">
        <v>113</v>
      </c>
      <c r="B595" s="23" t="s">
        <v>483</v>
      </c>
      <c r="C595" s="10" t="s">
        <v>222</v>
      </c>
      <c r="D595" s="11" t="s">
        <v>38</v>
      </c>
      <c r="E595" s="11" t="str">
        <f>CONCATENATE(Tabela132[[#This Row],[TRAMITE_SETOR]],"_Atualiz")</f>
        <v>SPO_Atualiz</v>
      </c>
      <c r="F595" s="12" t="s">
        <v>39</v>
      </c>
      <c r="G595" s="12"/>
      <c r="H595" s="25">
        <v>41296.692361111112</v>
      </c>
      <c r="I595" s="25">
        <v>41334.824999999997</v>
      </c>
      <c r="J595" s="26" t="s">
        <v>40</v>
      </c>
      <c r="K595" s="14">
        <f t="shared" si="18"/>
        <v>38.132638888884685</v>
      </c>
      <c r="L595" s="15">
        <f t="shared" si="19"/>
        <v>38.132638888884685</v>
      </c>
      <c r="M595" s="16">
        <f>NETWORKDAYS.INTL(DATE(YEAR(H595),MONTH(I595),DAY(H595)),DATE(YEAR(I595),MONTH(I595),DAY(I595)),1,[1]LISTAFERIADOS!$B$2:$B$194)</f>
        <v>-16</v>
      </c>
      <c r="N595" s="17" t="str">
        <f>CONCATENATE(HOUR(Tabela132[[#This Row],[DATA INICIO]]),":",MINUTE(Tabela132[[#This Row],[DATA INICIO]]))</f>
        <v>16:37</v>
      </c>
      <c r="O595" s="12"/>
    </row>
    <row r="596" spans="1:15" ht="25.5" hidden="1" x14ac:dyDescent="0.25">
      <c r="A596" s="22" t="s">
        <v>113</v>
      </c>
      <c r="B596" s="23" t="s">
        <v>483</v>
      </c>
      <c r="C596" s="10" t="s">
        <v>222</v>
      </c>
      <c r="D596" s="11" t="s">
        <v>41</v>
      </c>
      <c r="E596" s="11" t="str">
        <f>CONCATENATE(Tabela132[[#This Row],[TRAMITE_SETOR]],"_Atualiz")</f>
        <v>CO_Atualiz</v>
      </c>
      <c r="F596" s="12" t="s">
        <v>42</v>
      </c>
      <c r="G596" s="12"/>
      <c r="H596" s="25">
        <v>41334.824999999997</v>
      </c>
      <c r="I596" s="25">
        <v>41337.612500000003</v>
      </c>
      <c r="J596" s="26" t="s">
        <v>468</v>
      </c>
      <c r="K596" s="14">
        <f t="shared" si="18"/>
        <v>2.7875000000058208</v>
      </c>
      <c r="L596" s="15">
        <f t="shared" si="19"/>
        <v>2.7875000000058208</v>
      </c>
      <c r="M596" s="16">
        <f>NETWORKDAYS.INTL(DATE(YEAR(H596),MONTH(I596),DAY(H596)),DATE(YEAR(I596),MONTH(I596),DAY(I596)),1,[1]LISTAFERIADOS!$B$2:$B$194)</f>
        <v>2</v>
      </c>
      <c r="N596" s="17" t="str">
        <f>CONCATENATE(HOUR(Tabela132[[#This Row],[DATA INICIO]]),":",MINUTE(Tabela132[[#This Row],[DATA INICIO]]))</f>
        <v>19:48</v>
      </c>
      <c r="O596" s="12"/>
    </row>
    <row r="597" spans="1:15" ht="25.5" hidden="1" x14ac:dyDescent="0.25">
      <c r="A597" s="22" t="s">
        <v>113</v>
      </c>
      <c r="B597" s="23" t="s">
        <v>483</v>
      </c>
      <c r="C597" s="10" t="s">
        <v>222</v>
      </c>
      <c r="D597" s="11" t="s">
        <v>44</v>
      </c>
      <c r="E597" s="11" t="str">
        <f>CONCATENATE(Tabela132[[#This Row],[TRAMITE_SETOR]],"_Atualiz")</f>
        <v>SECOFC_Atualiz</v>
      </c>
      <c r="F597" s="12" t="s">
        <v>45</v>
      </c>
      <c r="G597" s="12"/>
      <c r="H597" s="25">
        <v>41337.612500000003</v>
      </c>
      <c r="I597" s="25">
        <v>41337.643750000003</v>
      </c>
      <c r="J597" s="26" t="s">
        <v>406</v>
      </c>
      <c r="K597" s="14">
        <f t="shared" si="18"/>
        <v>3.125E-2</v>
      </c>
      <c r="L597" s="15">
        <f t="shared" si="19"/>
        <v>3.125E-2</v>
      </c>
      <c r="M597" s="16">
        <f>NETWORKDAYS.INTL(DATE(YEAR(H597),MONTH(I597),DAY(H597)),DATE(YEAR(I597),MONTH(I597),DAY(I597)),1,[1]LISTAFERIADOS!$B$2:$B$194)</f>
        <v>1</v>
      </c>
      <c r="N597" s="17" t="str">
        <f>CONCATENATE(HOUR(Tabela132[[#This Row],[DATA INICIO]]),":",MINUTE(Tabela132[[#This Row],[DATA INICIO]]))</f>
        <v>14:42</v>
      </c>
      <c r="O597" s="12"/>
    </row>
    <row r="598" spans="1:15" ht="51" hidden="1" x14ac:dyDescent="0.25">
      <c r="A598" s="22" t="s">
        <v>113</v>
      </c>
      <c r="B598" s="23" t="s">
        <v>483</v>
      </c>
      <c r="C598" s="10" t="s">
        <v>222</v>
      </c>
      <c r="D598" s="11" t="s">
        <v>47</v>
      </c>
      <c r="E598" s="11" t="str">
        <f>CONCATENATE(Tabela132[[#This Row],[TRAMITE_SETOR]],"_Atualiz")</f>
        <v>CLC_Atualiz</v>
      </c>
      <c r="F598" s="12" t="s">
        <v>48</v>
      </c>
      <c r="G598" s="12"/>
      <c r="H598" s="25">
        <v>41337.643750000003</v>
      </c>
      <c r="I598" s="25">
        <v>41337.775000000001</v>
      </c>
      <c r="J598" s="26" t="s">
        <v>503</v>
      </c>
      <c r="K598" s="14">
        <f t="shared" si="18"/>
        <v>0.13124999999854481</v>
      </c>
      <c r="L598" s="15">
        <f t="shared" si="19"/>
        <v>0.13124999999854481</v>
      </c>
      <c r="M598" s="16">
        <f>NETWORKDAYS.INTL(DATE(YEAR(H598),MONTH(I598),DAY(H598)),DATE(YEAR(I598),MONTH(I598),DAY(I598)),1,[1]LISTAFERIADOS!$B$2:$B$194)</f>
        <v>1</v>
      </c>
      <c r="N598" s="17" t="str">
        <f>CONCATENATE(HOUR(Tabela132[[#This Row],[DATA INICIO]]),":",MINUTE(Tabela132[[#This Row],[DATA INICIO]]))</f>
        <v>15:27</v>
      </c>
      <c r="O598" s="12"/>
    </row>
    <row r="599" spans="1:15" ht="38.25" hidden="1" x14ac:dyDescent="0.25">
      <c r="A599" s="22" t="s">
        <v>113</v>
      </c>
      <c r="B599" s="23" t="s">
        <v>483</v>
      </c>
      <c r="C599" s="10" t="s">
        <v>222</v>
      </c>
      <c r="D599" s="11" t="s">
        <v>50</v>
      </c>
      <c r="E599" s="11" t="str">
        <f>CONCATENATE(Tabela132[[#This Row],[TRAMITE_SETOR]],"_Atualiz")</f>
        <v>SC_Atualiz</v>
      </c>
      <c r="F599" s="12" t="s">
        <v>51</v>
      </c>
      <c r="G599" s="12"/>
      <c r="H599" s="25">
        <v>41337.775000000001</v>
      </c>
      <c r="I599" s="25">
        <v>41344.773611111108</v>
      </c>
      <c r="J599" s="26" t="s">
        <v>504</v>
      </c>
      <c r="K599" s="14">
        <f t="shared" si="18"/>
        <v>6.9986111111065838</v>
      </c>
      <c r="L599" s="15">
        <f t="shared" si="19"/>
        <v>6.9986111111065838</v>
      </c>
      <c r="M599" s="16">
        <f>NETWORKDAYS.INTL(DATE(YEAR(H599),MONTH(I599),DAY(H599)),DATE(YEAR(I599),MONTH(I599),DAY(I599)),1,[1]LISTAFERIADOS!$B$2:$B$194)</f>
        <v>6</v>
      </c>
      <c r="N599" s="17" t="str">
        <f>CONCATENATE(HOUR(Tabela132[[#This Row],[DATA INICIO]]),":",MINUTE(Tabela132[[#This Row],[DATA INICIO]]))</f>
        <v>18:36</v>
      </c>
      <c r="O599" s="12"/>
    </row>
    <row r="600" spans="1:15" ht="25.5" hidden="1" x14ac:dyDescent="0.25">
      <c r="A600" s="22" t="s">
        <v>113</v>
      </c>
      <c r="B600" s="23" t="s">
        <v>483</v>
      </c>
      <c r="C600" s="10" t="s">
        <v>222</v>
      </c>
      <c r="D600" s="11" t="s">
        <v>47</v>
      </c>
      <c r="E600" s="11" t="str">
        <f>CONCATENATE(Tabela132[[#This Row],[TRAMITE_SETOR]],"_Atualiz")</f>
        <v>CLC_Atualiz</v>
      </c>
      <c r="F600" s="12" t="s">
        <v>48</v>
      </c>
      <c r="G600" s="12"/>
      <c r="H600" s="25">
        <v>41344.773611111108</v>
      </c>
      <c r="I600" s="25">
        <v>41345.589583333334</v>
      </c>
      <c r="J600" s="26" t="s">
        <v>59</v>
      </c>
      <c r="K600" s="14">
        <f t="shared" si="18"/>
        <v>0.81597222222626442</v>
      </c>
      <c r="L600" s="15">
        <f t="shared" si="19"/>
        <v>0.81597222222626442</v>
      </c>
      <c r="M600" s="16">
        <f>NETWORKDAYS.INTL(DATE(YEAR(H600),MONTH(I600),DAY(H600)),DATE(YEAR(I600),MONTH(I600),DAY(I600)),1,[1]LISTAFERIADOS!$B$2:$B$194)</f>
        <v>2</v>
      </c>
      <c r="N600" s="17" t="str">
        <f>CONCATENATE(HOUR(Tabela132[[#This Row],[DATA INICIO]]),":",MINUTE(Tabela132[[#This Row],[DATA INICIO]]))</f>
        <v>18:34</v>
      </c>
      <c r="O600" s="12"/>
    </row>
    <row r="601" spans="1:15" ht="51" hidden="1" x14ac:dyDescent="0.25">
      <c r="A601" s="22" t="s">
        <v>113</v>
      </c>
      <c r="B601" s="23" t="s">
        <v>483</v>
      </c>
      <c r="C601" s="10" t="s">
        <v>222</v>
      </c>
      <c r="D601" s="11" t="s">
        <v>35</v>
      </c>
      <c r="E601" s="11" t="str">
        <f>CONCATENATE(Tabela132[[#This Row],[TRAMITE_SETOR]],"_Atualiz")</f>
        <v>SECADM_Atualiz</v>
      </c>
      <c r="F601" s="12" t="s">
        <v>36</v>
      </c>
      <c r="G601" s="12"/>
      <c r="H601" s="25">
        <v>41345.589583333334</v>
      </c>
      <c r="I601" s="25">
        <v>41345.725694444445</v>
      </c>
      <c r="J601" s="26" t="s">
        <v>505</v>
      </c>
      <c r="K601" s="14">
        <f t="shared" si="18"/>
        <v>0.13611111111094942</v>
      </c>
      <c r="L601" s="15">
        <f t="shared" si="19"/>
        <v>0.13611111111094942</v>
      </c>
      <c r="M601" s="16">
        <f>NETWORKDAYS.INTL(DATE(YEAR(H601),MONTH(I601),DAY(H601)),DATE(YEAR(I601),MONTH(I601),DAY(I601)),1,[1]LISTAFERIADOS!$B$2:$B$194)</f>
        <v>1</v>
      </c>
      <c r="N601" s="17" t="str">
        <f>CONCATENATE(HOUR(Tabela132[[#This Row],[DATA INICIO]]),":",MINUTE(Tabela132[[#This Row],[DATA INICIO]]))</f>
        <v>14:9</v>
      </c>
      <c r="O601" s="12"/>
    </row>
    <row r="602" spans="1:15" ht="76.5" hidden="1" x14ac:dyDescent="0.25">
      <c r="A602" s="22" t="s">
        <v>113</v>
      </c>
      <c r="B602" s="23" t="s">
        <v>483</v>
      </c>
      <c r="C602" s="10" t="s">
        <v>222</v>
      </c>
      <c r="D602" s="11" t="s">
        <v>21</v>
      </c>
      <c r="E602" s="11" t="str">
        <f>CONCATENATE(Tabela132[[#This Row],[TRAMITE_SETOR]],"_Atualiz")</f>
        <v>DG_Atualiz</v>
      </c>
      <c r="F602" s="12" t="s">
        <v>22</v>
      </c>
      <c r="G602" s="12"/>
      <c r="H602" s="25">
        <v>41345.725694444445</v>
      </c>
      <c r="I602" s="25">
        <v>41345.841666666667</v>
      </c>
      <c r="J602" s="26" t="s">
        <v>506</v>
      </c>
      <c r="K602" s="14">
        <f t="shared" si="18"/>
        <v>0.11597222222189885</v>
      </c>
      <c r="L602" s="15">
        <f t="shared" si="19"/>
        <v>0.11597222222189885</v>
      </c>
      <c r="M602" s="16">
        <f>NETWORKDAYS.INTL(DATE(YEAR(H602),MONTH(I602),DAY(H602)),DATE(YEAR(I602),MONTH(I602),DAY(I602)),1,[1]LISTAFERIADOS!$B$2:$B$194)</f>
        <v>1</v>
      </c>
      <c r="N602" s="17" t="str">
        <f>CONCATENATE(HOUR(Tabela132[[#This Row],[DATA INICIO]]),":",MINUTE(Tabela132[[#This Row],[DATA INICIO]]))</f>
        <v>17:25</v>
      </c>
      <c r="O602" s="12"/>
    </row>
    <row r="603" spans="1:15" ht="25.5" hidden="1" x14ac:dyDescent="0.25">
      <c r="A603" s="22" t="s">
        <v>113</v>
      </c>
      <c r="B603" s="23" t="s">
        <v>483</v>
      </c>
      <c r="C603" s="10" t="s">
        <v>222</v>
      </c>
      <c r="D603" s="11" t="s">
        <v>41</v>
      </c>
      <c r="E603" s="11" t="str">
        <f>CONCATENATE(Tabela132[[#This Row],[TRAMITE_SETOR]],"_Atualiz")</f>
        <v>CO_Atualiz</v>
      </c>
      <c r="F603" s="12" t="s">
        <v>42</v>
      </c>
      <c r="G603" s="12"/>
      <c r="H603" s="25">
        <v>41345.841666666667</v>
      </c>
      <c r="I603" s="25">
        <v>41346.552777777775</v>
      </c>
      <c r="J603" s="26" t="s">
        <v>452</v>
      </c>
      <c r="K603" s="14">
        <f t="shared" si="18"/>
        <v>0.71111111110803904</v>
      </c>
      <c r="L603" s="15">
        <f t="shared" si="19"/>
        <v>0.71111111110803904</v>
      </c>
      <c r="M603" s="16">
        <f>NETWORKDAYS.INTL(DATE(YEAR(H603),MONTH(I603),DAY(H603)),DATE(YEAR(I603),MONTH(I603),DAY(I603)),1,[1]LISTAFERIADOS!$B$2:$B$194)</f>
        <v>2</v>
      </c>
      <c r="N603" s="17" t="str">
        <f>CONCATENATE(HOUR(Tabela132[[#This Row],[DATA INICIO]]),":",MINUTE(Tabela132[[#This Row],[DATA INICIO]]))</f>
        <v>20:12</v>
      </c>
      <c r="O603" s="12"/>
    </row>
    <row r="604" spans="1:15" hidden="1" x14ac:dyDescent="0.25">
      <c r="A604" s="22" t="s">
        <v>113</v>
      </c>
      <c r="B604" s="23" t="s">
        <v>507</v>
      </c>
      <c r="C604" s="10" t="s">
        <v>222</v>
      </c>
      <c r="D604" s="11" t="s">
        <v>484</v>
      </c>
      <c r="E604" s="11" t="str">
        <f>CONCATENATE(Tabela132[[#This Row],[TRAMITE_SETOR]],"_Atualiz")</f>
        <v>SMIC_Atualiz</v>
      </c>
      <c r="F604" s="12" t="s">
        <v>303</v>
      </c>
      <c r="G604" s="19" t="s">
        <v>26</v>
      </c>
      <c r="H604" s="25">
        <v>42272.732638888891</v>
      </c>
      <c r="I604" s="25">
        <v>42277.732638888891</v>
      </c>
      <c r="J604" s="26" t="s">
        <v>20</v>
      </c>
      <c r="K604" s="14">
        <f t="shared" si="18"/>
        <v>5</v>
      </c>
      <c r="L604" s="15">
        <f t="shared" si="19"/>
        <v>5</v>
      </c>
      <c r="M604" s="16">
        <f>NETWORKDAYS.INTL(DATE(YEAR(H604),MONTH(I604),DAY(H604)),DATE(YEAR(I604),MONTH(I604),DAY(I604)),1,[1]LISTAFERIADOS!$B$2:$B$194)</f>
        <v>4</v>
      </c>
      <c r="N604" s="17" t="str">
        <f>CONCATENATE(HOUR(Tabela132[[#This Row],[DATA INICIO]]),":",MINUTE(Tabela132[[#This Row],[DATA INICIO]]))</f>
        <v>17:35</v>
      </c>
      <c r="O604" s="12"/>
    </row>
    <row r="605" spans="1:15" ht="51" hidden="1" x14ac:dyDescent="0.25">
      <c r="A605" s="22" t="s">
        <v>113</v>
      </c>
      <c r="B605" s="23" t="s">
        <v>507</v>
      </c>
      <c r="C605" s="10" t="s">
        <v>222</v>
      </c>
      <c r="D605" s="11" t="s">
        <v>28</v>
      </c>
      <c r="E605" s="11" t="str">
        <f>CONCATENATE(Tabela132[[#This Row],[TRAMITE_SETOR]],"_Atualiz")</f>
        <v>CIP_Atualiz</v>
      </c>
      <c r="F605" s="12" t="s">
        <v>29</v>
      </c>
      <c r="G605" s="19" t="s">
        <v>26</v>
      </c>
      <c r="H605" s="25">
        <v>42277.732638888891</v>
      </c>
      <c r="I605" s="25">
        <v>42278.647916666669</v>
      </c>
      <c r="J605" s="26" t="s">
        <v>508</v>
      </c>
      <c r="K605" s="14">
        <f t="shared" si="18"/>
        <v>0.91527777777810115</v>
      </c>
      <c r="L605" s="15">
        <f t="shared" si="19"/>
        <v>0.91527777777810115</v>
      </c>
      <c r="M605" s="16">
        <f>NETWORKDAYS.INTL(DATE(YEAR(H605),MONTH(I605),DAY(H605)),DATE(YEAR(I605),MONTH(I605),DAY(I605)),1,[1]LISTAFERIADOS!$B$2:$B$194)</f>
        <v>-20</v>
      </c>
      <c r="N605" s="17" t="str">
        <f>CONCATENATE(HOUR(Tabela132[[#This Row],[DATA INICIO]]),":",MINUTE(Tabela132[[#This Row],[DATA INICIO]]))</f>
        <v>17:35</v>
      </c>
      <c r="O605" s="12"/>
    </row>
    <row r="606" spans="1:15" hidden="1" x14ac:dyDescent="0.25">
      <c r="A606" s="22" t="s">
        <v>113</v>
      </c>
      <c r="B606" s="23" t="s">
        <v>507</v>
      </c>
      <c r="C606" s="10" t="s">
        <v>222</v>
      </c>
      <c r="D606" s="11" t="s">
        <v>484</v>
      </c>
      <c r="E606" s="11" t="str">
        <f>CONCATENATE(Tabela132[[#This Row],[TRAMITE_SETOR]],"_Atualiz")</f>
        <v>SMIC_Atualiz</v>
      </c>
      <c r="F606" s="12" t="s">
        <v>303</v>
      </c>
      <c r="G606" s="19" t="s">
        <v>26</v>
      </c>
      <c r="H606" s="25">
        <v>42278.647916666669</v>
      </c>
      <c r="I606" s="25">
        <v>42285.636805555558</v>
      </c>
      <c r="J606" s="26" t="s">
        <v>226</v>
      </c>
      <c r="K606" s="14">
        <f t="shared" si="18"/>
        <v>6.9888888888890506</v>
      </c>
      <c r="L606" s="15">
        <f t="shared" si="19"/>
        <v>6.9888888888890506</v>
      </c>
      <c r="M606" s="16">
        <f>NETWORKDAYS.INTL(DATE(YEAR(H606),MONTH(I606),DAY(H606)),DATE(YEAR(I606),MONTH(I606),DAY(I606)),1,[1]LISTAFERIADOS!$B$2:$B$194)</f>
        <v>6</v>
      </c>
      <c r="N606" s="17" t="str">
        <f>CONCATENATE(HOUR(Tabela132[[#This Row],[DATA INICIO]]),":",MINUTE(Tabela132[[#This Row],[DATA INICIO]]))</f>
        <v>15:33</v>
      </c>
      <c r="O606" s="12"/>
    </row>
    <row r="607" spans="1:15" ht="38.25" hidden="1" x14ac:dyDescent="0.25">
      <c r="A607" s="22" t="s">
        <v>113</v>
      </c>
      <c r="B607" s="23" t="s">
        <v>507</v>
      </c>
      <c r="C607" s="10" t="s">
        <v>222</v>
      </c>
      <c r="D607" s="11" t="s">
        <v>28</v>
      </c>
      <c r="E607" s="11" t="str">
        <f>CONCATENATE(Tabela132[[#This Row],[TRAMITE_SETOR]],"_Atualiz")</f>
        <v>CIP_Atualiz</v>
      </c>
      <c r="F607" s="12" t="s">
        <v>29</v>
      </c>
      <c r="G607" s="19" t="s">
        <v>26</v>
      </c>
      <c r="H607" s="25">
        <v>42285.636805555558</v>
      </c>
      <c r="I607" s="25">
        <v>42296.518750000003</v>
      </c>
      <c r="J607" s="26" t="s">
        <v>499</v>
      </c>
      <c r="K607" s="14">
        <f t="shared" si="18"/>
        <v>10.881944444445253</v>
      </c>
      <c r="L607" s="15">
        <f t="shared" si="19"/>
        <v>10.881944444445253</v>
      </c>
      <c r="M607" s="16">
        <f>NETWORKDAYS.INTL(DATE(YEAR(H607),MONTH(I607),DAY(H607)),DATE(YEAR(I607),MONTH(I607),DAY(I607)),1,[1]LISTAFERIADOS!$B$2:$B$194)</f>
        <v>7</v>
      </c>
      <c r="N607" s="17" t="str">
        <f>CONCATENATE(HOUR(Tabela132[[#This Row],[DATA INICIO]]),":",MINUTE(Tabela132[[#This Row],[DATA INICIO]]))</f>
        <v>15:17</v>
      </c>
      <c r="O607" s="12"/>
    </row>
    <row r="608" spans="1:15" hidden="1" x14ac:dyDescent="0.25">
      <c r="A608" s="22" t="s">
        <v>113</v>
      </c>
      <c r="B608" s="23" t="s">
        <v>507</v>
      </c>
      <c r="C608" s="10" t="s">
        <v>222</v>
      </c>
      <c r="D608" s="11" t="s">
        <v>35</v>
      </c>
      <c r="E608" s="11" t="str">
        <f>CONCATENATE(Tabela132[[#This Row],[TRAMITE_SETOR]],"_Atualiz")</f>
        <v>SECADM_Atualiz</v>
      </c>
      <c r="F608" s="12" t="s">
        <v>36</v>
      </c>
      <c r="G608" s="12"/>
      <c r="H608" s="25">
        <v>42296.518750000003</v>
      </c>
      <c r="I608" s="25">
        <v>42296.787499999999</v>
      </c>
      <c r="J608" s="26" t="s">
        <v>37</v>
      </c>
      <c r="K608" s="14">
        <f t="shared" si="18"/>
        <v>0.26874999999563443</v>
      </c>
      <c r="L608" s="15">
        <f t="shared" si="19"/>
        <v>0.26874999999563443</v>
      </c>
      <c r="M608" s="16">
        <f>NETWORKDAYS.INTL(DATE(YEAR(H608),MONTH(I608),DAY(H608)),DATE(YEAR(I608),MONTH(I608),DAY(I608)),1,[1]LISTAFERIADOS!$B$2:$B$194)</f>
        <v>1</v>
      </c>
      <c r="N608" s="17" t="str">
        <f>CONCATENATE(HOUR(Tabela132[[#This Row],[DATA INICIO]]),":",MINUTE(Tabela132[[#This Row],[DATA INICIO]]))</f>
        <v>12:27</v>
      </c>
      <c r="O608" s="12"/>
    </row>
    <row r="609" spans="1:15" ht="76.5" hidden="1" x14ac:dyDescent="0.25">
      <c r="A609" s="22" t="s">
        <v>113</v>
      </c>
      <c r="B609" s="23" t="s">
        <v>507</v>
      </c>
      <c r="C609" s="10" t="s">
        <v>222</v>
      </c>
      <c r="D609" s="11" t="s">
        <v>509</v>
      </c>
      <c r="E609" s="11" t="str">
        <f>CONCATENATE(Tabela132[[#This Row],[TRAMITE_SETOR]],"_Atualiz")</f>
        <v>SECTI_Atualiz</v>
      </c>
      <c r="F609" s="12" t="s">
        <v>510</v>
      </c>
      <c r="G609" s="12"/>
      <c r="H609" s="25">
        <v>42296.787499999999</v>
      </c>
      <c r="I609" s="25">
        <v>42297.59375</v>
      </c>
      <c r="J609" s="26" t="s">
        <v>511</v>
      </c>
      <c r="K609" s="14">
        <f t="shared" si="18"/>
        <v>0.80625000000145519</v>
      </c>
      <c r="L609" s="15">
        <f t="shared" si="19"/>
        <v>0.80625000000145519</v>
      </c>
      <c r="M609" s="16">
        <f>NETWORKDAYS.INTL(DATE(YEAR(H609),MONTH(I609),DAY(H609)),DATE(YEAR(I609),MONTH(I609),DAY(I609)),1,[1]LISTAFERIADOS!$B$2:$B$194)</f>
        <v>2</v>
      </c>
      <c r="N609" s="17" t="str">
        <f>CONCATENATE(HOUR(Tabela132[[#This Row],[DATA INICIO]]),":",MINUTE(Tabela132[[#This Row],[DATA INICIO]]))</f>
        <v>18:54</v>
      </c>
      <c r="O609" s="12"/>
    </row>
    <row r="610" spans="1:15" ht="38.25" hidden="1" x14ac:dyDescent="0.25">
      <c r="A610" s="22" t="s">
        <v>113</v>
      </c>
      <c r="B610" s="23" t="s">
        <v>507</v>
      </c>
      <c r="C610" s="10" t="s">
        <v>222</v>
      </c>
      <c r="D610" s="11" t="s">
        <v>512</v>
      </c>
      <c r="E610" s="11" t="str">
        <f>CONCATENATE(Tabela132[[#This Row],[TRAMITE_SETOR]],"_Atualiz")</f>
        <v>ASSTI_Atualiz</v>
      </c>
      <c r="F610" s="12" t="s">
        <v>513</v>
      </c>
      <c r="G610" s="12"/>
      <c r="H610" s="25">
        <v>42297.59375</v>
      </c>
      <c r="I610" s="25">
        <v>42297.81527777778</v>
      </c>
      <c r="J610" s="26" t="s">
        <v>514</v>
      </c>
      <c r="K610" s="14">
        <f t="shared" si="18"/>
        <v>0.22152777777955635</v>
      </c>
      <c r="L610" s="15">
        <f t="shared" si="19"/>
        <v>0.22152777777955635</v>
      </c>
      <c r="M610" s="16">
        <f>NETWORKDAYS.INTL(DATE(YEAR(H610),MONTH(I610),DAY(H610)),DATE(YEAR(I610),MONTH(I610),DAY(I610)),1,[1]LISTAFERIADOS!$B$2:$B$194)</f>
        <v>1</v>
      </c>
      <c r="N610" s="17" t="str">
        <f>CONCATENATE(HOUR(Tabela132[[#This Row],[DATA INICIO]]),":",MINUTE(Tabela132[[#This Row],[DATA INICIO]]))</f>
        <v>14:15</v>
      </c>
      <c r="O610" s="12"/>
    </row>
    <row r="611" spans="1:15" ht="38.25" hidden="1" x14ac:dyDescent="0.25">
      <c r="A611" s="22" t="s">
        <v>113</v>
      </c>
      <c r="B611" s="23" t="s">
        <v>507</v>
      </c>
      <c r="C611" s="10" t="s">
        <v>222</v>
      </c>
      <c r="D611" s="11" t="s">
        <v>509</v>
      </c>
      <c r="E611" s="11" t="str">
        <f>CONCATENATE(Tabela132[[#This Row],[TRAMITE_SETOR]],"_Atualiz")</f>
        <v>SECTI_Atualiz</v>
      </c>
      <c r="F611" s="12" t="s">
        <v>510</v>
      </c>
      <c r="G611" s="12"/>
      <c r="H611" s="25">
        <v>42297.81527777778</v>
      </c>
      <c r="I611" s="25">
        <v>42299.315972222219</v>
      </c>
      <c r="J611" s="26" t="s">
        <v>515</v>
      </c>
      <c r="K611" s="14">
        <f t="shared" si="18"/>
        <v>1.5006944444394321</v>
      </c>
      <c r="L611" s="15">
        <f t="shared" si="19"/>
        <v>1.5006944444394321</v>
      </c>
      <c r="M611" s="16">
        <f>NETWORKDAYS.INTL(DATE(YEAR(H611),MONTH(I611),DAY(H611)),DATE(YEAR(I611),MONTH(I611),DAY(I611)),1,[1]LISTAFERIADOS!$B$2:$B$194)</f>
        <v>3</v>
      </c>
      <c r="N611" s="17" t="str">
        <f>CONCATENATE(HOUR(Tabela132[[#This Row],[DATA INICIO]]),":",MINUTE(Tabela132[[#This Row],[DATA INICIO]]))</f>
        <v>19:34</v>
      </c>
      <c r="O611" s="12"/>
    </row>
    <row r="612" spans="1:15" ht="63.75" hidden="1" x14ac:dyDescent="0.25">
      <c r="A612" s="22" t="s">
        <v>113</v>
      </c>
      <c r="B612" s="23" t="s">
        <v>507</v>
      </c>
      <c r="C612" s="10" t="s">
        <v>222</v>
      </c>
      <c r="D612" s="11" t="s">
        <v>516</v>
      </c>
      <c r="E612" s="11" t="str">
        <f>CONCATENATE(Tabela132[[#This Row],[TRAMITE_SETOR]],"_Atualiz")</f>
        <v>CSUP_Atualiz</v>
      </c>
      <c r="F612" s="12" t="s">
        <v>517</v>
      </c>
      <c r="G612" s="12"/>
      <c r="H612" s="25">
        <v>42299.315972222219</v>
      </c>
      <c r="I612" s="25">
        <v>42299.617361111108</v>
      </c>
      <c r="J612" s="26" t="s">
        <v>518</v>
      </c>
      <c r="K612" s="14">
        <f t="shared" si="18"/>
        <v>0.30138888888905058</v>
      </c>
      <c r="L612" s="15">
        <f t="shared" si="19"/>
        <v>0.30138888888905058</v>
      </c>
      <c r="M612" s="16">
        <f>NETWORKDAYS.INTL(DATE(YEAR(H612),MONTH(I612),DAY(H612)),DATE(YEAR(I612),MONTH(I612),DAY(I612)),1,[1]LISTAFERIADOS!$B$2:$B$194)</f>
        <v>1</v>
      </c>
      <c r="N612" s="17" t="str">
        <f>CONCATENATE(HOUR(Tabela132[[#This Row],[DATA INICIO]]),":",MINUTE(Tabela132[[#This Row],[DATA INICIO]]))</f>
        <v>7:35</v>
      </c>
      <c r="O612" s="12"/>
    </row>
    <row r="613" spans="1:15" ht="51" hidden="1" x14ac:dyDescent="0.25">
      <c r="A613" s="22" t="s">
        <v>113</v>
      </c>
      <c r="B613" s="23" t="s">
        <v>507</v>
      </c>
      <c r="C613" s="10" t="s">
        <v>222</v>
      </c>
      <c r="D613" s="11" t="s">
        <v>519</v>
      </c>
      <c r="E613" s="11" t="str">
        <f>CONCATENATE(Tabela132[[#This Row],[TRAMITE_SETOR]],"_Atualiz")</f>
        <v>SESOP_Atualiz</v>
      </c>
      <c r="F613" s="12" t="s">
        <v>520</v>
      </c>
      <c r="G613" s="12"/>
      <c r="H613" s="25">
        <v>42299.617361111108</v>
      </c>
      <c r="I613" s="25">
        <v>42349.647916666669</v>
      </c>
      <c r="J613" s="26" t="s">
        <v>521</v>
      </c>
      <c r="K613" s="14">
        <f t="shared" si="18"/>
        <v>50.030555555560568</v>
      </c>
      <c r="L613" s="15">
        <f t="shared" si="19"/>
        <v>50.030555555560568</v>
      </c>
      <c r="M613" s="16">
        <f>NETWORKDAYS.INTL(DATE(YEAR(H613),MONTH(I613),DAY(H613)),DATE(YEAR(I613),MONTH(I613),DAY(I613)),1,[1]LISTAFERIADOS!$B$2:$B$194)</f>
        <v>-6</v>
      </c>
      <c r="N613" s="17" t="str">
        <f>CONCATENATE(HOUR(Tabela132[[#This Row],[DATA INICIO]]),":",MINUTE(Tabela132[[#This Row],[DATA INICIO]]))</f>
        <v>14:49</v>
      </c>
      <c r="O613" s="12"/>
    </row>
    <row r="614" spans="1:15" ht="38.25" hidden="1" x14ac:dyDescent="0.25">
      <c r="A614" s="22" t="s">
        <v>113</v>
      </c>
      <c r="B614" s="23" t="s">
        <v>507</v>
      </c>
      <c r="C614" s="10" t="s">
        <v>222</v>
      </c>
      <c r="D614" s="11" t="s">
        <v>516</v>
      </c>
      <c r="E614" s="11" t="str">
        <f>CONCATENATE(Tabela132[[#This Row],[TRAMITE_SETOR]],"_Atualiz")</f>
        <v>CSUP_Atualiz</v>
      </c>
      <c r="F614" s="12" t="s">
        <v>517</v>
      </c>
      <c r="G614" s="12"/>
      <c r="H614" s="25">
        <v>42349.647916666669</v>
      </c>
      <c r="I614" s="25">
        <v>42349.669444444444</v>
      </c>
      <c r="J614" s="26" t="s">
        <v>522</v>
      </c>
      <c r="K614" s="14">
        <f t="shared" si="18"/>
        <v>2.1527777775190771E-2</v>
      </c>
      <c r="L614" s="15">
        <f t="shared" si="19"/>
        <v>2.1527777775190771E-2</v>
      </c>
      <c r="M614" s="16">
        <f>NETWORKDAYS.INTL(DATE(YEAR(H614),MONTH(I614),DAY(H614)),DATE(YEAR(I614),MONTH(I614),DAY(I614)),1,[1]LISTAFERIADOS!$B$2:$B$194)</f>
        <v>1</v>
      </c>
      <c r="N614" s="17" t="str">
        <f>CONCATENATE(HOUR(Tabela132[[#This Row],[DATA INICIO]]),":",MINUTE(Tabela132[[#This Row],[DATA INICIO]]))</f>
        <v>15:33</v>
      </c>
      <c r="O614" s="12"/>
    </row>
    <row r="615" spans="1:15" ht="25.5" hidden="1" x14ac:dyDescent="0.25">
      <c r="A615" s="22" t="s">
        <v>113</v>
      </c>
      <c r="B615" s="23" t="s">
        <v>507</v>
      </c>
      <c r="C615" s="10" t="s">
        <v>222</v>
      </c>
      <c r="D615" s="11" t="s">
        <v>523</v>
      </c>
      <c r="E615" s="11" t="str">
        <f>CONCATENATE(Tabela132[[#This Row],[TRAMITE_SETOR]],"_Atualiz")</f>
        <v>CGEU_Atualiz</v>
      </c>
      <c r="F615" s="12" t="s">
        <v>524</v>
      </c>
      <c r="G615" s="12"/>
      <c r="H615" s="25">
        <v>42349.669444444444</v>
      </c>
      <c r="I615" s="25">
        <v>42354.628472222219</v>
      </c>
      <c r="J615" s="26" t="s">
        <v>58</v>
      </c>
      <c r="K615" s="14">
        <f t="shared" si="18"/>
        <v>4.9590277777751908</v>
      </c>
      <c r="L615" s="15">
        <f t="shared" si="19"/>
        <v>4.9590277777751908</v>
      </c>
      <c r="M615" s="16">
        <f>NETWORKDAYS.INTL(DATE(YEAR(H615),MONTH(I615),DAY(H615)),DATE(YEAR(I615),MONTH(I615),DAY(I615)),1,[1]LISTAFERIADOS!$B$2:$B$194)</f>
        <v>4</v>
      </c>
      <c r="N615" s="17" t="str">
        <f>CONCATENATE(HOUR(Tabela132[[#This Row],[DATA INICIO]]),":",MINUTE(Tabela132[[#This Row],[DATA INICIO]]))</f>
        <v>16:4</v>
      </c>
      <c r="O615" s="12"/>
    </row>
    <row r="616" spans="1:15" ht="25.5" hidden="1" x14ac:dyDescent="0.25">
      <c r="A616" s="22" t="s">
        <v>113</v>
      </c>
      <c r="B616" s="23" t="s">
        <v>507</v>
      </c>
      <c r="C616" s="10" t="s">
        <v>222</v>
      </c>
      <c r="D616" s="11" t="s">
        <v>509</v>
      </c>
      <c r="E616" s="11" t="str">
        <f>CONCATENATE(Tabela132[[#This Row],[TRAMITE_SETOR]],"_Atualiz")</f>
        <v>SECTI_Atualiz</v>
      </c>
      <c r="F616" s="12" t="s">
        <v>510</v>
      </c>
      <c r="G616" s="12"/>
      <c r="H616" s="25">
        <v>42354.628472222219</v>
      </c>
      <c r="I616" s="25">
        <v>42355.540277777778</v>
      </c>
      <c r="J616" s="26" t="s">
        <v>32</v>
      </c>
      <c r="K616" s="14">
        <f t="shared" si="18"/>
        <v>0.91180555555911269</v>
      </c>
      <c r="L616" s="15">
        <f t="shared" si="19"/>
        <v>0.91180555555911269</v>
      </c>
      <c r="M616" s="16">
        <f>NETWORKDAYS.INTL(DATE(YEAR(H616),MONTH(I616),DAY(H616)),DATE(YEAR(I616),MONTH(I616),DAY(I616)),1,[1]LISTAFERIADOS!$B$2:$B$194)</f>
        <v>2</v>
      </c>
      <c r="N616" s="17" t="str">
        <f>CONCATENATE(HOUR(Tabela132[[#This Row],[DATA INICIO]]),":",MINUTE(Tabela132[[#This Row],[DATA INICIO]]))</f>
        <v>15:5</v>
      </c>
      <c r="O616" s="12"/>
    </row>
    <row r="617" spans="1:15" ht="25.5" hidden="1" x14ac:dyDescent="0.25">
      <c r="A617" s="22" t="s">
        <v>113</v>
      </c>
      <c r="B617" s="23" t="s">
        <v>507</v>
      </c>
      <c r="C617" s="10" t="s">
        <v>222</v>
      </c>
      <c r="D617" s="11" t="s">
        <v>35</v>
      </c>
      <c r="E617" s="11" t="str">
        <f>CONCATENATE(Tabela132[[#This Row],[TRAMITE_SETOR]],"_Atualiz")</f>
        <v>SECADM_Atualiz</v>
      </c>
      <c r="F617" s="12" t="s">
        <v>36</v>
      </c>
      <c r="G617" s="12"/>
      <c r="H617" s="25">
        <v>42355.540277777778</v>
      </c>
      <c r="I617" s="25">
        <v>42355.672222222223</v>
      </c>
      <c r="J617" s="26" t="s">
        <v>59</v>
      </c>
      <c r="K617" s="14">
        <f t="shared" si="18"/>
        <v>0.13194444444525288</v>
      </c>
      <c r="L617" s="15">
        <f t="shared" si="19"/>
        <v>0.13194444444525288</v>
      </c>
      <c r="M617" s="16">
        <f>NETWORKDAYS.INTL(DATE(YEAR(H617),MONTH(I617),DAY(H617)),DATE(YEAR(I617),MONTH(I617),DAY(I617)),1,[1]LISTAFERIADOS!$B$2:$B$194)</f>
        <v>1</v>
      </c>
      <c r="N617" s="17" t="str">
        <f>CONCATENATE(HOUR(Tabela132[[#This Row],[DATA INICIO]]),":",MINUTE(Tabela132[[#This Row],[DATA INICIO]]))</f>
        <v>12:58</v>
      </c>
      <c r="O617" s="12"/>
    </row>
    <row r="618" spans="1:15" ht="63.75" hidden="1" x14ac:dyDescent="0.25">
      <c r="A618" s="22" t="s">
        <v>113</v>
      </c>
      <c r="B618" s="23" t="s">
        <v>507</v>
      </c>
      <c r="C618" s="10" t="s">
        <v>222</v>
      </c>
      <c r="D618" s="11" t="s">
        <v>302</v>
      </c>
      <c r="E618" s="11" t="str">
        <f>CONCATENATE(Tabela132[[#This Row],[TRAMITE_SETOR]],"_Atualiz")</f>
        <v>SMIC_Atualiz</v>
      </c>
      <c r="F618" s="12" t="s">
        <v>303</v>
      </c>
      <c r="G618" s="19" t="s">
        <v>26</v>
      </c>
      <c r="H618" s="25">
        <v>42355.672222222223</v>
      </c>
      <c r="I618" s="25">
        <v>42461.705555555556</v>
      </c>
      <c r="J618" s="26" t="s">
        <v>525</v>
      </c>
      <c r="K618" s="14">
        <f t="shared" si="18"/>
        <v>106.03333333333285</v>
      </c>
      <c r="L618" s="15">
        <f t="shared" si="19"/>
        <v>106.03333333333285</v>
      </c>
      <c r="M618" s="16">
        <f>NETWORKDAYS.INTL(DATE(YEAR(H618),MONTH(I618),DAY(H618)),DATE(YEAR(I618),MONTH(I618),DAY(I618)),1,[1]LISTAFERIADOS!$B$2:$B$194)</f>
        <v>223</v>
      </c>
      <c r="N618" s="17" t="str">
        <f>CONCATENATE(HOUR(Tabela132[[#This Row],[DATA INICIO]]),":",MINUTE(Tabela132[[#This Row],[DATA INICIO]]))</f>
        <v>16:8</v>
      </c>
      <c r="O618" s="12"/>
    </row>
    <row r="619" spans="1:15" ht="51" hidden="1" x14ac:dyDescent="0.25">
      <c r="A619" s="22" t="s">
        <v>113</v>
      </c>
      <c r="B619" s="23" t="s">
        <v>507</v>
      </c>
      <c r="C619" s="10" t="s">
        <v>222</v>
      </c>
      <c r="D619" s="11" t="s">
        <v>144</v>
      </c>
      <c r="E619" s="11" t="str">
        <f>CONCATENATE(Tabela132[[#This Row],[TRAMITE_SETOR]],"_Atualiz")</f>
        <v>CIP_Atualiz</v>
      </c>
      <c r="F619" s="12" t="s">
        <v>29</v>
      </c>
      <c r="G619" s="19" t="s">
        <v>26</v>
      </c>
      <c r="H619" s="25">
        <v>42461.705555555556</v>
      </c>
      <c r="I619" s="25">
        <v>42480.609027777777</v>
      </c>
      <c r="J619" s="26" t="s">
        <v>526</v>
      </c>
      <c r="K619" s="14">
        <f t="shared" si="18"/>
        <v>18.903472222220444</v>
      </c>
      <c r="L619" s="15">
        <f t="shared" si="19"/>
        <v>18.903472222220444</v>
      </c>
      <c r="M619" s="16">
        <f>NETWORKDAYS.INTL(DATE(YEAR(H619),MONTH(I619),DAY(H619)),DATE(YEAR(I619),MONTH(I619),DAY(I619)),1,[1]LISTAFERIADOS!$B$2:$B$194)</f>
        <v>14</v>
      </c>
      <c r="N619" s="17" t="str">
        <f>CONCATENATE(HOUR(Tabela132[[#This Row],[DATA INICIO]]),":",MINUTE(Tabela132[[#This Row],[DATA INICIO]]))</f>
        <v>16:56</v>
      </c>
      <c r="O619" s="12"/>
    </row>
    <row r="620" spans="1:15" ht="127.5" hidden="1" x14ac:dyDescent="0.25">
      <c r="A620" s="22" t="s">
        <v>113</v>
      </c>
      <c r="B620" s="23" t="s">
        <v>507</v>
      </c>
      <c r="C620" s="10" t="s">
        <v>222</v>
      </c>
      <c r="D620" s="11" t="s">
        <v>35</v>
      </c>
      <c r="E620" s="11" t="str">
        <f>CONCATENATE(Tabela132[[#This Row],[TRAMITE_SETOR]],"_Atualiz")</f>
        <v>SECADM_Atualiz</v>
      </c>
      <c r="F620" s="12" t="s">
        <v>36</v>
      </c>
      <c r="G620" s="12"/>
      <c r="H620" s="25">
        <v>42480.609027777777</v>
      </c>
      <c r="I620" s="25">
        <v>42487.839583333334</v>
      </c>
      <c r="J620" s="26" t="s">
        <v>527</v>
      </c>
      <c r="K620" s="14">
        <f t="shared" si="18"/>
        <v>7.2305555555576575</v>
      </c>
      <c r="L620" s="15">
        <f t="shared" si="19"/>
        <v>7.2305555555576575</v>
      </c>
      <c r="M620" s="16">
        <f>NETWORKDAYS.INTL(DATE(YEAR(H620),MONTH(I620),DAY(H620)),DATE(YEAR(I620),MONTH(I620),DAY(I620)),1,[1]LISTAFERIADOS!$B$2:$B$194)</f>
        <v>5</v>
      </c>
      <c r="N620" s="17" t="str">
        <f>CONCATENATE(HOUR(Tabela132[[#This Row],[DATA INICIO]]),":",MINUTE(Tabela132[[#This Row],[DATA INICIO]]))</f>
        <v>14:37</v>
      </c>
      <c r="O620" s="12"/>
    </row>
    <row r="621" spans="1:15" ht="51" hidden="1" x14ac:dyDescent="0.25">
      <c r="A621" s="22" t="s">
        <v>113</v>
      </c>
      <c r="B621" s="23" t="s">
        <v>507</v>
      </c>
      <c r="C621" s="10" t="s">
        <v>222</v>
      </c>
      <c r="D621" s="11" t="s">
        <v>509</v>
      </c>
      <c r="E621" s="11" t="str">
        <f>CONCATENATE(Tabela132[[#This Row],[TRAMITE_SETOR]],"_Atualiz")</f>
        <v>SECTI_Atualiz</v>
      </c>
      <c r="F621" s="12" t="s">
        <v>510</v>
      </c>
      <c r="G621" s="12"/>
      <c r="H621" s="25">
        <v>42487.839583333334</v>
      </c>
      <c r="I621" s="25">
        <v>42492.723611111112</v>
      </c>
      <c r="J621" s="26" t="s">
        <v>528</v>
      </c>
      <c r="K621" s="14">
        <f t="shared" si="18"/>
        <v>4.8840277777781012</v>
      </c>
      <c r="L621" s="15">
        <f t="shared" si="19"/>
        <v>4.8840277777781012</v>
      </c>
      <c r="M621" s="16">
        <f>NETWORKDAYS.INTL(DATE(YEAR(H621),MONTH(I621),DAY(H621)),DATE(YEAR(I621),MONTH(I621),DAY(I621)),1,[1]LISTAFERIADOS!$B$2:$B$194)</f>
        <v>-18</v>
      </c>
      <c r="N621" s="17" t="str">
        <f>CONCATENATE(HOUR(Tabela132[[#This Row],[DATA INICIO]]),":",MINUTE(Tabela132[[#This Row],[DATA INICIO]]))</f>
        <v>20:9</v>
      </c>
      <c r="O621" s="12"/>
    </row>
    <row r="622" spans="1:15" ht="51" hidden="1" x14ac:dyDescent="0.25">
      <c r="A622" s="22" t="s">
        <v>113</v>
      </c>
      <c r="B622" s="23" t="s">
        <v>507</v>
      </c>
      <c r="C622" s="10" t="s">
        <v>222</v>
      </c>
      <c r="D622" s="11" t="s">
        <v>516</v>
      </c>
      <c r="E622" s="11" t="str">
        <f>CONCATENATE(Tabela132[[#This Row],[TRAMITE_SETOR]],"_Atualiz")</f>
        <v>CSUP_Atualiz</v>
      </c>
      <c r="F622" s="12" t="s">
        <v>517</v>
      </c>
      <c r="G622" s="12"/>
      <c r="H622" s="25">
        <v>42492.723611111112</v>
      </c>
      <c r="I622" s="25">
        <v>42493.615972222222</v>
      </c>
      <c r="J622" s="26" t="s">
        <v>529</v>
      </c>
      <c r="K622" s="14">
        <f t="shared" si="18"/>
        <v>0.89236111110949423</v>
      </c>
      <c r="L622" s="15">
        <f t="shared" si="19"/>
        <v>0.89236111110949423</v>
      </c>
      <c r="M622" s="16">
        <f>NETWORKDAYS.INTL(DATE(YEAR(H622),MONTH(I622),DAY(H622)),DATE(YEAR(I622),MONTH(I622),DAY(I622)),1,[1]LISTAFERIADOS!$B$2:$B$194)</f>
        <v>2</v>
      </c>
      <c r="N622" s="17" t="str">
        <f>CONCATENATE(HOUR(Tabela132[[#This Row],[DATA INICIO]]),":",MINUTE(Tabela132[[#This Row],[DATA INICIO]]))</f>
        <v>17:22</v>
      </c>
      <c r="O622" s="12"/>
    </row>
    <row r="623" spans="1:15" ht="25.5" hidden="1" x14ac:dyDescent="0.25">
      <c r="A623" s="22" t="s">
        <v>113</v>
      </c>
      <c r="B623" s="23" t="s">
        <v>507</v>
      </c>
      <c r="C623" s="10" t="s">
        <v>222</v>
      </c>
      <c r="D623" s="11" t="s">
        <v>519</v>
      </c>
      <c r="E623" s="11" t="str">
        <f>CONCATENATE(Tabela132[[#This Row],[TRAMITE_SETOR]],"_Atualiz")</f>
        <v>SESOP_Atualiz</v>
      </c>
      <c r="F623" s="12" t="s">
        <v>520</v>
      </c>
      <c r="G623" s="12"/>
      <c r="H623" s="25">
        <v>42493.615972222222</v>
      </c>
      <c r="I623" s="25">
        <v>42493.740972222222</v>
      </c>
      <c r="J623" s="26" t="s">
        <v>154</v>
      </c>
      <c r="K623" s="14">
        <f t="shared" si="18"/>
        <v>0.125</v>
      </c>
      <c r="L623" s="15">
        <f t="shared" si="19"/>
        <v>0.125</v>
      </c>
      <c r="M623" s="16">
        <f>NETWORKDAYS.INTL(DATE(YEAR(H623),MONTH(I623),DAY(H623)),DATE(YEAR(I623),MONTH(I623),DAY(I623)),1,[1]LISTAFERIADOS!$B$2:$B$194)</f>
        <v>1</v>
      </c>
      <c r="N623" s="17" t="str">
        <f>CONCATENATE(HOUR(Tabela132[[#This Row],[DATA INICIO]]),":",MINUTE(Tabela132[[#This Row],[DATA INICIO]]))</f>
        <v>14:47</v>
      </c>
      <c r="O623" s="12"/>
    </row>
    <row r="624" spans="1:15" ht="25.5" hidden="1" x14ac:dyDescent="0.25">
      <c r="A624" s="22" t="s">
        <v>113</v>
      </c>
      <c r="B624" s="23" t="s">
        <v>507</v>
      </c>
      <c r="C624" s="10" t="s">
        <v>222</v>
      </c>
      <c r="D624" s="11" t="s">
        <v>523</v>
      </c>
      <c r="E624" s="11" t="str">
        <f>CONCATENATE(Tabela132[[#This Row],[TRAMITE_SETOR]],"_Atualiz")</f>
        <v>CGEU_Atualiz</v>
      </c>
      <c r="F624" s="12" t="s">
        <v>524</v>
      </c>
      <c r="G624" s="12"/>
      <c r="H624" s="25">
        <v>42493.740972222222</v>
      </c>
      <c r="I624" s="25">
        <v>42495.573611111111</v>
      </c>
      <c r="J624" s="26" t="s">
        <v>59</v>
      </c>
      <c r="K624" s="14">
        <f t="shared" si="18"/>
        <v>1.8326388888890506</v>
      </c>
      <c r="L624" s="15">
        <f t="shared" si="19"/>
        <v>1.8326388888890506</v>
      </c>
      <c r="M624" s="16">
        <f>NETWORKDAYS.INTL(DATE(YEAR(H624),MONTH(I624),DAY(H624)),DATE(YEAR(I624),MONTH(I624),DAY(I624)),1,[1]LISTAFERIADOS!$B$2:$B$194)</f>
        <v>3</v>
      </c>
      <c r="N624" s="17" t="str">
        <f>CONCATENATE(HOUR(Tabela132[[#This Row],[DATA INICIO]]),":",MINUTE(Tabela132[[#This Row],[DATA INICIO]]))</f>
        <v>17:47</v>
      </c>
      <c r="O624" s="12"/>
    </row>
    <row r="625" spans="1:15" ht="51" hidden="1" x14ac:dyDescent="0.25">
      <c r="A625" s="22" t="s">
        <v>113</v>
      </c>
      <c r="B625" s="23" t="s">
        <v>507</v>
      </c>
      <c r="C625" s="10" t="s">
        <v>222</v>
      </c>
      <c r="D625" s="11" t="s">
        <v>509</v>
      </c>
      <c r="E625" s="11" t="str">
        <f>CONCATENATE(Tabela132[[#This Row],[TRAMITE_SETOR]],"_Atualiz")</f>
        <v>SECTI_Atualiz</v>
      </c>
      <c r="F625" s="12" t="s">
        <v>510</v>
      </c>
      <c r="G625" s="12"/>
      <c r="H625" s="25">
        <v>42495.573611111111</v>
      </c>
      <c r="I625" s="25">
        <v>42591.668749999997</v>
      </c>
      <c r="J625" s="26" t="s">
        <v>429</v>
      </c>
      <c r="K625" s="14">
        <f t="shared" si="18"/>
        <v>96.09513888888614</v>
      </c>
      <c r="L625" s="15">
        <f t="shared" si="19"/>
        <v>96.09513888888614</v>
      </c>
      <c r="M625" s="16">
        <f>NETWORKDAYS.INTL(DATE(YEAR(H625),MONTH(I625),DAY(H625)),DATE(YEAR(I625),MONTH(I625),DAY(I625)),1,[1]LISTAFERIADOS!$B$2:$B$194)</f>
        <v>3</v>
      </c>
      <c r="N625" s="17" t="str">
        <f>CONCATENATE(HOUR(Tabela132[[#This Row],[DATA INICIO]]),":",MINUTE(Tabela132[[#This Row],[DATA INICIO]]))</f>
        <v>13:46</v>
      </c>
      <c r="O625" s="12"/>
    </row>
    <row r="626" spans="1:15" ht="25.5" hidden="1" x14ac:dyDescent="0.25">
      <c r="A626" s="22" t="s">
        <v>113</v>
      </c>
      <c r="B626" s="23" t="s">
        <v>507</v>
      </c>
      <c r="C626" s="10" t="s">
        <v>222</v>
      </c>
      <c r="D626" s="11" t="s">
        <v>122</v>
      </c>
      <c r="E626" s="11" t="str">
        <f>CONCATENATE(Tabela132[[#This Row],[TRAMITE_SETOR]],"_Atualiz")</f>
        <v>SECGA_Atualiz</v>
      </c>
      <c r="F626" s="12" t="s">
        <v>123</v>
      </c>
      <c r="G626" s="12"/>
      <c r="H626" s="25">
        <v>42591.668749999997</v>
      </c>
      <c r="I626" s="25">
        <v>42591.70416666667</v>
      </c>
      <c r="J626" s="26" t="s">
        <v>530</v>
      </c>
      <c r="K626" s="14">
        <f t="shared" si="18"/>
        <v>3.5416666672972497E-2</v>
      </c>
      <c r="L626" s="15">
        <f t="shared" si="19"/>
        <v>3.5416666672972497E-2</v>
      </c>
      <c r="M626" s="16">
        <f>NETWORKDAYS.INTL(DATE(YEAR(H626),MONTH(I626),DAY(H626)),DATE(YEAR(I626),MONTH(I626),DAY(I626)),1,[1]LISTAFERIADOS!$B$2:$B$194)</f>
        <v>1</v>
      </c>
      <c r="N626" s="17" t="str">
        <f>CONCATENATE(HOUR(Tabela132[[#This Row],[DATA INICIO]]),":",MINUTE(Tabela132[[#This Row],[DATA INICIO]]))</f>
        <v>16:3</v>
      </c>
      <c r="O626" s="12"/>
    </row>
    <row r="627" spans="1:15" ht="127.5" hidden="1" x14ac:dyDescent="0.25">
      <c r="A627" s="22" t="s">
        <v>113</v>
      </c>
      <c r="B627" s="23" t="s">
        <v>507</v>
      </c>
      <c r="C627" s="10" t="s">
        <v>222</v>
      </c>
      <c r="D627" s="11" t="s">
        <v>114</v>
      </c>
      <c r="E627" s="11" t="str">
        <f>CONCATENATE(Tabela132[[#This Row],[TRAMITE_SETOR]],"_Atualiz")</f>
        <v>SECGS_Atualiz</v>
      </c>
      <c r="F627" s="12" t="s">
        <v>115</v>
      </c>
      <c r="G627" s="19" t="s">
        <v>26</v>
      </c>
      <c r="H627" s="25">
        <v>42591.70416666667</v>
      </c>
      <c r="I627" s="25">
        <v>42591.719444444447</v>
      </c>
      <c r="J627" s="26" t="s">
        <v>531</v>
      </c>
      <c r="K627" s="14">
        <f t="shared" si="18"/>
        <v>1.5277777776645962E-2</v>
      </c>
      <c r="L627" s="15">
        <f t="shared" si="19"/>
        <v>1.5277777776645962E-2</v>
      </c>
      <c r="M627" s="16">
        <f>NETWORKDAYS.INTL(DATE(YEAR(H627),MONTH(I627),DAY(H627)),DATE(YEAR(I627),MONTH(I627),DAY(I627)),1,[1]LISTAFERIADOS!$B$2:$B$194)</f>
        <v>1</v>
      </c>
      <c r="N627" s="17" t="str">
        <f>CONCATENATE(HOUR(Tabela132[[#This Row],[DATA INICIO]]),":",MINUTE(Tabela132[[#This Row],[DATA INICIO]]))</f>
        <v>16:54</v>
      </c>
      <c r="O627" s="12"/>
    </row>
    <row r="628" spans="1:15" ht="127.5" hidden="1" x14ac:dyDescent="0.25">
      <c r="A628" s="22" t="s">
        <v>113</v>
      </c>
      <c r="B628" s="23" t="s">
        <v>507</v>
      </c>
      <c r="C628" s="10" t="s">
        <v>222</v>
      </c>
      <c r="D628" s="11" t="s">
        <v>532</v>
      </c>
      <c r="E628" s="11" t="str">
        <f>CONCATENATE(Tabela132[[#This Row],[TRAMITE_SETOR]],"_Atualiz")</f>
        <v>SMIC_Atualiz</v>
      </c>
      <c r="F628" s="12" t="s">
        <v>303</v>
      </c>
      <c r="G628" s="19" t="s">
        <v>26</v>
      </c>
      <c r="H628" s="25">
        <v>42591.719444444447</v>
      </c>
      <c r="I628" s="25">
        <v>42591.731249999997</v>
      </c>
      <c r="J628" s="26" t="s">
        <v>533</v>
      </c>
      <c r="K628" s="14">
        <f t="shared" si="18"/>
        <v>1.1805555550381541E-2</v>
      </c>
      <c r="L628" s="15">
        <f t="shared" si="19"/>
        <v>1.1805555550381541E-2</v>
      </c>
      <c r="M628" s="16">
        <f>NETWORKDAYS.INTL(DATE(YEAR(H628),MONTH(I628),DAY(H628)),DATE(YEAR(I628),MONTH(I628),DAY(I628)),1,[1]LISTAFERIADOS!$B$2:$B$194)</f>
        <v>1</v>
      </c>
      <c r="N628" s="17" t="str">
        <f>CONCATENATE(HOUR(Tabela132[[#This Row],[DATA INICIO]]),":",MINUTE(Tabela132[[#This Row],[DATA INICIO]]))</f>
        <v>17:16</v>
      </c>
      <c r="O628" s="12"/>
    </row>
    <row r="629" spans="1:15" ht="51" hidden="1" x14ac:dyDescent="0.25">
      <c r="A629" s="22" t="s">
        <v>113</v>
      </c>
      <c r="B629" s="23" t="s">
        <v>507</v>
      </c>
      <c r="C629" s="10" t="s">
        <v>222</v>
      </c>
      <c r="D629" s="11" t="s">
        <v>47</v>
      </c>
      <c r="E629" s="11" t="str">
        <f>CONCATENATE(Tabela132[[#This Row],[TRAMITE_SETOR]],"_Atualiz")</f>
        <v>CLC_Atualiz</v>
      </c>
      <c r="F629" s="12" t="s">
        <v>48</v>
      </c>
      <c r="G629" s="12"/>
      <c r="H629" s="25">
        <v>42591.731249999997</v>
      </c>
      <c r="I629" s="25">
        <v>42593.793749999997</v>
      </c>
      <c r="J629" s="26" t="s">
        <v>534</v>
      </c>
      <c r="K629" s="14">
        <f t="shared" si="18"/>
        <v>2.0625</v>
      </c>
      <c r="L629" s="15">
        <f t="shared" si="19"/>
        <v>2.0625</v>
      </c>
      <c r="M629" s="16">
        <f>NETWORKDAYS.INTL(DATE(YEAR(H629),MONTH(I629),DAY(H629)),DATE(YEAR(I629),MONTH(I629),DAY(I629)),1,[1]LISTAFERIADOS!$B$2:$B$194)</f>
        <v>3</v>
      </c>
      <c r="N629" s="17" t="str">
        <f>CONCATENATE(HOUR(Tabela132[[#This Row],[DATA INICIO]]),":",MINUTE(Tabela132[[#This Row],[DATA INICIO]]))</f>
        <v>17:33</v>
      </c>
      <c r="O629" s="12"/>
    </row>
    <row r="630" spans="1:15" hidden="1" x14ac:dyDescent="0.25">
      <c r="A630" s="22" t="s">
        <v>113</v>
      </c>
      <c r="B630" s="23" t="s">
        <v>507</v>
      </c>
      <c r="C630" s="10" t="s">
        <v>222</v>
      </c>
      <c r="D630" s="11" t="s">
        <v>535</v>
      </c>
      <c r="E630" s="11" t="str">
        <f>CONCATENATE(Tabela132[[#This Row],[TRAMITE_SETOR]],"_Atualiz")</f>
        <v>SOP_Atualiz</v>
      </c>
      <c r="F630" s="12" t="s">
        <v>536</v>
      </c>
      <c r="G630" s="19" t="s">
        <v>26</v>
      </c>
      <c r="H630" s="25">
        <v>42593.793749999997</v>
      </c>
      <c r="I630" s="25">
        <v>42607.693055555559</v>
      </c>
      <c r="J630" s="26" t="s">
        <v>273</v>
      </c>
      <c r="K630" s="14">
        <f t="shared" si="18"/>
        <v>13.899305555562023</v>
      </c>
      <c r="L630" s="15">
        <f t="shared" si="19"/>
        <v>13.899305555562023</v>
      </c>
      <c r="M630" s="16">
        <f>NETWORKDAYS.INTL(DATE(YEAR(H630),MONTH(I630),DAY(H630)),DATE(YEAR(I630),MONTH(I630),DAY(I630)),1,[1]LISTAFERIADOS!$B$2:$B$194)</f>
        <v>11</v>
      </c>
      <c r="N630" s="17" t="str">
        <f>CONCATENATE(HOUR(Tabela132[[#This Row],[DATA INICIO]]),":",MINUTE(Tabela132[[#This Row],[DATA INICIO]]))</f>
        <v>19:3</v>
      </c>
      <c r="O630" s="12"/>
    </row>
    <row r="631" spans="1:15" ht="38.25" hidden="1" x14ac:dyDescent="0.25">
      <c r="A631" s="22" t="s">
        <v>113</v>
      </c>
      <c r="B631" s="23" t="s">
        <v>507</v>
      </c>
      <c r="C631" s="10" t="s">
        <v>222</v>
      </c>
      <c r="D631" s="11" t="s">
        <v>144</v>
      </c>
      <c r="E631" s="11" t="str">
        <f>CONCATENATE(Tabela132[[#This Row],[TRAMITE_SETOR]],"_Atualiz")</f>
        <v>CIP_Atualiz</v>
      </c>
      <c r="F631" s="12" t="s">
        <v>29</v>
      </c>
      <c r="G631" s="19" t="s">
        <v>26</v>
      </c>
      <c r="H631" s="25">
        <v>42607.693055555559</v>
      </c>
      <c r="I631" s="25">
        <v>42609.655555555553</v>
      </c>
      <c r="J631" s="26" t="s">
        <v>369</v>
      </c>
      <c r="K631" s="14">
        <f t="shared" si="18"/>
        <v>1.9624999999941792</v>
      </c>
      <c r="L631" s="15">
        <f t="shared" si="19"/>
        <v>1.9624999999941792</v>
      </c>
      <c r="M631" s="16">
        <f>NETWORKDAYS.INTL(DATE(YEAR(H631),MONTH(I631),DAY(H631)),DATE(YEAR(I631),MONTH(I631),DAY(I631)),1,[1]LISTAFERIADOS!$B$2:$B$194)</f>
        <v>2</v>
      </c>
      <c r="N631" s="17" t="str">
        <f>CONCATENATE(HOUR(Tabela132[[#This Row],[DATA INICIO]]),":",MINUTE(Tabela132[[#This Row],[DATA INICIO]]))</f>
        <v>16:38</v>
      </c>
      <c r="O631" s="12"/>
    </row>
    <row r="632" spans="1:15" ht="38.25" hidden="1" x14ac:dyDescent="0.25">
      <c r="A632" s="22" t="s">
        <v>113</v>
      </c>
      <c r="B632" s="23" t="s">
        <v>507</v>
      </c>
      <c r="C632" s="10" t="s">
        <v>222</v>
      </c>
      <c r="D632" s="11" t="s">
        <v>114</v>
      </c>
      <c r="E632" s="11" t="str">
        <f>CONCATENATE(Tabela132[[#This Row],[TRAMITE_SETOR]],"_Atualiz")</f>
        <v>SECGS_Atualiz</v>
      </c>
      <c r="F632" s="12" t="s">
        <v>115</v>
      </c>
      <c r="G632" s="19" t="s">
        <v>26</v>
      </c>
      <c r="H632" s="25">
        <v>42609.655555555553</v>
      </c>
      <c r="I632" s="25">
        <v>42611.79791666667</v>
      </c>
      <c r="J632" s="26" t="s">
        <v>537</v>
      </c>
      <c r="K632" s="14">
        <f t="shared" si="18"/>
        <v>2.1423611111167702</v>
      </c>
      <c r="L632" s="15">
        <f t="shared" si="19"/>
        <v>2.1423611111167702</v>
      </c>
      <c r="M632" s="16">
        <f>NETWORKDAYS.INTL(DATE(YEAR(H632),MONTH(I632),DAY(H632)),DATE(YEAR(I632),MONTH(I632),DAY(I632)),1,[1]LISTAFERIADOS!$B$2:$B$194)</f>
        <v>1</v>
      </c>
      <c r="N632" s="17" t="str">
        <f>CONCATENATE(HOUR(Tabela132[[#This Row],[DATA INICIO]]),":",MINUTE(Tabela132[[#This Row],[DATA INICIO]]))</f>
        <v>15:44</v>
      </c>
      <c r="O632" s="12"/>
    </row>
    <row r="633" spans="1:15" ht="140.25" hidden="1" x14ac:dyDescent="0.25">
      <c r="A633" s="22" t="s">
        <v>113</v>
      </c>
      <c r="B633" s="23" t="s">
        <v>507</v>
      </c>
      <c r="C633" s="10" t="s">
        <v>222</v>
      </c>
      <c r="D633" s="11" t="s">
        <v>47</v>
      </c>
      <c r="E633" s="11" t="str">
        <f>CONCATENATE(Tabela132[[#This Row],[TRAMITE_SETOR]],"_Atualiz")</f>
        <v>CLC_Atualiz</v>
      </c>
      <c r="F633" s="12" t="s">
        <v>48</v>
      </c>
      <c r="G633" s="12"/>
      <c r="H633" s="25">
        <v>42611.79791666667</v>
      </c>
      <c r="I633" s="25">
        <v>42615.619444444441</v>
      </c>
      <c r="J633" s="26" t="s">
        <v>538</v>
      </c>
      <c r="K633" s="14">
        <f t="shared" si="18"/>
        <v>3.8215277777708252</v>
      </c>
      <c r="L633" s="15">
        <f t="shared" si="19"/>
        <v>3.8215277777708252</v>
      </c>
      <c r="M633" s="16">
        <f>NETWORKDAYS.INTL(DATE(YEAR(H633),MONTH(I633),DAY(H633)),DATE(YEAR(I633),MONTH(I633),DAY(I633)),1,[1]LISTAFERIADOS!$B$2:$B$194)</f>
        <v>-18</v>
      </c>
      <c r="N633" s="17" t="str">
        <f>CONCATENATE(HOUR(Tabela132[[#This Row],[DATA INICIO]]),":",MINUTE(Tabela132[[#This Row],[DATA INICIO]]))</f>
        <v>19:9</v>
      </c>
      <c r="O633" s="12"/>
    </row>
    <row r="634" spans="1:15" ht="102" hidden="1" x14ac:dyDescent="0.25">
      <c r="A634" s="22" t="s">
        <v>113</v>
      </c>
      <c r="B634" s="23" t="s">
        <v>507</v>
      </c>
      <c r="C634" s="10" t="s">
        <v>222</v>
      </c>
      <c r="D634" s="11" t="s">
        <v>509</v>
      </c>
      <c r="E634" s="11" t="str">
        <f>CONCATENATE(Tabela132[[#This Row],[TRAMITE_SETOR]],"_Atualiz")</f>
        <v>SECTI_Atualiz</v>
      </c>
      <c r="F634" s="12" t="s">
        <v>510</v>
      </c>
      <c r="G634" s="12"/>
      <c r="H634" s="25">
        <v>42615.619444444441</v>
      </c>
      <c r="I634" s="25">
        <v>42618.717361111114</v>
      </c>
      <c r="J634" s="26" t="s">
        <v>539</v>
      </c>
      <c r="K634" s="14">
        <f t="shared" si="18"/>
        <v>3.0979166666729725</v>
      </c>
      <c r="L634" s="15">
        <f t="shared" si="19"/>
        <v>3.0979166666729725</v>
      </c>
      <c r="M634" s="16">
        <f>NETWORKDAYS.INTL(DATE(YEAR(H634),MONTH(I634),DAY(H634)),DATE(YEAR(I634),MONTH(I634),DAY(I634)),1,[1]LISTAFERIADOS!$B$2:$B$194)</f>
        <v>2</v>
      </c>
      <c r="N634" s="17" t="str">
        <f>CONCATENATE(HOUR(Tabela132[[#This Row],[DATA INICIO]]),":",MINUTE(Tabela132[[#This Row],[DATA INICIO]]))</f>
        <v>14:52</v>
      </c>
      <c r="O634" s="12"/>
    </row>
    <row r="635" spans="1:15" hidden="1" x14ac:dyDescent="0.25">
      <c r="A635" s="22" t="s">
        <v>113</v>
      </c>
      <c r="B635" s="23" t="s">
        <v>507</v>
      </c>
      <c r="C635" s="10" t="s">
        <v>222</v>
      </c>
      <c r="D635" s="11" t="s">
        <v>523</v>
      </c>
      <c r="E635" s="11" t="str">
        <f>CONCATENATE(Tabela132[[#This Row],[TRAMITE_SETOR]],"_Atualiz")</f>
        <v>CGEU_Atualiz</v>
      </c>
      <c r="F635" s="12" t="s">
        <v>524</v>
      </c>
      <c r="G635" s="12"/>
      <c r="H635" s="25">
        <v>42618.717361111114</v>
      </c>
      <c r="I635" s="25">
        <v>42622.679166666669</v>
      </c>
      <c r="J635" s="26" t="s">
        <v>20</v>
      </c>
      <c r="K635" s="14">
        <f t="shared" si="18"/>
        <v>3.9618055555547471</v>
      </c>
      <c r="L635" s="15">
        <f t="shared" si="19"/>
        <v>3.9618055555547471</v>
      </c>
      <c r="M635" s="16">
        <f>NETWORKDAYS.INTL(DATE(YEAR(H635),MONTH(I635),DAY(H635)),DATE(YEAR(I635),MONTH(I635),DAY(I635)),1,[1]LISTAFERIADOS!$B$2:$B$194)</f>
        <v>3</v>
      </c>
      <c r="N635" s="17" t="str">
        <f>CONCATENATE(HOUR(Tabela132[[#This Row],[DATA INICIO]]),":",MINUTE(Tabela132[[#This Row],[DATA INICIO]]))</f>
        <v>17:13</v>
      </c>
      <c r="O635" s="12"/>
    </row>
    <row r="636" spans="1:15" hidden="1" x14ac:dyDescent="0.25">
      <c r="A636" s="22" t="s">
        <v>113</v>
      </c>
      <c r="B636" s="23" t="s">
        <v>507</v>
      </c>
      <c r="C636" s="10" t="s">
        <v>222</v>
      </c>
      <c r="D636" s="11" t="s">
        <v>519</v>
      </c>
      <c r="E636" s="11" t="str">
        <f>CONCATENATE(Tabela132[[#This Row],[TRAMITE_SETOR]],"_Atualiz")</f>
        <v>SESOP_Atualiz</v>
      </c>
      <c r="F636" s="12" t="s">
        <v>520</v>
      </c>
      <c r="G636" s="12"/>
      <c r="H636" s="25">
        <v>42618.717361111114</v>
      </c>
      <c r="I636" s="25">
        <v>42626.525694444441</v>
      </c>
      <c r="J636" s="26" t="s">
        <v>20</v>
      </c>
      <c r="K636" s="14">
        <f t="shared" si="18"/>
        <v>7.8083333333270275</v>
      </c>
      <c r="L636" s="15">
        <f t="shared" si="19"/>
        <v>7.8083333333270275</v>
      </c>
      <c r="M636" s="16">
        <f>NETWORKDAYS.INTL(DATE(YEAR(H636),MONTH(I636),DAY(H636)),DATE(YEAR(I636),MONTH(I636),DAY(I636)),1,[1]LISTAFERIADOS!$B$2:$B$194)</f>
        <v>5</v>
      </c>
      <c r="N636" s="17" t="str">
        <f>CONCATENATE(HOUR(Tabela132[[#This Row],[DATA INICIO]]),":",MINUTE(Tabela132[[#This Row],[DATA INICIO]]))</f>
        <v>17:13</v>
      </c>
      <c r="O636" s="12"/>
    </row>
    <row r="637" spans="1:15" ht="38.25" hidden="1" x14ac:dyDescent="0.25">
      <c r="A637" s="22" t="s">
        <v>113</v>
      </c>
      <c r="B637" s="23" t="s">
        <v>507</v>
      </c>
      <c r="C637" s="10" t="s">
        <v>222</v>
      </c>
      <c r="D637" s="11" t="s">
        <v>509</v>
      </c>
      <c r="E637" s="11" t="str">
        <f>CONCATENATE(Tabela132[[#This Row],[TRAMITE_SETOR]],"_Atualiz")</f>
        <v>SECTI_Atualiz</v>
      </c>
      <c r="F637" s="12" t="s">
        <v>510</v>
      </c>
      <c r="G637" s="12"/>
      <c r="H637" s="25">
        <v>42626.525694444441</v>
      </c>
      <c r="I637" s="25">
        <v>42626.662499999999</v>
      </c>
      <c r="J637" s="26" t="s">
        <v>79</v>
      </c>
      <c r="K637" s="14">
        <f t="shared" si="18"/>
        <v>0.1368055555576575</v>
      </c>
      <c r="L637" s="15">
        <f t="shared" si="19"/>
        <v>0.1368055555576575</v>
      </c>
      <c r="M637" s="16">
        <f>NETWORKDAYS.INTL(DATE(YEAR(H637),MONTH(I637),DAY(H637)),DATE(YEAR(I637),MONTH(I637),DAY(I637)),1,[1]LISTAFERIADOS!$B$2:$B$194)</f>
        <v>1</v>
      </c>
      <c r="N637" s="17" t="str">
        <f>CONCATENATE(HOUR(Tabela132[[#This Row],[DATA INICIO]]),":",MINUTE(Tabela132[[#This Row],[DATA INICIO]]))</f>
        <v>12:37</v>
      </c>
      <c r="O637" s="12"/>
    </row>
    <row r="638" spans="1:15" ht="89.25" hidden="1" x14ac:dyDescent="0.25">
      <c r="A638" s="22" t="s">
        <v>113</v>
      </c>
      <c r="B638" s="23" t="s">
        <v>507</v>
      </c>
      <c r="C638" s="10" t="s">
        <v>222</v>
      </c>
      <c r="D638" s="11" t="s">
        <v>535</v>
      </c>
      <c r="E638" s="11" t="str">
        <f>CONCATENATE(Tabela132[[#This Row],[TRAMITE_SETOR]],"_Atualiz")</f>
        <v>SOP_Atualiz</v>
      </c>
      <c r="F638" s="12" t="s">
        <v>536</v>
      </c>
      <c r="G638" s="19" t="s">
        <v>26</v>
      </c>
      <c r="H638" s="25">
        <v>42626.662499999999</v>
      </c>
      <c r="I638" s="25">
        <v>42627.727083333331</v>
      </c>
      <c r="J638" s="26" t="s">
        <v>540</v>
      </c>
      <c r="K638" s="14">
        <f t="shared" si="18"/>
        <v>1.0645833333328483</v>
      </c>
      <c r="L638" s="15">
        <f t="shared" si="19"/>
        <v>1.0645833333328483</v>
      </c>
      <c r="M638" s="16">
        <f>NETWORKDAYS.INTL(DATE(YEAR(H638),MONTH(I638),DAY(H638)),DATE(YEAR(I638),MONTH(I638),DAY(I638)),1,[1]LISTAFERIADOS!$B$2:$B$194)</f>
        <v>2</v>
      </c>
      <c r="N638" s="17" t="str">
        <f>CONCATENATE(HOUR(Tabela132[[#This Row],[DATA INICIO]]),":",MINUTE(Tabela132[[#This Row],[DATA INICIO]]))</f>
        <v>15:54</v>
      </c>
      <c r="O638" s="12"/>
    </row>
    <row r="639" spans="1:15" ht="51" hidden="1" x14ac:dyDescent="0.25">
      <c r="A639" s="22" t="s">
        <v>113</v>
      </c>
      <c r="B639" s="23" t="s">
        <v>507</v>
      </c>
      <c r="C639" s="10" t="s">
        <v>222</v>
      </c>
      <c r="D639" s="11" t="s">
        <v>47</v>
      </c>
      <c r="E639" s="11" t="str">
        <f>CONCATENATE(Tabela132[[#This Row],[TRAMITE_SETOR]],"_Atualiz")</f>
        <v>CLC_Atualiz</v>
      </c>
      <c r="F639" s="12" t="s">
        <v>48</v>
      </c>
      <c r="G639" s="12"/>
      <c r="H639" s="25">
        <v>42627.727083333331</v>
      </c>
      <c r="I639" s="25">
        <v>42636.67083333333</v>
      </c>
      <c r="J639" s="26" t="s">
        <v>541</v>
      </c>
      <c r="K639" s="14">
        <f t="shared" si="18"/>
        <v>8.9437499999985448</v>
      </c>
      <c r="L639" s="15">
        <f t="shared" si="19"/>
        <v>8.9437499999985448</v>
      </c>
      <c r="M639" s="16">
        <f>NETWORKDAYS.INTL(DATE(YEAR(H639),MONTH(I639),DAY(H639)),DATE(YEAR(I639),MONTH(I639),DAY(I639)),1,[1]LISTAFERIADOS!$B$2:$B$194)</f>
        <v>8</v>
      </c>
      <c r="N639" s="17" t="str">
        <f>CONCATENATE(HOUR(Tabela132[[#This Row],[DATA INICIO]]),":",MINUTE(Tabela132[[#This Row],[DATA INICIO]]))</f>
        <v>17:27</v>
      </c>
      <c r="O639" s="12"/>
    </row>
    <row r="640" spans="1:15" ht="51" hidden="1" x14ac:dyDescent="0.25">
      <c r="A640" s="22" t="s">
        <v>113</v>
      </c>
      <c r="B640" s="23" t="s">
        <v>507</v>
      </c>
      <c r="C640" s="10" t="s">
        <v>222</v>
      </c>
      <c r="D640" s="11" t="s">
        <v>50</v>
      </c>
      <c r="E640" s="11" t="str">
        <f>CONCATENATE(Tabela132[[#This Row],[TRAMITE_SETOR]],"_Atualiz")</f>
        <v>SC_Atualiz</v>
      </c>
      <c r="F640" s="12" t="s">
        <v>51</v>
      </c>
      <c r="G640" s="12"/>
      <c r="H640" s="25">
        <v>42636.67083333333</v>
      </c>
      <c r="I640" s="25">
        <v>42642.740972222222</v>
      </c>
      <c r="J640" s="26" t="s">
        <v>542</v>
      </c>
      <c r="K640" s="14">
        <f t="shared" si="18"/>
        <v>6.070138888891961</v>
      </c>
      <c r="L640" s="15">
        <f t="shared" si="19"/>
        <v>6.070138888891961</v>
      </c>
      <c r="M640" s="16">
        <f>NETWORKDAYS.INTL(DATE(YEAR(H640),MONTH(I640),DAY(H640)),DATE(YEAR(I640),MONTH(I640),DAY(I640)),1,[1]LISTAFERIADOS!$B$2:$B$194)</f>
        <v>5</v>
      </c>
      <c r="N640" s="17" t="str">
        <f>CONCATENATE(HOUR(Tabela132[[#This Row],[DATA INICIO]]),":",MINUTE(Tabela132[[#This Row],[DATA INICIO]]))</f>
        <v>16:6</v>
      </c>
      <c r="O640" s="12"/>
    </row>
    <row r="641" spans="1:15" ht="25.5" hidden="1" x14ac:dyDescent="0.25">
      <c r="A641" s="22" t="s">
        <v>113</v>
      </c>
      <c r="B641" s="23" t="s">
        <v>507</v>
      </c>
      <c r="C641" s="10" t="s">
        <v>222</v>
      </c>
      <c r="D641" s="11" t="s">
        <v>47</v>
      </c>
      <c r="E641" s="11" t="str">
        <f>CONCATENATE(Tabela132[[#This Row],[TRAMITE_SETOR]],"_Atualiz")</f>
        <v>CLC_Atualiz</v>
      </c>
      <c r="F641" s="12" t="s">
        <v>48</v>
      </c>
      <c r="G641" s="12"/>
      <c r="H641" s="25">
        <v>42642.740972222222</v>
      </c>
      <c r="I641" s="25">
        <v>42643.708333333336</v>
      </c>
      <c r="J641" s="26" t="s">
        <v>543</v>
      </c>
      <c r="K641" s="14">
        <f t="shared" si="18"/>
        <v>0.96736111111385981</v>
      </c>
      <c r="L641" s="15">
        <f t="shared" si="19"/>
        <v>0.96736111111385981</v>
      </c>
      <c r="M641" s="16">
        <f>NETWORKDAYS.INTL(DATE(YEAR(H641),MONTH(I641),DAY(H641)),DATE(YEAR(I641),MONTH(I641),DAY(I641)),1,[1]LISTAFERIADOS!$B$2:$B$194)</f>
        <v>2</v>
      </c>
      <c r="N641" s="17" t="str">
        <f>CONCATENATE(HOUR(Tabela132[[#This Row],[DATA INICIO]]),":",MINUTE(Tabela132[[#This Row],[DATA INICIO]]))</f>
        <v>17:47</v>
      </c>
      <c r="O641" s="12"/>
    </row>
    <row r="642" spans="1:15" ht="76.5" hidden="1" x14ac:dyDescent="0.25">
      <c r="A642" s="22" t="s">
        <v>113</v>
      </c>
      <c r="B642" s="23" t="s">
        <v>507</v>
      </c>
      <c r="C642" s="10" t="s">
        <v>222</v>
      </c>
      <c r="D642" s="11" t="s">
        <v>38</v>
      </c>
      <c r="E642" s="11" t="str">
        <f>CONCATENATE(Tabela132[[#This Row],[TRAMITE_SETOR]],"_Atualiz")</f>
        <v>SPO_Atualiz</v>
      </c>
      <c r="F642" s="12" t="s">
        <v>39</v>
      </c>
      <c r="G642" s="12"/>
      <c r="H642" s="25">
        <v>42643.708333333336</v>
      </c>
      <c r="I642" s="25">
        <v>42643.798611111109</v>
      </c>
      <c r="J642" s="26" t="s">
        <v>544</v>
      </c>
      <c r="K642" s="14">
        <f t="shared" ref="K642:K705" si="20">IF(OR(H642="-",I642="-"),0,I642-H642)</f>
        <v>9.0277777773735579E-2</v>
      </c>
      <c r="L642" s="15">
        <f t="shared" ref="L642:L705" si="21">K642</f>
        <v>9.0277777773735579E-2</v>
      </c>
      <c r="M642" s="16">
        <f>NETWORKDAYS.INTL(DATE(YEAR(H642),MONTH(I642),DAY(H642)),DATE(YEAR(I642),MONTH(I642),DAY(I642)),1,[1]LISTAFERIADOS!$B$2:$B$194)</f>
        <v>1</v>
      </c>
      <c r="N642" s="17" t="str">
        <f>CONCATENATE(HOUR(Tabela132[[#This Row],[DATA INICIO]]),":",MINUTE(Tabela132[[#This Row],[DATA INICIO]]))</f>
        <v>17:0</v>
      </c>
      <c r="O642" s="12"/>
    </row>
    <row r="643" spans="1:15" ht="63.75" hidden="1" x14ac:dyDescent="0.25">
      <c r="A643" s="22" t="s">
        <v>113</v>
      </c>
      <c r="B643" s="23" t="s">
        <v>507</v>
      </c>
      <c r="C643" s="10" t="s">
        <v>222</v>
      </c>
      <c r="D643" s="11" t="s">
        <v>41</v>
      </c>
      <c r="E643" s="11" t="str">
        <f>CONCATENATE(Tabela132[[#This Row],[TRAMITE_SETOR]],"_Atualiz")</f>
        <v>CO_Atualiz</v>
      </c>
      <c r="F643" s="12" t="s">
        <v>42</v>
      </c>
      <c r="G643" s="12"/>
      <c r="H643" s="25">
        <v>42643.798611111109</v>
      </c>
      <c r="I643" s="25">
        <v>42643.802083333336</v>
      </c>
      <c r="J643" s="26" t="s">
        <v>158</v>
      </c>
      <c r="K643" s="14">
        <f t="shared" si="20"/>
        <v>3.4722222262644209E-3</v>
      </c>
      <c r="L643" s="15">
        <f t="shared" si="21"/>
        <v>3.4722222262644209E-3</v>
      </c>
      <c r="M643" s="16">
        <f>NETWORKDAYS.INTL(DATE(YEAR(H643),MONTH(I643),DAY(H643)),DATE(YEAR(I643),MONTH(I643),DAY(I643)),1,[1]LISTAFERIADOS!$B$2:$B$194)</f>
        <v>1</v>
      </c>
      <c r="N643" s="17" t="str">
        <f>CONCATENATE(HOUR(Tabela132[[#This Row],[DATA INICIO]]),":",MINUTE(Tabela132[[#This Row],[DATA INICIO]]))</f>
        <v>19:10</v>
      </c>
      <c r="O643" s="12"/>
    </row>
    <row r="644" spans="1:15" ht="140.25" hidden="1" x14ac:dyDescent="0.25">
      <c r="A644" s="22" t="s">
        <v>113</v>
      </c>
      <c r="B644" s="23" t="s">
        <v>507</v>
      </c>
      <c r="C644" s="10" t="s">
        <v>222</v>
      </c>
      <c r="D644" s="11" t="s">
        <v>44</v>
      </c>
      <c r="E644" s="11" t="str">
        <f>CONCATENATE(Tabela132[[#This Row],[TRAMITE_SETOR]],"_Atualiz")</f>
        <v>SECOFC_Atualiz</v>
      </c>
      <c r="F644" s="12" t="s">
        <v>45</v>
      </c>
      <c r="G644" s="12"/>
      <c r="H644" s="25">
        <v>42643.802083333336</v>
      </c>
      <c r="I644" s="25">
        <v>42644.70208333333</v>
      </c>
      <c r="J644" s="26" t="s">
        <v>545</v>
      </c>
      <c r="K644" s="14">
        <f t="shared" si="20"/>
        <v>0.89999999999417923</v>
      </c>
      <c r="L644" s="15">
        <f t="shared" si="21"/>
        <v>0.89999999999417923</v>
      </c>
      <c r="M644" s="16">
        <f>NETWORKDAYS.INTL(DATE(YEAR(H644),MONTH(I644),DAY(H644)),DATE(YEAR(I644),MONTH(I644),DAY(I644)),1,[1]LISTAFERIADOS!$B$2:$B$194)</f>
        <v>-19</v>
      </c>
      <c r="N644" s="17" t="str">
        <f>CONCATENATE(HOUR(Tabela132[[#This Row],[DATA INICIO]]),":",MINUTE(Tabela132[[#This Row],[DATA INICIO]]))</f>
        <v>19:15</v>
      </c>
      <c r="O644" s="12"/>
    </row>
    <row r="645" spans="1:15" ht="25.5" hidden="1" x14ac:dyDescent="0.25">
      <c r="A645" s="22" t="s">
        <v>113</v>
      </c>
      <c r="B645" s="23" t="s">
        <v>507</v>
      </c>
      <c r="C645" s="10" t="s">
        <v>222</v>
      </c>
      <c r="D645" s="11" t="s">
        <v>47</v>
      </c>
      <c r="E645" s="11" t="str">
        <f>CONCATENATE(Tabela132[[#This Row],[TRAMITE_SETOR]],"_Atualiz")</f>
        <v>CLC_Atualiz</v>
      </c>
      <c r="F645" s="12" t="s">
        <v>48</v>
      </c>
      <c r="G645" s="12"/>
      <c r="H645" s="25">
        <v>42644.70208333333</v>
      </c>
      <c r="I645" s="25">
        <v>42645.642361111109</v>
      </c>
      <c r="J645" s="26" t="s">
        <v>49</v>
      </c>
      <c r="K645" s="14">
        <f t="shared" si="20"/>
        <v>0.94027777777955635</v>
      </c>
      <c r="L645" s="15">
        <f t="shared" si="21"/>
        <v>0.94027777777955635</v>
      </c>
      <c r="M645" s="16">
        <f>NETWORKDAYS.INTL(DATE(YEAR(H645),MONTH(I645),DAY(H645)),DATE(YEAR(I645),MONTH(I645),DAY(I645)),1,[1]LISTAFERIADOS!$B$2:$B$194)</f>
        <v>0</v>
      </c>
      <c r="N645" s="17" t="str">
        <f>CONCATENATE(HOUR(Tabela132[[#This Row],[DATA INICIO]]),":",MINUTE(Tabela132[[#This Row],[DATA INICIO]]))</f>
        <v>16:51</v>
      </c>
      <c r="O645" s="12"/>
    </row>
    <row r="646" spans="1:15" ht="63.75" hidden="1" x14ac:dyDescent="0.25">
      <c r="A646" s="22" t="s">
        <v>113</v>
      </c>
      <c r="B646" s="23" t="s">
        <v>507</v>
      </c>
      <c r="C646" s="10" t="s">
        <v>222</v>
      </c>
      <c r="D646" s="11" t="s">
        <v>50</v>
      </c>
      <c r="E646" s="11" t="str">
        <f>CONCATENATE(Tabela132[[#This Row],[TRAMITE_SETOR]],"_Atualiz")</f>
        <v>SC_Atualiz</v>
      </c>
      <c r="F646" s="12" t="s">
        <v>51</v>
      </c>
      <c r="G646" s="12"/>
      <c r="H646" s="25">
        <v>42645.642361111109</v>
      </c>
      <c r="I646" s="25">
        <v>42646.638194444444</v>
      </c>
      <c r="J646" s="26" t="s">
        <v>235</v>
      </c>
      <c r="K646" s="14">
        <f t="shared" si="20"/>
        <v>0.99583333333430346</v>
      </c>
      <c r="L646" s="15">
        <f t="shared" si="21"/>
        <v>0.99583333333430346</v>
      </c>
      <c r="M646" s="16">
        <f>NETWORKDAYS.INTL(DATE(YEAR(H646),MONTH(I646),DAY(H646)),DATE(YEAR(I646),MONTH(I646),DAY(I646)),1,[1]LISTAFERIADOS!$B$2:$B$194)</f>
        <v>1</v>
      </c>
      <c r="N646" s="17" t="str">
        <f>CONCATENATE(HOUR(Tabela132[[#This Row],[DATA INICIO]]),":",MINUTE(Tabela132[[#This Row],[DATA INICIO]]))</f>
        <v>15:25</v>
      </c>
      <c r="O646" s="12"/>
    </row>
    <row r="647" spans="1:15" ht="38.25" hidden="1" x14ac:dyDescent="0.25">
      <c r="A647" s="22" t="s">
        <v>113</v>
      </c>
      <c r="B647" s="23" t="s">
        <v>507</v>
      </c>
      <c r="C647" s="10" t="s">
        <v>222</v>
      </c>
      <c r="D647" s="11" t="s">
        <v>47</v>
      </c>
      <c r="E647" s="11" t="str">
        <f>CONCATENATE(Tabela132[[#This Row],[TRAMITE_SETOR]],"_Atualiz")</f>
        <v>CLC_Atualiz</v>
      </c>
      <c r="F647" s="12" t="s">
        <v>48</v>
      </c>
      <c r="G647" s="12"/>
      <c r="H647" s="25">
        <v>42646.638194444444</v>
      </c>
      <c r="I647" s="25">
        <v>42647.659722222219</v>
      </c>
      <c r="J647" s="26" t="s">
        <v>546</v>
      </c>
      <c r="K647" s="14">
        <f t="shared" si="20"/>
        <v>1.0215277777751908</v>
      </c>
      <c r="L647" s="15">
        <f t="shared" si="21"/>
        <v>1.0215277777751908</v>
      </c>
      <c r="M647" s="16">
        <f>NETWORKDAYS.INTL(DATE(YEAR(H647),MONTH(I647),DAY(H647)),DATE(YEAR(I647),MONTH(I647),DAY(I647)),1,[1]LISTAFERIADOS!$B$2:$B$194)</f>
        <v>2</v>
      </c>
      <c r="N647" s="17" t="str">
        <f>CONCATENATE(HOUR(Tabela132[[#This Row],[DATA INICIO]]),":",MINUTE(Tabela132[[#This Row],[DATA INICIO]]))</f>
        <v>15:19</v>
      </c>
      <c r="O647" s="12"/>
    </row>
    <row r="648" spans="1:15" ht="140.25" hidden="1" x14ac:dyDescent="0.25">
      <c r="A648" s="22" t="s">
        <v>113</v>
      </c>
      <c r="B648" s="23" t="s">
        <v>507</v>
      </c>
      <c r="C648" s="10" t="s">
        <v>222</v>
      </c>
      <c r="D648" s="11" t="s">
        <v>122</v>
      </c>
      <c r="E648" s="11" t="str">
        <f>CONCATENATE(Tabela132[[#This Row],[TRAMITE_SETOR]],"_Atualiz")</f>
        <v>SECGA_Atualiz</v>
      </c>
      <c r="F648" s="12" t="s">
        <v>123</v>
      </c>
      <c r="G648" s="12"/>
      <c r="H648" s="25">
        <v>42647.659722222219</v>
      </c>
      <c r="I648" s="25">
        <v>42649.779861111114</v>
      </c>
      <c r="J648" s="26" t="s">
        <v>547</v>
      </c>
      <c r="K648" s="14">
        <f t="shared" si="20"/>
        <v>2.1201388888948713</v>
      </c>
      <c r="L648" s="15">
        <f t="shared" si="21"/>
        <v>2.1201388888948713</v>
      </c>
      <c r="M648" s="16">
        <f>NETWORKDAYS.INTL(DATE(YEAR(H648),MONTH(I648),DAY(H648)),DATE(YEAR(I648),MONTH(I648),DAY(I648)),1,[1]LISTAFERIADOS!$B$2:$B$194)</f>
        <v>3</v>
      </c>
      <c r="N648" s="17" t="str">
        <f>CONCATENATE(HOUR(Tabela132[[#This Row],[DATA INICIO]]),":",MINUTE(Tabela132[[#This Row],[DATA INICIO]]))</f>
        <v>15:50</v>
      </c>
      <c r="O648" s="12"/>
    </row>
    <row r="649" spans="1:15" ht="102" hidden="1" x14ac:dyDescent="0.25">
      <c r="A649" s="22" t="s">
        <v>113</v>
      </c>
      <c r="B649" s="23" t="s">
        <v>507</v>
      </c>
      <c r="C649" s="10" t="s">
        <v>222</v>
      </c>
      <c r="D649" s="11" t="s">
        <v>47</v>
      </c>
      <c r="E649" s="11" t="str">
        <f>CONCATENATE(Tabela132[[#This Row],[TRAMITE_SETOR]],"_Atualiz")</f>
        <v>CLC_Atualiz</v>
      </c>
      <c r="F649" s="12" t="s">
        <v>48</v>
      </c>
      <c r="G649" s="12"/>
      <c r="H649" s="25">
        <v>42649.779861111114</v>
      </c>
      <c r="I649" s="25">
        <v>42650.675000000003</v>
      </c>
      <c r="J649" s="26" t="s">
        <v>548</v>
      </c>
      <c r="K649" s="14">
        <f t="shared" si="20"/>
        <v>0.89513888888905058</v>
      </c>
      <c r="L649" s="15">
        <f t="shared" si="21"/>
        <v>0.89513888888905058</v>
      </c>
      <c r="M649" s="16">
        <f>NETWORKDAYS.INTL(DATE(YEAR(H649),MONTH(I649),DAY(H649)),DATE(YEAR(I649),MONTH(I649),DAY(I649)),1,[1]LISTAFERIADOS!$B$2:$B$194)</f>
        <v>2</v>
      </c>
      <c r="N649" s="17" t="str">
        <f>CONCATENATE(HOUR(Tabela132[[#This Row],[DATA INICIO]]),":",MINUTE(Tabela132[[#This Row],[DATA INICIO]]))</f>
        <v>18:43</v>
      </c>
      <c r="O649" s="12"/>
    </row>
    <row r="650" spans="1:15" ht="51" hidden="1" x14ac:dyDescent="0.25">
      <c r="A650" s="22" t="s">
        <v>113</v>
      </c>
      <c r="B650" s="23" t="s">
        <v>507</v>
      </c>
      <c r="C650" s="10" t="s">
        <v>222</v>
      </c>
      <c r="D650" s="11" t="s">
        <v>239</v>
      </c>
      <c r="E650" s="11" t="str">
        <f>CONCATENATE(Tabela132[[#This Row],[TRAMITE_SETOR]],"_Atualiz")</f>
        <v>SLIC_Atualiz</v>
      </c>
      <c r="F650" s="12" t="s">
        <v>240</v>
      </c>
      <c r="G650" s="12"/>
      <c r="H650" s="25">
        <v>42650.675000000003</v>
      </c>
      <c r="I650" s="25">
        <v>42656.705555555556</v>
      </c>
      <c r="J650" s="26" t="s">
        <v>549</v>
      </c>
      <c r="K650" s="14">
        <f t="shared" si="20"/>
        <v>6.0305555555532919</v>
      </c>
      <c r="L650" s="15">
        <f t="shared" si="21"/>
        <v>6.0305555555532919</v>
      </c>
      <c r="M650" s="16">
        <f>NETWORKDAYS.INTL(DATE(YEAR(H650),MONTH(I650),DAY(H650)),DATE(YEAR(I650),MONTH(I650),DAY(I650)),1,[1]LISTAFERIADOS!$B$2:$B$194)</f>
        <v>4</v>
      </c>
      <c r="N650" s="17" t="str">
        <f>CONCATENATE(HOUR(Tabela132[[#This Row],[DATA INICIO]]),":",MINUTE(Tabela132[[#This Row],[DATA INICIO]]))</f>
        <v>16:12</v>
      </c>
      <c r="O650" s="12"/>
    </row>
    <row r="651" spans="1:15" ht="76.5" hidden="1" x14ac:dyDescent="0.25">
      <c r="A651" s="22" t="s">
        <v>113</v>
      </c>
      <c r="B651" s="23" t="s">
        <v>507</v>
      </c>
      <c r="C651" s="10" t="s">
        <v>222</v>
      </c>
      <c r="D651" s="11" t="s">
        <v>47</v>
      </c>
      <c r="E651" s="11" t="str">
        <f>CONCATENATE(Tabela132[[#This Row],[TRAMITE_SETOR]],"_Atualiz")</f>
        <v>CLC_Atualiz</v>
      </c>
      <c r="F651" s="12" t="s">
        <v>48</v>
      </c>
      <c r="G651" s="12"/>
      <c r="H651" s="25">
        <v>42656.705555555556</v>
      </c>
      <c r="I651" s="25">
        <v>42656.768750000003</v>
      </c>
      <c r="J651" s="26" t="s">
        <v>550</v>
      </c>
      <c r="K651" s="14">
        <f t="shared" si="20"/>
        <v>6.3194444446708076E-2</v>
      </c>
      <c r="L651" s="15">
        <f t="shared" si="21"/>
        <v>6.3194444446708076E-2</v>
      </c>
      <c r="M651" s="16">
        <f>NETWORKDAYS.INTL(DATE(YEAR(H651),MONTH(I651),DAY(H651)),DATE(YEAR(I651),MONTH(I651),DAY(I651)),1,[1]LISTAFERIADOS!$B$2:$B$194)</f>
        <v>1</v>
      </c>
      <c r="N651" s="17" t="str">
        <f>CONCATENATE(HOUR(Tabela132[[#This Row],[DATA INICIO]]),":",MINUTE(Tabela132[[#This Row],[DATA INICIO]]))</f>
        <v>16:56</v>
      </c>
      <c r="O651" s="12"/>
    </row>
    <row r="652" spans="1:15" ht="51" hidden="1" x14ac:dyDescent="0.25">
      <c r="A652" s="22" t="s">
        <v>113</v>
      </c>
      <c r="B652" s="23" t="s">
        <v>507</v>
      </c>
      <c r="C652" s="10" t="s">
        <v>222</v>
      </c>
      <c r="D652" s="11" t="s">
        <v>122</v>
      </c>
      <c r="E652" s="11" t="str">
        <f>CONCATENATE(Tabela132[[#This Row],[TRAMITE_SETOR]],"_Atualiz")</f>
        <v>SECGA_Atualiz</v>
      </c>
      <c r="F652" s="12" t="s">
        <v>123</v>
      </c>
      <c r="G652" s="12"/>
      <c r="H652" s="25">
        <v>42656.768750000003</v>
      </c>
      <c r="I652" s="25">
        <v>42656.776388888888</v>
      </c>
      <c r="J652" s="26" t="s">
        <v>551</v>
      </c>
      <c r="K652" s="14">
        <f t="shared" si="20"/>
        <v>7.6388888846850023E-3</v>
      </c>
      <c r="L652" s="15">
        <f t="shared" si="21"/>
        <v>7.6388888846850023E-3</v>
      </c>
      <c r="M652" s="16">
        <f>NETWORKDAYS.INTL(DATE(YEAR(H652),MONTH(I652),DAY(H652)),DATE(YEAR(I652),MONTH(I652),DAY(I652)),1,[1]LISTAFERIADOS!$B$2:$B$194)</f>
        <v>1</v>
      </c>
      <c r="N652" s="17" t="str">
        <f>CONCATENATE(HOUR(Tabela132[[#This Row],[DATA INICIO]]),":",MINUTE(Tabela132[[#This Row],[DATA INICIO]]))</f>
        <v>18:27</v>
      </c>
      <c r="O652" s="12"/>
    </row>
    <row r="653" spans="1:15" ht="140.25" hidden="1" x14ac:dyDescent="0.25">
      <c r="A653" s="22" t="s">
        <v>113</v>
      </c>
      <c r="B653" s="23" t="s">
        <v>507</v>
      </c>
      <c r="C653" s="10" t="s">
        <v>222</v>
      </c>
      <c r="D653" s="11" t="s">
        <v>66</v>
      </c>
      <c r="E653" s="11" t="str">
        <f>CONCATENATE(Tabela132[[#This Row],[TRAMITE_SETOR]],"_Atualiz")</f>
        <v>CPL_Atualiz</v>
      </c>
      <c r="F653" s="12" t="s">
        <v>67</v>
      </c>
      <c r="G653" s="12"/>
      <c r="H653" s="25">
        <v>42656.776388888888</v>
      </c>
      <c r="I653" s="25">
        <v>42656.801388888889</v>
      </c>
      <c r="J653" s="26" t="s">
        <v>552</v>
      </c>
      <c r="K653" s="14">
        <f t="shared" si="20"/>
        <v>2.5000000001455192E-2</v>
      </c>
      <c r="L653" s="15">
        <f t="shared" si="21"/>
        <v>2.5000000001455192E-2</v>
      </c>
      <c r="M653" s="16">
        <f>NETWORKDAYS.INTL(DATE(YEAR(H653),MONTH(I653),DAY(H653)),DATE(YEAR(I653),MONTH(I653),DAY(I653)),1,[1]LISTAFERIADOS!$B$2:$B$194)</f>
        <v>1</v>
      </c>
      <c r="N653" s="17" t="str">
        <f>CONCATENATE(HOUR(Tabela132[[#This Row],[DATA INICIO]]),":",MINUTE(Tabela132[[#This Row],[DATA INICIO]]))</f>
        <v>18:38</v>
      </c>
      <c r="O653" s="12"/>
    </row>
    <row r="654" spans="1:15" ht="38.25" hidden="1" x14ac:dyDescent="0.25">
      <c r="A654" s="22" t="s">
        <v>113</v>
      </c>
      <c r="B654" s="23" t="s">
        <v>507</v>
      </c>
      <c r="C654" s="10" t="s">
        <v>222</v>
      </c>
      <c r="D654" s="11" t="s">
        <v>69</v>
      </c>
      <c r="E654" s="11" t="str">
        <f>CONCATENATE(Tabela132[[#This Row],[TRAMITE_SETOR]],"_Atualiz")</f>
        <v>ASSDG_Atualiz</v>
      </c>
      <c r="F654" s="12" t="s">
        <v>70</v>
      </c>
      <c r="G654" s="12"/>
      <c r="H654" s="25">
        <v>42656.801388888889</v>
      </c>
      <c r="I654" s="25">
        <v>42659.490972222222</v>
      </c>
      <c r="J654" s="26" t="s">
        <v>284</v>
      </c>
      <c r="K654" s="14">
        <f t="shared" si="20"/>
        <v>2.6895833333328483</v>
      </c>
      <c r="L654" s="15">
        <f t="shared" si="21"/>
        <v>2.6895833333328483</v>
      </c>
      <c r="M654" s="16">
        <f>NETWORKDAYS.INTL(DATE(YEAR(H654),MONTH(I654),DAY(H654)),DATE(YEAR(I654),MONTH(I654),DAY(I654)),1,[1]LISTAFERIADOS!$B$2:$B$194)</f>
        <v>2</v>
      </c>
      <c r="N654" s="17" t="str">
        <f>CONCATENATE(HOUR(Tabela132[[#This Row],[DATA INICIO]]),":",MINUTE(Tabela132[[#This Row],[DATA INICIO]]))</f>
        <v>19:14</v>
      </c>
      <c r="O654" s="12"/>
    </row>
    <row r="655" spans="1:15" ht="25.5" hidden="1" x14ac:dyDescent="0.25">
      <c r="A655" s="22" t="s">
        <v>113</v>
      </c>
      <c r="B655" s="23" t="s">
        <v>507</v>
      </c>
      <c r="C655" s="10" t="s">
        <v>222</v>
      </c>
      <c r="D655" s="11" t="s">
        <v>21</v>
      </c>
      <c r="E655" s="11" t="str">
        <f>CONCATENATE(Tabela132[[#This Row],[TRAMITE_SETOR]],"_Atualiz")</f>
        <v>DG_Atualiz</v>
      </c>
      <c r="F655" s="12" t="s">
        <v>22</v>
      </c>
      <c r="G655" s="12"/>
      <c r="H655" s="25">
        <v>42659.490972222222</v>
      </c>
      <c r="I655" s="25">
        <v>42660.520138888889</v>
      </c>
      <c r="J655" s="26" t="s">
        <v>98</v>
      </c>
      <c r="K655" s="14">
        <f t="shared" si="20"/>
        <v>1.0291666666671517</v>
      </c>
      <c r="L655" s="15">
        <f t="shared" si="21"/>
        <v>1.0291666666671517</v>
      </c>
      <c r="M655" s="16">
        <f>NETWORKDAYS.INTL(DATE(YEAR(H655),MONTH(I655),DAY(H655)),DATE(YEAR(I655),MONTH(I655),DAY(I655)),1,[1]LISTAFERIADOS!$B$2:$B$194)</f>
        <v>1</v>
      </c>
      <c r="N655" s="17" t="str">
        <f>CONCATENATE(HOUR(Tabela132[[#This Row],[DATA INICIO]]),":",MINUTE(Tabela132[[#This Row],[DATA INICIO]]))</f>
        <v>11:47</v>
      </c>
      <c r="O655" s="12"/>
    </row>
    <row r="656" spans="1:15" ht="38.25" hidden="1" x14ac:dyDescent="0.25">
      <c r="A656" s="22" t="s">
        <v>113</v>
      </c>
      <c r="B656" s="23" t="s">
        <v>507</v>
      </c>
      <c r="C656" s="10" t="s">
        <v>222</v>
      </c>
      <c r="D656" s="11" t="s">
        <v>239</v>
      </c>
      <c r="E656" s="11" t="str">
        <f>CONCATENATE(Tabela132[[#This Row],[TRAMITE_SETOR]],"_Atualiz")</f>
        <v>SLIC_Atualiz</v>
      </c>
      <c r="F656" s="12" t="s">
        <v>240</v>
      </c>
      <c r="G656" s="12"/>
      <c r="H656" s="25">
        <v>42660.520138888889</v>
      </c>
      <c r="I656" s="25">
        <v>42661.536111111112</v>
      </c>
      <c r="J656" s="26" t="s">
        <v>553</v>
      </c>
      <c r="K656" s="14">
        <f t="shared" si="20"/>
        <v>1.015972222223354</v>
      </c>
      <c r="L656" s="15">
        <f t="shared" si="21"/>
        <v>1.015972222223354</v>
      </c>
      <c r="M656" s="16">
        <f>NETWORKDAYS.INTL(DATE(YEAR(H656),MONTH(I656),DAY(H656)),DATE(YEAR(I656),MONTH(I656),DAY(I656)),1,[1]LISTAFERIADOS!$B$2:$B$194)</f>
        <v>2</v>
      </c>
      <c r="N656" s="17" t="str">
        <f>CONCATENATE(HOUR(Tabela132[[#This Row],[DATA INICIO]]),":",MINUTE(Tabela132[[#This Row],[DATA INICIO]]))</f>
        <v>12:29</v>
      </c>
      <c r="O656" s="12"/>
    </row>
    <row r="657" spans="1:15" ht="38.25" hidden="1" x14ac:dyDescent="0.25">
      <c r="A657" s="22" t="s">
        <v>113</v>
      </c>
      <c r="B657" s="23" t="s">
        <v>507</v>
      </c>
      <c r="C657" s="10" t="s">
        <v>222</v>
      </c>
      <c r="D657" s="11" t="s">
        <v>66</v>
      </c>
      <c r="E657" s="11" t="str">
        <f>CONCATENATE(Tabela132[[#This Row],[TRAMITE_SETOR]],"_Atualiz")</f>
        <v>CPL_Atualiz</v>
      </c>
      <c r="F657" s="12" t="s">
        <v>67</v>
      </c>
      <c r="G657" s="12"/>
      <c r="H657" s="25">
        <v>42661.536111111112</v>
      </c>
      <c r="I657" s="25">
        <v>42661.588888888888</v>
      </c>
      <c r="J657" s="26" t="s">
        <v>554</v>
      </c>
      <c r="K657" s="14">
        <f t="shared" si="20"/>
        <v>5.2777777775190771E-2</v>
      </c>
      <c r="L657" s="15">
        <f t="shared" si="21"/>
        <v>5.2777777775190771E-2</v>
      </c>
      <c r="M657" s="16">
        <f>NETWORKDAYS.INTL(DATE(YEAR(H657),MONTH(I657),DAY(H657)),DATE(YEAR(I657),MONTH(I657),DAY(I657)),1,[1]LISTAFERIADOS!$B$2:$B$194)</f>
        <v>1</v>
      </c>
      <c r="N657" s="17" t="str">
        <f>CONCATENATE(HOUR(Tabela132[[#This Row],[DATA INICIO]]),":",MINUTE(Tabela132[[#This Row],[DATA INICIO]]))</f>
        <v>12:52</v>
      </c>
      <c r="O657" s="12"/>
    </row>
    <row r="658" spans="1:15" hidden="1" x14ac:dyDescent="0.25">
      <c r="A658" s="22" t="s">
        <v>113</v>
      </c>
      <c r="B658" s="23" t="s">
        <v>507</v>
      </c>
      <c r="C658" s="10" t="s">
        <v>222</v>
      </c>
      <c r="D658" s="11" t="s">
        <v>239</v>
      </c>
      <c r="E658" s="11" t="str">
        <f>CONCATENATE(Tabela132[[#This Row],[TRAMITE_SETOR]],"_Atualiz")</f>
        <v>SLIC_Atualiz</v>
      </c>
      <c r="F658" s="12" t="s">
        <v>240</v>
      </c>
      <c r="G658" s="12"/>
      <c r="H658" s="25">
        <v>42661.588888888888</v>
      </c>
      <c r="I658" s="25">
        <v>42661.626388888886</v>
      </c>
      <c r="J658" s="26" t="s">
        <v>273</v>
      </c>
      <c r="K658" s="14">
        <f t="shared" si="20"/>
        <v>3.7499999998544808E-2</v>
      </c>
      <c r="L658" s="15">
        <f t="shared" si="21"/>
        <v>3.7499999998544808E-2</v>
      </c>
      <c r="M658" s="16">
        <f>NETWORKDAYS.INTL(DATE(YEAR(H658),MONTH(I658),DAY(H658)),DATE(YEAR(I658),MONTH(I658),DAY(I658)),1,[1]LISTAFERIADOS!$B$2:$B$194)</f>
        <v>1</v>
      </c>
      <c r="N658" s="17" t="str">
        <f>CONCATENATE(HOUR(Tabela132[[#This Row],[DATA INICIO]]),":",MINUTE(Tabela132[[#This Row],[DATA INICIO]]))</f>
        <v>14:8</v>
      </c>
      <c r="O658" s="12"/>
    </row>
    <row r="659" spans="1:15" ht="63.75" hidden="1" x14ac:dyDescent="0.25">
      <c r="A659" s="22" t="s">
        <v>113</v>
      </c>
      <c r="B659" s="23" t="s">
        <v>507</v>
      </c>
      <c r="C659" s="10" t="s">
        <v>222</v>
      </c>
      <c r="D659" s="11" t="s">
        <v>66</v>
      </c>
      <c r="E659" s="11" t="str">
        <f>CONCATENATE(Tabela132[[#This Row],[TRAMITE_SETOR]],"_Atualiz")</f>
        <v>CPL_Atualiz</v>
      </c>
      <c r="F659" s="12" t="s">
        <v>67</v>
      </c>
      <c r="G659" s="12"/>
      <c r="H659" s="25">
        <v>42661.626388888886</v>
      </c>
      <c r="I659" s="25">
        <v>42661.640277777777</v>
      </c>
      <c r="J659" s="26" t="s">
        <v>366</v>
      </c>
      <c r="K659" s="14">
        <f t="shared" si="20"/>
        <v>1.3888888890505768E-2</v>
      </c>
      <c r="L659" s="15">
        <f t="shared" si="21"/>
        <v>1.3888888890505768E-2</v>
      </c>
      <c r="M659" s="16">
        <f>NETWORKDAYS.INTL(DATE(YEAR(H659),MONTH(I659),DAY(H659)),DATE(YEAR(I659),MONTH(I659),DAY(I659)),1,[1]LISTAFERIADOS!$B$2:$B$194)</f>
        <v>1</v>
      </c>
      <c r="N659" s="17" t="str">
        <f>CONCATENATE(HOUR(Tabela132[[#This Row],[DATA INICIO]]),":",MINUTE(Tabela132[[#This Row],[DATA INICIO]]))</f>
        <v>15:2</v>
      </c>
      <c r="O659" s="12"/>
    </row>
    <row r="660" spans="1:15" ht="25.5" hidden="1" x14ac:dyDescent="0.25">
      <c r="A660" s="22" t="s">
        <v>113</v>
      </c>
      <c r="B660" s="23" t="s">
        <v>507</v>
      </c>
      <c r="C660" s="10" t="s">
        <v>222</v>
      </c>
      <c r="D660" s="11" t="s">
        <v>239</v>
      </c>
      <c r="E660" s="11" t="str">
        <f>CONCATENATE(Tabela132[[#This Row],[TRAMITE_SETOR]],"_Atualiz")</f>
        <v>SLIC_Atualiz</v>
      </c>
      <c r="F660" s="12" t="s">
        <v>240</v>
      </c>
      <c r="G660" s="12"/>
      <c r="H660" s="25">
        <v>42661.640277777777</v>
      </c>
      <c r="I660" s="25">
        <v>42662.664583333331</v>
      </c>
      <c r="J660" s="26" t="s">
        <v>251</v>
      </c>
      <c r="K660" s="14">
        <f t="shared" si="20"/>
        <v>1.0243055555547471</v>
      </c>
      <c r="L660" s="15">
        <f t="shared" si="21"/>
        <v>1.0243055555547471</v>
      </c>
      <c r="M660" s="16">
        <f>NETWORKDAYS.INTL(DATE(YEAR(H660),MONTH(I660),DAY(H660)),DATE(YEAR(I660),MONTH(I660),DAY(I660)),1,[1]LISTAFERIADOS!$B$2:$B$194)</f>
        <v>2</v>
      </c>
      <c r="N660" s="17" t="str">
        <f>CONCATENATE(HOUR(Tabela132[[#This Row],[DATA INICIO]]),":",MINUTE(Tabela132[[#This Row],[DATA INICIO]]))</f>
        <v>15:22</v>
      </c>
      <c r="O660" s="12"/>
    </row>
    <row r="661" spans="1:15" ht="51" hidden="1" x14ac:dyDescent="0.25">
      <c r="A661" s="22" t="s">
        <v>113</v>
      </c>
      <c r="B661" s="23" t="s">
        <v>507</v>
      </c>
      <c r="C661" s="10" t="s">
        <v>222</v>
      </c>
      <c r="D661" s="11" t="s">
        <v>66</v>
      </c>
      <c r="E661" s="11" t="str">
        <f>CONCATENATE(Tabela132[[#This Row],[TRAMITE_SETOR]],"_Atualiz")</f>
        <v>CPL_Atualiz</v>
      </c>
      <c r="F661" s="12" t="s">
        <v>67</v>
      </c>
      <c r="G661" s="12"/>
      <c r="H661" s="25">
        <v>42662.664583333331</v>
      </c>
      <c r="I661" s="25">
        <v>42678.615277777775</v>
      </c>
      <c r="J661" s="26" t="s">
        <v>555</v>
      </c>
      <c r="K661" s="14">
        <f t="shared" si="20"/>
        <v>15.950694444443798</v>
      </c>
      <c r="L661" s="15">
        <f t="shared" si="21"/>
        <v>15.950694444443798</v>
      </c>
      <c r="M661" s="16">
        <f>NETWORKDAYS.INTL(DATE(YEAR(H661),MONTH(I661),DAY(H661)),DATE(YEAR(I661),MONTH(I661),DAY(I661)),1,[1]LISTAFERIADOS!$B$2:$B$194)</f>
        <v>-9</v>
      </c>
      <c r="N661" s="17" t="str">
        <f>CONCATENATE(HOUR(Tabela132[[#This Row],[DATA INICIO]]),":",MINUTE(Tabela132[[#This Row],[DATA INICIO]]))</f>
        <v>15:57</v>
      </c>
      <c r="O661" s="12"/>
    </row>
    <row r="662" spans="1:15" ht="51" hidden="1" x14ac:dyDescent="0.25">
      <c r="A662" s="22" t="s">
        <v>113</v>
      </c>
      <c r="B662" s="23" t="s">
        <v>507</v>
      </c>
      <c r="C662" s="10" t="s">
        <v>222</v>
      </c>
      <c r="D662" s="11" t="s">
        <v>69</v>
      </c>
      <c r="E662" s="11" t="str">
        <f>CONCATENATE(Tabela132[[#This Row],[TRAMITE_SETOR]],"_Atualiz")</f>
        <v>ASSDG_Atualiz</v>
      </c>
      <c r="F662" s="12" t="s">
        <v>70</v>
      </c>
      <c r="G662" s="12"/>
      <c r="H662" s="25">
        <v>42678.615277777775</v>
      </c>
      <c r="I662" s="25">
        <v>42678.745833333334</v>
      </c>
      <c r="J662" s="26" t="s">
        <v>440</v>
      </c>
      <c r="K662" s="14">
        <f t="shared" si="20"/>
        <v>0.13055555555911269</v>
      </c>
      <c r="L662" s="15">
        <f t="shared" si="21"/>
        <v>0.13055555555911269</v>
      </c>
      <c r="M662" s="16">
        <f>NETWORKDAYS.INTL(DATE(YEAR(H662),MONTH(I662),DAY(H662)),DATE(YEAR(I662),MONTH(I662),DAY(I662)),1,[1]LISTAFERIADOS!$B$2:$B$194)</f>
        <v>1</v>
      </c>
      <c r="N662" s="17" t="str">
        <f>CONCATENATE(HOUR(Tabela132[[#This Row],[DATA INICIO]]),":",MINUTE(Tabela132[[#This Row],[DATA INICIO]]))</f>
        <v>14:46</v>
      </c>
      <c r="O662" s="12"/>
    </row>
    <row r="663" spans="1:15" hidden="1" x14ac:dyDescent="0.25">
      <c r="A663" s="22" t="s">
        <v>113</v>
      </c>
      <c r="B663" s="23" t="s">
        <v>556</v>
      </c>
      <c r="C663" s="10" t="s">
        <v>17</v>
      </c>
      <c r="D663" s="11" t="s">
        <v>484</v>
      </c>
      <c r="E663" s="11" t="str">
        <f>CONCATENATE(Tabela132[[#This Row],[TRAMITE_SETOR]],"_Atualiz")</f>
        <v>SMIC_Atualiz</v>
      </c>
      <c r="F663" s="12" t="s">
        <v>303</v>
      </c>
      <c r="G663" s="19" t="s">
        <v>26</v>
      </c>
      <c r="H663" s="25">
        <v>42135.773611111108</v>
      </c>
      <c r="I663" s="25">
        <v>42136.773611111108</v>
      </c>
      <c r="J663" s="26" t="s">
        <v>20</v>
      </c>
      <c r="K663" s="14">
        <f t="shared" si="20"/>
        <v>1</v>
      </c>
      <c r="L663" s="15">
        <f t="shared" si="21"/>
        <v>1</v>
      </c>
      <c r="M663" s="16">
        <f>NETWORKDAYS.INTL(DATE(YEAR(H663),MONTH(I663),DAY(H663)),DATE(YEAR(I663),MONTH(I663),DAY(I663)),1,[1]LISTAFERIADOS!$B$2:$B$194)</f>
        <v>2</v>
      </c>
      <c r="N663" s="17" t="str">
        <f>CONCATENATE(HOUR(Tabela132[[#This Row],[DATA INICIO]]),":",MINUTE(Tabela132[[#This Row],[DATA INICIO]]))</f>
        <v>18:34</v>
      </c>
      <c r="O663" s="12"/>
    </row>
    <row r="664" spans="1:15" ht="51" hidden="1" x14ac:dyDescent="0.25">
      <c r="A664" s="22" t="s">
        <v>113</v>
      </c>
      <c r="B664" s="23" t="s">
        <v>556</v>
      </c>
      <c r="C664" s="10" t="s">
        <v>17</v>
      </c>
      <c r="D664" s="11" t="s">
        <v>28</v>
      </c>
      <c r="E664" s="11" t="str">
        <f>CONCATENATE(Tabela132[[#This Row],[TRAMITE_SETOR]],"_Atualiz")</f>
        <v>CIP_Atualiz</v>
      </c>
      <c r="F664" s="12" t="s">
        <v>29</v>
      </c>
      <c r="G664" s="19" t="s">
        <v>26</v>
      </c>
      <c r="H664" s="25">
        <v>42136.773611111108</v>
      </c>
      <c r="I664" s="25">
        <v>42138.526388888888</v>
      </c>
      <c r="J664" s="26" t="s">
        <v>508</v>
      </c>
      <c r="K664" s="14">
        <f t="shared" si="20"/>
        <v>1.7527777777795563</v>
      </c>
      <c r="L664" s="15">
        <f t="shared" si="21"/>
        <v>1.7527777777795563</v>
      </c>
      <c r="M664" s="16">
        <f>NETWORKDAYS.INTL(DATE(YEAR(H664),MONTH(I664),DAY(H664)),DATE(YEAR(I664),MONTH(I664),DAY(I664)),1,[1]LISTAFERIADOS!$B$2:$B$194)</f>
        <v>3</v>
      </c>
      <c r="N664" s="17" t="str">
        <f>CONCATENATE(HOUR(Tabela132[[#This Row],[DATA INICIO]]),":",MINUTE(Tabela132[[#This Row],[DATA INICIO]]))</f>
        <v>18:34</v>
      </c>
      <c r="O664" s="12"/>
    </row>
    <row r="665" spans="1:15" hidden="1" x14ac:dyDescent="0.25">
      <c r="A665" s="22" t="s">
        <v>113</v>
      </c>
      <c r="B665" s="23" t="s">
        <v>556</v>
      </c>
      <c r="C665" s="10" t="s">
        <v>17</v>
      </c>
      <c r="D665" s="11" t="s">
        <v>35</v>
      </c>
      <c r="E665" s="11" t="str">
        <f>CONCATENATE(Tabela132[[#This Row],[TRAMITE_SETOR]],"_Atualiz")</f>
        <v>SECADM_Atualiz</v>
      </c>
      <c r="F665" s="12" t="s">
        <v>36</v>
      </c>
      <c r="G665" s="12"/>
      <c r="H665" s="25">
        <v>42138.526388888888</v>
      </c>
      <c r="I665" s="25">
        <v>42138.759027777778</v>
      </c>
      <c r="J665" s="26" t="s">
        <v>30</v>
      </c>
      <c r="K665" s="14">
        <f t="shared" si="20"/>
        <v>0.23263888889050577</v>
      </c>
      <c r="L665" s="15">
        <f t="shared" si="21"/>
        <v>0.23263888889050577</v>
      </c>
      <c r="M665" s="16">
        <f>NETWORKDAYS.INTL(DATE(YEAR(H665),MONTH(I665),DAY(H665)),DATE(YEAR(I665),MONTH(I665),DAY(I665)),1,[1]LISTAFERIADOS!$B$2:$B$194)</f>
        <v>1</v>
      </c>
      <c r="N665" s="17" t="str">
        <f>CONCATENATE(HOUR(Tabela132[[#This Row],[DATA INICIO]]),":",MINUTE(Tabela132[[#This Row],[DATA INICIO]]))</f>
        <v>12:38</v>
      </c>
      <c r="O665" s="12"/>
    </row>
    <row r="666" spans="1:15" ht="63.75" hidden="1" x14ac:dyDescent="0.25">
      <c r="A666" s="22" t="s">
        <v>113</v>
      </c>
      <c r="B666" s="23" t="s">
        <v>556</v>
      </c>
      <c r="C666" s="10" t="s">
        <v>17</v>
      </c>
      <c r="D666" s="11" t="s">
        <v>38</v>
      </c>
      <c r="E666" s="11" t="str">
        <f>CONCATENATE(Tabela132[[#This Row],[TRAMITE_SETOR]],"_Atualiz")</f>
        <v>SPO_Atualiz</v>
      </c>
      <c r="F666" s="12" t="s">
        <v>39</v>
      </c>
      <c r="G666" s="12"/>
      <c r="H666" s="25">
        <v>42138.759027777778</v>
      </c>
      <c r="I666" s="25">
        <v>42138.808333333334</v>
      </c>
      <c r="J666" s="26" t="s">
        <v>557</v>
      </c>
      <c r="K666" s="14">
        <f t="shared" si="20"/>
        <v>4.9305555556202307E-2</v>
      </c>
      <c r="L666" s="15">
        <f t="shared" si="21"/>
        <v>4.9305555556202307E-2</v>
      </c>
      <c r="M666" s="16">
        <f>NETWORKDAYS.INTL(DATE(YEAR(H666),MONTH(I666),DAY(H666)),DATE(YEAR(I666),MONTH(I666),DAY(I666)),1,[1]LISTAFERIADOS!$B$2:$B$194)</f>
        <v>1</v>
      </c>
      <c r="N666" s="17" t="str">
        <f>CONCATENATE(HOUR(Tabela132[[#This Row],[DATA INICIO]]),":",MINUTE(Tabela132[[#This Row],[DATA INICIO]]))</f>
        <v>18:13</v>
      </c>
      <c r="O666" s="12"/>
    </row>
    <row r="667" spans="1:15" ht="25.5" hidden="1" x14ac:dyDescent="0.25">
      <c r="A667" s="22" t="s">
        <v>113</v>
      </c>
      <c r="B667" s="23" t="s">
        <v>556</v>
      </c>
      <c r="C667" s="10" t="s">
        <v>17</v>
      </c>
      <c r="D667" s="11" t="s">
        <v>41</v>
      </c>
      <c r="E667" s="11" t="str">
        <f>CONCATENATE(Tabela132[[#This Row],[TRAMITE_SETOR]],"_Atualiz")</f>
        <v>CO_Atualiz</v>
      </c>
      <c r="F667" s="12" t="s">
        <v>42</v>
      </c>
      <c r="G667" s="12"/>
      <c r="H667" s="25">
        <v>42138.808333333334</v>
      </c>
      <c r="I667" s="25">
        <v>42139.541666666664</v>
      </c>
      <c r="J667" s="26" t="s">
        <v>59</v>
      </c>
      <c r="K667" s="14">
        <f t="shared" si="20"/>
        <v>0.73333333332993789</v>
      </c>
      <c r="L667" s="15">
        <f t="shared" si="21"/>
        <v>0.73333333332993789</v>
      </c>
      <c r="M667" s="16">
        <f>NETWORKDAYS.INTL(DATE(YEAR(H667),MONTH(I667),DAY(H667)),DATE(YEAR(I667),MONTH(I667),DAY(I667)),1,[1]LISTAFERIADOS!$B$2:$B$194)</f>
        <v>2</v>
      </c>
      <c r="N667" s="17" t="str">
        <f>CONCATENATE(HOUR(Tabela132[[#This Row],[DATA INICIO]]),":",MINUTE(Tabela132[[#This Row],[DATA INICIO]]))</f>
        <v>19:24</v>
      </c>
      <c r="O667" s="12"/>
    </row>
    <row r="668" spans="1:15" ht="51" hidden="1" x14ac:dyDescent="0.25">
      <c r="A668" s="22" t="s">
        <v>113</v>
      </c>
      <c r="B668" s="23" t="s">
        <v>556</v>
      </c>
      <c r="C668" s="10" t="s">
        <v>17</v>
      </c>
      <c r="D668" s="11" t="s">
        <v>44</v>
      </c>
      <c r="E668" s="11" t="str">
        <f>CONCATENATE(Tabela132[[#This Row],[TRAMITE_SETOR]],"_Atualiz")</f>
        <v>SECOFC_Atualiz</v>
      </c>
      <c r="F668" s="12" t="s">
        <v>45</v>
      </c>
      <c r="G668" s="12"/>
      <c r="H668" s="25">
        <v>42139.541666666664</v>
      </c>
      <c r="I668" s="25">
        <v>42139.705555555556</v>
      </c>
      <c r="J668" s="26" t="s">
        <v>46</v>
      </c>
      <c r="K668" s="14">
        <f t="shared" si="20"/>
        <v>0.16388888889196096</v>
      </c>
      <c r="L668" s="15">
        <f t="shared" si="21"/>
        <v>0.16388888889196096</v>
      </c>
      <c r="M668" s="16">
        <f>NETWORKDAYS.INTL(DATE(YEAR(H668),MONTH(I668),DAY(H668)),DATE(YEAR(I668),MONTH(I668),DAY(I668)),1,[1]LISTAFERIADOS!$B$2:$B$194)</f>
        <v>1</v>
      </c>
      <c r="N668" s="17" t="str">
        <f>CONCATENATE(HOUR(Tabela132[[#This Row],[DATA INICIO]]),":",MINUTE(Tabela132[[#This Row],[DATA INICIO]]))</f>
        <v>13:0</v>
      </c>
      <c r="O668" s="12"/>
    </row>
    <row r="669" spans="1:15" ht="25.5" hidden="1" x14ac:dyDescent="0.25">
      <c r="A669" s="22" t="s">
        <v>113</v>
      </c>
      <c r="B669" s="23" t="s">
        <v>556</v>
      </c>
      <c r="C669" s="10" t="s">
        <v>17</v>
      </c>
      <c r="D669" s="11" t="s">
        <v>47</v>
      </c>
      <c r="E669" s="11" t="str">
        <f>CONCATENATE(Tabela132[[#This Row],[TRAMITE_SETOR]],"_Atualiz")</f>
        <v>CLC_Atualiz</v>
      </c>
      <c r="F669" s="12" t="s">
        <v>48</v>
      </c>
      <c r="G669" s="12"/>
      <c r="H669" s="25">
        <v>42139.705555555556</v>
      </c>
      <c r="I669" s="25">
        <v>42142.826388888891</v>
      </c>
      <c r="J669" s="26" t="s">
        <v>49</v>
      </c>
      <c r="K669" s="14">
        <f t="shared" si="20"/>
        <v>3.1208333333343035</v>
      </c>
      <c r="L669" s="15">
        <f t="shared" si="21"/>
        <v>3.1208333333343035</v>
      </c>
      <c r="M669" s="16">
        <f>NETWORKDAYS.INTL(DATE(YEAR(H669),MONTH(I669),DAY(H669)),DATE(YEAR(I669),MONTH(I669),DAY(I669)),1,[1]LISTAFERIADOS!$B$2:$B$194)</f>
        <v>2</v>
      </c>
      <c r="N669" s="17" t="str">
        <f>CONCATENATE(HOUR(Tabela132[[#This Row],[DATA INICIO]]),":",MINUTE(Tabela132[[#This Row],[DATA INICIO]]))</f>
        <v>16:56</v>
      </c>
      <c r="O669" s="12"/>
    </row>
    <row r="670" spans="1:15" ht="102" hidden="1" x14ac:dyDescent="0.25">
      <c r="A670" s="22" t="s">
        <v>113</v>
      </c>
      <c r="B670" s="23" t="s">
        <v>556</v>
      </c>
      <c r="C670" s="10" t="s">
        <v>17</v>
      </c>
      <c r="D670" s="11" t="s">
        <v>35</v>
      </c>
      <c r="E670" s="11" t="str">
        <f>CONCATENATE(Tabela132[[#This Row],[TRAMITE_SETOR]],"_Atualiz")</f>
        <v>SECADM_Atualiz</v>
      </c>
      <c r="F670" s="12" t="s">
        <v>36</v>
      </c>
      <c r="G670" s="12"/>
      <c r="H670" s="25">
        <v>42142.826388888891</v>
      </c>
      <c r="I670" s="25">
        <v>42144.853472222225</v>
      </c>
      <c r="J670" s="26" t="s">
        <v>558</v>
      </c>
      <c r="K670" s="14">
        <f t="shared" si="20"/>
        <v>2.0270833333343035</v>
      </c>
      <c r="L670" s="15">
        <f t="shared" si="21"/>
        <v>2.0270833333343035</v>
      </c>
      <c r="M670" s="16">
        <f>NETWORKDAYS.INTL(DATE(YEAR(H670),MONTH(I670),DAY(H670)),DATE(YEAR(I670),MONTH(I670),DAY(I670)),1,[1]LISTAFERIADOS!$B$2:$B$194)</f>
        <v>3</v>
      </c>
      <c r="N670" s="17" t="str">
        <f>CONCATENATE(HOUR(Tabela132[[#This Row],[DATA INICIO]]),":",MINUTE(Tabela132[[#This Row],[DATA INICIO]]))</f>
        <v>19:50</v>
      </c>
      <c r="O670" s="12"/>
    </row>
    <row r="671" spans="1:15" ht="38.25" hidden="1" x14ac:dyDescent="0.25">
      <c r="A671" s="22" t="s">
        <v>113</v>
      </c>
      <c r="B671" s="23" t="s">
        <v>556</v>
      </c>
      <c r="C671" s="10" t="s">
        <v>17</v>
      </c>
      <c r="D671" s="11" t="s">
        <v>47</v>
      </c>
      <c r="E671" s="11" t="str">
        <f>CONCATENATE(Tabela132[[#This Row],[TRAMITE_SETOR]],"_Atualiz")</f>
        <v>CLC_Atualiz</v>
      </c>
      <c r="F671" s="12" t="s">
        <v>48</v>
      </c>
      <c r="G671" s="12"/>
      <c r="H671" s="25">
        <v>42144.853472222225</v>
      </c>
      <c r="I671" s="25">
        <v>42145.622916666667</v>
      </c>
      <c r="J671" s="26" t="s">
        <v>559</v>
      </c>
      <c r="K671" s="14">
        <f t="shared" si="20"/>
        <v>0.7694444444423425</v>
      </c>
      <c r="L671" s="15">
        <f t="shared" si="21"/>
        <v>0.7694444444423425</v>
      </c>
      <c r="M671" s="16">
        <f>NETWORKDAYS.INTL(DATE(YEAR(H671),MONTH(I671),DAY(H671)),DATE(YEAR(I671),MONTH(I671),DAY(I671)),1,[1]LISTAFERIADOS!$B$2:$B$194)</f>
        <v>2</v>
      </c>
      <c r="N671" s="17" t="str">
        <f>CONCATENATE(HOUR(Tabela132[[#This Row],[DATA INICIO]]),":",MINUTE(Tabela132[[#This Row],[DATA INICIO]]))</f>
        <v>20:29</v>
      </c>
      <c r="O671" s="12"/>
    </row>
    <row r="672" spans="1:15" ht="51" hidden="1" x14ac:dyDescent="0.25">
      <c r="A672" s="22" t="s">
        <v>113</v>
      </c>
      <c r="B672" s="23" t="s">
        <v>556</v>
      </c>
      <c r="C672" s="10" t="s">
        <v>17</v>
      </c>
      <c r="D672" s="11" t="s">
        <v>50</v>
      </c>
      <c r="E672" s="11" t="str">
        <f>CONCATENATE(Tabela132[[#This Row],[TRAMITE_SETOR]],"_Atualiz")</f>
        <v>SC_Atualiz</v>
      </c>
      <c r="F672" s="12" t="s">
        <v>51</v>
      </c>
      <c r="G672" s="12"/>
      <c r="H672" s="25">
        <v>42145.622916666667</v>
      </c>
      <c r="I672" s="25">
        <v>42149.65902777778</v>
      </c>
      <c r="J672" s="26" t="s">
        <v>560</v>
      </c>
      <c r="K672" s="14">
        <f t="shared" si="20"/>
        <v>4.0361111111124046</v>
      </c>
      <c r="L672" s="15">
        <f t="shared" si="21"/>
        <v>4.0361111111124046</v>
      </c>
      <c r="M672" s="16">
        <f>NETWORKDAYS.INTL(DATE(YEAR(H672),MONTH(I672),DAY(H672)),DATE(YEAR(I672),MONTH(I672),DAY(I672)),1,[1]LISTAFERIADOS!$B$2:$B$194)</f>
        <v>3</v>
      </c>
      <c r="N672" s="17" t="str">
        <f>CONCATENATE(HOUR(Tabela132[[#This Row],[DATA INICIO]]),":",MINUTE(Tabela132[[#This Row],[DATA INICIO]]))</f>
        <v>14:57</v>
      </c>
      <c r="O672" s="12"/>
    </row>
    <row r="673" spans="1:15" hidden="1" x14ac:dyDescent="0.25">
      <c r="A673" s="22" t="s">
        <v>113</v>
      </c>
      <c r="B673" s="23" t="s">
        <v>556</v>
      </c>
      <c r="C673" s="10" t="s">
        <v>17</v>
      </c>
      <c r="D673" s="11" t="s">
        <v>47</v>
      </c>
      <c r="E673" s="11" t="str">
        <f>CONCATENATE(Tabela132[[#This Row],[TRAMITE_SETOR]],"_Atualiz")</f>
        <v>CLC_Atualiz</v>
      </c>
      <c r="F673" s="12" t="s">
        <v>48</v>
      </c>
      <c r="G673" s="12"/>
      <c r="H673" s="25">
        <v>42149.65902777778</v>
      </c>
      <c r="I673" s="25">
        <v>42151.70208333333</v>
      </c>
      <c r="J673" s="26" t="s">
        <v>561</v>
      </c>
      <c r="K673" s="14">
        <f t="shared" si="20"/>
        <v>2.0430555555503815</v>
      </c>
      <c r="L673" s="15">
        <f t="shared" si="21"/>
        <v>2.0430555555503815</v>
      </c>
      <c r="M673" s="16">
        <f>NETWORKDAYS.INTL(DATE(YEAR(H673),MONTH(I673),DAY(H673)),DATE(YEAR(I673),MONTH(I673),DAY(I673)),1,[1]LISTAFERIADOS!$B$2:$B$194)</f>
        <v>3</v>
      </c>
      <c r="N673" s="17" t="str">
        <f>CONCATENATE(HOUR(Tabela132[[#This Row],[DATA INICIO]]),":",MINUTE(Tabela132[[#This Row],[DATA INICIO]]))</f>
        <v>15:49</v>
      </c>
      <c r="O673" s="12"/>
    </row>
    <row r="674" spans="1:15" ht="38.25" hidden="1" x14ac:dyDescent="0.25">
      <c r="A674" s="22" t="s">
        <v>113</v>
      </c>
      <c r="B674" s="23" t="s">
        <v>556</v>
      </c>
      <c r="C674" s="10" t="s">
        <v>17</v>
      </c>
      <c r="D674" s="11" t="s">
        <v>35</v>
      </c>
      <c r="E674" s="11" t="str">
        <f>CONCATENATE(Tabela132[[#This Row],[TRAMITE_SETOR]],"_Atualiz")</f>
        <v>SECADM_Atualiz</v>
      </c>
      <c r="F674" s="12" t="s">
        <v>36</v>
      </c>
      <c r="G674" s="12"/>
      <c r="H674" s="25">
        <v>42151.70208333333</v>
      </c>
      <c r="I674" s="25">
        <v>42156.843055555553</v>
      </c>
      <c r="J674" s="26" t="s">
        <v>562</v>
      </c>
      <c r="K674" s="14">
        <f t="shared" si="20"/>
        <v>5.140972222223354</v>
      </c>
      <c r="L674" s="15">
        <f t="shared" si="21"/>
        <v>5.140972222223354</v>
      </c>
      <c r="M674" s="16">
        <f>NETWORKDAYS.INTL(DATE(YEAR(H674),MONTH(I674),DAY(H674)),DATE(YEAR(I674),MONTH(I674),DAY(I674)),1,[1]LISTAFERIADOS!$B$2:$B$194)</f>
        <v>-19</v>
      </c>
      <c r="N674" s="17" t="str">
        <f>CONCATENATE(HOUR(Tabela132[[#This Row],[DATA INICIO]]),":",MINUTE(Tabela132[[#This Row],[DATA INICIO]]))</f>
        <v>16:51</v>
      </c>
      <c r="O674" s="12"/>
    </row>
    <row r="675" spans="1:15" ht="38.25" hidden="1" x14ac:dyDescent="0.25">
      <c r="A675" s="22" t="s">
        <v>113</v>
      </c>
      <c r="B675" s="23" t="s">
        <v>556</v>
      </c>
      <c r="C675" s="10" t="s">
        <v>17</v>
      </c>
      <c r="D675" s="11" t="s">
        <v>47</v>
      </c>
      <c r="E675" s="11" t="str">
        <f>CONCATENATE(Tabela132[[#This Row],[TRAMITE_SETOR]],"_Atualiz")</f>
        <v>CLC_Atualiz</v>
      </c>
      <c r="F675" s="12" t="s">
        <v>48</v>
      </c>
      <c r="G675" s="12"/>
      <c r="H675" s="25">
        <v>42156.843055555553</v>
      </c>
      <c r="I675" s="25">
        <v>42156.851388888892</v>
      </c>
      <c r="J675" s="26" t="s">
        <v>559</v>
      </c>
      <c r="K675" s="14">
        <f t="shared" si="20"/>
        <v>8.3333333386690356E-3</v>
      </c>
      <c r="L675" s="15">
        <f t="shared" si="21"/>
        <v>8.3333333386690356E-3</v>
      </c>
      <c r="M675" s="16">
        <f>NETWORKDAYS.INTL(DATE(YEAR(H675),MONTH(I675),DAY(H675)),DATE(YEAR(I675),MONTH(I675),DAY(I675)),1,[1]LISTAFERIADOS!$B$2:$B$194)</f>
        <v>1</v>
      </c>
      <c r="N675" s="17" t="str">
        <f>CONCATENATE(HOUR(Tabela132[[#This Row],[DATA INICIO]]),":",MINUTE(Tabela132[[#This Row],[DATA INICIO]]))</f>
        <v>20:14</v>
      </c>
      <c r="O675" s="12"/>
    </row>
    <row r="676" spans="1:15" ht="140.25" hidden="1" x14ac:dyDescent="0.25">
      <c r="A676" s="22" t="s">
        <v>113</v>
      </c>
      <c r="B676" s="23" t="s">
        <v>556</v>
      </c>
      <c r="C676" s="10" t="s">
        <v>17</v>
      </c>
      <c r="D676" s="11" t="s">
        <v>50</v>
      </c>
      <c r="E676" s="11" t="str">
        <f>CONCATENATE(Tabela132[[#This Row],[TRAMITE_SETOR]],"_Atualiz")</f>
        <v>SC_Atualiz</v>
      </c>
      <c r="F676" s="12" t="s">
        <v>51</v>
      </c>
      <c r="G676" s="12"/>
      <c r="H676" s="25">
        <v>42156.851388888892</v>
      </c>
      <c r="I676" s="25">
        <v>42158.682638888888</v>
      </c>
      <c r="J676" s="26" t="s">
        <v>563</v>
      </c>
      <c r="K676" s="14">
        <f t="shared" si="20"/>
        <v>1.8312499999956344</v>
      </c>
      <c r="L676" s="15">
        <f t="shared" si="21"/>
        <v>1.8312499999956344</v>
      </c>
      <c r="M676" s="16">
        <f>NETWORKDAYS.INTL(DATE(YEAR(H676),MONTH(I676),DAY(H676)),DATE(YEAR(I676),MONTH(I676),DAY(I676)),1,[1]LISTAFERIADOS!$B$2:$B$194)</f>
        <v>3</v>
      </c>
      <c r="N676" s="17" t="str">
        <f>CONCATENATE(HOUR(Tabela132[[#This Row],[DATA INICIO]]),":",MINUTE(Tabela132[[#This Row],[DATA INICIO]]))</f>
        <v>20:26</v>
      </c>
      <c r="O676" s="12"/>
    </row>
    <row r="677" spans="1:15" ht="51" hidden="1" x14ac:dyDescent="0.25">
      <c r="A677" s="22" t="s">
        <v>113</v>
      </c>
      <c r="B677" s="23" t="s">
        <v>556</v>
      </c>
      <c r="C677" s="10" t="s">
        <v>17</v>
      </c>
      <c r="D677" s="11" t="s">
        <v>47</v>
      </c>
      <c r="E677" s="11" t="str">
        <f>CONCATENATE(Tabela132[[#This Row],[TRAMITE_SETOR]],"_Atualiz")</f>
        <v>CLC_Atualiz</v>
      </c>
      <c r="F677" s="12" t="s">
        <v>48</v>
      </c>
      <c r="G677" s="12"/>
      <c r="H677" s="25">
        <v>42158.682638888888</v>
      </c>
      <c r="I677" s="25">
        <v>42158.838888888888</v>
      </c>
      <c r="J677" s="26" t="s">
        <v>564</v>
      </c>
      <c r="K677" s="14">
        <f t="shared" si="20"/>
        <v>0.15625</v>
      </c>
      <c r="L677" s="15">
        <f t="shared" si="21"/>
        <v>0.15625</v>
      </c>
      <c r="M677" s="16">
        <f>NETWORKDAYS.INTL(DATE(YEAR(H677),MONTH(I677),DAY(H677)),DATE(YEAR(I677),MONTH(I677),DAY(I677)),1,[1]LISTAFERIADOS!$B$2:$B$194)</f>
        <v>1</v>
      </c>
      <c r="N677" s="17" t="str">
        <f>CONCATENATE(HOUR(Tabela132[[#This Row],[DATA INICIO]]),":",MINUTE(Tabela132[[#This Row],[DATA INICIO]]))</f>
        <v>16:23</v>
      </c>
      <c r="O677" s="12"/>
    </row>
    <row r="678" spans="1:15" ht="51" hidden="1" x14ac:dyDescent="0.25">
      <c r="A678" s="22" t="s">
        <v>113</v>
      </c>
      <c r="B678" s="23" t="s">
        <v>556</v>
      </c>
      <c r="C678" s="10" t="s">
        <v>17</v>
      </c>
      <c r="D678" s="11" t="s">
        <v>54</v>
      </c>
      <c r="E678" s="11" t="str">
        <f>CONCATENATE(Tabela132[[#This Row],[TRAMITE_SETOR]],"_Atualiz")</f>
        <v>SCON_Atualiz</v>
      </c>
      <c r="F678" s="12" t="s">
        <v>55</v>
      </c>
      <c r="G678" s="12"/>
      <c r="H678" s="25">
        <v>42158.838888888888</v>
      </c>
      <c r="I678" s="25">
        <v>42165.754166666666</v>
      </c>
      <c r="J678" s="26" t="s">
        <v>565</v>
      </c>
      <c r="K678" s="14">
        <f t="shared" si="20"/>
        <v>6.9152777777781012</v>
      </c>
      <c r="L678" s="15">
        <f t="shared" si="21"/>
        <v>6.9152777777781012</v>
      </c>
      <c r="M678" s="16">
        <f>NETWORKDAYS.INTL(DATE(YEAR(H678),MONTH(I678),DAY(H678)),DATE(YEAR(I678),MONTH(I678),DAY(I678)),1,[1]LISTAFERIADOS!$B$2:$B$194)</f>
        <v>5</v>
      </c>
      <c r="N678" s="17" t="str">
        <f>CONCATENATE(HOUR(Tabela132[[#This Row],[DATA INICIO]]),":",MINUTE(Tabela132[[#This Row],[DATA INICIO]]))</f>
        <v>20:8</v>
      </c>
      <c r="O678" s="12"/>
    </row>
    <row r="679" spans="1:15" ht="89.25" hidden="1" x14ac:dyDescent="0.25">
      <c r="A679" s="22" t="s">
        <v>113</v>
      </c>
      <c r="B679" s="23" t="s">
        <v>556</v>
      </c>
      <c r="C679" s="10" t="s">
        <v>17</v>
      </c>
      <c r="D679" s="11" t="s">
        <v>50</v>
      </c>
      <c r="E679" s="11" t="str">
        <f>CONCATENATE(Tabela132[[#This Row],[TRAMITE_SETOR]],"_Atualiz")</f>
        <v>SC_Atualiz</v>
      </c>
      <c r="F679" s="12" t="s">
        <v>51</v>
      </c>
      <c r="G679" s="12"/>
      <c r="H679" s="25">
        <v>42165.754166666666</v>
      </c>
      <c r="I679" s="25">
        <v>42166.616666666669</v>
      </c>
      <c r="J679" s="26" t="s">
        <v>566</v>
      </c>
      <c r="K679" s="14">
        <f t="shared" si="20"/>
        <v>0.86250000000291038</v>
      </c>
      <c r="L679" s="15">
        <f t="shared" si="21"/>
        <v>0.86250000000291038</v>
      </c>
      <c r="M679" s="16">
        <f>NETWORKDAYS.INTL(DATE(YEAR(H679),MONTH(I679),DAY(H679)),DATE(YEAR(I679),MONTH(I679),DAY(I679)),1,[1]LISTAFERIADOS!$B$2:$B$194)</f>
        <v>2</v>
      </c>
      <c r="N679" s="17" t="str">
        <f>CONCATENATE(HOUR(Tabela132[[#This Row],[DATA INICIO]]),":",MINUTE(Tabela132[[#This Row],[DATA INICIO]]))</f>
        <v>18:6</v>
      </c>
      <c r="O679" s="12"/>
    </row>
    <row r="680" spans="1:15" ht="25.5" hidden="1" x14ac:dyDescent="0.25">
      <c r="A680" s="22" t="s">
        <v>113</v>
      </c>
      <c r="B680" s="23" t="s">
        <v>556</v>
      </c>
      <c r="C680" s="10" t="s">
        <v>17</v>
      </c>
      <c r="D680" s="11" t="s">
        <v>54</v>
      </c>
      <c r="E680" s="11" t="str">
        <f>CONCATENATE(Tabela132[[#This Row],[TRAMITE_SETOR]],"_Atualiz")</f>
        <v>SCON_Atualiz</v>
      </c>
      <c r="F680" s="12" t="s">
        <v>55</v>
      </c>
      <c r="G680" s="12"/>
      <c r="H680" s="25">
        <v>42166.616666666669</v>
      </c>
      <c r="I680" s="25">
        <v>42166.738888888889</v>
      </c>
      <c r="J680" s="26" t="s">
        <v>59</v>
      </c>
      <c r="K680" s="14">
        <f t="shared" si="20"/>
        <v>0.12222222222044365</v>
      </c>
      <c r="L680" s="15">
        <f t="shared" si="21"/>
        <v>0.12222222222044365</v>
      </c>
      <c r="M680" s="16">
        <f>NETWORKDAYS.INTL(DATE(YEAR(H680),MONTH(I680),DAY(H680)),DATE(YEAR(I680),MONTH(I680),DAY(I680)),1,[1]LISTAFERIADOS!$B$2:$B$194)</f>
        <v>1</v>
      </c>
      <c r="N680" s="17" t="str">
        <f>CONCATENATE(HOUR(Tabela132[[#This Row],[DATA INICIO]]),":",MINUTE(Tabela132[[#This Row],[DATA INICIO]]))</f>
        <v>14:48</v>
      </c>
      <c r="O680" s="12"/>
    </row>
    <row r="681" spans="1:15" ht="89.25" hidden="1" x14ac:dyDescent="0.25">
      <c r="A681" s="22" t="s">
        <v>113</v>
      </c>
      <c r="B681" s="23" t="s">
        <v>556</v>
      </c>
      <c r="C681" s="10" t="s">
        <v>17</v>
      </c>
      <c r="D681" s="11" t="s">
        <v>47</v>
      </c>
      <c r="E681" s="11" t="str">
        <f>CONCATENATE(Tabela132[[#This Row],[TRAMITE_SETOR]],"_Atualiz")</f>
        <v>CLC_Atualiz</v>
      </c>
      <c r="F681" s="12" t="s">
        <v>48</v>
      </c>
      <c r="G681" s="12"/>
      <c r="H681" s="25">
        <v>42166.738888888889</v>
      </c>
      <c r="I681" s="25">
        <v>42167.70208333333</v>
      </c>
      <c r="J681" s="26" t="s">
        <v>567</v>
      </c>
      <c r="K681" s="14">
        <f t="shared" si="20"/>
        <v>0.96319444444088731</v>
      </c>
      <c r="L681" s="15">
        <f t="shared" si="21"/>
        <v>0.96319444444088731</v>
      </c>
      <c r="M681" s="16">
        <f>NETWORKDAYS.INTL(DATE(YEAR(H681),MONTH(I681),DAY(H681)),DATE(YEAR(I681),MONTH(I681),DAY(I681)),1,[1]LISTAFERIADOS!$B$2:$B$194)</f>
        <v>2</v>
      </c>
      <c r="N681" s="17" t="str">
        <f>CONCATENATE(HOUR(Tabela132[[#This Row],[DATA INICIO]]),":",MINUTE(Tabela132[[#This Row],[DATA INICIO]]))</f>
        <v>17:44</v>
      </c>
      <c r="O681" s="12"/>
    </row>
    <row r="682" spans="1:15" ht="25.5" hidden="1" x14ac:dyDescent="0.25">
      <c r="A682" s="22" t="s">
        <v>113</v>
      </c>
      <c r="B682" s="23" t="s">
        <v>556</v>
      </c>
      <c r="C682" s="10" t="s">
        <v>17</v>
      </c>
      <c r="D682" s="11" t="s">
        <v>35</v>
      </c>
      <c r="E682" s="11" t="str">
        <f>CONCATENATE(Tabela132[[#This Row],[TRAMITE_SETOR]],"_Atualiz")</f>
        <v>SECADM_Atualiz</v>
      </c>
      <c r="F682" s="12" t="s">
        <v>36</v>
      </c>
      <c r="G682" s="12"/>
      <c r="H682" s="25">
        <v>42167.70208333333</v>
      </c>
      <c r="I682" s="25">
        <v>42170.695833333331</v>
      </c>
      <c r="J682" s="26" t="s">
        <v>244</v>
      </c>
      <c r="K682" s="14">
        <f t="shared" si="20"/>
        <v>2.9937500000014552</v>
      </c>
      <c r="L682" s="15">
        <f t="shared" si="21"/>
        <v>2.9937500000014552</v>
      </c>
      <c r="M682" s="16">
        <f>NETWORKDAYS.INTL(DATE(YEAR(H682),MONTH(I682),DAY(H682)),DATE(YEAR(I682),MONTH(I682),DAY(I682)),1,[1]LISTAFERIADOS!$B$2:$B$194)</f>
        <v>2</v>
      </c>
      <c r="N682" s="17" t="str">
        <f>CONCATENATE(HOUR(Tabela132[[#This Row],[DATA INICIO]]),":",MINUTE(Tabela132[[#This Row],[DATA INICIO]]))</f>
        <v>16:51</v>
      </c>
      <c r="O682" s="12"/>
    </row>
    <row r="683" spans="1:15" ht="38.25" hidden="1" x14ac:dyDescent="0.25">
      <c r="A683" s="22" t="s">
        <v>113</v>
      </c>
      <c r="B683" s="23" t="s">
        <v>556</v>
      </c>
      <c r="C683" s="10" t="s">
        <v>17</v>
      </c>
      <c r="D683" s="11" t="s">
        <v>69</v>
      </c>
      <c r="E683" s="11" t="str">
        <f>CONCATENATE(Tabela132[[#This Row],[TRAMITE_SETOR]],"_Atualiz")</f>
        <v>ASSDG_Atualiz</v>
      </c>
      <c r="F683" s="12" t="s">
        <v>70</v>
      </c>
      <c r="G683" s="12"/>
      <c r="H683" s="25">
        <v>42170.695833333331</v>
      </c>
      <c r="I683" s="25">
        <v>42171.73333333333</v>
      </c>
      <c r="J683" s="26" t="s">
        <v>568</v>
      </c>
      <c r="K683" s="14">
        <f t="shared" si="20"/>
        <v>1.0374999999985448</v>
      </c>
      <c r="L683" s="15">
        <f t="shared" si="21"/>
        <v>1.0374999999985448</v>
      </c>
      <c r="M683" s="16">
        <f>NETWORKDAYS.INTL(DATE(YEAR(H683),MONTH(I683),DAY(H683)),DATE(YEAR(I683),MONTH(I683),DAY(I683)),1,[1]LISTAFERIADOS!$B$2:$B$194)</f>
        <v>2</v>
      </c>
      <c r="N683" s="17" t="str">
        <f>CONCATENATE(HOUR(Tabela132[[#This Row],[DATA INICIO]]),":",MINUTE(Tabela132[[#This Row],[DATA INICIO]]))</f>
        <v>16:42</v>
      </c>
      <c r="O683" s="12"/>
    </row>
    <row r="684" spans="1:15" ht="51" hidden="1" x14ac:dyDescent="0.25">
      <c r="A684" s="22" t="s">
        <v>113</v>
      </c>
      <c r="B684" s="23" t="s">
        <v>556</v>
      </c>
      <c r="C684" s="10" t="s">
        <v>17</v>
      </c>
      <c r="D684" s="11" t="s">
        <v>21</v>
      </c>
      <c r="E684" s="11" t="str">
        <f>CONCATENATE(Tabela132[[#This Row],[TRAMITE_SETOR]],"_Atualiz")</f>
        <v>DG_Atualiz</v>
      </c>
      <c r="F684" s="12" t="s">
        <v>22</v>
      </c>
      <c r="G684" s="12"/>
      <c r="H684" s="25">
        <v>42171.73333333333</v>
      </c>
      <c r="I684" s="25">
        <v>42171.796527777777</v>
      </c>
      <c r="J684" s="26" t="s">
        <v>569</v>
      </c>
      <c r="K684" s="14">
        <f t="shared" si="20"/>
        <v>6.3194444446708076E-2</v>
      </c>
      <c r="L684" s="15">
        <f t="shared" si="21"/>
        <v>6.3194444446708076E-2</v>
      </c>
      <c r="M684" s="16">
        <f>NETWORKDAYS.INTL(DATE(YEAR(H684),MONTH(I684),DAY(H684)),DATE(YEAR(I684),MONTH(I684),DAY(I684)),1,[1]LISTAFERIADOS!$B$2:$B$194)</f>
        <v>1</v>
      </c>
      <c r="N684" s="17" t="str">
        <f>CONCATENATE(HOUR(Tabela132[[#This Row],[DATA INICIO]]),":",MINUTE(Tabela132[[#This Row],[DATA INICIO]]))</f>
        <v>17:36</v>
      </c>
      <c r="O684" s="12"/>
    </row>
    <row r="685" spans="1:15" ht="25.5" hidden="1" x14ac:dyDescent="0.25">
      <c r="A685" s="22" t="s">
        <v>113</v>
      </c>
      <c r="B685" s="23" t="s">
        <v>556</v>
      </c>
      <c r="C685" s="10" t="s">
        <v>17</v>
      </c>
      <c r="D685" s="11" t="s">
        <v>41</v>
      </c>
      <c r="E685" s="11" t="str">
        <f>CONCATENATE(Tabela132[[#This Row],[TRAMITE_SETOR]],"_Atualiz")</f>
        <v>CO_Atualiz</v>
      </c>
      <c r="F685" s="12" t="s">
        <v>42</v>
      </c>
      <c r="G685" s="12"/>
      <c r="H685" s="25">
        <v>42171.796527777777</v>
      </c>
      <c r="I685" s="25">
        <v>42171.804861111108</v>
      </c>
      <c r="J685" s="26" t="s">
        <v>99</v>
      </c>
      <c r="K685" s="14">
        <f t="shared" si="20"/>
        <v>8.333333331393078E-3</v>
      </c>
      <c r="L685" s="15">
        <f t="shared" si="21"/>
        <v>8.333333331393078E-3</v>
      </c>
      <c r="M685" s="16">
        <f>NETWORKDAYS.INTL(DATE(YEAR(H685),MONTH(I685),DAY(H685)),DATE(YEAR(I685),MONTH(I685),DAY(I685)),1,[1]LISTAFERIADOS!$B$2:$B$194)</f>
        <v>1</v>
      </c>
      <c r="N685" s="17" t="str">
        <f>CONCATENATE(HOUR(Tabela132[[#This Row],[DATA INICIO]]),":",MINUTE(Tabela132[[#This Row],[DATA INICIO]]))</f>
        <v>19:7</v>
      </c>
      <c r="O685" s="12"/>
    </row>
    <row r="686" spans="1:15" hidden="1" x14ac:dyDescent="0.25">
      <c r="A686" s="22" t="s">
        <v>113</v>
      </c>
      <c r="B686" s="23" t="s">
        <v>570</v>
      </c>
      <c r="C686" s="10" t="s">
        <v>222</v>
      </c>
      <c r="D686" s="11" t="s">
        <v>484</v>
      </c>
      <c r="E686" s="11" t="str">
        <f>CONCATENATE(Tabela132[[#This Row],[TRAMITE_SETOR]],"_Atualiz")</f>
        <v>SMIC_Atualiz</v>
      </c>
      <c r="F686" s="12" t="s">
        <v>303</v>
      </c>
      <c r="G686" s="19" t="s">
        <v>26</v>
      </c>
      <c r="H686" s="25">
        <v>41540.727083333331</v>
      </c>
      <c r="I686" s="25">
        <v>41541.727083333331</v>
      </c>
      <c r="J686" s="26" t="s">
        <v>20</v>
      </c>
      <c r="K686" s="14">
        <f t="shared" si="20"/>
        <v>1</v>
      </c>
      <c r="L686" s="15">
        <f t="shared" si="21"/>
        <v>1</v>
      </c>
      <c r="M686" s="16">
        <f>NETWORKDAYS.INTL(DATE(YEAR(H686),MONTH(I686),DAY(H686)),DATE(YEAR(I686),MONTH(I686),DAY(I686)),1,[1]LISTAFERIADOS!$B$2:$B$194)</f>
        <v>2</v>
      </c>
      <c r="N686" s="17" t="str">
        <f>CONCATENATE(HOUR(Tabela132[[#This Row],[DATA INICIO]]),":",MINUTE(Tabela132[[#This Row],[DATA INICIO]]))</f>
        <v>17:27</v>
      </c>
      <c r="O686" s="12"/>
    </row>
    <row r="687" spans="1:15" ht="38.25" hidden="1" x14ac:dyDescent="0.25">
      <c r="A687" s="22" t="s">
        <v>113</v>
      </c>
      <c r="B687" s="23" t="s">
        <v>570</v>
      </c>
      <c r="C687" s="10" t="s">
        <v>222</v>
      </c>
      <c r="D687" s="11" t="s">
        <v>28</v>
      </c>
      <c r="E687" s="11" t="str">
        <f>CONCATENATE(Tabela132[[#This Row],[TRAMITE_SETOR]],"_Atualiz")</f>
        <v>CIP_Atualiz</v>
      </c>
      <c r="F687" s="12" t="s">
        <v>29</v>
      </c>
      <c r="G687" s="19" t="s">
        <v>26</v>
      </c>
      <c r="H687" s="25">
        <v>41541.727083333331</v>
      </c>
      <c r="I687" s="25">
        <v>41542.667361111111</v>
      </c>
      <c r="J687" s="26" t="s">
        <v>499</v>
      </c>
      <c r="K687" s="14">
        <f t="shared" si="20"/>
        <v>0.94027777777955635</v>
      </c>
      <c r="L687" s="15">
        <f t="shared" si="21"/>
        <v>0.94027777777955635</v>
      </c>
      <c r="M687" s="16">
        <f>NETWORKDAYS.INTL(DATE(YEAR(H687),MONTH(I687),DAY(H687)),DATE(YEAR(I687),MONTH(I687),DAY(I687)),1,[1]LISTAFERIADOS!$B$2:$B$194)</f>
        <v>2</v>
      </c>
      <c r="N687" s="17" t="str">
        <f>CONCATENATE(HOUR(Tabela132[[#This Row],[DATA INICIO]]),":",MINUTE(Tabela132[[#This Row],[DATA INICIO]]))</f>
        <v>17:27</v>
      </c>
      <c r="O687" s="12"/>
    </row>
    <row r="688" spans="1:15" hidden="1" x14ac:dyDescent="0.25">
      <c r="A688" s="22" t="s">
        <v>113</v>
      </c>
      <c r="B688" s="23" t="s">
        <v>570</v>
      </c>
      <c r="C688" s="10" t="s">
        <v>222</v>
      </c>
      <c r="D688" s="11" t="s">
        <v>484</v>
      </c>
      <c r="E688" s="11" t="str">
        <f>CONCATENATE(Tabela132[[#This Row],[TRAMITE_SETOR]],"_Atualiz")</f>
        <v>SMIC_Atualiz</v>
      </c>
      <c r="F688" s="12" t="s">
        <v>303</v>
      </c>
      <c r="G688" s="19" t="s">
        <v>26</v>
      </c>
      <c r="H688" s="25">
        <v>41542.667361111111</v>
      </c>
      <c r="I688" s="25">
        <v>41542.71875</v>
      </c>
      <c r="J688" s="26" t="s">
        <v>226</v>
      </c>
      <c r="K688" s="14">
        <f t="shared" si="20"/>
        <v>5.1388888889050577E-2</v>
      </c>
      <c r="L688" s="15">
        <f t="shared" si="21"/>
        <v>5.1388888889050577E-2</v>
      </c>
      <c r="M688" s="16">
        <f>NETWORKDAYS.INTL(DATE(YEAR(H688),MONTH(I688),DAY(H688)),DATE(YEAR(I688),MONTH(I688),DAY(I688)),1,[1]LISTAFERIADOS!$B$2:$B$194)</f>
        <v>1</v>
      </c>
      <c r="N688" s="17" t="str">
        <f>CONCATENATE(HOUR(Tabela132[[#This Row],[DATA INICIO]]),":",MINUTE(Tabela132[[#This Row],[DATA INICIO]]))</f>
        <v>16:1</v>
      </c>
      <c r="O688" s="12"/>
    </row>
    <row r="689" spans="1:15" ht="38.25" hidden="1" x14ac:dyDescent="0.25">
      <c r="A689" s="22" t="s">
        <v>113</v>
      </c>
      <c r="B689" s="23" t="s">
        <v>570</v>
      </c>
      <c r="C689" s="10" t="s">
        <v>222</v>
      </c>
      <c r="D689" s="11" t="s">
        <v>28</v>
      </c>
      <c r="E689" s="11" t="str">
        <f>CONCATENATE(Tabela132[[#This Row],[TRAMITE_SETOR]],"_Atualiz")</f>
        <v>CIP_Atualiz</v>
      </c>
      <c r="F689" s="12" t="s">
        <v>29</v>
      </c>
      <c r="G689" s="19" t="s">
        <v>26</v>
      </c>
      <c r="H689" s="25">
        <v>41542.71875</v>
      </c>
      <c r="I689" s="25">
        <v>41542.747916666667</v>
      </c>
      <c r="J689" s="26" t="s">
        <v>499</v>
      </c>
      <c r="K689" s="14">
        <f t="shared" si="20"/>
        <v>2.9166666667151731E-2</v>
      </c>
      <c r="L689" s="15">
        <f t="shared" si="21"/>
        <v>2.9166666667151731E-2</v>
      </c>
      <c r="M689" s="16">
        <f>NETWORKDAYS.INTL(DATE(YEAR(H689),MONTH(I689),DAY(H689)),DATE(YEAR(I689),MONTH(I689),DAY(I689)),1,[1]LISTAFERIADOS!$B$2:$B$194)</f>
        <v>1</v>
      </c>
      <c r="N689" s="17" t="str">
        <f>CONCATENATE(HOUR(Tabela132[[#This Row],[DATA INICIO]]),":",MINUTE(Tabela132[[#This Row],[DATA INICIO]]))</f>
        <v>17:15</v>
      </c>
      <c r="O689" s="12"/>
    </row>
    <row r="690" spans="1:15" ht="89.25" hidden="1" x14ac:dyDescent="0.25">
      <c r="A690" s="22" t="s">
        <v>113</v>
      </c>
      <c r="B690" s="23" t="s">
        <v>570</v>
      </c>
      <c r="C690" s="10" t="s">
        <v>222</v>
      </c>
      <c r="D690" s="11" t="s">
        <v>35</v>
      </c>
      <c r="E690" s="11" t="str">
        <f>CONCATENATE(Tabela132[[#This Row],[TRAMITE_SETOR]],"_Atualiz")</f>
        <v>SECADM_Atualiz</v>
      </c>
      <c r="F690" s="12" t="s">
        <v>36</v>
      </c>
      <c r="G690" s="12"/>
      <c r="H690" s="25">
        <v>41542.747916666667</v>
      </c>
      <c r="I690" s="25">
        <v>41542.821527777778</v>
      </c>
      <c r="J690" s="26" t="s">
        <v>571</v>
      </c>
      <c r="K690" s="14">
        <f t="shared" si="20"/>
        <v>7.3611111110949423E-2</v>
      </c>
      <c r="L690" s="15">
        <f t="shared" si="21"/>
        <v>7.3611111110949423E-2</v>
      </c>
      <c r="M690" s="16">
        <f>NETWORKDAYS.INTL(DATE(YEAR(H690),MONTH(I690),DAY(H690)),DATE(YEAR(I690),MONTH(I690),DAY(I690)),1,[1]LISTAFERIADOS!$B$2:$B$194)</f>
        <v>1</v>
      </c>
      <c r="N690" s="17" t="str">
        <f>CONCATENATE(HOUR(Tabela132[[#This Row],[DATA INICIO]]),":",MINUTE(Tabela132[[#This Row],[DATA INICIO]]))</f>
        <v>17:57</v>
      </c>
      <c r="O690" s="12"/>
    </row>
    <row r="691" spans="1:15" ht="89.25" hidden="1" x14ac:dyDescent="0.25">
      <c r="A691" s="22" t="s">
        <v>113</v>
      </c>
      <c r="B691" s="23" t="s">
        <v>570</v>
      </c>
      <c r="C691" s="10" t="s">
        <v>222</v>
      </c>
      <c r="D691" s="11" t="s">
        <v>47</v>
      </c>
      <c r="E691" s="11" t="str">
        <f>CONCATENATE(Tabela132[[#This Row],[TRAMITE_SETOR]],"_Atualiz")</f>
        <v>CLC_Atualiz</v>
      </c>
      <c r="F691" s="12" t="s">
        <v>48</v>
      </c>
      <c r="G691" s="12"/>
      <c r="H691" s="25">
        <v>41542.821527777778</v>
      </c>
      <c r="I691" s="25">
        <v>41543.70416666667</v>
      </c>
      <c r="J691" s="26" t="s">
        <v>572</v>
      </c>
      <c r="K691" s="14">
        <f t="shared" si="20"/>
        <v>0.88263888889196096</v>
      </c>
      <c r="L691" s="15">
        <f t="shared" si="21"/>
        <v>0.88263888889196096</v>
      </c>
      <c r="M691" s="16">
        <f>NETWORKDAYS.INTL(DATE(YEAR(H691),MONTH(I691),DAY(H691)),DATE(YEAR(I691),MONTH(I691),DAY(I691)),1,[1]LISTAFERIADOS!$B$2:$B$194)</f>
        <v>2</v>
      </c>
      <c r="N691" s="17" t="str">
        <f>CONCATENATE(HOUR(Tabela132[[#This Row],[DATA INICIO]]),":",MINUTE(Tabela132[[#This Row],[DATA INICIO]]))</f>
        <v>19:43</v>
      </c>
      <c r="O691" s="12"/>
    </row>
    <row r="692" spans="1:15" hidden="1" x14ac:dyDescent="0.25">
      <c r="A692" s="22" t="s">
        <v>113</v>
      </c>
      <c r="B692" s="23" t="s">
        <v>570</v>
      </c>
      <c r="C692" s="10" t="s">
        <v>222</v>
      </c>
      <c r="D692" s="11" t="s">
        <v>50</v>
      </c>
      <c r="E692" s="11" t="str">
        <f>CONCATENATE(Tabela132[[#This Row],[TRAMITE_SETOR]],"_Atualiz")</f>
        <v>SC_Atualiz</v>
      </c>
      <c r="F692" s="12" t="s">
        <v>51</v>
      </c>
      <c r="G692" s="12"/>
      <c r="H692" s="25">
        <v>41543.70416666667</v>
      </c>
      <c r="I692" s="25">
        <v>41558.759722222225</v>
      </c>
      <c r="J692" s="26" t="s">
        <v>232</v>
      </c>
      <c r="K692" s="14">
        <f t="shared" si="20"/>
        <v>15.055555555554747</v>
      </c>
      <c r="L692" s="15">
        <f t="shared" si="21"/>
        <v>15.055555555554747</v>
      </c>
      <c r="M692" s="16">
        <f>NETWORKDAYS.INTL(DATE(YEAR(H692),MONTH(I692),DAY(H692)),DATE(YEAR(I692),MONTH(I692),DAY(I692)),1,[1]LISTAFERIADOS!$B$2:$B$194)</f>
        <v>-11</v>
      </c>
      <c r="N692" s="17" t="str">
        <f>CONCATENATE(HOUR(Tabela132[[#This Row],[DATA INICIO]]),":",MINUTE(Tabela132[[#This Row],[DATA INICIO]]))</f>
        <v>16:54</v>
      </c>
      <c r="O692" s="12"/>
    </row>
    <row r="693" spans="1:15" ht="38.25" hidden="1" x14ac:dyDescent="0.25">
      <c r="A693" s="22" t="s">
        <v>113</v>
      </c>
      <c r="B693" s="23" t="s">
        <v>570</v>
      </c>
      <c r="C693" s="10" t="s">
        <v>222</v>
      </c>
      <c r="D693" s="11" t="s">
        <v>47</v>
      </c>
      <c r="E693" s="11" t="str">
        <f>CONCATENATE(Tabela132[[#This Row],[TRAMITE_SETOR]],"_Atualiz")</f>
        <v>CLC_Atualiz</v>
      </c>
      <c r="F693" s="12" t="s">
        <v>48</v>
      </c>
      <c r="G693" s="12"/>
      <c r="H693" s="25">
        <v>41558.759722222225</v>
      </c>
      <c r="I693" s="25">
        <v>41561.584027777775</v>
      </c>
      <c r="J693" s="26" t="s">
        <v>573</v>
      </c>
      <c r="K693" s="14">
        <f t="shared" si="20"/>
        <v>2.8243055555503815</v>
      </c>
      <c r="L693" s="15">
        <f t="shared" si="21"/>
        <v>2.8243055555503815</v>
      </c>
      <c r="M693" s="16">
        <f>NETWORKDAYS.INTL(DATE(YEAR(H693),MONTH(I693),DAY(H693)),DATE(YEAR(I693),MONTH(I693),DAY(I693)),1,[1]LISTAFERIADOS!$B$2:$B$194)</f>
        <v>2</v>
      </c>
      <c r="N693" s="17" t="str">
        <f>CONCATENATE(HOUR(Tabela132[[#This Row],[DATA INICIO]]),":",MINUTE(Tabela132[[#This Row],[DATA INICIO]]))</f>
        <v>18:14</v>
      </c>
      <c r="O693" s="12"/>
    </row>
    <row r="694" spans="1:15" ht="76.5" hidden="1" x14ac:dyDescent="0.25">
      <c r="A694" s="22" t="s">
        <v>113</v>
      </c>
      <c r="B694" s="23" t="s">
        <v>570</v>
      </c>
      <c r="C694" s="10" t="s">
        <v>222</v>
      </c>
      <c r="D694" s="11" t="s">
        <v>38</v>
      </c>
      <c r="E694" s="11" t="str">
        <f>CONCATENATE(Tabela132[[#This Row],[TRAMITE_SETOR]],"_Atualiz")</f>
        <v>SPO_Atualiz</v>
      </c>
      <c r="F694" s="12" t="s">
        <v>39</v>
      </c>
      <c r="G694" s="12"/>
      <c r="H694" s="25">
        <v>41561.584027777775</v>
      </c>
      <c r="I694" s="25">
        <v>41561.767361111109</v>
      </c>
      <c r="J694" s="26" t="s">
        <v>40</v>
      </c>
      <c r="K694" s="14">
        <f t="shared" si="20"/>
        <v>0.18333333333430346</v>
      </c>
      <c r="L694" s="15">
        <f t="shared" si="21"/>
        <v>0.18333333333430346</v>
      </c>
      <c r="M694" s="16">
        <f>NETWORKDAYS.INTL(DATE(YEAR(H694),MONTH(I694),DAY(H694)),DATE(YEAR(I694),MONTH(I694),DAY(I694)),1,[1]LISTAFERIADOS!$B$2:$B$194)</f>
        <v>1</v>
      </c>
      <c r="N694" s="17" t="str">
        <f>CONCATENATE(HOUR(Tabela132[[#This Row],[DATA INICIO]]),":",MINUTE(Tabela132[[#This Row],[DATA INICIO]]))</f>
        <v>14:1</v>
      </c>
      <c r="O694" s="12"/>
    </row>
    <row r="695" spans="1:15" ht="25.5" hidden="1" x14ac:dyDescent="0.25">
      <c r="A695" s="22" t="s">
        <v>113</v>
      </c>
      <c r="B695" s="23" t="s">
        <v>570</v>
      </c>
      <c r="C695" s="10" t="s">
        <v>222</v>
      </c>
      <c r="D695" s="11" t="s">
        <v>484</v>
      </c>
      <c r="E695" s="11" t="str">
        <f>CONCATENATE(Tabela132[[#This Row],[TRAMITE_SETOR]],"_Atualiz")</f>
        <v>SMIC_Atualiz</v>
      </c>
      <c r="F695" s="12" t="s">
        <v>303</v>
      </c>
      <c r="G695" s="19" t="s">
        <v>26</v>
      </c>
      <c r="H695" s="25">
        <v>41561.767361111109</v>
      </c>
      <c r="I695" s="25">
        <v>41562.570833333331</v>
      </c>
      <c r="J695" s="26" t="s">
        <v>58</v>
      </c>
      <c r="K695" s="14">
        <f t="shared" si="20"/>
        <v>0.80347222222189885</v>
      </c>
      <c r="L695" s="15">
        <f t="shared" si="21"/>
        <v>0.80347222222189885</v>
      </c>
      <c r="M695" s="16">
        <f>NETWORKDAYS.INTL(DATE(YEAR(H695),MONTH(I695),DAY(H695)),DATE(YEAR(I695),MONTH(I695),DAY(I695)),1,[1]LISTAFERIADOS!$B$2:$B$194)</f>
        <v>2</v>
      </c>
      <c r="N695" s="17" t="str">
        <f>CONCATENATE(HOUR(Tabela132[[#This Row],[DATA INICIO]]),":",MINUTE(Tabela132[[#This Row],[DATA INICIO]]))</f>
        <v>18:25</v>
      </c>
      <c r="O695" s="12"/>
    </row>
    <row r="696" spans="1:15" hidden="1" x14ac:dyDescent="0.25">
      <c r="A696" s="22" t="s">
        <v>113</v>
      </c>
      <c r="B696" s="23" t="s">
        <v>570</v>
      </c>
      <c r="C696" s="10" t="s">
        <v>222</v>
      </c>
      <c r="D696" s="11" t="s">
        <v>28</v>
      </c>
      <c r="E696" s="11" t="str">
        <f>CONCATENATE(Tabela132[[#This Row],[TRAMITE_SETOR]],"_Atualiz")</f>
        <v>CIP_Atualiz</v>
      </c>
      <c r="F696" s="12" t="s">
        <v>29</v>
      </c>
      <c r="G696" s="19" t="s">
        <v>26</v>
      </c>
      <c r="H696" s="25">
        <v>41562.570833333331</v>
      </c>
      <c r="I696" s="25">
        <v>41562.696527777778</v>
      </c>
      <c r="J696" s="26" t="s">
        <v>37</v>
      </c>
      <c r="K696" s="14">
        <f t="shared" si="20"/>
        <v>0.12569444444670808</v>
      </c>
      <c r="L696" s="15">
        <f t="shared" si="21"/>
        <v>0.12569444444670808</v>
      </c>
      <c r="M696" s="16">
        <f>NETWORKDAYS.INTL(DATE(YEAR(H696),MONTH(I696),DAY(H696)),DATE(YEAR(I696),MONTH(I696),DAY(I696)),1,[1]LISTAFERIADOS!$B$2:$B$194)</f>
        <v>1</v>
      </c>
      <c r="N696" s="17" t="str">
        <f>CONCATENATE(HOUR(Tabela132[[#This Row],[DATA INICIO]]),":",MINUTE(Tabela132[[#This Row],[DATA INICIO]]))</f>
        <v>13:42</v>
      </c>
      <c r="O696" s="12"/>
    </row>
    <row r="697" spans="1:15" ht="127.5" hidden="1" x14ac:dyDescent="0.25">
      <c r="A697" s="22" t="s">
        <v>113</v>
      </c>
      <c r="B697" s="23" t="s">
        <v>570</v>
      </c>
      <c r="C697" s="10" t="s">
        <v>222</v>
      </c>
      <c r="D697" s="11" t="s">
        <v>35</v>
      </c>
      <c r="E697" s="11" t="str">
        <f>CONCATENATE(Tabela132[[#This Row],[TRAMITE_SETOR]],"_Atualiz")</f>
        <v>SECADM_Atualiz</v>
      </c>
      <c r="F697" s="12" t="s">
        <v>36</v>
      </c>
      <c r="G697" s="12"/>
      <c r="H697" s="25">
        <v>41562.696527777778</v>
      </c>
      <c r="I697" s="25">
        <v>41564.853472222225</v>
      </c>
      <c r="J697" s="26" t="s">
        <v>574</v>
      </c>
      <c r="K697" s="14">
        <f t="shared" si="20"/>
        <v>2.1569444444467081</v>
      </c>
      <c r="L697" s="15">
        <f t="shared" si="21"/>
        <v>2.1569444444467081</v>
      </c>
      <c r="M697" s="16">
        <f>NETWORKDAYS.INTL(DATE(YEAR(H697),MONTH(I697),DAY(H697)),DATE(YEAR(I697),MONTH(I697),DAY(I697)),1,[1]LISTAFERIADOS!$B$2:$B$194)</f>
        <v>3</v>
      </c>
      <c r="N697" s="17" t="str">
        <f>CONCATENATE(HOUR(Tabela132[[#This Row],[DATA INICIO]]),":",MINUTE(Tabela132[[#This Row],[DATA INICIO]]))</f>
        <v>16:43</v>
      </c>
      <c r="O697" s="12"/>
    </row>
    <row r="698" spans="1:15" ht="140.25" hidden="1" x14ac:dyDescent="0.25">
      <c r="A698" s="22" t="s">
        <v>113</v>
      </c>
      <c r="B698" s="23" t="s">
        <v>570</v>
      </c>
      <c r="C698" s="10" t="s">
        <v>222</v>
      </c>
      <c r="D698" s="11" t="s">
        <v>38</v>
      </c>
      <c r="E698" s="11" t="str">
        <f>CONCATENATE(Tabela132[[#This Row],[TRAMITE_SETOR]],"_Atualiz")</f>
        <v>SPO_Atualiz</v>
      </c>
      <c r="F698" s="12" t="s">
        <v>39</v>
      </c>
      <c r="G698" s="12"/>
      <c r="H698" s="25">
        <v>41564.853472222225</v>
      </c>
      <c r="I698" s="25">
        <v>41565.772222222222</v>
      </c>
      <c r="J698" s="26" t="s">
        <v>575</v>
      </c>
      <c r="K698" s="14">
        <f t="shared" si="20"/>
        <v>0.91874999999708962</v>
      </c>
      <c r="L698" s="15">
        <f t="shared" si="21"/>
        <v>0.91874999999708962</v>
      </c>
      <c r="M698" s="16">
        <f>NETWORKDAYS.INTL(DATE(YEAR(H698),MONTH(I698),DAY(H698)),DATE(YEAR(I698),MONTH(I698),DAY(I698)),1,[1]LISTAFERIADOS!$B$2:$B$194)</f>
        <v>2</v>
      </c>
      <c r="N698" s="17" t="str">
        <f>CONCATENATE(HOUR(Tabela132[[#This Row],[DATA INICIO]]),":",MINUTE(Tabela132[[#This Row],[DATA INICIO]]))</f>
        <v>20:29</v>
      </c>
      <c r="O698" s="12"/>
    </row>
    <row r="699" spans="1:15" ht="25.5" hidden="1" x14ac:dyDescent="0.25">
      <c r="A699" s="22" t="s">
        <v>113</v>
      </c>
      <c r="B699" s="23" t="s">
        <v>570</v>
      </c>
      <c r="C699" s="10" t="s">
        <v>222</v>
      </c>
      <c r="D699" s="11" t="s">
        <v>41</v>
      </c>
      <c r="E699" s="11" t="str">
        <f>CONCATENATE(Tabela132[[#This Row],[TRAMITE_SETOR]],"_Atualiz")</f>
        <v>CO_Atualiz</v>
      </c>
      <c r="F699" s="12" t="s">
        <v>42</v>
      </c>
      <c r="G699" s="12"/>
      <c r="H699" s="25">
        <v>41565.772222222222</v>
      </c>
      <c r="I699" s="25">
        <v>41565.806250000001</v>
      </c>
      <c r="J699" s="26" t="s">
        <v>59</v>
      </c>
      <c r="K699" s="14">
        <f t="shared" si="20"/>
        <v>3.4027777779556345E-2</v>
      </c>
      <c r="L699" s="15">
        <f t="shared" si="21"/>
        <v>3.4027777779556345E-2</v>
      </c>
      <c r="M699" s="16">
        <f>NETWORKDAYS.INTL(DATE(YEAR(H699),MONTH(I699),DAY(H699)),DATE(YEAR(I699),MONTH(I699),DAY(I699)),1,[1]LISTAFERIADOS!$B$2:$B$194)</f>
        <v>1</v>
      </c>
      <c r="N699" s="17" t="str">
        <f>CONCATENATE(HOUR(Tabela132[[#This Row],[DATA INICIO]]),":",MINUTE(Tabela132[[#This Row],[DATA INICIO]]))</f>
        <v>18:32</v>
      </c>
      <c r="O699" s="12"/>
    </row>
    <row r="700" spans="1:15" ht="51" hidden="1" x14ac:dyDescent="0.25">
      <c r="A700" s="22" t="s">
        <v>113</v>
      </c>
      <c r="B700" s="23" t="s">
        <v>570</v>
      </c>
      <c r="C700" s="10" t="s">
        <v>222</v>
      </c>
      <c r="D700" s="11" t="s">
        <v>44</v>
      </c>
      <c r="E700" s="11" t="str">
        <f>CONCATENATE(Tabela132[[#This Row],[TRAMITE_SETOR]],"_Atualiz")</f>
        <v>SECOFC_Atualiz</v>
      </c>
      <c r="F700" s="12" t="s">
        <v>45</v>
      </c>
      <c r="G700" s="12"/>
      <c r="H700" s="25">
        <v>41565.806250000001</v>
      </c>
      <c r="I700" s="25">
        <v>41568.618055555555</v>
      </c>
      <c r="J700" s="26" t="s">
        <v>46</v>
      </c>
      <c r="K700" s="14">
        <f t="shared" si="20"/>
        <v>2.8118055555532919</v>
      </c>
      <c r="L700" s="15">
        <f t="shared" si="21"/>
        <v>2.8118055555532919</v>
      </c>
      <c r="M700" s="16">
        <f>NETWORKDAYS.INTL(DATE(YEAR(H700),MONTH(I700),DAY(H700)),DATE(YEAR(I700),MONTH(I700),DAY(I700)),1,[1]LISTAFERIADOS!$B$2:$B$194)</f>
        <v>2</v>
      </c>
      <c r="N700" s="17" t="str">
        <f>CONCATENATE(HOUR(Tabela132[[#This Row],[DATA INICIO]]),":",MINUTE(Tabela132[[#This Row],[DATA INICIO]]))</f>
        <v>19:21</v>
      </c>
      <c r="O700" s="12"/>
    </row>
    <row r="701" spans="1:15" ht="38.25" hidden="1" x14ac:dyDescent="0.25">
      <c r="A701" s="22" t="s">
        <v>113</v>
      </c>
      <c r="B701" s="23" t="s">
        <v>570</v>
      </c>
      <c r="C701" s="10" t="s">
        <v>222</v>
      </c>
      <c r="D701" s="11" t="s">
        <v>47</v>
      </c>
      <c r="E701" s="11" t="str">
        <f>CONCATENATE(Tabela132[[#This Row],[TRAMITE_SETOR]],"_Atualiz")</f>
        <v>CLC_Atualiz</v>
      </c>
      <c r="F701" s="12" t="s">
        <v>48</v>
      </c>
      <c r="G701" s="12"/>
      <c r="H701" s="25">
        <v>41568.618055555555</v>
      </c>
      <c r="I701" s="25">
        <v>41569.661805555559</v>
      </c>
      <c r="J701" s="26" t="s">
        <v>204</v>
      </c>
      <c r="K701" s="14">
        <f t="shared" si="20"/>
        <v>1.0437500000043656</v>
      </c>
      <c r="L701" s="15">
        <f t="shared" si="21"/>
        <v>1.0437500000043656</v>
      </c>
      <c r="M701" s="16">
        <f>NETWORKDAYS.INTL(DATE(YEAR(H701),MONTH(I701),DAY(H701)),DATE(YEAR(I701),MONTH(I701),DAY(I701)),1,[1]LISTAFERIADOS!$B$2:$B$194)</f>
        <v>2</v>
      </c>
      <c r="N701" s="17" t="str">
        <f>CONCATENATE(HOUR(Tabela132[[#This Row],[DATA INICIO]]),":",MINUTE(Tabela132[[#This Row],[DATA INICIO]]))</f>
        <v>14:50</v>
      </c>
      <c r="O701" s="12"/>
    </row>
    <row r="702" spans="1:15" ht="63.75" hidden="1" x14ac:dyDescent="0.25">
      <c r="A702" s="22" t="s">
        <v>113</v>
      </c>
      <c r="B702" s="23" t="s">
        <v>570</v>
      </c>
      <c r="C702" s="10" t="s">
        <v>222</v>
      </c>
      <c r="D702" s="11" t="s">
        <v>50</v>
      </c>
      <c r="E702" s="11" t="str">
        <f>CONCATENATE(Tabela132[[#This Row],[TRAMITE_SETOR]],"_Atualiz")</f>
        <v>SC_Atualiz</v>
      </c>
      <c r="F702" s="12" t="s">
        <v>51</v>
      </c>
      <c r="G702" s="12"/>
      <c r="H702" s="25">
        <v>41569.661805555559</v>
      </c>
      <c r="I702" s="25">
        <v>41571.765972222223</v>
      </c>
      <c r="J702" s="26" t="s">
        <v>235</v>
      </c>
      <c r="K702" s="14">
        <f t="shared" si="20"/>
        <v>2.1041666666642413</v>
      </c>
      <c r="L702" s="15">
        <f t="shared" si="21"/>
        <v>2.1041666666642413</v>
      </c>
      <c r="M702" s="16">
        <f>NETWORKDAYS.INTL(DATE(YEAR(H702),MONTH(I702),DAY(H702)),DATE(YEAR(I702),MONTH(I702),DAY(I702)),1,[1]LISTAFERIADOS!$B$2:$B$194)</f>
        <v>3</v>
      </c>
      <c r="N702" s="17" t="str">
        <f>CONCATENATE(HOUR(Tabela132[[#This Row],[DATA INICIO]]),":",MINUTE(Tabela132[[#This Row],[DATA INICIO]]))</f>
        <v>15:53</v>
      </c>
      <c r="O702" s="12"/>
    </row>
    <row r="703" spans="1:15" hidden="1" x14ac:dyDescent="0.25">
      <c r="A703" s="22" t="s">
        <v>113</v>
      </c>
      <c r="B703" s="23" t="s">
        <v>570</v>
      </c>
      <c r="C703" s="10" t="s">
        <v>222</v>
      </c>
      <c r="D703" s="11" t="s">
        <v>47</v>
      </c>
      <c r="E703" s="11" t="str">
        <f>CONCATENATE(Tabela132[[#This Row],[TRAMITE_SETOR]],"_Atualiz")</f>
        <v>CLC_Atualiz</v>
      </c>
      <c r="F703" s="12" t="s">
        <v>48</v>
      </c>
      <c r="G703" s="12"/>
      <c r="H703" s="25">
        <v>41571.765972222223</v>
      </c>
      <c r="I703" s="25">
        <v>41572.633333333331</v>
      </c>
      <c r="J703" s="26" t="s">
        <v>576</v>
      </c>
      <c r="K703" s="14">
        <f t="shared" si="20"/>
        <v>0.86736111110803904</v>
      </c>
      <c r="L703" s="15">
        <f t="shared" si="21"/>
        <v>0.86736111110803904</v>
      </c>
      <c r="M703" s="16">
        <f>NETWORKDAYS.INTL(DATE(YEAR(H703),MONTH(I703),DAY(H703)),DATE(YEAR(I703),MONTH(I703),DAY(I703)),1,[1]LISTAFERIADOS!$B$2:$B$194)</f>
        <v>2</v>
      </c>
      <c r="N703" s="17" t="str">
        <f>CONCATENATE(HOUR(Tabela132[[#This Row],[DATA INICIO]]),":",MINUTE(Tabela132[[#This Row],[DATA INICIO]]))</f>
        <v>18:23</v>
      </c>
      <c r="O703" s="12"/>
    </row>
    <row r="704" spans="1:15" ht="63.75" hidden="1" x14ac:dyDescent="0.25">
      <c r="A704" s="22" t="s">
        <v>113</v>
      </c>
      <c r="B704" s="23" t="s">
        <v>570</v>
      </c>
      <c r="C704" s="10" t="s">
        <v>222</v>
      </c>
      <c r="D704" s="11" t="s">
        <v>50</v>
      </c>
      <c r="E704" s="11" t="str">
        <f>CONCATENATE(Tabela132[[#This Row],[TRAMITE_SETOR]],"_Atualiz")</f>
        <v>SC_Atualiz</v>
      </c>
      <c r="F704" s="12" t="s">
        <v>51</v>
      </c>
      <c r="G704" s="12"/>
      <c r="H704" s="25">
        <v>41572.633333333331</v>
      </c>
      <c r="I704" s="25">
        <v>41575.746527777781</v>
      </c>
      <c r="J704" s="26" t="s">
        <v>577</v>
      </c>
      <c r="K704" s="14">
        <f t="shared" si="20"/>
        <v>3.1131944444496185</v>
      </c>
      <c r="L704" s="15">
        <f t="shared" si="21"/>
        <v>3.1131944444496185</v>
      </c>
      <c r="M704" s="16">
        <f>NETWORKDAYS.INTL(DATE(YEAR(H704),MONTH(I704),DAY(H704)),DATE(YEAR(I704),MONTH(I704),DAY(I704)),1,[1]LISTAFERIADOS!$B$2:$B$194)</f>
        <v>2</v>
      </c>
      <c r="N704" s="17" t="str">
        <f>CONCATENATE(HOUR(Tabela132[[#This Row],[DATA INICIO]]),":",MINUTE(Tabela132[[#This Row],[DATA INICIO]]))</f>
        <v>15:12</v>
      </c>
      <c r="O704" s="12"/>
    </row>
    <row r="705" spans="1:15" hidden="1" x14ac:dyDescent="0.25">
      <c r="A705" s="22" t="s">
        <v>113</v>
      </c>
      <c r="B705" s="23" t="s">
        <v>570</v>
      </c>
      <c r="C705" s="10" t="s">
        <v>222</v>
      </c>
      <c r="D705" s="11" t="s">
        <v>47</v>
      </c>
      <c r="E705" s="11" t="str">
        <f>CONCATENATE(Tabela132[[#This Row],[TRAMITE_SETOR]],"_Atualiz")</f>
        <v>CLC_Atualiz</v>
      </c>
      <c r="F705" s="12" t="s">
        <v>48</v>
      </c>
      <c r="G705" s="12"/>
      <c r="H705" s="25">
        <v>41575.746527777781</v>
      </c>
      <c r="I705" s="25">
        <v>41575.847916666666</v>
      </c>
      <c r="J705" s="26" t="s">
        <v>578</v>
      </c>
      <c r="K705" s="14">
        <f t="shared" si="20"/>
        <v>0.101388888884685</v>
      </c>
      <c r="L705" s="15">
        <f t="shared" si="21"/>
        <v>0.101388888884685</v>
      </c>
      <c r="M705" s="16">
        <f>NETWORKDAYS.INTL(DATE(YEAR(H705),MONTH(I705),DAY(H705)),DATE(YEAR(I705),MONTH(I705),DAY(I705)),1,[1]LISTAFERIADOS!$B$2:$B$194)</f>
        <v>1</v>
      </c>
      <c r="N705" s="17" t="str">
        <f>CONCATENATE(HOUR(Tabela132[[#This Row],[DATA INICIO]]),":",MINUTE(Tabela132[[#This Row],[DATA INICIO]]))</f>
        <v>17:55</v>
      </c>
      <c r="O705" s="12"/>
    </row>
    <row r="706" spans="1:15" ht="76.5" hidden="1" x14ac:dyDescent="0.25">
      <c r="A706" s="22" t="s">
        <v>113</v>
      </c>
      <c r="B706" s="23" t="s">
        <v>570</v>
      </c>
      <c r="C706" s="10" t="s">
        <v>222</v>
      </c>
      <c r="D706" s="11" t="s">
        <v>35</v>
      </c>
      <c r="E706" s="11" t="str">
        <f>CONCATENATE(Tabela132[[#This Row],[TRAMITE_SETOR]],"_Atualiz")</f>
        <v>SECADM_Atualiz</v>
      </c>
      <c r="F706" s="12" t="s">
        <v>36</v>
      </c>
      <c r="G706" s="12"/>
      <c r="H706" s="25">
        <v>41575.847916666666</v>
      </c>
      <c r="I706" s="25">
        <v>41576.727083333331</v>
      </c>
      <c r="J706" s="26" t="s">
        <v>579</v>
      </c>
      <c r="K706" s="14">
        <f t="shared" ref="K706:K769" si="22">IF(OR(H706="-",I706="-"),0,I706-H706)</f>
        <v>0.87916666666569654</v>
      </c>
      <c r="L706" s="15">
        <f t="shared" ref="L706:L769" si="23">K706</f>
        <v>0.87916666666569654</v>
      </c>
      <c r="M706" s="16">
        <f>NETWORKDAYS.INTL(DATE(YEAR(H706),MONTH(I706),DAY(H706)),DATE(YEAR(I706),MONTH(I706),DAY(I706)),1,[1]LISTAFERIADOS!$B$2:$B$194)</f>
        <v>2</v>
      </c>
      <c r="N706" s="17" t="str">
        <f>CONCATENATE(HOUR(Tabela132[[#This Row],[DATA INICIO]]),":",MINUTE(Tabela132[[#This Row],[DATA INICIO]]))</f>
        <v>20:21</v>
      </c>
      <c r="O706" s="12"/>
    </row>
    <row r="707" spans="1:15" ht="63.75" hidden="1" x14ac:dyDescent="0.25">
      <c r="A707" s="22" t="s">
        <v>113</v>
      </c>
      <c r="B707" s="23" t="s">
        <v>570</v>
      </c>
      <c r="C707" s="10" t="s">
        <v>222</v>
      </c>
      <c r="D707" s="11" t="s">
        <v>47</v>
      </c>
      <c r="E707" s="11" t="str">
        <f>CONCATENATE(Tabela132[[#This Row],[TRAMITE_SETOR]],"_Atualiz")</f>
        <v>CLC_Atualiz</v>
      </c>
      <c r="F707" s="12" t="s">
        <v>48</v>
      </c>
      <c r="G707" s="12"/>
      <c r="H707" s="25">
        <v>41576.727083333331</v>
      </c>
      <c r="I707" s="25">
        <v>41576.774305555555</v>
      </c>
      <c r="J707" s="26" t="s">
        <v>580</v>
      </c>
      <c r="K707" s="14">
        <f t="shared" si="22"/>
        <v>4.7222222223354038E-2</v>
      </c>
      <c r="L707" s="15">
        <f t="shared" si="23"/>
        <v>4.7222222223354038E-2</v>
      </c>
      <c r="M707" s="16">
        <f>NETWORKDAYS.INTL(DATE(YEAR(H707),MONTH(I707),DAY(H707)),DATE(YEAR(I707),MONTH(I707),DAY(I707)),1,[1]LISTAFERIADOS!$B$2:$B$194)</f>
        <v>1</v>
      </c>
      <c r="N707" s="17" t="str">
        <f>CONCATENATE(HOUR(Tabela132[[#This Row],[DATA INICIO]]),":",MINUTE(Tabela132[[#This Row],[DATA INICIO]]))</f>
        <v>17:27</v>
      </c>
      <c r="O707" s="12"/>
    </row>
    <row r="708" spans="1:15" ht="51" hidden="1" x14ac:dyDescent="0.25">
      <c r="A708" s="22" t="s">
        <v>113</v>
      </c>
      <c r="B708" s="23" t="s">
        <v>570</v>
      </c>
      <c r="C708" s="10" t="s">
        <v>222</v>
      </c>
      <c r="D708" s="11" t="s">
        <v>239</v>
      </c>
      <c r="E708" s="11" t="str">
        <f>CONCATENATE(Tabela132[[#This Row],[TRAMITE_SETOR]],"_Atualiz")</f>
        <v>SLIC_Atualiz</v>
      </c>
      <c r="F708" s="12" t="s">
        <v>240</v>
      </c>
      <c r="G708" s="12"/>
      <c r="H708" s="25">
        <v>41576.774305555555</v>
      </c>
      <c r="I708" s="25">
        <v>41590.603472222225</v>
      </c>
      <c r="J708" s="26" t="s">
        <v>363</v>
      </c>
      <c r="K708" s="14">
        <f t="shared" si="22"/>
        <v>13.829166666670062</v>
      </c>
      <c r="L708" s="15">
        <f t="shared" si="23"/>
        <v>13.829166666670062</v>
      </c>
      <c r="M708" s="16">
        <f>NETWORKDAYS.INTL(DATE(YEAR(H708),MONTH(I708),DAY(H708)),DATE(YEAR(I708),MONTH(I708),DAY(I708)),1,[1]LISTAFERIADOS!$B$2:$B$194)</f>
        <v>-13</v>
      </c>
      <c r="N708" s="17" t="str">
        <f>CONCATENATE(HOUR(Tabela132[[#This Row],[DATA INICIO]]),":",MINUTE(Tabela132[[#This Row],[DATA INICIO]]))</f>
        <v>18:35</v>
      </c>
      <c r="O708" s="12"/>
    </row>
    <row r="709" spans="1:15" ht="25.5" hidden="1" x14ac:dyDescent="0.25">
      <c r="A709" s="22" t="s">
        <v>113</v>
      </c>
      <c r="B709" s="23" t="s">
        <v>570</v>
      </c>
      <c r="C709" s="10" t="s">
        <v>222</v>
      </c>
      <c r="D709" s="11" t="s">
        <v>54</v>
      </c>
      <c r="E709" s="11" t="str">
        <f>CONCATENATE(Tabela132[[#This Row],[TRAMITE_SETOR]],"_Atualiz")</f>
        <v>SCON_Atualiz</v>
      </c>
      <c r="F709" s="12" t="s">
        <v>55</v>
      </c>
      <c r="G709" s="12"/>
      <c r="H709" s="25">
        <v>41590.603472222225</v>
      </c>
      <c r="I709" s="25">
        <v>41598.617361111108</v>
      </c>
      <c r="J709" s="26" t="s">
        <v>466</v>
      </c>
      <c r="K709" s="14">
        <f t="shared" si="22"/>
        <v>8.0138888888832298</v>
      </c>
      <c r="L709" s="15">
        <f t="shared" si="23"/>
        <v>8.0138888888832298</v>
      </c>
      <c r="M709" s="16">
        <f>NETWORKDAYS.INTL(DATE(YEAR(H709),MONTH(I709),DAY(H709)),DATE(YEAR(I709),MONTH(I709),DAY(I709)),1,[1]LISTAFERIADOS!$B$2:$B$194)</f>
        <v>6</v>
      </c>
      <c r="N709" s="17" t="str">
        <f>CONCATENATE(HOUR(Tabela132[[#This Row],[DATA INICIO]]),":",MINUTE(Tabela132[[#This Row],[DATA INICIO]]))</f>
        <v>14:29</v>
      </c>
      <c r="O709" s="12"/>
    </row>
    <row r="710" spans="1:15" ht="25.5" hidden="1" x14ac:dyDescent="0.25">
      <c r="A710" s="22" t="s">
        <v>113</v>
      </c>
      <c r="B710" s="23" t="s">
        <v>570</v>
      </c>
      <c r="C710" s="10" t="s">
        <v>222</v>
      </c>
      <c r="D710" s="11" t="s">
        <v>239</v>
      </c>
      <c r="E710" s="11" t="str">
        <f>CONCATENATE(Tabela132[[#This Row],[TRAMITE_SETOR]],"_Atualiz")</f>
        <v>SLIC_Atualiz</v>
      </c>
      <c r="F710" s="12" t="s">
        <v>240</v>
      </c>
      <c r="G710" s="12"/>
      <c r="H710" s="25">
        <v>41598.617361111108</v>
      </c>
      <c r="I710" s="25">
        <v>41598.681944444441</v>
      </c>
      <c r="J710" s="26" t="s">
        <v>581</v>
      </c>
      <c r="K710" s="14">
        <f t="shared" si="22"/>
        <v>6.4583333332848269E-2</v>
      </c>
      <c r="L710" s="15">
        <f t="shared" si="23"/>
        <v>6.4583333332848269E-2</v>
      </c>
      <c r="M710" s="16">
        <f>NETWORKDAYS.INTL(DATE(YEAR(H710),MONTH(I710),DAY(H710)),DATE(YEAR(I710),MONTH(I710),DAY(I710)),1,[1]LISTAFERIADOS!$B$2:$B$194)</f>
        <v>1</v>
      </c>
      <c r="N710" s="17" t="str">
        <f>CONCATENATE(HOUR(Tabela132[[#This Row],[DATA INICIO]]),":",MINUTE(Tabela132[[#This Row],[DATA INICIO]]))</f>
        <v>14:49</v>
      </c>
      <c r="O710" s="12"/>
    </row>
    <row r="711" spans="1:15" hidden="1" x14ac:dyDescent="0.25">
      <c r="A711" s="22" t="s">
        <v>113</v>
      </c>
      <c r="B711" s="23" t="s">
        <v>570</v>
      </c>
      <c r="C711" s="10" t="s">
        <v>222</v>
      </c>
      <c r="D711" s="11" t="s">
        <v>47</v>
      </c>
      <c r="E711" s="11" t="str">
        <f>CONCATENATE(Tabela132[[#This Row],[TRAMITE_SETOR]],"_Atualiz")</f>
        <v>CLC_Atualiz</v>
      </c>
      <c r="F711" s="12" t="s">
        <v>48</v>
      </c>
      <c r="G711" s="12"/>
      <c r="H711" s="25">
        <v>41598.681944444441</v>
      </c>
      <c r="I711" s="25">
        <v>41598.734722222223</v>
      </c>
      <c r="J711" s="26" t="s">
        <v>37</v>
      </c>
      <c r="K711" s="14">
        <f t="shared" si="22"/>
        <v>5.2777777782466728E-2</v>
      </c>
      <c r="L711" s="15">
        <f t="shared" si="23"/>
        <v>5.2777777782466728E-2</v>
      </c>
      <c r="M711" s="16">
        <f>NETWORKDAYS.INTL(DATE(YEAR(H711),MONTH(I711),DAY(H711)),DATE(YEAR(I711),MONTH(I711),DAY(I711)),1,[1]LISTAFERIADOS!$B$2:$B$194)</f>
        <v>1</v>
      </c>
      <c r="N711" s="17" t="str">
        <f>CONCATENATE(HOUR(Tabela132[[#This Row],[DATA INICIO]]),":",MINUTE(Tabela132[[#This Row],[DATA INICIO]]))</f>
        <v>16:22</v>
      </c>
      <c r="O711" s="12"/>
    </row>
    <row r="712" spans="1:15" ht="38.25" hidden="1" x14ac:dyDescent="0.25">
      <c r="A712" s="22" t="s">
        <v>113</v>
      </c>
      <c r="B712" s="23" t="s">
        <v>570</v>
      </c>
      <c r="C712" s="10" t="s">
        <v>222</v>
      </c>
      <c r="D712" s="11" t="s">
        <v>35</v>
      </c>
      <c r="E712" s="11" t="str">
        <f>CONCATENATE(Tabela132[[#This Row],[TRAMITE_SETOR]],"_Atualiz")</f>
        <v>SECADM_Atualiz</v>
      </c>
      <c r="F712" s="12" t="s">
        <v>36</v>
      </c>
      <c r="G712" s="12"/>
      <c r="H712" s="25">
        <v>41598.734722222223</v>
      </c>
      <c r="I712" s="25">
        <v>41598.834722222222</v>
      </c>
      <c r="J712" s="26" t="s">
        <v>266</v>
      </c>
      <c r="K712" s="14">
        <f t="shared" si="22"/>
        <v>9.9999999998544808E-2</v>
      </c>
      <c r="L712" s="15">
        <f t="shared" si="23"/>
        <v>9.9999999998544808E-2</v>
      </c>
      <c r="M712" s="16">
        <f>NETWORKDAYS.INTL(DATE(YEAR(H712),MONTH(I712),DAY(H712)),DATE(YEAR(I712),MONTH(I712),DAY(I712)),1,[1]LISTAFERIADOS!$B$2:$B$194)</f>
        <v>1</v>
      </c>
      <c r="N712" s="17" t="str">
        <f>CONCATENATE(HOUR(Tabela132[[#This Row],[DATA INICIO]]),":",MINUTE(Tabela132[[#This Row],[DATA INICIO]]))</f>
        <v>17:38</v>
      </c>
      <c r="O712" s="12"/>
    </row>
    <row r="713" spans="1:15" ht="140.25" hidden="1" x14ac:dyDescent="0.25">
      <c r="A713" s="22" t="s">
        <v>113</v>
      </c>
      <c r="B713" s="23" t="s">
        <v>570</v>
      </c>
      <c r="C713" s="10" t="s">
        <v>222</v>
      </c>
      <c r="D713" s="11" t="s">
        <v>66</v>
      </c>
      <c r="E713" s="11" t="str">
        <f>CONCATENATE(Tabela132[[#This Row],[TRAMITE_SETOR]],"_Atualiz")</f>
        <v>CPL_Atualiz</v>
      </c>
      <c r="F713" s="12" t="s">
        <v>67</v>
      </c>
      <c r="G713" s="12"/>
      <c r="H713" s="25">
        <v>41598.834722222222</v>
      </c>
      <c r="I713" s="25">
        <v>41600.863888888889</v>
      </c>
      <c r="J713" s="26" t="s">
        <v>582</v>
      </c>
      <c r="K713" s="14">
        <f t="shared" si="22"/>
        <v>2.0291666666671517</v>
      </c>
      <c r="L713" s="15">
        <f t="shared" si="23"/>
        <v>2.0291666666671517</v>
      </c>
      <c r="M713" s="16">
        <f>NETWORKDAYS.INTL(DATE(YEAR(H713),MONTH(I713),DAY(H713)),DATE(YEAR(I713),MONTH(I713),DAY(I713)),1,[1]LISTAFERIADOS!$B$2:$B$194)</f>
        <v>3</v>
      </c>
      <c r="N713" s="17" t="str">
        <f>CONCATENATE(HOUR(Tabela132[[#This Row],[DATA INICIO]]),":",MINUTE(Tabela132[[#This Row],[DATA INICIO]]))</f>
        <v>20:2</v>
      </c>
      <c r="O713" s="12"/>
    </row>
    <row r="714" spans="1:15" hidden="1" x14ac:dyDescent="0.25">
      <c r="A714" s="22" t="s">
        <v>113</v>
      </c>
      <c r="B714" s="23" t="s">
        <v>570</v>
      </c>
      <c r="C714" s="10" t="s">
        <v>222</v>
      </c>
      <c r="D714" s="11" t="s">
        <v>69</v>
      </c>
      <c r="E714" s="11" t="str">
        <f>CONCATENATE(Tabela132[[#This Row],[TRAMITE_SETOR]],"_Atualiz")</f>
        <v>ASSDG_Atualiz</v>
      </c>
      <c r="F714" s="12" t="s">
        <v>70</v>
      </c>
      <c r="G714" s="12"/>
      <c r="H714" s="25">
        <v>41600.863888888889</v>
      </c>
      <c r="I714" s="25">
        <v>41606.802083333336</v>
      </c>
      <c r="J714" s="26" t="s">
        <v>289</v>
      </c>
      <c r="K714" s="14">
        <f t="shared" si="22"/>
        <v>5.9381944444467081</v>
      </c>
      <c r="L714" s="15">
        <f t="shared" si="23"/>
        <v>5.9381944444467081</v>
      </c>
      <c r="M714" s="16">
        <f>NETWORKDAYS.INTL(DATE(YEAR(H714),MONTH(I714),DAY(H714)),DATE(YEAR(I714),MONTH(I714),DAY(I714)),1,[1]LISTAFERIADOS!$B$2:$B$194)</f>
        <v>5</v>
      </c>
      <c r="N714" s="17" t="str">
        <f>CONCATENATE(HOUR(Tabela132[[#This Row],[DATA INICIO]]),":",MINUTE(Tabela132[[#This Row],[DATA INICIO]]))</f>
        <v>20:44</v>
      </c>
      <c r="O714" s="12"/>
    </row>
    <row r="715" spans="1:15" ht="76.5" hidden="1" x14ac:dyDescent="0.25">
      <c r="A715" s="22" t="s">
        <v>113</v>
      </c>
      <c r="B715" s="23" t="s">
        <v>570</v>
      </c>
      <c r="C715" s="10" t="s">
        <v>222</v>
      </c>
      <c r="D715" s="11" t="s">
        <v>21</v>
      </c>
      <c r="E715" s="11" t="str">
        <f>CONCATENATE(Tabela132[[#This Row],[TRAMITE_SETOR]],"_Atualiz")</f>
        <v>DG_Atualiz</v>
      </c>
      <c r="F715" s="12" t="s">
        <v>22</v>
      </c>
      <c r="G715" s="12"/>
      <c r="H715" s="25">
        <v>41606.802083333336</v>
      </c>
      <c r="I715" s="25">
        <v>41606.84375</v>
      </c>
      <c r="J715" s="26" t="s">
        <v>583</v>
      </c>
      <c r="K715" s="14">
        <f t="shared" si="22"/>
        <v>4.1666666664241347E-2</v>
      </c>
      <c r="L715" s="15">
        <f t="shared" si="23"/>
        <v>4.1666666664241347E-2</v>
      </c>
      <c r="M715" s="16">
        <f>NETWORKDAYS.INTL(DATE(YEAR(H715),MONTH(I715),DAY(H715)),DATE(YEAR(I715),MONTH(I715),DAY(I715)),1,[1]LISTAFERIADOS!$B$2:$B$194)</f>
        <v>1</v>
      </c>
      <c r="N715" s="17" t="str">
        <f>CONCATENATE(HOUR(Tabela132[[#This Row],[DATA INICIO]]),":",MINUTE(Tabela132[[#This Row],[DATA INICIO]]))</f>
        <v>19:15</v>
      </c>
      <c r="O715" s="12"/>
    </row>
    <row r="716" spans="1:15" ht="51" hidden="1" x14ac:dyDescent="0.25">
      <c r="A716" s="22" t="s">
        <v>113</v>
      </c>
      <c r="B716" s="23" t="s">
        <v>570</v>
      </c>
      <c r="C716" s="10" t="s">
        <v>222</v>
      </c>
      <c r="D716" s="11" t="s">
        <v>239</v>
      </c>
      <c r="E716" s="11" t="str">
        <f>CONCATENATE(Tabela132[[#This Row],[TRAMITE_SETOR]],"_Atualiz")</f>
        <v>SLIC_Atualiz</v>
      </c>
      <c r="F716" s="12" t="s">
        <v>240</v>
      </c>
      <c r="G716" s="12"/>
      <c r="H716" s="25">
        <v>41606.84375</v>
      </c>
      <c r="I716" s="25">
        <v>41607.679166666669</v>
      </c>
      <c r="J716" s="26" t="s">
        <v>584</v>
      </c>
      <c r="K716" s="14">
        <f t="shared" si="22"/>
        <v>0.83541666666860692</v>
      </c>
      <c r="L716" s="15">
        <f t="shared" si="23"/>
        <v>0.83541666666860692</v>
      </c>
      <c r="M716" s="16">
        <f>NETWORKDAYS.INTL(DATE(YEAR(H716),MONTH(I716),DAY(H716)),DATE(YEAR(I716),MONTH(I716),DAY(I716)),1,[1]LISTAFERIADOS!$B$2:$B$194)</f>
        <v>2</v>
      </c>
      <c r="N716" s="17" t="str">
        <f>CONCATENATE(HOUR(Tabela132[[#This Row],[DATA INICIO]]),":",MINUTE(Tabela132[[#This Row],[DATA INICIO]]))</f>
        <v>20:15</v>
      </c>
      <c r="O716" s="12"/>
    </row>
    <row r="717" spans="1:15" hidden="1" x14ac:dyDescent="0.25">
      <c r="A717" s="22" t="s">
        <v>113</v>
      </c>
      <c r="B717" s="23" t="s">
        <v>570</v>
      </c>
      <c r="C717" s="10" t="s">
        <v>222</v>
      </c>
      <c r="D717" s="11" t="s">
        <v>47</v>
      </c>
      <c r="E717" s="11" t="str">
        <f>CONCATENATE(Tabela132[[#This Row],[TRAMITE_SETOR]],"_Atualiz")</f>
        <v>CLC_Atualiz</v>
      </c>
      <c r="F717" s="12" t="s">
        <v>48</v>
      </c>
      <c r="G717" s="12"/>
      <c r="H717" s="25">
        <v>41607.679166666669</v>
      </c>
      <c r="I717" s="25">
        <v>41607.685416666667</v>
      </c>
      <c r="J717" s="26" t="s">
        <v>273</v>
      </c>
      <c r="K717" s="14">
        <f t="shared" si="22"/>
        <v>6.2499999985448085E-3</v>
      </c>
      <c r="L717" s="15">
        <f t="shared" si="23"/>
        <v>6.2499999985448085E-3</v>
      </c>
      <c r="M717" s="16">
        <f>NETWORKDAYS.INTL(DATE(YEAR(H717),MONTH(I717),DAY(H717)),DATE(YEAR(I717),MONTH(I717),DAY(I717)),1,[1]LISTAFERIADOS!$B$2:$B$194)</f>
        <v>1</v>
      </c>
      <c r="N717" s="17" t="str">
        <f>CONCATENATE(HOUR(Tabela132[[#This Row],[DATA INICIO]]),":",MINUTE(Tabela132[[#This Row],[DATA INICIO]]))</f>
        <v>16:18</v>
      </c>
      <c r="O717" s="12"/>
    </row>
    <row r="718" spans="1:15" ht="127.5" hidden="1" x14ac:dyDescent="0.25">
      <c r="A718" s="22" t="s">
        <v>113</v>
      </c>
      <c r="B718" s="23" t="s">
        <v>570</v>
      </c>
      <c r="C718" s="10" t="s">
        <v>222</v>
      </c>
      <c r="D718" s="11" t="s">
        <v>239</v>
      </c>
      <c r="E718" s="11" t="str">
        <f>CONCATENATE(Tabela132[[#This Row],[TRAMITE_SETOR]],"_Atualiz")</f>
        <v>SLIC_Atualiz</v>
      </c>
      <c r="F718" s="12" t="s">
        <v>240</v>
      </c>
      <c r="G718" s="12"/>
      <c r="H718" s="25">
        <v>41607.685416666667</v>
      </c>
      <c r="I718" s="25">
        <v>41607.731249999997</v>
      </c>
      <c r="J718" s="26" t="s">
        <v>585</v>
      </c>
      <c r="K718" s="14">
        <f t="shared" si="22"/>
        <v>4.5833333329937886E-2</v>
      </c>
      <c r="L718" s="15">
        <f t="shared" si="23"/>
        <v>4.5833333329937886E-2</v>
      </c>
      <c r="M718" s="16">
        <f>NETWORKDAYS.INTL(DATE(YEAR(H718),MONTH(I718),DAY(H718)),DATE(YEAR(I718),MONTH(I718),DAY(I718)),1,[1]LISTAFERIADOS!$B$2:$B$194)</f>
        <v>1</v>
      </c>
      <c r="N718" s="17" t="str">
        <f>CONCATENATE(HOUR(Tabela132[[#This Row],[DATA INICIO]]),":",MINUTE(Tabela132[[#This Row],[DATA INICIO]]))</f>
        <v>16:27</v>
      </c>
      <c r="O718" s="12"/>
    </row>
    <row r="719" spans="1:15" ht="102" hidden="1" x14ac:dyDescent="0.25">
      <c r="A719" s="22" t="s">
        <v>113</v>
      </c>
      <c r="B719" s="23" t="s">
        <v>570</v>
      </c>
      <c r="C719" s="10" t="s">
        <v>222</v>
      </c>
      <c r="D719" s="11" t="s">
        <v>38</v>
      </c>
      <c r="E719" s="11" t="str">
        <f>CONCATENATE(Tabela132[[#This Row],[TRAMITE_SETOR]],"_Atualiz")</f>
        <v>SPO_Atualiz</v>
      </c>
      <c r="F719" s="12" t="s">
        <v>39</v>
      </c>
      <c r="G719" s="12"/>
      <c r="H719" s="25">
        <v>41607.731249999997</v>
      </c>
      <c r="I719" s="25">
        <v>41607.780555555553</v>
      </c>
      <c r="J719" s="26" t="s">
        <v>586</v>
      </c>
      <c r="K719" s="14">
        <f t="shared" si="22"/>
        <v>4.9305555556202307E-2</v>
      </c>
      <c r="L719" s="15">
        <f t="shared" si="23"/>
        <v>4.9305555556202307E-2</v>
      </c>
      <c r="M719" s="16">
        <f>NETWORKDAYS.INTL(DATE(YEAR(H719),MONTH(I719),DAY(H719)),DATE(YEAR(I719),MONTH(I719),DAY(I719)),1,[1]LISTAFERIADOS!$B$2:$B$194)</f>
        <v>1</v>
      </c>
      <c r="N719" s="17" t="str">
        <f>CONCATENATE(HOUR(Tabela132[[#This Row],[DATA INICIO]]),":",MINUTE(Tabela132[[#This Row],[DATA INICIO]]))</f>
        <v>17:33</v>
      </c>
      <c r="O719" s="12"/>
    </row>
    <row r="720" spans="1:15" ht="25.5" hidden="1" x14ac:dyDescent="0.25">
      <c r="A720" s="22" t="s">
        <v>113</v>
      </c>
      <c r="B720" s="23" t="s">
        <v>570</v>
      </c>
      <c r="C720" s="10" t="s">
        <v>222</v>
      </c>
      <c r="D720" s="11" t="s">
        <v>41</v>
      </c>
      <c r="E720" s="11" t="str">
        <f>CONCATENATE(Tabela132[[#This Row],[TRAMITE_SETOR]],"_Atualiz")</f>
        <v>CO_Atualiz</v>
      </c>
      <c r="F720" s="12" t="s">
        <v>42</v>
      </c>
      <c r="G720" s="12"/>
      <c r="H720" s="25">
        <v>41607.780555555553</v>
      </c>
      <c r="I720" s="25">
        <v>41607.794444444444</v>
      </c>
      <c r="J720" s="26" t="s">
        <v>59</v>
      </c>
      <c r="K720" s="14">
        <f t="shared" si="22"/>
        <v>1.3888888890505768E-2</v>
      </c>
      <c r="L720" s="15">
        <f t="shared" si="23"/>
        <v>1.3888888890505768E-2</v>
      </c>
      <c r="M720" s="16">
        <f>NETWORKDAYS.INTL(DATE(YEAR(H720),MONTH(I720),DAY(H720)),DATE(YEAR(I720),MONTH(I720),DAY(I720)),1,[1]LISTAFERIADOS!$B$2:$B$194)</f>
        <v>1</v>
      </c>
      <c r="N720" s="17" t="str">
        <f>CONCATENATE(HOUR(Tabela132[[#This Row],[DATA INICIO]]),":",MINUTE(Tabela132[[#This Row],[DATA INICIO]]))</f>
        <v>18:44</v>
      </c>
      <c r="O720" s="12"/>
    </row>
    <row r="721" spans="1:15" ht="38.25" hidden="1" x14ac:dyDescent="0.25">
      <c r="A721" s="22" t="s">
        <v>113</v>
      </c>
      <c r="B721" s="23" t="s">
        <v>570</v>
      </c>
      <c r="C721" s="10" t="s">
        <v>222</v>
      </c>
      <c r="D721" s="11" t="s">
        <v>239</v>
      </c>
      <c r="E721" s="11" t="str">
        <f>CONCATENATE(Tabela132[[#This Row],[TRAMITE_SETOR]],"_Atualiz")</f>
        <v>SLIC_Atualiz</v>
      </c>
      <c r="F721" s="12" t="s">
        <v>240</v>
      </c>
      <c r="G721" s="12"/>
      <c r="H721" s="25">
        <v>41607.794444444444</v>
      </c>
      <c r="I721" s="25">
        <v>41610.636805555558</v>
      </c>
      <c r="J721" s="26" t="s">
        <v>587</v>
      </c>
      <c r="K721" s="14">
        <f t="shared" si="22"/>
        <v>2.8423611111138598</v>
      </c>
      <c r="L721" s="15">
        <f t="shared" si="23"/>
        <v>2.8423611111138598</v>
      </c>
      <c r="M721" s="16">
        <f>NETWORKDAYS.INTL(DATE(YEAR(H721),MONTH(I721),DAY(H721)),DATE(YEAR(I721),MONTH(I721),DAY(I721)),1,[1]LISTAFERIADOS!$B$2:$B$194)</f>
        <v>-13</v>
      </c>
      <c r="N721" s="17" t="str">
        <f>CONCATENATE(HOUR(Tabela132[[#This Row],[DATA INICIO]]),":",MINUTE(Tabela132[[#This Row],[DATA INICIO]]))</f>
        <v>19:4</v>
      </c>
      <c r="O721" s="12"/>
    </row>
    <row r="722" spans="1:15" ht="38.25" hidden="1" x14ac:dyDescent="0.25">
      <c r="A722" s="22" t="s">
        <v>113</v>
      </c>
      <c r="B722" s="23" t="s">
        <v>570</v>
      </c>
      <c r="C722" s="10" t="s">
        <v>222</v>
      </c>
      <c r="D722" s="11" t="s">
        <v>66</v>
      </c>
      <c r="E722" s="11" t="str">
        <f>CONCATENATE(Tabela132[[#This Row],[TRAMITE_SETOR]],"_Atualiz")</f>
        <v>CPL_Atualiz</v>
      </c>
      <c r="F722" s="12" t="s">
        <v>67</v>
      </c>
      <c r="G722" s="12"/>
      <c r="H722" s="25">
        <v>41610.636805555558</v>
      </c>
      <c r="I722" s="25">
        <v>41610.644444444442</v>
      </c>
      <c r="J722" s="26" t="s">
        <v>588</v>
      </c>
      <c r="K722" s="14">
        <f t="shared" si="22"/>
        <v>7.6388888846850023E-3</v>
      </c>
      <c r="L722" s="15">
        <f t="shared" si="23"/>
        <v>7.6388888846850023E-3</v>
      </c>
      <c r="M722" s="16">
        <f>NETWORKDAYS.INTL(DATE(YEAR(H722),MONTH(I722),DAY(H722)),DATE(YEAR(I722),MONTH(I722),DAY(I722)),1,[1]LISTAFERIADOS!$B$2:$B$194)</f>
        <v>1</v>
      </c>
      <c r="N722" s="17" t="str">
        <f>CONCATENATE(HOUR(Tabela132[[#This Row],[DATA INICIO]]),":",MINUTE(Tabela132[[#This Row],[DATA INICIO]]))</f>
        <v>15:17</v>
      </c>
      <c r="O722" s="12"/>
    </row>
    <row r="723" spans="1:15" ht="25.5" hidden="1" x14ac:dyDescent="0.25">
      <c r="A723" s="22" t="s">
        <v>113</v>
      </c>
      <c r="B723" s="23" t="s">
        <v>570</v>
      </c>
      <c r="C723" s="10" t="s">
        <v>222</v>
      </c>
      <c r="D723" s="11" t="s">
        <v>239</v>
      </c>
      <c r="E723" s="11" t="str">
        <f>CONCATENATE(Tabela132[[#This Row],[TRAMITE_SETOR]],"_Atualiz")</f>
        <v>SLIC_Atualiz</v>
      </c>
      <c r="F723" s="12" t="s">
        <v>240</v>
      </c>
      <c r="G723" s="12"/>
      <c r="H723" s="25">
        <v>41610.644444444442</v>
      </c>
      <c r="I723" s="25">
        <v>41612.537499999999</v>
      </c>
      <c r="J723" s="26" t="s">
        <v>251</v>
      </c>
      <c r="K723" s="14">
        <f t="shared" si="22"/>
        <v>1.8930555555562023</v>
      </c>
      <c r="L723" s="15">
        <f t="shared" si="23"/>
        <v>1.8930555555562023</v>
      </c>
      <c r="M723" s="16">
        <f>NETWORKDAYS.INTL(DATE(YEAR(H723),MONTH(I723),DAY(H723)),DATE(YEAR(I723),MONTH(I723),DAY(I723)),1,[1]LISTAFERIADOS!$B$2:$B$194)</f>
        <v>3</v>
      </c>
      <c r="N723" s="17" t="str">
        <f>CONCATENATE(HOUR(Tabela132[[#This Row],[DATA INICIO]]),":",MINUTE(Tabela132[[#This Row],[DATA INICIO]]))</f>
        <v>15:28</v>
      </c>
      <c r="O723" s="12"/>
    </row>
    <row r="724" spans="1:15" ht="76.5" hidden="1" x14ac:dyDescent="0.25">
      <c r="A724" s="22" t="s">
        <v>113</v>
      </c>
      <c r="B724" s="23" t="s">
        <v>570</v>
      </c>
      <c r="C724" s="10" t="s">
        <v>222</v>
      </c>
      <c r="D724" s="11" t="s">
        <v>66</v>
      </c>
      <c r="E724" s="11" t="str">
        <f>CONCATENATE(Tabela132[[#This Row],[TRAMITE_SETOR]],"_Atualiz")</f>
        <v>CPL_Atualiz</v>
      </c>
      <c r="F724" s="12" t="s">
        <v>67</v>
      </c>
      <c r="G724" s="12"/>
      <c r="H724" s="25">
        <v>41612.537499999999</v>
      </c>
      <c r="I724" s="25">
        <v>41634.60833333333</v>
      </c>
      <c r="J724" s="26" t="s">
        <v>589</v>
      </c>
      <c r="K724" s="14">
        <f t="shared" si="22"/>
        <v>22.070833333331393</v>
      </c>
      <c r="L724" s="15">
        <f t="shared" si="23"/>
        <v>22.070833333331393</v>
      </c>
      <c r="M724" s="16">
        <f>NETWORKDAYS.INTL(DATE(YEAR(H724),MONTH(I724),DAY(H724)),DATE(YEAR(I724),MONTH(I724),DAY(I724)),1,[1]LISTAFERIADOS!$B$2:$B$194)</f>
        <v>11</v>
      </c>
      <c r="N724" s="17" t="str">
        <f>CONCATENATE(HOUR(Tabela132[[#This Row],[DATA INICIO]]),":",MINUTE(Tabela132[[#This Row],[DATA INICIO]]))</f>
        <v>12:54</v>
      </c>
      <c r="O724" s="12"/>
    </row>
    <row r="725" spans="1:15" ht="38.25" hidden="1" x14ac:dyDescent="0.25">
      <c r="A725" s="22" t="s">
        <v>113</v>
      </c>
      <c r="B725" s="23" t="s">
        <v>570</v>
      </c>
      <c r="C725" s="10" t="s">
        <v>222</v>
      </c>
      <c r="D725" s="11" t="s">
        <v>69</v>
      </c>
      <c r="E725" s="11" t="str">
        <f>CONCATENATE(Tabela132[[#This Row],[TRAMITE_SETOR]],"_Atualiz")</f>
        <v>ASSDG_Atualiz</v>
      </c>
      <c r="F725" s="12" t="s">
        <v>70</v>
      </c>
      <c r="G725" s="12"/>
      <c r="H725" s="25">
        <v>41634.60833333333</v>
      </c>
      <c r="I725" s="25">
        <v>41634.64166666667</v>
      </c>
      <c r="J725" s="26" t="s">
        <v>481</v>
      </c>
      <c r="K725" s="14">
        <f t="shared" si="22"/>
        <v>3.3333333340124227E-2</v>
      </c>
      <c r="L725" s="15">
        <f t="shared" si="23"/>
        <v>3.3333333340124227E-2</v>
      </c>
      <c r="M725" s="16">
        <f>NETWORKDAYS.INTL(DATE(YEAR(H725),MONTH(I725),DAY(H725)),DATE(YEAR(I725),MONTH(I725),DAY(I725)),1,[1]LISTAFERIADOS!$B$2:$B$194)</f>
        <v>0</v>
      </c>
      <c r="N725" s="17" t="str">
        <f>CONCATENATE(HOUR(Tabela132[[#This Row],[DATA INICIO]]),":",MINUTE(Tabela132[[#This Row],[DATA INICIO]]))</f>
        <v>14:36</v>
      </c>
      <c r="O725" s="12"/>
    </row>
    <row r="726" spans="1:15" hidden="1" x14ac:dyDescent="0.25">
      <c r="A726" s="22" t="s">
        <v>113</v>
      </c>
      <c r="B726" s="23" t="s">
        <v>590</v>
      </c>
      <c r="C726" s="10" t="s">
        <v>17</v>
      </c>
      <c r="D726" s="11" t="s">
        <v>484</v>
      </c>
      <c r="E726" s="11" t="str">
        <f>CONCATENATE(Tabela132[[#This Row],[TRAMITE_SETOR]],"_Atualiz")</f>
        <v>SMIC_Atualiz</v>
      </c>
      <c r="F726" s="12" t="s">
        <v>303</v>
      </c>
      <c r="G726" s="19" t="s">
        <v>26</v>
      </c>
      <c r="H726" s="25">
        <v>41548.62222222222</v>
      </c>
      <c r="I726" s="25">
        <v>41575.62222222222</v>
      </c>
      <c r="J726" s="26" t="s">
        <v>20</v>
      </c>
      <c r="K726" s="14">
        <f t="shared" si="22"/>
        <v>27</v>
      </c>
      <c r="L726" s="15">
        <f t="shared" si="23"/>
        <v>27</v>
      </c>
      <c r="M726" s="16">
        <f>NETWORKDAYS.INTL(DATE(YEAR(H726),MONTH(I726),DAY(H726)),DATE(YEAR(I726),MONTH(I726),DAY(I726)),1,[1]LISTAFERIADOS!$B$2:$B$194)</f>
        <v>20</v>
      </c>
      <c r="N726" s="17" t="str">
        <f>CONCATENATE(HOUR(Tabela132[[#This Row],[DATA INICIO]]),":",MINUTE(Tabela132[[#This Row],[DATA INICIO]]))</f>
        <v>14:56</v>
      </c>
      <c r="O726" s="12"/>
    </row>
    <row r="727" spans="1:15" ht="38.25" hidden="1" x14ac:dyDescent="0.25">
      <c r="A727" s="22" t="s">
        <v>113</v>
      </c>
      <c r="B727" s="23" t="s">
        <v>590</v>
      </c>
      <c r="C727" s="10" t="s">
        <v>17</v>
      </c>
      <c r="D727" s="11" t="s">
        <v>28</v>
      </c>
      <c r="E727" s="11" t="str">
        <f>CONCATENATE(Tabela132[[#This Row],[TRAMITE_SETOR]],"_Atualiz")</f>
        <v>CIP_Atualiz</v>
      </c>
      <c r="F727" s="12" t="s">
        <v>29</v>
      </c>
      <c r="G727" s="19" t="s">
        <v>26</v>
      </c>
      <c r="H727" s="25">
        <v>41575.62222222222</v>
      </c>
      <c r="I727" s="25">
        <v>41575.699999999997</v>
      </c>
      <c r="J727" s="26" t="s">
        <v>499</v>
      </c>
      <c r="K727" s="14">
        <f t="shared" si="22"/>
        <v>7.7777777776645962E-2</v>
      </c>
      <c r="L727" s="15">
        <f t="shared" si="23"/>
        <v>7.7777777776645962E-2</v>
      </c>
      <c r="M727" s="16">
        <f>NETWORKDAYS.INTL(DATE(YEAR(H727),MONTH(I727),DAY(H727)),DATE(YEAR(I727),MONTH(I727),DAY(I727)),1,[1]LISTAFERIADOS!$B$2:$B$194)</f>
        <v>1</v>
      </c>
      <c r="N727" s="17" t="str">
        <f>CONCATENATE(HOUR(Tabela132[[#This Row],[DATA INICIO]]),":",MINUTE(Tabela132[[#This Row],[DATA INICIO]]))</f>
        <v>14:56</v>
      </c>
      <c r="O727" s="12"/>
    </row>
    <row r="728" spans="1:15" ht="76.5" hidden="1" x14ac:dyDescent="0.25">
      <c r="A728" s="22" t="s">
        <v>113</v>
      </c>
      <c r="B728" s="23" t="s">
        <v>590</v>
      </c>
      <c r="C728" s="10" t="s">
        <v>17</v>
      </c>
      <c r="D728" s="11" t="s">
        <v>35</v>
      </c>
      <c r="E728" s="11" t="str">
        <f>CONCATENATE(Tabela132[[#This Row],[TRAMITE_SETOR]],"_Atualiz")</f>
        <v>SECADM_Atualiz</v>
      </c>
      <c r="F728" s="12" t="s">
        <v>36</v>
      </c>
      <c r="G728" s="12"/>
      <c r="H728" s="25">
        <v>41575.699999999997</v>
      </c>
      <c r="I728" s="25">
        <v>41576.723611111112</v>
      </c>
      <c r="J728" s="26" t="s">
        <v>591</v>
      </c>
      <c r="K728" s="14">
        <f t="shared" si="22"/>
        <v>1.023611111115315</v>
      </c>
      <c r="L728" s="15">
        <f t="shared" si="23"/>
        <v>1.023611111115315</v>
      </c>
      <c r="M728" s="16">
        <f>NETWORKDAYS.INTL(DATE(YEAR(H728),MONTH(I728),DAY(H728)),DATE(YEAR(I728),MONTH(I728),DAY(I728)),1,[1]LISTAFERIADOS!$B$2:$B$194)</f>
        <v>2</v>
      </c>
      <c r="N728" s="17" t="str">
        <f>CONCATENATE(HOUR(Tabela132[[#This Row],[DATA INICIO]]),":",MINUTE(Tabela132[[#This Row],[DATA INICIO]]))</f>
        <v>16:48</v>
      </c>
      <c r="O728" s="12"/>
    </row>
    <row r="729" spans="1:15" ht="63.75" hidden="1" x14ac:dyDescent="0.25">
      <c r="A729" s="22" t="s">
        <v>113</v>
      </c>
      <c r="B729" s="23" t="s">
        <v>590</v>
      </c>
      <c r="C729" s="10" t="s">
        <v>17</v>
      </c>
      <c r="D729" s="11" t="s">
        <v>21</v>
      </c>
      <c r="E729" s="11" t="str">
        <f>CONCATENATE(Tabela132[[#This Row],[TRAMITE_SETOR]],"_Atualiz")</f>
        <v>DG_Atualiz</v>
      </c>
      <c r="F729" s="12" t="s">
        <v>22</v>
      </c>
      <c r="G729" s="12"/>
      <c r="H729" s="25">
        <v>41576.723611111112</v>
      </c>
      <c r="I729" s="25">
        <v>41576.772222222222</v>
      </c>
      <c r="J729" s="26" t="s">
        <v>592</v>
      </c>
      <c r="K729" s="14">
        <f t="shared" si="22"/>
        <v>4.8611111109494232E-2</v>
      </c>
      <c r="L729" s="15">
        <f t="shared" si="23"/>
        <v>4.8611111109494232E-2</v>
      </c>
      <c r="M729" s="16">
        <f>NETWORKDAYS.INTL(DATE(YEAR(H729),MONTH(I729),DAY(H729)),DATE(YEAR(I729),MONTH(I729),DAY(I729)),1,[1]LISTAFERIADOS!$B$2:$B$194)</f>
        <v>1</v>
      </c>
      <c r="N729" s="17" t="str">
        <f>CONCATENATE(HOUR(Tabela132[[#This Row],[DATA INICIO]]),":",MINUTE(Tabela132[[#This Row],[DATA INICIO]]))</f>
        <v>17:22</v>
      </c>
      <c r="O729" s="12"/>
    </row>
    <row r="730" spans="1:15" ht="25.5" hidden="1" x14ac:dyDescent="0.25">
      <c r="A730" s="22" t="s">
        <v>113</v>
      </c>
      <c r="B730" s="23" t="s">
        <v>590</v>
      </c>
      <c r="C730" s="10" t="s">
        <v>17</v>
      </c>
      <c r="D730" s="11" t="s">
        <v>38</v>
      </c>
      <c r="E730" s="11" t="str">
        <f>CONCATENATE(Tabela132[[#This Row],[TRAMITE_SETOR]],"_Atualiz")</f>
        <v>SPO_Atualiz</v>
      </c>
      <c r="F730" s="12" t="s">
        <v>39</v>
      </c>
      <c r="G730" s="12"/>
      <c r="H730" s="25">
        <v>41576.772222222222</v>
      </c>
      <c r="I730" s="25">
        <v>41577.617361111108</v>
      </c>
      <c r="J730" s="26" t="s">
        <v>593</v>
      </c>
      <c r="K730" s="14">
        <f t="shared" si="22"/>
        <v>0.84513888888614019</v>
      </c>
      <c r="L730" s="15">
        <f t="shared" si="23"/>
        <v>0.84513888888614019</v>
      </c>
      <c r="M730" s="16">
        <f>NETWORKDAYS.INTL(DATE(YEAR(H730),MONTH(I730),DAY(H730)),DATE(YEAR(I730),MONTH(I730),DAY(I730)),1,[1]LISTAFERIADOS!$B$2:$B$194)</f>
        <v>2</v>
      </c>
      <c r="N730" s="17" t="str">
        <f>CONCATENATE(HOUR(Tabela132[[#This Row],[DATA INICIO]]),":",MINUTE(Tabela132[[#This Row],[DATA INICIO]]))</f>
        <v>18:32</v>
      </c>
      <c r="O730" s="12"/>
    </row>
    <row r="731" spans="1:15" ht="25.5" hidden="1" x14ac:dyDescent="0.25">
      <c r="A731" s="22" t="s">
        <v>113</v>
      </c>
      <c r="B731" s="23" t="s">
        <v>590</v>
      </c>
      <c r="C731" s="10" t="s">
        <v>17</v>
      </c>
      <c r="D731" s="11" t="s">
        <v>41</v>
      </c>
      <c r="E731" s="11" t="str">
        <f>CONCATENATE(Tabela132[[#This Row],[TRAMITE_SETOR]],"_Atualiz")</f>
        <v>CO_Atualiz</v>
      </c>
      <c r="F731" s="12" t="s">
        <v>42</v>
      </c>
      <c r="G731" s="12"/>
      <c r="H731" s="25">
        <v>41577.617361111108</v>
      </c>
      <c r="I731" s="25">
        <v>41577.625694444447</v>
      </c>
      <c r="J731" s="26" t="s">
        <v>468</v>
      </c>
      <c r="K731" s="14">
        <f t="shared" si="22"/>
        <v>8.3333333386690356E-3</v>
      </c>
      <c r="L731" s="15">
        <f t="shared" si="23"/>
        <v>8.3333333386690356E-3</v>
      </c>
      <c r="M731" s="16">
        <f>NETWORKDAYS.INTL(DATE(YEAR(H731),MONTH(I731),DAY(H731)),DATE(YEAR(I731),MONTH(I731),DAY(I731)),1,[1]LISTAFERIADOS!$B$2:$B$194)</f>
        <v>1</v>
      </c>
      <c r="N731" s="17" t="str">
        <f>CONCATENATE(HOUR(Tabela132[[#This Row],[DATA INICIO]]),":",MINUTE(Tabela132[[#This Row],[DATA INICIO]]))</f>
        <v>14:49</v>
      </c>
      <c r="O731" s="12"/>
    </row>
    <row r="732" spans="1:15" ht="51" hidden="1" x14ac:dyDescent="0.25">
      <c r="A732" s="22" t="s">
        <v>113</v>
      </c>
      <c r="B732" s="23" t="s">
        <v>590</v>
      </c>
      <c r="C732" s="10" t="s">
        <v>17</v>
      </c>
      <c r="D732" s="11" t="s">
        <v>44</v>
      </c>
      <c r="E732" s="11" t="str">
        <f>CONCATENATE(Tabela132[[#This Row],[TRAMITE_SETOR]],"_Atualiz")</f>
        <v>SECOFC_Atualiz</v>
      </c>
      <c r="F732" s="12" t="s">
        <v>45</v>
      </c>
      <c r="G732" s="12"/>
      <c r="H732" s="25">
        <v>41577.625694444447</v>
      </c>
      <c r="I732" s="25">
        <v>41577.665277777778</v>
      </c>
      <c r="J732" s="26" t="s">
        <v>46</v>
      </c>
      <c r="K732" s="14">
        <f t="shared" si="22"/>
        <v>3.9583333331393078E-2</v>
      </c>
      <c r="L732" s="15">
        <f t="shared" si="23"/>
        <v>3.9583333331393078E-2</v>
      </c>
      <c r="M732" s="16">
        <f>NETWORKDAYS.INTL(DATE(YEAR(H732),MONTH(I732),DAY(H732)),DATE(YEAR(I732),MONTH(I732),DAY(I732)),1,[1]LISTAFERIADOS!$B$2:$B$194)</f>
        <v>1</v>
      </c>
      <c r="N732" s="17" t="str">
        <f>CONCATENATE(HOUR(Tabela132[[#This Row],[DATA INICIO]]),":",MINUTE(Tabela132[[#This Row],[DATA INICIO]]))</f>
        <v>15:1</v>
      </c>
      <c r="O732" s="12"/>
    </row>
    <row r="733" spans="1:15" ht="38.25" hidden="1" x14ac:dyDescent="0.25">
      <c r="A733" s="22" t="s">
        <v>113</v>
      </c>
      <c r="B733" s="23" t="s">
        <v>590</v>
      </c>
      <c r="C733" s="10" t="s">
        <v>17</v>
      </c>
      <c r="D733" s="11" t="s">
        <v>47</v>
      </c>
      <c r="E733" s="11" t="str">
        <f>CONCATENATE(Tabela132[[#This Row],[TRAMITE_SETOR]],"_Atualiz")</f>
        <v>CLC_Atualiz</v>
      </c>
      <c r="F733" s="12" t="s">
        <v>48</v>
      </c>
      <c r="G733" s="12"/>
      <c r="H733" s="25">
        <v>41577.665277777778</v>
      </c>
      <c r="I733" s="25">
        <v>41577.75</v>
      </c>
      <c r="J733" s="26" t="s">
        <v>204</v>
      </c>
      <c r="K733" s="14">
        <f t="shared" si="22"/>
        <v>8.4722222221898846E-2</v>
      </c>
      <c r="L733" s="15">
        <f t="shared" si="23"/>
        <v>8.4722222221898846E-2</v>
      </c>
      <c r="M733" s="16">
        <f>NETWORKDAYS.INTL(DATE(YEAR(H733),MONTH(I733),DAY(H733)),DATE(YEAR(I733),MONTH(I733),DAY(I733)),1,[1]LISTAFERIADOS!$B$2:$B$194)</f>
        <v>1</v>
      </c>
      <c r="N733" s="17" t="str">
        <f>CONCATENATE(HOUR(Tabela132[[#This Row],[DATA INICIO]]),":",MINUTE(Tabela132[[#This Row],[DATA INICIO]]))</f>
        <v>15:58</v>
      </c>
      <c r="O733" s="12"/>
    </row>
    <row r="734" spans="1:15" ht="51" hidden="1" x14ac:dyDescent="0.25">
      <c r="A734" s="22" t="s">
        <v>113</v>
      </c>
      <c r="B734" s="23" t="s">
        <v>590</v>
      </c>
      <c r="C734" s="10" t="s">
        <v>17</v>
      </c>
      <c r="D734" s="11" t="s">
        <v>50</v>
      </c>
      <c r="E734" s="11" t="str">
        <f>CONCATENATE(Tabela132[[#This Row],[TRAMITE_SETOR]],"_Atualiz")</f>
        <v>SC_Atualiz</v>
      </c>
      <c r="F734" s="12" t="s">
        <v>51</v>
      </c>
      <c r="G734" s="12"/>
      <c r="H734" s="25">
        <v>41577.75</v>
      </c>
      <c r="I734" s="25">
        <v>41597.629166666666</v>
      </c>
      <c r="J734" s="26" t="s">
        <v>594</v>
      </c>
      <c r="K734" s="14">
        <f t="shared" si="22"/>
        <v>19.879166666665697</v>
      </c>
      <c r="L734" s="15">
        <f t="shared" si="23"/>
        <v>19.879166666665697</v>
      </c>
      <c r="M734" s="16">
        <f>NETWORKDAYS.INTL(DATE(YEAR(H734),MONTH(I734),DAY(H734)),DATE(YEAR(I734),MONTH(I734),DAY(I734)),1,[1]LISTAFERIADOS!$B$2:$B$194)</f>
        <v>-9</v>
      </c>
      <c r="N734" s="17" t="str">
        <f>CONCATENATE(HOUR(Tabela132[[#This Row],[DATA INICIO]]),":",MINUTE(Tabela132[[#This Row],[DATA INICIO]]))</f>
        <v>18:0</v>
      </c>
      <c r="O734" s="12"/>
    </row>
    <row r="735" spans="1:15" ht="51" hidden="1" x14ac:dyDescent="0.25">
      <c r="A735" s="22" t="s">
        <v>113</v>
      </c>
      <c r="B735" s="23" t="s">
        <v>590</v>
      </c>
      <c r="C735" s="10" t="s">
        <v>17</v>
      </c>
      <c r="D735" s="11" t="s">
        <v>47</v>
      </c>
      <c r="E735" s="11" t="str">
        <f>CONCATENATE(Tabela132[[#This Row],[TRAMITE_SETOR]],"_Atualiz")</f>
        <v>CLC_Atualiz</v>
      </c>
      <c r="F735" s="12" t="s">
        <v>48</v>
      </c>
      <c r="G735" s="12"/>
      <c r="H735" s="25">
        <v>41597.629166666666</v>
      </c>
      <c r="I735" s="25">
        <v>41597.755555555559</v>
      </c>
      <c r="J735" s="26" t="s">
        <v>595</v>
      </c>
      <c r="K735" s="14">
        <f t="shared" si="22"/>
        <v>0.12638888889341615</v>
      </c>
      <c r="L735" s="15">
        <f t="shared" si="23"/>
        <v>0.12638888889341615</v>
      </c>
      <c r="M735" s="16">
        <f>NETWORKDAYS.INTL(DATE(YEAR(H735),MONTH(I735),DAY(H735)),DATE(YEAR(I735),MONTH(I735),DAY(I735)),1,[1]LISTAFERIADOS!$B$2:$B$194)</f>
        <v>1</v>
      </c>
      <c r="N735" s="17" t="str">
        <f>CONCATENATE(HOUR(Tabela132[[#This Row],[DATA INICIO]]),":",MINUTE(Tabela132[[#This Row],[DATA INICIO]]))</f>
        <v>15:6</v>
      </c>
      <c r="O735" s="12"/>
    </row>
    <row r="736" spans="1:15" ht="76.5" hidden="1" x14ac:dyDescent="0.25">
      <c r="A736" s="22" t="s">
        <v>113</v>
      </c>
      <c r="B736" s="23" t="s">
        <v>590</v>
      </c>
      <c r="C736" s="10" t="s">
        <v>17</v>
      </c>
      <c r="D736" s="11" t="s">
        <v>35</v>
      </c>
      <c r="E736" s="11" t="str">
        <f>CONCATENATE(Tabela132[[#This Row],[TRAMITE_SETOR]],"_Atualiz")</f>
        <v>SECADM_Atualiz</v>
      </c>
      <c r="F736" s="12" t="s">
        <v>36</v>
      </c>
      <c r="G736" s="12"/>
      <c r="H736" s="25">
        <v>41597.755555555559</v>
      </c>
      <c r="I736" s="25">
        <v>41598.835416666669</v>
      </c>
      <c r="J736" s="26" t="s">
        <v>596</v>
      </c>
      <c r="K736" s="14">
        <f t="shared" si="22"/>
        <v>1.0798611111094942</v>
      </c>
      <c r="L736" s="15">
        <f t="shared" si="23"/>
        <v>1.0798611111094942</v>
      </c>
      <c r="M736" s="16">
        <f>NETWORKDAYS.INTL(DATE(YEAR(H736),MONTH(I736),DAY(H736)),DATE(YEAR(I736),MONTH(I736),DAY(I736)),1,[1]LISTAFERIADOS!$B$2:$B$194)</f>
        <v>2</v>
      </c>
      <c r="N736" s="17" t="str">
        <f>CONCATENATE(HOUR(Tabela132[[#This Row],[DATA INICIO]]),":",MINUTE(Tabela132[[#This Row],[DATA INICIO]]))</f>
        <v>18:8</v>
      </c>
      <c r="O736" s="12"/>
    </row>
    <row r="737" spans="1:15" ht="51" hidden="1" x14ac:dyDescent="0.25">
      <c r="A737" s="22" t="s">
        <v>113</v>
      </c>
      <c r="B737" s="23" t="s">
        <v>590</v>
      </c>
      <c r="C737" s="10" t="s">
        <v>17</v>
      </c>
      <c r="D737" s="11" t="s">
        <v>47</v>
      </c>
      <c r="E737" s="11" t="str">
        <f>CONCATENATE(Tabela132[[#This Row],[TRAMITE_SETOR]],"_Atualiz")</f>
        <v>CLC_Atualiz</v>
      </c>
      <c r="F737" s="12" t="s">
        <v>48</v>
      </c>
      <c r="G737" s="12"/>
      <c r="H737" s="25">
        <v>41598.835416666669</v>
      </c>
      <c r="I737" s="25">
        <v>41599.665972222225</v>
      </c>
      <c r="J737" s="26" t="s">
        <v>597</v>
      </c>
      <c r="K737" s="14">
        <f t="shared" si="22"/>
        <v>0.83055555555620231</v>
      </c>
      <c r="L737" s="15">
        <f t="shared" si="23"/>
        <v>0.83055555555620231</v>
      </c>
      <c r="M737" s="16">
        <f>NETWORKDAYS.INTL(DATE(YEAR(H737),MONTH(I737),DAY(H737)),DATE(YEAR(I737),MONTH(I737),DAY(I737)),1,[1]LISTAFERIADOS!$B$2:$B$194)</f>
        <v>2</v>
      </c>
      <c r="N737" s="17" t="str">
        <f>CONCATENATE(HOUR(Tabela132[[#This Row],[DATA INICIO]]),":",MINUTE(Tabela132[[#This Row],[DATA INICIO]]))</f>
        <v>20:3</v>
      </c>
      <c r="O737" s="12"/>
    </row>
    <row r="738" spans="1:15" ht="51" hidden="1" x14ac:dyDescent="0.25">
      <c r="A738" s="22" t="s">
        <v>113</v>
      </c>
      <c r="B738" s="23" t="s">
        <v>590</v>
      </c>
      <c r="C738" s="10" t="s">
        <v>17</v>
      </c>
      <c r="D738" s="11" t="s">
        <v>239</v>
      </c>
      <c r="E738" s="11" t="str">
        <f>CONCATENATE(Tabela132[[#This Row],[TRAMITE_SETOR]],"_Atualiz")</f>
        <v>SLIC_Atualiz</v>
      </c>
      <c r="F738" s="12" t="s">
        <v>240</v>
      </c>
      <c r="G738" s="12"/>
      <c r="H738" s="25">
        <v>41599.665972222225</v>
      </c>
      <c r="I738" s="25">
        <v>41605.586111111108</v>
      </c>
      <c r="J738" s="26" t="s">
        <v>363</v>
      </c>
      <c r="K738" s="14">
        <f t="shared" si="22"/>
        <v>5.9201388888832298</v>
      </c>
      <c r="L738" s="15">
        <f t="shared" si="23"/>
        <v>5.9201388888832298</v>
      </c>
      <c r="M738" s="16">
        <f>NETWORKDAYS.INTL(DATE(YEAR(H738),MONTH(I738),DAY(H738)),DATE(YEAR(I738),MONTH(I738),DAY(I738)),1,[1]LISTAFERIADOS!$B$2:$B$194)</f>
        <v>5</v>
      </c>
      <c r="N738" s="17" t="str">
        <f>CONCATENATE(HOUR(Tabela132[[#This Row],[DATA INICIO]]),":",MINUTE(Tabela132[[#This Row],[DATA INICIO]]))</f>
        <v>15:59</v>
      </c>
      <c r="O738" s="12"/>
    </row>
    <row r="739" spans="1:15" ht="38.25" hidden="1" x14ac:dyDescent="0.25">
      <c r="A739" s="22" t="s">
        <v>113</v>
      </c>
      <c r="B739" s="23" t="s">
        <v>590</v>
      </c>
      <c r="C739" s="10" t="s">
        <v>17</v>
      </c>
      <c r="D739" s="11" t="s">
        <v>47</v>
      </c>
      <c r="E739" s="11" t="str">
        <f>CONCATENATE(Tabela132[[#This Row],[TRAMITE_SETOR]],"_Atualiz")</f>
        <v>CLC_Atualiz</v>
      </c>
      <c r="F739" s="12" t="s">
        <v>48</v>
      </c>
      <c r="G739" s="12"/>
      <c r="H739" s="25">
        <v>41605.586111111108</v>
      </c>
      <c r="I739" s="25">
        <v>41605.719444444447</v>
      </c>
      <c r="J739" s="26" t="s">
        <v>476</v>
      </c>
      <c r="K739" s="14">
        <f t="shared" si="22"/>
        <v>0.13333333333866904</v>
      </c>
      <c r="L739" s="15">
        <f t="shared" si="23"/>
        <v>0.13333333333866904</v>
      </c>
      <c r="M739" s="16">
        <f>NETWORKDAYS.INTL(DATE(YEAR(H739),MONTH(I739),DAY(H739)),DATE(YEAR(I739),MONTH(I739),DAY(I739)),1,[1]LISTAFERIADOS!$B$2:$B$194)</f>
        <v>1</v>
      </c>
      <c r="N739" s="17" t="str">
        <f>CONCATENATE(HOUR(Tabela132[[#This Row],[DATA INICIO]]),":",MINUTE(Tabela132[[#This Row],[DATA INICIO]]))</f>
        <v>14:4</v>
      </c>
      <c r="O739" s="12"/>
    </row>
    <row r="740" spans="1:15" ht="25.5" hidden="1" x14ac:dyDescent="0.25">
      <c r="A740" s="22" t="s">
        <v>113</v>
      </c>
      <c r="B740" s="23" t="s">
        <v>590</v>
      </c>
      <c r="C740" s="10" t="s">
        <v>17</v>
      </c>
      <c r="D740" s="11" t="s">
        <v>35</v>
      </c>
      <c r="E740" s="11" t="str">
        <f>CONCATENATE(Tabela132[[#This Row],[TRAMITE_SETOR]],"_Atualiz")</f>
        <v>SECADM_Atualiz</v>
      </c>
      <c r="F740" s="12" t="s">
        <v>36</v>
      </c>
      <c r="G740" s="12"/>
      <c r="H740" s="25">
        <v>41605.719444444447</v>
      </c>
      <c r="I740" s="25">
        <v>41605.803472222222</v>
      </c>
      <c r="J740" s="26" t="s">
        <v>98</v>
      </c>
      <c r="K740" s="14">
        <f t="shared" si="22"/>
        <v>8.4027777775190771E-2</v>
      </c>
      <c r="L740" s="15">
        <f t="shared" si="23"/>
        <v>8.4027777775190771E-2</v>
      </c>
      <c r="M740" s="16">
        <f>NETWORKDAYS.INTL(DATE(YEAR(H740),MONTH(I740),DAY(H740)),DATE(YEAR(I740),MONTH(I740),DAY(I740)),1,[1]LISTAFERIADOS!$B$2:$B$194)</f>
        <v>1</v>
      </c>
      <c r="N740" s="17" t="str">
        <f>CONCATENATE(HOUR(Tabela132[[#This Row],[DATA INICIO]]),":",MINUTE(Tabela132[[#This Row],[DATA INICIO]]))</f>
        <v>17:16</v>
      </c>
      <c r="O740" s="12"/>
    </row>
    <row r="741" spans="1:15" ht="38.25" hidden="1" x14ac:dyDescent="0.25">
      <c r="A741" s="22" t="s">
        <v>113</v>
      </c>
      <c r="B741" s="23" t="s">
        <v>590</v>
      </c>
      <c r="C741" s="10" t="s">
        <v>17</v>
      </c>
      <c r="D741" s="11" t="s">
        <v>66</v>
      </c>
      <c r="E741" s="11" t="str">
        <f>CONCATENATE(Tabela132[[#This Row],[TRAMITE_SETOR]],"_Atualiz")</f>
        <v>CPL_Atualiz</v>
      </c>
      <c r="F741" s="12" t="s">
        <v>67</v>
      </c>
      <c r="G741" s="12"/>
      <c r="H741" s="25">
        <v>41605.803472222222</v>
      </c>
      <c r="I741" s="25">
        <v>41607.769444444442</v>
      </c>
      <c r="J741" s="26" t="s">
        <v>598</v>
      </c>
      <c r="K741" s="14">
        <f t="shared" si="22"/>
        <v>1.9659722222204437</v>
      </c>
      <c r="L741" s="15">
        <f t="shared" si="23"/>
        <v>1.9659722222204437</v>
      </c>
      <c r="M741" s="16">
        <f>NETWORKDAYS.INTL(DATE(YEAR(H741),MONTH(I741),DAY(H741)),DATE(YEAR(I741),MONTH(I741),DAY(I741)),1,[1]LISTAFERIADOS!$B$2:$B$194)</f>
        <v>3</v>
      </c>
      <c r="N741" s="17" t="str">
        <f>CONCATENATE(HOUR(Tabela132[[#This Row],[DATA INICIO]]),":",MINUTE(Tabela132[[#This Row],[DATA INICIO]]))</f>
        <v>19:17</v>
      </c>
      <c r="O741" s="12"/>
    </row>
    <row r="742" spans="1:15" hidden="1" x14ac:dyDescent="0.25">
      <c r="A742" s="22" t="s">
        <v>113</v>
      </c>
      <c r="B742" s="23" t="s">
        <v>590</v>
      </c>
      <c r="C742" s="10" t="s">
        <v>17</v>
      </c>
      <c r="D742" s="11" t="s">
        <v>69</v>
      </c>
      <c r="E742" s="11" t="str">
        <f>CONCATENATE(Tabela132[[#This Row],[TRAMITE_SETOR]],"_Atualiz")</f>
        <v>ASSDG_Atualiz</v>
      </c>
      <c r="F742" s="12" t="s">
        <v>70</v>
      </c>
      <c r="G742" s="12"/>
      <c r="H742" s="25">
        <v>41607.769444444442</v>
      </c>
      <c r="I742" s="25">
        <v>41611.724999999999</v>
      </c>
      <c r="J742" s="26" t="s">
        <v>289</v>
      </c>
      <c r="K742" s="14">
        <f t="shared" si="22"/>
        <v>3.9555555555562023</v>
      </c>
      <c r="L742" s="15">
        <f t="shared" si="23"/>
        <v>3.9555555555562023</v>
      </c>
      <c r="M742" s="16">
        <f>NETWORKDAYS.INTL(DATE(YEAR(H742),MONTH(I742),DAY(H742)),DATE(YEAR(I742),MONTH(I742),DAY(I742)),1,[1]LISTAFERIADOS!$B$2:$B$194)</f>
        <v>-12</v>
      </c>
      <c r="N742" s="17" t="str">
        <f>CONCATENATE(HOUR(Tabela132[[#This Row],[DATA INICIO]]),":",MINUTE(Tabela132[[#This Row],[DATA INICIO]]))</f>
        <v>18:28</v>
      </c>
      <c r="O742" s="12"/>
    </row>
    <row r="743" spans="1:15" ht="51" hidden="1" x14ac:dyDescent="0.25">
      <c r="A743" s="22" t="s">
        <v>113</v>
      </c>
      <c r="B743" s="23" t="s">
        <v>590</v>
      </c>
      <c r="C743" s="10" t="s">
        <v>17</v>
      </c>
      <c r="D743" s="11" t="s">
        <v>54</v>
      </c>
      <c r="E743" s="11" t="str">
        <f>CONCATENATE(Tabela132[[#This Row],[TRAMITE_SETOR]],"_Atualiz")</f>
        <v>SCON_Atualiz</v>
      </c>
      <c r="F743" s="12" t="s">
        <v>55</v>
      </c>
      <c r="G743" s="12"/>
      <c r="H743" s="25">
        <v>41611.724999999999</v>
      </c>
      <c r="I743" s="25">
        <v>41611.756249999999</v>
      </c>
      <c r="J743" s="26" t="s">
        <v>599</v>
      </c>
      <c r="K743" s="14">
        <f t="shared" si="22"/>
        <v>3.125E-2</v>
      </c>
      <c r="L743" s="15">
        <f t="shared" si="23"/>
        <v>3.125E-2</v>
      </c>
      <c r="M743" s="16">
        <f>NETWORKDAYS.INTL(DATE(YEAR(H743),MONTH(I743),DAY(H743)),DATE(YEAR(I743),MONTH(I743),DAY(I743)),1,[1]LISTAFERIADOS!$B$2:$B$194)</f>
        <v>1</v>
      </c>
      <c r="N743" s="17" t="str">
        <f>CONCATENATE(HOUR(Tabela132[[#This Row],[DATA INICIO]]),":",MINUTE(Tabela132[[#This Row],[DATA INICIO]]))</f>
        <v>17:24</v>
      </c>
      <c r="O743" s="12"/>
    </row>
    <row r="744" spans="1:15" ht="38.25" hidden="1" x14ac:dyDescent="0.25">
      <c r="A744" s="22" t="s">
        <v>113</v>
      </c>
      <c r="B744" s="23" t="s">
        <v>590</v>
      </c>
      <c r="C744" s="10" t="s">
        <v>17</v>
      </c>
      <c r="D744" s="11" t="s">
        <v>239</v>
      </c>
      <c r="E744" s="11" t="str">
        <f>CONCATENATE(Tabela132[[#This Row],[TRAMITE_SETOR]],"_Atualiz")</f>
        <v>SLIC_Atualiz</v>
      </c>
      <c r="F744" s="12" t="s">
        <v>240</v>
      </c>
      <c r="G744" s="12"/>
      <c r="H744" s="25">
        <v>41611.756249999999</v>
      </c>
      <c r="I744" s="25">
        <v>41611.797222222223</v>
      </c>
      <c r="J744" s="26" t="s">
        <v>600</v>
      </c>
      <c r="K744" s="14">
        <f t="shared" si="22"/>
        <v>4.0972222224809229E-2</v>
      </c>
      <c r="L744" s="15">
        <f t="shared" si="23"/>
        <v>4.0972222224809229E-2</v>
      </c>
      <c r="M744" s="16">
        <f>NETWORKDAYS.INTL(DATE(YEAR(H744),MONTH(I744),DAY(H744)),DATE(YEAR(I744),MONTH(I744),DAY(I744)),1,[1]LISTAFERIADOS!$B$2:$B$194)</f>
        <v>1</v>
      </c>
      <c r="N744" s="17" t="str">
        <f>CONCATENATE(HOUR(Tabela132[[#This Row],[DATA INICIO]]),":",MINUTE(Tabela132[[#This Row],[DATA INICIO]]))</f>
        <v>18:9</v>
      </c>
      <c r="O744" s="12"/>
    </row>
    <row r="745" spans="1:15" ht="51" hidden="1" x14ac:dyDescent="0.25">
      <c r="A745" s="22" t="s">
        <v>113</v>
      </c>
      <c r="B745" s="23" t="s">
        <v>590</v>
      </c>
      <c r="C745" s="10" t="s">
        <v>17</v>
      </c>
      <c r="D745" s="11" t="s">
        <v>47</v>
      </c>
      <c r="E745" s="11" t="str">
        <f>CONCATENATE(Tabela132[[#This Row],[TRAMITE_SETOR]],"_Atualiz")</f>
        <v>CLC_Atualiz</v>
      </c>
      <c r="F745" s="12" t="s">
        <v>48</v>
      </c>
      <c r="G745" s="12"/>
      <c r="H745" s="25">
        <v>41611.797222222223</v>
      </c>
      <c r="I745" s="25">
        <v>41611.802083333336</v>
      </c>
      <c r="J745" s="26" t="s">
        <v>601</v>
      </c>
      <c r="K745" s="14">
        <f t="shared" si="22"/>
        <v>4.8611111124046147E-3</v>
      </c>
      <c r="L745" s="15">
        <f t="shared" si="23"/>
        <v>4.8611111124046147E-3</v>
      </c>
      <c r="M745" s="16">
        <f>NETWORKDAYS.INTL(DATE(YEAR(H745),MONTH(I745),DAY(H745)),DATE(YEAR(I745),MONTH(I745),DAY(I745)),1,[1]LISTAFERIADOS!$B$2:$B$194)</f>
        <v>1</v>
      </c>
      <c r="N745" s="17" t="str">
        <f>CONCATENATE(HOUR(Tabela132[[#This Row],[DATA INICIO]]),":",MINUTE(Tabela132[[#This Row],[DATA INICIO]]))</f>
        <v>19:8</v>
      </c>
      <c r="O745" s="12"/>
    </row>
    <row r="746" spans="1:15" ht="51" hidden="1" x14ac:dyDescent="0.25">
      <c r="A746" s="22" t="s">
        <v>113</v>
      </c>
      <c r="B746" s="23" t="s">
        <v>590</v>
      </c>
      <c r="C746" s="10" t="s">
        <v>17</v>
      </c>
      <c r="D746" s="11" t="s">
        <v>35</v>
      </c>
      <c r="E746" s="11" t="str">
        <f>CONCATENATE(Tabela132[[#This Row],[TRAMITE_SETOR]],"_Atualiz")</f>
        <v>SECADM_Atualiz</v>
      </c>
      <c r="F746" s="12" t="s">
        <v>36</v>
      </c>
      <c r="G746" s="12"/>
      <c r="H746" s="25">
        <v>41611.802083333336</v>
      </c>
      <c r="I746" s="25">
        <v>41611.8125</v>
      </c>
      <c r="J746" s="26" t="s">
        <v>434</v>
      </c>
      <c r="K746" s="14">
        <f t="shared" si="22"/>
        <v>1.0416666664241347E-2</v>
      </c>
      <c r="L746" s="15">
        <f t="shared" si="23"/>
        <v>1.0416666664241347E-2</v>
      </c>
      <c r="M746" s="16">
        <f>NETWORKDAYS.INTL(DATE(YEAR(H746),MONTH(I746),DAY(H746)),DATE(YEAR(I746),MONTH(I746),DAY(I746)),1,[1]LISTAFERIADOS!$B$2:$B$194)</f>
        <v>1</v>
      </c>
      <c r="N746" s="17" t="str">
        <f>CONCATENATE(HOUR(Tabela132[[#This Row],[DATA INICIO]]),":",MINUTE(Tabela132[[#This Row],[DATA INICIO]]))</f>
        <v>19:15</v>
      </c>
      <c r="O746" s="12"/>
    </row>
    <row r="747" spans="1:15" ht="140.25" hidden="1" x14ac:dyDescent="0.25">
      <c r="A747" s="22" t="s">
        <v>113</v>
      </c>
      <c r="B747" s="23" t="s">
        <v>590</v>
      </c>
      <c r="C747" s="10" t="s">
        <v>17</v>
      </c>
      <c r="D747" s="11" t="s">
        <v>47</v>
      </c>
      <c r="E747" s="11" t="str">
        <f>CONCATENATE(Tabela132[[#This Row],[TRAMITE_SETOR]],"_Atualiz")</f>
        <v>CLC_Atualiz</v>
      </c>
      <c r="F747" s="12" t="s">
        <v>48</v>
      </c>
      <c r="G747" s="12"/>
      <c r="H747" s="25">
        <v>41611.8125</v>
      </c>
      <c r="I747" s="25">
        <v>41612.518750000003</v>
      </c>
      <c r="J747" s="26" t="s">
        <v>602</v>
      </c>
      <c r="K747" s="14">
        <f t="shared" si="22"/>
        <v>0.70625000000291038</v>
      </c>
      <c r="L747" s="15">
        <f t="shared" si="23"/>
        <v>0.70625000000291038</v>
      </c>
      <c r="M747" s="16">
        <f>NETWORKDAYS.INTL(DATE(YEAR(H747),MONTH(I747),DAY(H747)),DATE(YEAR(I747),MONTH(I747),DAY(I747)),1,[1]LISTAFERIADOS!$B$2:$B$194)</f>
        <v>2</v>
      </c>
      <c r="N747" s="17" t="str">
        <f>CONCATENATE(HOUR(Tabela132[[#This Row],[DATA INICIO]]),":",MINUTE(Tabela132[[#This Row],[DATA INICIO]]))</f>
        <v>19:30</v>
      </c>
      <c r="O747" s="12"/>
    </row>
    <row r="748" spans="1:15" ht="63.75" hidden="1" x14ac:dyDescent="0.25">
      <c r="A748" s="22" t="s">
        <v>113</v>
      </c>
      <c r="B748" s="23" t="s">
        <v>590</v>
      </c>
      <c r="C748" s="10" t="s">
        <v>17</v>
      </c>
      <c r="D748" s="11" t="s">
        <v>66</v>
      </c>
      <c r="E748" s="11" t="str">
        <f>CONCATENATE(Tabela132[[#This Row],[TRAMITE_SETOR]],"_Atualiz")</f>
        <v>CPL_Atualiz</v>
      </c>
      <c r="F748" s="12" t="s">
        <v>67</v>
      </c>
      <c r="G748" s="12"/>
      <c r="H748" s="25">
        <v>41612.518750000003</v>
      </c>
      <c r="I748" s="25">
        <v>41612.593055555553</v>
      </c>
      <c r="J748" s="26" t="s">
        <v>603</v>
      </c>
      <c r="K748" s="14">
        <f t="shared" si="22"/>
        <v>7.4305555550381541E-2</v>
      </c>
      <c r="L748" s="15">
        <f t="shared" si="23"/>
        <v>7.4305555550381541E-2</v>
      </c>
      <c r="M748" s="16">
        <f>NETWORKDAYS.INTL(DATE(YEAR(H748),MONTH(I748),DAY(H748)),DATE(YEAR(I748),MONTH(I748),DAY(I748)),1,[1]LISTAFERIADOS!$B$2:$B$194)</f>
        <v>1</v>
      </c>
      <c r="N748" s="17" t="str">
        <f>CONCATENATE(HOUR(Tabela132[[#This Row],[DATA INICIO]]),":",MINUTE(Tabela132[[#This Row],[DATA INICIO]]))</f>
        <v>12:27</v>
      </c>
      <c r="O748" s="12"/>
    </row>
    <row r="749" spans="1:15" hidden="1" x14ac:dyDescent="0.25">
      <c r="A749" s="22" t="s">
        <v>113</v>
      </c>
      <c r="B749" s="23" t="s">
        <v>590</v>
      </c>
      <c r="C749" s="10" t="s">
        <v>17</v>
      </c>
      <c r="D749" s="11" t="s">
        <v>69</v>
      </c>
      <c r="E749" s="11" t="str">
        <f>CONCATENATE(Tabela132[[#This Row],[TRAMITE_SETOR]],"_Atualiz")</f>
        <v>ASSDG_Atualiz</v>
      </c>
      <c r="F749" s="12" t="s">
        <v>70</v>
      </c>
      <c r="G749" s="12"/>
      <c r="H749" s="25">
        <v>41612.593055555553</v>
      </c>
      <c r="I749" s="25">
        <v>41612.631944444445</v>
      </c>
      <c r="J749" s="26" t="s">
        <v>289</v>
      </c>
      <c r="K749" s="14">
        <f t="shared" si="22"/>
        <v>3.888888889196096E-2</v>
      </c>
      <c r="L749" s="15">
        <f t="shared" si="23"/>
        <v>3.888888889196096E-2</v>
      </c>
      <c r="M749" s="16">
        <f>NETWORKDAYS.INTL(DATE(YEAR(H749),MONTH(I749),DAY(H749)),DATE(YEAR(I749),MONTH(I749),DAY(I749)),1,[1]LISTAFERIADOS!$B$2:$B$194)</f>
        <v>1</v>
      </c>
      <c r="N749" s="17" t="str">
        <f>CONCATENATE(HOUR(Tabela132[[#This Row],[DATA INICIO]]),":",MINUTE(Tabela132[[#This Row],[DATA INICIO]]))</f>
        <v>14:14</v>
      </c>
      <c r="O749" s="12"/>
    </row>
    <row r="750" spans="1:15" ht="76.5" hidden="1" x14ac:dyDescent="0.25">
      <c r="A750" s="22" t="s">
        <v>113</v>
      </c>
      <c r="B750" s="23" t="s">
        <v>590</v>
      </c>
      <c r="C750" s="10" t="s">
        <v>17</v>
      </c>
      <c r="D750" s="11" t="s">
        <v>21</v>
      </c>
      <c r="E750" s="11" t="str">
        <f>CONCATENATE(Tabela132[[#This Row],[TRAMITE_SETOR]],"_Atualiz")</f>
        <v>DG_Atualiz</v>
      </c>
      <c r="F750" s="12" t="s">
        <v>22</v>
      </c>
      <c r="G750" s="12"/>
      <c r="H750" s="25">
        <v>41612.631944444445</v>
      </c>
      <c r="I750" s="25">
        <v>41612.728472222225</v>
      </c>
      <c r="J750" s="26" t="s">
        <v>583</v>
      </c>
      <c r="K750" s="14">
        <f t="shared" si="22"/>
        <v>9.6527777779556345E-2</v>
      </c>
      <c r="L750" s="15">
        <f t="shared" si="23"/>
        <v>9.6527777779556345E-2</v>
      </c>
      <c r="M750" s="16">
        <f>NETWORKDAYS.INTL(DATE(YEAR(H750),MONTH(I750),DAY(H750)),DATE(YEAR(I750),MONTH(I750),DAY(I750)),1,[1]LISTAFERIADOS!$B$2:$B$194)</f>
        <v>1</v>
      </c>
      <c r="N750" s="17" t="str">
        <f>CONCATENATE(HOUR(Tabela132[[#This Row],[DATA INICIO]]),":",MINUTE(Tabela132[[#This Row],[DATA INICIO]]))</f>
        <v>15:10</v>
      </c>
      <c r="O750" s="12"/>
    </row>
    <row r="751" spans="1:15" ht="25.5" hidden="1" x14ac:dyDescent="0.25">
      <c r="A751" s="22" t="s">
        <v>113</v>
      </c>
      <c r="B751" s="23" t="s">
        <v>590</v>
      </c>
      <c r="C751" s="10" t="s">
        <v>17</v>
      </c>
      <c r="D751" s="11" t="s">
        <v>239</v>
      </c>
      <c r="E751" s="11" t="str">
        <f>CONCATENATE(Tabela132[[#This Row],[TRAMITE_SETOR]],"_Atualiz")</f>
        <v>SLIC_Atualiz</v>
      </c>
      <c r="F751" s="12" t="s">
        <v>240</v>
      </c>
      <c r="G751" s="12"/>
      <c r="H751" s="25">
        <v>41612.728472222225</v>
      </c>
      <c r="I751" s="25">
        <v>41612.743750000001</v>
      </c>
      <c r="J751" s="26" t="s">
        <v>286</v>
      </c>
      <c r="K751" s="14">
        <f t="shared" si="22"/>
        <v>1.5277777776645962E-2</v>
      </c>
      <c r="L751" s="15">
        <f t="shared" si="23"/>
        <v>1.5277777776645962E-2</v>
      </c>
      <c r="M751" s="16">
        <f>NETWORKDAYS.INTL(DATE(YEAR(H751),MONTH(I751),DAY(H751)),DATE(YEAR(I751),MONTH(I751),DAY(I751)),1,[1]LISTAFERIADOS!$B$2:$B$194)</f>
        <v>1</v>
      </c>
      <c r="N751" s="17" t="str">
        <f>CONCATENATE(HOUR(Tabela132[[#This Row],[DATA INICIO]]),":",MINUTE(Tabela132[[#This Row],[DATA INICIO]]))</f>
        <v>17:29</v>
      </c>
      <c r="O751" s="12"/>
    </row>
    <row r="752" spans="1:15" ht="38.25" hidden="1" x14ac:dyDescent="0.25">
      <c r="A752" s="22" t="s">
        <v>113</v>
      </c>
      <c r="B752" s="23" t="s">
        <v>590</v>
      </c>
      <c r="C752" s="10" t="s">
        <v>17</v>
      </c>
      <c r="D752" s="11" t="s">
        <v>66</v>
      </c>
      <c r="E752" s="11" t="str">
        <f>CONCATENATE(Tabela132[[#This Row],[TRAMITE_SETOR]],"_Atualiz")</f>
        <v>CPL_Atualiz</v>
      </c>
      <c r="F752" s="12" t="s">
        <v>67</v>
      </c>
      <c r="G752" s="12"/>
      <c r="H752" s="25">
        <v>41612.743750000001</v>
      </c>
      <c r="I752" s="25">
        <v>41612.791666666664</v>
      </c>
      <c r="J752" s="26" t="s">
        <v>604</v>
      </c>
      <c r="K752" s="14">
        <f t="shared" si="22"/>
        <v>4.7916666662786156E-2</v>
      </c>
      <c r="L752" s="15">
        <f t="shared" si="23"/>
        <v>4.7916666662786156E-2</v>
      </c>
      <c r="M752" s="16">
        <f>NETWORKDAYS.INTL(DATE(YEAR(H752),MONTH(I752),DAY(H752)),DATE(YEAR(I752),MONTH(I752),DAY(I752)),1,[1]LISTAFERIADOS!$B$2:$B$194)</f>
        <v>1</v>
      </c>
      <c r="N752" s="17" t="str">
        <f>CONCATENATE(HOUR(Tabela132[[#This Row],[DATA INICIO]]),":",MINUTE(Tabela132[[#This Row],[DATA INICIO]]))</f>
        <v>17:51</v>
      </c>
      <c r="O752" s="12"/>
    </row>
    <row r="753" spans="1:15" ht="25.5" hidden="1" x14ac:dyDescent="0.25">
      <c r="A753" s="22" t="s">
        <v>113</v>
      </c>
      <c r="B753" s="23" t="s">
        <v>590</v>
      </c>
      <c r="C753" s="10" t="s">
        <v>17</v>
      </c>
      <c r="D753" s="11" t="s">
        <v>239</v>
      </c>
      <c r="E753" s="11" t="str">
        <f>CONCATENATE(Tabela132[[#This Row],[TRAMITE_SETOR]],"_Atualiz")</f>
        <v>SLIC_Atualiz</v>
      </c>
      <c r="F753" s="12" t="s">
        <v>240</v>
      </c>
      <c r="G753" s="12"/>
      <c r="H753" s="25">
        <v>41612.791666666664</v>
      </c>
      <c r="I753" s="25">
        <v>41613.729861111111</v>
      </c>
      <c r="J753" s="26" t="s">
        <v>251</v>
      </c>
      <c r="K753" s="14">
        <f t="shared" si="22"/>
        <v>0.93819444444670808</v>
      </c>
      <c r="L753" s="15">
        <f t="shared" si="23"/>
        <v>0.93819444444670808</v>
      </c>
      <c r="M753" s="16">
        <f>NETWORKDAYS.INTL(DATE(YEAR(H753),MONTH(I753),DAY(H753)),DATE(YEAR(I753),MONTH(I753),DAY(I753)),1,[1]LISTAFERIADOS!$B$2:$B$194)</f>
        <v>2</v>
      </c>
      <c r="N753" s="17" t="str">
        <f>CONCATENATE(HOUR(Tabela132[[#This Row],[DATA INICIO]]),":",MINUTE(Tabela132[[#This Row],[DATA INICIO]]))</f>
        <v>19:0</v>
      </c>
      <c r="O753" s="12"/>
    </row>
    <row r="754" spans="1:15" ht="89.25" hidden="1" x14ac:dyDescent="0.25">
      <c r="A754" s="22" t="s">
        <v>113</v>
      </c>
      <c r="B754" s="23" t="s">
        <v>590</v>
      </c>
      <c r="C754" s="10" t="s">
        <v>17</v>
      </c>
      <c r="D754" s="11" t="s">
        <v>66</v>
      </c>
      <c r="E754" s="11" t="str">
        <f>CONCATENATE(Tabela132[[#This Row],[TRAMITE_SETOR]],"_Atualiz")</f>
        <v>CPL_Atualiz</v>
      </c>
      <c r="F754" s="12" t="s">
        <v>67</v>
      </c>
      <c r="G754" s="12"/>
      <c r="H754" s="25">
        <v>41613.729861111111</v>
      </c>
      <c r="I754" s="25">
        <v>41638.595138888886</v>
      </c>
      <c r="J754" s="26" t="s">
        <v>605</v>
      </c>
      <c r="K754" s="14">
        <f t="shared" si="22"/>
        <v>24.865277777775191</v>
      </c>
      <c r="L754" s="15">
        <f t="shared" si="23"/>
        <v>24.865277777775191</v>
      </c>
      <c r="M754" s="16">
        <f>NETWORKDAYS.INTL(DATE(YEAR(H754),MONTH(I754),DAY(H754)),DATE(YEAR(I754),MONTH(I754),DAY(I754)),1,[1]LISTAFERIADOS!$B$2:$B$194)</f>
        <v>10</v>
      </c>
      <c r="N754" s="17" t="str">
        <f>CONCATENATE(HOUR(Tabela132[[#This Row],[DATA INICIO]]),":",MINUTE(Tabela132[[#This Row],[DATA INICIO]]))</f>
        <v>17:31</v>
      </c>
      <c r="O754" s="12"/>
    </row>
    <row r="755" spans="1:15" ht="38.25" hidden="1" x14ac:dyDescent="0.25">
      <c r="A755" s="22" t="s">
        <v>113</v>
      </c>
      <c r="B755" s="23" t="s">
        <v>590</v>
      </c>
      <c r="C755" s="10" t="s">
        <v>17</v>
      </c>
      <c r="D755" s="11" t="s">
        <v>69</v>
      </c>
      <c r="E755" s="11" t="str">
        <f>CONCATENATE(Tabela132[[#This Row],[TRAMITE_SETOR]],"_Atualiz")</f>
        <v>ASSDG_Atualiz</v>
      </c>
      <c r="F755" s="12" t="s">
        <v>70</v>
      </c>
      <c r="G755" s="12"/>
      <c r="H755" s="25">
        <v>41638.595138888886</v>
      </c>
      <c r="I755" s="25">
        <v>41638.609027777777</v>
      </c>
      <c r="J755" s="26" t="s">
        <v>481</v>
      </c>
      <c r="K755" s="14">
        <f t="shared" si="22"/>
        <v>1.3888888890505768E-2</v>
      </c>
      <c r="L755" s="15">
        <f t="shared" si="23"/>
        <v>1.3888888890505768E-2</v>
      </c>
      <c r="M755" s="16">
        <f>NETWORKDAYS.INTL(DATE(YEAR(H755),MONTH(I755),DAY(H755)),DATE(YEAR(I755),MONTH(I755),DAY(I755)),1,[1]LISTAFERIADOS!$B$2:$B$194)</f>
        <v>0</v>
      </c>
      <c r="N755" s="17" t="str">
        <f>CONCATENATE(HOUR(Tabela132[[#This Row],[DATA INICIO]]),":",MINUTE(Tabela132[[#This Row],[DATA INICIO]]))</f>
        <v>14:17</v>
      </c>
      <c r="O755" s="12"/>
    </row>
    <row r="756" spans="1:15" hidden="1" x14ac:dyDescent="0.25">
      <c r="A756" s="22" t="s">
        <v>113</v>
      </c>
      <c r="B756" s="23" t="s">
        <v>606</v>
      </c>
      <c r="C756" s="10" t="s">
        <v>222</v>
      </c>
      <c r="D756" s="11" t="s">
        <v>484</v>
      </c>
      <c r="E756" s="11" t="str">
        <f>CONCATENATE(Tabela132[[#This Row],[TRAMITE_SETOR]],"_Atualiz")</f>
        <v>SMIC_Atualiz</v>
      </c>
      <c r="F756" s="12" t="s">
        <v>303</v>
      </c>
      <c r="G756" s="19" t="s">
        <v>26</v>
      </c>
      <c r="H756" s="25">
        <v>42227.54583333333</v>
      </c>
      <c r="I756" s="25">
        <v>42229.54583333333</v>
      </c>
      <c r="J756" s="26" t="s">
        <v>20</v>
      </c>
      <c r="K756" s="14">
        <f t="shared" si="22"/>
        <v>2</v>
      </c>
      <c r="L756" s="15">
        <f t="shared" si="23"/>
        <v>2</v>
      </c>
      <c r="M756" s="16">
        <f>NETWORKDAYS.INTL(DATE(YEAR(H756),MONTH(I756),DAY(H756)),DATE(YEAR(I756),MONTH(I756),DAY(I756)),1,[1]LISTAFERIADOS!$B$2:$B$194)</f>
        <v>2</v>
      </c>
      <c r="N756" s="17" t="str">
        <f>CONCATENATE(HOUR(Tabela132[[#This Row],[DATA INICIO]]),":",MINUTE(Tabela132[[#This Row],[DATA INICIO]]))</f>
        <v>13:6</v>
      </c>
      <c r="O756" s="12"/>
    </row>
    <row r="757" spans="1:15" ht="51" hidden="1" x14ac:dyDescent="0.25">
      <c r="A757" s="22" t="s">
        <v>113</v>
      </c>
      <c r="B757" s="23" t="s">
        <v>606</v>
      </c>
      <c r="C757" s="10" t="s">
        <v>222</v>
      </c>
      <c r="D757" s="11" t="s">
        <v>28</v>
      </c>
      <c r="E757" s="11" t="str">
        <f>CONCATENATE(Tabela132[[#This Row],[TRAMITE_SETOR]],"_Atualiz")</f>
        <v>CIP_Atualiz</v>
      </c>
      <c r="F757" s="12" t="s">
        <v>29</v>
      </c>
      <c r="G757" s="19" t="s">
        <v>26</v>
      </c>
      <c r="H757" s="25">
        <v>42229.54583333333</v>
      </c>
      <c r="I757" s="25">
        <v>42236.445833333331</v>
      </c>
      <c r="J757" s="26" t="s">
        <v>508</v>
      </c>
      <c r="K757" s="14">
        <f t="shared" si="22"/>
        <v>6.9000000000014552</v>
      </c>
      <c r="L757" s="15">
        <f t="shared" si="23"/>
        <v>6.9000000000014552</v>
      </c>
      <c r="M757" s="16">
        <f>NETWORKDAYS.INTL(DATE(YEAR(H757),MONTH(I757),DAY(H757)),DATE(YEAR(I757),MONTH(I757),DAY(I757)),1,[1]LISTAFERIADOS!$B$2:$B$194)</f>
        <v>6</v>
      </c>
      <c r="N757" s="17" t="str">
        <f>CONCATENATE(HOUR(Tabela132[[#This Row],[DATA INICIO]]),":",MINUTE(Tabela132[[#This Row],[DATA INICIO]]))</f>
        <v>13:6</v>
      </c>
      <c r="O757" s="12"/>
    </row>
    <row r="758" spans="1:15" ht="25.5" hidden="1" x14ac:dyDescent="0.25">
      <c r="A758" s="22" t="s">
        <v>113</v>
      </c>
      <c r="B758" s="23" t="s">
        <v>606</v>
      </c>
      <c r="C758" s="10" t="s">
        <v>222</v>
      </c>
      <c r="D758" s="11" t="s">
        <v>484</v>
      </c>
      <c r="E758" s="11" t="str">
        <f>CONCATENATE(Tabela132[[#This Row],[TRAMITE_SETOR]],"_Atualiz")</f>
        <v>SMIC_Atualiz</v>
      </c>
      <c r="F758" s="12" t="s">
        <v>303</v>
      </c>
      <c r="G758" s="19" t="s">
        <v>26</v>
      </c>
      <c r="H758" s="25">
        <v>42236.445833333331</v>
      </c>
      <c r="I758" s="25">
        <v>42236.841666666667</v>
      </c>
      <c r="J758" s="26" t="s">
        <v>306</v>
      </c>
      <c r="K758" s="14">
        <f t="shared" si="22"/>
        <v>0.39583333333575865</v>
      </c>
      <c r="L758" s="15">
        <f t="shared" si="23"/>
        <v>0.39583333333575865</v>
      </c>
      <c r="M758" s="16">
        <f>NETWORKDAYS.INTL(DATE(YEAR(H758),MONTH(I758),DAY(H758)),DATE(YEAR(I758),MONTH(I758),DAY(I758)),1,[1]LISTAFERIADOS!$B$2:$B$194)</f>
        <v>1</v>
      </c>
      <c r="N758" s="17" t="str">
        <f>CONCATENATE(HOUR(Tabela132[[#This Row],[DATA INICIO]]),":",MINUTE(Tabela132[[#This Row],[DATA INICIO]]))</f>
        <v>10:42</v>
      </c>
      <c r="O758" s="12"/>
    </row>
    <row r="759" spans="1:15" ht="38.25" hidden="1" x14ac:dyDescent="0.25">
      <c r="A759" s="22" t="s">
        <v>113</v>
      </c>
      <c r="B759" s="23" t="s">
        <v>606</v>
      </c>
      <c r="C759" s="10" t="s">
        <v>222</v>
      </c>
      <c r="D759" s="11" t="s">
        <v>28</v>
      </c>
      <c r="E759" s="11" t="str">
        <f>CONCATENATE(Tabela132[[#This Row],[TRAMITE_SETOR]],"_Atualiz")</f>
        <v>CIP_Atualiz</v>
      </c>
      <c r="F759" s="12" t="s">
        <v>29</v>
      </c>
      <c r="G759" s="19" t="s">
        <v>26</v>
      </c>
      <c r="H759" s="25">
        <v>42236.841666666667</v>
      </c>
      <c r="I759" s="25">
        <v>42237.466666666667</v>
      </c>
      <c r="J759" s="26" t="s">
        <v>499</v>
      </c>
      <c r="K759" s="14">
        <f t="shared" si="22"/>
        <v>0.625</v>
      </c>
      <c r="L759" s="15">
        <f t="shared" si="23"/>
        <v>0.625</v>
      </c>
      <c r="M759" s="16">
        <f>NETWORKDAYS.INTL(DATE(YEAR(H759),MONTH(I759),DAY(H759)),DATE(YEAR(I759),MONTH(I759),DAY(I759)),1,[1]LISTAFERIADOS!$B$2:$B$194)</f>
        <v>2</v>
      </c>
      <c r="N759" s="17" t="str">
        <f>CONCATENATE(HOUR(Tabela132[[#This Row],[DATA INICIO]]),":",MINUTE(Tabela132[[#This Row],[DATA INICIO]]))</f>
        <v>20:12</v>
      </c>
      <c r="O759" s="12"/>
    </row>
    <row r="760" spans="1:15" ht="127.5" hidden="1" x14ac:dyDescent="0.25">
      <c r="A760" s="22" t="s">
        <v>113</v>
      </c>
      <c r="B760" s="23" t="s">
        <v>606</v>
      </c>
      <c r="C760" s="10" t="s">
        <v>222</v>
      </c>
      <c r="D760" s="11" t="s">
        <v>35</v>
      </c>
      <c r="E760" s="11" t="str">
        <f>CONCATENATE(Tabela132[[#This Row],[TRAMITE_SETOR]],"_Atualiz")</f>
        <v>SECADM_Atualiz</v>
      </c>
      <c r="F760" s="12" t="s">
        <v>36</v>
      </c>
      <c r="G760" s="12"/>
      <c r="H760" s="25">
        <v>42237.466666666667</v>
      </c>
      <c r="I760" s="25">
        <v>42240.680555555555</v>
      </c>
      <c r="J760" s="26" t="s">
        <v>607</v>
      </c>
      <c r="K760" s="14">
        <f t="shared" si="22"/>
        <v>3.2138888888875954</v>
      </c>
      <c r="L760" s="15">
        <f t="shared" si="23"/>
        <v>3.2138888888875954</v>
      </c>
      <c r="M760" s="16">
        <f>NETWORKDAYS.INTL(DATE(YEAR(H760),MONTH(I760),DAY(H760)),DATE(YEAR(I760),MONTH(I760),DAY(I760)),1,[1]LISTAFERIADOS!$B$2:$B$194)</f>
        <v>2</v>
      </c>
      <c r="N760" s="17" t="str">
        <f>CONCATENATE(HOUR(Tabela132[[#This Row],[DATA INICIO]]),":",MINUTE(Tabela132[[#This Row],[DATA INICIO]]))</f>
        <v>11:12</v>
      </c>
      <c r="O760" s="12"/>
    </row>
    <row r="761" spans="1:15" ht="76.5" hidden="1" x14ac:dyDescent="0.25">
      <c r="A761" s="22" t="s">
        <v>113</v>
      </c>
      <c r="B761" s="23" t="s">
        <v>606</v>
      </c>
      <c r="C761" s="10" t="s">
        <v>222</v>
      </c>
      <c r="D761" s="11" t="s">
        <v>38</v>
      </c>
      <c r="E761" s="11" t="str">
        <f>CONCATENATE(Tabela132[[#This Row],[TRAMITE_SETOR]],"_Atualiz")</f>
        <v>SPO_Atualiz</v>
      </c>
      <c r="F761" s="12" t="s">
        <v>39</v>
      </c>
      <c r="G761" s="12"/>
      <c r="H761" s="25">
        <v>42240.680555555555</v>
      </c>
      <c r="I761" s="25">
        <v>42240.771527777775</v>
      </c>
      <c r="J761" s="26" t="s">
        <v>40</v>
      </c>
      <c r="K761" s="14">
        <f t="shared" si="22"/>
        <v>9.0972222220443655E-2</v>
      </c>
      <c r="L761" s="15">
        <f t="shared" si="23"/>
        <v>9.0972222220443655E-2</v>
      </c>
      <c r="M761" s="16">
        <f>NETWORKDAYS.INTL(DATE(YEAR(H761),MONTH(I761),DAY(H761)),DATE(YEAR(I761),MONTH(I761),DAY(I761)),1,[1]LISTAFERIADOS!$B$2:$B$194)</f>
        <v>1</v>
      </c>
      <c r="N761" s="17" t="str">
        <f>CONCATENATE(HOUR(Tabela132[[#This Row],[DATA INICIO]]),":",MINUTE(Tabela132[[#This Row],[DATA INICIO]]))</f>
        <v>16:20</v>
      </c>
      <c r="O761" s="12"/>
    </row>
    <row r="762" spans="1:15" ht="51" hidden="1" x14ac:dyDescent="0.25">
      <c r="A762" s="22" t="s">
        <v>113</v>
      </c>
      <c r="B762" s="23" t="s">
        <v>606</v>
      </c>
      <c r="C762" s="10" t="s">
        <v>222</v>
      </c>
      <c r="D762" s="11" t="s">
        <v>484</v>
      </c>
      <c r="E762" s="11" t="str">
        <f>CONCATENATE(Tabela132[[#This Row],[TRAMITE_SETOR]],"_Atualiz")</f>
        <v>SMIC_Atualiz</v>
      </c>
      <c r="F762" s="12" t="s">
        <v>303</v>
      </c>
      <c r="G762" s="19" t="s">
        <v>26</v>
      </c>
      <c r="H762" s="25">
        <v>42240.771527777775</v>
      </c>
      <c r="I762" s="25">
        <v>42241.633333333331</v>
      </c>
      <c r="J762" s="26" t="s">
        <v>608</v>
      </c>
      <c r="K762" s="14">
        <f t="shared" si="22"/>
        <v>0.86180555555620231</v>
      </c>
      <c r="L762" s="15">
        <f t="shared" si="23"/>
        <v>0.86180555555620231</v>
      </c>
      <c r="M762" s="16">
        <f>NETWORKDAYS.INTL(DATE(YEAR(H762),MONTH(I762),DAY(H762)),DATE(YEAR(I762),MONTH(I762),DAY(I762)),1,[1]LISTAFERIADOS!$B$2:$B$194)</f>
        <v>2</v>
      </c>
      <c r="N762" s="17" t="str">
        <f>CONCATENATE(HOUR(Tabela132[[#This Row],[DATA INICIO]]),":",MINUTE(Tabela132[[#This Row],[DATA INICIO]]))</f>
        <v>18:31</v>
      </c>
      <c r="O762" s="12"/>
    </row>
    <row r="763" spans="1:15" ht="63.75" hidden="1" x14ac:dyDescent="0.25">
      <c r="A763" s="22" t="s">
        <v>113</v>
      </c>
      <c r="B763" s="23" t="s">
        <v>606</v>
      </c>
      <c r="C763" s="10" t="s">
        <v>222</v>
      </c>
      <c r="D763" s="11" t="s">
        <v>38</v>
      </c>
      <c r="E763" s="11" t="str">
        <f>CONCATENATE(Tabela132[[#This Row],[TRAMITE_SETOR]],"_Atualiz")</f>
        <v>SPO_Atualiz</v>
      </c>
      <c r="F763" s="12" t="s">
        <v>39</v>
      </c>
      <c r="G763" s="12"/>
      <c r="H763" s="25">
        <v>42241.633333333331</v>
      </c>
      <c r="I763" s="25">
        <v>42241.677777777775</v>
      </c>
      <c r="J763" s="26" t="s">
        <v>609</v>
      </c>
      <c r="K763" s="14">
        <f t="shared" si="22"/>
        <v>4.4444444443797693E-2</v>
      </c>
      <c r="L763" s="15">
        <f t="shared" si="23"/>
        <v>4.4444444443797693E-2</v>
      </c>
      <c r="M763" s="16">
        <f>NETWORKDAYS.INTL(DATE(YEAR(H763),MONTH(I763),DAY(H763)),DATE(YEAR(I763),MONTH(I763),DAY(I763)),1,[1]LISTAFERIADOS!$B$2:$B$194)</f>
        <v>1</v>
      </c>
      <c r="N763" s="17" t="str">
        <f>CONCATENATE(HOUR(Tabela132[[#This Row],[DATA INICIO]]),":",MINUTE(Tabela132[[#This Row],[DATA INICIO]]))</f>
        <v>15:12</v>
      </c>
      <c r="O763" s="12"/>
    </row>
    <row r="764" spans="1:15" ht="25.5" hidden="1" x14ac:dyDescent="0.25">
      <c r="A764" s="22" t="s">
        <v>113</v>
      </c>
      <c r="B764" s="23" t="s">
        <v>606</v>
      </c>
      <c r="C764" s="10" t="s">
        <v>222</v>
      </c>
      <c r="D764" s="11" t="s">
        <v>41</v>
      </c>
      <c r="E764" s="11" t="str">
        <f>CONCATENATE(Tabela132[[#This Row],[TRAMITE_SETOR]],"_Atualiz")</f>
        <v>CO_Atualiz</v>
      </c>
      <c r="F764" s="12" t="s">
        <v>42</v>
      </c>
      <c r="G764" s="12"/>
      <c r="H764" s="25">
        <v>42241.677777777775</v>
      </c>
      <c r="I764" s="25">
        <v>42241.713888888888</v>
      </c>
      <c r="J764" s="26" t="s">
        <v>468</v>
      </c>
      <c r="K764" s="14">
        <f t="shared" si="22"/>
        <v>3.6111111112404615E-2</v>
      </c>
      <c r="L764" s="15">
        <f t="shared" si="23"/>
        <v>3.6111111112404615E-2</v>
      </c>
      <c r="M764" s="16">
        <f>NETWORKDAYS.INTL(DATE(YEAR(H764),MONTH(I764),DAY(H764)),DATE(YEAR(I764),MONTH(I764),DAY(I764)),1,[1]LISTAFERIADOS!$B$2:$B$194)</f>
        <v>1</v>
      </c>
      <c r="N764" s="17" t="str">
        <f>CONCATENATE(HOUR(Tabela132[[#This Row],[DATA INICIO]]),":",MINUTE(Tabela132[[#This Row],[DATA INICIO]]))</f>
        <v>16:16</v>
      </c>
      <c r="O764" s="12"/>
    </row>
    <row r="765" spans="1:15" ht="51" hidden="1" x14ac:dyDescent="0.25">
      <c r="A765" s="22" t="s">
        <v>113</v>
      </c>
      <c r="B765" s="23" t="s">
        <v>606</v>
      </c>
      <c r="C765" s="10" t="s">
        <v>222</v>
      </c>
      <c r="D765" s="11" t="s">
        <v>44</v>
      </c>
      <c r="E765" s="11" t="str">
        <f>CONCATENATE(Tabela132[[#This Row],[TRAMITE_SETOR]],"_Atualiz")</f>
        <v>SECOFC_Atualiz</v>
      </c>
      <c r="F765" s="12" t="s">
        <v>45</v>
      </c>
      <c r="G765" s="12"/>
      <c r="H765" s="25">
        <v>42241.713888888888</v>
      </c>
      <c r="I765" s="25">
        <v>42241.760416666664</v>
      </c>
      <c r="J765" s="26" t="s">
        <v>46</v>
      </c>
      <c r="K765" s="14">
        <f t="shared" si="22"/>
        <v>4.6527777776645962E-2</v>
      </c>
      <c r="L765" s="15">
        <f t="shared" si="23"/>
        <v>4.6527777776645962E-2</v>
      </c>
      <c r="M765" s="16">
        <f>NETWORKDAYS.INTL(DATE(YEAR(H765),MONTH(I765),DAY(H765)),DATE(YEAR(I765),MONTH(I765),DAY(I765)),1,[1]LISTAFERIADOS!$B$2:$B$194)</f>
        <v>1</v>
      </c>
      <c r="N765" s="17" t="str">
        <f>CONCATENATE(HOUR(Tabela132[[#This Row],[DATA INICIO]]),":",MINUTE(Tabela132[[#This Row],[DATA INICIO]]))</f>
        <v>17:8</v>
      </c>
      <c r="O765" s="12"/>
    </row>
    <row r="766" spans="1:15" ht="38.25" hidden="1" x14ac:dyDescent="0.25">
      <c r="A766" s="22" t="s">
        <v>113</v>
      </c>
      <c r="B766" s="23" t="s">
        <v>606</v>
      </c>
      <c r="C766" s="10" t="s">
        <v>222</v>
      </c>
      <c r="D766" s="11" t="s">
        <v>47</v>
      </c>
      <c r="E766" s="11" t="str">
        <f>CONCATENATE(Tabela132[[#This Row],[TRAMITE_SETOR]],"_Atualiz")</f>
        <v>CLC_Atualiz</v>
      </c>
      <c r="F766" s="12" t="s">
        <v>48</v>
      </c>
      <c r="G766" s="12"/>
      <c r="H766" s="25">
        <v>42241.760416666664</v>
      </c>
      <c r="I766" s="25">
        <v>42242.609027777777</v>
      </c>
      <c r="J766" s="26" t="s">
        <v>204</v>
      </c>
      <c r="K766" s="14">
        <f t="shared" si="22"/>
        <v>0.84861111111240461</v>
      </c>
      <c r="L766" s="15">
        <f t="shared" si="23"/>
        <v>0.84861111111240461</v>
      </c>
      <c r="M766" s="16">
        <f>NETWORKDAYS.INTL(DATE(YEAR(H766),MONTH(I766),DAY(H766)),DATE(YEAR(I766),MONTH(I766),DAY(I766)),1,[1]LISTAFERIADOS!$B$2:$B$194)</f>
        <v>2</v>
      </c>
      <c r="N766" s="17" t="str">
        <f>CONCATENATE(HOUR(Tabela132[[#This Row],[DATA INICIO]]),":",MINUTE(Tabela132[[#This Row],[DATA INICIO]]))</f>
        <v>18:15</v>
      </c>
      <c r="O766" s="12"/>
    </row>
    <row r="767" spans="1:15" ht="102" hidden="1" x14ac:dyDescent="0.25">
      <c r="A767" s="22" t="s">
        <v>113</v>
      </c>
      <c r="B767" s="23" t="s">
        <v>606</v>
      </c>
      <c r="C767" s="10" t="s">
        <v>222</v>
      </c>
      <c r="D767" s="11" t="s">
        <v>50</v>
      </c>
      <c r="E767" s="11" t="str">
        <f>CONCATENATE(Tabela132[[#This Row],[TRAMITE_SETOR]],"_Atualiz")</f>
        <v>SC_Atualiz</v>
      </c>
      <c r="F767" s="12" t="s">
        <v>51</v>
      </c>
      <c r="G767" s="12"/>
      <c r="H767" s="25">
        <v>42242.609027777777</v>
      </c>
      <c r="I767" s="25">
        <v>42248.726388888892</v>
      </c>
      <c r="J767" s="26" t="s">
        <v>610</v>
      </c>
      <c r="K767" s="14">
        <f t="shared" si="22"/>
        <v>6.117361111115315</v>
      </c>
      <c r="L767" s="15">
        <f t="shared" si="23"/>
        <v>6.117361111115315</v>
      </c>
      <c r="M767" s="16">
        <f>NETWORKDAYS.INTL(DATE(YEAR(H767),MONTH(I767),DAY(H767)),DATE(YEAR(I767),MONTH(I767),DAY(I767)),1,[1]LISTAFERIADOS!$B$2:$B$194)</f>
        <v>-17</v>
      </c>
      <c r="N767" s="17" t="str">
        <f>CONCATENATE(HOUR(Tabela132[[#This Row],[DATA INICIO]]),":",MINUTE(Tabela132[[#This Row],[DATA INICIO]]))</f>
        <v>14:37</v>
      </c>
      <c r="O767" s="12"/>
    </row>
    <row r="768" spans="1:15" ht="114.75" hidden="1" x14ac:dyDescent="0.25">
      <c r="A768" s="22" t="s">
        <v>113</v>
      </c>
      <c r="B768" s="23" t="s">
        <v>606</v>
      </c>
      <c r="C768" s="10" t="s">
        <v>222</v>
      </c>
      <c r="D768" s="11" t="s">
        <v>47</v>
      </c>
      <c r="E768" s="11" t="str">
        <f>CONCATENATE(Tabela132[[#This Row],[TRAMITE_SETOR]],"_Atualiz")</f>
        <v>CLC_Atualiz</v>
      </c>
      <c r="F768" s="12" t="s">
        <v>48</v>
      </c>
      <c r="G768" s="12"/>
      <c r="H768" s="25">
        <v>42248.726388888892</v>
      </c>
      <c r="I768" s="25">
        <v>42251.756944444445</v>
      </c>
      <c r="J768" s="26" t="s">
        <v>611</v>
      </c>
      <c r="K768" s="14">
        <f t="shared" si="22"/>
        <v>3.0305555555532919</v>
      </c>
      <c r="L768" s="15">
        <f t="shared" si="23"/>
        <v>3.0305555555532919</v>
      </c>
      <c r="M768" s="16">
        <f>NETWORKDAYS.INTL(DATE(YEAR(H768),MONTH(I768),DAY(H768)),DATE(YEAR(I768),MONTH(I768),DAY(I768)),1,[1]LISTAFERIADOS!$B$2:$B$194)</f>
        <v>4</v>
      </c>
      <c r="N768" s="17" t="str">
        <f>CONCATENATE(HOUR(Tabela132[[#This Row],[DATA INICIO]]),":",MINUTE(Tabela132[[#This Row],[DATA INICIO]]))</f>
        <v>17:26</v>
      </c>
      <c r="O768" s="12"/>
    </row>
    <row r="769" spans="1:15" ht="114.75" hidden="1" x14ac:dyDescent="0.25">
      <c r="A769" s="22" t="s">
        <v>113</v>
      </c>
      <c r="B769" s="23" t="s">
        <v>606</v>
      </c>
      <c r="C769" s="10" t="s">
        <v>222</v>
      </c>
      <c r="D769" s="11" t="s">
        <v>28</v>
      </c>
      <c r="E769" s="11" t="str">
        <f>CONCATENATE(Tabela132[[#This Row],[TRAMITE_SETOR]],"_Atualiz")</f>
        <v>CIP_Atualiz</v>
      </c>
      <c r="F769" s="12" t="s">
        <v>29</v>
      </c>
      <c r="G769" s="19" t="s">
        <v>26</v>
      </c>
      <c r="H769" s="25">
        <v>42251.756944444445</v>
      </c>
      <c r="I769" s="25">
        <v>42256.612500000003</v>
      </c>
      <c r="J769" s="26" t="s">
        <v>612</v>
      </c>
      <c r="K769" s="14">
        <f t="shared" si="22"/>
        <v>4.8555555555576575</v>
      </c>
      <c r="L769" s="15">
        <f t="shared" si="23"/>
        <v>4.8555555555576575</v>
      </c>
      <c r="M769" s="16">
        <f>NETWORKDAYS.INTL(DATE(YEAR(H769),MONTH(I769),DAY(H769)),DATE(YEAR(I769),MONTH(I769),DAY(I769)),1,[1]LISTAFERIADOS!$B$2:$B$194)</f>
        <v>2</v>
      </c>
      <c r="N769" s="17" t="str">
        <f>CONCATENATE(HOUR(Tabela132[[#This Row],[DATA INICIO]]),":",MINUTE(Tabela132[[#This Row],[DATA INICIO]]))</f>
        <v>18:10</v>
      </c>
      <c r="O769" s="12"/>
    </row>
    <row r="770" spans="1:15" ht="89.25" hidden="1" x14ac:dyDescent="0.25">
      <c r="A770" s="22" t="s">
        <v>113</v>
      </c>
      <c r="B770" s="23" t="s">
        <v>606</v>
      </c>
      <c r="C770" s="10" t="s">
        <v>222</v>
      </c>
      <c r="D770" s="11" t="s">
        <v>484</v>
      </c>
      <c r="E770" s="11" t="str">
        <f>CONCATENATE(Tabela132[[#This Row],[TRAMITE_SETOR]],"_Atualiz")</f>
        <v>SMIC_Atualiz</v>
      </c>
      <c r="F770" s="12" t="s">
        <v>303</v>
      </c>
      <c r="G770" s="19" t="s">
        <v>26</v>
      </c>
      <c r="H770" s="25">
        <v>42256.612500000003</v>
      </c>
      <c r="I770" s="25">
        <v>42261.832638888889</v>
      </c>
      <c r="J770" s="26" t="s">
        <v>613</v>
      </c>
      <c r="K770" s="14">
        <f t="shared" ref="K770:K833" si="24">IF(OR(H770="-",I770="-"),0,I770-H770)</f>
        <v>5.2201388888861402</v>
      </c>
      <c r="L770" s="15">
        <f t="shared" ref="L770:L833" si="25">K770</f>
        <v>5.2201388888861402</v>
      </c>
      <c r="M770" s="16">
        <f>NETWORKDAYS.INTL(DATE(YEAR(H770),MONTH(I770),DAY(H770)),DATE(YEAR(I770),MONTH(I770),DAY(I770)),1,[1]LISTAFERIADOS!$B$2:$B$194)</f>
        <v>4</v>
      </c>
      <c r="N770" s="17" t="str">
        <f>CONCATENATE(HOUR(Tabela132[[#This Row],[DATA INICIO]]),":",MINUTE(Tabela132[[#This Row],[DATA INICIO]]))</f>
        <v>14:42</v>
      </c>
      <c r="O770" s="12"/>
    </row>
    <row r="771" spans="1:15" ht="102" hidden="1" x14ac:dyDescent="0.25">
      <c r="A771" s="22" t="s">
        <v>113</v>
      </c>
      <c r="B771" s="23" t="s">
        <v>606</v>
      </c>
      <c r="C771" s="10" t="s">
        <v>222</v>
      </c>
      <c r="D771" s="11" t="s">
        <v>28</v>
      </c>
      <c r="E771" s="11" t="str">
        <f>CONCATENATE(Tabela132[[#This Row],[TRAMITE_SETOR]],"_Atualiz")</f>
        <v>CIP_Atualiz</v>
      </c>
      <c r="F771" s="12" t="s">
        <v>29</v>
      </c>
      <c r="G771" s="19" t="s">
        <v>26</v>
      </c>
      <c r="H771" s="25">
        <v>42261.832638888889</v>
      </c>
      <c r="I771" s="25">
        <v>42264.70416666667</v>
      </c>
      <c r="J771" s="26" t="s">
        <v>614</v>
      </c>
      <c r="K771" s="14">
        <f t="shared" si="24"/>
        <v>2.8715277777810115</v>
      </c>
      <c r="L771" s="15">
        <f t="shared" si="25"/>
        <v>2.8715277777810115</v>
      </c>
      <c r="M771" s="16">
        <f>NETWORKDAYS.INTL(DATE(YEAR(H771),MONTH(I771),DAY(H771)),DATE(YEAR(I771),MONTH(I771),DAY(I771)),1,[1]LISTAFERIADOS!$B$2:$B$194)</f>
        <v>4</v>
      </c>
      <c r="N771" s="17" t="str">
        <f>CONCATENATE(HOUR(Tabela132[[#This Row],[DATA INICIO]]),":",MINUTE(Tabela132[[#This Row],[DATA INICIO]]))</f>
        <v>19:59</v>
      </c>
      <c r="O771" s="12"/>
    </row>
    <row r="772" spans="1:15" ht="114.75" hidden="1" x14ac:dyDescent="0.25">
      <c r="A772" s="22" t="s">
        <v>113</v>
      </c>
      <c r="B772" s="23" t="s">
        <v>606</v>
      </c>
      <c r="C772" s="10" t="s">
        <v>222</v>
      </c>
      <c r="D772" s="11" t="s">
        <v>47</v>
      </c>
      <c r="E772" s="11" t="str">
        <f>CONCATENATE(Tabela132[[#This Row],[TRAMITE_SETOR]],"_Atualiz")</f>
        <v>CLC_Atualiz</v>
      </c>
      <c r="F772" s="12" t="s">
        <v>48</v>
      </c>
      <c r="G772" s="12"/>
      <c r="H772" s="25">
        <v>42264.70416666667</v>
      </c>
      <c r="I772" s="25">
        <v>42264.727777777778</v>
      </c>
      <c r="J772" s="26" t="s">
        <v>615</v>
      </c>
      <c r="K772" s="14">
        <f t="shared" si="24"/>
        <v>2.361111110803904E-2</v>
      </c>
      <c r="L772" s="15">
        <f t="shared" si="25"/>
        <v>2.361111110803904E-2</v>
      </c>
      <c r="M772" s="16">
        <f>NETWORKDAYS.INTL(DATE(YEAR(H772),MONTH(I772),DAY(H772)),DATE(YEAR(I772),MONTH(I772),DAY(I772)),1,[1]LISTAFERIADOS!$B$2:$B$194)</f>
        <v>1</v>
      </c>
      <c r="N772" s="17" t="str">
        <f>CONCATENATE(HOUR(Tabela132[[#This Row],[DATA INICIO]]),":",MINUTE(Tabela132[[#This Row],[DATA INICIO]]))</f>
        <v>16:54</v>
      </c>
      <c r="O772" s="12"/>
    </row>
    <row r="773" spans="1:15" ht="114.75" hidden="1" x14ac:dyDescent="0.25">
      <c r="A773" s="22" t="s">
        <v>113</v>
      </c>
      <c r="B773" s="23" t="s">
        <v>606</v>
      </c>
      <c r="C773" s="10" t="s">
        <v>222</v>
      </c>
      <c r="D773" s="11" t="s">
        <v>50</v>
      </c>
      <c r="E773" s="11" t="str">
        <f>CONCATENATE(Tabela132[[#This Row],[TRAMITE_SETOR]],"_Atualiz")</f>
        <v>SC_Atualiz</v>
      </c>
      <c r="F773" s="12" t="s">
        <v>51</v>
      </c>
      <c r="G773" s="12"/>
      <c r="H773" s="25">
        <v>42264.727777777778</v>
      </c>
      <c r="I773" s="25">
        <v>42269.583333333336</v>
      </c>
      <c r="J773" s="26" t="s">
        <v>616</v>
      </c>
      <c r="K773" s="14">
        <f t="shared" si="24"/>
        <v>4.8555555555576575</v>
      </c>
      <c r="L773" s="15">
        <f t="shared" si="25"/>
        <v>4.8555555555576575</v>
      </c>
      <c r="M773" s="16">
        <f>NETWORKDAYS.INTL(DATE(YEAR(H773),MONTH(I773),DAY(H773)),DATE(YEAR(I773),MONTH(I773),DAY(I773)),1,[1]LISTAFERIADOS!$B$2:$B$194)</f>
        <v>4</v>
      </c>
      <c r="N773" s="17" t="str">
        <f>CONCATENATE(HOUR(Tabela132[[#This Row],[DATA INICIO]]),":",MINUTE(Tabela132[[#This Row],[DATA INICIO]]))</f>
        <v>17:28</v>
      </c>
      <c r="O773" s="12"/>
    </row>
    <row r="774" spans="1:15" ht="127.5" hidden="1" x14ac:dyDescent="0.25">
      <c r="A774" s="22" t="s">
        <v>113</v>
      </c>
      <c r="B774" s="23" t="s">
        <v>606</v>
      </c>
      <c r="C774" s="10" t="s">
        <v>222</v>
      </c>
      <c r="D774" s="11" t="s">
        <v>47</v>
      </c>
      <c r="E774" s="11" t="str">
        <f>CONCATENATE(Tabela132[[#This Row],[TRAMITE_SETOR]],"_Atualiz")</f>
        <v>CLC_Atualiz</v>
      </c>
      <c r="F774" s="12" t="s">
        <v>48</v>
      </c>
      <c r="G774" s="12"/>
      <c r="H774" s="25">
        <v>42269.583333333336</v>
      </c>
      <c r="I774" s="25">
        <v>42269.650694444441</v>
      </c>
      <c r="J774" s="26" t="s">
        <v>617</v>
      </c>
      <c r="K774" s="14">
        <f t="shared" si="24"/>
        <v>6.7361111105128657E-2</v>
      </c>
      <c r="L774" s="15">
        <f t="shared" si="25"/>
        <v>6.7361111105128657E-2</v>
      </c>
      <c r="M774" s="16">
        <f>NETWORKDAYS.INTL(DATE(YEAR(H774),MONTH(I774),DAY(H774)),DATE(YEAR(I774),MONTH(I774),DAY(I774)),1,[1]LISTAFERIADOS!$B$2:$B$194)</f>
        <v>1</v>
      </c>
      <c r="N774" s="17" t="str">
        <f>CONCATENATE(HOUR(Tabela132[[#This Row],[DATA INICIO]]),":",MINUTE(Tabela132[[#This Row],[DATA INICIO]]))</f>
        <v>14:0</v>
      </c>
      <c r="O774" s="12"/>
    </row>
    <row r="775" spans="1:15" ht="76.5" hidden="1" x14ac:dyDescent="0.25">
      <c r="A775" s="22" t="s">
        <v>113</v>
      </c>
      <c r="B775" s="23" t="s">
        <v>606</v>
      </c>
      <c r="C775" s="10" t="s">
        <v>222</v>
      </c>
      <c r="D775" s="11" t="s">
        <v>35</v>
      </c>
      <c r="E775" s="11" t="str">
        <f>CONCATENATE(Tabela132[[#This Row],[TRAMITE_SETOR]],"_Atualiz")</f>
        <v>SECADM_Atualiz</v>
      </c>
      <c r="F775" s="12" t="s">
        <v>36</v>
      </c>
      <c r="G775" s="12"/>
      <c r="H775" s="25">
        <v>42269.650694444441</v>
      </c>
      <c r="I775" s="25">
        <v>42270.705555555556</v>
      </c>
      <c r="J775" s="26" t="s">
        <v>618</v>
      </c>
      <c r="K775" s="14">
        <f t="shared" si="24"/>
        <v>1.054861111115315</v>
      </c>
      <c r="L775" s="15">
        <f t="shared" si="25"/>
        <v>1.054861111115315</v>
      </c>
      <c r="M775" s="16">
        <f>NETWORKDAYS.INTL(DATE(YEAR(H775),MONTH(I775),DAY(H775)),DATE(YEAR(I775),MONTH(I775),DAY(I775)),1,[1]LISTAFERIADOS!$B$2:$B$194)</f>
        <v>2</v>
      </c>
      <c r="N775" s="17" t="str">
        <f>CONCATENATE(HOUR(Tabela132[[#This Row],[DATA INICIO]]),":",MINUTE(Tabela132[[#This Row],[DATA INICIO]]))</f>
        <v>15:37</v>
      </c>
      <c r="O775" s="12"/>
    </row>
    <row r="776" spans="1:15" ht="63.75" hidden="1" x14ac:dyDescent="0.25">
      <c r="A776" s="22" t="s">
        <v>113</v>
      </c>
      <c r="B776" s="23" t="s">
        <v>606</v>
      </c>
      <c r="C776" s="10" t="s">
        <v>222</v>
      </c>
      <c r="D776" s="11" t="s">
        <v>47</v>
      </c>
      <c r="E776" s="11" t="str">
        <f>CONCATENATE(Tabela132[[#This Row],[TRAMITE_SETOR]],"_Atualiz")</f>
        <v>CLC_Atualiz</v>
      </c>
      <c r="F776" s="12" t="s">
        <v>48</v>
      </c>
      <c r="G776" s="12"/>
      <c r="H776" s="25">
        <v>42270.705555555556</v>
      </c>
      <c r="I776" s="25">
        <v>42270.775694444441</v>
      </c>
      <c r="J776" s="26" t="s">
        <v>619</v>
      </c>
      <c r="K776" s="14">
        <f t="shared" si="24"/>
        <v>7.0138888884685002E-2</v>
      </c>
      <c r="L776" s="15">
        <f t="shared" si="25"/>
        <v>7.0138888884685002E-2</v>
      </c>
      <c r="M776" s="16">
        <f>NETWORKDAYS.INTL(DATE(YEAR(H776),MONTH(I776),DAY(H776)),DATE(YEAR(I776),MONTH(I776),DAY(I776)),1,[1]LISTAFERIADOS!$B$2:$B$194)</f>
        <v>1</v>
      </c>
      <c r="N776" s="17" t="str">
        <f>CONCATENATE(HOUR(Tabela132[[#This Row],[DATA INICIO]]),":",MINUTE(Tabela132[[#This Row],[DATA INICIO]]))</f>
        <v>16:56</v>
      </c>
      <c r="O776" s="12"/>
    </row>
    <row r="777" spans="1:15" ht="51" hidden="1" x14ac:dyDescent="0.25">
      <c r="A777" s="22" t="s">
        <v>113</v>
      </c>
      <c r="B777" s="23" t="s">
        <v>606</v>
      </c>
      <c r="C777" s="10" t="s">
        <v>222</v>
      </c>
      <c r="D777" s="11" t="s">
        <v>239</v>
      </c>
      <c r="E777" s="11" t="str">
        <f>CONCATENATE(Tabela132[[#This Row],[TRAMITE_SETOR]],"_Atualiz")</f>
        <v>SLIC_Atualiz</v>
      </c>
      <c r="F777" s="12" t="s">
        <v>240</v>
      </c>
      <c r="G777" s="12"/>
      <c r="H777" s="25">
        <v>42270.775694444441</v>
      </c>
      <c r="I777" s="25">
        <v>42276.777083333334</v>
      </c>
      <c r="J777" s="26" t="s">
        <v>620</v>
      </c>
      <c r="K777" s="14">
        <f t="shared" si="24"/>
        <v>6.0013888888934162</v>
      </c>
      <c r="L777" s="15">
        <f t="shared" si="25"/>
        <v>6.0013888888934162</v>
      </c>
      <c r="M777" s="16">
        <f>NETWORKDAYS.INTL(DATE(YEAR(H777),MONTH(I777),DAY(H777)),DATE(YEAR(I777),MONTH(I777),DAY(I777)),1,[1]LISTAFERIADOS!$B$2:$B$194)</f>
        <v>5</v>
      </c>
      <c r="N777" s="17" t="str">
        <f>CONCATENATE(HOUR(Tabela132[[#This Row],[DATA INICIO]]),":",MINUTE(Tabela132[[#This Row],[DATA INICIO]]))</f>
        <v>18:37</v>
      </c>
      <c r="O777" s="12"/>
    </row>
    <row r="778" spans="1:15" ht="63.75" hidden="1" x14ac:dyDescent="0.25">
      <c r="A778" s="22" t="s">
        <v>113</v>
      </c>
      <c r="B778" s="23" t="s">
        <v>606</v>
      </c>
      <c r="C778" s="10" t="s">
        <v>222</v>
      </c>
      <c r="D778" s="11" t="s">
        <v>54</v>
      </c>
      <c r="E778" s="11" t="str">
        <f>CONCATENATE(Tabela132[[#This Row],[TRAMITE_SETOR]],"_Atualiz")</f>
        <v>SCON_Atualiz</v>
      </c>
      <c r="F778" s="12" t="s">
        <v>55</v>
      </c>
      <c r="G778" s="12"/>
      <c r="H778" s="25">
        <v>42276.777083333334</v>
      </c>
      <c r="I778" s="25">
        <v>42278.617361111108</v>
      </c>
      <c r="J778" s="26" t="s">
        <v>621</v>
      </c>
      <c r="K778" s="14">
        <f t="shared" si="24"/>
        <v>1.8402777777737356</v>
      </c>
      <c r="L778" s="15">
        <f t="shared" si="25"/>
        <v>1.8402777777737356</v>
      </c>
      <c r="M778" s="16">
        <f>NETWORKDAYS.INTL(DATE(YEAR(H778),MONTH(I778),DAY(H778)),DATE(YEAR(I778),MONTH(I778),DAY(I778)),1,[1]LISTAFERIADOS!$B$2:$B$194)</f>
        <v>-20</v>
      </c>
      <c r="N778" s="17" t="str">
        <f>CONCATENATE(HOUR(Tabela132[[#This Row],[DATA INICIO]]),":",MINUTE(Tabela132[[#This Row],[DATA INICIO]]))</f>
        <v>18:39</v>
      </c>
      <c r="O778" s="12"/>
    </row>
    <row r="779" spans="1:15" ht="38.25" hidden="1" x14ac:dyDescent="0.25">
      <c r="A779" s="22" t="s">
        <v>113</v>
      </c>
      <c r="B779" s="23" t="s">
        <v>606</v>
      </c>
      <c r="C779" s="10" t="s">
        <v>222</v>
      </c>
      <c r="D779" s="11" t="s">
        <v>239</v>
      </c>
      <c r="E779" s="11" t="str">
        <f>CONCATENATE(Tabela132[[#This Row],[TRAMITE_SETOR]],"_Atualiz")</f>
        <v>SLIC_Atualiz</v>
      </c>
      <c r="F779" s="12" t="s">
        <v>240</v>
      </c>
      <c r="G779" s="12"/>
      <c r="H779" s="25">
        <v>42278.617361111108</v>
      </c>
      <c r="I779" s="25">
        <v>42278.677777777775</v>
      </c>
      <c r="J779" s="26" t="s">
        <v>622</v>
      </c>
      <c r="K779" s="14">
        <f t="shared" si="24"/>
        <v>6.0416666667151731E-2</v>
      </c>
      <c r="L779" s="15">
        <f t="shared" si="25"/>
        <v>6.0416666667151731E-2</v>
      </c>
      <c r="M779" s="16">
        <f>NETWORKDAYS.INTL(DATE(YEAR(H779),MONTH(I779),DAY(H779)),DATE(YEAR(I779),MONTH(I779),DAY(I779)),1,[1]LISTAFERIADOS!$B$2:$B$194)</f>
        <v>1</v>
      </c>
      <c r="N779" s="17" t="str">
        <f>CONCATENATE(HOUR(Tabela132[[#This Row],[DATA INICIO]]),":",MINUTE(Tabela132[[#This Row],[DATA INICIO]]))</f>
        <v>14:49</v>
      </c>
      <c r="O779" s="12"/>
    </row>
    <row r="780" spans="1:15" ht="51" hidden="1" x14ac:dyDescent="0.25">
      <c r="A780" s="22" t="s">
        <v>113</v>
      </c>
      <c r="B780" s="23" t="s">
        <v>606</v>
      </c>
      <c r="C780" s="10" t="s">
        <v>222</v>
      </c>
      <c r="D780" s="11" t="s">
        <v>47</v>
      </c>
      <c r="E780" s="11" t="str">
        <f>CONCATENATE(Tabela132[[#This Row],[TRAMITE_SETOR]],"_Atualiz")</f>
        <v>CLC_Atualiz</v>
      </c>
      <c r="F780" s="12" t="s">
        <v>48</v>
      </c>
      <c r="G780" s="12"/>
      <c r="H780" s="25">
        <v>42278.677777777775</v>
      </c>
      <c r="I780" s="25">
        <v>42278.836805555555</v>
      </c>
      <c r="J780" s="26" t="s">
        <v>434</v>
      </c>
      <c r="K780" s="14">
        <f t="shared" si="24"/>
        <v>0.15902777777955635</v>
      </c>
      <c r="L780" s="15">
        <f t="shared" si="25"/>
        <v>0.15902777777955635</v>
      </c>
      <c r="M780" s="16">
        <f>NETWORKDAYS.INTL(DATE(YEAR(H780),MONTH(I780),DAY(H780)),DATE(YEAR(I780),MONTH(I780),DAY(I780)),1,[1]LISTAFERIADOS!$B$2:$B$194)</f>
        <v>1</v>
      </c>
      <c r="N780" s="17" t="str">
        <f>CONCATENATE(HOUR(Tabela132[[#This Row],[DATA INICIO]]),":",MINUTE(Tabela132[[#This Row],[DATA INICIO]]))</f>
        <v>16:16</v>
      </c>
      <c r="O780" s="12"/>
    </row>
    <row r="781" spans="1:15" ht="63.75" hidden="1" x14ac:dyDescent="0.25">
      <c r="A781" s="22" t="s">
        <v>113</v>
      </c>
      <c r="B781" s="23" t="s">
        <v>606</v>
      </c>
      <c r="C781" s="10" t="s">
        <v>222</v>
      </c>
      <c r="D781" s="11" t="s">
        <v>35</v>
      </c>
      <c r="E781" s="11" t="str">
        <f>CONCATENATE(Tabela132[[#This Row],[TRAMITE_SETOR]],"_Atualiz")</f>
        <v>SECADM_Atualiz</v>
      </c>
      <c r="F781" s="12" t="s">
        <v>36</v>
      </c>
      <c r="G781" s="12"/>
      <c r="H781" s="25">
        <v>42278.836805555555</v>
      </c>
      <c r="I781" s="25">
        <v>42279.647222222222</v>
      </c>
      <c r="J781" s="26" t="s">
        <v>623</v>
      </c>
      <c r="K781" s="14">
        <f t="shared" si="24"/>
        <v>0.81041666666715173</v>
      </c>
      <c r="L781" s="15">
        <f t="shared" si="25"/>
        <v>0.81041666666715173</v>
      </c>
      <c r="M781" s="16">
        <f>NETWORKDAYS.INTL(DATE(YEAR(H781),MONTH(I781),DAY(H781)),DATE(YEAR(I781),MONTH(I781),DAY(I781)),1,[1]LISTAFERIADOS!$B$2:$B$194)</f>
        <v>2</v>
      </c>
      <c r="N781" s="17" t="str">
        <f>CONCATENATE(HOUR(Tabela132[[#This Row],[DATA INICIO]]),":",MINUTE(Tabela132[[#This Row],[DATA INICIO]]))</f>
        <v>20:5</v>
      </c>
      <c r="O781" s="12"/>
    </row>
    <row r="782" spans="1:15" ht="127.5" hidden="1" x14ac:dyDescent="0.25">
      <c r="A782" s="22" t="s">
        <v>113</v>
      </c>
      <c r="B782" s="23" t="s">
        <v>606</v>
      </c>
      <c r="C782" s="10" t="s">
        <v>222</v>
      </c>
      <c r="D782" s="11" t="s">
        <v>66</v>
      </c>
      <c r="E782" s="11" t="str">
        <f>CONCATENATE(Tabela132[[#This Row],[TRAMITE_SETOR]],"_Atualiz")</f>
        <v>CPL_Atualiz</v>
      </c>
      <c r="F782" s="12" t="s">
        <v>67</v>
      </c>
      <c r="G782" s="12"/>
      <c r="H782" s="25">
        <v>42279.647222222222</v>
      </c>
      <c r="I782" s="25">
        <v>42279.689583333333</v>
      </c>
      <c r="J782" s="26" t="s">
        <v>624</v>
      </c>
      <c r="K782" s="14">
        <f t="shared" si="24"/>
        <v>4.2361111110949423E-2</v>
      </c>
      <c r="L782" s="15">
        <f t="shared" si="25"/>
        <v>4.2361111110949423E-2</v>
      </c>
      <c r="M782" s="16">
        <f>NETWORKDAYS.INTL(DATE(YEAR(H782),MONTH(I782),DAY(H782)),DATE(YEAR(I782),MONTH(I782),DAY(I782)),1,[1]LISTAFERIADOS!$B$2:$B$194)</f>
        <v>1</v>
      </c>
      <c r="N782" s="17" t="str">
        <f>CONCATENATE(HOUR(Tabela132[[#This Row],[DATA INICIO]]),":",MINUTE(Tabela132[[#This Row],[DATA INICIO]]))</f>
        <v>15:32</v>
      </c>
      <c r="O782" s="12"/>
    </row>
    <row r="783" spans="1:15" ht="102" hidden="1" x14ac:dyDescent="0.25">
      <c r="A783" s="22" t="s">
        <v>113</v>
      </c>
      <c r="B783" s="23" t="s">
        <v>606</v>
      </c>
      <c r="C783" s="10" t="s">
        <v>222</v>
      </c>
      <c r="D783" s="11" t="s">
        <v>35</v>
      </c>
      <c r="E783" s="11" t="str">
        <f>CONCATENATE(Tabela132[[#This Row],[TRAMITE_SETOR]],"_Atualiz")</f>
        <v>SECADM_Atualiz</v>
      </c>
      <c r="F783" s="12" t="s">
        <v>36</v>
      </c>
      <c r="G783" s="12"/>
      <c r="H783" s="25">
        <v>42279.689583333333</v>
      </c>
      <c r="I783" s="25">
        <v>42279.779166666667</v>
      </c>
      <c r="J783" s="26" t="s">
        <v>625</v>
      </c>
      <c r="K783" s="14">
        <f t="shared" si="24"/>
        <v>8.9583333334303461E-2</v>
      </c>
      <c r="L783" s="15">
        <f t="shared" si="25"/>
        <v>8.9583333334303461E-2</v>
      </c>
      <c r="M783" s="16">
        <f>NETWORKDAYS.INTL(DATE(YEAR(H783),MONTH(I783),DAY(H783)),DATE(YEAR(I783),MONTH(I783),DAY(I783)),1,[1]LISTAFERIADOS!$B$2:$B$194)</f>
        <v>1</v>
      </c>
      <c r="N783" s="17" t="str">
        <f>CONCATENATE(HOUR(Tabela132[[#This Row],[DATA INICIO]]),":",MINUTE(Tabela132[[#This Row],[DATA INICIO]]))</f>
        <v>16:33</v>
      </c>
      <c r="O783" s="12"/>
    </row>
    <row r="784" spans="1:15" ht="51" hidden="1" x14ac:dyDescent="0.25">
      <c r="A784" s="22" t="s">
        <v>113</v>
      </c>
      <c r="B784" s="23" t="s">
        <v>606</v>
      </c>
      <c r="C784" s="10" t="s">
        <v>222</v>
      </c>
      <c r="D784" s="11" t="s">
        <v>47</v>
      </c>
      <c r="E784" s="11" t="str">
        <f>CONCATENATE(Tabela132[[#This Row],[TRAMITE_SETOR]],"_Atualiz")</f>
        <v>CLC_Atualiz</v>
      </c>
      <c r="F784" s="12" t="s">
        <v>48</v>
      </c>
      <c r="G784" s="12"/>
      <c r="H784" s="25">
        <v>42279.779166666667</v>
      </c>
      <c r="I784" s="25">
        <v>42283.698611111111</v>
      </c>
      <c r="J784" s="26" t="s">
        <v>626</v>
      </c>
      <c r="K784" s="14">
        <f t="shared" si="24"/>
        <v>3.9194444444437977</v>
      </c>
      <c r="L784" s="15">
        <f t="shared" si="25"/>
        <v>3.9194444444437977</v>
      </c>
      <c r="M784" s="16">
        <f>NETWORKDAYS.INTL(DATE(YEAR(H784),MONTH(I784),DAY(H784)),DATE(YEAR(I784),MONTH(I784),DAY(I784)),1,[1]LISTAFERIADOS!$B$2:$B$194)</f>
        <v>3</v>
      </c>
      <c r="N784" s="17" t="str">
        <f>CONCATENATE(HOUR(Tabela132[[#This Row],[DATA INICIO]]),":",MINUTE(Tabela132[[#This Row],[DATA INICIO]]))</f>
        <v>18:42</v>
      </c>
      <c r="O784" s="12"/>
    </row>
    <row r="785" spans="1:15" ht="89.25" hidden="1" x14ac:dyDescent="0.25">
      <c r="A785" s="22" t="s">
        <v>113</v>
      </c>
      <c r="B785" s="23" t="s">
        <v>606</v>
      </c>
      <c r="C785" s="10" t="s">
        <v>222</v>
      </c>
      <c r="D785" s="11" t="s">
        <v>239</v>
      </c>
      <c r="E785" s="11" t="str">
        <f>CONCATENATE(Tabela132[[#This Row],[TRAMITE_SETOR]],"_Atualiz")</f>
        <v>SLIC_Atualiz</v>
      </c>
      <c r="F785" s="12" t="s">
        <v>240</v>
      </c>
      <c r="G785" s="12"/>
      <c r="H785" s="25">
        <v>42283.698611111111</v>
      </c>
      <c r="I785" s="25">
        <v>42291.677083333336</v>
      </c>
      <c r="J785" s="26" t="s">
        <v>627</v>
      </c>
      <c r="K785" s="14">
        <f t="shared" si="24"/>
        <v>7.9784722222248092</v>
      </c>
      <c r="L785" s="15">
        <f t="shared" si="25"/>
        <v>7.9784722222248092</v>
      </c>
      <c r="M785" s="16">
        <f>NETWORKDAYS.INTL(DATE(YEAR(H785),MONTH(I785),DAY(H785)),DATE(YEAR(I785),MONTH(I785),DAY(I785)),1,[1]LISTAFERIADOS!$B$2:$B$194)</f>
        <v>6</v>
      </c>
      <c r="N785" s="17" t="str">
        <f>CONCATENATE(HOUR(Tabela132[[#This Row],[DATA INICIO]]),":",MINUTE(Tabela132[[#This Row],[DATA INICIO]]))</f>
        <v>16:46</v>
      </c>
      <c r="O785" s="12"/>
    </row>
    <row r="786" spans="1:15" ht="51" hidden="1" x14ac:dyDescent="0.25">
      <c r="A786" s="22" t="s">
        <v>113</v>
      </c>
      <c r="B786" s="23" t="s">
        <v>606</v>
      </c>
      <c r="C786" s="10" t="s">
        <v>222</v>
      </c>
      <c r="D786" s="11" t="s">
        <v>47</v>
      </c>
      <c r="E786" s="11" t="str">
        <f>CONCATENATE(Tabela132[[#This Row],[TRAMITE_SETOR]],"_Atualiz")</f>
        <v>CLC_Atualiz</v>
      </c>
      <c r="F786" s="12" t="s">
        <v>48</v>
      </c>
      <c r="G786" s="12"/>
      <c r="H786" s="25">
        <v>42291.677083333336</v>
      </c>
      <c r="I786" s="25">
        <v>42291.73541666667</v>
      </c>
      <c r="J786" s="26" t="s">
        <v>434</v>
      </c>
      <c r="K786" s="14">
        <f t="shared" si="24"/>
        <v>5.8333333334303461E-2</v>
      </c>
      <c r="L786" s="15">
        <f t="shared" si="25"/>
        <v>5.8333333334303461E-2</v>
      </c>
      <c r="M786" s="16">
        <f>NETWORKDAYS.INTL(DATE(YEAR(H786),MONTH(I786),DAY(H786)),DATE(YEAR(I786),MONTH(I786),DAY(I786)),1,[1]LISTAFERIADOS!$B$2:$B$194)</f>
        <v>1</v>
      </c>
      <c r="N786" s="17" t="str">
        <f>CONCATENATE(HOUR(Tabela132[[#This Row],[DATA INICIO]]),":",MINUTE(Tabela132[[#This Row],[DATA INICIO]]))</f>
        <v>16:15</v>
      </c>
      <c r="O786" s="12"/>
    </row>
    <row r="787" spans="1:15" ht="38.25" hidden="1" x14ac:dyDescent="0.25">
      <c r="A787" s="22" t="s">
        <v>113</v>
      </c>
      <c r="B787" s="23" t="s">
        <v>606</v>
      </c>
      <c r="C787" s="10" t="s">
        <v>222</v>
      </c>
      <c r="D787" s="11" t="s">
        <v>35</v>
      </c>
      <c r="E787" s="11" t="str">
        <f>CONCATENATE(Tabela132[[#This Row],[TRAMITE_SETOR]],"_Atualiz")</f>
        <v>SECADM_Atualiz</v>
      </c>
      <c r="F787" s="12" t="s">
        <v>36</v>
      </c>
      <c r="G787" s="12"/>
      <c r="H787" s="25">
        <v>42291.73541666667</v>
      </c>
      <c r="I787" s="25">
        <v>42293.836805555555</v>
      </c>
      <c r="J787" s="26" t="s">
        <v>562</v>
      </c>
      <c r="K787" s="14">
        <f t="shared" si="24"/>
        <v>2.101388888884685</v>
      </c>
      <c r="L787" s="15">
        <f t="shared" si="25"/>
        <v>2.101388888884685</v>
      </c>
      <c r="M787" s="16">
        <f>NETWORKDAYS.INTL(DATE(YEAR(H787),MONTH(I787),DAY(H787)),DATE(YEAR(I787),MONTH(I787),DAY(I787)),1,[1]LISTAFERIADOS!$B$2:$B$194)</f>
        <v>3</v>
      </c>
      <c r="N787" s="17" t="str">
        <f>CONCATENATE(HOUR(Tabela132[[#This Row],[DATA INICIO]]),":",MINUTE(Tabela132[[#This Row],[DATA INICIO]]))</f>
        <v>17:39</v>
      </c>
      <c r="O787" s="12"/>
    </row>
    <row r="788" spans="1:15" ht="38.25" hidden="1" x14ac:dyDescent="0.25">
      <c r="A788" s="22" t="s">
        <v>113</v>
      </c>
      <c r="B788" s="23" t="s">
        <v>606</v>
      </c>
      <c r="C788" s="10" t="s">
        <v>222</v>
      </c>
      <c r="D788" s="11" t="s">
        <v>66</v>
      </c>
      <c r="E788" s="11" t="str">
        <f>CONCATENATE(Tabela132[[#This Row],[TRAMITE_SETOR]],"_Atualiz")</f>
        <v>CPL_Atualiz</v>
      </c>
      <c r="F788" s="12" t="s">
        <v>67</v>
      </c>
      <c r="G788" s="12"/>
      <c r="H788" s="25">
        <v>42293.836805555555</v>
      </c>
      <c r="I788" s="25">
        <v>42297.745833333334</v>
      </c>
      <c r="J788" s="26" t="s">
        <v>283</v>
      </c>
      <c r="K788" s="14">
        <f t="shared" si="24"/>
        <v>3.9090277777795563</v>
      </c>
      <c r="L788" s="15">
        <f t="shared" si="25"/>
        <v>3.9090277777795563</v>
      </c>
      <c r="M788" s="16">
        <f>NETWORKDAYS.INTL(DATE(YEAR(H788),MONTH(I788),DAY(H788)),DATE(YEAR(I788),MONTH(I788),DAY(I788)),1,[1]LISTAFERIADOS!$B$2:$B$194)</f>
        <v>3</v>
      </c>
      <c r="N788" s="17" t="str">
        <f>CONCATENATE(HOUR(Tabela132[[#This Row],[DATA INICIO]]),":",MINUTE(Tabela132[[#This Row],[DATA INICIO]]))</f>
        <v>20:5</v>
      </c>
      <c r="O788" s="12"/>
    </row>
    <row r="789" spans="1:15" ht="38.25" hidden="1" x14ac:dyDescent="0.25">
      <c r="A789" s="22" t="s">
        <v>113</v>
      </c>
      <c r="B789" s="23" t="s">
        <v>606</v>
      </c>
      <c r="C789" s="10" t="s">
        <v>222</v>
      </c>
      <c r="D789" s="11" t="s">
        <v>69</v>
      </c>
      <c r="E789" s="11" t="str">
        <f>CONCATENATE(Tabela132[[#This Row],[TRAMITE_SETOR]],"_Atualiz")</f>
        <v>ASSDG_Atualiz</v>
      </c>
      <c r="F789" s="12" t="s">
        <v>70</v>
      </c>
      <c r="G789" s="12"/>
      <c r="H789" s="25">
        <v>42297.745833333334</v>
      </c>
      <c r="I789" s="25">
        <v>42300.67291666667</v>
      </c>
      <c r="J789" s="26" t="s">
        <v>284</v>
      </c>
      <c r="K789" s="14">
        <f t="shared" si="24"/>
        <v>2.9270833333357587</v>
      </c>
      <c r="L789" s="15">
        <f t="shared" si="25"/>
        <v>2.9270833333357587</v>
      </c>
      <c r="M789" s="16">
        <f>NETWORKDAYS.INTL(DATE(YEAR(H789),MONTH(I789),DAY(H789)),DATE(YEAR(I789),MONTH(I789),DAY(I789)),1,[1]LISTAFERIADOS!$B$2:$B$194)</f>
        <v>4</v>
      </c>
      <c r="N789" s="17" t="str">
        <f>CONCATENATE(HOUR(Tabela132[[#This Row],[DATA INICIO]]),":",MINUTE(Tabela132[[#This Row],[DATA INICIO]]))</f>
        <v>17:54</v>
      </c>
      <c r="O789" s="12"/>
    </row>
    <row r="790" spans="1:15" hidden="1" x14ac:dyDescent="0.25">
      <c r="A790" s="22" t="s">
        <v>113</v>
      </c>
      <c r="B790" s="23" t="s">
        <v>606</v>
      </c>
      <c r="C790" s="10" t="s">
        <v>222</v>
      </c>
      <c r="D790" s="11" t="s">
        <v>239</v>
      </c>
      <c r="E790" s="11" t="str">
        <f>CONCATENATE(Tabela132[[#This Row],[TRAMITE_SETOR]],"_Atualiz")</f>
        <v>SLIC_Atualiz</v>
      </c>
      <c r="F790" s="12" t="s">
        <v>240</v>
      </c>
      <c r="G790" s="12"/>
      <c r="H790" s="25">
        <v>42300.67291666667</v>
      </c>
      <c r="I790" s="25">
        <v>42304.578472222223</v>
      </c>
      <c r="J790" s="26" t="s">
        <v>273</v>
      </c>
      <c r="K790" s="14">
        <f t="shared" si="24"/>
        <v>3.9055555555532919</v>
      </c>
      <c r="L790" s="15">
        <f t="shared" si="25"/>
        <v>3.9055555555532919</v>
      </c>
      <c r="M790" s="16">
        <f>NETWORKDAYS.INTL(DATE(YEAR(H790),MONTH(I790),DAY(H790)),DATE(YEAR(I790),MONTH(I790),DAY(I790)),1,[1]LISTAFERIADOS!$B$2:$B$194)</f>
        <v>3</v>
      </c>
      <c r="N790" s="17" t="str">
        <f>CONCATENATE(HOUR(Tabela132[[#This Row],[DATA INICIO]]),":",MINUTE(Tabela132[[#This Row],[DATA INICIO]]))</f>
        <v>16:9</v>
      </c>
      <c r="O790" s="12"/>
    </row>
    <row r="791" spans="1:15" ht="25.5" hidden="1" x14ac:dyDescent="0.25">
      <c r="A791" s="22" t="s">
        <v>113</v>
      </c>
      <c r="B791" s="23" t="s">
        <v>606</v>
      </c>
      <c r="C791" s="10" t="s">
        <v>222</v>
      </c>
      <c r="D791" s="11" t="s">
        <v>484</v>
      </c>
      <c r="E791" s="11" t="str">
        <f>CONCATENATE(Tabela132[[#This Row],[TRAMITE_SETOR]],"_Atualiz")</f>
        <v>SMIC_Atualiz</v>
      </c>
      <c r="F791" s="12" t="s">
        <v>303</v>
      </c>
      <c r="G791" s="19" t="s">
        <v>26</v>
      </c>
      <c r="H791" s="25">
        <v>42304.578472222223</v>
      </c>
      <c r="I791" s="25">
        <v>42307.504861111112</v>
      </c>
      <c r="J791" s="26" t="s">
        <v>58</v>
      </c>
      <c r="K791" s="14">
        <f t="shared" si="24"/>
        <v>2.9263888888890506</v>
      </c>
      <c r="L791" s="15">
        <f t="shared" si="25"/>
        <v>2.9263888888890506</v>
      </c>
      <c r="M791" s="16">
        <f>NETWORKDAYS.INTL(DATE(YEAR(H791),MONTH(I791),DAY(H791)),DATE(YEAR(I791),MONTH(I791),DAY(I791)),1,[1]LISTAFERIADOS!$B$2:$B$194)</f>
        <v>3</v>
      </c>
      <c r="N791" s="17" t="str">
        <f>CONCATENATE(HOUR(Tabela132[[#This Row],[DATA INICIO]]),":",MINUTE(Tabela132[[#This Row],[DATA INICIO]]))</f>
        <v>13:53</v>
      </c>
      <c r="O791" s="12"/>
    </row>
    <row r="792" spans="1:15" ht="76.5" hidden="1" x14ac:dyDescent="0.25">
      <c r="A792" s="22" t="s">
        <v>113</v>
      </c>
      <c r="B792" s="23" t="s">
        <v>606</v>
      </c>
      <c r="C792" s="10" t="s">
        <v>222</v>
      </c>
      <c r="D792" s="11" t="s">
        <v>239</v>
      </c>
      <c r="E792" s="11" t="str">
        <f>CONCATENATE(Tabela132[[#This Row],[TRAMITE_SETOR]],"_Atualiz")</f>
        <v>SLIC_Atualiz</v>
      </c>
      <c r="F792" s="12" t="s">
        <v>240</v>
      </c>
      <c r="G792" s="12"/>
      <c r="H792" s="25">
        <v>42307.504861111112</v>
      </c>
      <c r="I792" s="25">
        <v>42313.622916666667</v>
      </c>
      <c r="J792" s="26" t="s">
        <v>628</v>
      </c>
      <c r="K792" s="14">
        <f t="shared" si="24"/>
        <v>6.1180555555547471</v>
      </c>
      <c r="L792" s="15">
        <f t="shared" si="25"/>
        <v>6.1180555555547471</v>
      </c>
      <c r="M792" s="16">
        <f>NETWORKDAYS.INTL(DATE(YEAR(H792),MONTH(I792),DAY(H792)),DATE(YEAR(I792),MONTH(I792),DAY(I792)),1,[1]LISTAFERIADOS!$B$2:$B$194)</f>
        <v>-18</v>
      </c>
      <c r="N792" s="17" t="str">
        <f>CONCATENATE(HOUR(Tabela132[[#This Row],[DATA INICIO]]),":",MINUTE(Tabela132[[#This Row],[DATA INICIO]]))</f>
        <v>12:7</v>
      </c>
      <c r="O792" s="12"/>
    </row>
    <row r="793" spans="1:15" ht="25.5" hidden="1" x14ac:dyDescent="0.25">
      <c r="A793" s="22" t="s">
        <v>113</v>
      </c>
      <c r="B793" s="23" t="s">
        <v>606</v>
      </c>
      <c r="C793" s="10" t="s">
        <v>222</v>
      </c>
      <c r="D793" s="11" t="s">
        <v>69</v>
      </c>
      <c r="E793" s="11" t="str">
        <f>CONCATENATE(Tabela132[[#This Row],[TRAMITE_SETOR]],"_Atualiz")</f>
        <v>ASSDG_Atualiz</v>
      </c>
      <c r="F793" s="12" t="s">
        <v>70</v>
      </c>
      <c r="G793" s="12"/>
      <c r="H793" s="25">
        <v>42313.622916666667</v>
      </c>
      <c r="I793" s="25">
        <v>42313.672222222223</v>
      </c>
      <c r="J793" s="26" t="s">
        <v>494</v>
      </c>
      <c r="K793" s="14">
        <f t="shared" si="24"/>
        <v>4.9305555556202307E-2</v>
      </c>
      <c r="L793" s="15">
        <f t="shared" si="25"/>
        <v>4.9305555556202307E-2</v>
      </c>
      <c r="M793" s="16">
        <f>NETWORKDAYS.INTL(DATE(YEAR(H793),MONTH(I793),DAY(H793)),DATE(YEAR(I793),MONTH(I793),DAY(I793)),1,[1]LISTAFERIADOS!$B$2:$B$194)</f>
        <v>1</v>
      </c>
      <c r="N793" s="17" t="str">
        <f>CONCATENATE(HOUR(Tabela132[[#This Row],[DATA INICIO]]),":",MINUTE(Tabela132[[#This Row],[DATA INICIO]]))</f>
        <v>14:57</v>
      </c>
      <c r="O793" s="12"/>
    </row>
    <row r="794" spans="1:15" hidden="1" x14ac:dyDescent="0.25">
      <c r="A794" s="22" t="s">
        <v>113</v>
      </c>
      <c r="B794" s="23" t="s">
        <v>606</v>
      </c>
      <c r="C794" s="10" t="s">
        <v>222</v>
      </c>
      <c r="D794" s="11" t="s">
        <v>66</v>
      </c>
      <c r="E794" s="11" t="str">
        <f>CONCATENATE(Tabela132[[#This Row],[TRAMITE_SETOR]],"_Atualiz")</f>
        <v>CPL_Atualiz</v>
      </c>
      <c r="F794" s="12" t="s">
        <v>67</v>
      </c>
      <c r="G794" s="12"/>
      <c r="H794" s="25">
        <v>42313.672222222223</v>
      </c>
      <c r="I794" s="25">
        <v>42313.723611111112</v>
      </c>
      <c r="J794" s="26" t="s">
        <v>37</v>
      </c>
      <c r="K794" s="14">
        <f t="shared" si="24"/>
        <v>5.1388888889050577E-2</v>
      </c>
      <c r="L794" s="15">
        <f t="shared" si="25"/>
        <v>5.1388888889050577E-2</v>
      </c>
      <c r="M794" s="16">
        <f>NETWORKDAYS.INTL(DATE(YEAR(H794),MONTH(I794),DAY(H794)),DATE(YEAR(I794),MONTH(I794),DAY(I794)),1,[1]LISTAFERIADOS!$B$2:$B$194)</f>
        <v>1</v>
      </c>
      <c r="N794" s="17" t="str">
        <f>CONCATENATE(HOUR(Tabela132[[#This Row],[DATA INICIO]]),":",MINUTE(Tabela132[[#This Row],[DATA INICIO]]))</f>
        <v>16:8</v>
      </c>
      <c r="O794" s="12"/>
    </row>
    <row r="795" spans="1:15" ht="38.25" hidden="1" x14ac:dyDescent="0.25">
      <c r="A795" s="22" t="s">
        <v>113</v>
      </c>
      <c r="B795" s="23" t="s">
        <v>606</v>
      </c>
      <c r="C795" s="10" t="s">
        <v>222</v>
      </c>
      <c r="D795" s="11" t="s">
        <v>69</v>
      </c>
      <c r="E795" s="11" t="str">
        <f>CONCATENATE(Tabela132[[#This Row],[TRAMITE_SETOR]],"_Atualiz")</f>
        <v>ASSDG_Atualiz</v>
      </c>
      <c r="F795" s="12" t="s">
        <v>70</v>
      </c>
      <c r="G795" s="12"/>
      <c r="H795" s="25">
        <v>42313.723611111112</v>
      </c>
      <c r="I795" s="25">
        <v>42317.620138888888</v>
      </c>
      <c r="J795" s="26" t="s">
        <v>284</v>
      </c>
      <c r="K795" s="14">
        <f t="shared" si="24"/>
        <v>3.8965277777751908</v>
      </c>
      <c r="L795" s="15">
        <f t="shared" si="25"/>
        <v>3.8965277777751908</v>
      </c>
      <c r="M795" s="16">
        <f>NETWORKDAYS.INTL(DATE(YEAR(H795),MONTH(I795),DAY(H795)),DATE(YEAR(I795),MONTH(I795),DAY(I795)),1,[1]LISTAFERIADOS!$B$2:$B$194)</f>
        <v>3</v>
      </c>
      <c r="N795" s="17" t="str">
        <f>CONCATENATE(HOUR(Tabela132[[#This Row],[DATA INICIO]]),":",MINUTE(Tabela132[[#This Row],[DATA INICIO]]))</f>
        <v>17:22</v>
      </c>
      <c r="O795" s="12"/>
    </row>
    <row r="796" spans="1:15" ht="25.5" hidden="1" x14ac:dyDescent="0.25">
      <c r="A796" s="22" t="s">
        <v>113</v>
      </c>
      <c r="B796" s="23" t="s">
        <v>606</v>
      </c>
      <c r="C796" s="10" t="s">
        <v>222</v>
      </c>
      <c r="D796" s="11" t="s">
        <v>21</v>
      </c>
      <c r="E796" s="11" t="str">
        <f>CONCATENATE(Tabela132[[#This Row],[TRAMITE_SETOR]],"_Atualiz")</f>
        <v>DG_Atualiz</v>
      </c>
      <c r="F796" s="12" t="s">
        <v>22</v>
      </c>
      <c r="G796" s="12"/>
      <c r="H796" s="25">
        <v>42317.620138888888</v>
      </c>
      <c r="I796" s="25">
        <v>42317.740277777775</v>
      </c>
      <c r="J796" s="26" t="s">
        <v>98</v>
      </c>
      <c r="K796" s="14">
        <f t="shared" si="24"/>
        <v>0.12013888888759539</v>
      </c>
      <c r="L796" s="15">
        <f t="shared" si="25"/>
        <v>0.12013888888759539</v>
      </c>
      <c r="M796" s="16">
        <f>NETWORKDAYS.INTL(DATE(YEAR(H796),MONTH(I796),DAY(H796)),DATE(YEAR(I796),MONTH(I796),DAY(I796)),1,[1]LISTAFERIADOS!$B$2:$B$194)</f>
        <v>1</v>
      </c>
      <c r="N796" s="17" t="str">
        <f>CONCATENATE(HOUR(Tabela132[[#This Row],[DATA INICIO]]),":",MINUTE(Tabela132[[#This Row],[DATA INICIO]]))</f>
        <v>14:53</v>
      </c>
      <c r="O796" s="12"/>
    </row>
    <row r="797" spans="1:15" ht="25.5" hidden="1" x14ac:dyDescent="0.25">
      <c r="A797" s="22" t="s">
        <v>113</v>
      </c>
      <c r="B797" s="23" t="s">
        <v>606</v>
      </c>
      <c r="C797" s="10" t="s">
        <v>222</v>
      </c>
      <c r="D797" s="11" t="s">
        <v>239</v>
      </c>
      <c r="E797" s="11" t="str">
        <f>CONCATENATE(Tabela132[[#This Row],[TRAMITE_SETOR]],"_Atualiz")</f>
        <v>SLIC_Atualiz</v>
      </c>
      <c r="F797" s="12" t="s">
        <v>240</v>
      </c>
      <c r="G797" s="12"/>
      <c r="H797" s="25">
        <v>42317.740277777775</v>
      </c>
      <c r="I797" s="25">
        <v>42318.813194444447</v>
      </c>
      <c r="J797" s="26" t="s">
        <v>629</v>
      </c>
      <c r="K797" s="14">
        <f t="shared" si="24"/>
        <v>1.0729166666715173</v>
      </c>
      <c r="L797" s="15">
        <f t="shared" si="25"/>
        <v>1.0729166666715173</v>
      </c>
      <c r="M797" s="16">
        <f>NETWORKDAYS.INTL(DATE(YEAR(H797),MONTH(I797),DAY(H797)),DATE(YEAR(I797),MONTH(I797),DAY(I797)),1,[1]LISTAFERIADOS!$B$2:$B$194)</f>
        <v>2</v>
      </c>
      <c r="N797" s="17" t="str">
        <f>CONCATENATE(HOUR(Tabela132[[#This Row],[DATA INICIO]]),":",MINUTE(Tabela132[[#This Row],[DATA INICIO]]))</f>
        <v>17:46</v>
      </c>
      <c r="O797" s="12"/>
    </row>
    <row r="798" spans="1:15" hidden="1" x14ac:dyDescent="0.25">
      <c r="A798" s="22" t="s">
        <v>113</v>
      </c>
      <c r="B798" s="23" t="s">
        <v>606</v>
      </c>
      <c r="C798" s="10" t="s">
        <v>222</v>
      </c>
      <c r="D798" s="11" t="s">
        <v>66</v>
      </c>
      <c r="E798" s="11" t="str">
        <f>CONCATENATE(Tabela132[[#This Row],[TRAMITE_SETOR]],"_Atualiz")</f>
        <v>CPL_Atualiz</v>
      </c>
      <c r="F798" s="12" t="s">
        <v>67</v>
      </c>
      <c r="G798" s="12"/>
      <c r="H798" s="25">
        <v>42318.813194444447</v>
      </c>
      <c r="I798" s="25">
        <v>42318.816666666666</v>
      </c>
      <c r="J798" s="26" t="s">
        <v>630</v>
      </c>
      <c r="K798" s="14">
        <f t="shared" si="24"/>
        <v>3.4722222189884633E-3</v>
      </c>
      <c r="L798" s="15">
        <f t="shared" si="25"/>
        <v>3.4722222189884633E-3</v>
      </c>
      <c r="M798" s="16">
        <f>NETWORKDAYS.INTL(DATE(YEAR(H798),MONTH(I798),DAY(H798)),DATE(YEAR(I798),MONTH(I798),DAY(I798)),1,[1]LISTAFERIADOS!$B$2:$B$194)</f>
        <v>1</v>
      </c>
      <c r="N798" s="17" t="str">
        <f>CONCATENATE(HOUR(Tabela132[[#This Row],[DATA INICIO]]),":",MINUTE(Tabela132[[#This Row],[DATA INICIO]]))</f>
        <v>19:31</v>
      </c>
      <c r="O798" s="12"/>
    </row>
    <row r="799" spans="1:15" ht="25.5" hidden="1" x14ac:dyDescent="0.25">
      <c r="A799" s="22" t="s">
        <v>113</v>
      </c>
      <c r="B799" s="23" t="s">
        <v>606</v>
      </c>
      <c r="C799" s="10" t="s">
        <v>222</v>
      </c>
      <c r="D799" s="11" t="s">
        <v>239</v>
      </c>
      <c r="E799" s="11" t="str">
        <f>CONCATENATE(Tabela132[[#This Row],[TRAMITE_SETOR]],"_Atualiz")</f>
        <v>SLIC_Atualiz</v>
      </c>
      <c r="F799" s="12" t="s">
        <v>240</v>
      </c>
      <c r="G799" s="12"/>
      <c r="H799" s="25">
        <v>42318.816666666666</v>
      </c>
      <c r="I799" s="25">
        <v>42321.686805555553</v>
      </c>
      <c r="J799" s="26" t="s">
        <v>251</v>
      </c>
      <c r="K799" s="14">
        <f t="shared" si="24"/>
        <v>2.8701388888875954</v>
      </c>
      <c r="L799" s="15">
        <f t="shared" si="25"/>
        <v>2.8701388888875954</v>
      </c>
      <c r="M799" s="16">
        <f>NETWORKDAYS.INTL(DATE(YEAR(H799),MONTH(I799),DAY(H799)),DATE(YEAR(I799),MONTH(I799),DAY(I799)),1,[1]LISTAFERIADOS!$B$2:$B$194)</f>
        <v>4</v>
      </c>
      <c r="N799" s="17" t="str">
        <f>CONCATENATE(HOUR(Tabela132[[#This Row],[DATA INICIO]]),":",MINUTE(Tabela132[[#This Row],[DATA INICIO]]))</f>
        <v>19:36</v>
      </c>
      <c r="O799" s="12"/>
    </row>
    <row r="800" spans="1:15" hidden="1" x14ac:dyDescent="0.25">
      <c r="A800" s="22" t="s">
        <v>113</v>
      </c>
      <c r="B800" s="23" t="s">
        <v>631</v>
      </c>
      <c r="C800" s="10" t="s">
        <v>17</v>
      </c>
      <c r="D800" s="11" t="s">
        <v>632</v>
      </c>
      <c r="E800" s="11" t="str">
        <f>CONCATENATE(Tabela132[[#This Row],[TRAMITE_SETOR]],"_Atualiz")</f>
        <v>086ZE_Atualiz</v>
      </c>
      <c r="F800" s="12" t="s">
        <v>633</v>
      </c>
      <c r="G800" s="12"/>
      <c r="H800" s="24" t="s">
        <v>20</v>
      </c>
      <c r="I800" s="25">
        <v>42580.616666666669</v>
      </c>
      <c r="J800" s="26" t="s">
        <v>20</v>
      </c>
      <c r="K800" s="14">
        <f t="shared" si="24"/>
        <v>0</v>
      </c>
      <c r="L800" s="15">
        <f t="shared" si="25"/>
        <v>0</v>
      </c>
      <c r="M800" s="16" t="e">
        <f>NETWORKDAYS.INTL(DATE(YEAR(H800),MONTH(I800),DAY(H800)),DATE(YEAR(I800),MONTH(I800),DAY(I800)),1,[1]LISTAFERIADOS!$B$2:$B$194)</f>
        <v>#VALUE!</v>
      </c>
      <c r="N800" s="17" t="e">
        <f>CONCATENATE(HOUR(Tabela132[[#This Row],[DATA INICIO]]),":",MINUTE(Tabela132[[#This Row],[DATA INICIO]]))</f>
        <v>#VALUE!</v>
      </c>
      <c r="O800" s="12"/>
    </row>
    <row r="801" spans="1:15" ht="25.5" hidden="1" x14ac:dyDescent="0.25">
      <c r="A801" s="22" t="s">
        <v>113</v>
      </c>
      <c r="B801" s="23" t="s">
        <v>631</v>
      </c>
      <c r="C801" s="10" t="s">
        <v>17</v>
      </c>
      <c r="D801" s="11" t="s">
        <v>634</v>
      </c>
      <c r="E801" s="11" t="str">
        <f>CONCATENATE(Tabela132[[#This Row],[TRAMITE_SETOR]],"_Atualiz")</f>
        <v>SOP_Atualiz</v>
      </c>
      <c r="F801" s="12" t="s">
        <v>536</v>
      </c>
      <c r="G801" s="19" t="s">
        <v>26</v>
      </c>
      <c r="H801" s="25">
        <v>42580.616666666669</v>
      </c>
      <c r="I801" s="25">
        <v>42615.815972222219</v>
      </c>
      <c r="J801" s="26" t="s">
        <v>635</v>
      </c>
      <c r="K801" s="14">
        <f t="shared" si="24"/>
        <v>35.199305555550382</v>
      </c>
      <c r="L801" s="15">
        <f t="shared" si="25"/>
        <v>35.199305555550382</v>
      </c>
      <c r="M801" s="16">
        <f>NETWORKDAYS.INTL(DATE(YEAR(H801),MONTH(I801),DAY(H801)),DATE(YEAR(I801),MONTH(I801),DAY(I801)),1,[1]LISTAFERIADOS!$B$2:$B$194)</f>
        <v>-18</v>
      </c>
      <c r="N801" s="17" t="str">
        <f>CONCATENATE(HOUR(Tabela132[[#This Row],[DATA INICIO]]),":",MINUTE(Tabela132[[#This Row],[DATA INICIO]]))</f>
        <v>14:48</v>
      </c>
      <c r="O801" s="12"/>
    </row>
    <row r="802" spans="1:15" ht="25.5" hidden="1" x14ac:dyDescent="0.25">
      <c r="A802" s="22" t="s">
        <v>113</v>
      </c>
      <c r="B802" s="23" t="s">
        <v>631</v>
      </c>
      <c r="C802" s="10" t="s">
        <v>17</v>
      </c>
      <c r="D802" s="11" t="s">
        <v>144</v>
      </c>
      <c r="E802" s="11" t="str">
        <f>CONCATENATE(Tabela132[[#This Row],[TRAMITE_SETOR]],"_Atualiz")</f>
        <v>CIP_Atualiz</v>
      </c>
      <c r="F802" s="12" t="s">
        <v>29</v>
      </c>
      <c r="G802" s="19" t="s">
        <v>26</v>
      </c>
      <c r="H802" s="25">
        <v>42615.815972222219</v>
      </c>
      <c r="I802" s="25">
        <v>42619.495833333334</v>
      </c>
      <c r="J802" s="26" t="s">
        <v>98</v>
      </c>
      <c r="K802" s="14">
        <f t="shared" si="24"/>
        <v>3.679861111115315</v>
      </c>
      <c r="L802" s="15">
        <f t="shared" si="25"/>
        <v>3.679861111115315</v>
      </c>
      <c r="M802" s="16">
        <f>NETWORKDAYS.INTL(DATE(YEAR(H802),MONTH(I802),DAY(H802)),DATE(YEAR(I802),MONTH(I802),DAY(I802)),1,[1]LISTAFERIADOS!$B$2:$B$194)</f>
        <v>3</v>
      </c>
      <c r="N802" s="17" t="str">
        <f>CONCATENATE(HOUR(Tabela132[[#This Row],[DATA INICIO]]),":",MINUTE(Tabela132[[#This Row],[DATA INICIO]]))</f>
        <v>19:35</v>
      </c>
      <c r="O802" s="12"/>
    </row>
    <row r="803" spans="1:15" ht="25.5" hidden="1" x14ac:dyDescent="0.25">
      <c r="A803" s="22" t="s">
        <v>113</v>
      </c>
      <c r="B803" s="23" t="s">
        <v>631</v>
      </c>
      <c r="C803" s="10" t="s">
        <v>17</v>
      </c>
      <c r="D803" s="11" t="s">
        <v>634</v>
      </c>
      <c r="E803" s="11" t="str">
        <f>CONCATENATE(Tabela132[[#This Row],[TRAMITE_SETOR]],"_Atualiz")</f>
        <v>SOP_Atualiz</v>
      </c>
      <c r="F803" s="12" t="s">
        <v>536</v>
      </c>
      <c r="G803" s="19" t="s">
        <v>26</v>
      </c>
      <c r="H803" s="25">
        <v>42619.495833333334</v>
      </c>
      <c r="I803" s="25">
        <v>42619.63958333333</v>
      </c>
      <c r="J803" s="26" t="s">
        <v>636</v>
      </c>
      <c r="K803" s="14">
        <f t="shared" si="24"/>
        <v>0.14374999999563443</v>
      </c>
      <c r="L803" s="15">
        <f t="shared" si="25"/>
        <v>0.14374999999563443</v>
      </c>
      <c r="M803" s="16">
        <f>NETWORKDAYS.INTL(DATE(YEAR(H803),MONTH(I803),DAY(H803)),DATE(YEAR(I803),MONTH(I803),DAY(I803)),1,[1]LISTAFERIADOS!$B$2:$B$194)</f>
        <v>1</v>
      </c>
      <c r="N803" s="17" t="str">
        <f>CONCATENATE(HOUR(Tabela132[[#This Row],[DATA INICIO]]),":",MINUTE(Tabela132[[#This Row],[DATA INICIO]]))</f>
        <v>11:54</v>
      </c>
      <c r="O803" s="12"/>
    </row>
    <row r="804" spans="1:15" ht="38.25" hidden="1" x14ac:dyDescent="0.25">
      <c r="A804" s="22" t="s">
        <v>113</v>
      </c>
      <c r="B804" s="23" t="s">
        <v>631</v>
      </c>
      <c r="C804" s="10" t="s">
        <v>17</v>
      </c>
      <c r="D804" s="11" t="s">
        <v>144</v>
      </c>
      <c r="E804" s="11" t="str">
        <f>CONCATENATE(Tabela132[[#This Row],[TRAMITE_SETOR]],"_Atualiz")</f>
        <v>CIP_Atualiz</v>
      </c>
      <c r="F804" s="12" t="s">
        <v>29</v>
      </c>
      <c r="G804" s="19" t="s">
        <v>26</v>
      </c>
      <c r="H804" s="25">
        <v>42619.63958333333</v>
      </c>
      <c r="I804" s="25">
        <v>42620.602083333331</v>
      </c>
      <c r="J804" s="26" t="s">
        <v>637</v>
      </c>
      <c r="K804" s="14">
        <f t="shared" si="24"/>
        <v>0.96250000000145519</v>
      </c>
      <c r="L804" s="15">
        <f t="shared" si="25"/>
        <v>0.96250000000145519</v>
      </c>
      <c r="M804" s="16">
        <f>NETWORKDAYS.INTL(DATE(YEAR(H804),MONTH(I804),DAY(H804)),DATE(YEAR(I804),MONTH(I804),DAY(I804)),1,[1]LISTAFERIADOS!$B$2:$B$194)</f>
        <v>1</v>
      </c>
      <c r="N804" s="17" t="str">
        <f>CONCATENATE(HOUR(Tabela132[[#This Row],[DATA INICIO]]),":",MINUTE(Tabela132[[#This Row],[DATA INICIO]]))</f>
        <v>15:21</v>
      </c>
      <c r="O804" s="12"/>
    </row>
    <row r="805" spans="1:15" ht="38.25" hidden="1" x14ac:dyDescent="0.25">
      <c r="A805" s="22" t="s">
        <v>113</v>
      </c>
      <c r="B805" s="23" t="s">
        <v>631</v>
      </c>
      <c r="C805" s="10" t="s">
        <v>17</v>
      </c>
      <c r="D805" s="11" t="s">
        <v>114</v>
      </c>
      <c r="E805" s="11" t="str">
        <f>CONCATENATE(Tabela132[[#This Row],[TRAMITE_SETOR]],"_Atualiz")</f>
        <v>SECGS_Atualiz</v>
      </c>
      <c r="F805" s="12" t="s">
        <v>115</v>
      </c>
      <c r="G805" s="19" t="s">
        <v>26</v>
      </c>
      <c r="H805" s="25">
        <v>42620.602083333331</v>
      </c>
      <c r="I805" s="25">
        <v>42622.566666666666</v>
      </c>
      <c r="J805" s="26" t="s">
        <v>638</v>
      </c>
      <c r="K805" s="14">
        <f t="shared" si="24"/>
        <v>1.9645833333343035</v>
      </c>
      <c r="L805" s="15">
        <f t="shared" si="25"/>
        <v>1.9645833333343035</v>
      </c>
      <c r="M805" s="16">
        <f>NETWORKDAYS.INTL(DATE(YEAR(H805),MONTH(I805),DAY(H805)),DATE(YEAR(I805),MONTH(I805),DAY(I805)),1,[1]LISTAFERIADOS!$B$2:$B$194)</f>
        <v>1</v>
      </c>
      <c r="N805" s="17" t="str">
        <f>CONCATENATE(HOUR(Tabela132[[#This Row],[DATA INICIO]]),":",MINUTE(Tabela132[[#This Row],[DATA INICIO]]))</f>
        <v>14:27</v>
      </c>
      <c r="O805" s="12"/>
    </row>
    <row r="806" spans="1:15" ht="153" hidden="1" x14ac:dyDescent="0.25">
      <c r="A806" s="22" t="s">
        <v>113</v>
      </c>
      <c r="B806" s="23" t="s">
        <v>631</v>
      </c>
      <c r="C806" s="10" t="s">
        <v>17</v>
      </c>
      <c r="D806" s="11" t="s">
        <v>47</v>
      </c>
      <c r="E806" s="11" t="str">
        <f>CONCATENATE(Tabela132[[#This Row],[TRAMITE_SETOR]],"_Atualiz")</f>
        <v>CLC_Atualiz</v>
      </c>
      <c r="F806" s="12" t="s">
        <v>48</v>
      </c>
      <c r="G806" s="12"/>
      <c r="H806" s="25">
        <v>42622.566666666666</v>
      </c>
      <c r="I806" s="25">
        <v>42627.565972222219</v>
      </c>
      <c r="J806" s="26" t="s">
        <v>639</v>
      </c>
      <c r="K806" s="14">
        <f t="shared" si="24"/>
        <v>4.9993055555532919</v>
      </c>
      <c r="L806" s="15">
        <f t="shared" si="25"/>
        <v>4.9993055555532919</v>
      </c>
      <c r="M806" s="16">
        <f>NETWORKDAYS.INTL(DATE(YEAR(H806),MONTH(I806),DAY(H806)),DATE(YEAR(I806),MONTH(I806),DAY(I806)),1,[1]LISTAFERIADOS!$B$2:$B$194)</f>
        <v>4</v>
      </c>
      <c r="N806" s="17" t="str">
        <f>CONCATENATE(HOUR(Tabela132[[#This Row],[DATA INICIO]]),":",MINUTE(Tabela132[[#This Row],[DATA INICIO]]))</f>
        <v>13:36</v>
      </c>
      <c r="O806" s="12"/>
    </row>
    <row r="807" spans="1:15" ht="76.5" hidden="1" x14ac:dyDescent="0.25">
      <c r="A807" s="22" t="s">
        <v>113</v>
      </c>
      <c r="B807" s="23" t="s">
        <v>631</v>
      </c>
      <c r="C807" s="10" t="s">
        <v>17</v>
      </c>
      <c r="D807" s="11" t="s">
        <v>38</v>
      </c>
      <c r="E807" s="11" t="str">
        <f>CONCATENATE(Tabela132[[#This Row],[TRAMITE_SETOR]],"_Atualiz")</f>
        <v>SPO_Atualiz</v>
      </c>
      <c r="F807" s="12" t="s">
        <v>39</v>
      </c>
      <c r="G807" s="12"/>
      <c r="H807" s="25">
        <v>42627.565972222219</v>
      </c>
      <c r="I807" s="25">
        <v>42627.638194444444</v>
      </c>
      <c r="J807" s="26" t="s">
        <v>544</v>
      </c>
      <c r="K807" s="14">
        <f t="shared" si="24"/>
        <v>7.2222222224809229E-2</v>
      </c>
      <c r="L807" s="15">
        <f t="shared" si="25"/>
        <v>7.2222222224809229E-2</v>
      </c>
      <c r="M807" s="16">
        <f>NETWORKDAYS.INTL(DATE(YEAR(H807),MONTH(I807),DAY(H807)),DATE(YEAR(I807),MONTH(I807),DAY(I807)),1,[1]LISTAFERIADOS!$B$2:$B$194)</f>
        <v>1</v>
      </c>
      <c r="N807" s="17" t="str">
        <f>CONCATENATE(HOUR(Tabela132[[#This Row],[DATA INICIO]]),":",MINUTE(Tabela132[[#This Row],[DATA INICIO]]))</f>
        <v>13:35</v>
      </c>
      <c r="O807" s="12"/>
    </row>
    <row r="808" spans="1:15" ht="89.25" hidden="1" x14ac:dyDescent="0.25">
      <c r="A808" s="22" t="s">
        <v>113</v>
      </c>
      <c r="B808" s="23" t="s">
        <v>631</v>
      </c>
      <c r="C808" s="10" t="s">
        <v>17</v>
      </c>
      <c r="D808" s="11" t="s">
        <v>41</v>
      </c>
      <c r="E808" s="11" t="str">
        <f>CONCATENATE(Tabela132[[#This Row],[TRAMITE_SETOR]],"_Atualiz")</f>
        <v>CO_Atualiz</v>
      </c>
      <c r="F808" s="12" t="s">
        <v>42</v>
      </c>
      <c r="G808" s="12"/>
      <c r="H808" s="25">
        <v>42627.638194444444</v>
      </c>
      <c r="I808" s="25">
        <v>42627.71597222222</v>
      </c>
      <c r="J808" s="26" t="s">
        <v>309</v>
      </c>
      <c r="K808" s="14">
        <f t="shared" si="24"/>
        <v>7.7777777776645962E-2</v>
      </c>
      <c r="L808" s="15">
        <f t="shared" si="25"/>
        <v>7.7777777776645962E-2</v>
      </c>
      <c r="M808" s="16">
        <f>NETWORKDAYS.INTL(DATE(YEAR(H808),MONTH(I808),DAY(H808)),DATE(YEAR(I808),MONTH(I808),DAY(I808)),1,[1]LISTAFERIADOS!$B$2:$B$194)</f>
        <v>1</v>
      </c>
      <c r="N808" s="17" t="str">
        <f>CONCATENATE(HOUR(Tabela132[[#This Row],[DATA INICIO]]),":",MINUTE(Tabela132[[#This Row],[DATA INICIO]]))</f>
        <v>15:19</v>
      </c>
      <c r="O808" s="12"/>
    </row>
    <row r="809" spans="1:15" ht="51" hidden="1" x14ac:dyDescent="0.25">
      <c r="A809" s="22" t="s">
        <v>113</v>
      </c>
      <c r="B809" s="23" t="s">
        <v>631</v>
      </c>
      <c r="C809" s="10" t="s">
        <v>17</v>
      </c>
      <c r="D809" s="11" t="s">
        <v>44</v>
      </c>
      <c r="E809" s="11" t="str">
        <f>CONCATENATE(Tabela132[[#This Row],[TRAMITE_SETOR]],"_Atualiz")</f>
        <v>SECOFC_Atualiz</v>
      </c>
      <c r="F809" s="12" t="s">
        <v>45</v>
      </c>
      <c r="G809" s="12"/>
      <c r="H809" s="25">
        <v>42627.71597222222</v>
      </c>
      <c r="I809" s="25">
        <v>42627.780555555553</v>
      </c>
      <c r="J809" s="26" t="s">
        <v>46</v>
      </c>
      <c r="K809" s="14">
        <f t="shared" si="24"/>
        <v>6.4583333332848269E-2</v>
      </c>
      <c r="L809" s="15">
        <f t="shared" si="25"/>
        <v>6.4583333332848269E-2</v>
      </c>
      <c r="M809" s="16">
        <f>NETWORKDAYS.INTL(DATE(YEAR(H809),MONTH(I809),DAY(H809)),DATE(YEAR(I809),MONTH(I809),DAY(I809)),1,[1]LISTAFERIADOS!$B$2:$B$194)</f>
        <v>1</v>
      </c>
      <c r="N809" s="17" t="str">
        <f>CONCATENATE(HOUR(Tabela132[[#This Row],[DATA INICIO]]),":",MINUTE(Tabela132[[#This Row],[DATA INICIO]]))</f>
        <v>17:11</v>
      </c>
      <c r="O809" s="12"/>
    </row>
    <row r="810" spans="1:15" ht="38.25" hidden="1" x14ac:dyDescent="0.25">
      <c r="A810" s="22" t="s">
        <v>113</v>
      </c>
      <c r="B810" s="23" t="s">
        <v>631</v>
      </c>
      <c r="C810" s="10" t="s">
        <v>17</v>
      </c>
      <c r="D810" s="11" t="s">
        <v>47</v>
      </c>
      <c r="E810" s="11" t="str">
        <f>CONCATENATE(Tabela132[[#This Row],[TRAMITE_SETOR]],"_Atualiz")</f>
        <v>CLC_Atualiz</v>
      </c>
      <c r="F810" s="12" t="s">
        <v>48</v>
      </c>
      <c r="G810" s="12"/>
      <c r="H810" s="25">
        <v>42627.780555555553</v>
      </c>
      <c r="I810" s="25">
        <v>42629.796527777777</v>
      </c>
      <c r="J810" s="26" t="s">
        <v>522</v>
      </c>
      <c r="K810" s="14">
        <f t="shared" si="24"/>
        <v>2.015972222223354</v>
      </c>
      <c r="L810" s="15">
        <f t="shared" si="25"/>
        <v>2.015972222223354</v>
      </c>
      <c r="M810" s="16">
        <f>NETWORKDAYS.INTL(DATE(YEAR(H810),MONTH(I810),DAY(H810)),DATE(YEAR(I810),MONTH(I810),DAY(I810)),1,[1]LISTAFERIADOS!$B$2:$B$194)</f>
        <v>3</v>
      </c>
      <c r="N810" s="17" t="str">
        <f>CONCATENATE(HOUR(Tabela132[[#This Row],[DATA INICIO]]),":",MINUTE(Tabela132[[#This Row],[DATA INICIO]]))</f>
        <v>18:44</v>
      </c>
      <c r="O810" s="12"/>
    </row>
    <row r="811" spans="1:15" ht="114.75" hidden="1" x14ac:dyDescent="0.25">
      <c r="A811" s="22" t="s">
        <v>113</v>
      </c>
      <c r="B811" s="23" t="s">
        <v>631</v>
      </c>
      <c r="C811" s="10" t="s">
        <v>17</v>
      </c>
      <c r="D811" s="11" t="s">
        <v>50</v>
      </c>
      <c r="E811" s="11" t="str">
        <f>CONCATENATE(Tabela132[[#This Row],[TRAMITE_SETOR]],"_Atualiz")</f>
        <v>SC_Atualiz</v>
      </c>
      <c r="F811" s="12" t="s">
        <v>51</v>
      </c>
      <c r="G811" s="12"/>
      <c r="H811" s="25">
        <v>42629.796527777777</v>
      </c>
      <c r="I811" s="25">
        <v>42635.730555555558</v>
      </c>
      <c r="J811" s="26" t="s">
        <v>640</v>
      </c>
      <c r="K811" s="14">
        <f t="shared" si="24"/>
        <v>5.9340277777810115</v>
      </c>
      <c r="L811" s="15">
        <f t="shared" si="25"/>
        <v>5.9340277777810115</v>
      </c>
      <c r="M811" s="16">
        <f>NETWORKDAYS.INTL(DATE(YEAR(H811),MONTH(I811),DAY(H811)),DATE(YEAR(I811),MONTH(I811),DAY(I811)),1,[1]LISTAFERIADOS!$B$2:$B$194)</f>
        <v>5</v>
      </c>
      <c r="N811" s="17" t="str">
        <f>CONCATENATE(HOUR(Tabela132[[#This Row],[DATA INICIO]]),":",MINUTE(Tabela132[[#This Row],[DATA INICIO]]))</f>
        <v>19:7</v>
      </c>
      <c r="O811" s="12"/>
    </row>
    <row r="812" spans="1:15" ht="38.25" hidden="1" x14ac:dyDescent="0.25">
      <c r="A812" s="22" t="s">
        <v>113</v>
      </c>
      <c r="B812" s="23" t="s">
        <v>631</v>
      </c>
      <c r="C812" s="10" t="s">
        <v>17</v>
      </c>
      <c r="D812" s="11" t="s">
        <v>47</v>
      </c>
      <c r="E812" s="11" t="str">
        <f>CONCATENATE(Tabela132[[#This Row],[TRAMITE_SETOR]],"_Atualiz")</f>
        <v>CLC_Atualiz</v>
      </c>
      <c r="F812" s="12" t="s">
        <v>48</v>
      </c>
      <c r="G812" s="12"/>
      <c r="H812" s="25">
        <v>42635.730555555558</v>
      </c>
      <c r="I812" s="25">
        <v>42640.782638888886</v>
      </c>
      <c r="J812" s="26" t="s">
        <v>641</v>
      </c>
      <c r="K812" s="14">
        <f t="shared" si="24"/>
        <v>5.0520833333284827</v>
      </c>
      <c r="L812" s="15">
        <f t="shared" si="25"/>
        <v>5.0520833333284827</v>
      </c>
      <c r="M812" s="16">
        <f>NETWORKDAYS.INTL(DATE(YEAR(H812),MONTH(I812),DAY(H812)),DATE(YEAR(I812),MONTH(I812),DAY(I812)),1,[1]LISTAFERIADOS!$B$2:$B$194)</f>
        <v>4</v>
      </c>
      <c r="N812" s="17" t="str">
        <f>CONCATENATE(HOUR(Tabela132[[#This Row],[DATA INICIO]]),":",MINUTE(Tabela132[[#This Row],[DATA INICIO]]))</f>
        <v>17:32</v>
      </c>
      <c r="O812" s="12"/>
    </row>
    <row r="813" spans="1:15" ht="76.5" hidden="1" x14ac:dyDescent="0.25">
      <c r="A813" s="22" t="s">
        <v>113</v>
      </c>
      <c r="B813" s="23" t="s">
        <v>631</v>
      </c>
      <c r="C813" s="10" t="s">
        <v>17</v>
      </c>
      <c r="D813" s="11" t="s">
        <v>122</v>
      </c>
      <c r="E813" s="11" t="str">
        <f>CONCATENATE(Tabela132[[#This Row],[TRAMITE_SETOR]],"_Atualiz")</f>
        <v>SECGA_Atualiz</v>
      </c>
      <c r="F813" s="12" t="s">
        <v>123</v>
      </c>
      <c r="G813" s="12"/>
      <c r="H813" s="25">
        <v>42640.782638888886</v>
      </c>
      <c r="I813" s="25">
        <v>42641.666666666664</v>
      </c>
      <c r="J813" s="26" t="s">
        <v>642</v>
      </c>
      <c r="K813" s="14">
        <f t="shared" si="24"/>
        <v>0.88402777777810115</v>
      </c>
      <c r="L813" s="15">
        <f t="shared" si="25"/>
        <v>0.88402777777810115</v>
      </c>
      <c r="M813" s="16">
        <f>NETWORKDAYS.INTL(DATE(YEAR(H813),MONTH(I813),DAY(H813)),DATE(YEAR(I813),MONTH(I813),DAY(I813)),1,[1]LISTAFERIADOS!$B$2:$B$194)</f>
        <v>2</v>
      </c>
      <c r="N813" s="17" t="str">
        <f>CONCATENATE(HOUR(Tabela132[[#This Row],[DATA INICIO]]),":",MINUTE(Tabela132[[#This Row],[DATA INICIO]]))</f>
        <v>18:47</v>
      </c>
      <c r="O813" s="12"/>
    </row>
    <row r="814" spans="1:15" ht="76.5" hidden="1" x14ac:dyDescent="0.25">
      <c r="A814" s="22" t="s">
        <v>113</v>
      </c>
      <c r="B814" s="23" t="s">
        <v>631</v>
      </c>
      <c r="C814" s="10" t="s">
        <v>17</v>
      </c>
      <c r="D814" s="11" t="s">
        <v>21</v>
      </c>
      <c r="E814" s="11" t="str">
        <f>CONCATENATE(Tabela132[[#This Row],[TRAMITE_SETOR]],"_Atualiz")</f>
        <v>DG_Atualiz</v>
      </c>
      <c r="F814" s="12" t="s">
        <v>22</v>
      </c>
      <c r="G814" s="12"/>
      <c r="H814" s="25">
        <v>42641.666666666664</v>
      </c>
      <c r="I814" s="25">
        <v>42641.727777777778</v>
      </c>
      <c r="J814" s="26" t="s">
        <v>643</v>
      </c>
      <c r="K814" s="14">
        <f t="shared" si="24"/>
        <v>6.1111111113859806E-2</v>
      </c>
      <c r="L814" s="15">
        <f t="shared" si="25"/>
        <v>6.1111111113859806E-2</v>
      </c>
      <c r="M814" s="16">
        <f>NETWORKDAYS.INTL(DATE(YEAR(H814),MONTH(I814),DAY(H814)),DATE(YEAR(I814),MONTH(I814),DAY(I814)),1,[1]LISTAFERIADOS!$B$2:$B$194)</f>
        <v>1</v>
      </c>
      <c r="N814" s="17" t="str">
        <f>CONCATENATE(HOUR(Tabela132[[#This Row],[DATA INICIO]]),":",MINUTE(Tabela132[[#This Row],[DATA INICIO]]))</f>
        <v>16:0</v>
      </c>
      <c r="O814" s="12"/>
    </row>
    <row r="815" spans="1:15" ht="25.5" hidden="1" x14ac:dyDescent="0.25">
      <c r="A815" s="22" t="s">
        <v>113</v>
      </c>
      <c r="B815" s="23" t="s">
        <v>631</v>
      </c>
      <c r="C815" s="10" t="s">
        <v>17</v>
      </c>
      <c r="D815" s="11" t="s">
        <v>41</v>
      </c>
      <c r="E815" s="11" t="str">
        <f>CONCATENATE(Tabela132[[#This Row],[TRAMITE_SETOR]],"_Atualiz")</f>
        <v>CO_Atualiz</v>
      </c>
      <c r="F815" s="12" t="s">
        <v>42</v>
      </c>
      <c r="G815" s="12"/>
      <c r="H815" s="25">
        <v>42641.727777777778</v>
      </c>
      <c r="I815" s="25">
        <v>42641.736805555556</v>
      </c>
      <c r="J815" s="26" t="s">
        <v>99</v>
      </c>
      <c r="K815" s="14">
        <f t="shared" si="24"/>
        <v>9.0277777781011537E-3</v>
      </c>
      <c r="L815" s="15">
        <f t="shared" si="25"/>
        <v>9.0277777781011537E-3</v>
      </c>
      <c r="M815" s="16">
        <f>NETWORKDAYS.INTL(DATE(YEAR(H815),MONTH(I815),DAY(H815)),DATE(YEAR(I815),MONTH(I815),DAY(I815)),1,[1]LISTAFERIADOS!$B$2:$B$194)</f>
        <v>1</v>
      </c>
      <c r="N815" s="17" t="str">
        <f>CONCATENATE(HOUR(Tabela132[[#This Row],[DATA INICIO]]),":",MINUTE(Tabela132[[#This Row],[DATA INICIO]]))</f>
        <v>17:28</v>
      </c>
      <c r="O815" s="12"/>
    </row>
    <row r="816" spans="1:15" hidden="1" x14ac:dyDescent="0.25">
      <c r="A816" s="22" t="s">
        <v>113</v>
      </c>
      <c r="B816" s="23" t="s">
        <v>644</v>
      </c>
      <c r="C816" s="10" t="s">
        <v>17</v>
      </c>
      <c r="D816" s="11" t="s">
        <v>634</v>
      </c>
      <c r="E816" s="11" t="str">
        <f>CONCATENATE(Tabela132[[#This Row],[TRAMITE_SETOR]],"_Atualiz")</f>
        <v>SOP_Atualiz</v>
      </c>
      <c r="F816" s="12" t="s">
        <v>536</v>
      </c>
      <c r="G816" s="19" t="s">
        <v>26</v>
      </c>
      <c r="H816" s="25">
        <v>42611.513194444444</v>
      </c>
      <c r="I816" s="25">
        <v>42612.513194444444</v>
      </c>
      <c r="J816" s="26" t="s">
        <v>20</v>
      </c>
      <c r="K816" s="14">
        <f t="shared" si="24"/>
        <v>1</v>
      </c>
      <c r="L816" s="15">
        <f t="shared" si="25"/>
        <v>1</v>
      </c>
      <c r="M816" s="16">
        <f>NETWORKDAYS.INTL(DATE(YEAR(H816),MONTH(I816),DAY(H816)),DATE(YEAR(I816),MONTH(I816),DAY(I816)),1,[1]LISTAFERIADOS!$B$2:$B$194)</f>
        <v>2</v>
      </c>
      <c r="N816" s="17" t="str">
        <f>CONCATENATE(HOUR(Tabela132[[#This Row],[DATA INICIO]]),":",MINUTE(Tabela132[[#This Row],[DATA INICIO]]))</f>
        <v>12:19</v>
      </c>
      <c r="O816" s="12"/>
    </row>
    <row r="817" spans="1:15" ht="25.5" hidden="1" x14ac:dyDescent="0.25">
      <c r="A817" s="22" t="s">
        <v>113</v>
      </c>
      <c r="B817" s="23" t="s">
        <v>644</v>
      </c>
      <c r="C817" s="10" t="s">
        <v>17</v>
      </c>
      <c r="D817" s="11" t="s">
        <v>144</v>
      </c>
      <c r="E817" s="11" t="str">
        <f>CONCATENATE(Tabela132[[#This Row],[TRAMITE_SETOR]],"_Atualiz")</f>
        <v>CIP_Atualiz</v>
      </c>
      <c r="F817" s="12" t="s">
        <v>29</v>
      </c>
      <c r="G817" s="19" t="s">
        <v>26</v>
      </c>
      <c r="H817" s="25">
        <v>42612.513194444444</v>
      </c>
      <c r="I817" s="25">
        <v>42622.587500000001</v>
      </c>
      <c r="J817" s="26" t="s">
        <v>98</v>
      </c>
      <c r="K817" s="14">
        <f t="shared" si="24"/>
        <v>10.074305555557657</v>
      </c>
      <c r="L817" s="15">
        <f t="shared" si="25"/>
        <v>10.074305555557657</v>
      </c>
      <c r="M817" s="16">
        <f>NETWORKDAYS.INTL(DATE(YEAR(H817),MONTH(I817),DAY(H817)),DATE(YEAR(I817),MONTH(I817),DAY(I817)),1,[1]LISTAFERIADOS!$B$2:$B$194)</f>
        <v>-16</v>
      </c>
      <c r="N817" s="17" t="str">
        <f>CONCATENATE(HOUR(Tabela132[[#This Row],[DATA INICIO]]),":",MINUTE(Tabela132[[#This Row],[DATA INICIO]]))</f>
        <v>12:19</v>
      </c>
      <c r="O817" s="12"/>
    </row>
    <row r="818" spans="1:15" ht="38.25" hidden="1" x14ac:dyDescent="0.25">
      <c r="A818" s="22" t="s">
        <v>113</v>
      </c>
      <c r="B818" s="23" t="s">
        <v>644</v>
      </c>
      <c r="C818" s="10" t="s">
        <v>17</v>
      </c>
      <c r="D818" s="11" t="s">
        <v>634</v>
      </c>
      <c r="E818" s="11" t="str">
        <f>CONCATENATE(Tabela132[[#This Row],[TRAMITE_SETOR]],"_Atualiz")</f>
        <v>SOP_Atualiz</v>
      </c>
      <c r="F818" s="12" t="s">
        <v>536</v>
      </c>
      <c r="G818" s="19" t="s">
        <v>26</v>
      </c>
      <c r="H818" s="25">
        <v>42622.587500000001</v>
      </c>
      <c r="I818" s="25">
        <v>42622.690972222219</v>
      </c>
      <c r="J818" s="26" t="s">
        <v>645</v>
      </c>
      <c r="K818" s="14">
        <f t="shared" si="24"/>
        <v>0.10347222221753327</v>
      </c>
      <c r="L818" s="15">
        <f t="shared" si="25"/>
        <v>0.10347222221753327</v>
      </c>
      <c r="M818" s="16">
        <f>NETWORKDAYS.INTL(DATE(YEAR(H818),MONTH(I818),DAY(H818)),DATE(YEAR(I818),MONTH(I818),DAY(I818)),1,[1]LISTAFERIADOS!$B$2:$B$194)</f>
        <v>1</v>
      </c>
      <c r="N818" s="17" t="str">
        <f>CONCATENATE(HOUR(Tabela132[[#This Row],[DATA INICIO]]),":",MINUTE(Tabela132[[#This Row],[DATA INICIO]]))</f>
        <v>14:6</v>
      </c>
      <c r="O818" s="12"/>
    </row>
    <row r="819" spans="1:15" ht="38.25" hidden="1" x14ac:dyDescent="0.25">
      <c r="A819" s="22" t="s">
        <v>113</v>
      </c>
      <c r="B819" s="23" t="s">
        <v>644</v>
      </c>
      <c r="C819" s="10" t="s">
        <v>17</v>
      </c>
      <c r="D819" s="11" t="s">
        <v>144</v>
      </c>
      <c r="E819" s="11" t="str">
        <f>CONCATENATE(Tabela132[[#This Row],[TRAMITE_SETOR]],"_Atualiz")</f>
        <v>CIP_Atualiz</v>
      </c>
      <c r="F819" s="12" t="s">
        <v>29</v>
      </c>
      <c r="G819" s="19" t="s">
        <v>26</v>
      </c>
      <c r="H819" s="25">
        <v>42622.690972222219</v>
      </c>
      <c r="I819" s="25">
        <v>42622.830555555556</v>
      </c>
      <c r="J819" s="26" t="s">
        <v>637</v>
      </c>
      <c r="K819" s="14">
        <f t="shared" si="24"/>
        <v>0.13958333333721384</v>
      </c>
      <c r="L819" s="15">
        <f t="shared" si="25"/>
        <v>0.13958333333721384</v>
      </c>
      <c r="M819" s="16">
        <f>NETWORKDAYS.INTL(DATE(YEAR(H819),MONTH(I819),DAY(H819)),DATE(YEAR(I819),MONTH(I819),DAY(I819)),1,[1]LISTAFERIADOS!$B$2:$B$194)</f>
        <v>1</v>
      </c>
      <c r="N819" s="17" t="str">
        <f>CONCATENATE(HOUR(Tabela132[[#This Row],[DATA INICIO]]),":",MINUTE(Tabela132[[#This Row],[DATA INICIO]]))</f>
        <v>16:35</v>
      </c>
      <c r="O819" s="12"/>
    </row>
    <row r="820" spans="1:15" ht="38.25" hidden="1" x14ac:dyDescent="0.25">
      <c r="A820" s="22" t="s">
        <v>113</v>
      </c>
      <c r="B820" s="23" t="s">
        <v>644</v>
      </c>
      <c r="C820" s="10" t="s">
        <v>17</v>
      </c>
      <c r="D820" s="11" t="s">
        <v>114</v>
      </c>
      <c r="E820" s="11" t="str">
        <f>CONCATENATE(Tabela132[[#This Row],[TRAMITE_SETOR]],"_Atualiz")</f>
        <v>SECGS_Atualiz</v>
      </c>
      <c r="F820" s="12" t="s">
        <v>115</v>
      </c>
      <c r="G820" s="19" t="s">
        <v>26</v>
      </c>
      <c r="H820" s="25">
        <v>42622.830555555556</v>
      </c>
      <c r="I820" s="25">
        <v>42628.603472222225</v>
      </c>
      <c r="J820" s="26" t="s">
        <v>646</v>
      </c>
      <c r="K820" s="14">
        <f t="shared" si="24"/>
        <v>5.7729166666686069</v>
      </c>
      <c r="L820" s="15">
        <f t="shared" si="25"/>
        <v>5.7729166666686069</v>
      </c>
      <c r="M820" s="16">
        <f>NETWORKDAYS.INTL(DATE(YEAR(H820),MONTH(I820),DAY(H820)),DATE(YEAR(I820),MONTH(I820),DAY(I820)),1,[1]LISTAFERIADOS!$B$2:$B$194)</f>
        <v>5</v>
      </c>
      <c r="N820" s="17" t="str">
        <f>CONCATENATE(HOUR(Tabela132[[#This Row],[DATA INICIO]]),":",MINUTE(Tabela132[[#This Row],[DATA INICIO]]))</f>
        <v>19:56</v>
      </c>
      <c r="O820" s="12"/>
    </row>
    <row r="821" spans="1:15" ht="25.5" hidden="1" x14ac:dyDescent="0.25">
      <c r="A821" s="22" t="s">
        <v>113</v>
      </c>
      <c r="B821" s="23" t="s">
        <v>644</v>
      </c>
      <c r="C821" s="10" t="s">
        <v>17</v>
      </c>
      <c r="D821" s="11" t="s">
        <v>647</v>
      </c>
      <c r="E821" s="11" t="str">
        <f>CONCATENATE(Tabela132[[#This Row],[TRAMITE_SETOR]],"_Atualiz")</f>
        <v>GABSOFC_Atualiz</v>
      </c>
      <c r="F821" s="12" t="s">
        <v>648</v>
      </c>
      <c r="G821" s="12"/>
      <c r="H821" s="25">
        <v>42628.603472222225</v>
      </c>
      <c r="I821" s="25">
        <v>42628.624305555553</v>
      </c>
      <c r="J821" s="26" t="s">
        <v>336</v>
      </c>
      <c r="K821" s="14">
        <f t="shared" si="24"/>
        <v>2.0833333328482695E-2</v>
      </c>
      <c r="L821" s="15">
        <f t="shared" si="25"/>
        <v>2.0833333328482695E-2</v>
      </c>
      <c r="M821" s="16">
        <f>NETWORKDAYS.INTL(DATE(YEAR(H821),MONTH(I821),DAY(H821)),DATE(YEAR(I821),MONTH(I821),DAY(I821)),1,[1]LISTAFERIADOS!$B$2:$B$194)</f>
        <v>1</v>
      </c>
      <c r="N821" s="17" t="str">
        <f>CONCATENATE(HOUR(Tabela132[[#This Row],[DATA INICIO]]),":",MINUTE(Tabela132[[#This Row],[DATA INICIO]]))</f>
        <v>14:29</v>
      </c>
      <c r="O821" s="12"/>
    </row>
    <row r="822" spans="1:15" ht="76.5" hidden="1" x14ac:dyDescent="0.25">
      <c r="A822" s="22" t="s">
        <v>113</v>
      </c>
      <c r="B822" s="23" t="s">
        <v>644</v>
      </c>
      <c r="C822" s="10" t="s">
        <v>17</v>
      </c>
      <c r="D822" s="11" t="s">
        <v>41</v>
      </c>
      <c r="E822" s="11" t="str">
        <f>CONCATENATE(Tabela132[[#This Row],[TRAMITE_SETOR]],"_Atualiz")</f>
        <v>CO_Atualiz</v>
      </c>
      <c r="F822" s="12" t="s">
        <v>42</v>
      </c>
      <c r="G822" s="12"/>
      <c r="H822" s="25">
        <v>42628.624305555553</v>
      </c>
      <c r="I822" s="25">
        <v>42628.654166666667</v>
      </c>
      <c r="J822" s="26" t="s">
        <v>40</v>
      </c>
      <c r="K822" s="14">
        <f t="shared" si="24"/>
        <v>2.9861111113859806E-2</v>
      </c>
      <c r="L822" s="15">
        <f t="shared" si="25"/>
        <v>2.9861111113859806E-2</v>
      </c>
      <c r="M822" s="16">
        <f>NETWORKDAYS.INTL(DATE(YEAR(H822),MONTH(I822),DAY(H822)),DATE(YEAR(I822),MONTH(I822),DAY(I822)),1,[1]LISTAFERIADOS!$B$2:$B$194)</f>
        <v>1</v>
      </c>
      <c r="N822" s="17" t="str">
        <f>CONCATENATE(HOUR(Tabela132[[#This Row],[DATA INICIO]]),":",MINUTE(Tabela132[[#This Row],[DATA INICIO]]))</f>
        <v>14:59</v>
      </c>
      <c r="O822" s="12"/>
    </row>
    <row r="823" spans="1:15" ht="76.5" hidden="1" x14ac:dyDescent="0.25">
      <c r="A823" s="22" t="s">
        <v>113</v>
      </c>
      <c r="B823" s="23" t="s">
        <v>644</v>
      </c>
      <c r="C823" s="10" t="s">
        <v>17</v>
      </c>
      <c r="D823" s="11" t="s">
        <v>38</v>
      </c>
      <c r="E823" s="11" t="str">
        <f>CONCATENATE(Tabela132[[#This Row],[TRAMITE_SETOR]],"_Atualiz")</f>
        <v>SPO_Atualiz</v>
      </c>
      <c r="F823" s="12" t="s">
        <v>39</v>
      </c>
      <c r="G823" s="12"/>
      <c r="H823" s="25">
        <v>42628.654166666667</v>
      </c>
      <c r="I823" s="25">
        <v>42628.680555555555</v>
      </c>
      <c r="J823" s="26" t="s">
        <v>40</v>
      </c>
      <c r="K823" s="14">
        <f t="shared" si="24"/>
        <v>2.6388888887595385E-2</v>
      </c>
      <c r="L823" s="15">
        <f t="shared" si="25"/>
        <v>2.6388888887595385E-2</v>
      </c>
      <c r="M823" s="16">
        <f>NETWORKDAYS.INTL(DATE(YEAR(H823),MONTH(I823),DAY(H823)),DATE(YEAR(I823),MONTH(I823),DAY(I823)),1,[1]LISTAFERIADOS!$B$2:$B$194)</f>
        <v>1</v>
      </c>
      <c r="N823" s="17" t="str">
        <f>CONCATENATE(HOUR(Tabela132[[#This Row],[DATA INICIO]]),":",MINUTE(Tabela132[[#This Row],[DATA INICIO]]))</f>
        <v>15:42</v>
      </c>
      <c r="O823" s="12"/>
    </row>
    <row r="824" spans="1:15" ht="89.25" hidden="1" x14ac:dyDescent="0.25">
      <c r="A824" s="22" t="s">
        <v>113</v>
      </c>
      <c r="B824" s="23" t="s">
        <v>644</v>
      </c>
      <c r="C824" s="10" t="s">
        <v>17</v>
      </c>
      <c r="D824" s="11" t="s">
        <v>41</v>
      </c>
      <c r="E824" s="11" t="str">
        <f>CONCATENATE(Tabela132[[#This Row],[TRAMITE_SETOR]],"_Atualiz")</f>
        <v>CO_Atualiz</v>
      </c>
      <c r="F824" s="12" t="s">
        <v>42</v>
      </c>
      <c r="G824" s="12"/>
      <c r="H824" s="25">
        <v>42628.680555555555</v>
      </c>
      <c r="I824" s="25">
        <v>42628.697222222225</v>
      </c>
      <c r="J824" s="26" t="s">
        <v>309</v>
      </c>
      <c r="K824" s="14">
        <f t="shared" si="24"/>
        <v>1.6666666670062114E-2</v>
      </c>
      <c r="L824" s="15">
        <f t="shared" si="25"/>
        <v>1.6666666670062114E-2</v>
      </c>
      <c r="M824" s="16">
        <f>NETWORKDAYS.INTL(DATE(YEAR(H824),MONTH(I824),DAY(H824)),DATE(YEAR(I824),MONTH(I824),DAY(I824)),1,[1]LISTAFERIADOS!$B$2:$B$194)</f>
        <v>1</v>
      </c>
      <c r="N824" s="17" t="str">
        <f>CONCATENATE(HOUR(Tabela132[[#This Row],[DATA INICIO]]),":",MINUTE(Tabela132[[#This Row],[DATA INICIO]]))</f>
        <v>16:20</v>
      </c>
      <c r="O824" s="12"/>
    </row>
    <row r="825" spans="1:15" ht="51" hidden="1" x14ac:dyDescent="0.25">
      <c r="A825" s="22" t="s">
        <v>113</v>
      </c>
      <c r="B825" s="23" t="s">
        <v>644</v>
      </c>
      <c r="C825" s="10" t="s">
        <v>17</v>
      </c>
      <c r="D825" s="11" t="s">
        <v>44</v>
      </c>
      <c r="E825" s="11" t="str">
        <f>CONCATENATE(Tabela132[[#This Row],[TRAMITE_SETOR]],"_Atualiz")</f>
        <v>SECOFC_Atualiz</v>
      </c>
      <c r="F825" s="12" t="s">
        <v>45</v>
      </c>
      <c r="G825" s="12"/>
      <c r="H825" s="25">
        <v>42628.697222222225</v>
      </c>
      <c r="I825" s="25">
        <v>42629.628472222219</v>
      </c>
      <c r="J825" s="26" t="s">
        <v>46</v>
      </c>
      <c r="K825" s="14">
        <f t="shared" si="24"/>
        <v>0.93124999999417923</v>
      </c>
      <c r="L825" s="15">
        <f t="shared" si="25"/>
        <v>0.93124999999417923</v>
      </c>
      <c r="M825" s="16">
        <f>NETWORKDAYS.INTL(DATE(YEAR(H825),MONTH(I825),DAY(H825)),DATE(YEAR(I825),MONTH(I825),DAY(I825)),1,[1]LISTAFERIADOS!$B$2:$B$194)</f>
        <v>2</v>
      </c>
      <c r="N825" s="17" t="str">
        <f>CONCATENATE(HOUR(Tabela132[[#This Row],[DATA INICIO]]),":",MINUTE(Tabela132[[#This Row],[DATA INICIO]]))</f>
        <v>16:44</v>
      </c>
      <c r="O825" s="12"/>
    </row>
    <row r="826" spans="1:15" ht="89.25" hidden="1" x14ac:dyDescent="0.25">
      <c r="A826" s="22" t="s">
        <v>113</v>
      </c>
      <c r="B826" s="23" t="s">
        <v>644</v>
      </c>
      <c r="C826" s="10" t="s">
        <v>17</v>
      </c>
      <c r="D826" s="11" t="s">
        <v>47</v>
      </c>
      <c r="E826" s="11" t="str">
        <f>CONCATENATE(Tabela132[[#This Row],[TRAMITE_SETOR]],"_Atualiz")</f>
        <v>CLC_Atualiz</v>
      </c>
      <c r="F826" s="12" t="s">
        <v>48</v>
      </c>
      <c r="G826" s="12"/>
      <c r="H826" s="25">
        <v>42629.628472222219</v>
      </c>
      <c r="I826" s="25">
        <v>42634.590277777781</v>
      </c>
      <c r="J826" s="26" t="s">
        <v>309</v>
      </c>
      <c r="K826" s="14">
        <f t="shared" si="24"/>
        <v>4.9618055555620231</v>
      </c>
      <c r="L826" s="15">
        <f t="shared" si="25"/>
        <v>4.9618055555620231</v>
      </c>
      <c r="M826" s="16">
        <f>NETWORKDAYS.INTL(DATE(YEAR(H826),MONTH(I826),DAY(H826)),DATE(YEAR(I826),MONTH(I826),DAY(I826)),1,[1]LISTAFERIADOS!$B$2:$B$194)</f>
        <v>4</v>
      </c>
      <c r="N826" s="17" t="str">
        <f>CONCATENATE(HOUR(Tabela132[[#This Row],[DATA INICIO]]),":",MINUTE(Tabela132[[#This Row],[DATA INICIO]]))</f>
        <v>15:5</v>
      </c>
      <c r="O826" s="12"/>
    </row>
    <row r="827" spans="1:15" ht="127.5" hidden="1" x14ac:dyDescent="0.25">
      <c r="A827" s="22" t="s">
        <v>113</v>
      </c>
      <c r="B827" s="23" t="s">
        <v>644</v>
      </c>
      <c r="C827" s="10" t="s">
        <v>17</v>
      </c>
      <c r="D827" s="11" t="s">
        <v>634</v>
      </c>
      <c r="E827" s="11" t="str">
        <f>CONCATENATE(Tabela132[[#This Row],[TRAMITE_SETOR]],"_Atualiz")</f>
        <v>SOP_Atualiz</v>
      </c>
      <c r="F827" s="12" t="s">
        <v>536</v>
      </c>
      <c r="G827" s="19" t="s">
        <v>26</v>
      </c>
      <c r="H827" s="25">
        <v>42634.590277777781</v>
      </c>
      <c r="I827" s="25">
        <v>42648.703472222223</v>
      </c>
      <c r="J827" s="26" t="s">
        <v>649</v>
      </c>
      <c r="K827" s="14">
        <f t="shared" si="24"/>
        <v>14.113194444442343</v>
      </c>
      <c r="L827" s="15">
        <f t="shared" si="25"/>
        <v>14.113194444442343</v>
      </c>
      <c r="M827" s="16">
        <f>NETWORKDAYS.INTL(DATE(YEAR(H827),MONTH(I827),DAY(H827)),DATE(YEAR(I827),MONTH(I827),DAY(I827)),1,[1]LISTAFERIADOS!$B$2:$B$194)</f>
        <v>-12</v>
      </c>
      <c r="N827" s="17" t="str">
        <f>CONCATENATE(HOUR(Tabela132[[#This Row],[DATA INICIO]]),":",MINUTE(Tabela132[[#This Row],[DATA INICIO]]))</f>
        <v>14:10</v>
      </c>
      <c r="O827" s="12"/>
    </row>
    <row r="828" spans="1:15" ht="25.5" hidden="1" x14ac:dyDescent="0.25">
      <c r="A828" s="22" t="s">
        <v>113</v>
      </c>
      <c r="B828" s="23" t="s">
        <v>644</v>
      </c>
      <c r="C828" s="10" t="s">
        <v>17</v>
      </c>
      <c r="D828" s="11" t="s">
        <v>114</v>
      </c>
      <c r="E828" s="11" t="str">
        <f>CONCATENATE(Tabela132[[#This Row],[TRAMITE_SETOR]],"_Atualiz")</f>
        <v>SECGS_Atualiz</v>
      </c>
      <c r="F828" s="12" t="s">
        <v>115</v>
      </c>
      <c r="G828" s="19" t="s">
        <v>26</v>
      </c>
      <c r="H828" s="25">
        <v>42648.703472222223</v>
      </c>
      <c r="I828" s="25">
        <v>42660.794444444444</v>
      </c>
      <c r="J828" s="26" t="s">
        <v>98</v>
      </c>
      <c r="K828" s="14">
        <f t="shared" si="24"/>
        <v>12.090972222220444</v>
      </c>
      <c r="L828" s="15">
        <f t="shared" si="25"/>
        <v>12.090972222220444</v>
      </c>
      <c r="M828" s="16">
        <f>NETWORKDAYS.INTL(DATE(YEAR(H828),MONTH(I828),DAY(H828)),DATE(YEAR(I828),MONTH(I828),DAY(I828)),1,[1]LISTAFERIADOS!$B$2:$B$194)</f>
        <v>8</v>
      </c>
      <c r="N828" s="17" t="str">
        <f>CONCATENATE(HOUR(Tabela132[[#This Row],[DATA INICIO]]),":",MINUTE(Tabela132[[#This Row],[DATA INICIO]]))</f>
        <v>16:53</v>
      </c>
      <c r="O828" s="12"/>
    </row>
    <row r="829" spans="1:15" ht="63.75" hidden="1" x14ac:dyDescent="0.25">
      <c r="A829" s="22" t="s">
        <v>113</v>
      </c>
      <c r="B829" s="23" t="s">
        <v>644</v>
      </c>
      <c r="C829" s="10" t="s">
        <v>17</v>
      </c>
      <c r="D829" s="11" t="s">
        <v>47</v>
      </c>
      <c r="E829" s="11" t="str">
        <f>CONCATENATE(Tabela132[[#This Row],[TRAMITE_SETOR]],"_Atualiz")</f>
        <v>CLC_Atualiz</v>
      </c>
      <c r="F829" s="12" t="s">
        <v>48</v>
      </c>
      <c r="G829" s="12"/>
      <c r="H829" s="25">
        <v>42660.794444444444</v>
      </c>
      <c r="I829" s="25">
        <v>42666.504861111112</v>
      </c>
      <c r="J829" s="26" t="s">
        <v>650</v>
      </c>
      <c r="K829" s="14">
        <f t="shared" si="24"/>
        <v>5.7104166666686069</v>
      </c>
      <c r="L829" s="15">
        <f t="shared" si="25"/>
        <v>5.7104166666686069</v>
      </c>
      <c r="M829" s="16">
        <f>NETWORKDAYS.INTL(DATE(YEAR(H829),MONTH(I829),DAY(H829)),DATE(YEAR(I829),MONTH(I829),DAY(I829)),1,[1]LISTAFERIADOS!$B$2:$B$194)</f>
        <v>5</v>
      </c>
      <c r="N829" s="17" t="str">
        <f>CONCATENATE(HOUR(Tabela132[[#This Row],[DATA INICIO]]),":",MINUTE(Tabela132[[#This Row],[DATA INICIO]]))</f>
        <v>19:4</v>
      </c>
      <c r="O829" s="12"/>
    </row>
    <row r="830" spans="1:15" ht="38.25" hidden="1" x14ac:dyDescent="0.25">
      <c r="A830" s="22" t="s">
        <v>113</v>
      </c>
      <c r="B830" s="23" t="s">
        <v>644</v>
      </c>
      <c r="C830" s="10" t="s">
        <v>17</v>
      </c>
      <c r="D830" s="11" t="s">
        <v>122</v>
      </c>
      <c r="E830" s="11" t="str">
        <f>CONCATENATE(Tabela132[[#This Row],[TRAMITE_SETOR]],"_Atualiz")</f>
        <v>SECGA_Atualiz</v>
      </c>
      <c r="F830" s="12" t="s">
        <v>123</v>
      </c>
      <c r="G830" s="12"/>
      <c r="H830" s="25">
        <v>42666.504861111112</v>
      </c>
      <c r="I830" s="25">
        <v>42667.54583333333</v>
      </c>
      <c r="J830" s="26" t="s">
        <v>651</v>
      </c>
      <c r="K830" s="14">
        <f t="shared" si="24"/>
        <v>1.0409722222175333</v>
      </c>
      <c r="L830" s="15">
        <f t="shared" si="25"/>
        <v>1.0409722222175333</v>
      </c>
      <c r="M830" s="16">
        <f>NETWORKDAYS.INTL(DATE(YEAR(H830),MONTH(I830),DAY(H830)),DATE(YEAR(I830),MONTH(I830),DAY(I830)),1,[1]LISTAFERIADOS!$B$2:$B$194)</f>
        <v>1</v>
      </c>
      <c r="N830" s="17" t="str">
        <f>CONCATENATE(HOUR(Tabela132[[#This Row],[DATA INICIO]]),":",MINUTE(Tabela132[[#This Row],[DATA INICIO]]))</f>
        <v>12:7</v>
      </c>
      <c r="O830" s="12"/>
    </row>
    <row r="831" spans="1:15" ht="127.5" hidden="1" x14ac:dyDescent="0.25">
      <c r="A831" s="22" t="s">
        <v>113</v>
      </c>
      <c r="B831" s="23" t="s">
        <v>644</v>
      </c>
      <c r="C831" s="10" t="s">
        <v>17</v>
      </c>
      <c r="D831" s="11" t="s">
        <v>114</v>
      </c>
      <c r="E831" s="11" t="str">
        <f>CONCATENATE(Tabela132[[#This Row],[TRAMITE_SETOR]],"_Atualiz")</f>
        <v>SECGS_Atualiz</v>
      </c>
      <c r="F831" s="12" t="s">
        <v>115</v>
      </c>
      <c r="G831" s="19" t="s">
        <v>26</v>
      </c>
      <c r="H831" s="25">
        <v>42667.54583333333</v>
      </c>
      <c r="I831" s="25">
        <v>42667.673611111109</v>
      </c>
      <c r="J831" s="26" t="s">
        <v>652</v>
      </c>
      <c r="K831" s="14">
        <f t="shared" si="24"/>
        <v>0.12777777777955635</v>
      </c>
      <c r="L831" s="15">
        <f t="shared" si="25"/>
        <v>0.12777777777955635</v>
      </c>
      <c r="M831" s="16">
        <f>NETWORKDAYS.INTL(DATE(YEAR(H831),MONTH(I831),DAY(H831)),DATE(YEAR(I831),MONTH(I831),DAY(I831)),1,[1]LISTAFERIADOS!$B$2:$B$194)</f>
        <v>1</v>
      </c>
      <c r="N831" s="17" t="str">
        <f>CONCATENATE(HOUR(Tabela132[[#This Row],[DATA INICIO]]),":",MINUTE(Tabela132[[#This Row],[DATA INICIO]]))</f>
        <v>13:6</v>
      </c>
      <c r="O831" s="12"/>
    </row>
    <row r="832" spans="1:15" ht="76.5" hidden="1" x14ac:dyDescent="0.25">
      <c r="A832" s="22" t="s">
        <v>113</v>
      </c>
      <c r="B832" s="23" t="s">
        <v>644</v>
      </c>
      <c r="C832" s="10" t="s">
        <v>17</v>
      </c>
      <c r="D832" s="11" t="s">
        <v>144</v>
      </c>
      <c r="E832" s="11" t="str">
        <f>CONCATENATE(Tabela132[[#This Row],[TRAMITE_SETOR]],"_Atualiz")</f>
        <v>CIP_Atualiz</v>
      </c>
      <c r="F832" s="12" t="s">
        <v>29</v>
      </c>
      <c r="G832" s="19" t="s">
        <v>26</v>
      </c>
      <c r="H832" s="25">
        <v>42667.673611111109</v>
      </c>
      <c r="I832" s="25">
        <v>42668.571527777778</v>
      </c>
      <c r="J832" s="26" t="s">
        <v>653</v>
      </c>
      <c r="K832" s="14">
        <f t="shared" si="24"/>
        <v>0.89791666666860692</v>
      </c>
      <c r="L832" s="15">
        <f t="shared" si="25"/>
        <v>0.89791666666860692</v>
      </c>
      <c r="M832" s="16">
        <f>NETWORKDAYS.INTL(DATE(YEAR(H832),MONTH(I832),DAY(H832)),DATE(YEAR(I832),MONTH(I832),DAY(I832)),1,[1]LISTAFERIADOS!$B$2:$B$194)</f>
        <v>2</v>
      </c>
      <c r="N832" s="17" t="str">
        <f>CONCATENATE(HOUR(Tabela132[[#This Row],[DATA INICIO]]),":",MINUTE(Tabela132[[#This Row],[DATA INICIO]]))</f>
        <v>16:10</v>
      </c>
      <c r="O832" s="12"/>
    </row>
    <row r="833" spans="1:15" ht="89.25" hidden="1" x14ac:dyDescent="0.25">
      <c r="A833" s="22" t="s">
        <v>113</v>
      </c>
      <c r="B833" s="23" t="s">
        <v>644</v>
      </c>
      <c r="C833" s="10" t="s">
        <v>17</v>
      </c>
      <c r="D833" s="11" t="s">
        <v>634</v>
      </c>
      <c r="E833" s="11" t="str">
        <f>CONCATENATE(Tabela132[[#This Row],[TRAMITE_SETOR]],"_Atualiz")</f>
        <v>SOP_Atualiz</v>
      </c>
      <c r="F833" s="12" t="s">
        <v>536</v>
      </c>
      <c r="G833" s="19" t="s">
        <v>26</v>
      </c>
      <c r="H833" s="25">
        <v>42668.571527777778</v>
      </c>
      <c r="I833" s="25">
        <v>42668.599305555559</v>
      </c>
      <c r="J833" s="26" t="s">
        <v>654</v>
      </c>
      <c r="K833" s="14">
        <f t="shared" si="24"/>
        <v>2.7777777781011537E-2</v>
      </c>
      <c r="L833" s="15">
        <f t="shared" si="25"/>
        <v>2.7777777781011537E-2</v>
      </c>
      <c r="M833" s="16">
        <f>NETWORKDAYS.INTL(DATE(YEAR(H833),MONTH(I833),DAY(H833)),DATE(YEAR(I833),MONTH(I833),DAY(I833)),1,[1]LISTAFERIADOS!$B$2:$B$194)</f>
        <v>1</v>
      </c>
      <c r="N833" s="17" t="str">
        <f>CONCATENATE(HOUR(Tabela132[[#This Row],[DATA INICIO]]),":",MINUTE(Tabela132[[#This Row],[DATA INICIO]]))</f>
        <v>13:43</v>
      </c>
      <c r="O833" s="12"/>
    </row>
    <row r="834" spans="1:15" ht="25.5" hidden="1" x14ac:dyDescent="0.25">
      <c r="A834" s="22" t="s">
        <v>113</v>
      </c>
      <c r="B834" s="23" t="s">
        <v>644</v>
      </c>
      <c r="C834" s="10" t="s">
        <v>17</v>
      </c>
      <c r="D834" s="11" t="s">
        <v>144</v>
      </c>
      <c r="E834" s="11" t="str">
        <f>CONCATENATE(Tabela132[[#This Row],[TRAMITE_SETOR]],"_Atualiz")</f>
        <v>CIP_Atualiz</v>
      </c>
      <c r="F834" s="12" t="s">
        <v>29</v>
      </c>
      <c r="G834" s="19" t="s">
        <v>26</v>
      </c>
      <c r="H834" s="25">
        <v>42668.599305555559</v>
      </c>
      <c r="I834" s="25">
        <v>42668.741666666669</v>
      </c>
      <c r="J834" s="26" t="s">
        <v>655</v>
      </c>
      <c r="K834" s="14">
        <f t="shared" ref="K834:K897" si="26">IF(OR(H834="-",I834="-"),0,I834-H834)</f>
        <v>0.14236111110949423</v>
      </c>
      <c r="L834" s="15">
        <f t="shared" ref="L834:L897" si="27">K834</f>
        <v>0.14236111110949423</v>
      </c>
      <c r="M834" s="16">
        <f>NETWORKDAYS.INTL(DATE(YEAR(H834),MONTH(I834),DAY(H834)),DATE(YEAR(I834),MONTH(I834),DAY(I834)),1,[1]LISTAFERIADOS!$B$2:$B$194)</f>
        <v>1</v>
      </c>
      <c r="N834" s="17" t="str">
        <f>CONCATENATE(HOUR(Tabela132[[#This Row],[DATA INICIO]]),":",MINUTE(Tabela132[[#This Row],[DATA INICIO]]))</f>
        <v>14:23</v>
      </c>
      <c r="O834" s="12"/>
    </row>
    <row r="835" spans="1:15" ht="51" hidden="1" x14ac:dyDescent="0.25">
      <c r="A835" s="22" t="s">
        <v>113</v>
      </c>
      <c r="B835" s="23" t="s">
        <v>644</v>
      </c>
      <c r="C835" s="10" t="s">
        <v>17</v>
      </c>
      <c r="D835" s="11" t="s">
        <v>114</v>
      </c>
      <c r="E835" s="11" t="str">
        <f>CONCATENATE(Tabela132[[#This Row],[TRAMITE_SETOR]],"_Atualiz")</f>
        <v>SECGS_Atualiz</v>
      </c>
      <c r="F835" s="12" t="s">
        <v>115</v>
      </c>
      <c r="G835" s="19" t="s">
        <v>26</v>
      </c>
      <c r="H835" s="25">
        <v>42668.741666666669</v>
      </c>
      <c r="I835" s="25">
        <v>42670.667361111111</v>
      </c>
      <c r="J835" s="26" t="s">
        <v>656</v>
      </c>
      <c r="K835" s="14">
        <f t="shared" si="26"/>
        <v>1.9256944444423425</v>
      </c>
      <c r="L835" s="15">
        <f t="shared" si="27"/>
        <v>1.9256944444423425</v>
      </c>
      <c r="M835" s="16">
        <f>NETWORKDAYS.INTL(DATE(YEAR(H835),MONTH(I835),DAY(H835)),DATE(YEAR(I835),MONTH(I835),DAY(I835)),1,[1]LISTAFERIADOS!$B$2:$B$194)</f>
        <v>3</v>
      </c>
      <c r="N835" s="17" t="str">
        <f>CONCATENATE(HOUR(Tabela132[[#This Row],[DATA INICIO]]),":",MINUTE(Tabela132[[#This Row],[DATA INICIO]]))</f>
        <v>17:48</v>
      </c>
      <c r="O835" s="12"/>
    </row>
    <row r="836" spans="1:15" ht="63.75" hidden="1" x14ac:dyDescent="0.25">
      <c r="A836" s="22" t="s">
        <v>113</v>
      </c>
      <c r="B836" s="23" t="s">
        <v>644</v>
      </c>
      <c r="C836" s="10" t="s">
        <v>17</v>
      </c>
      <c r="D836" s="11" t="s">
        <v>122</v>
      </c>
      <c r="E836" s="11" t="str">
        <f>CONCATENATE(Tabela132[[#This Row],[TRAMITE_SETOR]],"_Atualiz")</f>
        <v>SECGA_Atualiz</v>
      </c>
      <c r="F836" s="12" t="s">
        <v>123</v>
      </c>
      <c r="G836" s="12"/>
      <c r="H836" s="25">
        <v>42670.667361111111</v>
      </c>
      <c r="I836" s="25">
        <v>42670.839583333334</v>
      </c>
      <c r="J836" s="26" t="s">
        <v>657</v>
      </c>
      <c r="K836" s="14">
        <f t="shared" si="26"/>
        <v>0.17222222222335404</v>
      </c>
      <c r="L836" s="15">
        <f t="shared" si="27"/>
        <v>0.17222222222335404</v>
      </c>
      <c r="M836" s="16">
        <f>NETWORKDAYS.INTL(DATE(YEAR(H836),MONTH(I836),DAY(H836)),DATE(YEAR(I836),MONTH(I836),DAY(I836)),1,[1]LISTAFERIADOS!$B$2:$B$194)</f>
        <v>1</v>
      </c>
      <c r="N836" s="17" t="str">
        <f>CONCATENATE(HOUR(Tabela132[[#This Row],[DATA INICIO]]),":",MINUTE(Tabela132[[#This Row],[DATA INICIO]]))</f>
        <v>16:1</v>
      </c>
      <c r="O836" s="12"/>
    </row>
    <row r="837" spans="1:15" ht="140.25" hidden="1" x14ac:dyDescent="0.25">
      <c r="A837" s="22" t="s">
        <v>113</v>
      </c>
      <c r="B837" s="23" t="s">
        <v>644</v>
      </c>
      <c r="C837" s="10" t="s">
        <v>17</v>
      </c>
      <c r="D837" s="11" t="s">
        <v>47</v>
      </c>
      <c r="E837" s="11" t="str">
        <f>CONCATENATE(Tabela132[[#This Row],[TRAMITE_SETOR]],"_Atualiz")</f>
        <v>CLC_Atualiz</v>
      </c>
      <c r="F837" s="12" t="s">
        <v>48</v>
      </c>
      <c r="G837" s="12"/>
      <c r="H837" s="25">
        <v>42670.839583333334</v>
      </c>
      <c r="I837" s="25">
        <v>42683.677777777775</v>
      </c>
      <c r="J837" s="26" t="s">
        <v>658</v>
      </c>
      <c r="K837" s="14">
        <f t="shared" si="26"/>
        <v>12.838194444440887</v>
      </c>
      <c r="L837" s="15">
        <f t="shared" si="27"/>
        <v>12.838194444440887</v>
      </c>
      <c r="M837" s="16">
        <f>NETWORKDAYS.INTL(DATE(YEAR(H837),MONTH(I837),DAY(H837)),DATE(YEAR(I837),MONTH(I837),DAY(I837)),1,[1]LISTAFERIADOS!$B$2:$B$194)</f>
        <v>-11</v>
      </c>
      <c r="N837" s="17" t="str">
        <f>CONCATENATE(HOUR(Tabela132[[#This Row],[DATA INICIO]]),":",MINUTE(Tabela132[[#This Row],[DATA INICIO]]))</f>
        <v>20:9</v>
      </c>
      <c r="O837" s="12"/>
    </row>
    <row r="838" spans="1:15" ht="76.5" hidden="1" x14ac:dyDescent="0.25">
      <c r="A838" s="22" t="s">
        <v>113</v>
      </c>
      <c r="B838" s="23" t="s">
        <v>644</v>
      </c>
      <c r="C838" s="10" t="s">
        <v>17</v>
      </c>
      <c r="D838" s="11" t="s">
        <v>38</v>
      </c>
      <c r="E838" s="11" t="str">
        <f>CONCATENATE(Tabela132[[#This Row],[TRAMITE_SETOR]],"_Atualiz")</f>
        <v>SPO_Atualiz</v>
      </c>
      <c r="F838" s="12" t="s">
        <v>39</v>
      </c>
      <c r="G838" s="12"/>
      <c r="H838" s="25">
        <v>42683.677777777775</v>
      </c>
      <c r="I838" s="25">
        <v>42683.787499999999</v>
      </c>
      <c r="J838" s="26" t="s">
        <v>659</v>
      </c>
      <c r="K838" s="14">
        <f t="shared" si="26"/>
        <v>0.10972222222335404</v>
      </c>
      <c r="L838" s="15">
        <f t="shared" si="27"/>
        <v>0.10972222222335404</v>
      </c>
      <c r="M838" s="16">
        <f>NETWORKDAYS.INTL(DATE(YEAR(H838),MONTH(I838),DAY(H838)),DATE(YEAR(I838),MONTH(I838),DAY(I838)),1,[1]LISTAFERIADOS!$B$2:$B$194)</f>
        <v>1</v>
      </c>
      <c r="N838" s="17" t="str">
        <f>CONCATENATE(HOUR(Tabela132[[#This Row],[DATA INICIO]]),":",MINUTE(Tabela132[[#This Row],[DATA INICIO]]))</f>
        <v>16:16</v>
      </c>
      <c r="O838" s="12"/>
    </row>
    <row r="839" spans="1:15" ht="89.25" hidden="1" x14ac:dyDescent="0.25">
      <c r="A839" s="22" t="s">
        <v>113</v>
      </c>
      <c r="B839" s="23" t="s">
        <v>644</v>
      </c>
      <c r="C839" s="10" t="s">
        <v>17</v>
      </c>
      <c r="D839" s="11" t="s">
        <v>41</v>
      </c>
      <c r="E839" s="11" t="str">
        <f>CONCATENATE(Tabela132[[#This Row],[TRAMITE_SETOR]],"_Atualiz")</f>
        <v>CO_Atualiz</v>
      </c>
      <c r="F839" s="12" t="s">
        <v>42</v>
      </c>
      <c r="G839" s="12"/>
      <c r="H839" s="25">
        <v>42683.787499999999</v>
      </c>
      <c r="I839" s="25">
        <v>42684.577777777777</v>
      </c>
      <c r="J839" s="26" t="s">
        <v>309</v>
      </c>
      <c r="K839" s="14">
        <f t="shared" si="26"/>
        <v>0.79027777777810115</v>
      </c>
      <c r="L839" s="15">
        <f t="shared" si="27"/>
        <v>0.79027777777810115</v>
      </c>
      <c r="M839" s="16">
        <f>NETWORKDAYS.INTL(DATE(YEAR(H839),MONTH(I839),DAY(H839)),DATE(YEAR(I839),MONTH(I839),DAY(I839)),1,[1]LISTAFERIADOS!$B$2:$B$194)</f>
        <v>2</v>
      </c>
      <c r="N839" s="17" t="str">
        <f>CONCATENATE(HOUR(Tabela132[[#This Row],[DATA INICIO]]),":",MINUTE(Tabela132[[#This Row],[DATA INICIO]]))</f>
        <v>18:54</v>
      </c>
      <c r="O839" s="12"/>
    </row>
    <row r="840" spans="1:15" ht="51" hidden="1" x14ac:dyDescent="0.25">
      <c r="A840" s="22" t="s">
        <v>113</v>
      </c>
      <c r="B840" s="23" t="s">
        <v>644</v>
      </c>
      <c r="C840" s="10" t="s">
        <v>17</v>
      </c>
      <c r="D840" s="11" t="s">
        <v>44</v>
      </c>
      <c r="E840" s="11" t="str">
        <f>CONCATENATE(Tabela132[[#This Row],[TRAMITE_SETOR]],"_Atualiz")</f>
        <v>SECOFC_Atualiz</v>
      </c>
      <c r="F840" s="12" t="s">
        <v>45</v>
      </c>
      <c r="G840" s="12"/>
      <c r="H840" s="25">
        <v>42684.577777777777</v>
      </c>
      <c r="I840" s="25">
        <v>42684.84097222222</v>
      </c>
      <c r="J840" s="26" t="s">
        <v>46</v>
      </c>
      <c r="K840" s="14">
        <f t="shared" si="26"/>
        <v>0.26319444444379769</v>
      </c>
      <c r="L840" s="15">
        <f t="shared" si="27"/>
        <v>0.26319444444379769</v>
      </c>
      <c r="M840" s="16">
        <f>NETWORKDAYS.INTL(DATE(YEAR(H840),MONTH(I840),DAY(H840)),DATE(YEAR(I840),MONTH(I840),DAY(I840)),1,[1]LISTAFERIADOS!$B$2:$B$194)</f>
        <v>1</v>
      </c>
      <c r="N840" s="17" t="str">
        <f>CONCATENATE(HOUR(Tabela132[[#This Row],[DATA INICIO]]),":",MINUTE(Tabela132[[#This Row],[DATA INICIO]]))</f>
        <v>13:52</v>
      </c>
      <c r="O840" s="12"/>
    </row>
    <row r="841" spans="1:15" ht="127.5" hidden="1" x14ac:dyDescent="0.25">
      <c r="A841" s="22" t="s">
        <v>113</v>
      </c>
      <c r="B841" s="23" t="s">
        <v>644</v>
      </c>
      <c r="C841" s="10" t="s">
        <v>17</v>
      </c>
      <c r="D841" s="11" t="s">
        <v>47</v>
      </c>
      <c r="E841" s="11" t="str">
        <f>CONCATENATE(Tabela132[[#This Row],[TRAMITE_SETOR]],"_Atualiz")</f>
        <v>CLC_Atualiz</v>
      </c>
      <c r="F841" s="12" t="s">
        <v>48</v>
      </c>
      <c r="G841" s="12"/>
      <c r="H841" s="25">
        <v>42684.84097222222</v>
      </c>
      <c r="I841" s="25">
        <v>42691.611805555556</v>
      </c>
      <c r="J841" s="26" t="s">
        <v>660</v>
      </c>
      <c r="K841" s="14">
        <f t="shared" si="26"/>
        <v>6.7708333333357587</v>
      </c>
      <c r="L841" s="15">
        <f t="shared" si="27"/>
        <v>6.7708333333357587</v>
      </c>
      <c r="M841" s="16">
        <f>NETWORKDAYS.INTL(DATE(YEAR(H841),MONTH(I841),DAY(H841)),DATE(YEAR(I841),MONTH(I841),DAY(I841)),1,[1]LISTAFERIADOS!$B$2:$B$194)</f>
        <v>4</v>
      </c>
      <c r="N841" s="17" t="str">
        <f>CONCATENATE(HOUR(Tabela132[[#This Row],[DATA INICIO]]),":",MINUTE(Tabela132[[#This Row],[DATA INICIO]]))</f>
        <v>20:11</v>
      </c>
      <c r="O841" s="12"/>
    </row>
    <row r="842" spans="1:15" ht="63.75" hidden="1" x14ac:dyDescent="0.25">
      <c r="A842" s="22" t="s">
        <v>113</v>
      </c>
      <c r="B842" s="23" t="s">
        <v>644</v>
      </c>
      <c r="C842" s="10" t="s">
        <v>17</v>
      </c>
      <c r="D842" s="11" t="s">
        <v>50</v>
      </c>
      <c r="E842" s="11" t="str">
        <f>CONCATENATE(Tabela132[[#This Row],[TRAMITE_SETOR]],"_Atualiz")</f>
        <v>SC_Atualiz</v>
      </c>
      <c r="F842" s="12" t="s">
        <v>51</v>
      </c>
      <c r="G842" s="12"/>
      <c r="H842" s="25">
        <v>42691.611805555556</v>
      </c>
      <c r="I842" s="25">
        <v>42699.775694444441</v>
      </c>
      <c r="J842" s="26" t="s">
        <v>661</v>
      </c>
      <c r="K842" s="14">
        <f t="shared" si="26"/>
        <v>8.163888888884685</v>
      </c>
      <c r="L842" s="15">
        <f t="shared" si="27"/>
        <v>8.163888888884685</v>
      </c>
      <c r="M842" s="16">
        <f>NETWORKDAYS.INTL(DATE(YEAR(H842),MONTH(I842),DAY(H842)),DATE(YEAR(I842),MONTH(I842),DAY(I842)),1,[1]LISTAFERIADOS!$B$2:$B$194)</f>
        <v>7</v>
      </c>
      <c r="N842" s="17" t="str">
        <f>CONCATENATE(HOUR(Tabela132[[#This Row],[DATA INICIO]]),":",MINUTE(Tabela132[[#This Row],[DATA INICIO]]))</f>
        <v>14:41</v>
      </c>
      <c r="O842" s="12"/>
    </row>
    <row r="843" spans="1:15" ht="38.25" hidden="1" x14ac:dyDescent="0.25">
      <c r="A843" s="22" t="s">
        <v>113</v>
      </c>
      <c r="B843" s="23" t="s">
        <v>644</v>
      </c>
      <c r="C843" s="10" t="s">
        <v>17</v>
      </c>
      <c r="D843" s="11" t="s">
        <v>47</v>
      </c>
      <c r="E843" s="11" t="str">
        <f>CONCATENATE(Tabela132[[#This Row],[TRAMITE_SETOR]],"_Atualiz")</f>
        <v>CLC_Atualiz</v>
      </c>
      <c r="F843" s="12" t="s">
        <v>48</v>
      </c>
      <c r="G843" s="12"/>
      <c r="H843" s="25">
        <v>42699.775694444441</v>
      </c>
      <c r="I843" s="25">
        <v>42702.787499999999</v>
      </c>
      <c r="J843" s="26" t="s">
        <v>662</v>
      </c>
      <c r="K843" s="14">
        <f t="shared" si="26"/>
        <v>3.0118055555576575</v>
      </c>
      <c r="L843" s="15">
        <f t="shared" si="27"/>
        <v>3.0118055555576575</v>
      </c>
      <c r="M843" s="16">
        <f>NETWORKDAYS.INTL(DATE(YEAR(H843),MONTH(I843),DAY(H843)),DATE(YEAR(I843),MONTH(I843),DAY(I843)),1,[1]LISTAFERIADOS!$B$2:$B$194)</f>
        <v>2</v>
      </c>
      <c r="N843" s="17" t="str">
        <f>CONCATENATE(HOUR(Tabela132[[#This Row],[DATA INICIO]]),":",MINUTE(Tabela132[[#This Row],[DATA INICIO]]))</f>
        <v>18:37</v>
      </c>
      <c r="O843" s="12"/>
    </row>
    <row r="844" spans="1:15" ht="38.25" hidden="1" x14ac:dyDescent="0.25">
      <c r="A844" s="22" t="s">
        <v>113</v>
      </c>
      <c r="B844" s="23" t="s">
        <v>644</v>
      </c>
      <c r="C844" s="10" t="s">
        <v>17</v>
      </c>
      <c r="D844" s="11" t="s">
        <v>122</v>
      </c>
      <c r="E844" s="11" t="str">
        <f>CONCATENATE(Tabela132[[#This Row],[TRAMITE_SETOR]],"_Atualiz")</f>
        <v>SECGA_Atualiz</v>
      </c>
      <c r="F844" s="12" t="s">
        <v>123</v>
      </c>
      <c r="G844" s="12"/>
      <c r="H844" s="25">
        <v>42702.787499999999</v>
      </c>
      <c r="I844" s="25">
        <v>42702.85</v>
      </c>
      <c r="J844" s="26" t="s">
        <v>127</v>
      </c>
      <c r="K844" s="14">
        <f t="shared" si="26"/>
        <v>6.25E-2</v>
      </c>
      <c r="L844" s="15">
        <f t="shared" si="27"/>
        <v>6.25E-2</v>
      </c>
      <c r="M844" s="16">
        <f>NETWORKDAYS.INTL(DATE(YEAR(H844),MONTH(I844),DAY(H844)),DATE(YEAR(I844),MONTH(I844),DAY(I844)),1,[1]LISTAFERIADOS!$B$2:$B$194)</f>
        <v>1</v>
      </c>
      <c r="N844" s="17" t="str">
        <f>CONCATENATE(HOUR(Tabela132[[#This Row],[DATA INICIO]]),":",MINUTE(Tabela132[[#This Row],[DATA INICIO]]))</f>
        <v>18:54</v>
      </c>
      <c r="O844" s="12"/>
    </row>
    <row r="845" spans="1:15" ht="76.5" hidden="1" x14ac:dyDescent="0.25">
      <c r="A845" s="22" t="s">
        <v>113</v>
      </c>
      <c r="B845" s="23" t="s">
        <v>644</v>
      </c>
      <c r="C845" s="10" t="s">
        <v>17</v>
      </c>
      <c r="D845" s="11" t="s">
        <v>21</v>
      </c>
      <c r="E845" s="11" t="str">
        <f>CONCATENATE(Tabela132[[#This Row],[TRAMITE_SETOR]],"_Atualiz")</f>
        <v>DG_Atualiz</v>
      </c>
      <c r="F845" s="12" t="s">
        <v>22</v>
      </c>
      <c r="G845" s="12"/>
      <c r="H845" s="25">
        <v>42702.85</v>
      </c>
      <c r="I845" s="25">
        <v>42703.60833333333</v>
      </c>
      <c r="J845" s="26" t="s">
        <v>663</v>
      </c>
      <c r="K845" s="14">
        <f t="shared" si="26"/>
        <v>0.75833333333139308</v>
      </c>
      <c r="L845" s="15">
        <f t="shared" si="27"/>
        <v>0.75833333333139308</v>
      </c>
      <c r="M845" s="16">
        <f>NETWORKDAYS.INTL(DATE(YEAR(H845),MONTH(I845),DAY(H845)),DATE(YEAR(I845),MONTH(I845),DAY(I845)),1,[1]LISTAFERIADOS!$B$2:$B$194)</f>
        <v>2</v>
      </c>
      <c r="N845" s="17" t="str">
        <f>CONCATENATE(HOUR(Tabela132[[#This Row],[DATA INICIO]]),":",MINUTE(Tabela132[[#This Row],[DATA INICIO]]))</f>
        <v>20:24</v>
      </c>
      <c r="O845" s="12"/>
    </row>
    <row r="846" spans="1:15" ht="25.5" hidden="1" x14ac:dyDescent="0.25">
      <c r="A846" s="22" t="s">
        <v>113</v>
      </c>
      <c r="B846" s="23" t="s">
        <v>644</v>
      </c>
      <c r="C846" s="10" t="s">
        <v>17</v>
      </c>
      <c r="D846" s="11" t="s">
        <v>41</v>
      </c>
      <c r="E846" s="11" t="str">
        <f>CONCATENATE(Tabela132[[#This Row],[TRAMITE_SETOR]],"_Atualiz")</f>
        <v>CO_Atualiz</v>
      </c>
      <c r="F846" s="12" t="s">
        <v>42</v>
      </c>
      <c r="G846" s="12"/>
      <c r="H846" s="25">
        <v>42703.60833333333</v>
      </c>
      <c r="I846" s="25">
        <v>42703.675694444442</v>
      </c>
      <c r="J846" s="26" t="s">
        <v>99</v>
      </c>
      <c r="K846" s="14">
        <f t="shared" si="26"/>
        <v>6.7361111112404615E-2</v>
      </c>
      <c r="L846" s="15">
        <f t="shared" si="27"/>
        <v>6.7361111112404615E-2</v>
      </c>
      <c r="M846" s="16">
        <f>NETWORKDAYS.INTL(DATE(YEAR(H846),MONTH(I846),DAY(H846)),DATE(YEAR(I846),MONTH(I846),DAY(I846)),1,[1]LISTAFERIADOS!$B$2:$B$194)</f>
        <v>1</v>
      </c>
      <c r="N846" s="17" t="str">
        <f>CONCATENATE(HOUR(Tabela132[[#This Row],[DATA INICIO]]),":",MINUTE(Tabela132[[#This Row],[DATA INICIO]]))</f>
        <v>14:36</v>
      </c>
      <c r="O846" s="12"/>
    </row>
    <row r="847" spans="1:15" ht="38.25" hidden="1" x14ac:dyDescent="0.25">
      <c r="A847" s="22" t="s">
        <v>113</v>
      </c>
      <c r="B847" s="23" t="s">
        <v>644</v>
      </c>
      <c r="C847" s="10" t="s">
        <v>17</v>
      </c>
      <c r="D847" s="11" t="s">
        <v>76</v>
      </c>
      <c r="E847" s="11" t="str">
        <f>CONCATENATE(Tabela132[[#This Row],[TRAMITE_SETOR]],"_Atualiz")</f>
        <v>ACO_Atualiz</v>
      </c>
      <c r="F847" s="12" t="s">
        <v>77</v>
      </c>
      <c r="G847" s="12"/>
      <c r="H847" s="25">
        <v>42703.675694444442</v>
      </c>
      <c r="I847" s="25">
        <v>42704.79791666667</v>
      </c>
      <c r="J847" s="26" t="s">
        <v>664</v>
      </c>
      <c r="K847" s="14">
        <f t="shared" si="26"/>
        <v>1.1222222222277196</v>
      </c>
      <c r="L847" s="15">
        <f t="shared" si="27"/>
        <v>1.1222222222277196</v>
      </c>
      <c r="M847" s="16">
        <f>NETWORKDAYS.INTL(DATE(YEAR(H847),MONTH(I847),DAY(H847)),DATE(YEAR(I847),MONTH(I847),DAY(I847)),1,[1]LISTAFERIADOS!$B$2:$B$194)</f>
        <v>2</v>
      </c>
      <c r="N847" s="17" t="str">
        <f>CONCATENATE(HOUR(Tabela132[[#This Row],[DATA INICIO]]),":",MINUTE(Tabela132[[#This Row],[DATA INICIO]]))</f>
        <v>16:13</v>
      </c>
      <c r="O847" s="12"/>
    </row>
    <row r="848" spans="1:15" hidden="1" x14ac:dyDescent="0.25">
      <c r="A848" s="22" t="s">
        <v>113</v>
      </c>
      <c r="B848" s="23" t="s">
        <v>665</v>
      </c>
      <c r="C848" s="10" t="s">
        <v>666</v>
      </c>
      <c r="D848" s="11" t="s">
        <v>667</v>
      </c>
      <c r="E848" s="11" t="str">
        <f>CONCATENATE(Tabela132[[#This Row],[TRAMITE_SETOR]],"_Atualiz")</f>
        <v>SMCI_Atualiz</v>
      </c>
      <c r="F848" s="12" t="s">
        <v>668</v>
      </c>
      <c r="G848" s="12"/>
      <c r="H848" s="25">
        <v>42067.666666666664</v>
      </c>
      <c r="I848" s="25">
        <v>42068.666666666664</v>
      </c>
      <c r="J848" s="26" t="s">
        <v>20</v>
      </c>
      <c r="K848" s="14">
        <f t="shared" si="26"/>
        <v>1</v>
      </c>
      <c r="L848" s="15">
        <f t="shared" si="27"/>
        <v>1</v>
      </c>
      <c r="M848" s="16">
        <f>NETWORKDAYS.INTL(DATE(YEAR(H848),MONTH(I848),DAY(H848)),DATE(YEAR(I848),MONTH(I848),DAY(I848)),1,[1]LISTAFERIADOS!$B$2:$B$194)</f>
        <v>2</v>
      </c>
      <c r="N848" s="17" t="str">
        <f>CONCATENATE(HOUR(Tabela132[[#This Row],[DATA INICIO]]),":",MINUTE(Tabela132[[#This Row],[DATA INICIO]]))</f>
        <v>16:0</v>
      </c>
      <c r="O848" s="12"/>
    </row>
    <row r="849" spans="1:15" ht="38.25" hidden="1" x14ac:dyDescent="0.25">
      <c r="A849" s="22" t="s">
        <v>113</v>
      </c>
      <c r="B849" s="23" t="s">
        <v>665</v>
      </c>
      <c r="C849" s="10" t="s">
        <v>666</v>
      </c>
      <c r="D849" s="11" t="s">
        <v>28</v>
      </c>
      <c r="E849" s="11" t="str">
        <f>CONCATENATE(Tabela132[[#This Row],[TRAMITE_SETOR]],"_Atualiz")</f>
        <v>CIP_Atualiz</v>
      </c>
      <c r="F849" s="12" t="s">
        <v>29</v>
      </c>
      <c r="G849" s="19" t="s">
        <v>26</v>
      </c>
      <c r="H849" s="25">
        <v>42068.666666666664</v>
      </c>
      <c r="I849" s="25">
        <v>42068.702777777777</v>
      </c>
      <c r="J849" s="26" t="s">
        <v>369</v>
      </c>
      <c r="K849" s="14">
        <f t="shared" si="26"/>
        <v>3.6111111112404615E-2</v>
      </c>
      <c r="L849" s="15">
        <f t="shared" si="27"/>
        <v>3.6111111112404615E-2</v>
      </c>
      <c r="M849" s="16">
        <f>NETWORKDAYS.INTL(DATE(YEAR(H849),MONTH(I849),DAY(H849)),DATE(YEAR(I849),MONTH(I849),DAY(I849)),1,[1]LISTAFERIADOS!$B$2:$B$194)</f>
        <v>1</v>
      </c>
      <c r="N849" s="17" t="str">
        <f>CONCATENATE(HOUR(Tabela132[[#This Row],[DATA INICIO]]),":",MINUTE(Tabela132[[#This Row],[DATA INICIO]]))</f>
        <v>16:0</v>
      </c>
      <c r="O849" s="12"/>
    </row>
    <row r="850" spans="1:15" ht="38.25" hidden="1" x14ac:dyDescent="0.25">
      <c r="A850" s="22" t="s">
        <v>113</v>
      </c>
      <c r="B850" s="23" t="s">
        <v>665</v>
      </c>
      <c r="C850" s="10" t="s">
        <v>666</v>
      </c>
      <c r="D850" s="11" t="s">
        <v>667</v>
      </c>
      <c r="E850" s="11" t="str">
        <f>CONCATENATE(Tabela132[[#This Row],[TRAMITE_SETOR]],"_Atualiz")</f>
        <v>SMCI_Atualiz</v>
      </c>
      <c r="F850" s="12" t="s">
        <v>668</v>
      </c>
      <c r="G850" s="12"/>
      <c r="H850" s="25">
        <v>42068.702777777777</v>
      </c>
      <c r="I850" s="25">
        <v>42068.707638888889</v>
      </c>
      <c r="J850" s="26" t="s">
        <v>669</v>
      </c>
      <c r="K850" s="14">
        <f t="shared" si="26"/>
        <v>4.8611111124046147E-3</v>
      </c>
      <c r="L850" s="15">
        <f t="shared" si="27"/>
        <v>4.8611111124046147E-3</v>
      </c>
      <c r="M850" s="16">
        <f>NETWORKDAYS.INTL(DATE(YEAR(H850),MONTH(I850),DAY(H850)),DATE(YEAR(I850),MONTH(I850),DAY(I850)),1,[1]LISTAFERIADOS!$B$2:$B$194)</f>
        <v>1</v>
      </c>
      <c r="N850" s="17" t="str">
        <f>CONCATENATE(HOUR(Tabela132[[#This Row],[DATA INICIO]]),":",MINUTE(Tabela132[[#This Row],[DATA INICIO]]))</f>
        <v>16:52</v>
      </c>
      <c r="O850" s="12"/>
    </row>
    <row r="851" spans="1:15" ht="38.25" hidden="1" x14ac:dyDescent="0.25">
      <c r="A851" s="22" t="s">
        <v>113</v>
      </c>
      <c r="B851" s="23" t="s">
        <v>665</v>
      </c>
      <c r="C851" s="10" t="s">
        <v>666</v>
      </c>
      <c r="D851" s="11" t="s">
        <v>28</v>
      </c>
      <c r="E851" s="11" t="str">
        <f>CONCATENATE(Tabela132[[#This Row],[TRAMITE_SETOR]],"_Atualiz")</f>
        <v>CIP_Atualiz</v>
      </c>
      <c r="F851" s="12" t="s">
        <v>29</v>
      </c>
      <c r="G851" s="19" t="s">
        <v>26</v>
      </c>
      <c r="H851" s="25">
        <v>42068.707638888889</v>
      </c>
      <c r="I851" s="25">
        <v>42068.722222222219</v>
      </c>
      <c r="J851" s="26" t="s">
        <v>417</v>
      </c>
      <c r="K851" s="14">
        <f t="shared" si="26"/>
        <v>1.4583333329937886E-2</v>
      </c>
      <c r="L851" s="15">
        <f t="shared" si="27"/>
        <v>1.4583333329937886E-2</v>
      </c>
      <c r="M851" s="16">
        <f>NETWORKDAYS.INTL(DATE(YEAR(H851),MONTH(I851),DAY(H851)),DATE(YEAR(I851),MONTH(I851),DAY(I851)),1,[1]LISTAFERIADOS!$B$2:$B$194)</f>
        <v>1</v>
      </c>
      <c r="N851" s="17" t="str">
        <f>CONCATENATE(HOUR(Tabela132[[#This Row],[DATA INICIO]]),":",MINUTE(Tabela132[[#This Row],[DATA INICIO]]))</f>
        <v>16:59</v>
      </c>
      <c r="O851" s="27" t="s">
        <v>670</v>
      </c>
    </row>
    <row r="852" spans="1:15" ht="89.25" hidden="1" x14ac:dyDescent="0.25">
      <c r="A852" s="22" t="s">
        <v>113</v>
      </c>
      <c r="B852" s="23" t="s">
        <v>665</v>
      </c>
      <c r="C852" s="10" t="s">
        <v>666</v>
      </c>
      <c r="D852" s="11" t="s">
        <v>35</v>
      </c>
      <c r="E852" s="11" t="str">
        <f>CONCATENATE(Tabela132[[#This Row],[TRAMITE_SETOR]],"_Atualiz")</f>
        <v>SECADM_Atualiz</v>
      </c>
      <c r="F852" s="12" t="s">
        <v>36</v>
      </c>
      <c r="G852" s="12"/>
      <c r="H852" s="25">
        <v>42068.722222222219</v>
      </c>
      <c r="I852" s="25">
        <v>42068.803472222222</v>
      </c>
      <c r="J852" s="26" t="s">
        <v>671</v>
      </c>
      <c r="K852" s="14">
        <f t="shared" si="26"/>
        <v>8.1250000002910383E-2</v>
      </c>
      <c r="L852" s="15">
        <f t="shared" si="27"/>
        <v>8.1250000002910383E-2</v>
      </c>
      <c r="M852" s="16">
        <f>NETWORKDAYS.INTL(DATE(YEAR(H852),MONTH(I852),DAY(H852)),DATE(YEAR(I852),MONTH(I852),DAY(I852)),1,[1]LISTAFERIADOS!$B$2:$B$194)</f>
        <v>1</v>
      </c>
      <c r="N852" s="17" t="str">
        <f>CONCATENATE(HOUR(Tabela132[[#This Row],[DATA INICIO]]),":",MINUTE(Tabela132[[#This Row],[DATA INICIO]]))</f>
        <v>17:20</v>
      </c>
      <c r="O852" s="12"/>
    </row>
    <row r="853" spans="1:15" ht="63.75" hidden="1" x14ac:dyDescent="0.25">
      <c r="A853" s="22" t="s">
        <v>113</v>
      </c>
      <c r="B853" s="23" t="s">
        <v>665</v>
      </c>
      <c r="C853" s="10" t="s">
        <v>666</v>
      </c>
      <c r="D853" s="11" t="s">
        <v>28</v>
      </c>
      <c r="E853" s="11" t="str">
        <f>CONCATENATE(Tabela132[[#This Row],[TRAMITE_SETOR]],"_Atualiz")</f>
        <v>CIP_Atualiz</v>
      </c>
      <c r="F853" s="12" t="s">
        <v>29</v>
      </c>
      <c r="G853" s="19" t="s">
        <v>26</v>
      </c>
      <c r="H853" s="25">
        <v>42068.803472222222</v>
      </c>
      <c r="I853" s="25">
        <v>42069.535416666666</v>
      </c>
      <c r="J853" s="26" t="s">
        <v>672</v>
      </c>
      <c r="K853" s="14">
        <f t="shared" si="26"/>
        <v>0.73194444444379769</v>
      </c>
      <c r="L853" s="15">
        <f t="shared" si="27"/>
        <v>0.73194444444379769</v>
      </c>
      <c r="M853" s="16">
        <f>NETWORKDAYS.INTL(DATE(YEAR(H853),MONTH(I853),DAY(H853)),DATE(YEAR(I853),MONTH(I853),DAY(I853)),1,[1]LISTAFERIADOS!$B$2:$B$194)</f>
        <v>2</v>
      </c>
      <c r="N853" s="17" t="str">
        <f>CONCATENATE(HOUR(Tabela132[[#This Row],[DATA INICIO]]),":",MINUTE(Tabela132[[#This Row],[DATA INICIO]]))</f>
        <v>19:17</v>
      </c>
      <c r="O853" s="12" t="s">
        <v>673</v>
      </c>
    </row>
    <row r="854" spans="1:15" ht="89.25" hidden="1" x14ac:dyDescent="0.25">
      <c r="A854" s="22" t="s">
        <v>113</v>
      </c>
      <c r="B854" s="23" t="s">
        <v>665</v>
      </c>
      <c r="C854" s="10" t="s">
        <v>666</v>
      </c>
      <c r="D854" s="11" t="s">
        <v>667</v>
      </c>
      <c r="E854" s="11" t="str">
        <f>CONCATENATE(Tabela132[[#This Row],[TRAMITE_SETOR]],"_Atualiz")</f>
        <v>SMCI_Atualiz</v>
      </c>
      <c r="F854" s="12" t="s">
        <v>668</v>
      </c>
      <c r="G854" s="12"/>
      <c r="H854" s="25">
        <v>42069.535416666666</v>
      </c>
      <c r="I854" s="25">
        <v>42069.54791666667</v>
      </c>
      <c r="J854" s="26" t="s">
        <v>674</v>
      </c>
      <c r="K854" s="14">
        <f t="shared" si="26"/>
        <v>1.2500000004365575E-2</v>
      </c>
      <c r="L854" s="15">
        <f t="shared" si="27"/>
        <v>1.2500000004365575E-2</v>
      </c>
      <c r="M854" s="16">
        <f>NETWORKDAYS.INTL(DATE(YEAR(H854),MONTH(I854),DAY(H854)),DATE(YEAR(I854),MONTH(I854),DAY(I854)),1,[1]LISTAFERIADOS!$B$2:$B$194)</f>
        <v>1</v>
      </c>
      <c r="N854" s="17" t="str">
        <f>CONCATENATE(HOUR(Tabela132[[#This Row],[DATA INICIO]]),":",MINUTE(Tabela132[[#This Row],[DATA INICIO]]))</f>
        <v>12:51</v>
      </c>
      <c r="O854" s="12"/>
    </row>
    <row r="855" spans="1:15" ht="63.75" hidden="1" x14ac:dyDescent="0.25">
      <c r="A855" s="22" t="s">
        <v>113</v>
      </c>
      <c r="B855" s="23" t="s">
        <v>665</v>
      </c>
      <c r="C855" s="10" t="s">
        <v>666</v>
      </c>
      <c r="D855" s="11" t="s">
        <v>35</v>
      </c>
      <c r="E855" s="11" t="str">
        <f>CONCATENATE(Tabela132[[#This Row],[TRAMITE_SETOR]],"_Atualiz")</f>
        <v>SECADM_Atualiz</v>
      </c>
      <c r="F855" s="12" t="s">
        <v>36</v>
      </c>
      <c r="G855" s="12"/>
      <c r="H855" s="25">
        <v>42069.54791666667</v>
      </c>
      <c r="I855" s="25">
        <v>42069.587500000001</v>
      </c>
      <c r="J855" s="26" t="s">
        <v>675</v>
      </c>
      <c r="K855" s="14">
        <f t="shared" si="26"/>
        <v>3.9583333331393078E-2</v>
      </c>
      <c r="L855" s="15">
        <f t="shared" si="27"/>
        <v>3.9583333331393078E-2</v>
      </c>
      <c r="M855" s="16">
        <f>NETWORKDAYS.INTL(DATE(YEAR(H855),MONTH(I855),DAY(H855)),DATE(YEAR(I855),MONTH(I855),DAY(I855)),1,[1]LISTAFERIADOS!$B$2:$B$194)</f>
        <v>1</v>
      </c>
      <c r="N855" s="17" t="str">
        <f>CONCATENATE(HOUR(Tabela132[[#This Row],[DATA INICIO]]),":",MINUTE(Tabela132[[#This Row],[DATA INICIO]]))</f>
        <v>13:9</v>
      </c>
      <c r="O855" s="12"/>
    </row>
    <row r="856" spans="1:15" ht="76.5" hidden="1" x14ac:dyDescent="0.25">
      <c r="A856" s="22" t="s">
        <v>113</v>
      </c>
      <c r="B856" s="23" t="s">
        <v>665</v>
      </c>
      <c r="C856" s="10" t="s">
        <v>666</v>
      </c>
      <c r="D856" s="11" t="s">
        <v>47</v>
      </c>
      <c r="E856" s="11" t="str">
        <f>CONCATENATE(Tabela132[[#This Row],[TRAMITE_SETOR]],"_Atualiz")</f>
        <v>CLC_Atualiz</v>
      </c>
      <c r="F856" s="12" t="s">
        <v>48</v>
      </c>
      <c r="G856" s="12"/>
      <c r="H856" s="25">
        <v>42069.587500000001</v>
      </c>
      <c r="I856" s="25">
        <v>42069.724999999999</v>
      </c>
      <c r="J856" s="26" t="s">
        <v>676</v>
      </c>
      <c r="K856" s="14">
        <f t="shared" si="26"/>
        <v>0.13749999999708962</v>
      </c>
      <c r="L856" s="15">
        <f t="shared" si="27"/>
        <v>0.13749999999708962</v>
      </c>
      <c r="M856" s="16">
        <f>NETWORKDAYS.INTL(DATE(YEAR(H856),MONTH(I856),DAY(H856)),DATE(YEAR(I856),MONTH(I856),DAY(I856)),1,[1]LISTAFERIADOS!$B$2:$B$194)</f>
        <v>1</v>
      </c>
      <c r="N856" s="17" t="str">
        <f>CONCATENATE(HOUR(Tabela132[[#This Row],[DATA INICIO]]),":",MINUTE(Tabela132[[#This Row],[DATA INICIO]]))</f>
        <v>14:6</v>
      </c>
      <c r="O856" s="12"/>
    </row>
    <row r="857" spans="1:15" ht="51" hidden="1" x14ac:dyDescent="0.25">
      <c r="A857" s="22" t="s">
        <v>113</v>
      </c>
      <c r="B857" s="23" t="s">
        <v>665</v>
      </c>
      <c r="C857" s="10" t="s">
        <v>666</v>
      </c>
      <c r="D857" s="11" t="s">
        <v>50</v>
      </c>
      <c r="E857" s="11" t="str">
        <f>CONCATENATE(Tabela132[[#This Row],[TRAMITE_SETOR]],"_Atualiz")</f>
        <v>SC_Atualiz</v>
      </c>
      <c r="F857" s="12" t="s">
        <v>51</v>
      </c>
      <c r="G857" s="12"/>
      <c r="H857" s="25">
        <v>42069.724999999999</v>
      </c>
      <c r="I857" s="25">
        <v>42072.553472222222</v>
      </c>
      <c r="J857" s="26" t="s">
        <v>677</v>
      </c>
      <c r="K857" s="14">
        <f t="shared" si="26"/>
        <v>2.828472222223354</v>
      </c>
      <c r="L857" s="15">
        <f t="shared" si="27"/>
        <v>2.828472222223354</v>
      </c>
      <c r="M857" s="16">
        <f>NETWORKDAYS.INTL(DATE(YEAR(H857),MONTH(I857),DAY(H857)),DATE(YEAR(I857),MONTH(I857),DAY(I857)),1,[1]LISTAFERIADOS!$B$2:$B$194)</f>
        <v>2</v>
      </c>
      <c r="N857" s="17" t="str">
        <f>CONCATENATE(HOUR(Tabela132[[#This Row],[DATA INICIO]]),":",MINUTE(Tabela132[[#This Row],[DATA INICIO]]))</f>
        <v>17:24</v>
      </c>
      <c r="O857" s="12"/>
    </row>
    <row r="858" spans="1:15" hidden="1" x14ac:dyDescent="0.25">
      <c r="A858" s="22" t="s">
        <v>113</v>
      </c>
      <c r="B858" s="23" t="s">
        <v>665</v>
      </c>
      <c r="C858" s="10" t="s">
        <v>666</v>
      </c>
      <c r="D858" s="11" t="s">
        <v>47</v>
      </c>
      <c r="E858" s="11" t="str">
        <f>CONCATENATE(Tabela132[[#This Row],[TRAMITE_SETOR]],"_Atualiz")</f>
        <v>CLC_Atualiz</v>
      </c>
      <c r="F858" s="12" t="s">
        <v>48</v>
      </c>
      <c r="G858" s="12"/>
      <c r="H858" s="25">
        <v>42072.553472222222</v>
      </c>
      <c r="I858" s="25">
        <v>42072.568055555559</v>
      </c>
      <c r="J858" s="26" t="s">
        <v>561</v>
      </c>
      <c r="K858" s="14">
        <f t="shared" si="26"/>
        <v>1.4583333337213844E-2</v>
      </c>
      <c r="L858" s="15">
        <f t="shared" si="27"/>
        <v>1.4583333337213844E-2</v>
      </c>
      <c r="M858" s="16">
        <f>NETWORKDAYS.INTL(DATE(YEAR(H858),MONTH(I858),DAY(H858)),DATE(YEAR(I858),MONTH(I858),DAY(I858)),1,[1]LISTAFERIADOS!$B$2:$B$194)</f>
        <v>1</v>
      </c>
      <c r="N858" s="17" t="str">
        <f>CONCATENATE(HOUR(Tabela132[[#This Row],[DATA INICIO]]),":",MINUTE(Tabela132[[#This Row],[DATA INICIO]]))</f>
        <v>13:17</v>
      </c>
      <c r="O858" s="12"/>
    </row>
    <row r="859" spans="1:15" ht="114.75" hidden="1" x14ac:dyDescent="0.25">
      <c r="A859" s="22" t="s">
        <v>113</v>
      </c>
      <c r="B859" s="23" t="s">
        <v>665</v>
      </c>
      <c r="C859" s="10" t="s">
        <v>666</v>
      </c>
      <c r="D859" s="11" t="s">
        <v>35</v>
      </c>
      <c r="E859" s="11" t="str">
        <f>CONCATENATE(Tabela132[[#This Row],[TRAMITE_SETOR]],"_Atualiz")</f>
        <v>SECADM_Atualiz</v>
      </c>
      <c r="F859" s="12" t="s">
        <v>36</v>
      </c>
      <c r="G859" s="12"/>
      <c r="H859" s="25">
        <v>42072.568055555559</v>
      </c>
      <c r="I859" s="25">
        <v>42072.73333333333</v>
      </c>
      <c r="J859" s="26" t="s">
        <v>678</v>
      </c>
      <c r="K859" s="14">
        <f t="shared" si="26"/>
        <v>0.1652777777708252</v>
      </c>
      <c r="L859" s="15">
        <f t="shared" si="27"/>
        <v>0.1652777777708252</v>
      </c>
      <c r="M859" s="16">
        <f>NETWORKDAYS.INTL(DATE(YEAR(H859),MONTH(I859),DAY(H859)),DATE(YEAR(I859),MONTH(I859),DAY(I859)),1,[1]LISTAFERIADOS!$B$2:$B$194)</f>
        <v>1</v>
      </c>
      <c r="N859" s="17" t="str">
        <f>CONCATENATE(HOUR(Tabela132[[#This Row],[DATA INICIO]]),":",MINUTE(Tabela132[[#This Row],[DATA INICIO]]))</f>
        <v>13:38</v>
      </c>
      <c r="O859" s="12"/>
    </row>
    <row r="860" spans="1:15" ht="51" hidden="1" x14ac:dyDescent="0.25">
      <c r="A860" s="22" t="s">
        <v>113</v>
      </c>
      <c r="B860" s="23" t="s">
        <v>665</v>
      </c>
      <c r="C860" s="10" t="s">
        <v>666</v>
      </c>
      <c r="D860" s="11" t="s">
        <v>47</v>
      </c>
      <c r="E860" s="11" t="str">
        <f>CONCATENATE(Tabela132[[#This Row],[TRAMITE_SETOR]],"_Atualiz")</f>
        <v>CLC_Atualiz</v>
      </c>
      <c r="F860" s="12" t="s">
        <v>48</v>
      </c>
      <c r="G860" s="12"/>
      <c r="H860" s="25">
        <v>42072.73333333333</v>
      </c>
      <c r="I860" s="25">
        <v>42072.759722222225</v>
      </c>
      <c r="J860" s="26" t="s">
        <v>679</v>
      </c>
      <c r="K860" s="14">
        <f t="shared" si="26"/>
        <v>2.6388888894871343E-2</v>
      </c>
      <c r="L860" s="15">
        <f t="shared" si="27"/>
        <v>2.6388888894871343E-2</v>
      </c>
      <c r="M860" s="16">
        <f>NETWORKDAYS.INTL(DATE(YEAR(H860),MONTH(I860),DAY(H860)),DATE(YEAR(I860),MONTH(I860),DAY(I860)),1,[1]LISTAFERIADOS!$B$2:$B$194)</f>
        <v>1</v>
      </c>
      <c r="N860" s="17" t="str">
        <f>CONCATENATE(HOUR(Tabela132[[#This Row],[DATA INICIO]]),":",MINUTE(Tabela132[[#This Row],[DATA INICIO]]))</f>
        <v>17:36</v>
      </c>
      <c r="O860" s="12"/>
    </row>
    <row r="861" spans="1:15" ht="127.5" hidden="1" x14ac:dyDescent="0.25">
      <c r="A861" s="22" t="s">
        <v>113</v>
      </c>
      <c r="B861" s="23" t="s">
        <v>665</v>
      </c>
      <c r="C861" s="10" t="s">
        <v>666</v>
      </c>
      <c r="D861" s="11" t="s">
        <v>50</v>
      </c>
      <c r="E861" s="11" t="str">
        <f>CONCATENATE(Tabela132[[#This Row],[TRAMITE_SETOR]],"_Atualiz")</f>
        <v>SC_Atualiz</v>
      </c>
      <c r="F861" s="12" t="s">
        <v>51</v>
      </c>
      <c r="G861" s="12"/>
      <c r="H861" s="25">
        <v>42072.759722222225</v>
      </c>
      <c r="I861" s="25">
        <v>42073.5625</v>
      </c>
      <c r="J861" s="26" t="s">
        <v>680</v>
      </c>
      <c r="K861" s="14">
        <f t="shared" si="26"/>
        <v>0.80277777777519077</v>
      </c>
      <c r="L861" s="15">
        <f t="shared" si="27"/>
        <v>0.80277777777519077</v>
      </c>
      <c r="M861" s="16">
        <f>NETWORKDAYS.INTL(DATE(YEAR(H861),MONTH(I861),DAY(H861)),DATE(YEAR(I861),MONTH(I861),DAY(I861)),1,[1]LISTAFERIADOS!$B$2:$B$194)</f>
        <v>2</v>
      </c>
      <c r="N861" s="17" t="str">
        <f>CONCATENATE(HOUR(Tabela132[[#This Row],[DATA INICIO]]),":",MINUTE(Tabela132[[#This Row],[DATA INICIO]]))</f>
        <v>18:14</v>
      </c>
      <c r="O861" s="12"/>
    </row>
    <row r="862" spans="1:15" ht="51" hidden="1" x14ac:dyDescent="0.25">
      <c r="A862" s="22" t="s">
        <v>113</v>
      </c>
      <c r="B862" s="23" t="s">
        <v>665</v>
      </c>
      <c r="C862" s="10" t="s">
        <v>666</v>
      </c>
      <c r="D862" s="11" t="s">
        <v>47</v>
      </c>
      <c r="E862" s="11" t="str">
        <f>CONCATENATE(Tabela132[[#This Row],[TRAMITE_SETOR]],"_Atualiz")</f>
        <v>CLC_Atualiz</v>
      </c>
      <c r="F862" s="12" t="s">
        <v>48</v>
      </c>
      <c r="G862" s="12"/>
      <c r="H862" s="25">
        <v>42073.5625</v>
      </c>
      <c r="I862" s="25">
        <v>42073.728472222225</v>
      </c>
      <c r="J862" s="26" t="s">
        <v>681</v>
      </c>
      <c r="K862" s="14">
        <f t="shared" si="26"/>
        <v>0.16597222222480923</v>
      </c>
      <c r="L862" s="15">
        <f t="shared" si="27"/>
        <v>0.16597222222480923</v>
      </c>
      <c r="M862" s="16">
        <f>NETWORKDAYS.INTL(DATE(YEAR(H862),MONTH(I862),DAY(H862)),DATE(YEAR(I862),MONTH(I862),DAY(I862)),1,[1]LISTAFERIADOS!$B$2:$B$194)</f>
        <v>1</v>
      </c>
      <c r="N862" s="17" t="str">
        <f>CONCATENATE(HOUR(Tabela132[[#This Row],[DATA INICIO]]),":",MINUTE(Tabela132[[#This Row],[DATA INICIO]]))</f>
        <v>13:30</v>
      </c>
      <c r="O862" s="12"/>
    </row>
    <row r="863" spans="1:15" ht="76.5" hidden="1" x14ac:dyDescent="0.25">
      <c r="A863" s="22" t="s">
        <v>113</v>
      </c>
      <c r="B863" s="23" t="s">
        <v>665</v>
      </c>
      <c r="C863" s="10" t="s">
        <v>666</v>
      </c>
      <c r="D863" s="11" t="s">
        <v>35</v>
      </c>
      <c r="E863" s="11" t="str">
        <f>CONCATENATE(Tabela132[[#This Row],[TRAMITE_SETOR]],"_Atualiz")</f>
        <v>SECADM_Atualiz</v>
      </c>
      <c r="F863" s="12" t="s">
        <v>36</v>
      </c>
      <c r="G863" s="12"/>
      <c r="H863" s="25">
        <v>42073.728472222225</v>
      </c>
      <c r="I863" s="25">
        <v>42073.773611111108</v>
      </c>
      <c r="J863" s="26" t="s">
        <v>682</v>
      </c>
      <c r="K863" s="14">
        <f t="shared" si="26"/>
        <v>4.5138888883229811E-2</v>
      </c>
      <c r="L863" s="15">
        <f t="shared" si="27"/>
        <v>4.5138888883229811E-2</v>
      </c>
      <c r="M863" s="16">
        <f>NETWORKDAYS.INTL(DATE(YEAR(H863),MONTH(I863),DAY(H863)),DATE(YEAR(I863),MONTH(I863),DAY(I863)),1,[1]LISTAFERIADOS!$B$2:$B$194)</f>
        <v>1</v>
      </c>
      <c r="N863" s="17" t="str">
        <f>CONCATENATE(HOUR(Tabela132[[#This Row],[DATA INICIO]]),":",MINUTE(Tabela132[[#This Row],[DATA INICIO]]))</f>
        <v>17:29</v>
      </c>
      <c r="O863" s="12"/>
    </row>
    <row r="864" spans="1:15" ht="51" hidden="1" x14ac:dyDescent="0.25">
      <c r="A864" s="22" t="s">
        <v>113</v>
      </c>
      <c r="B864" s="23" t="s">
        <v>665</v>
      </c>
      <c r="C864" s="10" t="s">
        <v>666</v>
      </c>
      <c r="D864" s="11" t="s">
        <v>47</v>
      </c>
      <c r="E864" s="11" t="str">
        <f>CONCATENATE(Tabela132[[#This Row],[TRAMITE_SETOR]],"_Atualiz")</f>
        <v>CLC_Atualiz</v>
      </c>
      <c r="F864" s="12" t="s">
        <v>48</v>
      </c>
      <c r="G864" s="12"/>
      <c r="H864" s="25">
        <v>42073.773611111108</v>
      </c>
      <c r="I864" s="25">
        <v>42073.869444444441</v>
      </c>
      <c r="J864" s="26" t="s">
        <v>683</v>
      </c>
      <c r="K864" s="14">
        <f t="shared" si="26"/>
        <v>9.5833333332848269E-2</v>
      </c>
      <c r="L864" s="15">
        <f t="shared" si="27"/>
        <v>9.5833333332848269E-2</v>
      </c>
      <c r="M864" s="16">
        <f>NETWORKDAYS.INTL(DATE(YEAR(H864),MONTH(I864),DAY(H864)),DATE(YEAR(I864),MONTH(I864),DAY(I864)),1,[1]LISTAFERIADOS!$B$2:$B$194)</f>
        <v>1</v>
      </c>
      <c r="N864" s="17" t="str">
        <f>CONCATENATE(HOUR(Tabela132[[#This Row],[DATA INICIO]]),":",MINUTE(Tabela132[[#This Row],[DATA INICIO]]))</f>
        <v>18:34</v>
      </c>
      <c r="O864" s="12"/>
    </row>
    <row r="865" spans="1:15" ht="51" hidden="1" x14ac:dyDescent="0.25">
      <c r="A865" s="22" t="s">
        <v>113</v>
      </c>
      <c r="B865" s="23" t="s">
        <v>665</v>
      </c>
      <c r="C865" s="10" t="s">
        <v>666</v>
      </c>
      <c r="D865" s="11" t="s">
        <v>239</v>
      </c>
      <c r="E865" s="11" t="str">
        <f>CONCATENATE(Tabela132[[#This Row],[TRAMITE_SETOR]],"_Atualiz")</f>
        <v>SLIC_Atualiz</v>
      </c>
      <c r="F865" s="12" t="s">
        <v>240</v>
      </c>
      <c r="G865" s="12"/>
      <c r="H865" s="25">
        <v>42073.869444444441</v>
      </c>
      <c r="I865" s="25">
        <v>42075.705555555556</v>
      </c>
      <c r="J865" s="26" t="s">
        <v>363</v>
      </c>
      <c r="K865" s="14">
        <f t="shared" si="26"/>
        <v>1.836111111115315</v>
      </c>
      <c r="L865" s="15">
        <f t="shared" si="27"/>
        <v>1.836111111115315</v>
      </c>
      <c r="M865" s="16">
        <f>NETWORKDAYS.INTL(DATE(YEAR(H865),MONTH(I865),DAY(H865)),DATE(YEAR(I865),MONTH(I865),DAY(I865)),1,[1]LISTAFERIADOS!$B$2:$B$194)</f>
        <v>3</v>
      </c>
      <c r="N865" s="17" t="str">
        <f>CONCATENATE(HOUR(Tabela132[[#This Row],[DATA INICIO]]),":",MINUTE(Tabela132[[#This Row],[DATA INICIO]]))</f>
        <v>20:52</v>
      </c>
      <c r="O865" s="12"/>
    </row>
    <row r="866" spans="1:15" ht="51" hidden="1" x14ac:dyDescent="0.25">
      <c r="A866" s="22" t="s">
        <v>113</v>
      </c>
      <c r="B866" s="23" t="s">
        <v>665</v>
      </c>
      <c r="C866" s="10" t="s">
        <v>666</v>
      </c>
      <c r="D866" s="11" t="s">
        <v>47</v>
      </c>
      <c r="E866" s="11" t="str">
        <f>CONCATENATE(Tabela132[[#This Row],[TRAMITE_SETOR]],"_Atualiz")</f>
        <v>CLC_Atualiz</v>
      </c>
      <c r="F866" s="12" t="s">
        <v>48</v>
      </c>
      <c r="G866" s="12"/>
      <c r="H866" s="25">
        <v>42075.705555555556</v>
      </c>
      <c r="I866" s="25">
        <v>42075.76666666667</v>
      </c>
      <c r="J866" s="26" t="s">
        <v>434</v>
      </c>
      <c r="K866" s="14">
        <f t="shared" si="26"/>
        <v>6.1111111113859806E-2</v>
      </c>
      <c r="L866" s="15">
        <f t="shared" si="27"/>
        <v>6.1111111113859806E-2</v>
      </c>
      <c r="M866" s="16">
        <f>NETWORKDAYS.INTL(DATE(YEAR(H866),MONTH(I866),DAY(H866)),DATE(YEAR(I866),MONTH(I866),DAY(I866)),1,[1]LISTAFERIADOS!$B$2:$B$194)</f>
        <v>1</v>
      </c>
      <c r="N866" s="17" t="str">
        <f>CONCATENATE(HOUR(Tabela132[[#This Row],[DATA INICIO]]),":",MINUTE(Tabela132[[#This Row],[DATA INICIO]]))</f>
        <v>16:56</v>
      </c>
      <c r="O866" s="12"/>
    </row>
    <row r="867" spans="1:15" ht="51" hidden="1" x14ac:dyDescent="0.25">
      <c r="A867" s="22" t="s">
        <v>113</v>
      </c>
      <c r="B867" s="23" t="s">
        <v>665</v>
      </c>
      <c r="C867" s="10" t="s">
        <v>666</v>
      </c>
      <c r="D867" s="11" t="s">
        <v>35</v>
      </c>
      <c r="E867" s="11" t="str">
        <f>CONCATENATE(Tabela132[[#This Row],[TRAMITE_SETOR]],"_Atualiz")</f>
        <v>SECADM_Atualiz</v>
      </c>
      <c r="F867" s="12" t="s">
        <v>36</v>
      </c>
      <c r="G867" s="12"/>
      <c r="H867" s="25">
        <v>42075.76666666667</v>
      </c>
      <c r="I867" s="25">
        <v>42076.720138888886</v>
      </c>
      <c r="J867" s="26" t="s">
        <v>684</v>
      </c>
      <c r="K867" s="14">
        <f t="shared" si="26"/>
        <v>0.95347222221607808</v>
      </c>
      <c r="L867" s="15">
        <f t="shared" si="27"/>
        <v>0.95347222221607808</v>
      </c>
      <c r="M867" s="16">
        <f>NETWORKDAYS.INTL(DATE(YEAR(H867),MONTH(I867),DAY(H867)),DATE(YEAR(I867),MONTH(I867),DAY(I867)),1,[1]LISTAFERIADOS!$B$2:$B$194)</f>
        <v>2</v>
      </c>
      <c r="N867" s="17" t="str">
        <f>CONCATENATE(HOUR(Tabela132[[#This Row],[DATA INICIO]]),":",MINUTE(Tabela132[[#This Row],[DATA INICIO]]))</f>
        <v>18:24</v>
      </c>
      <c r="O867" s="12"/>
    </row>
    <row r="868" spans="1:15" hidden="1" x14ac:dyDescent="0.25">
      <c r="A868" s="22" t="s">
        <v>113</v>
      </c>
      <c r="B868" s="23" t="s">
        <v>665</v>
      </c>
      <c r="C868" s="10" t="s">
        <v>666</v>
      </c>
      <c r="D868" s="11" t="s">
        <v>66</v>
      </c>
      <c r="E868" s="11" t="str">
        <f>CONCATENATE(Tabela132[[#This Row],[TRAMITE_SETOR]],"_Atualiz")</f>
        <v>CPL_Atualiz</v>
      </c>
      <c r="F868" s="12" t="s">
        <v>67</v>
      </c>
      <c r="G868" s="12"/>
      <c r="H868" s="25">
        <v>42076.720138888886</v>
      </c>
      <c r="I868" s="25">
        <v>42076.732638888891</v>
      </c>
      <c r="J868" s="26" t="s">
        <v>685</v>
      </c>
      <c r="K868" s="14">
        <f t="shared" si="26"/>
        <v>1.2500000004365575E-2</v>
      </c>
      <c r="L868" s="15">
        <f t="shared" si="27"/>
        <v>1.2500000004365575E-2</v>
      </c>
      <c r="M868" s="16">
        <f>NETWORKDAYS.INTL(DATE(YEAR(H868),MONTH(I868),DAY(H868)),DATE(YEAR(I868),MONTH(I868),DAY(I868)),1,[1]LISTAFERIADOS!$B$2:$B$194)</f>
        <v>1</v>
      </c>
      <c r="N868" s="17" t="str">
        <f>CONCATENATE(HOUR(Tabela132[[#This Row],[DATA INICIO]]),":",MINUTE(Tabela132[[#This Row],[DATA INICIO]]))</f>
        <v>17:17</v>
      </c>
      <c r="O868" s="12"/>
    </row>
    <row r="869" spans="1:15" hidden="1" x14ac:dyDescent="0.25">
      <c r="A869" s="22" t="s">
        <v>113</v>
      </c>
      <c r="B869" s="23" t="s">
        <v>665</v>
      </c>
      <c r="C869" s="10" t="s">
        <v>666</v>
      </c>
      <c r="D869" s="11" t="s">
        <v>69</v>
      </c>
      <c r="E869" s="11" t="str">
        <f>CONCATENATE(Tabela132[[#This Row],[TRAMITE_SETOR]],"_Atualiz")</f>
        <v>ASSDG_Atualiz</v>
      </c>
      <c r="F869" s="12" t="s">
        <v>70</v>
      </c>
      <c r="G869" s="12"/>
      <c r="H869" s="25">
        <v>42076.732638888891</v>
      </c>
      <c r="I869" s="25">
        <v>42079.57916666667</v>
      </c>
      <c r="J869" s="26" t="s">
        <v>294</v>
      </c>
      <c r="K869" s="14">
        <f t="shared" si="26"/>
        <v>2.8465277777795563</v>
      </c>
      <c r="L869" s="15">
        <f t="shared" si="27"/>
        <v>2.8465277777795563</v>
      </c>
      <c r="M869" s="16">
        <f>NETWORKDAYS.INTL(DATE(YEAR(H869),MONTH(I869),DAY(H869)),DATE(YEAR(I869),MONTH(I869),DAY(I869)),1,[1]LISTAFERIADOS!$B$2:$B$194)</f>
        <v>2</v>
      </c>
      <c r="N869" s="17" t="str">
        <f>CONCATENATE(HOUR(Tabela132[[#This Row],[DATA INICIO]]),":",MINUTE(Tabela132[[#This Row],[DATA INICIO]]))</f>
        <v>17:35</v>
      </c>
      <c r="O869" s="12"/>
    </row>
    <row r="870" spans="1:15" ht="25.5" hidden="1" x14ac:dyDescent="0.25">
      <c r="A870" s="22" t="s">
        <v>113</v>
      </c>
      <c r="B870" s="23" t="s">
        <v>665</v>
      </c>
      <c r="C870" s="10" t="s">
        <v>666</v>
      </c>
      <c r="D870" s="11" t="s">
        <v>21</v>
      </c>
      <c r="E870" s="11" t="str">
        <f>CONCATENATE(Tabela132[[#This Row],[TRAMITE_SETOR]],"_Atualiz")</f>
        <v>DG_Atualiz</v>
      </c>
      <c r="F870" s="12" t="s">
        <v>22</v>
      </c>
      <c r="G870" s="12"/>
      <c r="H870" s="25">
        <v>42079.57916666667</v>
      </c>
      <c r="I870" s="25">
        <v>42079.588194444441</v>
      </c>
      <c r="J870" s="26" t="s">
        <v>98</v>
      </c>
      <c r="K870" s="14">
        <f t="shared" si="26"/>
        <v>9.0277777708251961E-3</v>
      </c>
      <c r="L870" s="15">
        <f t="shared" si="27"/>
        <v>9.0277777708251961E-3</v>
      </c>
      <c r="M870" s="16">
        <f>NETWORKDAYS.INTL(DATE(YEAR(H870),MONTH(I870),DAY(H870)),DATE(YEAR(I870),MONTH(I870),DAY(I870)),1,[1]LISTAFERIADOS!$B$2:$B$194)</f>
        <v>1</v>
      </c>
      <c r="N870" s="17" t="str">
        <f>CONCATENATE(HOUR(Tabela132[[#This Row],[DATA INICIO]]),":",MINUTE(Tabela132[[#This Row],[DATA INICIO]]))</f>
        <v>13:54</v>
      </c>
      <c r="O870" s="12"/>
    </row>
    <row r="871" spans="1:15" ht="38.25" hidden="1" x14ac:dyDescent="0.25">
      <c r="A871" s="22" t="s">
        <v>113</v>
      </c>
      <c r="B871" s="23" t="s">
        <v>665</v>
      </c>
      <c r="C871" s="10" t="s">
        <v>666</v>
      </c>
      <c r="D871" s="11" t="s">
        <v>239</v>
      </c>
      <c r="E871" s="11" t="str">
        <f>CONCATENATE(Tabela132[[#This Row],[TRAMITE_SETOR]],"_Atualiz")</f>
        <v>SLIC_Atualiz</v>
      </c>
      <c r="F871" s="12" t="s">
        <v>240</v>
      </c>
      <c r="G871" s="12"/>
      <c r="H871" s="25">
        <v>42079.588194444441</v>
      </c>
      <c r="I871" s="25">
        <v>42080.75</v>
      </c>
      <c r="J871" s="26" t="s">
        <v>479</v>
      </c>
      <c r="K871" s="14">
        <f t="shared" si="26"/>
        <v>1.1618055555591127</v>
      </c>
      <c r="L871" s="15">
        <f t="shared" si="27"/>
        <v>1.1618055555591127</v>
      </c>
      <c r="M871" s="16">
        <f>NETWORKDAYS.INTL(DATE(YEAR(H871),MONTH(I871),DAY(H871)),DATE(YEAR(I871),MONTH(I871),DAY(I871)),1,[1]LISTAFERIADOS!$B$2:$B$194)</f>
        <v>2</v>
      </c>
      <c r="N871" s="17" t="str">
        <f>CONCATENATE(HOUR(Tabela132[[#This Row],[DATA INICIO]]),":",MINUTE(Tabela132[[#This Row],[DATA INICIO]]))</f>
        <v>14:7</v>
      </c>
      <c r="O871" s="12"/>
    </row>
    <row r="872" spans="1:15" ht="51" hidden="1" x14ac:dyDescent="0.25">
      <c r="A872" s="22" t="s">
        <v>113</v>
      </c>
      <c r="B872" s="23" t="s">
        <v>665</v>
      </c>
      <c r="C872" s="10" t="s">
        <v>666</v>
      </c>
      <c r="D872" s="11" t="s">
        <v>66</v>
      </c>
      <c r="E872" s="11" t="str">
        <f>CONCATENATE(Tabela132[[#This Row],[TRAMITE_SETOR]],"_Atualiz")</f>
        <v>CPL_Atualiz</v>
      </c>
      <c r="F872" s="12" t="s">
        <v>67</v>
      </c>
      <c r="G872" s="12"/>
      <c r="H872" s="25">
        <v>42080.75</v>
      </c>
      <c r="I872" s="25">
        <v>42080.781944444447</v>
      </c>
      <c r="J872" s="26" t="s">
        <v>686</v>
      </c>
      <c r="K872" s="14">
        <f t="shared" si="26"/>
        <v>3.1944444446708076E-2</v>
      </c>
      <c r="L872" s="15">
        <f t="shared" si="27"/>
        <v>3.1944444446708076E-2</v>
      </c>
      <c r="M872" s="16">
        <f>NETWORKDAYS.INTL(DATE(YEAR(H872),MONTH(I872),DAY(H872)),DATE(YEAR(I872),MONTH(I872),DAY(I872)),1,[1]LISTAFERIADOS!$B$2:$B$194)</f>
        <v>1</v>
      </c>
      <c r="N872" s="17" t="str">
        <f>CONCATENATE(HOUR(Tabela132[[#This Row],[DATA INICIO]]),":",MINUTE(Tabela132[[#This Row],[DATA INICIO]]))</f>
        <v>18:0</v>
      </c>
      <c r="O872" s="12"/>
    </row>
    <row r="873" spans="1:15" ht="25.5" hidden="1" x14ac:dyDescent="0.25">
      <c r="A873" s="22" t="s">
        <v>113</v>
      </c>
      <c r="B873" s="23" t="s">
        <v>665</v>
      </c>
      <c r="C873" s="10" t="s">
        <v>666</v>
      </c>
      <c r="D873" s="11" t="s">
        <v>239</v>
      </c>
      <c r="E873" s="11" t="str">
        <f>CONCATENATE(Tabela132[[#This Row],[TRAMITE_SETOR]],"_Atualiz")</f>
        <v>SLIC_Atualiz</v>
      </c>
      <c r="F873" s="12" t="s">
        <v>240</v>
      </c>
      <c r="G873" s="12"/>
      <c r="H873" s="25">
        <v>42080.781944444447</v>
      </c>
      <c r="I873" s="25">
        <v>42082.5625</v>
      </c>
      <c r="J873" s="26" t="s">
        <v>687</v>
      </c>
      <c r="K873" s="14">
        <f t="shared" si="26"/>
        <v>1.7805555555532919</v>
      </c>
      <c r="L873" s="15">
        <f t="shared" si="27"/>
        <v>1.7805555555532919</v>
      </c>
      <c r="M873" s="16">
        <f>NETWORKDAYS.INTL(DATE(YEAR(H873),MONTH(I873),DAY(H873)),DATE(YEAR(I873),MONTH(I873),DAY(I873)),1,[1]LISTAFERIADOS!$B$2:$B$194)</f>
        <v>3</v>
      </c>
      <c r="N873" s="17" t="str">
        <f>CONCATENATE(HOUR(Tabela132[[#This Row],[DATA INICIO]]),":",MINUTE(Tabela132[[#This Row],[DATA INICIO]]))</f>
        <v>18:46</v>
      </c>
      <c r="O873" s="12"/>
    </row>
    <row r="874" spans="1:15" ht="51" hidden="1" x14ac:dyDescent="0.25">
      <c r="A874" s="22" t="s">
        <v>113</v>
      </c>
      <c r="B874" s="23" t="s">
        <v>665</v>
      </c>
      <c r="C874" s="10" t="s">
        <v>666</v>
      </c>
      <c r="D874" s="11" t="s">
        <v>66</v>
      </c>
      <c r="E874" s="11" t="str">
        <f>CONCATENATE(Tabela132[[#This Row],[TRAMITE_SETOR]],"_Atualiz")</f>
        <v>CPL_Atualiz</v>
      </c>
      <c r="F874" s="12" t="s">
        <v>67</v>
      </c>
      <c r="G874" s="12"/>
      <c r="H874" s="25">
        <v>42082.5625</v>
      </c>
      <c r="I874" s="25">
        <v>42086.618055555555</v>
      </c>
      <c r="J874" s="26" t="s">
        <v>555</v>
      </c>
      <c r="K874" s="14">
        <f t="shared" si="26"/>
        <v>4.0555555555547471</v>
      </c>
      <c r="L874" s="15">
        <f t="shared" si="27"/>
        <v>4.0555555555547471</v>
      </c>
      <c r="M874" s="16">
        <f>NETWORKDAYS.INTL(DATE(YEAR(H874),MONTH(I874),DAY(H874)),DATE(YEAR(I874),MONTH(I874),DAY(I874)),1,[1]LISTAFERIADOS!$B$2:$B$194)</f>
        <v>3</v>
      </c>
      <c r="N874" s="17" t="str">
        <f>CONCATENATE(HOUR(Tabela132[[#This Row],[DATA INICIO]]),":",MINUTE(Tabela132[[#This Row],[DATA INICIO]]))</f>
        <v>13:30</v>
      </c>
      <c r="O874" s="12"/>
    </row>
    <row r="875" spans="1:15" hidden="1" x14ac:dyDescent="0.25">
      <c r="A875" s="22" t="s">
        <v>113</v>
      </c>
      <c r="B875" s="23" t="s">
        <v>665</v>
      </c>
      <c r="C875" s="10" t="s">
        <v>666</v>
      </c>
      <c r="D875" s="11" t="s">
        <v>239</v>
      </c>
      <c r="E875" s="11" t="str">
        <f>CONCATENATE(Tabela132[[#This Row],[TRAMITE_SETOR]],"_Atualiz")</f>
        <v>SLIC_Atualiz</v>
      </c>
      <c r="F875" s="12" t="s">
        <v>240</v>
      </c>
      <c r="G875" s="12"/>
      <c r="H875" s="25">
        <v>42086.618055555555</v>
      </c>
      <c r="I875" s="25">
        <v>42086.747916666667</v>
      </c>
      <c r="J875" s="26" t="s">
        <v>273</v>
      </c>
      <c r="K875" s="14">
        <f t="shared" si="26"/>
        <v>0.12986111111240461</v>
      </c>
      <c r="L875" s="15">
        <f t="shared" si="27"/>
        <v>0.12986111111240461</v>
      </c>
      <c r="M875" s="16">
        <f>NETWORKDAYS.INTL(DATE(YEAR(H875),MONTH(I875),DAY(H875)),DATE(YEAR(I875),MONTH(I875),DAY(I875)),1,[1]LISTAFERIADOS!$B$2:$B$194)</f>
        <v>1</v>
      </c>
      <c r="N875" s="17" t="str">
        <f>CONCATENATE(HOUR(Tabela132[[#This Row],[DATA INICIO]]),":",MINUTE(Tabela132[[#This Row],[DATA INICIO]]))</f>
        <v>14:50</v>
      </c>
      <c r="O875" s="12"/>
    </row>
    <row r="876" spans="1:15" ht="38.25" hidden="1" x14ac:dyDescent="0.25">
      <c r="A876" s="22" t="s">
        <v>113</v>
      </c>
      <c r="B876" s="23" t="s">
        <v>665</v>
      </c>
      <c r="C876" s="10" t="s">
        <v>666</v>
      </c>
      <c r="D876" s="11" t="s">
        <v>66</v>
      </c>
      <c r="E876" s="11" t="str">
        <f>CONCATENATE(Tabela132[[#This Row],[TRAMITE_SETOR]],"_Atualiz")</f>
        <v>CPL_Atualiz</v>
      </c>
      <c r="F876" s="12" t="s">
        <v>67</v>
      </c>
      <c r="G876" s="12"/>
      <c r="H876" s="25">
        <v>42086.747916666667</v>
      </c>
      <c r="I876" s="25">
        <v>42104.684027777781</v>
      </c>
      <c r="J876" s="26" t="s">
        <v>156</v>
      </c>
      <c r="K876" s="14">
        <f t="shared" si="26"/>
        <v>17.93611111111386</v>
      </c>
      <c r="L876" s="15">
        <f t="shared" si="27"/>
        <v>17.93611111111386</v>
      </c>
      <c r="M876" s="16">
        <f>NETWORKDAYS.INTL(DATE(YEAR(H876),MONTH(I876),DAY(H876)),DATE(YEAR(I876),MONTH(I876),DAY(I876)),1,[1]LISTAFERIADOS!$B$2:$B$194)</f>
        <v>-9</v>
      </c>
      <c r="N876" s="17" t="str">
        <f>CONCATENATE(HOUR(Tabela132[[#This Row],[DATA INICIO]]),":",MINUTE(Tabela132[[#This Row],[DATA INICIO]]))</f>
        <v>17:57</v>
      </c>
      <c r="O876" s="12"/>
    </row>
    <row r="877" spans="1:15" ht="38.25" hidden="1" x14ac:dyDescent="0.25">
      <c r="A877" s="22" t="s">
        <v>113</v>
      </c>
      <c r="B877" s="23" t="s">
        <v>665</v>
      </c>
      <c r="C877" s="10" t="s">
        <v>666</v>
      </c>
      <c r="D877" s="11" t="s">
        <v>69</v>
      </c>
      <c r="E877" s="11" t="str">
        <f>CONCATENATE(Tabela132[[#This Row],[TRAMITE_SETOR]],"_Atualiz")</f>
        <v>ASSDG_Atualiz</v>
      </c>
      <c r="F877" s="12" t="s">
        <v>70</v>
      </c>
      <c r="G877" s="12"/>
      <c r="H877" s="25">
        <v>42104.684027777781</v>
      </c>
      <c r="I877" s="25">
        <v>42107.545138888891</v>
      </c>
      <c r="J877" s="26" t="s">
        <v>481</v>
      </c>
      <c r="K877" s="14">
        <f t="shared" si="26"/>
        <v>2.8611111111094942</v>
      </c>
      <c r="L877" s="15">
        <f t="shared" si="27"/>
        <v>2.8611111111094942</v>
      </c>
      <c r="M877" s="16">
        <f>NETWORKDAYS.INTL(DATE(YEAR(H877),MONTH(I877),DAY(H877)),DATE(YEAR(I877),MONTH(I877),DAY(I877)),1,[1]LISTAFERIADOS!$B$2:$B$194)</f>
        <v>2</v>
      </c>
      <c r="N877" s="17" t="str">
        <f>CONCATENATE(HOUR(Tabela132[[#This Row],[DATA INICIO]]),":",MINUTE(Tabela132[[#This Row],[DATA INICIO]]))</f>
        <v>16:25</v>
      </c>
      <c r="O877" s="12"/>
    </row>
    <row r="878" spans="1:15" ht="25.5" hidden="1" x14ac:dyDescent="0.25">
      <c r="A878" s="22" t="s">
        <v>113</v>
      </c>
      <c r="B878" s="23" t="s">
        <v>665</v>
      </c>
      <c r="C878" s="10" t="s">
        <v>666</v>
      </c>
      <c r="D878" s="11" t="s">
        <v>21</v>
      </c>
      <c r="E878" s="11" t="str">
        <f>CONCATENATE(Tabela132[[#This Row],[TRAMITE_SETOR]],"_Atualiz")</f>
        <v>DG_Atualiz</v>
      </c>
      <c r="F878" s="12" t="s">
        <v>22</v>
      </c>
      <c r="G878" s="12"/>
      <c r="H878" s="25">
        <v>42107.545138888891</v>
      </c>
      <c r="I878" s="25">
        <v>42107.604166666664</v>
      </c>
      <c r="J878" s="26" t="s">
        <v>98</v>
      </c>
      <c r="K878" s="14">
        <f t="shared" si="26"/>
        <v>5.9027777773735579E-2</v>
      </c>
      <c r="L878" s="15">
        <f t="shared" si="27"/>
        <v>5.9027777773735579E-2</v>
      </c>
      <c r="M878" s="16">
        <f>NETWORKDAYS.INTL(DATE(YEAR(H878),MONTH(I878),DAY(H878)),DATE(YEAR(I878),MONTH(I878),DAY(I878)),1,[1]LISTAFERIADOS!$B$2:$B$194)</f>
        <v>1</v>
      </c>
      <c r="N878" s="17" t="str">
        <f>CONCATENATE(HOUR(Tabela132[[#This Row],[DATA INICIO]]),":",MINUTE(Tabela132[[#This Row],[DATA INICIO]]))</f>
        <v>13:5</v>
      </c>
      <c r="O878" s="12"/>
    </row>
    <row r="879" spans="1:15" ht="25.5" hidden="1" x14ac:dyDescent="0.25">
      <c r="A879" s="22" t="s">
        <v>113</v>
      </c>
      <c r="B879" s="23" t="s">
        <v>665</v>
      </c>
      <c r="C879" s="10" t="s">
        <v>666</v>
      </c>
      <c r="D879" s="11" t="s">
        <v>667</v>
      </c>
      <c r="E879" s="11" t="str">
        <f>CONCATENATE(Tabela132[[#This Row],[TRAMITE_SETOR]],"_Atualiz")</f>
        <v>SMCI_Atualiz</v>
      </c>
      <c r="F879" s="12" t="s">
        <v>668</v>
      </c>
      <c r="G879" s="12"/>
      <c r="H879" s="25">
        <v>42107.604166666664</v>
      </c>
      <c r="I879" s="25">
        <v>42111.757638888892</v>
      </c>
      <c r="J879" s="26" t="s">
        <v>688</v>
      </c>
      <c r="K879" s="14">
        <f t="shared" si="26"/>
        <v>4.1534722222277196</v>
      </c>
      <c r="L879" s="15">
        <f t="shared" si="27"/>
        <v>4.1534722222277196</v>
      </c>
      <c r="M879" s="16">
        <f>NETWORKDAYS.INTL(DATE(YEAR(H879),MONTH(I879),DAY(H879)),DATE(YEAR(I879),MONTH(I879),DAY(I879)),1,[1]LISTAFERIADOS!$B$2:$B$194)</f>
        <v>5</v>
      </c>
      <c r="N879" s="17" t="str">
        <f>CONCATENATE(HOUR(Tabela132[[#This Row],[DATA INICIO]]),":",MINUTE(Tabela132[[#This Row],[DATA INICIO]]))</f>
        <v>14:30</v>
      </c>
      <c r="O879" s="12"/>
    </row>
    <row r="880" spans="1:15" ht="25.5" hidden="1" x14ac:dyDescent="0.25">
      <c r="A880" s="22" t="s">
        <v>113</v>
      </c>
      <c r="B880" s="23" t="s">
        <v>665</v>
      </c>
      <c r="C880" s="10" t="s">
        <v>666</v>
      </c>
      <c r="D880" s="11" t="s">
        <v>21</v>
      </c>
      <c r="E880" s="11" t="str">
        <f>CONCATENATE(Tabela132[[#This Row],[TRAMITE_SETOR]],"_Atualiz")</f>
        <v>DG_Atualiz</v>
      </c>
      <c r="F880" s="12" t="s">
        <v>22</v>
      </c>
      <c r="G880" s="12"/>
      <c r="H880" s="25">
        <v>42111.757638888892</v>
      </c>
      <c r="I880" s="25">
        <v>42111.793749999997</v>
      </c>
      <c r="J880" s="26" t="s">
        <v>689</v>
      </c>
      <c r="K880" s="14">
        <f t="shared" si="26"/>
        <v>3.6111111105128657E-2</v>
      </c>
      <c r="L880" s="15">
        <f t="shared" si="27"/>
        <v>3.6111111105128657E-2</v>
      </c>
      <c r="M880" s="16">
        <f>NETWORKDAYS.INTL(DATE(YEAR(H880),MONTH(I880),DAY(H880)),DATE(YEAR(I880),MONTH(I880),DAY(I880)),1,[1]LISTAFERIADOS!$B$2:$B$194)</f>
        <v>1</v>
      </c>
      <c r="N880" s="17" t="str">
        <f>CONCATENATE(HOUR(Tabela132[[#This Row],[DATA INICIO]]),":",MINUTE(Tabela132[[#This Row],[DATA INICIO]]))</f>
        <v>18:11</v>
      </c>
      <c r="O880" s="12"/>
    </row>
    <row r="881" spans="1:15" ht="51" hidden="1" x14ac:dyDescent="0.25">
      <c r="A881" s="22" t="s">
        <v>113</v>
      </c>
      <c r="B881" s="23" t="s">
        <v>665</v>
      </c>
      <c r="C881" s="10" t="s">
        <v>666</v>
      </c>
      <c r="D881" s="11" t="s">
        <v>66</v>
      </c>
      <c r="E881" s="11" t="str">
        <f>CONCATENATE(Tabela132[[#This Row],[TRAMITE_SETOR]],"_Atualiz")</f>
        <v>CPL_Atualiz</v>
      </c>
      <c r="F881" s="12" t="s">
        <v>67</v>
      </c>
      <c r="G881" s="12"/>
      <c r="H881" s="25">
        <v>42111.793749999997</v>
      </c>
      <c r="I881" s="25">
        <v>42114.654861111114</v>
      </c>
      <c r="J881" s="26" t="s">
        <v>690</v>
      </c>
      <c r="K881" s="14">
        <f t="shared" si="26"/>
        <v>2.8611111111167702</v>
      </c>
      <c r="L881" s="15">
        <f t="shared" si="27"/>
        <v>2.8611111111167702</v>
      </c>
      <c r="M881" s="16">
        <f>NETWORKDAYS.INTL(DATE(YEAR(H881),MONTH(I881),DAY(H881)),DATE(YEAR(I881),MONTH(I881),DAY(I881)),1,[1]LISTAFERIADOS!$B$2:$B$194)</f>
        <v>2</v>
      </c>
      <c r="N881" s="17" t="str">
        <f>CONCATENATE(HOUR(Tabela132[[#This Row],[DATA INICIO]]),":",MINUTE(Tabela132[[#This Row],[DATA INICIO]]))</f>
        <v>19:3</v>
      </c>
      <c r="O881" s="12"/>
    </row>
    <row r="882" spans="1:15" hidden="1" x14ac:dyDescent="0.25">
      <c r="A882" s="22" t="s">
        <v>113</v>
      </c>
      <c r="B882" s="23" t="s">
        <v>691</v>
      </c>
      <c r="C882" s="10" t="s">
        <v>666</v>
      </c>
      <c r="D882" s="11" t="s">
        <v>692</v>
      </c>
      <c r="E882" s="11" t="str">
        <f>CONCATENATE(Tabela132[[#This Row],[TRAMITE_SETOR]],"_Atualiz")</f>
        <v>SMIN_Atualiz</v>
      </c>
      <c r="F882" s="12" t="s">
        <v>693</v>
      </c>
      <c r="G882" s="19" t="s">
        <v>26</v>
      </c>
      <c r="H882" s="25">
        <v>42409.655555555553</v>
      </c>
      <c r="I882" s="25">
        <v>42410.655555555553</v>
      </c>
      <c r="J882" s="26" t="s">
        <v>20</v>
      </c>
      <c r="K882" s="14">
        <f t="shared" si="26"/>
        <v>1</v>
      </c>
      <c r="L882" s="15">
        <f t="shared" si="27"/>
        <v>1</v>
      </c>
      <c r="M882" s="16">
        <f>NETWORKDAYS.INTL(DATE(YEAR(H882),MONTH(I882),DAY(H882)),DATE(YEAR(I882),MONTH(I882),DAY(I882)),1,[1]LISTAFERIADOS!$B$2:$B$194)</f>
        <v>1</v>
      </c>
      <c r="N882" s="17" t="str">
        <f>CONCATENATE(HOUR(Tabela132[[#This Row],[DATA INICIO]]),":",MINUTE(Tabela132[[#This Row],[DATA INICIO]]))</f>
        <v>15:44</v>
      </c>
      <c r="O882" s="12"/>
    </row>
    <row r="883" spans="1:15" ht="25.5" hidden="1" x14ac:dyDescent="0.25">
      <c r="A883" s="22" t="s">
        <v>113</v>
      </c>
      <c r="B883" s="23" t="s">
        <v>691</v>
      </c>
      <c r="C883" s="10" t="s">
        <v>666</v>
      </c>
      <c r="D883" s="11" t="s">
        <v>144</v>
      </c>
      <c r="E883" s="11" t="str">
        <f>CONCATENATE(Tabela132[[#This Row],[TRAMITE_SETOR]],"_Atualiz")</f>
        <v>CIP_Atualiz</v>
      </c>
      <c r="F883" s="12" t="s">
        <v>29</v>
      </c>
      <c r="G883" s="19" t="s">
        <v>26</v>
      </c>
      <c r="H883" s="25">
        <v>42410.655555555553</v>
      </c>
      <c r="I883" s="25">
        <v>42416.658333333333</v>
      </c>
      <c r="J883" s="26" t="s">
        <v>98</v>
      </c>
      <c r="K883" s="14">
        <f t="shared" si="26"/>
        <v>6.0027777777795563</v>
      </c>
      <c r="L883" s="15">
        <f t="shared" si="27"/>
        <v>6.0027777777795563</v>
      </c>
      <c r="M883" s="16">
        <f>NETWORKDAYS.INTL(DATE(YEAR(H883),MONTH(I883),DAY(H883)),DATE(YEAR(I883),MONTH(I883),DAY(I883)),1,[1]LISTAFERIADOS!$B$2:$B$194)</f>
        <v>5</v>
      </c>
      <c r="N883" s="17" t="str">
        <f>CONCATENATE(HOUR(Tabela132[[#This Row],[DATA INICIO]]),":",MINUTE(Tabela132[[#This Row],[DATA INICIO]]))</f>
        <v>15:44</v>
      </c>
      <c r="O883" s="12"/>
    </row>
    <row r="884" spans="1:15" ht="102" hidden="1" x14ac:dyDescent="0.25">
      <c r="A884" s="22" t="s">
        <v>113</v>
      </c>
      <c r="B884" s="23" t="s">
        <v>691</v>
      </c>
      <c r="C884" s="10" t="s">
        <v>666</v>
      </c>
      <c r="D884" s="11" t="s">
        <v>692</v>
      </c>
      <c r="E884" s="11" t="str">
        <f>CONCATENATE(Tabela132[[#This Row],[TRAMITE_SETOR]],"_Atualiz")</f>
        <v>SMIN_Atualiz</v>
      </c>
      <c r="F884" s="12" t="s">
        <v>693</v>
      </c>
      <c r="G884" s="19" t="s">
        <v>26</v>
      </c>
      <c r="H884" s="25">
        <v>42416.658333333333</v>
      </c>
      <c r="I884" s="25">
        <v>42426.694444444445</v>
      </c>
      <c r="J884" s="26" t="s">
        <v>694</v>
      </c>
      <c r="K884" s="14">
        <f t="shared" si="26"/>
        <v>10.036111111112405</v>
      </c>
      <c r="L884" s="15">
        <f t="shared" si="27"/>
        <v>10.036111111112405</v>
      </c>
      <c r="M884" s="16">
        <f>NETWORKDAYS.INTL(DATE(YEAR(H884),MONTH(I884),DAY(H884)),DATE(YEAR(I884),MONTH(I884),DAY(I884)),1,[1]LISTAFERIADOS!$B$2:$B$194)</f>
        <v>9</v>
      </c>
      <c r="N884" s="17" t="str">
        <f>CONCATENATE(HOUR(Tabela132[[#This Row],[DATA INICIO]]),":",MINUTE(Tabela132[[#This Row],[DATA INICIO]]))</f>
        <v>15:48</v>
      </c>
      <c r="O884" s="12"/>
    </row>
    <row r="885" spans="1:15" ht="51" hidden="1" x14ac:dyDescent="0.25">
      <c r="A885" s="22" t="s">
        <v>113</v>
      </c>
      <c r="B885" s="23" t="s">
        <v>691</v>
      </c>
      <c r="C885" s="10" t="s">
        <v>666</v>
      </c>
      <c r="D885" s="11" t="s">
        <v>144</v>
      </c>
      <c r="E885" s="11" t="str">
        <f>CONCATENATE(Tabela132[[#This Row],[TRAMITE_SETOR]],"_Atualiz")</f>
        <v>CIP_Atualiz</v>
      </c>
      <c r="F885" s="12" t="s">
        <v>29</v>
      </c>
      <c r="G885" s="19" t="s">
        <v>26</v>
      </c>
      <c r="H885" s="25">
        <v>42426.694444444445</v>
      </c>
      <c r="I885" s="25">
        <v>42451.609027777777</v>
      </c>
      <c r="J885" s="26" t="s">
        <v>695</v>
      </c>
      <c r="K885" s="14">
        <f t="shared" si="26"/>
        <v>24.914583333331393</v>
      </c>
      <c r="L885" s="15">
        <f t="shared" si="27"/>
        <v>24.914583333331393</v>
      </c>
      <c r="M885" s="16">
        <f>NETWORKDAYS.INTL(DATE(YEAR(H885),MONTH(I885),DAY(H885)),DATE(YEAR(I885),MONTH(I885),DAY(I885)),1,[1]LISTAFERIADOS!$B$2:$B$194)</f>
        <v>-1</v>
      </c>
      <c r="N885" s="17" t="str">
        <f>CONCATENATE(HOUR(Tabela132[[#This Row],[DATA INICIO]]),":",MINUTE(Tabela132[[#This Row],[DATA INICIO]]))</f>
        <v>16:40</v>
      </c>
      <c r="O885" s="12"/>
    </row>
    <row r="886" spans="1:15" ht="76.5" hidden="1" x14ac:dyDescent="0.25">
      <c r="A886" s="22" t="s">
        <v>113</v>
      </c>
      <c r="B886" s="23" t="s">
        <v>691</v>
      </c>
      <c r="C886" s="10" t="s">
        <v>666</v>
      </c>
      <c r="D886" s="11" t="s">
        <v>35</v>
      </c>
      <c r="E886" s="11" t="str">
        <f>CONCATENATE(Tabela132[[#This Row],[TRAMITE_SETOR]],"_Atualiz")</f>
        <v>SECADM_Atualiz</v>
      </c>
      <c r="F886" s="12" t="s">
        <v>36</v>
      </c>
      <c r="G886" s="12"/>
      <c r="H886" s="25">
        <v>42451.609027777777</v>
      </c>
      <c r="I886" s="25">
        <v>42453.63958333333</v>
      </c>
      <c r="J886" s="26" t="s">
        <v>696</v>
      </c>
      <c r="K886" s="14">
        <f t="shared" si="26"/>
        <v>2.0305555555532919</v>
      </c>
      <c r="L886" s="15">
        <f t="shared" si="27"/>
        <v>2.0305555555532919</v>
      </c>
      <c r="M886" s="16">
        <f>NETWORKDAYS.INTL(DATE(YEAR(H886),MONTH(I886),DAY(H886)),DATE(YEAR(I886),MONTH(I886),DAY(I886)),1,[1]LISTAFERIADOS!$B$2:$B$194)</f>
        <v>1</v>
      </c>
      <c r="N886" s="17" t="str">
        <f>CONCATENATE(HOUR(Tabela132[[#This Row],[DATA INICIO]]),":",MINUTE(Tabela132[[#This Row],[DATA INICIO]]))</f>
        <v>14:37</v>
      </c>
      <c r="O886" s="12"/>
    </row>
    <row r="887" spans="1:15" ht="114.75" hidden="1" x14ac:dyDescent="0.25">
      <c r="A887" s="22" t="s">
        <v>113</v>
      </c>
      <c r="B887" s="23" t="s">
        <v>691</v>
      </c>
      <c r="C887" s="10" t="s">
        <v>666</v>
      </c>
      <c r="D887" s="11" t="s">
        <v>47</v>
      </c>
      <c r="E887" s="11" t="str">
        <f>CONCATENATE(Tabela132[[#This Row],[TRAMITE_SETOR]],"_Atualiz")</f>
        <v>CLC_Atualiz</v>
      </c>
      <c r="F887" s="12" t="s">
        <v>48</v>
      </c>
      <c r="G887" s="12"/>
      <c r="H887" s="25">
        <v>42453.63958333333</v>
      </c>
      <c r="I887" s="25">
        <v>42457.77847222222</v>
      </c>
      <c r="J887" s="26" t="s">
        <v>697</v>
      </c>
      <c r="K887" s="14">
        <f t="shared" si="26"/>
        <v>4.1388888888905058</v>
      </c>
      <c r="L887" s="15">
        <f t="shared" si="27"/>
        <v>4.1388888888905058</v>
      </c>
      <c r="M887" s="16">
        <f>NETWORKDAYS.INTL(DATE(YEAR(H887),MONTH(I887),DAY(H887)),DATE(YEAR(I887),MONTH(I887),DAY(I887)),1,[1]LISTAFERIADOS!$B$2:$B$194)</f>
        <v>1</v>
      </c>
      <c r="N887" s="17" t="str">
        <f>CONCATENATE(HOUR(Tabela132[[#This Row],[DATA INICIO]]),":",MINUTE(Tabela132[[#This Row],[DATA INICIO]]))</f>
        <v>15:21</v>
      </c>
      <c r="O887" s="12"/>
    </row>
    <row r="888" spans="1:15" hidden="1" x14ac:dyDescent="0.25">
      <c r="A888" s="22" t="s">
        <v>113</v>
      </c>
      <c r="B888" s="23" t="s">
        <v>691</v>
      </c>
      <c r="C888" s="10" t="s">
        <v>666</v>
      </c>
      <c r="D888" s="11" t="s">
        <v>50</v>
      </c>
      <c r="E888" s="11" t="str">
        <f>CONCATENATE(Tabela132[[#This Row],[TRAMITE_SETOR]],"_Atualiz")</f>
        <v>SC_Atualiz</v>
      </c>
      <c r="F888" s="12" t="s">
        <v>51</v>
      </c>
      <c r="G888" s="12"/>
      <c r="H888" s="25">
        <v>42457.77847222222</v>
      </c>
      <c r="I888" s="25">
        <v>42499.793055555558</v>
      </c>
      <c r="J888" s="26" t="s">
        <v>232</v>
      </c>
      <c r="K888" s="14">
        <f t="shared" si="26"/>
        <v>42.014583333337214</v>
      </c>
      <c r="L888" s="15">
        <f t="shared" si="27"/>
        <v>42.014583333337214</v>
      </c>
      <c r="M888" s="16">
        <f>NETWORKDAYS.INTL(DATE(YEAR(H888),MONTH(I888),DAY(H888)),DATE(YEAR(I888),MONTH(I888),DAY(I888)),1,[1]LISTAFERIADOS!$B$2:$B$194)</f>
        <v>-13</v>
      </c>
      <c r="N888" s="17" t="str">
        <f>CONCATENATE(HOUR(Tabela132[[#This Row],[DATA INICIO]]),":",MINUTE(Tabela132[[#This Row],[DATA INICIO]]))</f>
        <v>18:41</v>
      </c>
      <c r="O888" s="12"/>
    </row>
    <row r="889" spans="1:15" ht="25.5" hidden="1" x14ac:dyDescent="0.25">
      <c r="A889" s="22" t="s">
        <v>113</v>
      </c>
      <c r="B889" s="23" t="s">
        <v>691</v>
      </c>
      <c r="C889" s="10" t="s">
        <v>666</v>
      </c>
      <c r="D889" s="11" t="s">
        <v>47</v>
      </c>
      <c r="E889" s="11" t="str">
        <f>CONCATENATE(Tabela132[[#This Row],[TRAMITE_SETOR]],"_Atualiz")</f>
        <v>CLC_Atualiz</v>
      </c>
      <c r="F889" s="12" t="s">
        <v>48</v>
      </c>
      <c r="G889" s="12"/>
      <c r="H889" s="25">
        <v>42499.793055555558</v>
      </c>
      <c r="I889" s="25">
        <v>42500.785416666666</v>
      </c>
      <c r="J889" s="26" t="s">
        <v>698</v>
      </c>
      <c r="K889" s="14">
        <f t="shared" si="26"/>
        <v>0.99236111110803904</v>
      </c>
      <c r="L889" s="15">
        <f t="shared" si="27"/>
        <v>0.99236111110803904</v>
      </c>
      <c r="M889" s="16">
        <f>NETWORKDAYS.INTL(DATE(YEAR(H889),MONTH(I889),DAY(H889)),DATE(YEAR(I889),MONTH(I889),DAY(I889)),1,[1]LISTAFERIADOS!$B$2:$B$194)</f>
        <v>2</v>
      </c>
      <c r="N889" s="17" t="str">
        <f>CONCATENATE(HOUR(Tabela132[[#This Row],[DATA INICIO]]),":",MINUTE(Tabela132[[#This Row],[DATA INICIO]]))</f>
        <v>19:2</v>
      </c>
      <c r="O889" s="12"/>
    </row>
    <row r="890" spans="1:15" ht="63.75" hidden="1" x14ac:dyDescent="0.25">
      <c r="A890" s="22" t="s">
        <v>113</v>
      </c>
      <c r="B890" s="23" t="s">
        <v>691</v>
      </c>
      <c r="C890" s="10" t="s">
        <v>666</v>
      </c>
      <c r="D890" s="11" t="s">
        <v>50</v>
      </c>
      <c r="E890" s="11" t="str">
        <f>CONCATENATE(Tabela132[[#This Row],[TRAMITE_SETOR]],"_Atualiz")</f>
        <v>SC_Atualiz</v>
      </c>
      <c r="F890" s="12" t="s">
        <v>51</v>
      </c>
      <c r="G890" s="12"/>
      <c r="H890" s="25">
        <v>42500.785416666666</v>
      </c>
      <c r="I890" s="25">
        <v>42502.772916666669</v>
      </c>
      <c r="J890" s="26" t="s">
        <v>235</v>
      </c>
      <c r="K890" s="14">
        <f t="shared" si="26"/>
        <v>1.9875000000029104</v>
      </c>
      <c r="L890" s="15">
        <f t="shared" si="27"/>
        <v>1.9875000000029104</v>
      </c>
      <c r="M890" s="16">
        <f>NETWORKDAYS.INTL(DATE(YEAR(H890),MONTH(I890),DAY(H890)),DATE(YEAR(I890),MONTH(I890),DAY(I890)),1,[1]LISTAFERIADOS!$B$2:$B$194)</f>
        <v>3</v>
      </c>
      <c r="N890" s="17" t="str">
        <f>CONCATENATE(HOUR(Tabela132[[#This Row],[DATA INICIO]]),":",MINUTE(Tabela132[[#This Row],[DATA INICIO]]))</f>
        <v>18:51</v>
      </c>
      <c r="O890" s="12"/>
    </row>
    <row r="891" spans="1:15" ht="38.25" hidden="1" x14ac:dyDescent="0.25">
      <c r="A891" s="22" t="s">
        <v>113</v>
      </c>
      <c r="B891" s="23" t="s">
        <v>691</v>
      </c>
      <c r="C891" s="10" t="s">
        <v>666</v>
      </c>
      <c r="D891" s="11" t="s">
        <v>47</v>
      </c>
      <c r="E891" s="11" t="str">
        <f>CONCATENATE(Tabela132[[#This Row],[TRAMITE_SETOR]],"_Atualiz")</f>
        <v>CLC_Atualiz</v>
      </c>
      <c r="F891" s="12" t="s">
        <v>48</v>
      </c>
      <c r="G891" s="12"/>
      <c r="H891" s="25">
        <v>42502.772916666669</v>
      </c>
      <c r="I891" s="25">
        <v>42503.77847222222</v>
      </c>
      <c r="J891" s="26" t="s">
        <v>699</v>
      </c>
      <c r="K891" s="14">
        <f t="shared" si="26"/>
        <v>1.0055555555518367</v>
      </c>
      <c r="L891" s="15">
        <f t="shared" si="27"/>
        <v>1.0055555555518367</v>
      </c>
      <c r="M891" s="16">
        <f>NETWORKDAYS.INTL(DATE(YEAR(H891),MONTH(I891),DAY(H891)),DATE(YEAR(I891),MONTH(I891),DAY(I891)),1,[1]LISTAFERIADOS!$B$2:$B$194)</f>
        <v>2</v>
      </c>
      <c r="N891" s="17" t="str">
        <f>CONCATENATE(HOUR(Tabela132[[#This Row],[DATA INICIO]]),":",MINUTE(Tabela132[[#This Row],[DATA INICIO]]))</f>
        <v>18:33</v>
      </c>
      <c r="O891" s="12"/>
    </row>
    <row r="892" spans="1:15" ht="38.25" hidden="1" x14ac:dyDescent="0.25">
      <c r="A892" s="22" t="s">
        <v>113</v>
      </c>
      <c r="B892" s="23" t="s">
        <v>691</v>
      </c>
      <c r="C892" s="10" t="s">
        <v>666</v>
      </c>
      <c r="D892" s="11" t="s">
        <v>35</v>
      </c>
      <c r="E892" s="11" t="str">
        <f>CONCATENATE(Tabela132[[#This Row],[TRAMITE_SETOR]],"_Atualiz")</f>
        <v>SECADM_Atualiz</v>
      </c>
      <c r="F892" s="12" t="s">
        <v>36</v>
      </c>
      <c r="G892" s="12"/>
      <c r="H892" s="25">
        <v>42503.77847222222</v>
      </c>
      <c r="I892" s="25">
        <v>42506.625694444447</v>
      </c>
      <c r="J892" s="26" t="s">
        <v>127</v>
      </c>
      <c r="K892" s="14">
        <f t="shared" si="26"/>
        <v>2.8472222222262644</v>
      </c>
      <c r="L892" s="15">
        <f t="shared" si="27"/>
        <v>2.8472222222262644</v>
      </c>
      <c r="M892" s="16">
        <f>NETWORKDAYS.INTL(DATE(YEAR(H892),MONTH(I892),DAY(H892)),DATE(YEAR(I892),MONTH(I892),DAY(I892)),1,[1]LISTAFERIADOS!$B$2:$B$194)</f>
        <v>2</v>
      </c>
      <c r="N892" s="17" t="str">
        <f>CONCATENATE(HOUR(Tabela132[[#This Row],[DATA INICIO]]),":",MINUTE(Tabela132[[#This Row],[DATA INICIO]]))</f>
        <v>18:41</v>
      </c>
      <c r="O892" s="12"/>
    </row>
    <row r="893" spans="1:15" ht="63.75" hidden="1" x14ac:dyDescent="0.25">
      <c r="A893" s="22" t="s">
        <v>113</v>
      </c>
      <c r="B893" s="23" t="s">
        <v>691</v>
      </c>
      <c r="C893" s="10" t="s">
        <v>666</v>
      </c>
      <c r="D893" s="11" t="s">
        <v>47</v>
      </c>
      <c r="E893" s="11" t="str">
        <f>CONCATENATE(Tabela132[[#This Row],[TRAMITE_SETOR]],"_Atualiz")</f>
        <v>CLC_Atualiz</v>
      </c>
      <c r="F893" s="12" t="s">
        <v>48</v>
      </c>
      <c r="G893" s="12"/>
      <c r="H893" s="25">
        <v>42506.625694444447</v>
      </c>
      <c r="I893" s="25">
        <v>42506.734027777777</v>
      </c>
      <c r="J893" s="26" t="s">
        <v>619</v>
      </c>
      <c r="K893" s="14">
        <f t="shared" si="26"/>
        <v>0.10833333332993789</v>
      </c>
      <c r="L893" s="15">
        <f t="shared" si="27"/>
        <v>0.10833333332993789</v>
      </c>
      <c r="M893" s="16">
        <f>NETWORKDAYS.INTL(DATE(YEAR(H893),MONTH(I893),DAY(H893)),DATE(YEAR(I893),MONTH(I893),DAY(I893)),1,[1]LISTAFERIADOS!$B$2:$B$194)</f>
        <v>1</v>
      </c>
      <c r="N893" s="17" t="str">
        <f>CONCATENATE(HOUR(Tabela132[[#This Row],[DATA INICIO]]),":",MINUTE(Tabela132[[#This Row],[DATA INICIO]]))</f>
        <v>15:1</v>
      </c>
      <c r="O893" s="12"/>
    </row>
    <row r="894" spans="1:15" ht="114.75" hidden="1" x14ac:dyDescent="0.25">
      <c r="A894" s="22" t="s">
        <v>113</v>
      </c>
      <c r="B894" s="23" t="s">
        <v>691</v>
      </c>
      <c r="C894" s="10" t="s">
        <v>666</v>
      </c>
      <c r="D894" s="11" t="s">
        <v>239</v>
      </c>
      <c r="E894" s="11" t="str">
        <f>CONCATENATE(Tabela132[[#This Row],[TRAMITE_SETOR]],"_Atualiz")</f>
        <v>SLIC_Atualiz</v>
      </c>
      <c r="F894" s="12" t="s">
        <v>240</v>
      </c>
      <c r="G894" s="12"/>
      <c r="H894" s="25">
        <v>42506.734027777777</v>
      </c>
      <c r="I894" s="25">
        <v>42515.614583333336</v>
      </c>
      <c r="J894" s="26" t="s">
        <v>700</v>
      </c>
      <c r="K894" s="14">
        <f t="shared" si="26"/>
        <v>8.8805555555591127</v>
      </c>
      <c r="L894" s="15">
        <f t="shared" si="27"/>
        <v>8.8805555555591127</v>
      </c>
      <c r="M894" s="16">
        <f>NETWORKDAYS.INTL(DATE(YEAR(H894),MONTH(I894),DAY(H894)),DATE(YEAR(I894),MONTH(I894),DAY(I894)),1,[1]LISTAFERIADOS!$B$2:$B$194)</f>
        <v>8</v>
      </c>
      <c r="N894" s="17" t="str">
        <f>CONCATENATE(HOUR(Tabela132[[#This Row],[DATA INICIO]]),":",MINUTE(Tabela132[[#This Row],[DATA INICIO]]))</f>
        <v>17:37</v>
      </c>
      <c r="O894" s="12"/>
    </row>
    <row r="895" spans="1:15" ht="63.75" hidden="1" x14ac:dyDescent="0.25">
      <c r="A895" s="22" t="s">
        <v>113</v>
      </c>
      <c r="B895" s="23" t="s">
        <v>691</v>
      </c>
      <c r="C895" s="10" t="s">
        <v>666</v>
      </c>
      <c r="D895" s="11" t="s">
        <v>47</v>
      </c>
      <c r="E895" s="11" t="str">
        <f>CONCATENATE(Tabela132[[#This Row],[TRAMITE_SETOR]],"_Atualiz")</f>
        <v>CLC_Atualiz</v>
      </c>
      <c r="F895" s="12" t="s">
        <v>48</v>
      </c>
      <c r="G895" s="12"/>
      <c r="H895" s="25">
        <v>42515.614583333336</v>
      </c>
      <c r="I895" s="25">
        <v>42520.758333333331</v>
      </c>
      <c r="J895" s="26" t="s">
        <v>701</v>
      </c>
      <c r="K895" s="14">
        <f t="shared" si="26"/>
        <v>5.1437499999956344</v>
      </c>
      <c r="L895" s="15">
        <f t="shared" si="27"/>
        <v>5.1437499999956344</v>
      </c>
      <c r="M895" s="16">
        <f>NETWORKDAYS.INTL(DATE(YEAR(H895),MONTH(I895),DAY(H895)),DATE(YEAR(I895),MONTH(I895),DAY(I895)),1,[1]LISTAFERIADOS!$B$2:$B$194)</f>
        <v>2</v>
      </c>
      <c r="N895" s="17" t="str">
        <f>CONCATENATE(HOUR(Tabela132[[#This Row],[DATA INICIO]]),":",MINUTE(Tabela132[[#This Row],[DATA INICIO]]))</f>
        <v>14:45</v>
      </c>
      <c r="O895" s="12"/>
    </row>
    <row r="896" spans="1:15" ht="51" hidden="1" x14ac:dyDescent="0.25">
      <c r="A896" s="22" t="s">
        <v>113</v>
      </c>
      <c r="B896" s="23" t="s">
        <v>691</v>
      </c>
      <c r="C896" s="10" t="s">
        <v>666</v>
      </c>
      <c r="D896" s="11" t="s">
        <v>35</v>
      </c>
      <c r="E896" s="11" t="str">
        <f>CONCATENATE(Tabela132[[#This Row],[TRAMITE_SETOR]],"_Atualiz")</f>
        <v>SECADM_Atualiz</v>
      </c>
      <c r="F896" s="12" t="s">
        <v>36</v>
      </c>
      <c r="G896" s="12"/>
      <c r="H896" s="25">
        <v>42520.758333333331</v>
      </c>
      <c r="I896" s="25">
        <v>42520.825694444444</v>
      </c>
      <c r="J896" s="26" t="s">
        <v>124</v>
      </c>
      <c r="K896" s="14">
        <f t="shared" si="26"/>
        <v>6.7361111112404615E-2</v>
      </c>
      <c r="L896" s="15">
        <f t="shared" si="27"/>
        <v>6.7361111112404615E-2</v>
      </c>
      <c r="M896" s="16">
        <f>NETWORKDAYS.INTL(DATE(YEAR(H896),MONTH(I896),DAY(H896)),DATE(YEAR(I896),MONTH(I896),DAY(I896)),1,[1]LISTAFERIADOS!$B$2:$B$194)</f>
        <v>1</v>
      </c>
      <c r="N896" s="17" t="str">
        <f>CONCATENATE(HOUR(Tabela132[[#This Row],[DATA INICIO]]),":",MINUTE(Tabela132[[#This Row],[DATA INICIO]]))</f>
        <v>18:12</v>
      </c>
      <c r="O896" s="12"/>
    </row>
    <row r="897" spans="1:15" ht="140.25" hidden="1" x14ac:dyDescent="0.25">
      <c r="A897" s="22" t="s">
        <v>113</v>
      </c>
      <c r="B897" s="23" t="s">
        <v>691</v>
      </c>
      <c r="C897" s="10" t="s">
        <v>666</v>
      </c>
      <c r="D897" s="11" t="s">
        <v>66</v>
      </c>
      <c r="E897" s="11" t="str">
        <f>CONCATENATE(Tabela132[[#This Row],[TRAMITE_SETOR]],"_Atualiz")</f>
        <v>CPL_Atualiz</v>
      </c>
      <c r="F897" s="12" t="s">
        <v>67</v>
      </c>
      <c r="G897" s="12"/>
      <c r="H897" s="25">
        <v>42520.825694444444</v>
      </c>
      <c r="I897" s="25">
        <v>42521.780555555553</v>
      </c>
      <c r="J897" s="26" t="s">
        <v>702</v>
      </c>
      <c r="K897" s="14">
        <f t="shared" si="26"/>
        <v>0.95486111110949423</v>
      </c>
      <c r="L897" s="15">
        <f t="shared" si="27"/>
        <v>0.95486111110949423</v>
      </c>
      <c r="M897" s="16">
        <f>NETWORKDAYS.INTL(DATE(YEAR(H897),MONTH(I897),DAY(H897)),DATE(YEAR(I897),MONTH(I897),DAY(I897)),1,[1]LISTAFERIADOS!$B$2:$B$194)</f>
        <v>2</v>
      </c>
      <c r="N897" s="17" t="str">
        <f>CONCATENATE(HOUR(Tabela132[[#This Row],[DATA INICIO]]),":",MINUTE(Tabela132[[#This Row],[DATA INICIO]]))</f>
        <v>19:49</v>
      </c>
      <c r="O897" s="12"/>
    </row>
    <row r="898" spans="1:15" ht="38.25" hidden="1" x14ac:dyDescent="0.25">
      <c r="A898" s="22" t="s">
        <v>113</v>
      </c>
      <c r="B898" s="23" t="s">
        <v>691</v>
      </c>
      <c r="C898" s="10" t="s">
        <v>666</v>
      </c>
      <c r="D898" s="11" t="s">
        <v>69</v>
      </c>
      <c r="E898" s="11" t="str">
        <f>CONCATENATE(Tabela132[[#This Row],[TRAMITE_SETOR]],"_Atualiz")</f>
        <v>ASSDG_Atualiz</v>
      </c>
      <c r="F898" s="12" t="s">
        <v>70</v>
      </c>
      <c r="G898" s="12"/>
      <c r="H898" s="25">
        <v>42521.780555555553</v>
      </c>
      <c r="I898" s="25">
        <v>42534.740277777775</v>
      </c>
      <c r="J898" s="26" t="s">
        <v>284</v>
      </c>
      <c r="K898" s="14">
        <f t="shared" ref="K898:K961" si="28">IF(OR(H898="-",I898="-"),0,I898-H898)</f>
        <v>12.959722222221899</v>
      </c>
      <c r="L898" s="15">
        <f t="shared" ref="L898:L961" si="29">K898</f>
        <v>12.959722222221899</v>
      </c>
      <c r="M898" s="16">
        <f>NETWORKDAYS.INTL(DATE(YEAR(H898),MONTH(I898),DAY(H898)),DATE(YEAR(I898),MONTH(I898),DAY(I898)),1,[1]LISTAFERIADOS!$B$2:$B$194)</f>
        <v>-15</v>
      </c>
      <c r="N898" s="17" t="str">
        <f>CONCATENATE(HOUR(Tabela132[[#This Row],[DATA INICIO]]),":",MINUTE(Tabela132[[#This Row],[DATA INICIO]]))</f>
        <v>18:44</v>
      </c>
      <c r="O898" s="12"/>
    </row>
    <row r="899" spans="1:15" ht="25.5" hidden="1" x14ac:dyDescent="0.25">
      <c r="A899" s="22" t="s">
        <v>113</v>
      </c>
      <c r="B899" s="23" t="s">
        <v>691</v>
      </c>
      <c r="C899" s="10" t="s">
        <v>666</v>
      </c>
      <c r="D899" s="11" t="s">
        <v>239</v>
      </c>
      <c r="E899" s="11" t="str">
        <f>CONCATENATE(Tabela132[[#This Row],[TRAMITE_SETOR]],"_Atualiz")</f>
        <v>SLIC_Atualiz</v>
      </c>
      <c r="F899" s="12" t="s">
        <v>240</v>
      </c>
      <c r="G899" s="12"/>
      <c r="H899" s="25">
        <v>42534.740277777775</v>
      </c>
      <c r="I899" s="25">
        <v>42534.765277777777</v>
      </c>
      <c r="J899" s="26" t="s">
        <v>306</v>
      </c>
      <c r="K899" s="14">
        <f t="shared" si="28"/>
        <v>2.5000000001455192E-2</v>
      </c>
      <c r="L899" s="15">
        <f t="shared" si="29"/>
        <v>2.5000000001455192E-2</v>
      </c>
      <c r="M899" s="16">
        <f>NETWORKDAYS.INTL(DATE(YEAR(H899),MONTH(I899),DAY(H899)),DATE(YEAR(I899),MONTH(I899),DAY(I899)),1,[1]LISTAFERIADOS!$B$2:$B$194)</f>
        <v>1</v>
      </c>
      <c r="N899" s="17" t="str">
        <f>CONCATENATE(HOUR(Tabela132[[#This Row],[DATA INICIO]]),":",MINUTE(Tabela132[[#This Row],[DATA INICIO]]))</f>
        <v>17:46</v>
      </c>
      <c r="O899" s="12"/>
    </row>
    <row r="900" spans="1:15" ht="25.5" hidden="1" x14ac:dyDescent="0.25">
      <c r="A900" s="22" t="s">
        <v>113</v>
      </c>
      <c r="B900" s="23" t="s">
        <v>691</v>
      </c>
      <c r="C900" s="10" t="s">
        <v>666</v>
      </c>
      <c r="D900" s="11" t="s">
        <v>692</v>
      </c>
      <c r="E900" s="11" t="str">
        <f>CONCATENATE(Tabela132[[#This Row],[TRAMITE_SETOR]],"_Atualiz")</f>
        <v>SMIN_Atualiz</v>
      </c>
      <c r="F900" s="12" t="s">
        <v>693</v>
      </c>
      <c r="G900" s="19" t="s">
        <v>26</v>
      </c>
      <c r="H900" s="25">
        <v>42534.765277777777</v>
      </c>
      <c r="I900" s="25">
        <v>42559.755555555559</v>
      </c>
      <c r="J900" s="26" t="s">
        <v>58</v>
      </c>
      <c r="K900" s="14">
        <f t="shared" si="28"/>
        <v>24.990277777782467</v>
      </c>
      <c r="L900" s="15">
        <f t="shared" si="29"/>
        <v>24.990277777782467</v>
      </c>
      <c r="M900" s="16">
        <f>NETWORKDAYS.INTL(DATE(YEAR(H900),MONTH(I900),DAY(H900)),DATE(YEAR(I900),MONTH(I900),DAY(I900)),1,[1]LISTAFERIADOS!$B$2:$B$194)</f>
        <v>-4</v>
      </c>
      <c r="N900" s="17" t="str">
        <f>CONCATENATE(HOUR(Tabela132[[#This Row],[DATA INICIO]]),":",MINUTE(Tabela132[[#This Row],[DATA INICIO]]))</f>
        <v>18:22</v>
      </c>
      <c r="O900" s="12"/>
    </row>
    <row r="901" spans="1:15" ht="25.5" hidden="1" x14ac:dyDescent="0.25">
      <c r="A901" s="22" t="s">
        <v>113</v>
      </c>
      <c r="B901" s="23" t="s">
        <v>691</v>
      </c>
      <c r="C901" s="10" t="s">
        <v>666</v>
      </c>
      <c r="D901" s="11" t="s">
        <v>239</v>
      </c>
      <c r="E901" s="11" t="str">
        <f>CONCATENATE(Tabela132[[#This Row],[TRAMITE_SETOR]],"_Atualiz")</f>
        <v>SLIC_Atualiz</v>
      </c>
      <c r="F901" s="12" t="s">
        <v>240</v>
      </c>
      <c r="G901" s="12"/>
      <c r="H901" s="25">
        <v>42559.755555555559</v>
      </c>
      <c r="I901" s="25">
        <v>42562.582638888889</v>
      </c>
      <c r="J901" s="26" t="s">
        <v>703</v>
      </c>
      <c r="K901" s="14">
        <f t="shared" si="28"/>
        <v>2.8270833333299379</v>
      </c>
      <c r="L901" s="15">
        <f t="shared" si="29"/>
        <v>2.8270833333299379</v>
      </c>
      <c r="M901" s="16">
        <f>NETWORKDAYS.INTL(DATE(YEAR(H901),MONTH(I901),DAY(H901)),DATE(YEAR(I901),MONTH(I901),DAY(I901)),1,[1]LISTAFERIADOS!$B$2:$B$194)</f>
        <v>2</v>
      </c>
      <c r="N901" s="17" t="str">
        <f>CONCATENATE(HOUR(Tabela132[[#This Row],[DATA INICIO]]),":",MINUTE(Tabela132[[#This Row],[DATA INICIO]]))</f>
        <v>18:8</v>
      </c>
      <c r="O901" s="12"/>
    </row>
    <row r="902" spans="1:15" ht="63.75" hidden="1" x14ac:dyDescent="0.25">
      <c r="A902" s="22" t="s">
        <v>113</v>
      </c>
      <c r="B902" s="23" t="s">
        <v>691</v>
      </c>
      <c r="C902" s="10" t="s">
        <v>666</v>
      </c>
      <c r="D902" s="11" t="s">
        <v>50</v>
      </c>
      <c r="E902" s="11" t="str">
        <f>CONCATENATE(Tabela132[[#This Row],[TRAMITE_SETOR]],"_Atualiz")</f>
        <v>SC_Atualiz</v>
      </c>
      <c r="F902" s="12" t="s">
        <v>51</v>
      </c>
      <c r="G902" s="12"/>
      <c r="H902" s="25">
        <v>42562.582638888889</v>
      </c>
      <c r="I902" s="25">
        <v>42569.663194444445</v>
      </c>
      <c r="J902" s="26" t="s">
        <v>704</v>
      </c>
      <c r="K902" s="14">
        <f t="shared" si="28"/>
        <v>7.0805555555562023</v>
      </c>
      <c r="L902" s="15">
        <f t="shared" si="29"/>
        <v>7.0805555555562023</v>
      </c>
      <c r="M902" s="16">
        <f>NETWORKDAYS.INTL(DATE(YEAR(H902),MONTH(I902),DAY(H902)),DATE(YEAR(I902),MONTH(I902),DAY(I902)),1,[1]LISTAFERIADOS!$B$2:$B$194)</f>
        <v>6</v>
      </c>
      <c r="N902" s="17" t="str">
        <f>CONCATENATE(HOUR(Tabela132[[#This Row],[DATA INICIO]]),":",MINUTE(Tabela132[[#This Row],[DATA INICIO]]))</f>
        <v>13:59</v>
      </c>
      <c r="O902" s="12"/>
    </row>
    <row r="903" spans="1:15" ht="25.5" hidden="1" x14ac:dyDescent="0.25">
      <c r="A903" s="22" t="s">
        <v>113</v>
      </c>
      <c r="B903" s="23" t="s">
        <v>691</v>
      </c>
      <c r="C903" s="10" t="s">
        <v>666</v>
      </c>
      <c r="D903" s="11" t="s">
        <v>47</v>
      </c>
      <c r="E903" s="11" t="str">
        <f>CONCATENATE(Tabela132[[#This Row],[TRAMITE_SETOR]],"_Atualiz")</f>
        <v>CLC_Atualiz</v>
      </c>
      <c r="F903" s="12" t="s">
        <v>48</v>
      </c>
      <c r="G903" s="12"/>
      <c r="H903" s="25">
        <v>42569.663194444445</v>
      </c>
      <c r="I903" s="25">
        <v>42570.671527777777</v>
      </c>
      <c r="J903" s="26" t="s">
        <v>705</v>
      </c>
      <c r="K903" s="14">
        <f t="shared" si="28"/>
        <v>1.0083333333313931</v>
      </c>
      <c r="L903" s="15">
        <f t="shared" si="29"/>
        <v>1.0083333333313931</v>
      </c>
      <c r="M903" s="16">
        <f>NETWORKDAYS.INTL(DATE(YEAR(H903),MONTH(I903),DAY(H903)),DATE(YEAR(I903),MONTH(I903),DAY(I903)),1,[1]LISTAFERIADOS!$B$2:$B$194)</f>
        <v>2</v>
      </c>
      <c r="N903" s="17" t="str">
        <f>CONCATENATE(HOUR(Tabela132[[#This Row],[DATA INICIO]]),":",MINUTE(Tabela132[[#This Row],[DATA INICIO]]))</f>
        <v>15:55</v>
      </c>
      <c r="O903" s="12"/>
    </row>
    <row r="904" spans="1:15" ht="89.25" hidden="1" x14ac:dyDescent="0.25">
      <c r="A904" s="22" t="s">
        <v>113</v>
      </c>
      <c r="B904" s="23" t="s">
        <v>691</v>
      </c>
      <c r="C904" s="10" t="s">
        <v>666</v>
      </c>
      <c r="D904" s="11" t="s">
        <v>35</v>
      </c>
      <c r="E904" s="11" t="str">
        <f>CONCATENATE(Tabela132[[#This Row],[TRAMITE_SETOR]],"_Atualiz")</f>
        <v>SECADM_Atualiz</v>
      </c>
      <c r="F904" s="12" t="s">
        <v>36</v>
      </c>
      <c r="G904" s="12"/>
      <c r="H904" s="25">
        <v>42570.671527777777</v>
      </c>
      <c r="I904" s="25">
        <v>42570.831250000003</v>
      </c>
      <c r="J904" s="26" t="s">
        <v>706</v>
      </c>
      <c r="K904" s="14">
        <f t="shared" si="28"/>
        <v>0.15972222222626442</v>
      </c>
      <c r="L904" s="15">
        <f t="shared" si="29"/>
        <v>0.15972222222626442</v>
      </c>
      <c r="M904" s="16">
        <f>NETWORKDAYS.INTL(DATE(YEAR(H904),MONTH(I904),DAY(H904)),DATE(YEAR(I904),MONTH(I904),DAY(I904)),1,[1]LISTAFERIADOS!$B$2:$B$194)</f>
        <v>1</v>
      </c>
      <c r="N904" s="17" t="str">
        <f>CONCATENATE(HOUR(Tabela132[[#This Row],[DATA INICIO]]),":",MINUTE(Tabela132[[#This Row],[DATA INICIO]]))</f>
        <v>16:7</v>
      </c>
      <c r="O904" s="12"/>
    </row>
    <row r="905" spans="1:15" ht="102" hidden="1" x14ac:dyDescent="0.25">
      <c r="A905" s="22" t="s">
        <v>113</v>
      </c>
      <c r="B905" s="23" t="s">
        <v>691</v>
      </c>
      <c r="C905" s="10" t="s">
        <v>666</v>
      </c>
      <c r="D905" s="11" t="s">
        <v>47</v>
      </c>
      <c r="E905" s="11" t="str">
        <f>CONCATENATE(Tabela132[[#This Row],[TRAMITE_SETOR]],"_Atualiz")</f>
        <v>CLC_Atualiz</v>
      </c>
      <c r="F905" s="12" t="s">
        <v>48</v>
      </c>
      <c r="G905" s="12"/>
      <c r="H905" s="25">
        <v>42570.831250000003</v>
      </c>
      <c r="I905" s="25">
        <v>42571.640972222223</v>
      </c>
      <c r="J905" s="26" t="s">
        <v>707</v>
      </c>
      <c r="K905" s="14">
        <f t="shared" si="28"/>
        <v>0.80972222222044365</v>
      </c>
      <c r="L905" s="15">
        <f t="shared" si="29"/>
        <v>0.80972222222044365</v>
      </c>
      <c r="M905" s="16">
        <f>NETWORKDAYS.INTL(DATE(YEAR(H905),MONTH(I905),DAY(H905)),DATE(YEAR(I905),MONTH(I905),DAY(I905)),1,[1]LISTAFERIADOS!$B$2:$B$194)</f>
        <v>2</v>
      </c>
      <c r="N905" s="17" t="str">
        <f>CONCATENATE(HOUR(Tabela132[[#This Row],[DATA INICIO]]),":",MINUTE(Tabela132[[#This Row],[DATA INICIO]]))</f>
        <v>19:57</v>
      </c>
      <c r="O905" s="12"/>
    </row>
    <row r="906" spans="1:15" ht="51" hidden="1" x14ac:dyDescent="0.25">
      <c r="A906" s="22" t="s">
        <v>113</v>
      </c>
      <c r="B906" s="23" t="s">
        <v>691</v>
      </c>
      <c r="C906" s="10" t="s">
        <v>666</v>
      </c>
      <c r="D906" s="11" t="s">
        <v>239</v>
      </c>
      <c r="E906" s="11" t="str">
        <f>CONCATENATE(Tabela132[[#This Row],[TRAMITE_SETOR]],"_Atualiz")</f>
        <v>SLIC_Atualiz</v>
      </c>
      <c r="F906" s="12" t="s">
        <v>240</v>
      </c>
      <c r="G906" s="12"/>
      <c r="H906" s="25">
        <v>42571.640972222223</v>
      </c>
      <c r="I906" s="25">
        <v>42576.717361111114</v>
      </c>
      <c r="J906" s="26" t="s">
        <v>708</v>
      </c>
      <c r="K906" s="14">
        <f t="shared" si="28"/>
        <v>5.0763888888905058</v>
      </c>
      <c r="L906" s="15">
        <f t="shared" si="29"/>
        <v>5.0763888888905058</v>
      </c>
      <c r="M906" s="16">
        <f>NETWORKDAYS.INTL(DATE(YEAR(H906),MONTH(I906),DAY(H906)),DATE(YEAR(I906),MONTH(I906),DAY(I906)),1,[1]LISTAFERIADOS!$B$2:$B$194)</f>
        <v>4</v>
      </c>
      <c r="N906" s="17" t="str">
        <f>CONCATENATE(HOUR(Tabela132[[#This Row],[DATA INICIO]]),":",MINUTE(Tabela132[[#This Row],[DATA INICIO]]))</f>
        <v>15:23</v>
      </c>
      <c r="O906" s="12"/>
    </row>
    <row r="907" spans="1:15" ht="51" hidden="1" x14ac:dyDescent="0.25">
      <c r="A907" s="22" t="s">
        <v>113</v>
      </c>
      <c r="B907" s="23" t="s">
        <v>691</v>
      </c>
      <c r="C907" s="10" t="s">
        <v>666</v>
      </c>
      <c r="D907" s="11" t="s">
        <v>47</v>
      </c>
      <c r="E907" s="11" t="str">
        <f>CONCATENATE(Tabela132[[#This Row],[TRAMITE_SETOR]],"_Atualiz")</f>
        <v>CLC_Atualiz</v>
      </c>
      <c r="F907" s="12" t="s">
        <v>48</v>
      </c>
      <c r="G907" s="12"/>
      <c r="H907" s="25">
        <v>42576.717361111114</v>
      </c>
      <c r="I907" s="25">
        <v>42578.822916666664</v>
      </c>
      <c r="J907" s="26" t="s">
        <v>124</v>
      </c>
      <c r="K907" s="14">
        <f t="shared" si="28"/>
        <v>2.1055555555503815</v>
      </c>
      <c r="L907" s="15">
        <f t="shared" si="29"/>
        <v>2.1055555555503815</v>
      </c>
      <c r="M907" s="16">
        <f>NETWORKDAYS.INTL(DATE(YEAR(H907),MONTH(I907),DAY(H907)),DATE(YEAR(I907),MONTH(I907),DAY(I907)),1,[1]LISTAFERIADOS!$B$2:$B$194)</f>
        <v>3</v>
      </c>
      <c r="N907" s="17" t="str">
        <f>CONCATENATE(HOUR(Tabela132[[#This Row],[DATA INICIO]]),":",MINUTE(Tabela132[[#This Row],[DATA INICIO]]))</f>
        <v>17:13</v>
      </c>
      <c r="O907" s="12"/>
    </row>
    <row r="908" spans="1:15" ht="89.25" hidden="1" x14ac:dyDescent="0.25">
      <c r="A908" s="22" t="s">
        <v>113</v>
      </c>
      <c r="B908" s="23" t="s">
        <v>691</v>
      </c>
      <c r="C908" s="10" t="s">
        <v>666</v>
      </c>
      <c r="D908" s="11" t="s">
        <v>122</v>
      </c>
      <c r="E908" s="11" t="str">
        <f>CONCATENATE(Tabela132[[#This Row],[TRAMITE_SETOR]],"_Atualiz")</f>
        <v>SECGA_Atualiz</v>
      </c>
      <c r="F908" s="12" t="s">
        <v>123</v>
      </c>
      <c r="G908" s="12"/>
      <c r="H908" s="25">
        <v>42578.822916666664</v>
      </c>
      <c r="I908" s="25">
        <v>42580.622916666667</v>
      </c>
      <c r="J908" s="26" t="s">
        <v>709</v>
      </c>
      <c r="K908" s="14">
        <f t="shared" si="28"/>
        <v>1.8000000000029104</v>
      </c>
      <c r="L908" s="15">
        <f t="shared" si="29"/>
        <v>1.8000000000029104</v>
      </c>
      <c r="M908" s="16">
        <f>NETWORKDAYS.INTL(DATE(YEAR(H908),MONTH(I908),DAY(H908)),DATE(YEAR(I908),MONTH(I908),DAY(I908)),1,[1]LISTAFERIADOS!$B$2:$B$194)</f>
        <v>3</v>
      </c>
      <c r="N908" s="17" t="str">
        <f>CONCATENATE(HOUR(Tabela132[[#This Row],[DATA INICIO]]),":",MINUTE(Tabela132[[#This Row],[DATA INICIO]]))</f>
        <v>19:45</v>
      </c>
      <c r="O908" s="12"/>
    </row>
    <row r="909" spans="1:15" ht="63.75" hidden="1" x14ac:dyDescent="0.25">
      <c r="A909" s="22" t="s">
        <v>113</v>
      </c>
      <c r="B909" s="23" t="s">
        <v>691</v>
      </c>
      <c r="C909" s="10" t="s">
        <v>666</v>
      </c>
      <c r="D909" s="11" t="s">
        <v>66</v>
      </c>
      <c r="E909" s="11" t="str">
        <f>CONCATENATE(Tabela132[[#This Row],[TRAMITE_SETOR]],"_Atualiz")</f>
        <v>CPL_Atualiz</v>
      </c>
      <c r="F909" s="12" t="s">
        <v>67</v>
      </c>
      <c r="G909" s="12"/>
      <c r="H909" s="25">
        <v>42580.622916666667</v>
      </c>
      <c r="I909" s="25">
        <v>42580.645833333336</v>
      </c>
      <c r="J909" s="26" t="s">
        <v>710</v>
      </c>
      <c r="K909" s="14">
        <f t="shared" si="28"/>
        <v>2.2916666668606922E-2</v>
      </c>
      <c r="L909" s="15">
        <f t="shared" si="29"/>
        <v>2.2916666668606922E-2</v>
      </c>
      <c r="M909" s="16">
        <f>NETWORKDAYS.INTL(DATE(YEAR(H909),MONTH(I909),DAY(H909)),DATE(YEAR(I909),MONTH(I909),DAY(I909)),1,[1]LISTAFERIADOS!$B$2:$B$194)</f>
        <v>1</v>
      </c>
      <c r="N909" s="17" t="str">
        <f>CONCATENATE(HOUR(Tabela132[[#This Row],[DATA INICIO]]),":",MINUTE(Tabela132[[#This Row],[DATA INICIO]]))</f>
        <v>14:57</v>
      </c>
      <c r="O909" s="12"/>
    </row>
    <row r="910" spans="1:15" ht="38.25" hidden="1" x14ac:dyDescent="0.25">
      <c r="A910" s="22" t="s">
        <v>113</v>
      </c>
      <c r="B910" s="23" t="s">
        <v>691</v>
      </c>
      <c r="C910" s="10" t="s">
        <v>666</v>
      </c>
      <c r="D910" s="11" t="s">
        <v>69</v>
      </c>
      <c r="E910" s="11" t="str">
        <f>CONCATENATE(Tabela132[[#This Row],[TRAMITE_SETOR]],"_Atualiz")</f>
        <v>ASSDG_Atualiz</v>
      </c>
      <c r="F910" s="12" t="s">
        <v>70</v>
      </c>
      <c r="G910" s="12"/>
      <c r="H910" s="25">
        <v>42580.645833333336</v>
      </c>
      <c r="I910" s="25">
        <v>42583.712500000001</v>
      </c>
      <c r="J910" s="26" t="s">
        <v>284</v>
      </c>
      <c r="K910" s="14">
        <f t="shared" si="28"/>
        <v>3.0666666666656965</v>
      </c>
      <c r="L910" s="15">
        <f t="shared" si="29"/>
        <v>3.0666666666656965</v>
      </c>
      <c r="M910" s="16">
        <f>NETWORKDAYS.INTL(DATE(YEAR(H910),MONTH(I910),DAY(H910)),DATE(YEAR(I910),MONTH(I910),DAY(I910)),1,[1]LISTAFERIADOS!$B$2:$B$194)</f>
        <v>-21</v>
      </c>
      <c r="N910" s="17" t="str">
        <f>CONCATENATE(HOUR(Tabela132[[#This Row],[DATA INICIO]]),":",MINUTE(Tabela132[[#This Row],[DATA INICIO]]))</f>
        <v>15:30</v>
      </c>
      <c r="O910" s="12"/>
    </row>
    <row r="911" spans="1:15" ht="25.5" hidden="1" x14ac:dyDescent="0.25">
      <c r="A911" s="22" t="s">
        <v>113</v>
      </c>
      <c r="B911" s="23" t="s">
        <v>691</v>
      </c>
      <c r="C911" s="10" t="s">
        <v>666</v>
      </c>
      <c r="D911" s="11" t="s">
        <v>21</v>
      </c>
      <c r="E911" s="11" t="str">
        <f>CONCATENATE(Tabela132[[#This Row],[TRAMITE_SETOR]],"_Atualiz")</f>
        <v>DG_Atualiz</v>
      </c>
      <c r="F911" s="12" t="s">
        <v>22</v>
      </c>
      <c r="G911" s="12"/>
      <c r="H911" s="25">
        <v>42583.712500000001</v>
      </c>
      <c r="I911" s="25">
        <v>42584.699305555558</v>
      </c>
      <c r="J911" s="26" t="s">
        <v>98</v>
      </c>
      <c r="K911" s="14">
        <f t="shared" si="28"/>
        <v>0.98680555555620231</v>
      </c>
      <c r="L911" s="15">
        <f t="shared" si="29"/>
        <v>0.98680555555620231</v>
      </c>
      <c r="M911" s="16">
        <f>NETWORKDAYS.INTL(DATE(YEAR(H911),MONTH(I911),DAY(H911)),DATE(YEAR(I911),MONTH(I911),DAY(I911)),1,[1]LISTAFERIADOS!$B$2:$B$194)</f>
        <v>2</v>
      </c>
      <c r="N911" s="17" t="str">
        <f>CONCATENATE(HOUR(Tabela132[[#This Row],[DATA INICIO]]),":",MINUTE(Tabela132[[#This Row],[DATA INICIO]]))</f>
        <v>17:6</v>
      </c>
      <c r="O911" s="12"/>
    </row>
    <row r="912" spans="1:15" ht="38.25" hidden="1" x14ac:dyDescent="0.25">
      <c r="A912" s="22" t="s">
        <v>113</v>
      </c>
      <c r="B912" s="23" t="s">
        <v>691</v>
      </c>
      <c r="C912" s="10" t="s">
        <v>666</v>
      </c>
      <c r="D912" s="11" t="s">
        <v>239</v>
      </c>
      <c r="E912" s="11" t="str">
        <f>CONCATENATE(Tabela132[[#This Row],[TRAMITE_SETOR]],"_Atualiz")</f>
        <v>SLIC_Atualiz</v>
      </c>
      <c r="F912" s="12" t="s">
        <v>240</v>
      </c>
      <c r="G912" s="12"/>
      <c r="H912" s="25">
        <v>42584.699305555558</v>
      </c>
      <c r="I912" s="25">
        <v>42585.685416666667</v>
      </c>
      <c r="J912" s="26" t="s">
        <v>711</v>
      </c>
      <c r="K912" s="14">
        <f t="shared" si="28"/>
        <v>0.98611111110949423</v>
      </c>
      <c r="L912" s="15">
        <f t="shared" si="29"/>
        <v>0.98611111110949423</v>
      </c>
      <c r="M912" s="16">
        <f>NETWORKDAYS.INTL(DATE(YEAR(H912),MONTH(I912),DAY(H912)),DATE(YEAR(I912),MONTH(I912),DAY(I912)),1,[1]LISTAFERIADOS!$B$2:$B$194)</f>
        <v>2</v>
      </c>
      <c r="N912" s="17" t="str">
        <f>CONCATENATE(HOUR(Tabela132[[#This Row],[DATA INICIO]]),":",MINUTE(Tabela132[[#This Row],[DATA INICIO]]))</f>
        <v>16:47</v>
      </c>
      <c r="O912" s="12"/>
    </row>
    <row r="913" spans="1:15" ht="51" hidden="1" x14ac:dyDescent="0.25">
      <c r="A913" s="22" t="s">
        <v>113</v>
      </c>
      <c r="B913" s="23" t="s">
        <v>691</v>
      </c>
      <c r="C913" s="10" t="s">
        <v>666</v>
      </c>
      <c r="D913" s="11" t="s">
        <v>66</v>
      </c>
      <c r="E913" s="11" t="str">
        <f>CONCATENATE(Tabela132[[#This Row],[TRAMITE_SETOR]],"_Atualiz")</f>
        <v>CPL_Atualiz</v>
      </c>
      <c r="F913" s="12" t="s">
        <v>67</v>
      </c>
      <c r="G913" s="12"/>
      <c r="H913" s="25">
        <v>42585.685416666667</v>
      </c>
      <c r="I913" s="25">
        <v>42585.709722222222</v>
      </c>
      <c r="J913" s="26" t="s">
        <v>712</v>
      </c>
      <c r="K913" s="14">
        <f t="shared" si="28"/>
        <v>2.4305555554747116E-2</v>
      </c>
      <c r="L913" s="15">
        <f t="shared" si="29"/>
        <v>2.4305555554747116E-2</v>
      </c>
      <c r="M913" s="16">
        <f>NETWORKDAYS.INTL(DATE(YEAR(H913),MONTH(I913),DAY(H913)),DATE(YEAR(I913),MONTH(I913),DAY(I913)),1,[1]LISTAFERIADOS!$B$2:$B$194)</f>
        <v>1</v>
      </c>
      <c r="N913" s="17" t="str">
        <f>CONCATENATE(HOUR(Tabela132[[#This Row],[DATA INICIO]]),":",MINUTE(Tabela132[[#This Row],[DATA INICIO]]))</f>
        <v>16:27</v>
      </c>
      <c r="O913" s="12"/>
    </row>
    <row r="914" spans="1:15" ht="25.5" hidden="1" x14ac:dyDescent="0.25">
      <c r="A914" s="22" t="s">
        <v>113</v>
      </c>
      <c r="B914" s="23" t="s">
        <v>691</v>
      </c>
      <c r="C914" s="10" t="s">
        <v>666</v>
      </c>
      <c r="D914" s="11" t="s">
        <v>239</v>
      </c>
      <c r="E914" s="11" t="str">
        <f>CONCATENATE(Tabela132[[#This Row],[TRAMITE_SETOR]],"_Atualiz")</f>
        <v>SLIC_Atualiz</v>
      </c>
      <c r="F914" s="12" t="s">
        <v>240</v>
      </c>
      <c r="G914" s="12"/>
      <c r="H914" s="25">
        <v>42585.709722222222</v>
      </c>
      <c r="I914" s="25">
        <v>42590.642361111109</v>
      </c>
      <c r="J914" s="26" t="s">
        <v>251</v>
      </c>
      <c r="K914" s="14">
        <f t="shared" si="28"/>
        <v>4.9326388888875954</v>
      </c>
      <c r="L914" s="15">
        <f t="shared" si="29"/>
        <v>4.9326388888875954</v>
      </c>
      <c r="M914" s="16">
        <f>NETWORKDAYS.INTL(DATE(YEAR(H914),MONTH(I914),DAY(H914)),DATE(YEAR(I914),MONTH(I914),DAY(I914)),1,[1]LISTAFERIADOS!$B$2:$B$194)</f>
        <v>4</v>
      </c>
      <c r="N914" s="17" t="str">
        <f>CONCATENATE(HOUR(Tabela132[[#This Row],[DATA INICIO]]),":",MINUTE(Tabela132[[#This Row],[DATA INICIO]]))</f>
        <v>17:2</v>
      </c>
      <c r="O914" s="12"/>
    </row>
    <row r="915" spans="1:15" ht="63.75" hidden="1" x14ac:dyDescent="0.25">
      <c r="A915" s="22" t="s">
        <v>113</v>
      </c>
      <c r="B915" s="23" t="s">
        <v>691</v>
      </c>
      <c r="C915" s="10" t="s">
        <v>666</v>
      </c>
      <c r="D915" s="11" t="s">
        <v>66</v>
      </c>
      <c r="E915" s="11" t="str">
        <f>CONCATENATE(Tabela132[[#This Row],[TRAMITE_SETOR]],"_Atualiz")</f>
        <v>CPL_Atualiz</v>
      </c>
      <c r="F915" s="12" t="s">
        <v>67</v>
      </c>
      <c r="G915" s="12"/>
      <c r="H915" s="25">
        <v>42590.642361111109</v>
      </c>
      <c r="I915" s="25">
        <v>42618.584722222222</v>
      </c>
      <c r="J915" s="26" t="s">
        <v>252</v>
      </c>
      <c r="K915" s="14">
        <f t="shared" si="28"/>
        <v>27.942361111112405</v>
      </c>
      <c r="L915" s="15">
        <f t="shared" si="29"/>
        <v>27.942361111112405</v>
      </c>
      <c r="M915" s="16">
        <f>NETWORKDAYS.INTL(DATE(YEAR(H915),MONTH(I915),DAY(H915)),DATE(YEAR(I915),MONTH(I915),DAY(I915)),1,[1]LISTAFERIADOS!$B$2:$B$194)</f>
        <v>-2</v>
      </c>
      <c r="N915" s="17" t="str">
        <f>CONCATENATE(HOUR(Tabela132[[#This Row],[DATA INICIO]]),":",MINUTE(Tabela132[[#This Row],[DATA INICIO]]))</f>
        <v>15:25</v>
      </c>
      <c r="O915" s="12"/>
    </row>
    <row r="916" spans="1:15" hidden="1" x14ac:dyDescent="0.25">
      <c r="A916" s="22" t="s">
        <v>113</v>
      </c>
      <c r="B916" s="23" t="s">
        <v>691</v>
      </c>
      <c r="C916" s="10" t="s">
        <v>666</v>
      </c>
      <c r="D916" s="11" t="s">
        <v>69</v>
      </c>
      <c r="E916" s="11" t="str">
        <f>CONCATENATE(Tabela132[[#This Row],[TRAMITE_SETOR]],"_Atualiz")</f>
        <v>ASSDG_Atualiz</v>
      </c>
      <c r="F916" s="12" t="s">
        <v>70</v>
      </c>
      <c r="G916" s="12"/>
      <c r="H916" s="25">
        <v>42618.584722222222</v>
      </c>
      <c r="I916" s="25">
        <v>42622.590277777781</v>
      </c>
      <c r="J916" s="26" t="s">
        <v>37</v>
      </c>
      <c r="K916" s="14">
        <f t="shared" si="28"/>
        <v>4.0055555555591127</v>
      </c>
      <c r="L916" s="15">
        <f t="shared" si="29"/>
        <v>4.0055555555591127</v>
      </c>
      <c r="M916" s="16">
        <f>NETWORKDAYS.INTL(DATE(YEAR(H916),MONTH(I916),DAY(H916)),DATE(YEAR(I916),MONTH(I916),DAY(I916)),1,[1]LISTAFERIADOS!$B$2:$B$194)</f>
        <v>3</v>
      </c>
      <c r="N916" s="17" t="str">
        <f>CONCATENATE(HOUR(Tabela132[[#This Row],[DATA INICIO]]),":",MINUTE(Tabela132[[#This Row],[DATA INICIO]]))</f>
        <v>14:2</v>
      </c>
      <c r="O916" s="12"/>
    </row>
    <row r="917" spans="1:15" ht="25.5" hidden="1" x14ac:dyDescent="0.25">
      <c r="A917" s="22" t="s">
        <v>113</v>
      </c>
      <c r="B917" s="23" t="s">
        <v>691</v>
      </c>
      <c r="C917" s="10" t="s">
        <v>666</v>
      </c>
      <c r="D917" s="11" t="s">
        <v>21</v>
      </c>
      <c r="E917" s="11" t="str">
        <f>CONCATENATE(Tabela132[[#This Row],[TRAMITE_SETOR]],"_Atualiz")</f>
        <v>DG_Atualiz</v>
      </c>
      <c r="F917" s="12" t="s">
        <v>22</v>
      </c>
      <c r="G917" s="12"/>
      <c r="H917" s="25">
        <v>42622.590277777781</v>
      </c>
      <c r="I917" s="25">
        <v>42622.747916666667</v>
      </c>
      <c r="J917" s="26" t="s">
        <v>98</v>
      </c>
      <c r="K917" s="14">
        <f t="shared" si="28"/>
        <v>0.15763888888614019</v>
      </c>
      <c r="L917" s="15">
        <f t="shared" si="29"/>
        <v>0.15763888888614019</v>
      </c>
      <c r="M917" s="16">
        <f>NETWORKDAYS.INTL(DATE(YEAR(H917),MONTH(I917),DAY(H917)),DATE(YEAR(I917),MONTH(I917),DAY(I917)),1,[1]LISTAFERIADOS!$B$2:$B$194)</f>
        <v>1</v>
      </c>
      <c r="N917" s="17" t="str">
        <f>CONCATENATE(HOUR(Tabela132[[#This Row],[DATA INICIO]]),":",MINUTE(Tabela132[[#This Row],[DATA INICIO]]))</f>
        <v>14:10</v>
      </c>
      <c r="O917" s="12"/>
    </row>
    <row r="918" spans="1:15" ht="38.25" hidden="1" x14ac:dyDescent="0.25">
      <c r="A918" s="22" t="s">
        <v>113</v>
      </c>
      <c r="B918" s="23" t="s">
        <v>691</v>
      </c>
      <c r="C918" s="10" t="s">
        <v>666</v>
      </c>
      <c r="D918" s="11" t="s">
        <v>66</v>
      </c>
      <c r="E918" s="11" t="str">
        <f>CONCATENATE(Tabela132[[#This Row],[TRAMITE_SETOR]],"_Atualiz")</f>
        <v>CPL_Atualiz</v>
      </c>
      <c r="F918" s="12" t="s">
        <v>67</v>
      </c>
      <c r="G918" s="12"/>
      <c r="H918" s="25">
        <v>42622.747916666667</v>
      </c>
      <c r="I918" s="25">
        <v>42628.790277777778</v>
      </c>
      <c r="J918" s="26" t="s">
        <v>296</v>
      </c>
      <c r="K918" s="14">
        <f t="shared" si="28"/>
        <v>6.0423611111109494</v>
      </c>
      <c r="L918" s="15">
        <f t="shared" si="29"/>
        <v>6.0423611111109494</v>
      </c>
      <c r="M918" s="16">
        <f>NETWORKDAYS.INTL(DATE(YEAR(H918),MONTH(I918),DAY(H918)),DATE(YEAR(I918),MONTH(I918),DAY(I918)),1,[1]LISTAFERIADOS!$B$2:$B$194)</f>
        <v>5</v>
      </c>
      <c r="N918" s="17" t="str">
        <f>CONCATENATE(HOUR(Tabela132[[#This Row],[DATA INICIO]]),":",MINUTE(Tabela132[[#This Row],[DATA INICIO]]))</f>
        <v>17:57</v>
      </c>
      <c r="O918" s="12"/>
    </row>
    <row r="919" spans="1:15" ht="63.75" hidden="1" x14ac:dyDescent="0.25">
      <c r="A919" s="22" t="s">
        <v>113</v>
      </c>
      <c r="B919" s="23" t="s">
        <v>691</v>
      </c>
      <c r="C919" s="10" t="s">
        <v>666</v>
      </c>
      <c r="D919" s="11" t="s">
        <v>69</v>
      </c>
      <c r="E919" s="11" t="str">
        <f>CONCATENATE(Tabela132[[#This Row],[TRAMITE_SETOR]],"_Atualiz")</f>
        <v>ASSDG_Atualiz</v>
      </c>
      <c r="F919" s="12" t="s">
        <v>70</v>
      </c>
      <c r="G919" s="12"/>
      <c r="H919" s="25">
        <v>42628.790277777778</v>
      </c>
      <c r="I919" s="25">
        <v>42632.612500000003</v>
      </c>
      <c r="J919" s="26" t="s">
        <v>713</v>
      </c>
      <c r="K919" s="14">
        <f t="shared" si="28"/>
        <v>3.8222222222248092</v>
      </c>
      <c r="L919" s="15">
        <f t="shared" si="29"/>
        <v>3.8222222222248092</v>
      </c>
      <c r="M919" s="16">
        <f>NETWORKDAYS.INTL(DATE(YEAR(H919),MONTH(I919),DAY(H919)),DATE(YEAR(I919),MONTH(I919),DAY(I919)),1,[1]LISTAFERIADOS!$B$2:$B$194)</f>
        <v>3</v>
      </c>
      <c r="N919" s="17" t="str">
        <f>CONCATENATE(HOUR(Tabela132[[#This Row],[DATA INICIO]]),":",MINUTE(Tabela132[[#This Row],[DATA INICIO]]))</f>
        <v>18:58</v>
      </c>
      <c r="O919" s="12"/>
    </row>
    <row r="920" spans="1:15" ht="25.5" hidden="1" x14ac:dyDescent="0.25">
      <c r="A920" s="22" t="s">
        <v>113</v>
      </c>
      <c r="B920" s="23" t="s">
        <v>691</v>
      </c>
      <c r="C920" s="10" t="s">
        <v>666</v>
      </c>
      <c r="D920" s="11" t="s">
        <v>21</v>
      </c>
      <c r="E920" s="11" t="str">
        <f>CONCATENATE(Tabela132[[#This Row],[TRAMITE_SETOR]],"_Atualiz")</f>
        <v>DG_Atualiz</v>
      </c>
      <c r="F920" s="12" t="s">
        <v>22</v>
      </c>
      <c r="G920" s="12"/>
      <c r="H920" s="25">
        <v>42632.612500000003</v>
      </c>
      <c r="I920" s="25">
        <v>42632.658333333333</v>
      </c>
      <c r="J920" s="26" t="s">
        <v>98</v>
      </c>
      <c r="K920" s="14">
        <f t="shared" si="28"/>
        <v>4.5833333329937886E-2</v>
      </c>
      <c r="L920" s="15">
        <f t="shared" si="29"/>
        <v>4.5833333329937886E-2</v>
      </c>
      <c r="M920" s="16">
        <f>NETWORKDAYS.INTL(DATE(YEAR(H920),MONTH(I920),DAY(H920)),DATE(YEAR(I920),MONTH(I920),DAY(I920)),1,[1]LISTAFERIADOS!$B$2:$B$194)</f>
        <v>1</v>
      </c>
      <c r="N920" s="17" t="str">
        <f>CONCATENATE(HOUR(Tabela132[[#This Row],[DATA INICIO]]),":",MINUTE(Tabela132[[#This Row],[DATA INICIO]]))</f>
        <v>14:42</v>
      </c>
      <c r="O920" s="12"/>
    </row>
    <row r="921" spans="1:15" ht="51" hidden="1" x14ac:dyDescent="0.25">
      <c r="A921" s="22" t="s">
        <v>113</v>
      </c>
      <c r="B921" s="23" t="s">
        <v>691</v>
      </c>
      <c r="C921" s="10" t="s">
        <v>666</v>
      </c>
      <c r="D921" s="11" t="s">
        <v>634</v>
      </c>
      <c r="E921" s="11" t="str">
        <f>CONCATENATE(Tabela132[[#This Row],[TRAMITE_SETOR]],"_Atualiz")</f>
        <v>SMIN_Atualiz</v>
      </c>
      <c r="F921" s="12" t="s">
        <v>693</v>
      </c>
      <c r="G921" s="19" t="s">
        <v>26</v>
      </c>
      <c r="H921" s="25">
        <v>42632.658333333333</v>
      </c>
      <c r="I921" s="25">
        <v>42635.538194444445</v>
      </c>
      <c r="J921" s="26" t="s">
        <v>714</v>
      </c>
      <c r="K921" s="14">
        <f t="shared" si="28"/>
        <v>2.8798611111124046</v>
      </c>
      <c r="L921" s="15">
        <f t="shared" si="29"/>
        <v>2.8798611111124046</v>
      </c>
      <c r="M921" s="16">
        <f>NETWORKDAYS.INTL(DATE(YEAR(H921),MONTH(I921),DAY(H921)),DATE(YEAR(I921),MONTH(I921),DAY(I921)),1,[1]LISTAFERIADOS!$B$2:$B$194)</f>
        <v>4</v>
      </c>
      <c r="N921" s="17" t="str">
        <f>CONCATENATE(HOUR(Tabela132[[#This Row],[DATA INICIO]]),":",MINUTE(Tabela132[[#This Row],[DATA INICIO]]))</f>
        <v>15:48</v>
      </c>
      <c r="O921" s="12"/>
    </row>
    <row r="922" spans="1:15" ht="25.5" hidden="1" x14ac:dyDescent="0.25">
      <c r="A922" s="22" t="s">
        <v>113</v>
      </c>
      <c r="B922" s="23" t="s">
        <v>691</v>
      </c>
      <c r="C922" s="10" t="s">
        <v>666</v>
      </c>
      <c r="D922" s="11" t="s">
        <v>21</v>
      </c>
      <c r="E922" s="11" t="str">
        <f>CONCATENATE(Tabela132[[#This Row],[TRAMITE_SETOR]],"_Atualiz")</f>
        <v>DG_Atualiz</v>
      </c>
      <c r="F922" s="12" t="s">
        <v>22</v>
      </c>
      <c r="G922" s="12"/>
      <c r="H922" s="25">
        <v>42635.538194444445</v>
      </c>
      <c r="I922" s="25">
        <v>42640.660416666666</v>
      </c>
      <c r="J922" s="26" t="s">
        <v>715</v>
      </c>
      <c r="K922" s="14">
        <f t="shared" si="28"/>
        <v>5.1222222222204437</v>
      </c>
      <c r="L922" s="15">
        <f t="shared" si="29"/>
        <v>5.1222222222204437</v>
      </c>
      <c r="M922" s="16">
        <f>NETWORKDAYS.INTL(DATE(YEAR(H922),MONTH(I922),DAY(H922)),DATE(YEAR(I922),MONTH(I922),DAY(I922)),1,[1]LISTAFERIADOS!$B$2:$B$194)</f>
        <v>4</v>
      </c>
      <c r="N922" s="17" t="str">
        <f>CONCATENATE(HOUR(Tabela132[[#This Row],[DATA INICIO]]),":",MINUTE(Tabela132[[#This Row],[DATA INICIO]]))</f>
        <v>12:55</v>
      </c>
      <c r="O922" s="12"/>
    </row>
    <row r="923" spans="1:15" ht="25.5" hidden="1" x14ac:dyDescent="0.25">
      <c r="A923" s="22" t="s">
        <v>113</v>
      </c>
      <c r="B923" s="23" t="s">
        <v>691</v>
      </c>
      <c r="C923" s="10" t="s">
        <v>666</v>
      </c>
      <c r="D923" s="11" t="s">
        <v>66</v>
      </c>
      <c r="E923" s="11" t="str">
        <f>CONCATENATE(Tabela132[[#This Row],[TRAMITE_SETOR]],"_Atualiz")</f>
        <v>CPL_Atualiz</v>
      </c>
      <c r="F923" s="12" t="s">
        <v>67</v>
      </c>
      <c r="G923" s="12"/>
      <c r="H923" s="25">
        <v>42640.660416666666</v>
      </c>
      <c r="I923" s="25">
        <v>42641.525000000001</v>
      </c>
      <c r="J923" s="26" t="s">
        <v>716</v>
      </c>
      <c r="K923" s="14">
        <f t="shared" si="28"/>
        <v>0.86458333333575865</v>
      </c>
      <c r="L923" s="15">
        <f t="shared" si="29"/>
        <v>0.86458333333575865</v>
      </c>
      <c r="M923" s="16">
        <f>NETWORKDAYS.INTL(DATE(YEAR(H923),MONTH(I923),DAY(H923)),DATE(YEAR(I923),MONTH(I923),DAY(I923)),1,[1]LISTAFERIADOS!$B$2:$B$194)</f>
        <v>2</v>
      </c>
      <c r="N923" s="17" t="str">
        <f>CONCATENATE(HOUR(Tabela132[[#This Row],[DATA INICIO]]),":",MINUTE(Tabela132[[#This Row],[DATA INICIO]]))</f>
        <v>15:51</v>
      </c>
      <c r="O923" s="12"/>
    </row>
    <row r="924" spans="1:15" hidden="1" x14ac:dyDescent="0.25">
      <c r="A924" s="22" t="s">
        <v>113</v>
      </c>
      <c r="B924" s="23" t="s">
        <v>717</v>
      </c>
      <c r="C924" s="26" t="s">
        <v>222</v>
      </c>
      <c r="D924" s="28" t="s">
        <v>484</v>
      </c>
      <c r="E924" s="11" t="str">
        <f>CONCATENATE(Tabela132[[#This Row],[TRAMITE_SETOR]],"_Atualiz")</f>
        <v>SMIC_Atualiz</v>
      </c>
      <c r="F924" s="12" t="s">
        <v>303</v>
      </c>
      <c r="G924" s="19" t="s">
        <v>26</v>
      </c>
      <c r="H924" s="25">
        <v>41207.720138888886</v>
      </c>
      <c r="I924" s="25">
        <v>41208.720138888886</v>
      </c>
      <c r="J924" s="26" t="s">
        <v>20</v>
      </c>
      <c r="K924" s="14">
        <f t="shared" si="28"/>
        <v>1</v>
      </c>
      <c r="L924" s="15">
        <f t="shared" si="29"/>
        <v>1</v>
      </c>
      <c r="M924" s="16">
        <f>NETWORKDAYS.INTL(DATE(YEAR(H924),MONTH(I924),DAY(H924)),DATE(YEAR(I924),MONTH(I924),DAY(I924)),1,[1]LISTAFERIADOS!$B$2:$B$194)</f>
        <v>2</v>
      </c>
      <c r="N924" s="17" t="str">
        <f>CONCATENATE(HOUR(Tabela132[[#This Row],[DATA INICIO]]),":",MINUTE(Tabela132[[#This Row],[DATA INICIO]]))</f>
        <v>17:17</v>
      </c>
      <c r="O924" s="12"/>
    </row>
    <row r="925" spans="1:15" hidden="1" x14ac:dyDescent="0.25">
      <c r="A925" s="22" t="s">
        <v>113</v>
      </c>
      <c r="B925" s="23" t="s">
        <v>717</v>
      </c>
      <c r="C925" s="26" t="s">
        <v>222</v>
      </c>
      <c r="D925" s="28" t="s">
        <v>28</v>
      </c>
      <c r="E925" s="11" t="str">
        <f>CONCATENATE(Tabela132[[#This Row],[TRAMITE_SETOR]],"_Atualiz")</f>
        <v>CIP_Atualiz</v>
      </c>
      <c r="F925" s="12" t="s">
        <v>29</v>
      </c>
      <c r="G925" s="19" t="s">
        <v>26</v>
      </c>
      <c r="H925" s="25">
        <v>41208.720138888886</v>
      </c>
      <c r="I925" s="25">
        <v>41210.49722222222</v>
      </c>
      <c r="J925" s="26" t="s">
        <v>30</v>
      </c>
      <c r="K925" s="14">
        <f t="shared" si="28"/>
        <v>1.7770833333343035</v>
      </c>
      <c r="L925" s="15">
        <f t="shared" si="29"/>
        <v>1.7770833333343035</v>
      </c>
      <c r="M925" s="16">
        <f>NETWORKDAYS.INTL(DATE(YEAR(H925),MONTH(I925),DAY(H925)),DATE(YEAR(I925),MONTH(I925),DAY(I925)),1,[1]LISTAFERIADOS!$B$2:$B$194)</f>
        <v>1</v>
      </c>
      <c r="N925" s="17" t="str">
        <f>CONCATENATE(HOUR(Tabela132[[#This Row],[DATA INICIO]]),":",MINUTE(Tabela132[[#This Row],[DATA INICIO]]))</f>
        <v>17:17</v>
      </c>
      <c r="O925" s="12"/>
    </row>
    <row r="926" spans="1:15" ht="114.75" hidden="1" x14ac:dyDescent="0.25">
      <c r="A926" s="22" t="s">
        <v>113</v>
      </c>
      <c r="B926" s="23" t="s">
        <v>717</v>
      </c>
      <c r="C926" s="26" t="s">
        <v>222</v>
      </c>
      <c r="D926" s="28" t="s">
        <v>35</v>
      </c>
      <c r="E926" s="11" t="str">
        <f>CONCATENATE(Tabela132[[#This Row],[TRAMITE_SETOR]],"_Atualiz")</f>
        <v>SECADM_Atualiz</v>
      </c>
      <c r="F926" s="12" t="s">
        <v>36</v>
      </c>
      <c r="G926" s="12"/>
      <c r="H926" s="25">
        <v>41210.49722222222</v>
      </c>
      <c r="I926" s="25">
        <v>41211.63958333333</v>
      </c>
      <c r="J926" s="26" t="s">
        <v>718</v>
      </c>
      <c r="K926" s="14">
        <f t="shared" si="28"/>
        <v>1.1423611111094942</v>
      </c>
      <c r="L926" s="15">
        <f t="shared" si="29"/>
        <v>1.1423611111094942</v>
      </c>
      <c r="M926" s="16">
        <f>NETWORKDAYS.INTL(DATE(YEAR(H926),MONTH(I926),DAY(H926)),DATE(YEAR(I926),MONTH(I926),DAY(I926)),1,[1]LISTAFERIADOS!$B$2:$B$194)</f>
        <v>1</v>
      </c>
      <c r="N926" s="17" t="str">
        <f>CONCATENATE(HOUR(Tabela132[[#This Row],[DATA INICIO]]),":",MINUTE(Tabela132[[#This Row],[DATA INICIO]]))</f>
        <v>11:56</v>
      </c>
      <c r="O926" s="12"/>
    </row>
    <row r="927" spans="1:15" ht="38.25" hidden="1" x14ac:dyDescent="0.25">
      <c r="A927" s="22" t="s">
        <v>113</v>
      </c>
      <c r="B927" s="23" t="s">
        <v>717</v>
      </c>
      <c r="C927" s="26" t="s">
        <v>222</v>
      </c>
      <c r="D927" s="28" t="s">
        <v>393</v>
      </c>
      <c r="E927" s="11" t="str">
        <f>CONCATENATE(Tabela132[[#This Row],[TRAMITE_SETOR]],"_Atualiz")</f>
        <v>CEPCST_Atualiz</v>
      </c>
      <c r="F927" s="12" t="s">
        <v>394</v>
      </c>
      <c r="G927" s="12"/>
      <c r="H927" s="25">
        <v>41211.63958333333</v>
      </c>
      <c r="I927" s="25">
        <v>41220.74722222222</v>
      </c>
      <c r="J927" s="26" t="s">
        <v>719</v>
      </c>
      <c r="K927" s="14">
        <f t="shared" si="28"/>
        <v>9.1076388888905058</v>
      </c>
      <c r="L927" s="15">
        <f t="shared" si="29"/>
        <v>9.1076388888905058</v>
      </c>
      <c r="M927" s="16">
        <f>NETWORKDAYS.INTL(DATE(YEAR(H927),MONTH(I927),DAY(H927)),DATE(YEAR(I927),MONTH(I927),DAY(I927)),1,[1]LISTAFERIADOS!$B$2:$B$194)</f>
        <v>-16</v>
      </c>
      <c r="N927" s="17" t="str">
        <f>CONCATENATE(HOUR(Tabela132[[#This Row],[DATA INICIO]]),":",MINUTE(Tabela132[[#This Row],[DATA INICIO]]))</f>
        <v>15:21</v>
      </c>
      <c r="O927" s="12"/>
    </row>
    <row r="928" spans="1:15" ht="102" hidden="1" x14ac:dyDescent="0.25">
      <c r="A928" s="22" t="s">
        <v>113</v>
      </c>
      <c r="B928" s="23" t="s">
        <v>717</v>
      </c>
      <c r="C928" s="26" t="s">
        <v>222</v>
      </c>
      <c r="D928" s="28" t="s">
        <v>35</v>
      </c>
      <c r="E928" s="11" t="str">
        <f>CONCATENATE(Tabela132[[#This Row],[TRAMITE_SETOR]],"_Atualiz")</f>
        <v>SECADM_Atualiz</v>
      </c>
      <c r="F928" s="12" t="s">
        <v>36</v>
      </c>
      <c r="G928" s="12"/>
      <c r="H928" s="25">
        <v>41220.74722222222</v>
      </c>
      <c r="I928" s="25">
        <v>41221.831250000003</v>
      </c>
      <c r="J928" s="26" t="s">
        <v>720</v>
      </c>
      <c r="K928" s="14">
        <f t="shared" si="28"/>
        <v>1.0840277777824667</v>
      </c>
      <c r="L928" s="15">
        <f t="shared" si="29"/>
        <v>1.0840277777824667</v>
      </c>
      <c r="M928" s="16">
        <f>NETWORKDAYS.INTL(DATE(YEAR(H928),MONTH(I928),DAY(H928)),DATE(YEAR(I928),MONTH(I928),DAY(I928)),1,[1]LISTAFERIADOS!$B$2:$B$194)</f>
        <v>2</v>
      </c>
      <c r="N928" s="17" t="str">
        <f>CONCATENATE(HOUR(Tabela132[[#This Row],[DATA INICIO]]),":",MINUTE(Tabela132[[#This Row],[DATA INICIO]]))</f>
        <v>17:56</v>
      </c>
      <c r="O928" s="12"/>
    </row>
    <row r="929" spans="1:15" ht="38.25" hidden="1" x14ac:dyDescent="0.25">
      <c r="A929" s="22" t="s">
        <v>113</v>
      </c>
      <c r="B929" s="23" t="s">
        <v>717</v>
      </c>
      <c r="C929" s="26" t="s">
        <v>222</v>
      </c>
      <c r="D929" s="28" t="s">
        <v>47</v>
      </c>
      <c r="E929" s="11" t="str">
        <f>CONCATENATE(Tabela132[[#This Row],[TRAMITE_SETOR]],"_Atualiz")</f>
        <v>CLC_Atualiz</v>
      </c>
      <c r="F929" s="12" t="s">
        <v>48</v>
      </c>
      <c r="G929" s="12"/>
      <c r="H929" s="25">
        <v>41221.831250000003</v>
      </c>
      <c r="I929" s="25">
        <v>41227.629861111112</v>
      </c>
      <c r="J929" s="26" t="s">
        <v>504</v>
      </c>
      <c r="K929" s="14">
        <f t="shared" si="28"/>
        <v>5.7986111111094942</v>
      </c>
      <c r="L929" s="15">
        <f t="shared" si="29"/>
        <v>5.7986111111094942</v>
      </c>
      <c r="M929" s="16">
        <f>NETWORKDAYS.INTL(DATE(YEAR(H929),MONTH(I929),DAY(H929)),DATE(YEAR(I929),MONTH(I929),DAY(I929)),1,[1]LISTAFERIADOS!$B$2:$B$194)</f>
        <v>5</v>
      </c>
      <c r="N929" s="17" t="str">
        <f>CONCATENATE(HOUR(Tabela132[[#This Row],[DATA INICIO]]),":",MINUTE(Tabela132[[#This Row],[DATA INICIO]]))</f>
        <v>19:57</v>
      </c>
      <c r="O929" s="12"/>
    </row>
    <row r="930" spans="1:15" ht="114.75" hidden="1" x14ac:dyDescent="0.25">
      <c r="A930" s="22" t="s">
        <v>113</v>
      </c>
      <c r="B930" s="23" t="s">
        <v>717</v>
      </c>
      <c r="C930" s="26" t="s">
        <v>222</v>
      </c>
      <c r="D930" s="28" t="s">
        <v>50</v>
      </c>
      <c r="E930" s="11" t="str">
        <f>CONCATENATE(Tabela132[[#This Row],[TRAMITE_SETOR]],"_Atualiz")</f>
        <v>SC_Atualiz</v>
      </c>
      <c r="F930" s="12" t="s">
        <v>51</v>
      </c>
      <c r="G930" s="12"/>
      <c r="H930" s="25">
        <v>41227.629861111112</v>
      </c>
      <c r="I930" s="25">
        <v>41234.779166666667</v>
      </c>
      <c r="J930" s="26" t="s">
        <v>721</v>
      </c>
      <c r="K930" s="14">
        <f t="shared" si="28"/>
        <v>7.1493055555547471</v>
      </c>
      <c r="L930" s="15">
        <f t="shared" si="29"/>
        <v>7.1493055555547471</v>
      </c>
      <c r="M930" s="16">
        <f>NETWORKDAYS.INTL(DATE(YEAR(H930),MONTH(I930),DAY(H930)),DATE(YEAR(I930),MONTH(I930),DAY(I930)),1,[1]LISTAFERIADOS!$B$2:$B$194)</f>
        <v>5</v>
      </c>
      <c r="N930" s="17" t="str">
        <f>CONCATENATE(HOUR(Tabela132[[#This Row],[DATA INICIO]]),":",MINUTE(Tabela132[[#This Row],[DATA INICIO]]))</f>
        <v>15:7</v>
      </c>
      <c r="O930" s="12"/>
    </row>
    <row r="931" spans="1:15" ht="25.5" hidden="1" x14ac:dyDescent="0.25">
      <c r="A931" s="22" t="s">
        <v>113</v>
      </c>
      <c r="B931" s="23" t="s">
        <v>717</v>
      </c>
      <c r="C931" s="26" t="s">
        <v>222</v>
      </c>
      <c r="D931" s="28" t="s">
        <v>47</v>
      </c>
      <c r="E931" s="11" t="str">
        <f>CONCATENATE(Tabela132[[#This Row],[TRAMITE_SETOR]],"_Atualiz")</f>
        <v>CLC_Atualiz</v>
      </c>
      <c r="F931" s="12" t="s">
        <v>48</v>
      </c>
      <c r="G931" s="12"/>
      <c r="H931" s="25">
        <v>41234.779166666667</v>
      </c>
      <c r="I931" s="25">
        <v>41234.822222222225</v>
      </c>
      <c r="J931" s="26" t="s">
        <v>722</v>
      </c>
      <c r="K931" s="14">
        <f t="shared" si="28"/>
        <v>4.3055555557657499E-2</v>
      </c>
      <c r="L931" s="15">
        <f t="shared" si="29"/>
        <v>4.3055555557657499E-2</v>
      </c>
      <c r="M931" s="16">
        <f>NETWORKDAYS.INTL(DATE(YEAR(H931),MONTH(I931),DAY(H931)),DATE(YEAR(I931),MONTH(I931),DAY(I931)),1,[1]LISTAFERIADOS!$B$2:$B$194)</f>
        <v>1</v>
      </c>
      <c r="N931" s="17" t="str">
        <f>CONCATENATE(HOUR(Tabela132[[#This Row],[DATA INICIO]]),":",MINUTE(Tabela132[[#This Row],[DATA INICIO]]))</f>
        <v>18:42</v>
      </c>
      <c r="O931" s="12"/>
    </row>
    <row r="932" spans="1:15" ht="76.5" hidden="1" x14ac:dyDescent="0.25">
      <c r="A932" s="22" t="s">
        <v>113</v>
      </c>
      <c r="B932" s="23" t="s">
        <v>717</v>
      </c>
      <c r="C932" s="26" t="s">
        <v>222</v>
      </c>
      <c r="D932" s="28" t="s">
        <v>41</v>
      </c>
      <c r="E932" s="11" t="str">
        <f>CONCATENATE(Tabela132[[#This Row],[TRAMITE_SETOR]],"_Atualiz")</f>
        <v>CO_Atualiz</v>
      </c>
      <c r="F932" s="12" t="s">
        <v>42</v>
      </c>
      <c r="G932" s="12"/>
      <c r="H932" s="25">
        <v>41234.822222222225</v>
      </c>
      <c r="I932" s="25">
        <v>41235.52847222222</v>
      </c>
      <c r="J932" s="26" t="s">
        <v>359</v>
      </c>
      <c r="K932" s="14">
        <f t="shared" si="28"/>
        <v>0.70624999999563443</v>
      </c>
      <c r="L932" s="15">
        <f t="shared" si="29"/>
        <v>0.70624999999563443</v>
      </c>
      <c r="M932" s="16">
        <f>NETWORKDAYS.INTL(DATE(YEAR(H932),MONTH(I932),DAY(H932)),DATE(YEAR(I932),MONTH(I932),DAY(I932)),1,[1]LISTAFERIADOS!$B$2:$B$194)</f>
        <v>2</v>
      </c>
      <c r="N932" s="17" t="str">
        <f>CONCATENATE(HOUR(Tabela132[[#This Row],[DATA INICIO]]),":",MINUTE(Tabela132[[#This Row],[DATA INICIO]]))</f>
        <v>19:44</v>
      </c>
      <c r="O932" s="12"/>
    </row>
    <row r="933" spans="1:15" ht="63.75" hidden="1" x14ac:dyDescent="0.25">
      <c r="A933" s="22" t="s">
        <v>113</v>
      </c>
      <c r="B933" s="23" t="s">
        <v>717</v>
      </c>
      <c r="C933" s="26" t="s">
        <v>222</v>
      </c>
      <c r="D933" s="28" t="s">
        <v>38</v>
      </c>
      <c r="E933" s="11" t="str">
        <f>CONCATENATE(Tabela132[[#This Row],[TRAMITE_SETOR]],"_Atualiz")</f>
        <v>SPO_Atualiz</v>
      </c>
      <c r="F933" s="12" t="s">
        <v>39</v>
      </c>
      <c r="G933" s="12"/>
      <c r="H933" s="25">
        <v>41235.52847222222</v>
      </c>
      <c r="I933" s="25">
        <v>41236.646527777775</v>
      </c>
      <c r="J933" s="26" t="s">
        <v>723</v>
      </c>
      <c r="K933" s="14">
        <f t="shared" si="28"/>
        <v>1.1180555555547471</v>
      </c>
      <c r="L933" s="15">
        <f t="shared" si="29"/>
        <v>1.1180555555547471</v>
      </c>
      <c r="M933" s="16">
        <f>NETWORKDAYS.INTL(DATE(YEAR(H933),MONTH(I933),DAY(H933)),DATE(YEAR(I933),MONTH(I933),DAY(I933)),1,[1]LISTAFERIADOS!$B$2:$B$194)</f>
        <v>2</v>
      </c>
      <c r="N933" s="17" t="str">
        <f>CONCATENATE(HOUR(Tabela132[[#This Row],[DATA INICIO]]),":",MINUTE(Tabela132[[#This Row],[DATA INICIO]]))</f>
        <v>12:41</v>
      </c>
      <c r="O933" s="12"/>
    </row>
    <row r="934" spans="1:15" ht="25.5" hidden="1" x14ac:dyDescent="0.25">
      <c r="A934" s="22" t="s">
        <v>113</v>
      </c>
      <c r="B934" s="23" t="s">
        <v>717</v>
      </c>
      <c r="C934" s="26" t="s">
        <v>222</v>
      </c>
      <c r="D934" s="28" t="s">
        <v>41</v>
      </c>
      <c r="E934" s="11" t="str">
        <f>CONCATENATE(Tabela132[[#This Row],[TRAMITE_SETOR]],"_Atualiz")</f>
        <v>CO_Atualiz</v>
      </c>
      <c r="F934" s="12" t="s">
        <v>42</v>
      </c>
      <c r="G934" s="12"/>
      <c r="H934" s="25">
        <v>41236.646527777775</v>
      </c>
      <c r="I934" s="25">
        <v>41236.660416666666</v>
      </c>
      <c r="J934" s="26" t="s">
        <v>59</v>
      </c>
      <c r="K934" s="14">
        <f t="shared" si="28"/>
        <v>1.3888888890505768E-2</v>
      </c>
      <c r="L934" s="15">
        <f t="shared" si="29"/>
        <v>1.3888888890505768E-2</v>
      </c>
      <c r="M934" s="16">
        <f>NETWORKDAYS.INTL(DATE(YEAR(H934),MONTH(I934),DAY(H934)),DATE(YEAR(I934),MONTH(I934),DAY(I934)),1,[1]LISTAFERIADOS!$B$2:$B$194)</f>
        <v>1</v>
      </c>
      <c r="N934" s="17" t="str">
        <f>CONCATENATE(HOUR(Tabela132[[#This Row],[DATA INICIO]]),":",MINUTE(Tabela132[[#This Row],[DATA INICIO]]))</f>
        <v>15:31</v>
      </c>
      <c r="O934" s="12"/>
    </row>
    <row r="935" spans="1:15" ht="51" hidden="1" x14ac:dyDescent="0.25">
      <c r="A935" s="22" t="s">
        <v>113</v>
      </c>
      <c r="B935" s="23" t="s">
        <v>717</v>
      </c>
      <c r="C935" s="26" t="s">
        <v>222</v>
      </c>
      <c r="D935" s="28" t="s">
        <v>44</v>
      </c>
      <c r="E935" s="11" t="str">
        <f>CONCATENATE(Tabela132[[#This Row],[TRAMITE_SETOR]],"_Atualiz")</f>
        <v>SECOFC_Atualiz</v>
      </c>
      <c r="F935" s="12" t="s">
        <v>45</v>
      </c>
      <c r="G935" s="12"/>
      <c r="H935" s="25">
        <v>41236.660416666666</v>
      </c>
      <c r="I935" s="25">
        <v>41236.813194444447</v>
      </c>
      <c r="J935" s="26" t="s">
        <v>724</v>
      </c>
      <c r="K935" s="14">
        <f t="shared" si="28"/>
        <v>0.15277777778101154</v>
      </c>
      <c r="L935" s="15">
        <f t="shared" si="29"/>
        <v>0.15277777778101154</v>
      </c>
      <c r="M935" s="16">
        <f>NETWORKDAYS.INTL(DATE(YEAR(H935),MONTH(I935),DAY(H935)),DATE(YEAR(I935),MONTH(I935),DAY(I935)),1,[1]LISTAFERIADOS!$B$2:$B$194)</f>
        <v>1</v>
      </c>
      <c r="N935" s="17" t="str">
        <f>CONCATENATE(HOUR(Tabela132[[#This Row],[DATA INICIO]]),":",MINUTE(Tabela132[[#This Row],[DATA INICIO]]))</f>
        <v>15:51</v>
      </c>
      <c r="O935" s="12"/>
    </row>
    <row r="936" spans="1:15" ht="25.5" hidden="1" x14ac:dyDescent="0.25">
      <c r="A936" s="22" t="s">
        <v>113</v>
      </c>
      <c r="B936" s="23" t="s">
        <v>717</v>
      </c>
      <c r="C936" s="26" t="s">
        <v>222</v>
      </c>
      <c r="D936" s="28" t="s">
        <v>47</v>
      </c>
      <c r="E936" s="11" t="str">
        <f>CONCATENATE(Tabela132[[#This Row],[TRAMITE_SETOR]],"_Atualiz")</f>
        <v>CLC_Atualiz</v>
      </c>
      <c r="F936" s="12" t="s">
        <v>48</v>
      </c>
      <c r="G936" s="12"/>
      <c r="H936" s="25">
        <v>41236.813194444447</v>
      </c>
      <c r="I936" s="25">
        <v>41239.539583333331</v>
      </c>
      <c r="J936" s="26" t="s">
        <v>43</v>
      </c>
      <c r="K936" s="14">
        <f t="shared" si="28"/>
        <v>2.726388888884685</v>
      </c>
      <c r="L936" s="15">
        <f t="shared" si="29"/>
        <v>2.726388888884685</v>
      </c>
      <c r="M936" s="16">
        <f>NETWORKDAYS.INTL(DATE(YEAR(H936),MONTH(I936),DAY(H936)),DATE(YEAR(I936),MONTH(I936),DAY(I936)),1,[1]LISTAFERIADOS!$B$2:$B$194)</f>
        <v>2</v>
      </c>
      <c r="N936" s="17" t="str">
        <f>CONCATENATE(HOUR(Tabela132[[#This Row],[DATA INICIO]]),":",MINUTE(Tabela132[[#This Row],[DATA INICIO]]))</f>
        <v>19:31</v>
      </c>
      <c r="O936" s="12"/>
    </row>
    <row r="937" spans="1:15" ht="63.75" hidden="1" x14ac:dyDescent="0.25">
      <c r="A937" s="22" t="s">
        <v>113</v>
      </c>
      <c r="B937" s="23" t="s">
        <v>717</v>
      </c>
      <c r="C937" s="26" t="s">
        <v>222</v>
      </c>
      <c r="D937" s="28" t="s">
        <v>50</v>
      </c>
      <c r="E937" s="11" t="str">
        <f>CONCATENATE(Tabela132[[#This Row],[TRAMITE_SETOR]],"_Atualiz")</f>
        <v>SC_Atualiz</v>
      </c>
      <c r="F937" s="12" t="s">
        <v>51</v>
      </c>
      <c r="G937" s="12"/>
      <c r="H937" s="25">
        <v>41239.539583333331</v>
      </c>
      <c r="I937" s="25">
        <v>41242.744444444441</v>
      </c>
      <c r="J937" s="26" t="s">
        <v>725</v>
      </c>
      <c r="K937" s="14">
        <f t="shared" si="28"/>
        <v>3.2048611111094942</v>
      </c>
      <c r="L937" s="15">
        <f t="shared" si="29"/>
        <v>3.2048611111094942</v>
      </c>
      <c r="M937" s="16">
        <f>NETWORKDAYS.INTL(DATE(YEAR(H937),MONTH(I937),DAY(H937)),DATE(YEAR(I937),MONTH(I937),DAY(I937)),1,[1]LISTAFERIADOS!$B$2:$B$194)</f>
        <v>4</v>
      </c>
      <c r="N937" s="17" t="str">
        <f>CONCATENATE(HOUR(Tabela132[[#This Row],[DATA INICIO]]),":",MINUTE(Tabela132[[#This Row],[DATA INICIO]]))</f>
        <v>12:57</v>
      </c>
      <c r="O937" s="12"/>
    </row>
    <row r="938" spans="1:15" ht="38.25" hidden="1" x14ac:dyDescent="0.25">
      <c r="A938" s="22" t="s">
        <v>113</v>
      </c>
      <c r="B938" s="23" t="s">
        <v>717</v>
      </c>
      <c r="C938" s="26" t="s">
        <v>222</v>
      </c>
      <c r="D938" s="28" t="s">
        <v>47</v>
      </c>
      <c r="E938" s="11" t="str">
        <f>CONCATENATE(Tabela132[[#This Row],[TRAMITE_SETOR]],"_Atualiz")</f>
        <v>CLC_Atualiz</v>
      </c>
      <c r="F938" s="12" t="s">
        <v>48</v>
      </c>
      <c r="G938" s="12"/>
      <c r="H938" s="25">
        <v>41242.744444444441</v>
      </c>
      <c r="I938" s="25">
        <v>41242.802083333336</v>
      </c>
      <c r="J938" s="26" t="s">
        <v>726</v>
      </c>
      <c r="K938" s="14">
        <f t="shared" si="28"/>
        <v>5.7638888894871343E-2</v>
      </c>
      <c r="L938" s="15">
        <f t="shared" si="29"/>
        <v>5.7638888894871343E-2</v>
      </c>
      <c r="M938" s="16">
        <f>NETWORKDAYS.INTL(DATE(YEAR(H938),MONTH(I938),DAY(H938)),DATE(YEAR(I938),MONTH(I938),DAY(I938)),1,[1]LISTAFERIADOS!$B$2:$B$194)</f>
        <v>1</v>
      </c>
      <c r="N938" s="17" t="str">
        <f>CONCATENATE(HOUR(Tabela132[[#This Row],[DATA INICIO]]),":",MINUTE(Tabela132[[#This Row],[DATA INICIO]]))</f>
        <v>17:52</v>
      </c>
      <c r="O938" s="12"/>
    </row>
    <row r="939" spans="1:15" ht="89.25" hidden="1" x14ac:dyDescent="0.25">
      <c r="A939" s="22" t="s">
        <v>113</v>
      </c>
      <c r="B939" s="23" t="s">
        <v>717</v>
      </c>
      <c r="C939" s="26" t="s">
        <v>222</v>
      </c>
      <c r="D939" s="28" t="s">
        <v>35</v>
      </c>
      <c r="E939" s="11" t="str">
        <f>CONCATENATE(Tabela132[[#This Row],[TRAMITE_SETOR]],"_Atualiz")</f>
        <v>SECADM_Atualiz</v>
      </c>
      <c r="F939" s="12" t="s">
        <v>36</v>
      </c>
      <c r="G939" s="12"/>
      <c r="H939" s="25">
        <v>41242.802083333336</v>
      </c>
      <c r="I939" s="25">
        <v>41245.598611111112</v>
      </c>
      <c r="J939" s="26" t="s">
        <v>727</v>
      </c>
      <c r="K939" s="14">
        <f t="shared" si="28"/>
        <v>2.796527777776646</v>
      </c>
      <c r="L939" s="15">
        <f t="shared" si="29"/>
        <v>2.796527777776646</v>
      </c>
      <c r="M939" s="16">
        <f>NETWORKDAYS.INTL(DATE(YEAR(H939),MONTH(I939),DAY(H939)),DATE(YEAR(I939),MONTH(I939),DAY(I939)),1,[1]LISTAFERIADOS!$B$2:$B$194)</f>
        <v>-12</v>
      </c>
      <c r="N939" s="17" t="str">
        <f>CONCATENATE(HOUR(Tabela132[[#This Row],[DATA INICIO]]),":",MINUTE(Tabela132[[#This Row],[DATA INICIO]]))</f>
        <v>19:15</v>
      </c>
      <c r="O939" s="12"/>
    </row>
    <row r="940" spans="1:15" ht="51" hidden="1" x14ac:dyDescent="0.25">
      <c r="A940" s="22" t="s">
        <v>113</v>
      </c>
      <c r="B940" s="23" t="s">
        <v>717</v>
      </c>
      <c r="C940" s="26" t="s">
        <v>222</v>
      </c>
      <c r="D940" s="28" t="s">
        <v>21</v>
      </c>
      <c r="E940" s="11" t="str">
        <f>CONCATENATE(Tabela132[[#This Row],[TRAMITE_SETOR]],"_Atualiz")</f>
        <v>DG_Atualiz</v>
      </c>
      <c r="F940" s="12" t="s">
        <v>22</v>
      </c>
      <c r="G940" s="12"/>
      <c r="H940" s="25">
        <v>41245.598611111112</v>
      </c>
      <c r="I940" s="25">
        <v>41246.853472222225</v>
      </c>
      <c r="J940" s="26" t="s">
        <v>728</v>
      </c>
      <c r="K940" s="14">
        <f t="shared" si="28"/>
        <v>1.2548611111124046</v>
      </c>
      <c r="L940" s="15">
        <f t="shared" si="29"/>
        <v>1.2548611111124046</v>
      </c>
      <c r="M940" s="16">
        <f>NETWORKDAYS.INTL(DATE(YEAR(H940),MONTH(I940),DAY(H940)),DATE(YEAR(I940),MONTH(I940),DAY(I940)),1,[1]LISTAFERIADOS!$B$2:$B$194)</f>
        <v>1</v>
      </c>
      <c r="N940" s="17" t="str">
        <f>CONCATENATE(HOUR(Tabela132[[#This Row],[DATA INICIO]]),":",MINUTE(Tabela132[[#This Row],[DATA INICIO]]))</f>
        <v>14:22</v>
      </c>
      <c r="O940" s="12"/>
    </row>
    <row r="941" spans="1:15" ht="51" hidden="1" x14ac:dyDescent="0.25">
      <c r="A941" s="22" t="s">
        <v>113</v>
      </c>
      <c r="B941" s="23" t="s">
        <v>717</v>
      </c>
      <c r="C941" s="26" t="s">
        <v>222</v>
      </c>
      <c r="D941" s="28" t="s">
        <v>239</v>
      </c>
      <c r="E941" s="11" t="str">
        <f>CONCATENATE(Tabela132[[#This Row],[TRAMITE_SETOR]],"_Atualiz")</f>
        <v>SLIC_Atualiz</v>
      </c>
      <c r="F941" s="12" t="s">
        <v>240</v>
      </c>
      <c r="G941" s="12"/>
      <c r="H941" s="25">
        <v>41246.853472222225</v>
      </c>
      <c r="I941" s="25">
        <v>41249.54791666667</v>
      </c>
      <c r="J941" s="26" t="s">
        <v>363</v>
      </c>
      <c r="K941" s="14">
        <f t="shared" si="28"/>
        <v>2.6944444444452529</v>
      </c>
      <c r="L941" s="15">
        <f t="shared" si="29"/>
        <v>2.6944444444452529</v>
      </c>
      <c r="M941" s="16">
        <f>NETWORKDAYS.INTL(DATE(YEAR(H941),MONTH(I941),DAY(H941)),DATE(YEAR(I941),MONTH(I941),DAY(I941)),1,[1]LISTAFERIADOS!$B$2:$B$194)</f>
        <v>4</v>
      </c>
      <c r="N941" s="17" t="str">
        <f>CONCATENATE(HOUR(Tabela132[[#This Row],[DATA INICIO]]),":",MINUTE(Tabela132[[#This Row],[DATA INICIO]]))</f>
        <v>20:29</v>
      </c>
      <c r="O941" s="12"/>
    </row>
    <row r="942" spans="1:15" hidden="1" x14ac:dyDescent="0.25">
      <c r="A942" s="22" t="s">
        <v>113</v>
      </c>
      <c r="B942" s="23" t="s">
        <v>717</v>
      </c>
      <c r="C942" s="26" t="s">
        <v>222</v>
      </c>
      <c r="D942" s="28" t="s">
        <v>47</v>
      </c>
      <c r="E942" s="11" t="str">
        <f>CONCATENATE(Tabela132[[#This Row],[TRAMITE_SETOR]],"_Atualiz")</f>
        <v>CLC_Atualiz</v>
      </c>
      <c r="F942" s="12" t="s">
        <v>48</v>
      </c>
      <c r="G942" s="12"/>
      <c r="H942" s="25">
        <v>41249.54791666667</v>
      </c>
      <c r="I942" s="25">
        <v>41249.557638888888</v>
      </c>
      <c r="J942" s="26" t="s">
        <v>30</v>
      </c>
      <c r="K942" s="14">
        <f t="shared" si="28"/>
        <v>9.7222222175332718E-3</v>
      </c>
      <c r="L942" s="15">
        <f t="shared" si="29"/>
        <v>9.7222222175332718E-3</v>
      </c>
      <c r="M942" s="16">
        <f>NETWORKDAYS.INTL(DATE(YEAR(H942),MONTH(I942),DAY(H942)),DATE(YEAR(I942),MONTH(I942),DAY(I942)),1,[1]LISTAFERIADOS!$B$2:$B$194)</f>
        <v>1</v>
      </c>
      <c r="N942" s="17" t="str">
        <f>CONCATENATE(HOUR(Tabela132[[#This Row],[DATA INICIO]]),":",MINUTE(Tabela132[[#This Row],[DATA INICIO]]))</f>
        <v>13:9</v>
      </c>
      <c r="O942" s="12"/>
    </row>
    <row r="943" spans="1:15" ht="51" hidden="1" x14ac:dyDescent="0.25">
      <c r="A943" s="22" t="s">
        <v>113</v>
      </c>
      <c r="B943" s="23" t="s">
        <v>717</v>
      </c>
      <c r="C943" s="26" t="s">
        <v>222</v>
      </c>
      <c r="D943" s="28" t="s">
        <v>66</v>
      </c>
      <c r="E943" s="11" t="str">
        <f>CONCATENATE(Tabela132[[#This Row],[TRAMITE_SETOR]],"_Atualiz")</f>
        <v>CPL_Atualiz</v>
      </c>
      <c r="F943" s="12" t="s">
        <v>67</v>
      </c>
      <c r="G943" s="12"/>
      <c r="H943" s="25">
        <v>41249.557638888888</v>
      </c>
      <c r="I943" s="25">
        <v>41249.820833333331</v>
      </c>
      <c r="J943" s="26" t="s">
        <v>434</v>
      </c>
      <c r="K943" s="14">
        <f t="shared" si="28"/>
        <v>0.26319444444379769</v>
      </c>
      <c r="L943" s="15">
        <f t="shared" si="29"/>
        <v>0.26319444444379769</v>
      </c>
      <c r="M943" s="16">
        <f>NETWORKDAYS.INTL(DATE(YEAR(H943),MONTH(I943),DAY(H943)),DATE(YEAR(I943),MONTH(I943),DAY(I943)),1,[1]LISTAFERIADOS!$B$2:$B$194)</f>
        <v>1</v>
      </c>
      <c r="N943" s="17" t="str">
        <f>CONCATENATE(HOUR(Tabela132[[#This Row],[DATA INICIO]]),":",MINUTE(Tabela132[[#This Row],[DATA INICIO]]))</f>
        <v>13:23</v>
      </c>
      <c r="O943" s="12"/>
    </row>
    <row r="944" spans="1:15" hidden="1" x14ac:dyDescent="0.25">
      <c r="A944" s="22" t="s">
        <v>113</v>
      </c>
      <c r="B944" s="23" t="s">
        <v>717</v>
      </c>
      <c r="C944" s="26" t="s">
        <v>222</v>
      </c>
      <c r="D944" s="28" t="s">
        <v>69</v>
      </c>
      <c r="E944" s="11" t="str">
        <f>CONCATENATE(Tabela132[[#This Row],[TRAMITE_SETOR]],"_Atualiz")</f>
        <v>ASSDG_Atualiz</v>
      </c>
      <c r="F944" s="12" t="s">
        <v>70</v>
      </c>
      <c r="G944" s="12"/>
      <c r="H944" s="25">
        <v>41249.820833333331</v>
      </c>
      <c r="I944" s="25">
        <v>41250.617361111108</v>
      </c>
      <c r="J944" s="26" t="s">
        <v>289</v>
      </c>
      <c r="K944" s="14">
        <f t="shared" si="28"/>
        <v>0.79652777777664596</v>
      </c>
      <c r="L944" s="15">
        <f t="shared" si="29"/>
        <v>0.79652777777664596</v>
      </c>
      <c r="M944" s="16">
        <f>NETWORKDAYS.INTL(DATE(YEAR(H944),MONTH(I944),DAY(H944)),DATE(YEAR(I944),MONTH(I944),DAY(I944)),1,[1]LISTAFERIADOS!$B$2:$B$194)</f>
        <v>2</v>
      </c>
      <c r="N944" s="17" t="str">
        <f>CONCATENATE(HOUR(Tabela132[[#This Row],[DATA INICIO]]),":",MINUTE(Tabela132[[#This Row],[DATA INICIO]]))</f>
        <v>19:42</v>
      </c>
      <c r="O944" s="12"/>
    </row>
    <row r="945" spans="1:15" ht="63.75" hidden="1" x14ac:dyDescent="0.25">
      <c r="A945" s="22" t="s">
        <v>113</v>
      </c>
      <c r="B945" s="23" t="s">
        <v>717</v>
      </c>
      <c r="C945" s="26" t="s">
        <v>222</v>
      </c>
      <c r="D945" s="28" t="s">
        <v>239</v>
      </c>
      <c r="E945" s="11" t="str">
        <f>CONCATENATE(Tabela132[[#This Row],[TRAMITE_SETOR]],"_Atualiz")</f>
        <v>SLIC_Atualiz</v>
      </c>
      <c r="F945" s="12" t="s">
        <v>240</v>
      </c>
      <c r="G945" s="12"/>
      <c r="H945" s="25">
        <v>41250.617361111108</v>
      </c>
      <c r="I945" s="25">
        <v>41250.728472222225</v>
      </c>
      <c r="J945" s="26" t="s">
        <v>609</v>
      </c>
      <c r="K945" s="14">
        <f t="shared" si="28"/>
        <v>0.11111111111677019</v>
      </c>
      <c r="L945" s="15">
        <f t="shared" si="29"/>
        <v>0.11111111111677019</v>
      </c>
      <c r="M945" s="16">
        <f>NETWORKDAYS.INTL(DATE(YEAR(H945),MONTH(I945),DAY(H945)),DATE(YEAR(I945),MONTH(I945),DAY(I945)),1,[1]LISTAFERIADOS!$B$2:$B$194)</f>
        <v>1</v>
      </c>
      <c r="N945" s="17" t="str">
        <f>CONCATENATE(HOUR(Tabela132[[#This Row],[DATA INICIO]]),":",MINUTE(Tabela132[[#This Row],[DATA INICIO]]))</f>
        <v>14:49</v>
      </c>
      <c r="O945" s="12"/>
    </row>
    <row r="946" spans="1:15" ht="38.25" hidden="1" x14ac:dyDescent="0.25">
      <c r="A946" s="22" t="s">
        <v>113</v>
      </c>
      <c r="B946" s="23" t="s">
        <v>717</v>
      </c>
      <c r="C946" s="26" t="s">
        <v>222</v>
      </c>
      <c r="D946" s="28" t="s">
        <v>66</v>
      </c>
      <c r="E946" s="11" t="str">
        <f>CONCATENATE(Tabela132[[#This Row],[TRAMITE_SETOR]],"_Atualiz")</f>
        <v>CPL_Atualiz</v>
      </c>
      <c r="F946" s="12" t="s">
        <v>67</v>
      </c>
      <c r="G946" s="12"/>
      <c r="H946" s="25">
        <v>41250.728472222225</v>
      </c>
      <c r="I946" s="25">
        <v>41250.805555555555</v>
      </c>
      <c r="J946" s="26" t="s">
        <v>604</v>
      </c>
      <c r="K946" s="14">
        <f t="shared" si="28"/>
        <v>7.7083333329937886E-2</v>
      </c>
      <c r="L946" s="15">
        <f t="shared" si="29"/>
        <v>7.7083333329937886E-2</v>
      </c>
      <c r="M946" s="16">
        <f>NETWORKDAYS.INTL(DATE(YEAR(H946),MONTH(I946),DAY(H946)),DATE(YEAR(I946),MONTH(I946),DAY(I946)),1,[1]LISTAFERIADOS!$B$2:$B$194)</f>
        <v>1</v>
      </c>
      <c r="N946" s="17" t="str">
        <f>CONCATENATE(HOUR(Tabela132[[#This Row],[DATA INICIO]]),":",MINUTE(Tabela132[[#This Row],[DATA INICIO]]))</f>
        <v>17:29</v>
      </c>
      <c r="O946" s="12"/>
    </row>
    <row r="947" spans="1:15" ht="25.5" hidden="1" x14ac:dyDescent="0.25">
      <c r="A947" s="22" t="s">
        <v>113</v>
      </c>
      <c r="B947" s="23" t="s">
        <v>717</v>
      </c>
      <c r="C947" s="26" t="s">
        <v>222</v>
      </c>
      <c r="D947" s="28" t="s">
        <v>239</v>
      </c>
      <c r="E947" s="11" t="str">
        <f>CONCATENATE(Tabela132[[#This Row],[TRAMITE_SETOR]],"_Atualiz")</f>
        <v>SLIC_Atualiz</v>
      </c>
      <c r="F947" s="12" t="s">
        <v>240</v>
      </c>
      <c r="G947" s="12"/>
      <c r="H947" s="25">
        <v>41250.805555555555</v>
      </c>
      <c r="I947" s="25">
        <v>41253.76666666667</v>
      </c>
      <c r="J947" s="26" t="s">
        <v>251</v>
      </c>
      <c r="K947" s="14">
        <f t="shared" si="28"/>
        <v>2.961111111115315</v>
      </c>
      <c r="L947" s="15">
        <f t="shared" si="29"/>
        <v>2.961111111115315</v>
      </c>
      <c r="M947" s="16">
        <f>NETWORKDAYS.INTL(DATE(YEAR(H947),MONTH(I947),DAY(H947)),DATE(YEAR(I947),MONTH(I947),DAY(I947)),1,[1]LISTAFERIADOS!$B$2:$B$194)</f>
        <v>2</v>
      </c>
      <c r="N947" s="17" t="str">
        <f>CONCATENATE(HOUR(Tabela132[[#This Row],[DATA INICIO]]),":",MINUTE(Tabela132[[#This Row],[DATA INICIO]]))</f>
        <v>19:20</v>
      </c>
      <c r="O947" s="12"/>
    </row>
    <row r="948" spans="1:15" ht="38.25" hidden="1" x14ac:dyDescent="0.25">
      <c r="A948" s="22" t="s">
        <v>113</v>
      </c>
      <c r="B948" s="23" t="s">
        <v>717</v>
      </c>
      <c r="C948" s="26" t="s">
        <v>222</v>
      </c>
      <c r="D948" s="28" t="s">
        <v>66</v>
      </c>
      <c r="E948" s="11" t="str">
        <f>CONCATENATE(Tabela132[[#This Row],[TRAMITE_SETOR]],"_Atualiz")</f>
        <v>CPL_Atualiz</v>
      </c>
      <c r="F948" s="12" t="s">
        <v>67</v>
      </c>
      <c r="G948" s="12"/>
      <c r="H948" s="25">
        <v>41253.76666666667</v>
      </c>
      <c r="I948" s="25">
        <v>41264.56527777778</v>
      </c>
      <c r="J948" s="26" t="s">
        <v>729</v>
      </c>
      <c r="K948" s="14">
        <f t="shared" si="28"/>
        <v>10.798611111109494</v>
      </c>
      <c r="L948" s="15">
        <f t="shared" si="29"/>
        <v>10.798611111109494</v>
      </c>
      <c r="M948" s="16">
        <f>NETWORKDAYS.INTL(DATE(YEAR(H948),MONTH(I948),DAY(H948)),DATE(YEAR(I948),MONTH(I948),DAY(I948)),1,[1]LISTAFERIADOS!$B$2:$B$194)</f>
        <v>7</v>
      </c>
      <c r="N948" s="17" t="str">
        <f>CONCATENATE(HOUR(Tabela132[[#This Row],[DATA INICIO]]),":",MINUTE(Tabela132[[#This Row],[DATA INICIO]]))</f>
        <v>18:24</v>
      </c>
      <c r="O948" s="12"/>
    </row>
    <row r="949" spans="1:15" ht="25.5" hidden="1" x14ac:dyDescent="0.25">
      <c r="A949" s="22" t="s">
        <v>113</v>
      </c>
      <c r="B949" s="23" t="s">
        <v>717</v>
      </c>
      <c r="C949" s="26" t="s">
        <v>222</v>
      </c>
      <c r="D949" s="28" t="s">
        <v>730</v>
      </c>
      <c r="E949" s="11" t="str">
        <f>CONCATENATE(Tabela132[[#This Row],[TRAMITE_SETOR]],"_Atualiz")</f>
        <v>SCCLC_Atualiz</v>
      </c>
      <c r="F949" s="12" t="s">
        <v>731</v>
      </c>
      <c r="G949" s="12"/>
      <c r="H949" s="25">
        <v>41264.56527777778</v>
      </c>
      <c r="I949" s="25">
        <v>41264.704861111109</v>
      </c>
      <c r="J949" s="26" t="s">
        <v>732</v>
      </c>
      <c r="K949" s="14">
        <f t="shared" si="28"/>
        <v>0.13958333332993789</v>
      </c>
      <c r="L949" s="15">
        <f t="shared" si="29"/>
        <v>0.13958333332993789</v>
      </c>
      <c r="M949" s="16">
        <f>NETWORKDAYS.INTL(DATE(YEAR(H949),MONTH(I949),DAY(H949)),DATE(YEAR(I949),MONTH(I949),DAY(I949)),1,[1]LISTAFERIADOS!$B$2:$B$194)</f>
        <v>0</v>
      </c>
      <c r="N949" s="17" t="str">
        <f>CONCATENATE(HOUR(Tabela132[[#This Row],[DATA INICIO]]),":",MINUTE(Tabela132[[#This Row],[DATA INICIO]]))</f>
        <v>13:34</v>
      </c>
      <c r="O949" s="12"/>
    </row>
    <row r="950" spans="1:15" ht="38.25" hidden="1" x14ac:dyDescent="0.25">
      <c r="A950" s="22" t="s">
        <v>113</v>
      </c>
      <c r="B950" s="23" t="s">
        <v>717</v>
      </c>
      <c r="C950" s="26" t="s">
        <v>222</v>
      </c>
      <c r="D950" s="28" t="s">
        <v>733</v>
      </c>
      <c r="E950" s="11" t="str">
        <f>CONCATENATE(Tabela132[[#This Row],[TRAMITE_SETOR]],"_Atualiz")</f>
        <v>SECIA_Atualiz</v>
      </c>
      <c r="F950" s="12" t="s">
        <v>734</v>
      </c>
      <c r="G950" s="12"/>
      <c r="H950" s="25">
        <v>41264.704861111109</v>
      </c>
      <c r="I950" s="25">
        <v>41264.709027777775</v>
      </c>
      <c r="J950" s="26" t="s">
        <v>735</v>
      </c>
      <c r="K950" s="14">
        <f t="shared" si="28"/>
        <v>4.166666665696539E-3</v>
      </c>
      <c r="L950" s="15">
        <f t="shared" si="29"/>
        <v>4.166666665696539E-3</v>
      </c>
      <c r="M950" s="16">
        <f>NETWORKDAYS.INTL(DATE(YEAR(H950),MONTH(I950),DAY(H950)),DATE(YEAR(I950),MONTH(I950),DAY(I950)),1,[1]LISTAFERIADOS!$B$2:$B$194)</f>
        <v>0</v>
      </c>
      <c r="N950" s="17" t="str">
        <f>CONCATENATE(HOUR(Tabela132[[#This Row],[DATA INICIO]]),":",MINUTE(Tabela132[[#This Row],[DATA INICIO]]))</f>
        <v>16:55</v>
      </c>
      <c r="O950" s="12"/>
    </row>
    <row r="951" spans="1:15" ht="51" hidden="1" x14ac:dyDescent="0.25">
      <c r="A951" s="22" t="s">
        <v>113</v>
      </c>
      <c r="B951" s="23" t="s">
        <v>717</v>
      </c>
      <c r="C951" s="26" t="s">
        <v>222</v>
      </c>
      <c r="D951" s="28" t="s">
        <v>66</v>
      </c>
      <c r="E951" s="11" t="str">
        <f>CONCATENATE(Tabela132[[#This Row],[TRAMITE_SETOR]],"_Atualiz")</f>
        <v>CPL_Atualiz</v>
      </c>
      <c r="F951" s="12" t="s">
        <v>67</v>
      </c>
      <c r="G951" s="12"/>
      <c r="H951" s="25">
        <v>41264.709027777775</v>
      </c>
      <c r="I951" s="25">
        <v>41269.664583333331</v>
      </c>
      <c r="J951" s="26" t="s">
        <v>736</v>
      </c>
      <c r="K951" s="14">
        <f t="shared" si="28"/>
        <v>4.9555555555562023</v>
      </c>
      <c r="L951" s="15">
        <f t="shared" si="29"/>
        <v>4.9555555555562023</v>
      </c>
      <c r="M951" s="16">
        <f>NETWORKDAYS.INTL(DATE(YEAR(H951),MONTH(I951),DAY(H951)),DATE(YEAR(I951),MONTH(I951),DAY(I951)),1,[1]LISTAFERIADOS!$B$2:$B$194)</f>
        <v>0</v>
      </c>
      <c r="N951" s="17" t="str">
        <f>CONCATENATE(HOUR(Tabela132[[#This Row],[DATA INICIO]]),":",MINUTE(Tabela132[[#This Row],[DATA INICIO]]))</f>
        <v>17:1</v>
      </c>
      <c r="O951" s="12"/>
    </row>
    <row r="952" spans="1:15" ht="38.25" hidden="1" x14ac:dyDescent="0.25">
      <c r="A952" s="22" t="s">
        <v>113</v>
      </c>
      <c r="B952" s="23" t="s">
        <v>717</v>
      </c>
      <c r="C952" s="26" t="s">
        <v>222</v>
      </c>
      <c r="D952" s="28" t="s">
        <v>730</v>
      </c>
      <c r="E952" s="11" t="str">
        <f>CONCATENATE(Tabela132[[#This Row],[TRAMITE_SETOR]],"_Atualiz")</f>
        <v>SCCLC_Atualiz</v>
      </c>
      <c r="F952" s="12" t="s">
        <v>731</v>
      </c>
      <c r="G952" s="12"/>
      <c r="H952" s="25">
        <v>41269.664583333331</v>
      </c>
      <c r="I952" s="25">
        <v>41269.723611111112</v>
      </c>
      <c r="J952" s="26" t="s">
        <v>737</v>
      </c>
      <c r="K952" s="14">
        <f t="shared" si="28"/>
        <v>5.9027777781011537E-2</v>
      </c>
      <c r="L952" s="15">
        <f t="shared" si="29"/>
        <v>5.9027777781011537E-2</v>
      </c>
      <c r="M952" s="16">
        <f>NETWORKDAYS.INTL(DATE(YEAR(H952),MONTH(I952),DAY(H952)),DATE(YEAR(I952),MONTH(I952),DAY(I952)),1,[1]LISTAFERIADOS!$B$2:$B$194)</f>
        <v>0</v>
      </c>
      <c r="N952" s="17" t="str">
        <f>CONCATENATE(HOUR(Tabela132[[#This Row],[DATA INICIO]]),":",MINUTE(Tabela132[[#This Row],[DATA INICIO]]))</f>
        <v>15:57</v>
      </c>
      <c r="O952" s="12"/>
    </row>
    <row r="953" spans="1:15" ht="38.25" hidden="1" x14ac:dyDescent="0.25">
      <c r="A953" s="22" t="s">
        <v>113</v>
      </c>
      <c r="B953" s="23" t="s">
        <v>717</v>
      </c>
      <c r="C953" s="26" t="s">
        <v>222</v>
      </c>
      <c r="D953" s="28" t="s">
        <v>738</v>
      </c>
      <c r="E953" s="11" t="str">
        <f>CONCATENATE(Tabela132[[#This Row],[TRAMITE_SETOR]],"_Atualiz")</f>
        <v>CCLCE_Atualiz</v>
      </c>
      <c r="F953" s="12" t="s">
        <v>739</v>
      </c>
      <c r="G953" s="12"/>
      <c r="H953" s="25">
        <v>41269.723611111112</v>
      </c>
      <c r="I953" s="25">
        <v>41269.774305555555</v>
      </c>
      <c r="J953" s="26" t="s">
        <v>740</v>
      </c>
      <c r="K953" s="14">
        <f t="shared" si="28"/>
        <v>5.0694444442342501E-2</v>
      </c>
      <c r="L953" s="15">
        <f t="shared" si="29"/>
        <v>5.0694444442342501E-2</v>
      </c>
      <c r="M953" s="16">
        <f>NETWORKDAYS.INTL(DATE(YEAR(H953),MONTH(I953),DAY(H953)),DATE(YEAR(I953),MONTH(I953),DAY(I953)),1,[1]LISTAFERIADOS!$B$2:$B$194)</f>
        <v>0</v>
      </c>
      <c r="N953" s="17" t="str">
        <f>CONCATENATE(HOUR(Tabela132[[#This Row],[DATA INICIO]]),":",MINUTE(Tabela132[[#This Row],[DATA INICIO]]))</f>
        <v>17:22</v>
      </c>
      <c r="O953" s="12"/>
    </row>
    <row r="954" spans="1:15" ht="51" hidden="1" x14ac:dyDescent="0.25">
      <c r="A954" s="22" t="s">
        <v>113</v>
      </c>
      <c r="B954" s="23" t="s">
        <v>717</v>
      </c>
      <c r="C954" s="26" t="s">
        <v>222</v>
      </c>
      <c r="D954" s="28" t="s">
        <v>66</v>
      </c>
      <c r="E954" s="11" t="str">
        <f>CONCATENATE(Tabela132[[#This Row],[TRAMITE_SETOR]],"_Atualiz")</f>
        <v>CPL_Atualiz</v>
      </c>
      <c r="F954" s="12" t="s">
        <v>67</v>
      </c>
      <c r="G954" s="12"/>
      <c r="H954" s="25">
        <v>41269.774305555555</v>
      </c>
      <c r="I954" s="25">
        <v>41292.582638888889</v>
      </c>
      <c r="J954" s="26" t="s">
        <v>741</v>
      </c>
      <c r="K954" s="14">
        <f t="shared" si="28"/>
        <v>22.808333333334303</v>
      </c>
      <c r="L954" s="15">
        <f t="shared" si="29"/>
        <v>22.808333333334303</v>
      </c>
      <c r="M954" s="16">
        <f>NETWORKDAYS.INTL(DATE(YEAR(H954),MONTH(I954),DAY(H954)),DATE(YEAR(I954),MONTH(I954),DAY(I954)),1,[1]LISTAFERIADOS!$B$2:$B$194)</f>
        <v>232</v>
      </c>
      <c r="N954" s="17" t="str">
        <f>CONCATENATE(HOUR(Tabela132[[#This Row],[DATA INICIO]]),":",MINUTE(Tabela132[[#This Row],[DATA INICIO]]))</f>
        <v>18:35</v>
      </c>
      <c r="O954" s="12"/>
    </row>
    <row r="955" spans="1:15" ht="25.5" hidden="1" x14ac:dyDescent="0.25">
      <c r="A955" s="22" t="s">
        <v>113</v>
      </c>
      <c r="B955" s="23" t="s">
        <v>717</v>
      </c>
      <c r="C955" s="26" t="s">
        <v>222</v>
      </c>
      <c r="D955" s="28" t="s">
        <v>69</v>
      </c>
      <c r="E955" s="11" t="str">
        <f>CONCATENATE(Tabela132[[#This Row],[TRAMITE_SETOR]],"_Atualiz")</f>
        <v>ASSDG_Atualiz</v>
      </c>
      <c r="F955" s="12" t="s">
        <v>70</v>
      </c>
      <c r="G955" s="12"/>
      <c r="H955" s="25">
        <v>41292.582638888889</v>
      </c>
      <c r="I955" s="25">
        <v>41292.75277777778</v>
      </c>
      <c r="J955" s="26" t="s">
        <v>742</v>
      </c>
      <c r="K955" s="14">
        <f t="shared" si="28"/>
        <v>0.17013888889050577</v>
      </c>
      <c r="L955" s="15">
        <f t="shared" si="29"/>
        <v>0.17013888889050577</v>
      </c>
      <c r="M955" s="16">
        <f>NETWORKDAYS.INTL(DATE(YEAR(H955),MONTH(I955),DAY(H955)),DATE(YEAR(I955),MONTH(I955),DAY(I955)),1,[1]LISTAFERIADOS!$B$2:$B$194)</f>
        <v>1</v>
      </c>
      <c r="N955" s="17" t="str">
        <f>CONCATENATE(HOUR(Tabela132[[#This Row],[DATA INICIO]]),":",MINUTE(Tabela132[[#This Row],[DATA INICIO]]))</f>
        <v>13:59</v>
      </c>
      <c r="O955" s="12"/>
    </row>
    <row r="956" spans="1:15" ht="51" hidden="1" x14ac:dyDescent="0.25">
      <c r="A956" s="22" t="s">
        <v>113</v>
      </c>
      <c r="B956" s="23" t="s">
        <v>717</v>
      </c>
      <c r="C956" s="26" t="s">
        <v>222</v>
      </c>
      <c r="D956" s="28" t="s">
        <v>21</v>
      </c>
      <c r="E956" s="11" t="str">
        <f>CONCATENATE(Tabela132[[#This Row],[TRAMITE_SETOR]],"_Atualiz")</f>
        <v>DG_Atualiz</v>
      </c>
      <c r="F956" s="12" t="s">
        <v>22</v>
      </c>
      <c r="G956" s="12"/>
      <c r="H956" s="25">
        <v>41292.75277777778</v>
      </c>
      <c r="I956" s="25">
        <v>41292.802083333336</v>
      </c>
      <c r="J956" s="26" t="s">
        <v>295</v>
      </c>
      <c r="K956" s="14">
        <f t="shared" si="28"/>
        <v>4.9305555556202307E-2</v>
      </c>
      <c r="L956" s="15">
        <f t="shared" si="29"/>
        <v>4.9305555556202307E-2</v>
      </c>
      <c r="M956" s="16">
        <f>NETWORKDAYS.INTL(DATE(YEAR(H956),MONTH(I956),DAY(H956)),DATE(YEAR(I956),MONTH(I956),DAY(I956)),1,[1]LISTAFERIADOS!$B$2:$B$194)</f>
        <v>1</v>
      </c>
      <c r="N956" s="17" t="str">
        <f>CONCATENATE(HOUR(Tabela132[[#This Row],[DATA INICIO]]),":",MINUTE(Tabela132[[#This Row],[DATA INICIO]]))</f>
        <v>18:4</v>
      </c>
      <c r="O956" s="12"/>
    </row>
    <row r="957" spans="1:15" ht="25.5" hidden="1" x14ac:dyDescent="0.25">
      <c r="A957" s="22" t="s">
        <v>113</v>
      </c>
      <c r="B957" s="23" t="s">
        <v>717</v>
      </c>
      <c r="C957" s="26" t="s">
        <v>222</v>
      </c>
      <c r="D957" s="28" t="s">
        <v>66</v>
      </c>
      <c r="E957" s="11" t="str">
        <f>CONCATENATE(Tabela132[[#This Row],[TRAMITE_SETOR]],"_Atualiz")</f>
        <v>CPL_Atualiz</v>
      </c>
      <c r="F957" s="12" t="s">
        <v>67</v>
      </c>
      <c r="G957" s="12"/>
      <c r="H957" s="25">
        <v>41292.802083333336</v>
      </c>
      <c r="I957" s="25">
        <v>41296.581944444442</v>
      </c>
      <c r="J957" s="26" t="s">
        <v>743</v>
      </c>
      <c r="K957" s="14">
        <f t="shared" si="28"/>
        <v>3.7798611111065838</v>
      </c>
      <c r="L957" s="15">
        <f t="shared" si="29"/>
        <v>3.7798611111065838</v>
      </c>
      <c r="M957" s="16">
        <f>NETWORKDAYS.INTL(DATE(YEAR(H957),MONTH(I957),DAY(H957)),DATE(YEAR(I957),MONTH(I957),DAY(I957)),1,[1]LISTAFERIADOS!$B$2:$B$194)</f>
        <v>3</v>
      </c>
      <c r="N957" s="17" t="str">
        <f>CONCATENATE(HOUR(Tabela132[[#This Row],[DATA INICIO]]),":",MINUTE(Tabela132[[#This Row],[DATA INICIO]]))</f>
        <v>19:15</v>
      </c>
      <c r="O957" s="12"/>
    </row>
    <row r="958" spans="1:15" ht="63.75" hidden="1" x14ac:dyDescent="0.25">
      <c r="A958" s="22" t="s">
        <v>113</v>
      </c>
      <c r="B958" s="23" t="s">
        <v>717</v>
      </c>
      <c r="C958" s="26" t="s">
        <v>222</v>
      </c>
      <c r="D958" s="28" t="s">
        <v>38</v>
      </c>
      <c r="E958" s="11" t="str">
        <f>CONCATENATE(Tabela132[[#This Row],[TRAMITE_SETOR]],"_Atualiz")</f>
        <v>SPO_Atualiz</v>
      </c>
      <c r="F958" s="12" t="s">
        <v>39</v>
      </c>
      <c r="G958" s="12"/>
      <c r="H958" s="25">
        <v>41296.581944444442</v>
      </c>
      <c r="I958" s="25">
        <v>41296.677777777775</v>
      </c>
      <c r="J958" s="26" t="s">
        <v>723</v>
      </c>
      <c r="K958" s="14">
        <f t="shared" si="28"/>
        <v>9.5833333332848269E-2</v>
      </c>
      <c r="L958" s="15">
        <f t="shared" si="29"/>
        <v>9.5833333332848269E-2</v>
      </c>
      <c r="M958" s="16">
        <f>NETWORKDAYS.INTL(DATE(YEAR(H958),MONTH(I958),DAY(H958)),DATE(YEAR(I958),MONTH(I958),DAY(I958)),1,[1]LISTAFERIADOS!$B$2:$B$194)</f>
        <v>1</v>
      </c>
      <c r="N958" s="17" t="str">
        <f>CONCATENATE(HOUR(Tabela132[[#This Row],[DATA INICIO]]),":",MINUTE(Tabela132[[#This Row],[DATA INICIO]]))</f>
        <v>13:58</v>
      </c>
      <c r="O958" s="12"/>
    </row>
    <row r="959" spans="1:15" ht="127.5" hidden="1" x14ac:dyDescent="0.25">
      <c r="A959" s="22" t="s">
        <v>113</v>
      </c>
      <c r="B959" s="23" t="s">
        <v>717</v>
      </c>
      <c r="C959" s="26" t="s">
        <v>222</v>
      </c>
      <c r="D959" s="28" t="s">
        <v>35</v>
      </c>
      <c r="E959" s="11" t="str">
        <f>CONCATENATE(Tabela132[[#This Row],[TRAMITE_SETOR]],"_Atualiz")</f>
        <v>SECADM_Atualiz</v>
      </c>
      <c r="F959" s="12" t="s">
        <v>36</v>
      </c>
      <c r="G959" s="12"/>
      <c r="H959" s="25">
        <v>41296.677777777775</v>
      </c>
      <c r="I959" s="25">
        <v>41296.740972222222</v>
      </c>
      <c r="J959" s="26" t="s">
        <v>744</v>
      </c>
      <c r="K959" s="14">
        <f t="shared" si="28"/>
        <v>6.3194444446708076E-2</v>
      </c>
      <c r="L959" s="15">
        <f t="shared" si="29"/>
        <v>6.3194444446708076E-2</v>
      </c>
      <c r="M959" s="16">
        <f>NETWORKDAYS.INTL(DATE(YEAR(H959),MONTH(I959),DAY(H959)),DATE(YEAR(I959),MONTH(I959),DAY(I959)),1,[1]LISTAFERIADOS!$B$2:$B$194)</f>
        <v>1</v>
      </c>
      <c r="N959" s="17" t="str">
        <f>CONCATENATE(HOUR(Tabela132[[#This Row],[DATA INICIO]]),":",MINUTE(Tabela132[[#This Row],[DATA INICIO]]))</f>
        <v>16:16</v>
      </c>
      <c r="O959" s="12"/>
    </row>
    <row r="960" spans="1:15" ht="25.5" hidden="1" x14ac:dyDescent="0.25">
      <c r="A960" s="22" t="s">
        <v>113</v>
      </c>
      <c r="B960" s="23" t="s">
        <v>717</v>
      </c>
      <c r="C960" s="26" t="s">
        <v>222</v>
      </c>
      <c r="D960" s="28" t="s">
        <v>47</v>
      </c>
      <c r="E960" s="11" t="str">
        <f>CONCATENATE(Tabela132[[#This Row],[TRAMITE_SETOR]],"_Atualiz")</f>
        <v>CLC_Atualiz</v>
      </c>
      <c r="F960" s="12" t="s">
        <v>48</v>
      </c>
      <c r="G960" s="12"/>
      <c r="H960" s="25">
        <v>41296.740972222222</v>
      </c>
      <c r="I960" s="25">
        <v>41297.679861111108</v>
      </c>
      <c r="J960" s="26" t="s">
        <v>271</v>
      </c>
      <c r="K960" s="14">
        <f t="shared" si="28"/>
        <v>0.93888888888614019</v>
      </c>
      <c r="L960" s="15">
        <f t="shared" si="29"/>
        <v>0.93888888888614019</v>
      </c>
      <c r="M960" s="16">
        <f>NETWORKDAYS.INTL(DATE(YEAR(H960),MONTH(I960),DAY(H960)),DATE(YEAR(I960),MONTH(I960),DAY(I960)),1,[1]LISTAFERIADOS!$B$2:$B$194)</f>
        <v>2</v>
      </c>
      <c r="N960" s="17" t="str">
        <f>CONCATENATE(HOUR(Tabela132[[#This Row],[DATA INICIO]]),":",MINUTE(Tabela132[[#This Row],[DATA INICIO]]))</f>
        <v>17:47</v>
      </c>
      <c r="O960" s="12"/>
    </row>
    <row r="961" spans="1:15" ht="63.75" hidden="1" x14ac:dyDescent="0.25">
      <c r="A961" s="22" t="s">
        <v>113</v>
      </c>
      <c r="B961" s="23" t="s">
        <v>717</v>
      </c>
      <c r="C961" s="26" t="s">
        <v>222</v>
      </c>
      <c r="D961" s="28" t="s">
        <v>54</v>
      </c>
      <c r="E961" s="11" t="str">
        <f>CONCATENATE(Tabela132[[#This Row],[TRAMITE_SETOR]],"_Atualiz")</f>
        <v>SCON_Atualiz</v>
      </c>
      <c r="F961" s="12" t="s">
        <v>55</v>
      </c>
      <c r="G961" s="12"/>
      <c r="H961" s="25">
        <v>41297.679861111108</v>
      </c>
      <c r="I961" s="25">
        <v>41310.770833333336</v>
      </c>
      <c r="J961" s="26" t="s">
        <v>745</v>
      </c>
      <c r="K961" s="14">
        <f t="shared" si="28"/>
        <v>13.09097222222772</v>
      </c>
      <c r="L961" s="15">
        <f t="shared" si="29"/>
        <v>13.09097222222772</v>
      </c>
      <c r="M961" s="16">
        <f>NETWORKDAYS.INTL(DATE(YEAR(H961),MONTH(I961),DAY(H961)),DATE(YEAR(I961),MONTH(I961),DAY(I961)),1,[1]LISTAFERIADOS!$B$2:$B$194)</f>
        <v>-12</v>
      </c>
      <c r="N961" s="17" t="str">
        <f>CONCATENATE(HOUR(Tabela132[[#This Row],[DATA INICIO]]),":",MINUTE(Tabela132[[#This Row],[DATA INICIO]]))</f>
        <v>16:19</v>
      </c>
      <c r="O961" s="12"/>
    </row>
    <row r="962" spans="1:15" ht="25.5" hidden="1" x14ac:dyDescent="0.25">
      <c r="A962" s="22" t="s">
        <v>113</v>
      </c>
      <c r="B962" s="23" t="s">
        <v>717</v>
      </c>
      <c r="C962" s="26" t="s">
        <v>222</v>
      </c>
      <c r="D962" s="28" t="s">
        <v>443</v>
      </c>
      <c r="E962" s="11" t="str">
        <f>CONCATENATE(Tabela132[[#This Row],[TRAMITE_SETOR]],"_Atualiz")</f>
        <v>SIASG_Atualiz</v>
      </c>
      <c r="F962" s="12" t="s">
        <v>444</v>
      </c>
      <c r="G962" s="12"/>
      <c r="H962" s="25">
        <v>41310.770833333336</v>
      </c>
      <c r="I962" s="25">
        <v>41311.727083333331</v>
      </c>
      <c r="J962" s="26" t="s">
        <v>746</v>
      </c>
      <c r="K962" s="14">
        <f t="shared" ref="K962:K1025" si="30">IF(OR(H962="-",I962="-"),0,I962-H962)</f>
        <v>0.95624999999563443</v>
      </c>
      <c r="L962" s="15">
        <f t="shared" ref="L962:L1025" si="31">K962</f>
        <v>0.95624999999563443</v>
      </c>
      <c r="M962" s="16">
        <f>NETWORKDAYS.INTL(DATE(YEAR(H962),MONTH(I962),DAY(H962)),DATE(YEAR(I962),MONTH(I962),DAY(I962)),1,[1]LISTAFERIADOS!$B$2:$B$194)</f>
        <v>2</v>
      </c>
      <c r="N962" s="17" t="str">
        <f>CONCATENATE(HOUR(Tabela132[[#This Row],[DATA INICIO]]),":",MINUTE(Tabela132[[#This Row],[DATA INICIO]]))</f>
        <v>18:30</v>
      </c>
      <c r="O962" s="12"/>
    </row>
    <row r="963" spans="1:15" ht="89.25" hidden="1" x14ac:dyDescent="0.25">
      <c r="A963" s="22" t="s">
        <v>113</v>
      </c>
      <c r="B963" s="23" t="s">
        <v>717</v>
      </c>
      <c r="C963" s="26" t="s">
        <v>222</v>
      </c>
      <c r="D963" s="28" t="s">
        <v>54</v>
      </c>
      <c r="E963" s="11" t="str">
        <f>CONCATENATE(Tabela132[[#This Row],[TRAMITE_SETOR]],"_Atualiz")</f>
        <v>SCON_Atualiz</v>
      </c>
      <c r="F963" s="12" t="s">
        <v>55</v>
      </c>
      <c r="G963" s="12"/>
      <c r="H963" s="25">
        <v>41311.727083333331</v>
      </c>
      <c r="I963" s="25">
        <v>41313.765277777777</v>
      </c>
      <c r="J963" s="26" t="s">
        <v>747</v>
      </c>
      <c r="K963" s="14">
        <f t="shared" si="30"/>
        <v>2.0381944444452529</v>
      </c>
      <c r="L963" s="15">
        <f t="shared" si="31"/>
        <v>2.0381944444452529</v>
      </c>
      <c r="M963" s="16">
        <f>NETWORKDAYS.INTL(DATE(YEAR(H963),MONTH(I963),DAY(H963)),DATE(YEAR(I963),MONTH(I963),DAY(I963)),1,[1]LISTAFERIADOS!$B$2:$B$194)</f>
        <v>3</v>
      </c>
      <c r="N963" s="17" t="str">
        <f>CONCATENATE(HOUR(Tabela132[[#This Row],[DATA INICIO]]),":",MINUTE(Tabela132[[#This Row],[DATA INICIO]]))</f>
        <v>17:27</v>
      </c>
      <c r="O963" s="12"/>
    </row>
    <row r="964" spans="1:15" ht="76.5" hidden="1" x14ac:dyDescent="0.25">
      <c r="A964" s="22" t="s">
        <v>113</v>
      </c>
      <c r="B964" s="23" t="s">
        <v>717</v>
      </c>
      <c r="C964" s="26" t="s">
        <v>222</v>
      </c>
      <c r="D964" s="28" t="s">
        <v>47</v>
      </c>
      <c r="E964" s="11" t="str">
        <f>CONCATENATE(Tabela132[[#This Row],[TRAMITE_SETOR]],"_Atualiz")</f>
        <v>CLC_Atualiz</v>
      </c>
      <c r="F964" s="12" t="s">
        <v>48</v>
      </c>
      <c r="G964" s="12"/>
      <c r="H964" s="25">
        <v>41313.765277777777</v>
      </c>
      <c r="I964" s="25">
        <v>41313.79791666667</v>
      </c>
      <c r="J964" s="26" t="s">
        <v>748</v>
      </c>
      <c r="K964" s="14">
        <f t="shared" si="30"/>
        <v>3.2638888893416151E-2</v>
      </c>
      <c r="L964" s="15">
        <f t="shared" si="31"/>
        <v>3.2638888893416151E-2</v>
      </c>
      <c r="M964" s="16">
        <f>NETWORKDAYS.INTL(DATE(YEAR(H964),MONTH(I964),DAY(H964)),DATE(YEAR(I964),MONTH(I964),DAY(I964)),1,[1]LISTAFERIADOS!$B$2:$B$194)</f>
        <v>1</v>
      </c>
      <c r="N964" s="17" t="str">
        <f>CONCATENATE(HOUR(Tabela132[[#This Row],[DATA INICIO]]),":",MINUTE(Tabela132[[#This Row],[DATA INICIO]]))</f>
        <v>18:22</v>
      </c>
      <c r="O964" s="12"/>
    </row>
    <row r="965" spans="1:15" ht="38.25" hidden="1" x14ac:dyDescent="0.25">
      <c r="A965" s="22" t="s">
        <v>113</v>
      </c>
      <c r="B965" s="23" t="s">
        <v>717</v>
      </c>
      <c r="C965" s="26" t="s">
        <v>222</v>
      </c>
      <c r="D965" s="28" t="s">
        <v>80</v>
      </c>
      <c r="E965" s="11" t="str">
        <f>CONCATENATE(Tabela132[[#This Row],[TRAMITE_SETOR]],"_Atualiz")</f>
        <v>SAEO_Atualiz</v>
      </c>
      <c r="F965" s="12" t="s">
        <v>81</v>
      </c>
      <c r="G965" s="12"/>
      <c r="H965" s="25">
        <v>41313.79791666667</v>
      </c>
      <c r="I965" s="25">
        <v>41318.711111111108</v>
      </c>
      <c r="J965" s="26" t="s">
        <v>448</v>
      </c>
      <c r="K965" s="14">
        <f t="shared" si="30"/>
        <v>4.9131944444379769</v>
      </c>
      <c r="L965" s="15">
        <f t="shared" si="31"/>
        <v>4.9131944444379769</v>
      </c>
      <c r="M965" s="16">
        <f>NETWORKDAYS.INTL(DATE(YEAR(H965),MONTH(I965),DAY(H965)),DATE(YEAR(I965),MONTH(I965),DAY(I965)),1,[1]LISTAFERIADOS!$B$2:$B$194)</f>
        <v>2</v>
      </c>
      <c r="N965" s="17" t="str">
        <f>CONCATENATE(HOUR(Tabela132[[#This Row],[DATA INICIO]]),":",MINUTE(Tabela132[[#This Row],[DATA INICIO]]))</f>
        <v>19:9</v>
      </c>
      <c r="O965" s="12"/>
    </row>
    <row r="966" spans="1:15" ht="51" hidden="1" x14ac:dyDescent="0.25">
      <c r="A966" s="22" t="s">
        <v>113</v>
      </c>
      <c r="B966" s="23" t="s">
        <v>717</v>
      </c>
      <c r="C966" s="23" t="s">
        <v>666</v>
      </c>
      <c r="D966" s="29" t="s">
        <v>38</v>
      </c>
      <c r="E966" s="11" t="str">
        <f>CONCATENATE(Tabela132[[#This Row],[TRAMITE_SETOR]],"_Atualiz")</f>
        <v>SPO_Atualiz</v>
      </c>
      <c r="F966" s="12" t="s">
        <v>39</v>
      </c>
      <c r="G966" s="12"/>
      <c r="H966" s="25">
        <v>41318.711111111108</v>
      </c>
      <c r="I966" s="25">
        <v>41346.813888888886</v>
      </c>
      <c r="J966" s="26" t="s">
        <v>749</v>
      </c>
      <c r="K966" s="14">
        <f t="shared" si="30"/>
        <v>28.102777777778101</v>
      </c>
      <c r="L966" s="15">
        <f t="shared" si="31"/>
        <v>28.102777777778101</v>
      </c>
      <c r="M966" s="16">
        <f>NETWORKDAYS.INTL(DATE(YEAR(H966),MONTH(I966),DAY(H966)),DATE(YEAR(I966),MONTH(I966),DAY(I966)),1,[1]LISTAFERIADOS!$B$2:$B$194)</f>
        <v>1</v>
      </c>
      <c r="N966" s="17" t="str">
        <f>CONCATENATE(HOUR(Tabela132[[#This Row],[DATA INICIO]]),":",MINUTE(Tabela132[[#This Row],[DATA INICIO]]))</f>
        <v>17:4</v>
      </c>
      <c r="O966" s="12"/>
    </row>
    <row r="967" spans="1:15" hidden="1" x14ac:dyDescent="0.25">
      <c r="A967" s="22" t="s">
        <v>113</v>
      </c>
      <c r="B967" s="23" t="s">
        <v>750</v>
      </c>
      <c r="C967" s="26" t="s">
        <v>666</v>
      </c>
      <c r="D967" s="28" t="s">
        <v>667</v>
      </c>
      <c r="E967" s="11" t="str">
        <f>CONCATENATE(Tabela132[[#This Row],[TRAMITE_SETOR]],"_Atualiz")</f>
        <v>SMCI_Atualiz</v>
      </c>
      <c r="F967" s="12" t="s">
        <v>668</v>
      </c>
      <c r="G967" s="12"/>
      <c r="H967" s="25">
        <v>40926.791666666664</v>
      </c>
      <c r="I967" s="25">
        <v>40927.791666666664</v>
      </c>
      <c r="J967" s="26" t="s">
        <v>20</v>
      </c>
      <c r="K967" s="14">
        <f t="shared" si="30"/>
        <v>1</v>
      </c>
      <c r="L967" s="15">
        <f t="shared" si="31"/>
        <v>1</v>
      </c>
      <c r="M967" s="16">
        <f>NETWORKDAYS.INTL(DATE(YEAR(H967),MONTH(I967),DAY(H967)),DATE(YEAR(I967),MONTH(I967),DAY(I967)),1,[1]LISTAFERIADOS!$B$2:$B$194)</f>
        <v>2</v>
      </c>
      <c r="N967" s="17" t="str">
        <f>CONCATENATE(HOUR(Tabela132[[#This Row],[DATA INICIO]]),":",MINUTE(Tabela132[[#This Row],[DATA INICIO]]))</f>
        <v>19:0</v>
      </c>
      <c r="O967" s="12"/>
    </row>
    <row r="968" spans="1:15" hidden="1" x14ac:dyDescent="0.25">
      <c r="A968" s="22" t="s">
        <v>113</v>
      </c>
      <c r="B968" s="23" t="s">
        <v>750</v>
      </c>
      <c r="C968" s="26" t="s">
        <v>666</v>
      </c>
      <c r="D968" s="28" t="s">
        <v>484</v>
      </c>
      <c r="E968" s="11" t="str">
        <f>CONCATENATE(Tabela132[[#This Row],[TRAMITE_SETOR]],"_Atualiz")</f>
        <v>SMIC_Atualiz</v>
      </c>
      <c r="F968" s="12" t="s">
        <v>303</v>
      </c>
      <c r="G968" s="19" t="s">
        <v>26</v>
      </c>
      <c r="H968" s="25">
        <v>40927.791666666664</v>
      </c>
      <c r="I968" s="25">
        <v>40928.781944444447</v>
      </c>
      <c r="J968" s="26" t="s">
        <v>418</v>
      </c>
      <c r="K968" s="14">
        <f t="shared" si="30"/>
        <v>0.99027777778246673</v>
      </c>
      <c r="L968" s="15">
        <f t="shared" si="31"/>
        <v>0.99027777778246673</v>
      </c>
      <c r="M968" s="16">
        <f>NETWORKDAYS.INTL(DATE(YEAR(H968),MONTH(I968),DAY(H968)),DATE(YEAR(I968),MONTH(I968),DAY(I968)),1,[1]LISTAFERIADOS!$B$2:$B$194)</f>
        <v>2</v>
      </c>
      <c r="N968" s="17" t="str">
        <f>CONCATENATE(HOUR(Tabela132[[#This Row],[DATA INICIO]]),":",MINUTE(Tabela132[[#This Row],[DATA INICIO]]))</f>
        <v>19:0</v>
      </c>
      <c r="O968" s="12"/>
    </row>
    <row r="969" spans="1:15" ht="25.5" hidden="1" x14ac:dyDescent="0.25">
      <c r="A969" s="22" t="s">
        <v>113</v>
      </c>
      <c r="B969" s="23" t="s">
        <v>750</v>
      </c>
      <c r="C969" s="26" t="s">
        <v>666</v>
      </c>
      <c r="D969" s="28" t="s">
        <v>35</v>
      </c>
      <c r="E969" s="11" t="str">
        <f>CONCATENATE(Tabela132[[#This Row],[TRAMITE_SETOR]],"_Atualiz")</f>
        <v>SECADM_Atualiz</v>
      </c>
      <c r="F969" s="12" t="s">
        <v>36</v>
      </c>
      <c r="G969" s="12"/>
      <c r="H969" s="25">
        <v>40928.781944444447</v>
      </c>
      <c r="I969" s="25">
        <v>40932.789583333331</v>
      </c>
      <c r="J969" s="26" t="s">
        <v>98</v>
      </c>
      <c r="K969" s="14">
        <f t="shared" si="30"/>
        <v>4.007638888884685</v>
      </c>
      <c r="L969" s="15">
        <f t="shared" si="31"/>
        <v>4.007638888884685</v>
      </c>
      <c r="M969" s="16">
        <f>NETWORKDAYS.INTL(DATE(YEAR(H969),MONTH(I969),DAY(H969)),DATE(YEAR(I969),MONTH(I969),DAY(I969)),1,[1]LISTAFERIADOS!$B$2:$B$194)</f>
        <v>3</v>
      </c>
      <c r="N969" s="17" t="str">
        <f>CONCATENATE(HOUR(Tabela132[[#This Row],[DATA INICIO]]),":",MINUTE(Tabela132[[#This Row],[DATA INICIO]]))</f>
        <v>18:46</v>
      </c>
      <c r="O969" s="12"/>
    </row>
    <row r="970" spans="1:15" hidden="1" x14ac:dyDescent="0.25">
      <c r="A970" s="22" t="s">
        <v>113</v>
      </c>
      <c r="B970" s="23" t="s">
        <v>750</v>
      </c>
      <c r="C970" s="26" t="s">
        <v>666</v>
      </c>
      <c r="D970" s="28" t="s">
        <v>21</v>
      </c>
      <c r="E970" s="11" t="str">
        <f>CONCATENATE(Tabela132[[#This Row],[TRAMITE_SETOR]],"_Atualiz")</f>
        <v>DG_Atualiz</v>
      </c>
      <c r="F970" s="12" t="s">
        <v>22</v>
      </c>
      <c r="G970" s="12"/>
      <c r="H970" s="25">
        <v>40932.789583333331</v>
      </c>
      <c r="I970" s="25">
        <v>40932.824305555558</v>
      </c>
      <c r="J970" s="26" t="s">
        <v>751</v>
      </c>
      <c r="K970" s="14">
        <f t="shared" si="30"/>
        <v>3.4722222226264421E-2</v>
      </c>
      <c r="L970" s="15">
        <f t="shared" si="31"/>
        <v>3.4722222226264421E-2</v>
      </c>
      <c r="M970" s="16">
        <f>NETWORKDAYS.INTL(DATE(YEAR(H970),MONTH(I970),DAY(H970)),DATE(YEAR(I970),MONTH(I970),DAY(I970)),1,[1]LISTAFERIADOS!$B$2:$B$194)</f>
        <v>1</v>
      </c>
      <c r="N970" s="17" t="str">
        <f>CONCATENATE(HOUR(Tabela132[[#This Row],[DATA INICIO]]),":",MINUTE(Tabela132[[#This Row],[DATA INICIO]]))</f>
        <v>18:57</v>
      </c>
      <c r="O970" s="12"/>
    </row>
    <row r="971" spans="1:15" ht="76.5" hidden="1" x14ac:dyDescent="0.25">
      <c r="A971" s="22" t="s">
        <v>113</v>
      </c>
      <c r="B971" s="23" t="s">
        <v>750</v>
      </c>
      <c r="C971" s="26" t="s">
        <v>666</v>
      </c>
      <c r="D971" s="28" t="s">
        <v>50</v>
      </c>
      <c r="E971" s="11" t="str">
        <f>CONCATENATE(Tabela132[[#This Row],[TRAMITE_SETOR]],"_Atualiz")</f>
        <v>SC_Atualiz</v>
      </c>
      <c r="F971" s="12" t="s">
        <v>51</v>
      </c>
      <c r="G971" s="12"/>
      <c r="H971" s="25">
        <v>40932.824305555558</v>
      </c>
      <c r="I971" s="25">
        <v>40934.724999999999</v>
      </c>
      <c r="J971" s="26" t="s">
        <v>752</v>
      </c>
      <c r="K971" s="14">
        <f t="shared" si="30"/>
        <v>1.9006944444408873</v>
      </c>
      <c r="L971" s="15">
        <f t="shared" si="31"/>
        <v>1.9006944444408873</v>
      </c>
      <c r="M971" s="16">
        <f>NETWORKDAYS.INTL(DATE(YEAR(H971),MONTH(I971),DAY(H971)),DATE(YEAR(I971),MONTH(I971),DAY(I971)),1,[1]LISTAFERIADOS!$B$2:$B$194)</f>
        <v>3</v>
      </c>
      <c r="N971" s="17" t="str">
        <f>CONCATENATE(HOUR(Tabela132[[#This Row],[DATA INICIO]]),":",MINUTE(Tabela132[[#This Row],[DATA INICIO]]))</f>
        <v>19:47</v>
      </c>
      <c r="O971" s="12"/>
    </row>
    <row r="972" spans="1:15" ht="25.5" hidden="1" x14ac:dyDescent="0.25">
      <c r="A972" s="22" t="s">
        <v>113</v>
      </c>
      <c r="B972" s="23" t="s">
        <v>750</v>
      </c>
      <c r="C972" s="26" t="s">
        <v>666</v>
      </c>
      <c r="D972" s="28" t="s">
        <v>47</v>
      </c>
      <c r="E972" s="11" t="str">
        <f>CONCATENATE(Tabela132[[#This Row],[TRAMITE_SETOR]],"_Atualiz")</f>
        <v>CLC_Atualiz</v>
      </c>
      <c r="F972" s="12" t="s">
        <v>48</v>
      </c>
      <c r="G972" s="12"/>
      <c r="H972" s="25">
        <v>40934.724999999999</v>
      </c>
      <c r="I972" s="25">
        <v>40934.74722222222</v>
      </c>
      <c r="J972" s="26" t="s">
        <v>753</v>
      </c>
      <c r="K972" s="14">
        <f t="shared" si="30"/>
        <v>2.2222222221898846E-2</v>
      </c>
      <c r="L972" s="15">
        <f t="shared" si="31"/>
        <v>2.2222222221898846E-2</v>
      </c>
      <c r="M972" s="16">
        <f>NETWORKDAYS.INTL(DATE(YEAR(H972),MONTH(I972),DAY(H972)),DATE(YEAR(I972),MONTH(I972),DAY(I972)),1,[1]LISTAFERIADOS!$B$2:$B$194)</f>
        <v>1</v>
      </c>
      <c r="N972" s="17" t="str">
        <f>CONCATENATE(HOUR(Tabela132[[#This Row],[DATA INICIO]]),":",MINUTE(Tabela132[[#This Row],[DATA INICIO]]))</f>
        <v>17:24</v>
      </c>
      <c r="O972" s="12"/>
    </row>
    <row r="973" spans="1:15" ht="51" hidden="1" x14ac:dyDescent="0.25">
      <c r="A973" s="22" t="s">
        <v>113</v>
      </c>
      <c r="B973" s="23" t="s">
        <v>750</v>
      </c>
      <c r="C973" s="26" t="s">
        <v>666</v>
      </c>
      <c r="D973" s="28" t="s">
        <v>239</v>
      </c>
      <c r="E973" s="11" t="str">
        <f>CONCATENATE(Tabela132[[#This Row],[TRAMITE_SETOR]],"_Atualiz")</f>
        <v>SLIC_Atualiz</v>
      </c>
      <c r="F973" s="12" t="s">
        <v>240</v>
      </c>
      <c r="G973" s="12"/>
      <c r="H973" s="25">
        <v>40934.74722222222</v>
      </c>
      <c r="I973" s="25">
        <v>40935.747916666667</v>
      </c>
      <c r="J973" s="26" t="s">
        <v>363</v>
      </c>
      <c r="K973" s="14">
        <f t="shared" si="30"/>
        <v>1.0006944444467081</v>
      </c>
      <c r="L973" s="15">
        <f t="shared" si="31"/>
        <v>1.0006944444467081</v>
      </c>
      <c r="M973" s="16">
        <f>NETWORKDAYS.INTL(DATE(YEAR(H973),MONTH(I973),DAY(H973)),DATE(YEAR(I973),MONTH(I973),DAY(I973)),1,[1]LISTAFERIADOS!$B$2:$B$194)</f>
        <v>2</v>
      </c>
      <c r="N973" s="17" t="str">
        <f>CONCATENATE(HOUR(Tabela132[[#This Row],[DATA INICIO]]),":",MINUTE(Tabela132[[#This Row],[DATA INICIO]]))</f>
        <v>17:56</v>
      </c>
      <c r="O973" s="12"/>
    </row>
    <row r="974" spans="1:15" ht="76.5" hidden="1" x14ac:dyDescent="0.25">
      <c r="A974" s="22" t="s">
        <v>113</v>
      </c>
      <c r="B974" s="23" t="s">
        <v>750</v>
      </c>
      <c r="C974" s="26" t="s">
        <v>666</v>
      </c>
      <c r="D974" s="28" t="s">
        <v>754</v>
      </c>
      <c r="E974" s="11" t="str">
        <f>CONCATENATE(Tabela132[[#This Row],[TRAMITE_SETOR]],"_Atualiz")</f>
        <v>GABSA_Atualiz</v>
      </c>
      <c r="F974" s="12" t="s">
        <v>755</v>
      </c>
      <c r="G974" s="12"/>
      <c r="H974" s="25">
        <v>40935.747916666667</v>
      </c>
      <c r="I974" s="25">
        <v>40939.684027777781</v>
      </c>
      <c r="J974" s="26" t="s">
        <v>756</v>
      </c>
      <c r="K974" s="14">
        <f t="shared" si="30"/>
        <v>3.9361111111138598</v>
      </c>
      <c r="L974" s="15">
        <f t="shared" si="31"/>
        <v>3.9361111111138598</v>
      </c>
      <c r="M974" s="16">
        <f>NETWORKDAYS.INTL(DATE(YEAR(H974),MONTH(I974),DAY(H974)),DATE(YEAR(I974),MONTH(I974),DAY(I974)),1,[1]LISTAFERIADOS!$B$2:$B$194)</f>
        <v>3</v>
      </c>
      <c r="N974" s="17" t="str">
        <f>CONCATENATE(HOUR(Tabela132[[#This Row],[DATA INICIO]]),":",MINUTE(Tabela132[[#This Row],[DATA INICIO]]))</f>
        <v>17:57</v>
      </c>
      <c r="O974" s="12"/>
    </row>
    <row r="975" spans="1:15" ht="140.25" hidden="1" x14ac:dyDescent="0.25">
      <c r="A975" s="22" t="s">
        <v>113</v>
      </c>
      <c r="B975" s="23" t="s">
        <v>750</v>
      </c>
      <c r="C975" s="26" t="s">
        <v>666</v>
      </c>
      <c r="D975" s="28" t="s">
        <v>21</v>
      </c>
      <c r="E975" s="11" t="str">
        <f>CONCATENATE(Tabela132[[#This Row],[TRAMITE_SETOR]],"_Atualiz")</f>
        <v>DG_Atualiz</v>
      </c>
      <c r="F975" s="12" t="s">
        <v>22</v>
      </c>
      <c r="G975" s="12"/>
      <c r="H975" s="25">
        <v>40939.684027777781</v>
      </c>
      <c r="I975" s="25">
        <v>40939.768055555556</v>
      </c>
      <c r="J975" s="26" t="s">
        <v>757</v>
      </c>
      <c r="K975" s="14">
        <f t="shared" si="30"/>
        <v>8.4027777775190771E-2</v>
      </c>
      <c r="L975" s="15">
        <f t="shared" si="31"/>
        <v>8.4027777775190771E-2</v>
      </c>
      <c r="M975" s="16">
        <f>NETWORKDAYS.INTL(DATE(YEAR(H975),MONTH(I975),DAY(H975)),DATE(YEAR(I975),MONTH(I975),DAY(I975)),1,[1]LISTAFERIADOS!$B$2:$B$194)</f>
        <v>1</v>
      </c>
      <c r="N975" s="17" t="str">
        <f>CONCATENATE(HOUR(Tabela132[[#This Row],[DATA INICIO]]),":",MINUTE(Tabela132[[#This Row],[DATA INICIO]]))</f>
        <v>16:25</v>
      </c>
      <c r="O975" s="12"/>
    </row>
    <row r="976" spans="1:15" ht="51" hidden="1" x14ac:dyDescent="0.25">
      <c r="A976" s="22" t="s">
        <v>113</v>
      </c>
      <c r="B976" s="23" t="s">
        <v>750</v>
      </c>
      <c r="C976" s="26" t="s">
        <v>666</v>
      </c>
      <c r="D976" s="28" t="s">
        <v>47</v>
      </c>
      <c r="E976" s="11" t="str">
        <f>CONCATENATE(Tabela132[[#This Row],[TRAMITE_SETOR]],"_Atualiz")</f>
        <v>CLC_Atualiz</v>
      </c>
      <c r="F976" s="12" t="s">
        <v>48</v>
      </c>
      <c r="G976" s="12"/>
      <c r="H976" s="25">
        <v>40939.768055555556</v>
      </c>
      <c r="I976" s="25">
        <v>40939.78402777778</v>
      </c>
      <c r="J976" s="26" t="s">
        <v>758</v>
      </c>
      <c r="K976" s="14">
        <f t="shared" si="30"/>
        <v>1.5972222223354038E-2</v>
      </c>
      <c r="L976" s="15">
        <f t="shared" si="31"/>
        <v>1.5972222223354038E-2</v>
      </c>
      <c r="M976" s="16">
        <f>NETWORKDAYS.INTL(DATE(YEAR(H976),MONTH(I976),DAY(H976)),DATE(YEAR(I976),MONTH(I976),DAY(I976)),1,[1]LISTAFERIADOS!$B$2:$B$194)</f>
        <v>1</v>
      </c>
      <c r="N976" s="17" t="str">
        <f>CONCATENATE(HOUR(Tabela132[[#This Row],[DATA INICIO]]),":",MINUTE(Tabela132[[#This Row],[DATA INICIO]]))</f>
        <v>18:26</v>
      </c>
      <c r="O976" s="12"/>
    </row>
    <row r="977" spans="1:15" ht="51" hidden="1" x14ac:dyDescent="0.25">
      <c r="A977" s="22" t="s">
        <v>113</v>
      </c>
      <c r="B977" s="23" t="s">
        <v>750</v>
      </c>
      <c r="C977" s="26" t="s">
        <v>666</v>
      </c>
      <c r="D977" s="28" t="s">
        <v>239</v>
      </c>
      <c r="E977" s="11" t="str">
        <f>CONCATENATE(Tabela132[[#This Row],[TRAMITE_SETOR]],"_Atualiz")</f>
        <v>SLIC_Atualiz</v>
      </c>
      <c r="F977" s="12" t="s">
        <v>240</v>
      </c>
      <c r="G977" s="12"/>
      <c r="H977" s="25">
        <v>40939.78402777778</v>
      </c>
      <c r="I977" s="25">
        <v>40940.574999999997</v>
      </c>
      <c r="J977" s="26" t="s">
        <v>363</v>
      </c>
      <c r="K977" s="14">
        <f t="shared" si="30"/>
        <v>0.79097222221753327</v>
      </c>
      <c r="L977" s="15">
        <f t="shared" si="31"/>
        <v>0.79097222221753327</v>
      </c>
      <c r="M977" s="16">
        <f>NETWORKDAYS.INTL(DATE(YEAR(H977),MONTH(I977),DAY(H977)),DATE(YEAR(I977),MONTH(I977),DAY(I977)),1,[1]LISTAFERIADOS!$B$2:$B$194)</f>
        <v>-21</v>
      </c>
      <c r="N977" s="17" t="str">
        <f>CONCATENATE(HOUR(Tabela132[[#This Row],[DATA INICIO]]),":",MINUTE(Tabela132[[#This Row],[DATA INICIO]]))</f>
        <v>18:49</v>
      </c>
      <c r="O977" s="12"/>
    </row>
    <row r="978" spans="1:15" ht="51" hidden="1" x14ac:dyDescent="0.25">
      <c r="A978" s="22" t="s">
        <v>113</v>
      </c>
      <c r="B978" s="23" t="s">
        <v>750</v>
      </c>
      <c r="C978" s="26" t="s">
        <v>666</v>
      </c>
      <c r="D978" s="28" t="s">
        <v>47</v>
      </c>
      <c r="E978" s="11" t="str">
        <f>CONCATENATE(Tabela132[[#This Row],[TRAMITE_SETOR]],"_Atualiz")</f>
        <v>CLC_Atualiz</v>
      </c>
      <c r="F978" s="12" t="s">
        <v>48</v>
      </c>
      <c r="G978" s="12"/>
      <c r="H978" s="25">
        <v>40940.574999999997</v>
      </c>
      <c r="I978" s="25">
        <v>40940.640972222223</v>
      </c>
      <c r="J978" s="26" t="s">
        <v>759</v>
      </c>
      <c r="K978" s="14">
        <f t="shared" si="30"/>
        <v>6.5972222226264421E-2</v>
      </c>
      <c r="L978" s="15">
        <f t="shared" si="31"/>
        <v>6.5972222226264421E-2</v>
      </c>
      <c r="M978" s="16">
        <f>NETWORKDAYS.INTL(DATE(YEAR(H978),MONTH(I978),DAY(H978)),DATE(YEAR(I978),MONTH(I978),DAY(I978)),1,[1]LISTAFERIADOS!$B$2:$B$194)</f>
        <v>1</v>
      </c>
      <c r="N978" s="17" t="str">
        <f>CONCATENATE(HOUR(Tabela132[[#This Row],[DATA INICIO]]),":",MINUTE(Tabela132[[#This Row],[DATA INICIO]]))</f>
        <v>13:48</v>
      </c>
      <c r="O978" s="12"/>
    </row>
    <row r="979" spans="1:15" ht="51" hidden="1" x14ac:dyDescent="0.25">
      <c r="A979" s="22" t="s">
        <v>113</v>
      </c>
      <c r="B979" s="23" t="s">
        <v>750</v>
      </c>
      <c r="C979" s="26" t="s">
        <v>666</v>
      </c>
      <c r="D979" s="28" t="s">
        <v>66</v>
      </c>
      <c r="E979" s="11" t="str">
        <f>CONCATENATE(Tabela132[[#This Row],[TRAMITE_SETOR]],"_Atualiz")</f>
        <v>CPL_Atualiz</v>
      </c>
      <c r="F979" s="12" t="s">
        <v>67</v>
      </c>
      <c r="G979" s="12"/>
      <c r="H979" s="25">
        <v>40940.640972222223</v>
      </c>
      <c r="I979" s="25">
        <v>40941.568749999999</v>
      </c>
      <c r="J979" s="26" t="s">
        <v>434</v>
      </c>
      <c r="K979" s="14">
        <f t="shared" si="30"/>
        <v>0.92777777777519077</v>
      </c>
      <c r="L979" s="15">
        <f t="shared" si="31"/>
        <v>0.92777777777519077</v>
      </c>
      <c r="M979" s="16">
        <f>NETWORKDAYS.INTL(DATE(YEAR(H979),MONTH(I979),DAY(H979)),DATE(YEAR(I979),MONTH(I979),DAY(I979)),1,[1]LISTAFERIADOS!$B$2:$B$194)</f>
        <v>2</v>
      </c>
      <c r="N979" s="17" t="str">
        <f>CONCATENATE(HOUR(Tabela132[[#This Row],[DATA INICIO]]),":",MINUTE(Tabela132[[#This Row],[DATA INICIO]]))</f>
        <v>15:23</v>
      </c>
      <c r="O979" s="12"/>
    </row>
    <row r="980" spans="1:15" ht="38.25" hidden="1" x14ac:dyDescent="0.25">
      <c r="A980" s="22" t="s">
        <v>113</v>
      </c>
      <c r="B980" s="23" t="s">
        <v>750</v>
      </c>
      <c r="C980" s="26" t="s">
        <v>666</v>
      </c>
      <c r="D980" s="28" t="s">
        <v>69</v>
      </c>
      <c r="E980" s="11" t="str">
        <f>CONCATENATE(Tabela132[[#This Row],[TRAMITE_SETOR]],"_Atualiz")</f>
        <v>ASSDG_Atualiz</v>
      </c>
      <c r="F980" s="12" t="s">
        <v>70</v>
      </c>
      <c r="G980" s="12"/>
      <c r="H980" s="25">
        <v>40941.568749999999</v>
      </c>
      <c r="I980" s="25">
        <v>40941.709027777775</v>
      </c>
      <c r="J980" s="26" t="s">
        <v>760</v>
      </c>
      <c r="K980" s="14">
        <f t="shared" si="30"/>
        <v>0.14027777777664596</v>
      </c>
      <c r="L980" s="15">
        <f t="shared" si="31"/>
        <v>0.14027777777664596</v>
      </c>
      <c r="M980" s="16">
        <f>NETWORKDAYS.INTL(DATE(YEAR(H980),MONTH(I980),DAY(H980)),DATE(YEAR(I980),MONTH(I980),DAY(I980)),1,[1]LISTAFERIADOS!$B$2:$B$194)</f>
        <v>1</v>
      </c>
      <c r="N980" s="17" t="str">
        <f>CONCATENATE(HOUR(Tabela132[[#This Row],[DATA INICIO]]),":",MINUTE(Tabela132[[#This Row],[DATA INICIO]]))</f>
        <v>13:39</v>
      </c>
      <c r="O980" s="12"/>
    </row>
    <row r="981" spans="1:15" ht="63.75" hidden="1" x14ac:dyDescent="0.25">
      <c r="A981" s="22" t="s">
        <v>113</v>
      </c>
      <c r="B981" s="23" t="s">
        <v>750</v>
      </c>
      <c r="C981" s="26" t="s">
        <v>666</v>
      </c>
      <c r="D981" s="28" t="s">
        <v>239</v>
      </c>
      <c r="E981" s="11" t="str">
        <f>CONCATENATE(Tabela132[[#This Row],[TRAMITE_SETOR]],"_Atualiz")</f>
        <v>SLIC_Atualiz</v>
      </c>
      <c r="F981" s="12" t="s">
        <v>240</v>
      </c>
      <c r="G981" s="12"/>
      <c r="H981" s="25">
        <v>40941.709027777775</v>
      </c>
      <c r="I981" s="25">
        <v>40946.597916666666</v>
      </c>
      <c r="J981" s="26" t="s">
        <v>609</v>
      </c>
      <c r="K981" s="14">
        <f t="shared" si="30"/>
        <v>4.8888888888905058</v>
      </c>
      <c r="L981" s="15">
        <f t="shared" si="31"/>
        <v>4.8888888888905058</v>
      </c>
      <c r="M981" s="16">
        <f>NETWORKDAYS.INTL(DATE(YEAR(H981),MONTH(I981),DAY(H981)),DATE(YEAR(I981),MONTH(I981),DAY(I981)),1,[1]LISTAFERIADOS!$B$2:$B$194)</f>
        <v>4</v>
      </c>
      <c r="N981" s="17" t="str">
        <f>CONCATENATE(HOUR(Tabela132[[#This Row],[DATA INICIO]]),":",MINUTE(Tabela132[[#This Row],[DATA INICIO]]))</f>
        <v>17:1</v>
      </c>
      <c r="O981" s="12"/>
    </row>
    <row r="982" spans="1:15" ht="38.25" hidden="1" x14ac:dyDescent="0.25">
      <c r="A982" s="22" t="s">
        <v>113</v>
      </c>
      <c r="B982" s="23" t="s">
        <v>750</v>
      </c>
      <c r="C982" s="26" t="s">
        <v>666</v>
      </c>
      <c r="D982" s="28" t="s">
        <v>66</v>
      </c>
      <c r="E982" s="11" t="str">
        <f>CONCATENATE(Tabela132[[#This Row],[TRAMITE_SETOR]],"_Atualiz")</f>
        <v>CPL_Atualiz</v>
      </c>
      <c r="F982" s="12" t="s">
        <v>67</v>
      </c>
      <c r="G982" s="12"/>
      <c r="H982" s="25">
        <v>40946.597916666666</v>
      </c>
      <c r="I982" s="25">
        <v>40946.665972222225</v>
      </c>
      <c r="J982" s="26" t="s">
        <v>604</v>
      </c>
      <c r="K982" s="14">
        <f t="shared" si="30"/>
        <v>6.805555555911269E-2</v>
      </c>
      <c r="L982" s="15">
        <f t="shared" si="31"/>
        <v>6.805555555911269E-2</v>
      </c>
      <c r="M982" s="16">
        <f>NETWORKDAYS.INTL(DATE(YEAR(H982),MONTH(I982),DAY(H982)),DATE(YEAR(I982),MONTH(I982),DAY(I982)),1,[1]LISTAFERIADOS!$B$2:$B$194)</f>
        <v>1</v>
      </c>
      <c r="N982" s="17" t="str">
        <f>CONCATENATE(HOUR(Tabela132[[#This Row],[DATA INICIO]]),":",MINUTE(Tabela132[[#This Row],[DATA INICIO]]))</f>
        <v>14:21</v>
      </c>
      <c r="O982" s="12"/>
    </row>
    <row r="983" spans="1:15" ht="25.5" hidden="1" x14ac:dyDescent="0.25">
      <c r="A983" s="22" t="s">
        <v>113</v>
      </c>
      <c r="B983" s="23" t="s">
        <v>750</v>
      </c>
      <c r="C983" s="26" t="s">
        <v>666</v>
      </c>
      <c r="D983" s="28" t="s">
        <v>239</v>
      </c>
      <c r="E983" s="11" t="str">
        <f>CONCATENATE(Tabela132[[#This Row],[TRAMITE_SETOR]],"_Atualiz")</f>
        <v>SLIC_Atualiz</v>
      </c>
      <c r="F983" s="12" t="s">
        <v>240</v>
      </c>
      <c r="G983" s="12"/>
      <c r="H983" s="25">
        <v>40946.665972222225</v>
      </c>
      <c r="I983" s="25">
        <v>40947.781944444447</v>
      </c>
      <c r="J983" s="26" t="s">
        <v>761</v>
      </c>
      <c r="K983" s="14">
        <f t="shared" si="30"/>
        <v>1.1159722222218988</v>
      </c>
      <c r="L983" s="15">
        <f t="shared" si="31"/>
        <v>1.1159722222218988</v>
      </c>
      <c r="M983" s="16">
        <f>NETWORKDAYS.INTL(DATE(YEAR(H983),MONTH(I983),DAY(H983)),DATE(YEAR(I983),MONTH(I983),DAY(I983)),1,[1]LISTAFERIADOS!$B$2:$B$194)</f>
        <v>2</v>
      </c>
      <c r="N983" s="17" t="str">
        <f>CONCATENATE(HOUR(Tabela132[[#This Row],[DATA INICIO]]),":",MINUTE(Tabela132[[#This Row],[DATA INICIO]]))</f>
        <v>15:59</v>
      </c>
      <c r="O983" s="12"/>
    </row>
    <row r="984" spans="1:15" ht="51" hidden="1" x14ac:dyDescent="0.25">
      <c r="A984" s="22" t="s">
        <v>113</v>
      </c>
      <c r="B984" s="23" t="s">
        <v>750</v>
      </c>
      <c r="C984" s="26" t="s">
        <v>666</v>
      </c>
      <c r="D984" s="28" t="s">
        <v>66</v>
      </c>
      <c r="E984" s="11" t="str">
        <f>CONCATENATE(Tabela132[[#This Row],[TRAMITE_SETOR]],"_Atualiz")</f>
        <v>CPL_Atualiz</v>
      </c>
      <c r="F984" s="12" t="s">
        <v>67</v>
      </c>
      <c r="G984" s="12"/>
      <c r="H984" s="25">
        <v>40947.781944444447</v>
      </c>
      <c r="I984" s="25">
        <v>40949.663194444445</v>
      </c>
      <c r="J984" s="26" t="s">
        <v>762</v>
      </c>
      <c r="K984" s="14">
        <f t="shared" si="30"/>
        <v>1.8812499999985448</v>
      </c>
      <c r="L984" s="15">
        <f t="shared" si="31"/>
        <v>1.8812499999985448</v>
      </c>
      <c r="M984" s="16">
        <f>NETWORKDAYS.INTL(DATE(YEAR(H984),MONTH(I984),DAY(H984)),DATE(YEAR(I984),MONTH(I984),DAY(I984)),1,[1]LISTAFERIADOS!$B$2:$B$194)</f>
        <v>3</v>
      </c>
      <c r="N984" s="17" t="str">
        <f>CONCATENATE(HOUR(Tabela132[[#This Row],[DATA INICIO]]),":",MINUTE(Tabela132[[#This Row],[DATA INICIO]]))</f>
        <v>18:46</v>
      </c>
      <c r="O984" s="12"/>
    </row>
    <row r="985" spans="1:15" hidden="1" x14ac:dyDescent="0.25">
      <c r="A985" s="22" t="s">
        <v>113</v>
      </c>
      <c r="B985" s="23" t="s">
        <v>750</v>
      </c>
      <c r="C985" s="26" t="s">
        <v>666</v>
      </c>
      <c r="D985" s="28" t="s">
        <v>239</v>
      </c>
      <c r="E985" s="11" t="str">
        <f>CONCATENATE(Tabela132[[#This Row],[TRAMITE_SETOR]],"_Atualiz")</f>
        <v>SLIC_Atualiz</v>
      </c>
      <c r="F985" s="12" t="s">
        <v>240</v>
      </c>
      <c r="G985" s="12"/>
      <c r="H985" s="25">
        <v>40949.663194444445</v>
      </c>
      <c r="I985" s="25">
        <v>40952.59097222222</v>
      </c>
      <c r="J985" s="26" t="s">
        <v>102</v>
      </c>
      <c r="K985" s="14">
        <f t="shared" si="30"/>
        <v>2.9277777777751908</v>
      </c>
      <c r="L985" s="15">
        <f t="shared" si="31"/>
        <v>2.9277777777751908</v>
      </c>
      <c r="M985" s="16">
        <f>NETWORKDAYS.INTL(DATE(YEAR(H985),MONTH(I985),DAY(H985)),DATE(YEAR(I985),MONTH(I985),DAY(I985)),1,[1]LISTAFERIADOS!$B$2:$B$194)</f>
        <v>2</v>
      </c>
      <c r="N985" s="17" t="str">
        <f>CONCATENATE(HOUR(Tabela132[[#This Row],[DATA INICIO]]),":",MINUTE(Tabela132[[#This Row],[DATA INICIO]]))</f>
        <v>15:55</v>
      </c>
      <c r="O985" s="12"/>
    </row>
    <row r="986" spans="1:15" ht="51" hidden="1" x14ac:dyDescent="0.25">
      <c r="A986" s="22" t="s">
        <v>113</v>
      </c>
      <c r="B986" s="23" t="s">
        <v>750</v>
      </c>
      <c r="C986" s="26" t="s">
        <v>666</v>
      </c>
      <c r="D986" s="28" t="s">
        <v>66</v>
      </c>
      <c r="E986" s="11" t="str">
        <f>CONCATENATE(Tabela132[[#This Row],[TRAMITE_SETOR]],"_Atualiz")</f>
        <v>CPL_Atualiz</v>
      </c>
      <c r="F986" s="12" t="s">
        <v>67</v>
      </c>
      <c r="G986" s="12"/>
      <c r="H986" s="25">
        <v>40952.59097222222</v>
      </c>
      <c r="I986" s="25">
        <v>40968.79791666667</v>
      </c>
      <c r="J986" s="26" t="s">
        <v>762</v>
      </c>
      <c r="K986" s="14">
        <f t="shared" si="30"/>
        <v>16.206944444449618</v>
      </c>
      <c r="L986" s="15">
        <f t="shared" si="31"/>
        <v>16.206944444449618</v>
      </c>
      <c r="M986" s="16">
        <f>NETWORKDAYS.INTL(DATE(YEAR(H986),MONTH(I986),DAY(H986)),DATE(YEAR(I986),MONTH(I986),DAY(I986)),1,[1]LISTAFERIADOS!$B$2:$B$194)</f>
        <v>11</v>
      </c>
      <c r="N986" s="17" t="str">
        <f>CONCATENATE(HOUR(Tabela132[[#This Row],[DATA INICIO]]),":",MINUTE(Tabela132[[#This Row],[DATA INICIO]]))</f>
        <v>14:11</v>
      </c>
      <c r="O986" s="12"/>
    </row>
    <row r="987" spans="1:15" ht="51" hidden="1" x14ac:dyDescent="0.25">
      <c r="A987" s="22" t="s">
        <v>113</v>
      </c>
      <c r="B987" s="23" t="s">
        <v>750</v>
      </c>
      <c r="C987" s="26" t="s">
        <v>666</v>
      </c>
      <c r="D987" s="28" t="s">
        <v>69</v>
      </c>
      <c r="E987" s="11" t="str">
        <f>CONCATENATE(Tabela132[[#This Row],[TRAMITE_SETOR]],"_Atualiz")</f>
        <v>ASSDG_Atualiz</v>
      </c>
      <c r="F987" s="12" t="s">
        <v>70</v>
      </c>
      <c r="G987" s="12"/>
      <c r="H987" s="25">
        <v>40968.79791666667</v>
      </c>
      <c r="I987" s="25">
        <v>40969.686111111114</v>
      </c>
      <c r="J987" s="26" t="s">
        <v>440</v>
      </c>
      <c r="K987" s="14">
        <f t="shared" si="30"/>
        <v>0.88819444444379769</v>
      </c>
      <c r="L987" s="15">
        <f t="shared" si="31"/>
        <v>0.88819444444379769</v>
      </c>
      <c r="M987" s="16">
        <f>NETWORKDAYS.INTL(DATE(YEAR(H987),MONTH(I987),DAY(H987)),DATE(YEAR(I987),MONTH(I987),DAY(I987)),1,[1]LISTAFERIADOS!$B$2:$B$194)</f>
        <v>-21</v>
      </c>
      <c r="N987" s="17" t="str">
        <f>CONCATENATE(HOUR(Tabela132[[#This Row],[DATA INICIO]]),":",MINUTE(Tabela132[[#This Row],[DATA INICIO]]))</f>
        <v>19:9</v>
      </c>
      <c r="O987" s="12"/>
    </row>
    <row r="988" spans="1:15" ht="25.5" hidden="1" x14ac:dyDescent="0.25">
      <c r="A988" s="22" t="s">
        <v>113</v>
      </c>
      <c r="B988" s="23" t="s">
        <v>750</v>
      </c>
      <c r="C988" s="26" t="s">
        <v>666</v>
      </c>
      <c r="D988" s="28" t="s">
        <v>21</v>
      </c>
      <c r="E988" s="11" t="str">
        <f>CONCATENATE(Tabela132[[#This Row],[TRAMITE_SETOR]],"_Atualiz")</f>
        <v>DG_Atualiz</v>
      </c>
      <c r="F988" s="12" t="s">
        <v>22</v>
      </c>
      <c r="G988" s="12"/>
      <c r="H988" s="25">
        <v>40969.686111111114</v>
      </c>
      <c r="I988" s="25">
        <v>40969.763888888891</v>
      </c>
      <c r="J988" s="26" t="s">
        <v>98</v>
      </c>
      <c r="K988" s="14">
        <f t="shared" si="30"/>
        <v>7.7777777776645962E-2</v>
      </c>
      <c r="L988" s="15">
        <f t="shared" si="31"/>
        <v>7.7777777776645962E-2</v>
      </c>
      <c r="M988" s="16">
        <f>NETWORKDAYS.INTL(DATE(YEAR(H988),MONTH(I988),DAY(H988)),DATE(YEAR(I988),MONTH(I988),DAY(I988)),1,[1]LISTAFERIADOS!$B$2:$B$194)</f>
        <v>1</v>
      </c>
      <c r="N988" s="17" t="str">
        <f>CONCATENATE(HOUR(Tabela132[[#This Row],[DATA INICIO]]),":",MINUTE(Tabela132[[#This Row],[DATA INICIO]]))</f>
        <v>16:28</v>
      </c>
      <c r="O988" s="12"/>
    </row>
    <row r="989" spans="1:15" ht="38.25" hidden="1" x14ac:dyDescent="0.25">
      <c r="A989" s="22" t="s">
        <v>113</v>
      </c>
      <c r="B989" s="23" t="s">
        <v>750</v>
      </c>
      <c r="C989" s="26" t="s">
        <v>666</v>
      </c>
      <c r="D989" s="28" t="s">
        <v>667</v>
      </c>
      <c r="E989" s="11" t="str">
        <f>CONCATENATE(Tabela132[[#This Row],[TRAMITE_SETOR]],"_Atualiz")</f>
        <v>SMCI_Atualiz</v>
      </c>
      <c r="F989" s="12" t="s">
        <v>668</v>
      </c>
      <c r="G989" s="12"/>
      <c r="H989" s="25">
        <v>40969.763888888891</v>
      </c>
      <c r="I989" s="25">
        <v>40984.715277777781</v>
      </c>
      <c r="J989" s="26" t="s">
        <v>763</v>
      </c>
      <c r="K989" s="14">
        <f t="shared" si="30"/>
        <v>14.951388888890506</v>
      </c>
      <c r="L989" s="15">
        <f t="shared" si="31"/>
        <v>14.951388888890506</v>
      </c>
      <c r="M989" s="16">
        <f>NETWORKDAYS.INTL(DATE(YEAR(H989),MONTH(I989),DAY(H989)),DATE(YEAR(I989),MONTH(I989),DAY(I989)),1,[1]LISTAFERIADOS!$B$2:$B$194)</f>
        <v>12</v>
      </c>
      <c r="N989" s="17" t="str">
        <f>CONCATENATE(HOUR(Tabela132[[#This Row],[DATA INICIO]]),":",MINUTE(Tabela132[[#This Row],[DATA INICIO]]))</f>
        <v>18:20</v>
      </c>
      <c r="O989" s="12"/>
    </row>
    <row r="990" spans="1:15" ht="63.75" hidden="1" x14ac:dyDescent="0.25">
      <c r="A990" s="22" t="s">
        <v>113</v>
      </c>
      <c r="B990" s="23" t="s">
        <v>750</v>
      </c>
      <c r="C990" s="26" t="s">
        <v>666</v>
      </c>
      <c r="D990" s="28" t="s">
        <v>21</v>
      </c>
      <c r="E990" s="11" t="str">
        <f>CONCATENATE(Tabela132[[#This Row],[TRAMITE_SETOR]],"_Atualiz")</f>
        <v>DG_Atualiz</v>
      </c>
      <c r="F990" s="12" t="s">
        <v>22</v>
      </c>
      <c r="G990" s="12"/>
      <c r="H990" s="25">
        <v>40984.715277777781</v>
      </c>
      <c r="I990" s="25">
        <v>40984.834722222222</v>
      </c>
      <c r="J990" s="26" t="s">
        <v>764</v>
      </c>
      <c r="K990" s="14">
        <f t="shared" si="30"/>
        <v>0.11944444444088731</v>
      </c>
      <c r="L990" s="15">
        <f t="shared" si="31"/>
        <v>0.11944444444088731</v>
      </c>
      <c r="M990" s="16">
        <f>NETWORKDAYS.INTL(DATE(YEAR(H990),MONTH(I990),DAY(H990)),DATE(YEAR(I990),MONTH(I990),DAY(I990)),1,[1]LISTAFERIADOS!$B$2:$B$194)</f>
        <v>1</v>
      </c>
      <c r="N990" s="17" t="str">
        <f>CONCATENATE(HOUR(Tabela132[[#This Row],[DATA INICIO]]),":",MINUTE(Tabela132[[#This Row],[DATA INICIO]]))</f>
        <v>17:10</v>
      </c>
      <c r="O990" s="12"/>
    </row>
    <row r="991" spans="1:15" hidden="1" x14ac:dyDescent="0.25">
      <c r="A991" s="22" t="s">
        <v>113</v>
      </c>
      <c r="B991" s="23" t="s">
        <v>765</v>
      </c>
      <c r="C991" s="26" t="s">
        <v>666</v>
      </c>
      <c r="D991" s="28" t="s">
        <v>484</v>
      </c>
      <c r="E991" s="11" t="str">
        <f>CONCATENATE(Tabela132[[#This Row],[TRAMITE_SETOR]],"_Atualiz")</f>
        <v>SMIC_Atualiz</v>
      </c>
      <c r="F991" s="12" t="s">
        <v>303</v>
      </c>
      <c r="G991" s="19" t="s">
        <v>26</v>
      </c>
      <c r="H991" s="25">
        <v>41884.78402777778</v>
      </c>
      <c r="I991" s="25">
        <v>41885.78402777778</v>
      </c>
      <c r="J991" s="26" t="s">
        <v>20</v>
      </c>
      <c r="K991" s="14">
        <f t="shared" si="30"/>
        <v>1</v>
      </c>
      <c r="L991" s="15">
        <f t="shared" si="31"/>
        <v>1</v>
      </c>
      <c r="M991" s="16">
        <f>NETWORKDAYS.INTL(DATE(YEAR(H991),MONTH(I991),DAY(H991)),DATE(YEAR(I991),MONTH(I991),DAY(I991)),1,[1]LISTAFERIADOS!$B$2:$B$194)</f>
        <v>2</v>
      </c>
      <c r="N991" s="17" t="str">
        <f>CONCATENATE(HOUR(Tabela132[[#This Row],[DATA INICIO]]),":",MINUTE(Tabela132[[#This Row],[DATA INICIO]]))</f>
        <v>18:49</v>
      </c>
      <c r="O991" s="12"/>
    </row>
    <row r="992" spans="1:15" ht="51" hidden="1" x14ac:dyDescent="0.25">
      <c r="A992" s="22" t="s">
        <v>113</v>
      </c>
      <c r="B992" s="23" t="s">
        <v>765</v>
      </c>
      <c r="C992" s="26" t="s">
        <v>666</v>
      </c>
      <c r="D992" s="28" t="s">
        <v>28</v>
      </c>
      <c r="E992" s="11" t="str">
        <f>CONCATENATE(Tabela132[[#This Row],[TRAMITE_SETOR]],"_Atualiz")</f>
        <v>CIP_Atualiz</v>
      </c>
      <c r="F992" s="12" t="s">
        <v>29</v>
      </c>
      <c r="G992" s="19" t="s">
        <v>26</v>
      </c>
      <c r="H992" s="25">
        <v>41885.78402777778</v>
      </c>
      <c r="I992" s="25">
        <v>41886.539583333331</v>
      </c>
      <c r="J992" s="26" t="s">
        <v>508</v>
      </c>
      <c r="K992" s="14">
        <f t="shared" si="30"/>
        <v>0.75555555555183673</v>
      </c>
      <c r="L992" s="15">
        <f t="shared" si="31"/>
        <v>0.75555555555183673</v>
      </c>
      <c r="M992" s="16">
        <f>NETWORKDAYS.INTL(DATE(YEAR(H992),MONTH(I992),DAY(H992)),DATE(YEAR(I992),MONTH(I992),DAY(I992)),1,[1]LISTAFERIADOS!$B$2:$B$194)</f>
        <v>2</v>
      </c>
      <c r="N992" s="17" t="str">
        <f>CONCATENATE(HOUR(Tabela132[[#This Row],[DATA INICIO]]),":",MINUTE(Tabela132[[#This Row],[DATA INICIO]]))</f>
        <v>18:49</v>
      </c>
      <c r="O992" s="12"/>
    </row>
    <row r="993" spans="1:15" ht="63.75" hidden="1" x14ac:dyDescent="0.25">
      <c r="A993" s="22" t="s">
        <v>113</v>
      </c>
      <c r="B993" s="23" t="s">
        <v>765</v>
      </c>
      <c r="C993" s="26" t="s">
        <v>666</v>
      </c>
      <c r="D993" s="28" t="s">
        <v>35</v>
      </c>
      <c r="E993" s="11" t="str">
        <f>CONCATENATE(Tabela132[[#This Row],[TRAMITE_SETOR]],"_Atualiz")</f>
        <v>SECADM_Atualiz</v>
      </c>
      <c r="F993" s="12" t="s">
        <v>36</v>
      </c>
      <c r="G993" s="12"/>
      <c r="H993" s="25">
        <v>41886.539583333331</v>
      </c>
      <c r="I993" s="25">
        <v>41886.612500000003</v>
      </c>
      <c r="J993" s="26" t="s">
        <v>766</v>
      </c>
      <c r="K993" s="14">
        <f t="shared" si="30"/>
        <v>7.2916666671517305E-2</v>
      </c>
      <c r="L993" s="15">
        <f t="shared" si="31"/>
        <v>7.2916666671517305E-2</v>
      </c>
      <c r="M993" s="16">
        <f>NETWORKDAYS.INTL(DATE(YEAR(H993),MONTH(I993),DAY(H993)),DATE(YEAR(I993),MONTH(I993),DAY(I993)),1,[1]LISTAFERIADOS!$B$2:$B$194)</f>
        <v>1</v>
      </c>
      <c r="N993" s="17" t="str">
        <f>CONCATENATE(HOUR(Tabela132[[#This Row],[DATA INICIO]]),":",MINUTE(Tabela132[[#This Row],[DATA INICIO]]))</f>
        <v>12:57</v>
      </c>
      <c r="O993" s="12"/>
    </row>
    <row r="994" spans="1:15" ht="25.5" hidden="1" x14ac:dyDescent="0.25">
      <c r="A994" s="22" t="s">
        <v>113</v>
      </c>
      <c r="B994" s="23" t="s">
        <v>765</v>
      </c>
      <c r="C994" s="26" t="s">
        <v>666</v>
      </c>
      <c r="D994" s="28" t="s">
        <v>484</v>
      </c>
      <c r="E994" s="11" t="str">
        <f>CONCATENATE(Tabela132[[#This Row],[TRAMITE_SETOR]],"_Atualiz")</f>
        <v>SMIC_Atualiz</v>
      </c>
      <c r="F994" s="12" t="s">
        <v>303</v>
      </c>
      <c r="G994" s="19" t="s">
        <v>26</v>
      </c>
      <c r="H994" s="25">
        <v>41886.612500000003</v>
      </c>
      <c r="I994" s="25">
        <v>41893.756249999999</v>
      </c>
      <c r="J994" s="26" t="s">
        <v>767</v>
      </c>
      <c r="K994" s="14">
        <f t="shared" si="30"/>
        <v>7.1437499999956344</v>
      </c>
      <c r="L994" s="15">
        <f t="shared" si="31"/>
        <v>7.1437499999956344</v>
      </c>
      <c r="M994" s="16">
        <f>NETWORKDAYS.INTL(DATE(YEAR(H994),MONTH(I994),DAY(H994)),DATE(YEAR(I994),MONTH(I994),DAY(I994)),1,[1]LISTAFERIADOS!$B$2:$B$194)</f>
        <v>5</v>
      </c>
      <c r="N994" s="17" t="str">
        <f>CONCATENATE(HOUR(Tabela132[[#This Row],[DATA INICIO]]),":",MINUTE(Tabela132[[#This Row],[DATA INICIO]]))</f>
        <v>14:42</v>
      </c>
      <c r="O994" s="12"/>
    </row>
    <row r="995" spans="1:15" ht="76.5" hidden="1" x14ac:dyDescent="0.25">
      <c r="A995" s="22" t="s">
        <v>113</v>
      </c>
      <c r="B995" s="23" t="s">
        <v>765</v>
      </c>
      <c r="C995" s="26" t="s">
        <v>666</v>
      </c>
      <c r="D995" s="28" t="s">
        <v>35</v>
      </c>
      <c r="E995" s="11" t="str">
        <f>CONCATENATE(Tabela132[[#This Row],[TRAMITE_SETOR]],"_Atualiz")</f>
        <v>SECADM_Atualiz</v>
      </c>
      <c r="F995" s="12" t="s">
        <v>36</v>
      </c>
      <c r="G995" s="12"/>
      <c r="H995" s="25">
        <v>41893.756249999999</v>
      </c>
      <c r="I995" s="25">
        <v>41894.661805555559</v>
      </c>
      <c r="J995" s="26" t="s">
        <v>768</v>
      </c>
      <c r="K995" s="14">
        <f t="shared" si="30"/>
        <v>0.90555555556056788</v>
      </c>
      <c r="L995" s="15">
        <f t="shared" si="31"/>
        <v>0.90555555556056788</v>
      </c>
      <c r="M995" s="16">
        <f>NETWORKDAYS.INTL(DATE(YEAR(H995),MONTH(I995),DAY(H995)),DATE(YEAR(I995),MONTH(I995),DAY(I995)),1,[1]LISTAFERIADOS!$B$2:$B$194)</f>
        <v>2</v>
      </c>
      <c r="N995" s="17" t="str">
        <f>CONCATENATE(HOUR(Tabela132[[#This Row],[DATA INICIO]]),":",MINUTE(Tabela132[[#This Row],[DATA INICIO]]))</f>
        <v>18:9</v>
      </c>
      <c r="O995" s="12"/>
    </row>
    <row r="996" spans="1:15" hidden="1" x14ac:dyDescent="0.25">
      <c r="A996" s="22" t="s">
        <v>113</v>
      </c>
      <c r="B996" s="23" t="s">
        <v>765</v>
      </c>
      <c r="C996" s="26" t="s">
        <v>666</v>
      </c>
      <c r="D996" s="28" t="s">
        <v>47</v>
      </c>
      <c r="E996" s="11" t="str">
        <f>CONCATENATE(Tabela132[[#This Row],[TRAMITE_SETOR]],"_Atualiz")</f>
        <v>CLC_Atualiz</v>
      </c>
      <c r="F996" s="12" t="s">
        <v>48</v>
      </c>
      <c r="G996" s="12"/>
      <c r="H996" s="25">
        <v>41894.661805555559</v>
      </c>
      <c r="I996" s="25">
        <v>41894.713194444441</v>
      </c>
      <c r="J996" s="26" t="s">
        <v>769</v>
      </c>
      <c r="K996" s="14">
        <f t="shared" si="30"/>
        <v>5.1388888881774619E-2</v>
      </c>
      <c r="L996" s="15">
        <f t="shared" si="31"/>
        <v>5.1388888881774619E-2</v>
      </c>
      <c r="M996" s="16">
        <f>NETWORKDAYS.INTL(DATE(YEAR(H996),MONTH(I996),DAY(H996)),DATE(YEAR(I996),MONTH(I996),DAY(I996)),1,[1]LISTAFERIADOS!$B$2:$B$194)</f>
        <v>1</v>
      </c>
      <c r="N996" s="17" t="str">
        <f>CONCATENATE(HOUR(Tabela132[[#This Row],[DATA INICIO]]),":",MINUTE(Tabela132[[#This Row],[DATA INICIO]]))</f>
        <v>15:53</v>
      </c>
      <c r="O996" s="12"/>
    </row>
    <row r="997" spans="1:15" ht="127.5" hidden="1" x14ac:dyDescent="0.25">
      <c r="A997" s="22" t="s">
        <v>113</v>
      </c>
      <c r="B997" s="23" t="s">
        <v>765</v>
      </c>
      <c r="C997" s="26" t="s">
        <v>666</v>
      </c>
      <c r="D997" s="28" t="s">
        <v>50</v>
      </c>
      <c r="E997" s="11" t="str">
        <f>CONCATENATE(Tabela132[[#This Row],[TRAMITE_SETOR]],"_Atualiz")</f>
        <v>SC_Atualiz</v>
      </c>
      <c r="F997" s="12" t="s">
        <v>51</v>
      </c>
      <c r="G997" s="12"/>
      <c r="H997" s="25">
        <v>41894.713194444441</v>
      </c>
      <c r="I997" s="25">
        <v>41902.614583333336</v>
      </c>
      <c r="J997" s="26" t="s">
        <v>770</v>
      </c>
      <c r="K997" s="14">
        <f t="shared" si="30"/>
        <v>7.9013888888948713</v>
      </c>
      <c r="L997" s="15">
        <f t="shared" si="31"/>
        <v>7.9013888888948713</v>
      </c>
      <c r="M997" s="16">
        <f>NETWORKDAYS.INTL(DATE(YEAR(H997),MONTH(I997),DAY(H997)),DATE(YEAR(I997),MONTH(I997),DAY(I997)),1,[1]LISTAFERIADOS!$B$2:$B$194)</f>
        <v>6</v>
      </c>
      <c r="N997" s="17" t="str">
        <f>CONCATENATE(HOUR(Tabela132[[#This Row],[DATA INICIO]]),":",MINUTE(Tabela132[[#This Row],[DATA INICIO]]))</f>
        <v>17:7</v>
      </c>
      <c r="O997" s="12"/>
    </row>
    <row r="998" spans="1:15" ht="38.25" hidden="1" x14ac:dyDescent="0.25">
      <c r="A998" s="22" t="s">
        <v>113</v>
      </c>
      <c r="B998" s="23" t="s">
        <v>765</v>
      </c>
      <c r="C998" s="26" t="s">
        <v>666</v>
      </c>
      <c r="D998" s="28" t="s">
        <v>47</v>
      </c>
      <c r="E998" s="11" t="str">
        <f>CONCATENATE(Tabela132[[#This Row],[TRAMITE_SETOR]],"_Atualiz")</f>
        <v>CLC_Atualiz</v>
      </c>
      <c r="F998" s="12" t="s">
        <v>48</v>
      </c>
      <c r="G998" s="12"/>
      <c r="H998" s="25">
        <v>41902.614583333336</v>
      </c>
      <c r="I998" s="25">
        <v>41904.48333333333</v>
      </c>
      <c r="J998" s="26" t="s">
        <v>463</v>
      </c>
      <c r="K998" s="14">
        <f t="shared" si="30"/>
        <v>1.8687499999941792</v>
      </c>
      <c r="L998" s="15">
        <f t="shared" si="31"/>
        <v>1.8687499999941792</v>
      </c>
      <c r="M998" s="16">
        <f>NETWORKDAYS.INTL(DATE(YEAR(H998),MONTH(I998),DAY(H998)),DATE(YEAR(I998),MONTH(I998),DAY(I998)),1,[1]LISTAFERIADOS!$B$2:$B$194)</f>
        <v>1</v>
      </c>
      <c r="N998" s="17" t="str">
        <f>CONCATENATE(HOUR(Tabela132[[#This Row],[DATA INICIO]]),":",MINUTE(Tabela132[[#This Row],[DATA INICIO]]))</f>
        <v>14:45</v>
      </c>
      <c r="O998" s="12"/>
    </row>
    <row r="999" spans="1:15" ht="51" hidden="1" x14ac:dyDescent="0.25">
      <c r="A999" s="22" t="s">
        <v>113</v>
      </c>
      <c r="B999" s="23" t="s">
        <v>765</v>
      </c>
      <c r="C999" s="26" t="s">
        <v>666</v>
      </c>
      <c r="D999" s="28" t="s">
        <v>35</v>
      </c>
      <c r="E999" s="11" t="str">
        <f>CONCATENATE(Tabela132[[#This Row],[TRAMITE_SETOR]],"_Atualiz")</f>
        <v>SECADM_Atualiz</v>
      </c>
      <c r="F999" s="12" t="s">
        <v>36</v>
      </c>
      <c r="G999" s="12"/>
      <c r="H999" s="25">
        <v>41904.48333333333</v>
      </c>
      <c r="I999" s="25">
        <v>41904.625694444447</v>
      </c>
      <c r="J999" s="26" t="s">
        <v>771</v>
      </c>
      <c r="K999" s="14">
        <f t="shared" si="30"/>
        <v>0.14236111111677019</v>
      </c>
      <c r="L999" s="15">
        <f t="shared" si="31"/>
        <v>0.14236111111677019</v>
      </c>
      <c r="M999" s="16">
        <f>NETWORKDAYS.INTL(DATE(YEAR(H999),MONTH(I999),DAY(H999)),DATE(YEAR(I999),MONTH(I999),DAY(I999)),1,[1]LISTAFERIADOS!$B$2:$B$194)</f>
        <v>1</v>
      </c>
      <c r="N999" s="17" t="str">
        <f>CONCATENATE(HOUR(Tabela132[[#This Row],[DATA INICIO]]),":",MINUTE(Tabela132[[#This Row],[DATA INICIO]]))</f>
        <v>11:36</v>
      </c>
      <c r="O999" s="12"/>
    </row>
    <row r="1000" spans="1:15" ht="51" hidden="1" x14ac:dyDescent="0.25">
      <c r="A1000" s="22" t="s">
        <v>113</v>
      </c>
      <c r="B1000" s="23" t="s">
        <v>765</v>
      </c>
      <c r="C1000" s="26" t="s">
        <v>666</v>
      </c>
      <c r="D1000" s="28" t="s">
        <v>47</v>
      </c>
      <c r="E1000" s="11" t="str">
        <f>CONCATENATE(Tabela132[[#This Row],[TRAMITE_SETOR]],"_Atualiz")</f>
        <v>CLC_Atualiz</v>
      </c>
      <c r="F1000" s="12" t="s">
        <v>48</v>
      </c>
      <c r="G1000" s="12"/>
      <c r="H1000" s="25">
        <v>41904.625694444447</v>
      </c>
      <c r="I1000" s="25">
        <v>41905.720138888886</v>
      </c>
      <c r="J1000" s="26" t="s">
        <v>363</v>
      </c>
      <c r="K1000" s="14">
        <f t="shared" si="30"/>
        <v>1.0944444444394321</v>
      </c>
      <c r="L1000" s="15">
        <f t="shared" si="31"/>
        <v>1.0944444444394321</v>
      </c>
      <c r="M1000" s="16">
        <f>NETWORKDAYS.INTL(DATE(YEAR(H1000),MONTH(I1000),DAY(H1000)),DATE(YEAR(I1000),MONTH(I1000),DAY(I1000)),1,[1]LISTAFERIADOS!$B$2:$B$194)</f>
        <v>2</v>
      </c>
      <c r="N1000" s="17" t="str">
        <f>CONCATENATE(HOUR(Tabela132[[#This Row],[DATA INICIO]]),":",MINUTE(Tabela132[[#This Row],[DATA INICIO]]))</f>
        <v>15:1</v>
      </c>
      <c r="O1000" s="12"/>
    </row>
    <row r="1001" spans="1:15" ht="51" hidden="1" x14ac:dyDescent="0.25">
      <c r="A1001" s="22" t="s">
        <v>113</v>
      </c>
      <c r="B1001" s="23" t="s">
        <v>765</v>
      </c>
      <c r="C1001" s="26" t="s">
        <v>666</v>
      </c>
      <c r="D1001" s="28" t="s">
        <v>239</v>
      </c>
      <c r="E1001" s="11" t="str">
        <f>CONCATENATE(Tabela132[[#This Row],[TRAMITE_SETOR]],"_Atualiz")</f>
        <v>SLIC_Atualiz</v>
      </c>
      <c r="F1001" s="12" t="s">
        <v>240</v>
      </c>
      <c r="G1001" s="12"/>
      <c r="H1001" s="25">
        <v>41905.720138888886</v>
      </c>
      <c r="I1001" s="25">
        <v>41911.632638888892</v>
      </c>
      <c r="J1001" s="26" t="s">
        <v>363</v>
      </c>
      <c r="K1001" s="14">
        <f t="shared" si="30"/>
        <v>5.9125000000058208</v>
      </c>
      <c r="L1001" s="15">
        <f t="shared" si="31"/>
        <v>5.9125000000058208</v>
      </c>
      <c r="M1001" s="16">
        <f>NETWORKDAYS.INTL(DATE(YEAR(H1001),MONTH(I1001),DAY(H1001)),DATE(YEAR(I1001),MONTH(I1001),DAY(I1001)),1,[1]LISTAFERIADOS!$B$2:$B$194)</f>
        <v>5</v>
      </c>
      <c r="N1001" s="17" t="str">
        <f>CONCATENATE(HOUR(Tabela132[[#This Row],[DATA INICIO]]),":",MINUTE(Tabela132[[#This Row],[DATA INICIO]]))</f>
        <v>17:17</v>
      </c>
      <c r="O1001" s="12"/>
    </row>
    <row r="1002" spans="1:15" ht="51" hidden="1" x14ac:dyDescent="0.25">
      <c r="A1002" s="22" t="s">
        <v>113</v>
      </c>
      <c r="B1002" s="23" t="s">
        <v>765</v>
      </c>
      <c r="C1002" s="26" t="s">
        <v>666</v>
      </c>
      <c r="D1002" s="28" t="s">
        <v>47</v>
      </c>
      <c r="E1002" s="11" t="str">
        <f>CONCATENATE(Tabela132[[#This Row],[TRAMITE_SETOR]],"_Atualiz")</f>
        <v>CLC_Atualiz</v>
      </c>
      <c r="F1002" s="12" t="s">
        <v>48</v>
      </c>
      <c r="G1002" s="12"/>
      <c r="H1002" s="25">
        <v>41911.632638888892</v>
      </c>
      <c r="I1002" s="25">
        <v>41911.79791666667</v>
      </c>
      <c r="J1002" s="26" t="s">
        <v>124</v>
      </c>
      <c r="K1002" s="14">
        <f t="shared" si="30"/>
        <v>0.16527777777810115</v>
      </c>
      <c r="L1002" s="15">
        <f t="shared" si="31"/>
        <v>0.16527777777810115</v>
      </c>
      <c r="M1002" s="16">
        <f>NETWORKDAYS.INTL(DATE(YEAR(H1002),MONTH(I1002),DAY(H1002)),DATE(YEAR(I1002),MONTH(I1002),DAY(I1002)),1,[1]LISTAFERIADOS!$B$2:$B$194)</f>
        <v>1</v>
      </c>
      <c r="N1002" s="17" t="str">
        <f>CONCATENATE(HOUR(Tabela132[[#This Row],[DATA INICIO]]),":",MINUTE(Tabela132[[#This Row],[DATA INICIO]]))</f>
        <v>15:11</v>
      </c>
      <c r="O1002" s="12"/>
    </row>
    <row r="1003" spans="1:15" ht="38.25" hidden="1" x14ac:dyDescent="0.25">
      <c r="A1003" s="22" t="s">
        <v>113</v>
      </c>
      <c r="B1003" s="23" t="s">
        <v>765</v>
      </c>
      <c r="C1003" s="26" t="s">
        <v>666</v>
      </c>
      <c r="D1003" s="28" t="s">
        <v>35</v>
      </c>
      <c r="E1003" s="11" t="str">
        <f>CONCATENATE(Tabela132[[#This Row],[TRAMITE_SETOR]],"_Atualiz")</f>
        <v>SECADM_Atualiz</v>
      </c>
      <c r="F1003" s="12" t="s">
        <v>36</v>
      </c>
      <c r="G1003" s="12"/>
      <c r="H1003" s="25">
        <v>41911.79791666667</v>
      </c>
      <c r="I1003" s="25">
        <v>41912.774305555555</v>
      </c>
      <c r="J1003" s="26" t="s">
        <v>364</v>
      </c>
      <c r="K1003" s="14">
        <f t="shared" si="30"/>
        <v>0.976388888884685</v>
      </c>
      <c r="L1003" s="15">
        <f t="shared" si="31"/>
        <v>0.976388888884685</v>
      </c>
      <c r="M1003" s="16">
        <f>NETWORKDAYS.INTL(DATE(YEAR(H1003),MONTH(I1003),DAY(H1003)),DATE(YEAR(I1003),MONTH(I1003),DAY(I1003)),1,[1]LISTAFERIADOS!$B$2:$B$194)</f>
        <v>2</v>
      </c>
      <c r="N1003" s="17" t="str">
        <f>CONCATENATE(HOUR(Tabela132[[#This Row],[DATA INICIO]]),":",MINUTE(Tabela132[[#This Row],[DATA INICIO]]))</f>
        <v>19:9</v>
      </c>
      <c r="O1003" s="12"/>
    </row>
    <row r="1004" spans="1:15" ht="38.25" hidden="1" x14ac:dyDescent="0.25">
      <c r="A1004" s="22" t="s">
        <v>113</v>
      </c>
      <c r="B1004" s="23" t="s">
        <v>765</v>
      </c>
      <c r="C1004" s="26" t="s">
        <v>666</v>
      </c>
      <c r="D1004" s="28" t="s">
        <v>66</v>
      </c>
      <c r="E1004" s="11" t="str">
        <f>CONCATENATE(Tabela132[[#This Row],[TRAMITE_SETOR]],"_Atualiz")</f>
        <v>CPL_Atualiz</v>
      </c>
      <c r="F1004" s="12" t="s">
        <v>67</v>
      </c>
      <c r="G1004" s="12"/>
      <c r="H1004" s="25">
        <v>41912.774305555555</v>
      </c>
      <c r="I1004" s="25">
        <v>41912.785416666666</v>
      </c>
      <c r="J1004" s="26" t="s">
        <v>772</v>
      </c>
      <c r="K1004" s="14">
        <f t="shared" si="30"/>
        <v>1.1111111110949423E-2</v>
      </c>
      <c r="L1004" s="15">
        <f t="shared" si="31"/>
        <v>1.1111111110949423E-2</v>
      </c>
      <c r="M1004" s="16">
        <f>NETWORKDAYS.INTL(DATE(YEAR(H1004),MONTH(I1004),DAY(H1004)),DATE(YEAR(I1004),MONTH(I1004),DAY(I1004)),1,[1]LISTAFERIADOS!$B$2:$B$194)</f>
        <v>1</v>
      </c>
      <c r="N1004" s="17" t="str">
        <f>CONCATENATE(HOUR(Tabela132[[#This Row],[DATA INICIO]]),":",MINUTE(Tabela132[[#This Row],[DATA INICIO]]))</f>
        <v>18:35</v>
      </c>
      <c r="O1004" s="12"/>
    </row>
    <row r="1005" spans="1:15" hidden="1" x14ac:dyDescent="0.25">
      <c r="A1005" s="22" t="s">
        <v>113</v>
      </c>
      <c r="B1005" s="23" t="s">
        <v>765</v>
      </c>
      <c r="C1005" s="26" t="s">
        <v>666</v>
      </c>
      <c r="D1005" s="28" t="s">
        <v>69</v>
      </c>
      <c r="E1005" s="11" t="str">
        <f>CONCATENATE(Tabela132[[#This Row],[TRAMITE_SETOR]],"_Atualiz")</f>
        <v>ASSDG_Atualiz</v>
      </c>
      <c r="F1005" s="12" t="s">
        <v>70</v>
      </c>
      <c r="G1005" s="12"/>
      <c r="H1005" s="25">
        <v>41912.785416666666</v>
      </c>
      <c r="I1005" s="25">
        <v>41913.759722222225</v>
      </c>
      <c r="J1005" s="26" t="s">
        <v>294</v>
      </c>
      <c r="K1005" s="14">
        <f t="shared" si="30"/>
        <v>0.97430555555911269</v>
      </c>
      <c r="L1005" s="15">
        <f t="shared" si="31"/>
        <v>0.97430555555911269</v>
      </c>
      <c r="M1005" s="16">
        <f>NETWORKDAYS.INTL(DATE(YEAR(H1005),MONTH(I1005),DAY(H1005)),DATE(YEAR(I1005),MONTH(I1005),DAY(I1005)),1,[1]LISTAFERIADOS!$B$2:$B$194)</f>
        <v>-22</v>
      </c>
      <c r="N1005" s="17" t="str">
        <f>CONCATENATE(HOUR(Tabela132[[#This Row],[DATA INICIO]]),":",MINUTE(Tabela132[[#This Row],[DATA INICIO]]))</f>
        <v>18:51</v>
      </c>
      <c r="O1005" s="12"/>
    </row>
    <row r="1006" spans="1:15" ht="25.5" hidden="1" x14ac:dyDescent="0.25">
      <c r="A1006" s="22" t="s">
        <v>113</v>
      </c>
      <c r="B1006" s="23" t="s">
        <v>765</v>
      </c>
      <c r="C1006" s="26" t="s">
        <v>666</v>
      </c>
      <c r="D1006" s="28" t="s">
        <v>21</v>
      </c>
      <c r="E1006" s="11" t="str">
        <f>CONCATENATE(Tabela132[[#This Row],[TRAMITE_SETOR]],"_Atualiz")</f>
        <v>DG_Atualiz</v>
      </c>
      <c r="F1006" s="12" t="s">
        <v>22</v>
      </c>
      <c r="G1006" s="12"/>
      <c r="H1006" s="25">
        <v>41913.759722222225</v>
      </c>
      <c r="I1006" s="25">
        <v>41913.822916666664</v>
      </c>
      <c r="J1006" s="26" t="s">
        <v>98</v>
      </c>
      <c r="K1006" s="14">
        <f t="shared" si="30"/>
        <v>6.3194444439432118E-2</v>
      </c>
      <c r="L1006" s="15">
        <f t="shared" si="31"/>
        <v>6.3194444439432118E-2</v>
      </c>
      <c r="M1006" s="16">
        <f>NETWORKDAYS.INTL(DATE(YEAR(H1006),MONTH(I1006),DAY(H1006)),DATE(YEAR(I1006),MONTH(I1006),DAY(I1006)),1,[1]LISTAFERIADOS!$B$2:$B$194)</f>
        <v>1</v>
      </c>
      <c r="N1006" s="17" t="str">
        <f>CONCATENATE(HOUR(Tabela132[[#This Row],[DATA INICIO]]),":",MINUTE(Tabela132[[#This Row],[DATA INICIO]]))</f>
        <v>18:14</v>
      </c>
      <c r="O1006" s="12"/>
    </row>
    <row r="1007" spans="1:15" ht="38.25" hidden="1" x14ac:dyDescent="0.25">
      <c r="A1007" s="22" t="s">
        <v>113</v>
      </c>
      <c r="B1007" s="23" t="s">
        <v>765</v>
      </c>
      <c r="C1007" s="26" t="s">
        <v>666</v>
      </c>
      <c r="D1007" s="28" t="s">
        <v>239</v>
      </c>
      <c r="E1007" s="11" t="str">
        <f>CONCATENATE(Tabela132[[#This Row],[TRAMITE_SETOR]],"_Atualiz")</f>
        <v>SLIC_Atualiz</v>
      </c>
      <c r="F1007" s="12" t="s">
        <v>240</v>
      </c>
      <c r="G1007" s="12"/>
      <c r="H1007" s="25">
        <v>41913.822916666664</v>
      </c>
      <c r="I1007" s="25">
        <v>41925.675694444442</v>
      </c>
      <c r="J1007" s="26" t="s">
        <v>479</v>
      </c>
      <c r="K1007" s="14">
        <f t="shared" si="30"/>
        <v>11.852777777778101</v>
      </c>
      <c r="L1007" s="15">
        <f t="shared" si="31"/>
        <v>11.852777777778101</v>
      </c>
      <c r="M1007" s="16">
        <f>NETWORKDAYS.INTL(DATE(YEAR(H1007),MONTH(I1007),DAY(H1007)),DATE(YEAR(I1007),MONTH(I1007),DAY(I1007)),1,[1]LISTAFERIADOS!$B$2:$B$194)</f>
        <v>9</v>
      </c>
      <c r="N1007" s="17" t="str">
        <f>CONCATENATE(HOUR(Tabela132[[#This Row],[DATA INICIO]]),":",MINUTE(Tabela132[[#This Row],[DATA INICIO]]))</f>
        <v>19:45</v>
      </c>
      <c r="O1007" s="12"/>
    </row>
    <row r="1008" spans="1:15" ht="38.25" hidden="1" x14ac:dyDescent="0.25">
      <c r="A1008" s="22" t="s">
        <v>113</v>
      </c>
      <c r="B1008" s="23" t="s">
        <v>765</v>
      </c>
      <c r="C1008" s="26" t="s">
        <v>666</v>
      </c>
      <c r="D1008" s="28" t="s">
        <v>66</v>
      </c>
      <c r="E1008" s="11" t="str">
        <f>CONCATENATE(Tabela132[[#This Row],[TRAMITE_SETOR]],"_Atualiz")</f>
        <v>CPL_Atualiz</v>
      </c>
      <c r="F1008" s="12" t="s">
        <v>67</v>
      </c>
      <c r="G1008" s="12"/>
      <c r="H1008" s="25">
        <v>41925.675694444442</v>
      </c>
      <c r="I1008" s="25">
        <v>41925.800000000003</v>
      </c>
      <c r="J1008" s="26" t="s">
        <v>773</v>
      </c>
      <c r="K1008" s="14">
        <f t="shared" si="30"/>
        <v>0.12430555556056788</v>
      </c>
      <c r="L1008" s="15">
        <f t="shared" si="31"/>
        <v>0.12430555556056788</v>
      </c>
      <c r="M1008" s="16">
        <f>NETWORKDAYS.INTL(DATE(YEAR(H1008),MONTH(I1008),DAY(H1008)),DATE(YEAR(I1008),MONTH(I1008),DAY(I1008)),1,[1]LISTAFERIADOS!$B$2:$B$194)</f>
        <v>1</v>
      </c>
      <c r="N1008" s="17" t="str">
        <f>CONCATENATE(HOUR(Tabela132[[#This Row],[DATA INICIO]]),":",MINUTE(Tabela132[[#This Row],[DATA INICIO]]))</f>
        <v>16:13</v>
      </c>
      <c r="O1008" s="12"/>
    </row>
    <row r="1009" spans="1:15" ht="25.5" hidden="1" x14ac:dyDescent="0.25">
      <c r="A1009" s="22" t="s">
        <v>113</v>
      </c>
      <c r="B1009" s="23" t="s">
        <v>765</v>
      </c>
      <c r="C1009" s="26" t="s">
        <v>666</v>
      </c>
      <c r="D1009" s="28" t="s">
        <v>239</v>
      </c>
      <c r="E1009" s="11" t="str">
        <f>CONCATENATE(Tabela132[[#This Row],[TRAMITE_SETOR]],"_Atualiz")</f>
        <v>SLIC_Atualiz</v>
      </c>
      <c r="F1009" s="12" t="s">
        <v>240</v>
      </c>
      <c r="G1009" s="12"/>
      <c r="H1009" s="25">
        <v>41925.800000000003</v>
      </c>
      <c r="I1009" s="25">
        <v>41927.792361111111</v>
      </c>
      <c r="J1009" s="26" t="s">
        <v>251</v>
      </c>
      <c r="K1009" s="14">
        <f t="shared" si="30"/>
        <v>1.992361111108039</v>
      </c>
      <c r="L1009" s="15">
        <f t="shared" si="31"/>
        <v>1.992361111108039</v>
      </c>
      <c r="M1009" s="16">
        <f>NETWORKDAYS.INTL(DATE(YEAR(H1009),MONTH(I1009),DAY(H1009)),DATE(YEAR(I1009),MONTH(I1009),DAY(I1009)),1,[1]LISTAFERIADOS!$B$2:$B$194)</f>
        <v>3</v>
      </c>
      <c r="N1009" s="17" t="str">
        <f>CONCATENATE(HOUR(Tabela132[[#This Row],[DATA INICIO]]),":",MINUTE(Tabela132[[#This Row],[DATA INICIO]]))</f>
        <v>19:12</v>
      </c>
      <c r="O1009" s="12"/>
    </row>
    <row r="1010" spans="1:15" ht="63.75" hidden="1" x14ac:dyDescent="0.25">
      <c r="A1010" s="22" t="s">
        <v>113</v>
      </c>
      <c r="B1010" s="23" t="s">
        <v>765</v>
      </c>
      <c r="C1010" s="26" t="s">
        <v>666</v>
      </c>
      <c r="D1010" s="28" t="s">
        <v>66</v>
      </c>
      <c r="E1010" s="11" t="str">
        <f>CONCATENATE(Tabela132[[#This Row],[TRAMITE_SETOR]],"_Atualiz")</f>
        <v>CPL_Atualiz</v>
      </c>
      <c r="F1010" s="12" t="s">
        <v>67</v>
      </c>
      <c r="G1010" s="12"/>
      <c r="H1010" s="25">
        <v>41927.792361111111</v>
      </c>
      <c r="I1010" s="25">
        <v>41935.635416666664</v>
      </c>
      <c r="J1010" s="26" t="s">
        <v>252</v>
      </c>
      <c r="K1010" s="14">
        <f t="shared" si="30"/>
        <v>7.8430555555532919</v>
      </c>
      <c r="L1010" s="15">
        <f t="shared" si="31"/>
        <v>7.8430555555532919</v>
      </c>
      <c r="M1010" s="16">
        <f>NETWORKDAYS.INTL(DATE(YEAR(H1010),MONTH(I1010),DAY(H1010)),DATE(YEAR(I1010),MONTH(I1010),DAY(I1010)),1,[1]LISTAFERIADOS!$B$2:$B$194)</f>
        <v>7</v>
      </c>
      <c r="N1010" s="17" t="str">
        <f>CONCATENATE(HOUR(Tabela132[[#This Row],[DATA INICIO]]),":",MINUTE(Tabela132[[#This Row],[DATA INICIO]]))</f>
        <v>19:1</v>
      </c>
      <c r="O1010" s="12"/>
    </row>
    <row r="1011" spans="1:15" hidden="1" x14ac:dyDescent="0.25">
      <c r="A1011" s="22" t="s">
        <v>113</v>
      </c>
      <c r="B1011" s="23" t="s">
        <v>765</v>
      </c>
      <c r="C1011" s="26" t="s">
        <v>666</v>
      </c>
      <c r="D1011" s="28" t="s">
        <v>484</v>
      </c>
      <c r="E1011" s="11" t="str">
        <f>CONCATENATE(Tabela132[[#This Row],[TRAMITE_SETOR]],"_Atualiz")</f>
        <v>SMIC_Atualiz</v>
      </c>
      <c r="F1011" s="12" t="s">
        <v>303</v>
      </c>
      <c r="G1011" s="19" t="s">
        <v>26</v>
      </c>
      <c r="H1011" s="25">
        <v>41935.635416666664</v>
      </c>
      <c r="I1011" s="25">
        <v>41935.638888888891</v>
      </c>
      <c r="J1011" s="26" t="s">
        <v>380</v>
      </c>
      <c r="K1011" s="14">
        <f t="shared" si="30"/>
        <v>3.4722222262644209E-3</v>
      </c>
      <c r="L1011" s="15">
        <f t="shared" si="31"/>
        <v>3.4722222262644209E-3</v>
      </c>
      <c r="M1011" s="16">
        <f>NETWORKDAYS.INTL(DATE(YEAR(H1011),MONTH(I1011),DAY(H1011)),DATE(YEAR(I1011),MONTH(I1011),DAY(I1011)),1,[1]LISTAFERIADOS!$B$2:$B$194)</f>
        <v>1</v>
      </c>
      <c r="N1011" s="17" t="str">
        <f>CONCATENATE(HOUR(Tabela132[[#This Row],[DATA INICIO]]),":",MINUTE(Tabela132[[#This Row],[DATA INICIO]]))</f>
        <v>15:15</v>
      </c>
      <c r="O1011" s="12"/>
    </row>
    <row r="1012" spans="1:15" ht="38.25" hidden="1" x14ac:dyDescent="0.25">
      <c r="A1012" s="22" t="s">
        <v>113</v>
      </c>
      <c r="B1012" s="23" t="s">
        <v>765</v>
      </c>
      <c r="C1012" s="26" t="s">
        <v>666</v>
      </c>
      <c r="D1012" s="28" t="s">
        <v>239</v>
      </c>
      <c r="E1012" s="11" t="str">
        <f>CONCATENATE(Tabela132[[#This Row],[TRAMITE_SETOR]],"_Atualiz")</f>
        <v>SLIC_Atualiz</v>
      </c>
      <c r="F1012" s="12" t="s">
        <v>240</v>
      </c>
      <c r="G1012" s="12"/>
      <c r="H1012" s="25">
        <v>41935.638888888891</v>
      </c>
      <c r="I1012" s="25">
        <v>41935.643055555556</v>
      </c>
      <c r="J1012" s="26" t="s">
        <v>774</v>
      </c>
      <c r="K1012" s="14">
        <f t="shared" si="30"/>
        <v>4.166666665696539E-3</v>
      </c>
      <c r="L1012" s="15">
        <f t="shared" si="31"/>
        <v>4.166666665696539E-3</v>
      </c>
      <c r="M1012" s="16">
        <f>NETWORKDAYS.INTL(DATE(YEAR(H1012),MONTH(I1012),DAY(H1012)),DATE(YEAR(I1012),MONTH(I1012),DAY(I1012)),1,[1]LISTAFERIADOS!$B$2:$B$194)</f>
        <v>1</v>
      </c>
      <c r="N1012" s="17" t="str">
        <f>CONCATENATE(HOUR(Tabela132[[#This Row],[DATA INICIO]]),":",MINUTE(Tabela132[[#This Row],[DATA INICIO]]))</f>
        <v>15:20</v>
      </c>
      <c r="O1012" s="12"/>
    </row>
    <row r="1013" spans="1:15" ht="76.5" hidden="1" x14ac:dyDescent="0.25">
      <c r="A1013" s="22" t="s">
        <v>113</v>
      </c>
      <c r="B1013" s="23" t="s">
        <v>765</v>
      </c>
      <c r="C1013" s="26" t="s">
        <v>666</v>
      </c>
      <c r="D1013" s="28" t="s">
        <v>66</v>
      </c>
      <c r="E1013" s="11" t="str">
        <f>CONCATENATE(Tabela132[[#This Row],[TRAMITE_SETOR]],"_Atualiz")</f>
        <v>CPL_Atualiz</v>
      </c>
      <c r="F1013" s="12" t="s">
        <v>67</v>
      </c>
      <c r="G1013" s="12"/>
      <c r="H1013" s="25">
        <v>41935.643055555556</v>
      </c>
      <c r="I1013" s="25">
        <v>41935.73541666667</v>
      </c>
      <c r="J1013" s="26" t="s">
        <v>775</v>
      </c>
      <c r="K1013" s="14">
        <f t="shared" si="30"/>
        <v>9.2361111113859806E-2</v>
      </c>
      <c r="L1013" s="15">
        <f t="shared" si="31"/>
        <v>9.2361111113859806E-2</v>
      </c>
      <c r="M1013" s="16">
        <f>NETWORKDAYS.INTL(DATE(YEAR(H1013),MONTH(I1013),DAY(H1013)),DATE(YEAR(I1013),MONTH(I1013),DAY(I1013)),1,[1]LISTAFERIADOS!$B$2:$B$194)</f>
        <v>1</v>
      </c>
      <c r="N1013" s="17" t="str">
        <f>CONCATENATE(HOUR(Tabela132[[#This Row],[DATA INICIO]]),":",MINUTE(Tabela132[[#This Row],[DATA INICIO]]))</f>
        <v>15:26</v>
      </c>
      <c r="O1013" s="12"/>
    </row>
    <row r="1014" spans="1:15" hidden="1" x14ac:dyDescent="0.25">
      <c r="A1014" s="22" t="s">
        <v>113</v>
      </c>
      <c r="B1014" s="23" t="s">
        <v>765</v>
      </c>
      <c r="C1014" s="26" t="s">
        <v>666</v>
      </c>
      <c r="D1014" s="28" t="s">
        <v>239</v>
      </c>
      <c r="E1014" s="11" t="str">
        <f>CONCATENATE(Tabela132[[#This Row],[TRAMITE_SETOR]],"_Atualiz")</f>
        <v>SLIC_Atualiz</v>
      </c>
      <c r="F1014" s="12" t="s">
        <v>240</v>
      </c>
      <c r="G1014" s="12"/>
      <c r="H1014" s="25">
        <v>41935.73541666667</v>
      </c>
      <c r="I1014" s="25">
        <v>41936.6875</v>
      </c>
      <c r="J1014" s="26" t="s">
        <v>776</v>
      </c>
      <c r="K1014" s="14">
        <f t="shared" si="30"/>
        <v>0.95208333332993789</v>
      </c>
      <c r="L1014" s="15">
        <f t="shared" si="31"/>
        <v>0.95208333332993789</v>
      </c>
      <c r="M1014" s="16">
        <f>NETWORKDAYS.INTL(DATE(YEAR(H1014),MONTH(I1014),DAY(H1014)),DATE(YEAR(I1014),MONTH(I1014),DAY(I1014)),1,[1]LISTAFERIADOS!$B$2:$B$194)</f>
        <v>2</v>
      </c>
      <c r="N1014" s="17" t="str">
        <f>CONCATENATE(HOUR(Tabela132[[#This Row],[DATA INICIO]]),":",MINUTE(Tabela132[[#This Row],[DATA INICIO]]))</f>
        <v>17:39</v>
      </c>
      <c r="O1014" s="12"/>
    </row>
    <row r="1015" spans="1:15" ht="127.5" hidden="1" x14ac:dyDescent="0.25">
      <c r="A1015" s="22" t="s">
        <v>113</v>
      </c>
      <c r="B1015" s="23" t="s">
        <v>765</v>
      </c>
      <c r="C1015" s="26" t="s">
        <v>666</v>
      </c>
      <c r="D1015" s="28" t="s">
        <v>66</v>
      </c>
      <c r="E1015" s="11" t="str">
        <f>CONCATENATE(Tabela132[[#This Row],[TRAMITE_SETOR]],"_Atualiz")</f>
        <v>CPL_Atualiz</v>
      </c>
      <c r="F1015" s="12" t="s">
        <v>67</v>
      </c>
      <c r="G1015" s="12"/>
      <c r="H1015" s="25">
        <v>41936.6875</v>
      </c>
      <c r="I1015" s="25">
        <v>41936.767361111109</v>
      </c>
      <c r="J1015" s="26" t="s">
        <v>777</v>
      </c>
      <c r="K1015" s="14">
        <f t="shared" si="30"/>
        <v>7.9861111109494232E-2</v>
      </c>
      <c r="L1015" s="15">
        <f t="shared" si="31"/>
        <v>7.9861111109494232E-2</v>
      </c>
      <c r="M1015" s="16">
        <f>NETWORKDAYS.INTL(DATE(YEAR(H1015),MONTH(I1015),DAY(H1015)),DATE(YEAR(I1015),MONTH(I1015),DAY(I1015)),1,[1]LISTAFERIADOS!$B$2:$B$194)</f>
        <v>1</v>
      </c>
      <c r="N1015" s="17" t="str">
        <f>CONCATENATE(HOUR(Tabela132[[#This Row],[DATA INICIO]]),":",MINUTE(Tabela132[[#This Row],[DATA INICIO]]))</f>
        <v>16:30</v>
      </c>
      <c r="O1015" s="12"/>
    </row>
    <row r="1016" spans="1:15" ht="38.25" hidden="1" x14ac:dyDescent="0.25">
      <c r="A1016" s="22" t="s">
        <v>113</v>
      </c>
      <c r="B1016" s="23" t="s">
        <v>765</v>
      </c>
      <c r="C1016" s="26" t="s">
        <v>666</v>
      </c>
      <c r="D1016" s="28" t="s">
        <v>69</v>
      </c>
      <c r="E1016" s="11" t="str">
        <f>CONCATENATE(Tabela132[[#This Row],[TRAMITE_SETOR]],"_Atualiz")</f>
        <v>ASSDG_Atualiz</v>
      </c>
      <c r="F1016" s="12" t="s">
        <v>70</v>
      </c>
      <c r="G1016" s="12"/>
      <c r="H1016" s="25">
        <v>41936.767361111109</v>
      </c>
      <c r="I1016" s="25">
        <v>41939.675000000003</v>
      </c>
      <c r="J1016" s="26" t="s">
        <v>778</v>
      </c>
      <c r="K1016" s="14">
        <f t="shared" si="30"/>
        <v>2.9076388888934162</v>
      </c>
      <c r="L1016" s="15">
        <f t="shared" si="31"/>
        <v>2.9076388888934162</v>
      </c>
      <c r="M1016" s="16">
        <f>NETWORKDAYS.INTL(DATE(YEAR(H1016),MONTH(I1016),DAY(H1016)),DATE(YEAR(I1016),MONTH(I1016),DAY(I1016)),1,[1]LISTAFERIADOS!$B$2:$B$194)</f>
        <v>2</v>
      </c>
      <c r="N1016" s="17" t="str">
        <f>CONCATENATE(HOUR(Tabela132[[#This Row],[DATA INICIO]]),":",MINUTE(Tabela132[[#This Row],[DATA INICIO]]))</f>
        <v>18:25</v>
      </c>
      <c r="O1016" s="12"/>
    </row>
    <row r="1017" spans="1:15" ht="25.5" hidden="1" x14ac:dyDescent="0.25">
      <c r="A1017" s="22" t="s">
        <v>113</v>
      </c>
      <c r="B1017" s="23" t="s">
        <v>765</v>
      </c>
      <c r="C1017" s="26" t="s">
        <v>666</v>
      </c>
      <c r="D1017" s="28" t="s">
        <v>21</v>
      </c>
      <c r="E1017" s="11" t="str">
        <f>CONCATENATE(Tabela132[[#This Row],[TRAMITE_SETOR]],"_Atualiz")</f>
        <v>DG_Atualiz</v>
      </c>
      <c r="F1017" s="12" t="s">
        <v>22</v>
      </c>
      <c r="G1017" s="12"/>
      <c r="H1017" s="25">
        <v>41939.675000000003</v>
      </c>
      <c r="I1017" s="25">
        <v>41939.703472222223</v>
      </c>
      <c r="J1017" s="26" t="s">
        <v>98</v>
      </c>
      <c r="K1017" s="14">
        <f t="shared" si="30"/>
        <v>2.8472222220443655E-2</v>
      </c>
      <c r="L1017" s="15">
        <f t="shared" si="31"/>
        <v>2.8472222220443655E-2</v>
      </c>
      <c r="M1017" s="16">
        <f>NETWORKDAYS.INTL(DATE(YEAR(H1017),MONTH(I1017),DAY(H1017)),DATE(YEAR(I1017),MONTH(I1017),DAY(I1017)),1,[1]LISTAFERIADOS!$B$2:$B$194)</f>
        <v>1</v>
      </c>
      <c r="N1017" s="17" t="str">
        <f>CONCATENATE(HOUR(Tabela132[[#This Row],[DATA INICIO]]),":",MINUTE(Tabela132[[#This Row],[DATA INICIO]]))</f>
        <v>16:12</v>
      </c>
      <c r="O1017" s="12"/>
    </row>
    <row r="1018" spans="1:15" ht="38.25" hidden="1" x14ac:dyDescent="0.25">
      <c r="A1018" s="22" t="s">
        <v>113</v>
      </c>
      <c r="B1018" s="23" t="s">
        <v>765</v>
      </c>
      <c r="C1018" s="26" t="s">
        <v>666</v>
      </c>
      <c r="D1018" s="28" t="s">
        <v>66</v>
      </c>
      <c r="E1018" s="11" t="str">
        <f>CONCATENATE(Tabela132[[#This Row],[TRAMITE_SETOR]],"_Atualiz")</f>
        <v>CPL_Atualiz</v>
      </c>
      <c r="F1018" s="12" t="s">
        <v>67</v>
      </c>
      <c r="G1018" s="12"/>
      <c r="H1018" s="25">
        <v>41939.703472222223</v>
      </c>
      <c r="I1018" s="25">
        <v>41939.813194444447</v>
      </c>
      <c r="J1018" s="26" t="s">
        <v>296</v>
      </c>
      <c r="K1018" s="14">
        <f t="shared" si="30"/>
        <v>0.10972222222335404</v>
      </c>
      <c r="L1018" s="15">
        <f t="shared" si="31"/>
        <v>0.10972222222335404</v>
      </c>
      <c r="M1018" s="16">
        <f>NETWORKDAYS.INTL(DATE(YEAR(H1018),MONTH(I1018),DAY(H1018)),DATE(YEAR(I1018),MONTH(I1018),DAY(I1018)),1,[1]LISTAFERIADOS!$B$2:$B$194)</f>
        <v>1</v>
      </c>
      <c r="N1018" s="17" t="str">
        <f>CONCATENATE(HOUR(Tabela132[[#This Row],[DATA INICIO]]),":",MINUTE(Tabela132[[#This Row],[DATA INICIO]]))</f>
        <v>16:53</v>
      </c>
      <c r="O1018" s="12"/>
    </row>
    <row r="1019" spans="1:15" ht="63.75" hidden="1" x14ac:dyDescent="0.25">
      <c r="A1019" s="22" t="s">
        <v>113</v>
      </c>
      <c r="B1019" s="23" t="s">
        <v>765</v>
      </c>
      <c r="C1019" s="26" t="s">
        <v>666</v>
      </c>
      <c r="D1019" s="28" t="s">
        <v>35</v>
      </c>
      <c r="E1019" s="11" t="str">
        <f>CONCATENATE(Tabela132[[#This Row],[TRAMITE_SETOR]],"_Atualiz")</f>
        <v>SECADM_Atualiz</v>
      </c>
      <c r="F1019" s="12" t="s">
        <v>36</v>
      </c>
      <c r="G1019" s="12"/>
      <c r="H1019" s="25">
        <v>41939.813194444447</v>
      </c>
      <c r="I1019" s="25">
        <v>41940.70208333333</v>
      </c>
      <c r="J1019" s="26" t="s">
        <v>779</v>
      </c>
      <c r="K1019" s="14">
        <f t="shared" si="30"/>
        <v>0.88888888888322981</v>
      </c>
      <c r="L1019" s="15">
        <f t="shared" si="31"/>
        <v>0.88888888888322981</v>
      </c>
      <c r="M1019" s="16">
        <f>NETWORKDAYS.INTL(DATE(YEAR(H1019),MONTH(I1019),DAY(H1019)),DATE(YEAR(I1019),MONTH(I1019),DAY(I1019)),1,[1]LISTAFERIADOS!$B$2:$B$194)</f>
        <v>2</v>
      </c>
      <c r="N1019" s="17" t="str">
        <f>CONCATENATE(HOUR(Tabela132[[#This Row],[DATA INICIO]]),":",MINUTE(Tabela132[[#This Row],[DATA INICIO]]))</f>
        <v>19:31</v>
      </c>
      <c r="O1019" s="12"/>
    </row>
    <row r="1020" spans="1:15" ht="38.25" hidden="1" x14ac:dyDescent="0.25">
      <c r="A1020" s="22" t="s">
        <v>113</v>
      </c>
      <c r="B1020" s="23" t="s">
        <v>765</v>
      </c>
      <c r="C1020" s="26" t="s">
        <v>666</v>
      </c>
      <c r="D1020" s="28" t="s">
        <v>484</v>
      </c>
      <c r="E1020" s="11" t="str">
        <f>CONCATENATE(Tabela132[[#This Row],[TRAMITE_SETOR]],"_Atualiz")</f>
        <v>SMIC_Atualiz</v>
      </c>
      <c r="F1020" s="12" t="s">
        <v>303</v>
      </c>
      <c r="G1020" s="19" t="s">
        <v>26</v>
      </c>
      <c r="H1020" s="25">
        <v>41940.70208333333</v>
      </c>
      <c r="I1020" s="25">
        <v>41946.794444444444</v>
      </c>
      <c r="J1020" s="26" t="s">
        <v>780</v>
      </c>
      <c r="K1020" s="14">
        <f t="shared" si="30"/>
        <v>6.0923611111138598</v>
      </c>
      <c r="L1020" s="15">
        <f t="shared" si="31"/>
        <v>6.0923611111138598</v>
      </c>
      <c r="M1020" s="16">
        <f>NETWORKDAYS.INTL(DATE(YEAR(H1020),MONTH(I1020),DAY(H1020)),DATE(YEAR(I1020),MONTH(I1020),DAY(I1020)),1,[1]LISTAFERIADOS!$B$2:$B$194)</f>
        <v>-20</v>
      </c>
      <c r="N1020" s="17" t="str">
        <f>CONCATENATE(HOUR(Tabela132[[#This Row],[DATA INICIO]]),":",MINUTE(Tabela132[[#This Row],[DATA INICIO]]))</f>
        <v>16:51</v>
      </c>
      <c r="O1020" s="12"/>
    </row>
    <row r="1021" spans="1:15" ht="76.5" hidden="1" x14ac:dyDescent="0.25">
      <c r="A1021" s="22" t="s">
        <v>113</v>
      </c>
      <c r="B1021" s="23" t="s">
        <v>765</v>
      </c>
      <c r="C1021" s="26" t="s">
        <v>666</v>
      </c>
      <c r="D1021" s="28" t="s">
        <v>239</v>
      </c>
      <c r="E1021" s="11" t="str">
        <f>CONCATENATE(Tabela132[[#This Row],[TRAMITE_SETOR]],"_Atualiz")</f>
        <v>SLIC_Atualiz</v>
      </c>
      <c r="F1021" s="12" t="s">
        <v>240</v>
      </c>
      <c r="G1021" s="12"/>
      <c r="H1021" s="25">
        <v>41946.794444444444</v>
      </c>
      <c r="I1021" s="25">
        <v>41950.649305555555</v>
      </c>
      <c r="J1021" s="26" t="s">
        <v>781</v>
      </c>
      <c r="K1021" s="14">
        <f t="shared" si="30"/>
        <v>3.8548611111109494</v>
      </c>
      <c r="L1021" s="15">
        <f t="shared" si="31"/>
        <v>3.8548611111109494</v>
      </c>
      <c r="M1021" s="16">
        <f>NETWORKDAYS.INTL(DATE(YEAR(H1021),MONTH(I1021),DAY(H1021)),DATE(YEAR(I1021),MONTH(I1021),DAY(I1021)),1,[1]LISTAFERIADOS!$B$2:$B$194)</f>
        <v>5</v>
      </c>
      <c r="N1021" s="17" t="str">
        <f>CONCATENATE(HOUR(Tabela132[[#This Row],[DATA INICIO]]),":",MINUTE(Tabela132[[#This Row],[DATA INICIO]]))</f>
        <v>19:4</v>
      </c>
      <c r="O1021" s="12"/>
    </row>
    <row r="1022" spans="1:15" ht="63.75" hidden="1" x14ac:dyDescent="0.25">
      <c r="A1022" s="22" t="s">
        <v>113</v>
      </c>
      <c r="B1022" s="23" t="s">
        <v>765</v>
      </c>
      <c r="C1022" s="26" t="s">
        <v>666</v>
      </c>
      <c r="D1022" s="28" t="s">
        <v>66</v>
      </c>
      <c r="E1022" s="11" t="str">
        <f>CONCATENATE(Tabela132[[#This Row],[TRAMITE_SETOR]],"_Atualiz")</f>
        <v>CPL_Atualiz</v>
      </c>
      <c r="F1022" s="12" t="s">
        <v>67</v>
      </c>
      <c r="G1022" s="12"/>
      <c r="H1022" s="25">
        <v>41950.649305555555</v>
      </c>
      <c r="I1022" s="25">
        <v>41950.65</v>
      </c>
      <c r="J1022" s="26" t="s">
        <v>480</v>
      </c>
      <c r="K1022" s="14">
        <f t="shared" si="30"/>
        <v>6.944444467080757E-4</v>
      </c>
      <c r="L1022" s="15">
        <f t="shared" si="31"/>
        <v>6.944444467080757E-4</v>
      </c>
      <c r="M1022" s="16">
        <f>NETWORKDAYS.INTL(DATE(YEAR(H1022),MONTH(I1022),DAY(H1022)),DATE(YEAR(I1022),MONTH(I1022),DAY(I1022)),1,[1]LISTAFERIADOS!$B$2:$B$194)</f>
        <v>1</v>
      </c>
      <c r="N1022" s="17" t="str">
        <f>CONCATENATE(HOUR(Tabela132[[#This Row],[DATA INICIO]]),":",MINUTE(Tabela132[[#This Row],[DATA INICIO]]))</f>
        <v>15:35</v>
      </c>
      <c r="O1022" s="12"/>
    </row>
    <row r="1023" spans="1:15" ht="25.5" hidden="1" x14ac:dyDescent="0.25">
      <c r="A1023" s="22" t="s">
        <v>113</v>
      </c>
      <c r="B1023" s="23" t="s">
        <v>765</v>
      </c>
      <c r="C1023" s="26" t="s">
        <v>666</v>
      </c>
      <c r="D1023" s="28" t="s">
        <v>239</v>
      </c>
      <c r="E1023" s="11" t="str">
        <f>CONCATENATE(Tabela132[[#This Row],[TRAMITE_SETOR]],"_Atualiz")</f>
        <v>SLIC_Atualiz</v>
      </c>
      <c r="F1023" s="12" t="s">
        <v>240</v>
      </c>
      <c r="G1023" s="12"/>
      <c r="H1023" s="25">
        <v>41950.65</v>
      </c>
      <c r="I1023" s="25">
        <v>41953.62777777778</v>
      </c>
      <c r="J1023" s="26" t="s">
        <v>251</v>
      </c>
      <c r="K1023" s="14">
        <f t="shared" si="30"/>
        <v>2.9777777777781012</v>
      </c>
      <c r="L1023" s="15">
        <f t="shared" si="31"/>
        <v>2.9777777777781012</v>
      </c>
      <c r="M1023" s="16">
        <f>NETWORKDAYS.INTL(DATE(YEAR(H1023),MONTH(I1023),DAY(H1023)),DATE(YEAR(I1023),MONTH(I1023),DAY(I1023)),1,[1]LISTAFERIADOS!$B$2:$B$194)</f>
        <v>2</v>
      </c>
      <c r="N1023" s="17" t="str">
        <f>CONCATENATE(HOUR(Tabela132[[#This Row],[DATA INICIO]]),":",MINUTE(Tabela132[[#This Row],[DATA INICIO]]))</f>
        <v>15:36</v>
      </c>
      <c r="O1023" s="12"/>
    </row>
    <row r="1024" spans="1:15" ht="51" hidden="1" x14ac:dyDescent="0.25">
      <c r="A1024" s="22" t="s">
        <v>113</v>
      </c>
      <c r="B1024" s="23" t="s">
        <v>765</v>
      </c>
      <c r="C1024" s="26" t="s">
        <v>666</v>
      </c>
      <c r="D1024" s="28" t="s">
        <v>66</v>
      </c>
      <c r="E1024" s="11" t="str">
        <f>CONCATENATE(Tabela132[[#This Row],[TRAMITE_SETOR]],"_Atualiz")</f>
        <v>CPL_Atualiz</v>
      </c>
      <c r="F1024" s="12" t="s">
        <v>67</v>
      </c>
      <c r="G1024" s="12"/>
      <c r="H1024" s="25">
        <v>41953.62777777778</v>
      </c>
      <c r="I1024" s="25">
        <v>41953.694444444445</v>
      </c>
      <c r="J1024" s="26" t="s">
        <v>555</v>
      </c>
      <c r="K1024" s="14">
        <f t="shared" si="30"/>
        <v>6.6666666665696539E-2</v>
      </c>
      <c r="L1024" s="15">
        <f t="shared" si="31"/>
        <v>6.6666666665696539E-2</v>
      </c>
      <c r="M1024" s="16">
        <f>NETWORKDAYS.INTL(DATE(YEAR(H1024),MONTH(I1024),DAY(H1024)),DATE(YEAR(I1024),MONTH(I1024),DAY(I1024)),1,[1]LISTAFERIADOS!$B$2:$B$194)</f>
        <v>1</v>
      </c>
      <c r="N1024" s="17" t="str">
        <f>CONCATENATE(HOUR(Tabela132[[#This Row],[DATA INICIO]]),":",MINUTE(Tabela132[[#This Row],[DATA INICIO]]))</f>
        <v>15:4</v>
      </c>
      <c r="O1024" s="12"/>
    </row>
    <row r="1025" spans="1:15" hidden="1" x14ac:dyDescent="0.25">
      <c r="A1025" s="22" t="s">
        <v>113</v>
      </c>
      <c r="B1025" s="23" t="s">
        <v>765</v>
      </c>
      <c r="C1025" s="26" t="s">
        <v>666</v>
      </c>
      <c r="D1025" s="28" t="s">
        <v>484</v>
      </c>
      <c r="E1025" s="11" t="str">
        <f>CONCATENATE(Tabela132[[#This Row],[TRAMITE_SETOR]],"_Atualiz")</f>
        <v>SMIC_Atualiz</v>
      </c>
      <c r="F1025" s="12" t="s">
        <v>303</v>
      </c>
      <c r="G1025" s="19" t="s">
        <v>26</v>
      </c>
      <c r="H1025" s="25">
        <v>41953.694444444445</v>
      </c>
      <c r="I1025" s="25">
        <v>41953.851388888892</v>
      </c>
      <c r="J1025" s="26" t="s">
        <v>273</v>
      </c>
      <c r="K1025" s="14">
        <f t="shared" si="30"/>
        <v>0.15694444444670808</v>
      </c>
      <c r="L1025" s="15">
        <f t="shared" si="31"/>
        <v>0.15694444444670808</v>
      </c>
      <c r="M1025" s="16">
        <f>NETWORKDAYS.INTL(DATE(YEAR(H1025),MONTH(I1025),DAY(H1025)),DATE(YEAR(I1025),MONTH(I1025),DAY(I1025)),1,[1]LISTAFERIADOS!$B$2:$B$194)</f>
        <v>1</v>
      </c>
      <c r="N1025" s="17" t="str">
        <f>CONCATENATE(HOUR(Tabela132[[#This Row],[DATA INICIO]]),":",MINUTE(Tabela132[[#This Row],[DATA INICIO]]))</f>
        <v>16:40</v>
      </c>
      <c r="O1025" s="12"/>
    </row>
    <row r="1026" spans="1:15" ht="38.25" hidden="1" x14ac:dyDescent="0.25">
      <c r="A1026" s="22" t="s">
        <v>113</v>
      </c>
      <c r="B1026" s="23" t="s">
        <v>765</v>
      </c>
      <c r="C1026" s="26" t="s">
        <v>666</v>
      </c>
      <c r="D1026" s="28" t="s">
        <v>239</v>
      </c>
      <c r="E1026" s="11" t="str">
        <f>CONCATENATE(Tabela132[[#This Row],[TRAMITE_SETOR]],"_Atualiz")</f>
        <v>SLIC_Atualiz</v>
      </c>
      <c r="F1026" s="12" t="s">
        <v>240</v>
      </c>
      <c r="G1026" s="12"/>
      <c r="H1026" s="25">
        <v>41953.851388888892</v>
      </c>
      <c r="I1026" s="25">
        <v>41954.59652777778</v>
      </c>
      <c r="J1026" s="26" t="s">
        <v>499</v>
      </c>
      <c r="K1026" s="14">
        <f t="shared" ref="K1026:K1089" si="32">IF(OR(H1026="-",I1026="-"),0,I1026-H1026)</f>
        <v>0.74513888888759539</v>
      </c>
      <c r="L1026" s="15">
        <f t="shared" ref="L1026:L1089" si="33">K1026</f>
        <v>0.74513888888759539</v>
      </c>
      <c r="M1026" s="16">
        <f>NETWORKDAYS.INTL(DATE(YEAR(H1026),MONTH(I1026),DAY(H1026)),DATE(YEAR(I1026),MONTH(I1026),DAY(I1026)),1,[1]LISTAFERIADOS!$B$2:$B$194)</f>
        <v>2</v>
      </c>
      <c r="N1026" s="17" t="str">
        <f>CONCATENATE(HOUR(Tabela132[[#This Row],[DATA INICIO]]),":",MINUTE(Tabela132[[#This Row],[DATA INICIO]]))</f>
        <v>20:26</v>
      </c>
      <c r="O1026" s="12"/>
    </row>
    <row r="1027" spans="1:15" ht="38.25" hidden="1" x14ac:dyDescent="0.25">
      <c r="A1027" s="22" t="s">
        <v>113</v>
      </c>
      <c r="B1027" s="23" t="s">
        <v>765</v>
      </c>
      <c r="C1027" s="26" t="s">
        <v>666</v>
      </c>
      <c r="D1027" s="28" t="s">
        <v>66</v>
      </c>
      <c r="E1027" s="11" t="str">
        <f>CONCATENATE(Tabela132[[#This Row],[TRAMITE_SETOR]],"_Atualiz")</f>
        <v>CPL_Atualiz</v>
      </c>
      <c r="F1027" s="12" t="s">
        <v>67</v>
      </c>
      <c r="G1027" s="12"/>
      <c r="H1027" s="25">
        <v>41954.59652777778</v>
      </c>
      <c r="I1027" s="25">
        <v>41954.756249999999</v>
      </c>
      <c r="J1027" s="26" t="s">
        <v>782</v>
      </c>
      <c r="K1027" s="14">
        <f t="shared" si="32"/>
        <v>0.15972222221898846</v>
      </c>
      <c r="L1027" s="15">
        <f t="shared" si="33"/>
        <v>0.15972222221898846</v>
      </c>
      <c r="M1027" s="16">
        <f>NETWORKDAYS.INTL(DATE(YEAR(H1027),MONTH(I1027),DAY(H1027)),DATE(YEAR(I1027),MONTH(I1027),DAY(I1027)),1,[1]LISTAFERIADOS!$B$2:$B$194)</f>
        <v>1</v>
      </c>
      <c r="N1027" s="17" t="str">
        <f>CONCATENATE(HOUR(Tabela132[[#This Row],[DATA INICIO]]),":",MINUTE(Tabela132[[#This Row],[DATA INICIO]]))</f>
        <v>14:19</v>
      </c>
      <c r="O1027" s="12"/>
    </row>
    <row r="1028" spans="1:15" ht="25.5" hidden="1" x14ac:dyDescent="0.25">
      <c r="A1028" s="22" t="s">
        <v>113</v>
      </c>
      <c r="B1028" s="23" t="s">
        <v>765</v>
      </c>
      <c r="C1028" s="26" t="s">
        <v>666</v>
      </c>
      <c r="D1028" s="28" t="s">
        <v>239</v>
      </c>
      <c r="E1028" s="11" t="str">
        <f>CONCATENATE(Tabela132[[#This Row],[TRAMITE_SETOR]],"_Atualiz")</f>
        <v>SLIC_Atualiz</v>
      </c>
      <c r="F1028" s="12" t="s">
        <v>240</v>
      </c>
      <c r="G1028" s="12"/>
      <c r="H1028" s="25">
        <v>41954.756249999999</v>
      </c>
      <c r="I1028" s="25">
        <v>41955.570138888892</v>
      </c>
      <c r="J1028" s="26" t="s">
        <v>251</v>
      </c>
      <c r="K1028" s="14">
        <f t="shared" si="32"/>
        <v>0.81388888889341615</v>
      </c>
      <c r="L1028" s="15">
        <f t="shared" si="33"/>
        <v>0.81388888889341615</v>
      </c>
      <c r="M1028" s="16">
        <f>NETWORKDAYS.INTL(DATE(YEAR(H1028),MONTH(I1028),DAY(H1028)),DATE(YEAR(I1028),MONTH(I1028),DAY(I1028)),1,[1]LISTAFERIADOS!$B$2:$B$194)</f>
        <v>2</v>
      </c>
      <c r="N1028" s="17" t="str">
        <f>CONCATENATE(HOUR(Tabela132[[#This Row],[DATA INICIO]]),":",MINUTE(Tabela132[[#This Row],[DATA INICIO]]))</f>
        <v>18:9</v>
      </c>
      <c r="O1028" s="12"/>
    </row>
    <row r="1029" spans="1:15" ht="51" hidden="1" x14ac:dyDescent="0.25">
      <c r="A1029" s="22" t="s">
        <v>113</v>
      </c>
      <c r="B1029" s="23" t="s">
        <v>765</v>
      </c>
      <c r="C1029" s="26" t="s">
        <v>666</v>
      </c>
      <c r="D1029" s="28" t="s">
        <v>66</v>
      </c>
      <c r="E1029" s="11" t="str">
        <f>CONCATENATE(Tabela132[[#This Row],[TRAMITE_SETOR]],"_Atualiz")</f>
        <v>CPL_Atualiz</v>
      </c>
      <c r="F1029" s="12" t="s">
        <v>67</v>
      </c>
      <c r="G1029" s="12"/>
      <c r="H1029" s="25">
        <v>41955.570138888892</v>
      </c>
      <c r="I1029" s="25">
        <v>41967.713888888888</v>
      </c>
      <c r="J1029" s="26" t="s">
        <v>783</v>
      </c>
      <c r="K1029" s="14">
        <f t="shared" si="32"/>
        <v>12.143749999995634</v>
      </c>
      <c r="L1029" s="15">
        <f t="shared" si="33"/>
        <v>12.143749999995634</v>
      </c>
      <c r="M1029" s="16">
        <f>NETWORKDAYS.INTL(DATE(YEAR(H1029),MONTH(I1029),DAY(H1029)),DATE(YEAR(I1029),MONTH(I1029),DAY(I1029)),1,[1]LISTAFERIADOS!$B$2:$B$194)</f>
        <v>9</v>
      </c>
      <c r="N1029" s="17" t="str">
        <f>CONCATENATE(HOUR(Tabela132[[#This Row],[DATA INICIO]]),":",MINUTE(Tabela132[[#This Row],[DATA INICIO]]))</f>
        <v>13:41</v>
      </c>
      <c r="O1029" s="12"/>
    </row>
    <row r="1030" spans="1:15" hidden="1" x14ac:dyDescent="0.25">
      <c r="A1030" s="22" t="s">
        <v>113</v>
      </c>
      <c r="B1030" s="23" t="s">
        <v>765</v>
      </c>
      <c r="C1030" s="26" t="s">
        <v>666</v>
      </c>
      <c r="D1030" s="28" t="s">
        <v>484</v>
      </c>
      <c r="E1030" s="11" t="str">
        <f>CONCATENATE(Tabela132[[#This Row],[TRAMITE_SETOR]],"_Atualiz")</f>
        <v>SMIC_Atualiz</v>
      </c>
      <c r="F1030" s="12" t="s">
        <v>303</v>
      </c>
      <c r="G1030" s="19" t="s">
        <v>26</v>
      </c>
      <c r="H1030" s="25">
        <v>41967.713888888888</v>
      </c>
      <c r="I1030" s="25">
        <v>41968.674305555556</v>
      </c>
      <c r="J1030" s="26" t="s">
        <v>273</v>
      </c>
      <c r="K1030" s="14">
        <f t="shared" si="32"/>
        <v>0.96041666666860692</v>
      </c>
      <c r="L1030" s="15">
        <f t="shared" si="33"/>
        <v>0.96041666666860692</v>
      </c>
      <c r="M1030" s="16">
        <f>NETWORKDAYS.INTL(DATE(YEAR(H1030),MONTH(I1030),DAY(H1030)),DATE(YEAR(I1030),MONTH(I1030),DAY(I1030)),1,[1]LISTAFERIADOS!$B$2:$B$194)</f>
        <v>2</v>
      </c>
      <c r="N1030" s="17" t="str">
        <f>CONCATENATE(HOUR(Tabela132[[#This Row],[DATA INICIO]]),":",MINUTE(Tabela132[[#This Row],[DATA INICIO]]))</f>
        <v>17:8</v>
      </c>
      <c r="O1030" s="12"/>
    </row>
    <row r="1031" spans="1:15" ht="38.25" hidden="1" x14ac:dyDescent="0.25">
      <c r="A1031" s="22" t="s">
        <v>113</v>
      </c>
      <c r="B1031" s="23" t="s">
        <v>765</v>
      </c>
      <c r="C1031" s="26" t="s">
        <v>666</v>
      </c>
      <c r="D1031" s="28" t="s">
        <v>66</v>
      </c>
      <c r="E1031" s="11" t="str">
        <f>CONCATENATE(Tabela132[[#This Row],[TRAMITE_SETOR]],"_Atualiz")</f>
        <v>CPL_Atualiz</v>
      </c>
      <c r="F1031" s="12" t="s">
        <v>67</v>
      </c>
      <c r="G1031" s="12"/>
      <c r="H1031" s="25">
        <v>41968.674305555556</v>
      </c>
      <c r="I1031" s="25">
        <v>41969.73333333333</v>
      </c>
      <c r="J1031" s="26" t="s">
        <v>784</v>
      </c>
      <c r="K1031" s="14">
        <f t="shared" si="32"/>
        <v>1.0590277777737356</v>
      </c>
      <c r="L1031" s="15">
        <f t="shared" si="33"/>
        <v>1.0590277777737356</v>
      </c>
      <c r="M1031" s="16">
        <f>NETWORKDAYS.INTL(DATE(YEAR(H1031),MONTH(I1031),DAY(H1031)),DATE(YEAR(I1031),MONTH(I1031),DAY(I1031)),1,[1]LISTAFERIADOS!$B$2:$B$194)</f>
        <v>2</v>
      </c>
      <c r="N1031" s="17" t="str">
        <f>CONCATENATE(HOUR(Tabela132[[#This Row],[DATA INICIO]]),":",MINUTE(Tabela132[[#This Row],[DATA INICIO]]))</f>
        <v>16:11</v>
      </c>
      <c r="O1031" s="12"/>
    </row>
    <row r="1032" spans="1:15" hidden="1" x14ac:dyDescent="0.25">
      <c r="A1032" s="22" t="s">
        <v>113</v>
      </c>
      <c r="B1032" s="23" t="s">
        <v>765</v>
      </c>
      <c r="C1032" s="26" t="s">
        <v>666</v>
      </c>
      <c r="D1032" s="28" t="s">
        <v>484</v>
      </c>
      <c r="E1032" s="11" t="str">
        <f>CONCATENATE(Tabela132[[#This Row],[TRAMITE_SETOR]],"_Atualiz")</f>
        <v>SMIC_Atualiz</v>
      </c>
      <c r="F1032" s="12" t="s">
        <v>303</v>
      </c>
      <c r="G1032" s="19" t="s">
        <v>26</v>
      </c>
      <c r="H1032" s="25">
        <v>41969.73333333333</v>
      </c>
      <c r="I1032" s="25">
        <v>41974.461111111108</v>
      </c>
      <c r="J1032" s="26" t="s">
        <v>273</v>
      </c>
      <c r="K1032" s="14">
        <f t="shared" si="32"/>
        <v>4.7277777777781012</v>
      </c>
      <c r="L1032" s="15">
        <f t="shared" si="33"/>
        <v>4.7277777777781012</v>
      </c>
      <c r="M1032" s="16">
        <f>NETWORKDAYS.INTL(DATE(YEAR(H1032),MONTH(I1032),DAY(H1032)),DATE(YEAR(I1032),MONTH(I1032),DAY(I1032)),1,[1]LISTAFERIADOS!$B$2:$B$194)</f>
        <v>-13</v>
      </c>
      <c r="N1032" s="17" t="str">
        <f>CONCATENATE(HOUR(Tabela132[[#This Row],[DATA INICIO]]),":",MINUTE(Tabela132[[#This Row],[DATA INICIO]]))</f>
        <v>17:36</v>
      </c>
      <c r="O1032" s="12"/>
    </row>
    <row r="1033" spans="1:15" ht="38.25" hidden="1" x14ac:dyDescent="0.25">
      <c r="A1033" s="22" t="s">
        <v>113</v>
      </c>
      <c r="B1033" s="23" t="s">
        <v>765</v>
      </c>
      <c r="C1033" s="26" t="s">
        <v>666</v>
      </c>
      <c r="D1033" s="28" t="s">
        <v>66</v>
      </c>
      <c r="E1033" s="11" t="str">
        <f>CONCATENATE(Tabela132[[#This Row],[TRAMITE_SETOR]],"_Atualiz")</f>
        <v>CPL_Atualiz</v>
      </c>
      <c r="F1033" s="12" t="s">
        <v>67</v>
      </c>
      <c r="G1033" s="12"/>
      <c r="H1033" s="25">
        <v>41974.461111111108</v>
      </c>
      <c r="I1033" s="25">
        <v>41974.68472222222</v>
      </c>
      <c r="J1033" s="26" t="s">
        <v>785</v>
      </c>
      <c r="K1033" s="14">
        <f t="shared" si="32"/>
        <v>0.22361111111240461</v>
      </c>
      <c r="L1033" s="15">
        <f t="shared" si="33"/>
        <v>0.22361111111240461</v>
      </c>
      <c r="M1033" s="16">
        <f>NETWORKDAYS.INTL(DATE(YEAR(H1033),MONTH(I1033),DAY(H1033)),DATE(YEAR(I1033),MONTH(I1033),DAY(I1033)),1,[1]LISTAFERIADOS!$B$2:$B$194)</f>
        <v>1</v>
      </c>
      <c r="N1033" s="17" t="str">
        <f>CONCATENATE(HOUR(Tabela132[[#This Row],[DATA INICIO]]),":",MINUTE(Tabela132[[#This Row],[DATA INICIO]]))</f>
        <v>11:4</v>
      </c>
      <c r="O1033" s="12"/>
    </row>
    <row r="1034" spans="1:15" ht="51" hidden="1" x14ac:dyDescent="0.25">
      <c r="A1034" s="22" t="s">
        <v>113</v>
      </c>
      <c r="B1034" s="23" t="s">
        <v>765</v>
      </c>
      <c r="C1034" s="26" t="s">
        <v>666</v>
      </c>
      <c r="D1034" s="28" t="s">
        <v>484</v>
      </c>
      <c r="E1034" s="11" t="str">
        <f>CONCATENATE(Tabela132[[#This Row],[TRAMITE_SETOR]],"_Atualiz")</f>
        <v>SMIC_Atualiz</v>
      </c>
      <c r="F1034" s="12" t="s">
        <v>303</v>
      </c>
      <c r="G1034" s="19" t="s">
        <v>26</v>
      </c>
      <c r="H1034" s="25">
        <v>41974.68472222222</v>
      </c>
      <c r="I1034" s="25">
        <v>41976.804861111108</v>
      </c>
      <c r="J1034" s="26" t="s">
        <v>786</v>
      </c>
      <c r="K1034" s="14">
        <f t="shared" si="32"/>
        <v>2.1201388888875954</v>
      </c>
      <c r="L1034" s="15">
        <f t="shared" si="33"/>
        <v>2.1201388888875954</v>
      </c>
      <c r="M1034" s="16">
        <f>NETWORKDAYS.INTL(DATE(YEAR(H1034),MONTH(I1034),DAY(H1034)),DATE(YEAR(I1034),MONTH(I1034),DAY(I1034)),1,[1]LISTAFERIADOS!$B$2:$B$194)</f>
        <v>3</v>
      </c>
      <c r="N1034" s="17" t="str">
        <f>CONCATENATE(HOUR(Tabela132[[#This Row],[DATA INICIO]]),":",MINUTE(Tabela132[[#This Row],[DATA INICIO]]))</f>
        <v>16:26</v>
      </c>
      <c r="O1034" s="12"/>
    </row>
    <row r="1035" spans="1:15" ht="38.25" hidden="1" x14ac:dyDescent="0.25">
      <c r="A1035" s="22" t="s">
        <v>113</v>
      </c>
      <c r="B1035" s="23" t="s">
        <v>765</v>
      </c>
      <c r="C1035" s="26" t="s">
        <v>666</v>
      </c>
      <c r="D1035" s="28" t="s">
        <v>66</v>
      </c>
      <c r="E1035" s="11" t="str">
        <f>CONCATENATE(Tabela132[[#This Row],[TRAMITE_SETOR]],"_Atualiz")</f>
        <v>CPL_Atualiz</v>
      </c>
      <c r="F1035" s="12" t="s">
        <v>67</v>
      </c>
      <c r="G1035" s="12"/>
      <c r="H1035" s="25">
        <v>41976.804861111108</v>
      </c>
      <c r="I1035" s="25">
        <v>41991.633333333331</v>
      </c>
      <c r="J1035" s="26" t="s">
        <v>787</v>
      </c>
      <c r="K1035" s="14">
        <f t="shared" si="32"/>
        <v>14.828472222223354</v>
      </c>
      <c r="L1035" s="15">
        <f t="shared" si="33"/>
        <v>14.828472222223354</v>
      </c>
      <c r="M1035" s="16">
        <f>NETWORKDAYS.INTL(DATE(YEAR(H1035),MONTH(I1035),DAY(H1035)),DATE(YEAR(I1035),MONTH(I1035),DAY(I1035)),1,[1]LISTAFERIADOS!$B$2:$B$194)</f>
        <v>11</v>
      </c>
      <c r="N1035" s="17" t="str">
        <f>CONCATENATE(HOUR(Tabela132[[#This Row],[DATA INICIO]]),":",MINUTE(Tabela132[[#This Row],[DATA INICIO]]))</f>
        <v>19:19</v>
      </c>
      <c r="O1035" s="12"/>
    </row>
    <row r="1036" spans="1:15" hidden="1" x14ac:dyDescent="0.25">
      <c r="A1036" s="22" t="s">
        <v>113</v>
      </c>
      <c r="B1036" s="23" t="s">
        <v>765</v>
      </c>
      <c r="C1036" s="26" t="s">
        <v>666</v>
      </c>
      <c r="D1036" s="28" t="s">
        <v>69</v>
      </c>
      <c r="E1036" s="11" t="str">
        <f>CONCATENATE(Tabela132[[#This Row],[TRAMITE_SETOR]],"_Atualiz")</f>
        <v>ASSDG_Atualiz</v>
      </c>
      <c r="F1036" s="12" t="s">
        <v>70</v>
      </c>
      <c r="G1036" s="12"/>
      <c r="H1036" s="25">
        <v>41991.633333333331</v>
      </c>
      <c r="I1036" s="25">
        <v>41991.732638888891</v>
      </c>
      <c r="J1036" s="26" t="s">
        <v>30</v>
      </c>
      <c r="K1036" s="14">
        <f t="shared" si="32"/>
        <v>9.930555555911269E-2</v>
      </c>
      <c r="L1036" s="15">
        <f t="shared" si="33"/>
        <v>9.930555555911269E-2</v>
      </c>
      <c r="M1036" s="16">
        <f>NETWORKDAYS.INTL(DATE(YEAR(H1036),MONTH(I1036),DAY(H1036)),DATE(YEAR(I1036),MONTH(I1036),DAY(I1036)),1,[1]LISTAFERIADOS!$B$2:$B$194)</f>
        <v>1</v>
      </c>
      <c r="N1036" s="17" t="str">
        <f>CONCATENATE(HOUR(Tabela132[[#This Row],[DATA INICIO]]),":",MINUTE(Tabela132[[#This Row],[DATA INICIO]]))</f>
        <v>15:12</v>
      </c>
      <c r="O1036" s="12"/>
    </row>
    <row r="1037" spans="1:15" ht="25.5" hidden="1" x14ac:dyDescent="0.25">
      <c r="A1037" s="22" t="s">
        <v>113</v>
      </c>
      <c r="B1037" s="23" t="s">
        <v>765</v>
      </c>
      <c r="C1037" s="26" t="s">
        <v>666</v>
      </c>
      <c r="D1037" s="28" t="s">
        <v>21</v>
      </c>
      <c r="E1037" s="11" t="str">
        <f>CONCATENATE(Tabela132[[#This Row],[TRAMITE_SETOR]],"_Atualiz")</f>
        <v>DG_Atualiz</v>
      </c>
      <c r="F1037" s="12" t="s">
        <v>22</v>
      </c>
      <c r="G1037" s="12"/>
      <c r="H1037" s="25">
        <v>41991.732638888891</v>
      </c>
      <c r="I1037" s="25">
        <v>41991.848611111112</v>
      </c>
      <c r="J1037" s="26" t="s">
        <v>98</v>
      </c>
      <c r="K1037" s="14">
        <f t="shared" si="32"/>
        <v>0.11597222222189885</v>
      </c>
      <c r="L1037" s="15">
        <f t="shared" si="33"/>
        <v>0.11597222222189885</v>
      </c>
      <c r="M1037" s="16">
        <f>NETWORKDAYS.INTL(DATE(YEAR(H1037),MONTH(I1037),DAY(H1037)),DATE(YEAR(I1037),MONTH(I1037),DAY(I1037)),1,[1]LISTAFERIADOS!$B$2:$B$194)</f>
        <v>1</v>
      </c>
      <c r="N1037" s="17" t="str">
        <f>CONCATENATE(HOUR(Tabela132[[#This Row],[DATA INICIO]]),":",MINUTE(Tabela132[[#This Row],[DATA INICIO]]))</f>
        <v>17:35</v>
      </c>
      <c r="O1037" s="12"/>
    </row>
    <row r="1038" spans="1:15" ht="38.25" hidden="1" x14ac:dyDescent="0.25">
      <c r="A1038" s="22" t="s">
        <v>113</v>
      </c>
      <c r="B1038" s="23" t="s">
        <v>765</v>
      </c>
      <c r="C1038" s="26" t="s">
        <v>666</v>
      </c>
      <c r="D1038" s="28" t="s">
        <v>66</v>
      </c>
      <c r="E1038" s="11" t="str">
        <f>CONCATENATE(Tabela132[[#This Row],[TRAMITE_SETOR]],"_Atualiz")</f>
        <v>CPL_Atualiz</v>
      </c>
      <c r="F1038" s="12" t="s">
        <v>67</v>
      </c>
      <c r="G1038" s="12"/>
      <c r="H1038" s="25">
        <v>41991.848611111112</v>
      </c>
      <c r="I1038" s="25">
        <v>41992.70416666667</v>
      </c>
      <c r="J1038" s="26" t="s">
        <v>296</v>
      </c>
      <c r="K1038" s="14">
        <f t="shared" si="32"/>
        <v>0.8555555555576575</v>
      </c>
      <c r="L1038" s="15">
        <f t="shared" si="33"/>
        <v>0.8555555555576575</v>
      </c>
      <c r="M1038" s="16">
        <f>NETWORKDAYS.INTL(DATE(YEAR(H1038),MONTH(I1038),DAY(H1038)),DATE(YEAR(I1038),MONTH(I1038),DAY(I1038)),1,[1]LISTAFERIADOS!$B$2:$B$194)</f>
        <v>1</v>
      </c>
      <c r="N1038" s="17" t="str">
        <f>CONCATENATE(HOUR(Tabela132[[#This Row],[DATA INICIO]]),":",MINUTE(Tabela132[[#This Row],[DATA INICIO]]))</f>
        <v>20:22</v>
      </c>
      <c r="O1038" s="12"/>
    </row>
    <row r="1039" spans="1:15" ht="51" hidden="1" x14ac:dyDescent="0.25">
      <c r="A1039" s="22" t="s">
        <v>113</v>
      </c>
      <c r="B1039" s="23" t="s">
        <v>765</v>
      </c>
      <c r="C1039" s="26" t="s">
        <v>666</v>
      </c>
      <c r="D1039" s="28" t="s">
        <v>69</v>
      </c>
      <c r="E1039" s="11" t="str">
        <f>CONCATENATE(Tabela132[[#This Row],[TRAMITE_SETOR]],"_Atualiz")</f>
        <v>ASSDG_Atualiz</v>
      </c>
      <c r="F1039" s="12" t="s">
        <v>70</v>
      </c>
      <c r="G1039" s="12"/>
      <c r="H1039" s="25">
        <v>41992.70416666667</v>
      </c>
      <c r="I1039" s="25">
        <v>41996.506249999999</v>
      </c>
      <c r="J1039" s="26" t="s">
        <v>788</v>
      </c>
      <c r="K1039" s="14">
        <f t="shared" si="32"/>
        <v>3.8020833333284827</v>
      </c>
      <c r="L1039" s="15">
        <f t="shared" si="33"/>
        <v>3.8020833333284827</v>
      </c>
      <c r="M1039" s="16">
        <f>NETWORKDAYS.INTL(DATE(YEAR(H1039),MONTH(I1039),DAY(H1039)),DATE(YEAR(I1039),MONTH(I1039),DAY(I1039)),1,[1]LISTAFERIADOS!$B$2:$B$194)</f>
        <v>0</v>
      </c>
      <c r="N1039" s="17" t="str">
        <f>CONCATENATE(HOUR(Tabela132[[#This Row],[DATA INICIO]]),":",MINUTE(Tabela132[[#This Row],[DATA INICIO]]))</f>
        <v>16:54</v>
      </c>
      <c r="O1039" s="12"/>
    </row>
    <row r="1040" spans="1:15" ht="25.5" hidden="1" x14ac:dyDescent="0.25">
      <c r="A1040" s="22" t="s">
        <v>113</v>
      </c>
      <c r="B1040" s="23" t="s">
        <v>765</v>
      </c>
      <c r="C1040" s="26" t="s">
        <v>666</v>
      </c>
      <c r="D1040" s="28" t="s">
        <v>21</v>
      </c>
      <c r="E1040" s="11" t="str">
        <f>CONCATENATE(Tabela132[[#This Row],[TRAMITE_SETOR]],"_Atualiz")</f>
        <v>DG_Atualiz</v>
      </c>
      <c r="F1040" s="12" t="s">
        <v>22</v>
      </c>
      <c r="G1040" s="12"/>
      <c r="H1040" s="25">
        <v>41996.506249999999</v>
      </c>
      <c r="I1040" s="25">
        <v>41996.590277777781</v>
      </c>
      <c r="J1040" s="26" t="s">
        <v>98</v>
      </c>
      <c r="K1040" s="14">
        <f t="shared" si="32"/>
        <v>8.4027777782466728E-2</v>
      </c>
      <c r="L1040" s="15">
        <f t="shared" si="33"/>
        <v>8.4027777782466728E-2</v>
      </c>
      <c r="M1040" s="16">
        <f>NETWORKDAYS.INTL(DATE(YEAR(H1040),MONTH(I1040),DAY(H1040)),DATE(YEAR(I1040),MONTH(I1040),DAY(I1040)),1,[1]LISTAFERIADOS!$B$2:$B$194)</f>
        <v>0</v>
      </c>
      <c r="N1040" s="17" t="str">
        <f>CONCATENATE(HOUR(Tabela132[[#This Row],[DATA INICIO]]),":",MINUTE(Tabela132[[#This Row],[DATA INICIO]]))</f>
        <v>12:9</v>
      </c>
      <c r="O1040" s="12"/>
    </row>
    <row r="1041" spans="1:15" ht="51" hidden="1" x14ac:dyDescent="0.25">
      <c r="A1041" s="22" t="s">
        <v>113</v>
      </c>
      <c r="B1041" s="23" t="s">
        <v>765</v>
      </c>
      <c r="C1041" s="26" t="s">
        <v>666</v>
      </c>
      <c r="D1041" s="28" t="s">
        <v>484</v>
      </c>
      <c r="E1041" s="11" t="str">
        <f>CONCATENATE(Tabela132[[#This Row],[TRAMITE_SETOR]],"_Atualiz")</f>
        <v>SMIC_Atualiz</v>
      </c>
      <c r="F1041" s="12" t="s">
        <v>303</v>
      </c>
      <c r="G1041" s="19" t="s">
        <v>26</v>
      </c>
      <c r="H1041" s="25">
        <v>41996.590277777781</v>
      </c>
      <c r="I1041" s="25">
        <v>41996.683333333334</v>
      </c>
      <c r="J1041" s="26" t="s">
        <v>789</v>
      </c>
      <c r="K1041" s="14">
        <f t="shared" si="32"/>
        <v>9.3055555553291924E-2</v>
      </c>
      <c r="L1041" s="15">
        <f t="shared" si="33"/>
        <v>9.3055555553291924E-2</v>
      </c>
      <c r="M1041" s="16">
        <f>NETWORKDAYS.INTL(DATE(YEAR(H1041),MONTH(I1041),DAY(H1041)),DATE(YEAR(I1041),MONTH(I1041),DAY(I1041)),1,[1]LISTAFERIADOS!$B$2:$B$194)</f>
        <v>0</v>
      </c>
      <c r="N1041" s="17" t="str">
        <f>CONCATENATE(HOUR(Tabela132[[#This Row],[DATA INICIO]]),":",MINUTE(Tabela132[[#This Row],[DATA INICIO]]))</f>
        <v>14:10</v>
      </c>
      <c r="O1041" s="12"/>
    </row>
    <row r="1042" spans="1:15" ht="76.5" hidden="1" x14ac:dyDescent="0.25">
      <c r="A1042" s="22" t="s">
        <v>113</v>
      </c>
      <c r="B1042" s="23" t="s">
        <v>765</v>
      </c>
      <c r="C1042" s="26" t="s">
        <v>666</v>
      </c>
      <c r="D1042" s="28" t="s">
        <v>790</v>
      </c>
      <c r="E1042" s="11" t="str">
        <f>CONCATENATE(Tabela132[[#This Row],[TRAMITE_SETOR]],"_Atualiz")</f>
        <v>GABDG_Atualiz</v>
      </c>
      <c r="F1042" s="12" t="s">
        <v>791</v>
      </c>
      <c r="G1042" s="12"/>
      <c r="H1042" s="25">
        <v>41996.683333333334</v>
      </c>
      <c r="I1042" s="25">
        <v>41996.719444444447</v>
      </c>
      <c r="J1042" s="26" t="s">
        <v>792</v>
      </c>
      <c r="K1042" s="14">
        <f t="shared" si="32"/>
        <v>3.6111111112404615E-2</v>
      </c>
      <c r="L1042" s="15">
        <f t="shared" si="33"/>
        <v>3.6111111112404615E-2</v>
      </c>
      <c r="M1042" s="16">
        <f>NETWORKDAYS.INTL(DATE(YEAR(H1042),MONTH(I1042),DAY(H1042)),DATE(YEAR(I1042),MONTH(I1042),DAY(I1042)),1,[1]LISTAFERIADOS!$B$2:$B$194)</f>
        <v>0</v>
      </c>
      <c r="N1042" s="17" t="str">
        <f>CONCATENATE(HOUR(Tabela132[[#This Row],[DATA INICIO]]),":",MINUTE(Tabela132[[#This Row],[DATA INICIO]]))</f>
        <v>16:24</v>
      </c>
      <c r="O1042" s="12"/>
    </row>
    <row r="1043" spans="1:15" ht="25.5" hidden="1" x14ac:dyDescent="0.25">
      <c r="A1043" s="22" t="s">
        <v>113</v>
      </c>
      <c r="B1043" s="23" t="s">
        <v>765</v>
      </c>
      <c r="C1043" s="23" t="s">
        <v>666</v>
      </c>
      <c r="D1043" s="29" t="s">
        <v>66</v>
      </c>
      <c r="E1043" s="11" t="str">
        <f>CONCATENATE(Tabela132[[#This Row],[TRAMITE_SETOR]],"_Atualiz")</f>
        <v>CPL_Atualiz</v>
      </c>
      <c r="F1043" s="12" t="s">
        <v>67</v>
      </c>
      <c r="G1043" s="12"/>
      <c r="H1043" s="25">
        <v>41996.719444444447</v>
      </c>
      <c r="I1043" s="25">
        <v>41996.743750000001</v>
      </c>
      <c r="J1043" s="26" t="s">
        <v>716</v>
      </c>
      <c r="K1043" s="14">
        <f t="shared" si="32"/>
        <v>2.4305555554747116E-2</v>
      </c>
      <c r="L1043" s="15">
        <f t="shared" si="33"/>
        <v>2.4305555554747116E-2</v>
      </c>
      <c r="M1043" s="16">
        <f>NETWORKDAYS.INTL(DATE(YEAR(H1043),MONTH(I1043),DAY(H1043)),DATE(YEAR(I1043),MONTH(I1043),DAY(I1043)),1,[1]LISTAFERIADOS!$B$2:$B$194)</f>
        <v>0</v>
      </c>
      <c r="N1043" s="17" t="str">
        <f>CONCATENATE(HOUR(Tabela132[[#This Row],[DATA INICIO]]),":",MINUTE(Tabela132[[#This Row],[DATA INICIO]]))</f>
        <v>17:16</v>
      </c>
      <c r="O1043" s="12"/>
    </row>
    <row r="1044" spans="1:15" hidden="1" x14ac:dyDescent="0.25">
      <c r="A1044" s="22" t="s">
        <v>113</v>
      </c>
      <c r="B1044" s="23" t="s">
        <v>793</v>
      </c>
      <c r="C1044" s="26" t="s">
        <v>666</v>
      </c>
      <c r="D1044" s="28" t="s">
        <v>667</v>
      </c>
      <c r="E1044" s="11" t="str">
        <f>CONCATENATE(Tabela132[[#This Row],[TRAMITE_SETOR]],"_Atualiz")</f>
        <v>SMCI_Atualiz</v>
      </c>
      <c r="F1044" s="12" t="s">
        <v>668</v>
      </c>
      <c r="G1044" s="12"/>
      <c r="H1044" s="25">
        <v>40944.797222222223</v>
      </c>
      <c r="I1044" s="25">
        <v>40945.797222222223</v>
      </c>
      <c r="J1044" s="26" t="s">
        <v>20</v>
      </c>
      <c r="K1044" s="14">
        <f t="shared" si="32"/>
        <v>1</v>
      </c>
      <c r="L1044" s="15">
        <f t="shared" si="33"/>
        <v>1</v>
      </c>
      <c r="M1044" s="16">
        <f>NETWORKDAYS.INTL(DATE(YEAR(H1044),MONTH(I1044),DAY(H1044)),DATE(YEAR(I1044),MONTH(I1044),DAY(I1044)),1,[1]LISTAFERIADOS!$B$2:$B$194)</f>
        <v>1</v>
      </c>
      <c r="N1044" s="17" t="str">
        <f>CONCATENATE(HOUR(Tabela132[[#This Row],[DATA INICIO]]),":",MINUTE(Tabela132[[#This Row],[DATA INICIO]]))</f>
        <v>19:8</v>
      </c>
      <c r="O1044" s="12"/>
    </row>
    <row r="1045" spans="1:15" ht="25.5" hidden="1" x14ac:dyDescent="0.25">
      <c r="A1045" s="22" t="s">
        <v>113</v>
      </c>
      <c r="B1045" s="23" t="s">
        <v>793</v>
      </c>
      <c r="C1045" s="26" t="s">
        <v>666</v>
      </c>
      <c r="D1045" s="28" t="s">
        <v>28</v>
      </c>
      <c r="E1045" s="11" t="str">
        <f>CONCATENATE(Tabela132[[#This Row],[TRAMITE_SETOR]],"_Atualiz")</f>
        <v>CIP_Atualiz</v>
      </c>
      <c r="F1045" s="12" t="s">
        <v>29</v>
      </c>
      <c r="G1045" s="19" t="s">
        <v>26</v>
      </c>
      <c r="H1045" s="25">
        <v>40945.797222222223</v>
      </c>
      <c r="I1045" s="25">
        <v>40946.597916666666</v>
      </c>
      <c r="J1045" s="26" t="s">
        <v>98</v>
      </c>
      <c r="K1045" s="14">
        <f t="shared" si="32"/>
        <v>0.8006944444423425</v>
      </c>
      <c r="L1045" s="15">
        <f t="shared" si="33"/>
        <v>0.8006944444423425</v>
      </c>
      <c r="M1045" s="16">
        <f>NETWORKDAYS.INTL(DATE(YEAR(H1045),MONTH(I1045),DAY(H1045)),DATE(YEAR(I1045),MONTH(I1045),DAY(I1045)),1,[1]LISTAFERIADOS!$B$2:$B$194)</f>
        <v>2</v>
      </c>
      <c r="N1045" s="17" t="str">
        <f>CONCATENATE(HOUR(Tabela132[[#This Row],[DATA INICIO]]),":",MINUTE(Tabela132[[#This Row],[DATA INICIO]]))</f>
        <v>19:8</v>
      </c>
      <c r="O1045" s="12"/>
    </row>
    <row r="1046" spans="1:15" ht="38.25" hidden="1" x14ac:dyDescent="0.25">
      <c r="A1046" s="22" t="s">
        <v>113</v>
      </c>
      <c r="B1046" s="23" t="s">
        <v>793</v>
      </c>
      <c r="C1046" s="26" t="s">
        <v>666</v>
      </c>
      <c r="D1046" s="28" t="s">
        <v>35</v>
      </c>
      <c r="E1046" s="11" t="str">
        <f>CONCATENATE(Tabela132[[#This Row],[TRAMITE_SETOR]],"_Atualiz")</f>
        <v>SECADM_Atualiz</v>
      </c>
      <c r="F1046" s="12" t="s">
        <v>36</v>
      </c>
      <c r="G1046" s="12"/>
      <c r="H1046" s="25">
        <v>40946.597916666666</v>
      </c>
      <c r="I1046" s="25">
        <v>40946.912499999999</v>
      </c>
      <c r="J1046" s="26" t="s">
        <v>369</v>
      </c>
      <c r="K1046" s="14">
        <f t="shared" si="32"/>
        <v>0.31458333333284827</v>
      </c>
      <c r="L1046" s="15">
        <f t="shared" si="33"/>
        <v>0.31458333333284827</v>
      </c>
      <c r="M1046" s="16">
        <f>NETWORKDAYS.INTL(DATE(YEAR(H1046),MONTH(I1046),DAY(H1046)),DATE(YEAR(I1046),MONTH(I1046),DAY(I1046)),1,[1]LISTAFERIADOS!$B$2:$B$194)</f>
        <v>1</v>
      </c>
      <c r="N1046" s="17" t="str">
        <f>CONCATENATE(HOUR(Tabela132[[#This Row],[DATA INICIO]]),":",MINUTE(Tabela132[[#This Row],[DATA INICIO]]))</f>
        <v>14:21</v>
      </c>
      <c r="O1046" s="12"/>
    </row>
    <row r="1047" spans="1:15" hidden="1" x14ac:dyDescent="0.25">
      <c r="A1047" s="22" t="s">
        <v>113</v>
      </c>
      <c r="B1047" s="23" t="s">
        <v>793</v>
      </c>
      <c r="C1047" s="26" t="s">
        <v>666</v>
      </c>
      <c r="D1047" s="28" t="s">
        <v>47</v>
      </c>
      <c r="E1047" s="11" t="str">
        <f>CONCATENATE(Tabela132[[#This Row],[TRAMITE_SETOR]],"_Atualiz")</f>
        <v>CLC_Atualiz</v>
      </c>
      <c r="F1047" s="12" t="s">
        <v>48</v>
      </c>
      <c r="G1047" s="12"/>
      <c r="H1047" s="25">
        <v>40946.912499999999</v>
      </c>
      <c r="I1047" s="25">
        <v>40948.704861111109</v>
      </c>
      <c r="J1047" s="26" t="s">
        <v>232</v>
      </c>
      <c r="K1047" s="14">
        <f t="shared" si="32"/>
        <v>1.7923611111109494</v>
      </c>
      <c r="L1047" s="15">
        <f t="shared" si="33"/>
        <v>1.7923611111109494</v>
      </c>
      <c r="M1047" s="16">
        <f>NETWORKDAYS.INTL(DATE(YEAR(H1047),MONTH(I1047),DAY(H1047)),DATE(YEAR(I1047),MONTH(I1047),DAY(I1047)),1,[1]LISTAFERIADOS!$B$2:$B$194)</f>
        <v>3</v>
      </c>
      <c r="N1047" s="17" t="str">
        <f>CONCATENATE(HOUR(Tabela132[[#This Row],[DATA INICIO]]),":",MINUTE(Tabela132[[#This Row],[DATA INICIO]]))</f>
        <v>21:54</v>
      </c>
      <c r="O1047" s="12"/>
    </row>
    <row r="1048" spans="1:15" hidden="1" x14ac:dyDescent="0.25">
      <c r="A1048" s="22" t="s">
        <v>113</v>
      </c>
      <c r="B1048" s="23" t="s">
        <v>793</v>
      </c>
      <c r="C1048" s="26" t="s">
        <v>666</v>
      </c>
      <c r="D1048" s="28" t="s">
        <v>50</v>
      </c>
      <c r="E1048" s="11" t="str">
        <f>CONCATENATE(Tabela132[[#This Row],[TRAMITE_SETOR]],"_Atualiz")</f>
        <v>SC_Atualiz</v>
      </c>
      <c r="F1048" s="12" t="s">
        <v>51</v>
      </c>
      <c r="G1048" s="12"/>
      <c r="H1048" s="25">
        <v>40948.704861111109</v>
      </c>
      <c r="I1048" s="25">
        <v>41001.752083333333</v>
      </c>
      <c r="J1048" s="26" t="s">
        <v>232</v>
      </c>
      <c r="K1048" s="14">
        <f t="shared" si="32"/>
        <v>53.047222222223354</v>
      </c>
      <c r="L1048" s="15">
        <f t="shared" si="33"/>
        <v>53.047222222223354</v>
      </c>
      <c r="M1048" s="16">
        <f>NETWORKDAYS.INTL(DATE(YEAR(H1048),MONTH(I1048),DAY(H1048)),DATE(YEAR(I1048),MONTH(I1048),DAY(I1048)),1,[1]LISTAFERIADOS!$B$2:$B$194)</f>
        <v>-3</v>
      </c>
      <c r="N1048" s="17" t="str">
        <f>CONCATENATE(HOUR(Tabela132[[#This Row],[DATA INICIO]]),":",MINUTE(Tabela132[[#This Row],[DATA INICIO]]))</f>
        <v>16:55</v>
      </c>
      <c r="O1048" s="12"/>
    </row>
    <row r="1049" spans="1:15" ht="25.5" hidden="1" x14ac:dyDescent="0.25">
      <c r="A1049" s="22" t="s">
        <v>113</v>
      </c>
      <c r="B1049" s="23" t="s">
        <v>793</v>
      </c>
      <c r="C1049" s="26" t="s">
        <v>666</v>
      </c>
      <c r="D1049" s="28" t="s">
        <v>47</v>
      </c>
      <c r="E1049" s="11" t="str">
        <f>CONCATENATE(Tabela132[[#This Row],[TRAMITE_SETOR]],"_Atualiz")</f>
        <v>CLC_Atualiz</v>
      </c>
      <c r="F1049" s="12" t="s">
        <v>48</v>
      </c>
      <c r="G1049" s="12"/>
      <c r="H1049" s="25">
        <v>41001.752083333333</v>
      </c>
      <c r="I1049" s="25">
        <v>41002.591666666667</v>
      </c>
      <c r="J1049" s="26" t="s">
        <v>59</v>
      </c>
      <c r="K1049" s="14">
        <f t="shared" si="32"/>
        <v>0.83958333333430346</v>
      </c>
      <c r="L1049" s="15">
        <f t="shared" si="33"/>
        <v>0.83958333333430346</v>
      </c>
      <c r="M1049" s="16">
        <f>NETWORKDAYS.INTL(DATE(YEAR(H1049),MONTH(I1049),DAY(H1049)),DATE(YEAR(I1049),MONTH(I1049),DAY(I1049)),1,[1]LISTAFERIADOS!$B$2:$B$194)</f>
        <v>2</v>
      </c>
      <c r="N1049" s="17" t="str">
        <f>CONCATENATE(HOUR(Tabela132[[#This Row],[DATA INICIO]]),":",MINUTE(Tabela132[[#This Row],[DATA INICIO]]))</f>
        <v>18:3</v>
      </c>
      <c r="O1049" s="12"/>
    </row>
    <row r="1050" spans="1:15" ht="51" hidden="1" x14ac:dyDescent="0.25">
      <c r="A1050" s="22" t="s">
        <v>113</v>
      </c>
      <c r="B1050" s="23" t="s">
        <v>793</v>
      </c>
      <c r="C1050" s="26" t="s">
        <v>666</v>
      </c>
      <c r="D1050" s="28" t="s">
        <v>35</v>
      </c>
      <c r="E1050" s="11" t="str">
        <f>CONCATENATE(Tabela132[[#This Row],[TRAMITE_SETOR]],"_Atualiz")</f>
        <v>SECADM_Atualiz</v>
      </c>
      <c r="F1050" s="12" t="s">
        <v>36</v>
      </c>
      <c r="G1050" s="12"/>
      <c r="H1050" s="25">
        <v>41002.591666666667</v>
      </c>
      <c r="I1050" s="25">
        <v>41010.60833333333</v>
      </c>
      <c r="J1050" s="26" t="s">
        <v>771</v>
      </c>
      <c r="K1050" s="14">
        <f t="shared" si="32"/>
        <v>8.0166666666627862</v>
      </c>
      <c r="L1050" s="15">
        <f t="shared" si="33"/>
        <v>8.0166666666627862</v>
      </c>
      <c r="M1050" s="16">
        <f>NETWORKDAYS.INTL(DATE(YEAR(H1050),MONTH(I1050),DAY(H1050)),DATE(YEAR(I1050),MONTH(I1050),DAY(I1050)),1,[1]LISTAFERIADOS!$B$2:$B$194)</f>
        <v>4</v>
      </c>
      <c r="N1050" s="17" t="str">
        <f>CONCATENATE(HOUR(Tabela132[[#This Row],[DATA INICIO]]),":",MINUTE(Tabela132[[#This Row],[DATA INICIO]]))</f>
        <v>14:12</v>
      </c>
      <c r="O1050" s="12"/>
    </row>
    <row r="1051" spans="1:15" ht="127.5" hidden="1" x14ac:dyDescent="0.25">
      <c r="A1051" s="22" t="s">
        <v>113</v>
      </c>
      <c r="B1051" s="23" t="s">
        <v>793</v>
      </c>
      <c r="C1051" s="26" t="s">
        <v>666</v>
      </c>
      <c r="D1051" s="28" t="s">
        <v>21</v>
      </c>
      <c r="E1051" s="11" t="str">
        <f>CONCATENATE(Tabela132[[#This Row],[TRAMITE_SETOR]],"_Atualiz")</f>
        <v>DG_Atualiz</v>
      </c>
      <c r="F1051" s="12" t="s">
        <v>22</v>
      </c>
      <c r="G1051" s="12"/>
      <c r="H1051" s="25">
        <v>41010.60833333333</v>
      </c>
      <c r="I1051" s="25">
        <v>41010.835416666669</v>
      </c>
      <c r="J1051" s="26" t="s">
        <v>794</v>
      </c>
      <c r="K1051" s="14">
        <f t="shared" si="32"/>
        <v>0.22708333333866904</v>
      </c>
      <c r="L1051" s="15">
        <f t="shared" si="33"/>
        <v>0.22708333333866904</v>
      </c>
      <c r="M1051" s="16">
        <f>NETWORKDAYS.INTL(DATE(YEAR(H1051),MONTH(I1051),DAY(H1051)),DATE(YEAR(I1051),MONTH(I1051),DAY(I1051)),1,[1]LISTAFERIADOS!$B$2:$B$194)</f>
        <v>1</v>
      </c>
      <c r="N1051" s="17" t="str">
        <f>CONCATENATE(HOUR(Tabela132[[#This Row],[DATA INICIO]]),":",MINUTE(Tabela132[[#This Row],[DATA INICIO]]))</f>
        <v>14:36</v>
      </c>
      <c r="O1051" s="12"/>
    </row>
    <row r="1052" spans="1:15" ht="63.75" hidden="1" x14ac:dyDescent="0.25">
      <c r="A1052" s="22" t="s">
        <v>113</v>
      </c>
      <c r="B1052" s="23" t="s">
        <v>793</v>
      </c>
      <c r="C1052" s="26" t="s">
        <v>666</v>
      </c>
      <c r="D1052" s="28" t="s">
        <v>50</v>
      </c>
      <c r="E1052" s="11" t="str">
        <f>CONCATENATE(Tabela132[[#This Row],[TRAMITE_SETOR]],"_Atualiz")</f>
        <v>SC_Atualiz</v>
      </c>
      <c r="F1052" s="12" t="s">
        <v>51</v>
      </c>
      <c r="G1052" s="12"/>
      <c r="H1052" s="25">
        <v>41010.835416666669</v>
      </c>
      <c r="I1052" s="25">
        <v>41017.768750000003</v>
      </c>
      <c r="J1052" s="26" t="s">
        <v>795</v>
      </c>
      <c r="K1052" s="14">
        <f t="shared" si="32"/>
        <v>6.9333333333343035</v>
      </c>
      <c r="L1052" s="15">
        <f t="shared" si="33"/>
        <v>6.9333333333343035</v>
      </c>
      <c r="M1052" s="16">
        <f>NETWORKDAYS.INTL(DATE(YEAR(H1052),MONTH(I1052),DAY(H1052)),DATE(YEAR(I1052),MONTH(I1052),DAY(I1052)),1,[1]LISTAFERIADOS!$B$2:$B$194)</f>
        <v>6</v>
      </c>
      <c r="N1052" s="17" t="str">
        <f>CONCATENATE(HOUR(Tabela132[[#This Row],[DATA INICIO]]),":",MINUTE(Tabela132[[#This Row],[DATA INICIO]]))</f>
        <v>20:3</v>
      </c>
      <c r="O1052" s="12"/>
    </row>
    <row r="1053" spans="1:15" ht="51" hidden="1" x14ac:dyDescent="0.25">
      <c r="A1053" s="22" t="s">
        <v>113</v>
      </c>
      <c r="B1053" s="23" t="s">
        <v>793</v>
      </c>
      <c r="C1053" s="26" t="s">
        <v>666</v>
      </c>
      <c r="D1053" s="28" t="s">
        <v>47</v>
      </c>
      <c r="E1053" s="11" t="str">
        <f>CONCATENATE(Tabela132[[#This Row],[TRAMITE_SETOR]],"_Atualiz")</f>
        <v>CLC_Atualiz</v>
      </c>
      <c r="F1053" s="12" t="s">
        <v>48</v>
      </c>
      <c r="G1053" s="12"/>
      <c r="H1053" s="25">
        <v>41017.768750000003</v>
      </c>
      <c r="I1053" s="25">
        <v>41018.781944444447</v>
      </c>
      <c r="J1053" s="26" t="s">
        <v>796</v>
      </c>
      <c r="K1053" s="14">
        <f t="shared" si="32"/>
        <v>1.0131944444437977</v>
      </c>
      <c r="L1053" s="15">
        <f t="shared" si="33"/>
        <v>1.0131944444437977</v>
      </c>
      <c r="M1053" s="16">
        <f>NETWORKDAYS.INTL(DATE(YEAR(H1053),MONTH(I1053),DAY(H1053)),DATE(YEAR(I1053),MONTH(I1053),DAY(I1053)),1,[1]LISTAFERIADOS!$B$2:$B$194)</f>
        <v>2</v>
      </c>
      <c r="N1053" s="17" t="str">
        <f>CONCATENATE(HOUR(Tabela132[[#This Row],[DATA INICIO]]),":",MINUTE(Tabela132[[#This Row],[DATA INICIO]]))</f>
        <v>18:27</v>
      </c>
      <c r="O1053" s="12"/>
    </row>
    <row r="1054" spans="1:15" ht="76.5" hidden="1" x14ac:dyDescent="0.25">
      <c r="A1054" s="22" t="s">
        <v>113</v>
      </c>
      <c r="B1054" s="23" t="s">
        <v>793</v>
      </c>
      <c r="C1054" s="26" t="s">
        <v>666</v>
      </c>
      <c r="D1054" s="28" t="s">
        <v>35</v>
      </c>
      <c r="E1054" s="11" t="str">
        <f>CONCATENATE(Tabela132[[#This Row],[TRAMITE_SETOR]],"_Atualiz")</f>
        <v>SECADM_Atualiz</v>
      </c>
      <c r="F1054" s="12" t="s">
        <v>36</v>
      </c>
      <c r="G1054" s="12"/>
      <c r="H1054" s="25">
        <v>41018.781944444447</v>
      </c>
      <c r="I1054" s="25">
        <v>41023.741666666669</v>
      </c>
      <c r="J1054" s="26" t="s">
        <v>797</v>
      </c>
      <c r="K1054" s="14">
        <f t="shared" si="32"/>
        <v>4.9597222222218988</v>
      </c>
      <c r="L1054" s="15">
        <f t="shared" si="33"/>
        <v>4.9597222222218988</v>
      </c>
      <c r="M1054" s="16">
        <f>NETWORKDAYS.INTL(DATE(YEAR(H1054),MONTH(I1054),DAY(H1054)),DATE(YEAR(I1054),MONTH(I1054),DAY(I1054)),1,[1]LISTAFERIADOS!$B$2:$B$194)</f>
        <v>4</v>
      </c>
      <c r="N1054" s="17" t="str">
        <f>CONCATENATE(HOUR(Tabela132[[#This Row],[DATA INICIO]]),":",MINUTE(Tabela132[[#This Row],[DATA INICIO]]))</f>
        <v>18:46</v>
      </c>
      <c r="O1054" s="12"/>
    </row>
    <row r="1055" spans="1:15" hidden="1" x14ac:dyDescent="0.25">
      <c r="A1055" s="22" t="s">
        <v>113</v>
      </c>
      <c r="B1055" s="23" t="s">
        <v>793</v>
      </c>
      <c r="C1055" s="26" t="s">
        <v>666</v>
      </c>
      <c r="D1055" s="28" t="s">
        <v>47</v>
      </c>
      <c r="E1055" s="11" t="str">
        <f>CONCATENATE(Tabela132[[#This Row],[TRAMITE_SETOR]],"_Atualiz")</f>
        <v>CLC_Atualiz</v>
      </c>
      <c r="F1055" s="12" t="s">
        <v>48</v>
      </c>
      <c r="G1055" s="12"/>
      <c r="H1055" s="25">
        <v>41023.741666666669</v>
      </c>
      <c r="I1055" s="25">
        <v>41024.698611111111</v>
      </c>
      <c r="J1055" s="26" t="s">
        <v>273</v>
      </c>
      <c r="K1055" s="14">
        <f t="shared" si="32"/>
        <v>0.9569444444423425</v>
      </c>
      <c r="L1055" s="15">
        <f t="shared" si="33"/>
        <v>0.9569444444423425</v>
      </c>
      <c r="M1055" s="16">
        <f>NETWORKDAYS.INTL(DATE(YEAR(H1055),MONTH(I1055),DAY(H1055)),DATE(YEAR(I1055),MONTH(I1055),DAY(I1055)),1,[1]LISTAFERIADOS!$B$2:$B$194)</f>
        <v>2</v>
      </c>
      <c r="N1055" s="17" t="str">
        <f>CONCATENATE(HOUR(Tabela132[[#This Row],[DATA INICIO]]),":",MINUTE(Tabela132[[#This Row],[DATA INICIO]]))</f>
        <v>17:48</v>
      </c>
      <c r="O1055" s="12"/>
    </row>
    <row r="1056" spans="1:15" ht="51" hidden="1" x14ac:dyDescent="0.25">
      <c r="A1056" s="22" t="s">
        <v>113</v>
      </c>
      <c r="B1056" s="23" t="s">
        <v>793</v>
      </c>
      <c r="C1056" s="26" t="s">
        <v>666</v>
      </c>
      <c r="D1056" s="28" t="s">
        <v>239</v>
      </c>
      <c r="E1056" s="11" t="str">
        <f>CONCATENATE(Tabela132[[#This Row],[TRAMITE_SETOR]],"_Atualiz")</f>
        <v>SLIC_Atualiz</v>
      </c>
      <c r="F1056" s="12" t="s">
        <v>240</v>
      </c>
      <c r="G1056" s="12"/>
      <c r="H1056" s="25">
        <v>41024.698611111111</v>
      </c>
      <c r="I1056" s="25">
        <v>41036.790972222225</v>
      </c>
      <c r="J1056" s="26" t="s">
        <v>238</v>
      </c>
      <c r="K1056" s="14">
        <f t="shared" si="32"/>
        <v>12.09236111111386</v>
      </c>
      <c r="L1056" s="15">
        <f t="shared" si="33"/>
        <v>12.09236111111386</v>
      </c>
      <c r="M1056" s="16">
        <f>NETWORKDAYS.INTL(DATE(YEAR(H1056),MONTH(I1056),DAY(H1056)),DATE(YEAR(I1056),MONTH(I1056),DAY(I1056)),1,[1]LISTAFERIADOS!$B$2:$B$194)</f>
        <v>-15</v>
      </c>
      <c r="N1056" s="17" t="str">
        <f>CONCATENATE(HOUR(Tabela132[[#This Row],[DATA INICIO]]),":",MINUTE(Tabela132[[#This Row],[DATA INICIO]]))</f>
        <v>16:46</v>
      </c>
      <c r="O1056" s="12"/>
    </row>
    <row r="1057" spans="1:15" ht="63.75" hidden="1" x14ac:dyDescent="0.25">
      <c r="A1057" s="22" t="s">
        <v>113</v>
      </c>
      <c r="B1057" s="23" t="s">
        <v>793</v>
      </c>
      <c r="C1057" s="26" t="s">
        <v>666</v>
      </c>
      <c r="D1057" s="28" t="s">
        <v>50</v>
      </c>
      <c r="E1057" s="11" t="str">
        <f>CONCATENATE(Tabela132[[#This Row],[TRAMITE_SETOR]],"_Atualiz")</f>
        <v>SC_Atualiz</v>
      </c>
      <c r="F1057" s="12" t="s">
        <v>51</v>
      </c>
      <c r="G1057" s="12"/>
      <c r="H1057" s="25">
        <v>41036.790972222225</v>
      </c>
      <c r="I1057" s="25">
        <v>41036.798611111109</v>
      </c>
      <c r="J1057" s="26" t="s">
        <v>798</v>
      </c>
      <c r="K1057" s="14">
        <f t="shared" si="32"/>
        <v>7.6388888846850023E-3</v>
      </c>
      <c r="L1057" s="15">
        <f t="shared" si="33"/>
        <v>7.6388888846850023E-3</v>
      </c>
      <c r="M1057" s="16">
        <f>NETWORKDAYS.INTL(DATE(YEAR(H1057),MONTH(I1057),DAY(H1057)),DATE(YEAR(I1057),MONTH(I1057),DAY(I1057)),1,[1]LISTAFERIADOS!$B$2:$B$194)</f>
        <v>1</v>
      </c>
      <c r="N1057" s="17" t="str">
        <f>CONCATENATE(HOUR(Tabela132[[#This Row],[DATA INICIO]]),":",MINUTE(Tabela132[[#This Row],[DATA INICIO]]))</f>
        <v>18:59</v>
      </c>
      <c r="O1057" s="12"/>
    </row>
    <row r="1058" spans="1:15" ht="63.75" hidden="1" x14ac:dyDescent="0.25">
      <c r="A1058" s="22" t="s">
        <v>113</v>
      </c>
      <c r="B1058" s="23" t="s">
        <v>793</v>
      </c>
      <c r="C1058" s="26" t="s">
        <v>666</v>
      </c>
      <c r="D1058" s="28" t="s">
        <v>239</v>
      </c>
      <c r="E1058" s="11" t="str">
        <f>CONCATENATE(Tabela132[[#This Row],[TRAMITE_SETOR]],"_Atualiz")</f>
        <v>SLIC_Atualiz</v>
      </c>
      <c r="F1058" s="12" t="s">
        <v>240</v>
      </c>
      <c r="G1058" s="12"/>
      <c r="H1058" s="25">
        <v>41036.798611111109</v>
      </c>
      <c r="I1058" s="25">
        <v>41038.602083333331</v>
      </c>
      <c r="J1058" s="26" t="s">
        <v>799</v>
      </c>
      <c r="K1058" s="14">
        <f t="shared" si="32"/>
        <v>1.8034722222218988</v>
      </c>
      <c r="L1058" s="15">
        <f t="shared" si="33"/>
        <v>1.8034722222218988</v>
      </c>
      <c r="M1058" s="16">
        <f>NETWORKDAYS.INTL(DATE(YEAR(H1058),MONTH(I1058),DAY(H1058)),DATE(YEAR(I1058),MONTH(I1058),DAY(I1058)),1,[1]LISTAFERIADOS!$B$2:$B$194)</f>
        <v>3</v>
      </c>
      <c r="N1058" s="17" t="str">
        <f>CONCATENATE(HOUR(Tabela132[[#This Row],[DATA INICIO]]),":",MINUTE(Tabela132[[#This Row],[DATA INICIO]]))</f>
        <v>19:10</v>
      </c>
      <c r="O1058" s="12"/>
    </row>
    <row r="1059" spans="1:15" ht="38.25" hidden="1" x14ac:dyDescent="0.25">
      <c r="A1059" s="22" t="s">
        <v>113</v>
      </c>
      <c r="B1059" s="23" t="s">
        <v>793</v>
      </c>
      <c r="C1059" s="26" t="s">
        <v>666</v>
      </c>
      <c r="D1059" s="28" t="s">
        <v>66</v>
      </c>
      <c r="E1059" s="11" t="str">
        <f>CONCATENATE(Tabela132[[#This Row],[TRAMITE_SETOR]],"_Atualiz")</f>
        <v>CPL_Atualiz</v>
      </c>
      <c r="F1059" s="12" t="s">
        <v>67</v>
      </c>
      <c r="G1059" s="12"/>
      <c r="H1059" s="25">
        <v>41038.602083333331</v>
      </c>
      <c r="I1059" s="25">
        <v>41038.760416666664</v>
      </c>
      <c r="J1059" s="26" t="s">
        <v>476</v>
      </c>
      <c r="K1059" s="14">
        <f t="shared" si="32"/>
        <v>0.15833333333284827</v>
      </c>
      <c r="L1059" s="15">
        <f t="shared" si="33"/>
        <v>0.15833333333284827</v>
      </c>
      <c r="M1059" s="16">
        <f>NETWORKDAYS.INTL(DATE(YEAR(H1059),MONTH(I1059),DAY(H1059)),DATE(YEAR(I1059),MONTH(I1059),DAY(I1059)),1,[1]LISTAFERIADOS!$B$2:$B$194)</f>
        <v>1</v>
      </c>
      <c r="N1059" s="17" t="str">
        <f>CONCATENATE(HOUR(Tabela132[[#This Row],[DATA INICIO]]),":",MINUTE(Tabela132[[#This Row],[DATA INICIO]]))</f>
        <v>14:27</v>
      </c>
      <c r="O1059" s="12"/>
    </row>
    <row r="1060" spans="1:15" ht="38.25" hidden="1" x14ac:dyDescent="0.25">
      <c r="A1060" s="22" t="s">
        <v>113</v>
      </c>
      <c r="B1060" s="23" t="s">
        <v>793</v>
      </c>
      <c r="C1060" s="26" t="s">
        <v>666</v>
      </c>
      <c r="D1060" s="28" t="s">
        <v>69</v>
      </c>
      <c r="E1060" s="11" t="str">
        <f>CONCATENATE(Tabela132[[#This Row],[TRAMITE_SETOR]],"_Atualiz")</f>
        <v>ASSDG_Atualiz</v>
      </c>
      <c r="F1060" s="12" t="s">
        <v>70</v>
      </c>
      <c r="G1060" s="12"/>
      <c r="H1060" s="25">
        <v>41038.760416666664</v>
      </c>
      <c r="I1060" s="25">
        <v>41040.613888888889</v>
      </c>
      <c r="J1060" s="26" t="s">
        <v>760</v>
      </c>
      <c r="K1060" s="14">
        <f t="shared" si="32"/>
        <v>1.8534722222248092</v>
      </c>
      <c r="L1060" s="15">
        <f t="shared" si="33"/>
        <v>1.8534722222248092</v>
      </c>
      <c r="M1060" s="16">
        <f>NETWORKDAYS.INTL(DATE(YEAR(H1060),MONTH(I1060),DAY(H1060)),DATE(YEAR(I1060),MONTH(I1060),DAY(I1060)),1,[1]LISTAFERIADOS!$B$2:$B$194)</f>
        <v>3</v>
      </c>
      <c r="N1060" s="17" t="str">
        <f>CONCATENATE(HOUR(Tabela132[[#This Row],[DATA INICIO]]),":",MINUTE(Tabela132[[#This Row],[DATA INICIO]]))</f>
        <v>18:15</v>
      </c>
      <c r="O1060" s="12"/>
    </row>
    <row r="1061" spans="1:15" ht="63.75" hidden="1" x14ac:dyDescent="0.25">
      <c r="A1061" s="22" t="s">
        <v>113</v>
      </c>
      <c r="B1061" s="23" t="s">
        <v>793</v>
      </c>
      <c r="C1061" s="26" t="s">
        <v>666</v>
      </c>
      <c r="D1061" s="28" t="s">
        <v>239</v>
      </c>
      <c r="E1061" s="11" t="str">
        <f>CONCATENATE(Tabela132[[#This Row],[TRAMITE_SETOR]],"_Atualiz")</f>
        <v>SLIC_Atualiz</v>
      </c>
      <c r="F1061" s="12" t="s">
        <v>240</v>
      </c>
      <c r="G1061" s="12"/>
      <c r="H1061" s="25">
        <v>41040.613888888889</v>
      </c>
      <c r="I1061" s="25">
        <v>41047.695833333331</v>
      </c>
      <c r="J1061" s="26" t="s">
        <v>609</v>
      </c>
      <c r="K1061" s="14">
        <f t="shared" si="32"/>
        <v>7.0819444444423425</v>
      </c>
      <c r="L1061" s="15">
        <f t="shared" si="33"/>
        <v>7.0819444444423425</v>
      </c>
      <c r="M1061" s="16">
        <f>NETWORKDAYS.INTL(DATE(YEAR(H1061),MONTH(I1061),DAY(H1061)),DATE(YEAR(I1061),MONTH(I1061),DAY(I1061)),1,[1]LISTAFERIADOS!$B$2:$B$194)</f>
        <v>6</v>
      </c>
      <c r="N1061" s="17" t="str">
        <f>CONCATENATE(HOUR(Tabela132[[#This Row],[DATA INICIO]]),":",MINUTE(Tabela132[[#This Row],[DATA INICIO]]))</f>
        <v>14:44</v>
      </c>
      <c r="O1061" s="12"/>
    </row>
    <row r="1062" spans="1:15" ht="63.75" hidden="1" x14ac:dyDescent="0.25">
      <c r="A1062" s="22" t="s">
        <v>113</v>
      </c>
      <c r="B1062" s="23" t="s">
        <v>793</v>
      </c>
      <c r="C1062" s="26" t="s">
        <v>666</v>
      </c>
      <c r="D1062" s="28" t="s">
        <v>66</v>
      </c>
      <c r="E1062" s="11" t="str">
        <f>CONCATENATE(Tabela132[[#This Row],[TRAMITE_SETOR]],"_Atualiz")</f>
        <v>CPL_Atualiz</v>
      </c>
      <c r="F1062" s="12" t="s">
        <v>67</v>
      </c>
      <c r="G1062" s="12"/>
      <c r="H1062" s="25">
        <v>41047.695833333331</v>
      </c>
      <c r="I1062" s="25">
        <v>41047.708333333336</v>
      </c>
      <c r="J1062" s="26" t="s">
        <v>800</v>
      </c>
      <c r="K1062" s="14">
        <f t="shared" si="32"/>
        <v>1.2500000004365575E-2</v>
      </c>
      <c r="L1062" s="15">
        <f t="shared" si="33"/>
        <v>1.2500000004365575E-2</v>
      </c>
      <c r="M1062" s="16">
        <f>NETWORKDAYS.INTL(DATE(YEAR(H1062),MONTH(I1062),DAY(H1062)),DATE(YEAR(I1062),MONTH(I1062),DAY(I1062)),1,[1]LISTAFERIADOS!$B$2:$B$194)</f>
        <v>1</v>
      </c>
      <c r="N1062" s="17" t="str">
        <f>CONCATENATE(HOUR(Tabela132[[#This Row],[DATA INICIO]]),":",MINUTE(Tabela132[[#This Row],[DATA INICIO]]))</f>
        <v>16:42</v>
      </c>
      <c r="O1062" s="12"/>
    </row>
    <row r="1063" spans="1:15" ht="25.5" hidden="1" x14ac:dyDescent="0.25">
      <c r="A1063" s="22" t="s">
        <v>113</v>
      </c>
      <c r="B1063" s="23" t="s">
        <v>793</v>
      </c>
      <c r="C1063" s="26" t="s">
        <v>666</v>
      </c>
      <c r="D1063" s="28" t="s">
        <v>239</v>
      </c>
      <c r="E1063" s="11" t="str">
        <f>CONCATENATE(Tabela132[[#This Row],[TRAMITE_SETOR]],"_Atualiz")</f>
        <v>SLIC_Atualiz</v>
      </c>
      <c r="F1063" s="12" t="s">
        <v>240</v>
      </c>
      <c r="G1063" s="12"/>
      <c r="H1063" s="25">
        <v>41047.708333333336</v>
      </c>
      <c r="I1063" s="25">
        <v>41050.575694444444</v>
      </c>
      <c r="J1063" s="26" t="s">
        <v>801</v>
      </c>
      <c r="K1063" s="14">
        <f t="shared" si="32"/>
        <v>2.867361111108039</v>
      </c>
      <c r="L1063" s="15">
        <f t="shared" si="33"/>
        <v>2.867361111108039</v>
      </c>
      <c r="M1063" s="16">
        <f>NETWORKDAYS.INTL(DATE(YEAR(H1063),MONTH(I1063),DAY(H1063)),DATE(YEAR(I1063),MONTH(I1063),DAY(I1063)),1,[1]LISTAFERIADOS!$B$2:$B$194)</f>
        <v>2</v>
      </c>
      <c r="N1063" s="17" t="str">
        <f>CONCATENATE(HOUR(Tabela132[[#This Row],[DATA INICIO]]),":",MINUTE(Tabela132[[#This Row],[DATA INICIO]]))</f>
        <v>17:0</v>
      </c>
      <c r="O1063" s="12"/>
    </row>
    <row r="1064" spans="1:15" ht="114.75" hidden="1" x14ac:dyDescent="0.25">
      <c r="A1064" s="22" t="s">
        <v>113</v>
      </c>
      <c r="B1064" s="23" t="s">
        <v>793</v>
      </c>
      <c r="C1064" s="26" t="s">
        <v>666</v>
      </c>
      <c r="D1064" s="28" t="s">
        <v>66</v>
      </c>
      <c r="E1064" s="11" t="str">
        <f>CONCATENATE(Tabela132[[#This Row],[TRAMITE_SETOR]],"_Atualiz")</f>
        <v>CPL_Atualiz</v>
      </c>
      <c r="F1064" s="12" t="s">
        <v>67</v>
      </c>
      <c r="G1064" s="12"/>
      <c r="H1064" s="25">
        <v>41050.575694444444</v>
      </c>
      <c r="I1064" s="25">
        <v>41072.80972222222</v>
      </c>
      <c r="J1064" s="26" t="s">
        <v>802</v>
      </c>
      <c r="K1064" s="14">
        <f t="shared" si="32"/>
        <v>22.234027777776646</v>
      </c>
      <c r="L1064" s="15">
        <f t="shared" si="33"/>
        <v>22.234027777776646</v>
      </c>
      <c r="M1064" s="16">
        <f>NETWORKDAYS.INTL(DATE(YEAR(H1064),MONTH(I1064),DAY(H1064)),DATE(YEAR(I1064),MONTH(I1064),DAY(I1064)),1,[1]LISTAFERIADOS!$B$2:$B$194)</f>
        <v>-8</v>
      </c>
      <c r="N1064" s="17" t="str">
        <f>CONCATENATE(HOUR(Tabela132[[#This Row],[DATA INICIO]]),":",MINUTE(Tabela132[[#This Row],[DATA INICIO]]))</f>
        <v>13:49</v>
      </c>
      <c r="O1064" s="12"/>
    </row>
    <row r="1065" spans="1:15" ht="38.25" hidden="1" x14ac:dyDescent="0.25">
      <c r="A1065" s="22" t="s">
        <v>113</v>
      </c>
      <c r="B1065" s="23" t="s">
        <v>793</v>
      </c>
      <c r="C1065" s="26" t="s">
        <v>666</v>
      </c>
      <c r="D1065" s="28" t="s">
        <v>69</v>
      </c>
      <c r="E1065" s="11" t="str">
        <f>CONCATENATE(Tabela132[[#This Row],[TRAMITE_SETOR]],"_Atualiz")</f>
        <v>ASSDG_Atualiz</v>
      </c>
      <c r="F1065" s="12" t="s">
        <v>70</v>
      </c>
      <c r="G1065" s="12"/>
      <c r="H1065" s="25">
        <v>41072.80972222222</v>
      </c>
      <c r="I1065" s="25">
        <v>41073.750694444447</v>
      </c>
      <c r="J1065" s="26" t="s">
        <v>481</v>
      </c>
      <c r="K1065" s="14">
        <f t="shared" si="32"/>
        <v>0.94097222222626442</v>
      </c>
      <c r="L1065" s="15">
        <f t="shared" si="33"/>
        <v>0.94097222222626442</v>
      </c>
      <c r="M1065" s="16">
        <f>NETWORKDAYS.INTL(DATE(YEAR(H1065),MONTH(I1065),DAY(H1065)),DATE(YEAR(I1065),MONTH(I1065),DAY(I1065)),1,[1]LISTAFERIADOS!$B$2:$B$194)</f>
        <v>2</v>
      </c>
      <c r="N1065" s="17" t="str">
        <f>CONCATENATE(HOUR(Tabela132[[#This Row],[DATA INICIO]]),":",MINUTE(Tabela132[[#This Row],[DATA INICIO]]))</f>
        <v>19:26</v>
      </c>
      <c r="O1065" s="12"/>
    </row>
    <row r="1066" spans="1:15" ht="25.5" hidden="1" x14ac:dyDescent="0.25">
      <c r="A1066" s="22" t="s">
        <v>113</v>
      </c>
      <c r="B1066" s="23" t="s">
        <v>793</v>
      </c>
      <c r="C1066" s="26" t="s">
        <v>666</v>
      </c>
      <c r="D1066" s="28" t="s">
        <v>21</v>
      </c>
      <c r="E1066" s="11" t="str">
        <f>CONCATENATE(Tabela132[[#This Row],[TRAMITE_SETOR]],"_Atualiz")</f>
        <v>DG_Atualiz</v>
      </c>
      <c r="F1066" s="12" t="s">
        <v>22</v>
      </c>
      <c r="G1066" s="12"/>
      <c r="H1066" s="25">
        <v>41073.750694444447</v>
      </c>
      <c r="I1066" s="25">
        <v>41073.762499999997</v>
      </c>
      <c r="J1066" s="26" t="s">
        <v>98</v>
      </c>
      <c r="K1066" s="14">
        <f t="shared" si="32"/>
        <v>1.1805555550381541E-2</v>
      </c>
      <c r="L1066" s="15">
        <f t="shared" si="33"/>
        <v>1.1805555550381541E-2</v>
      </c>
      <c r="M1066" s="16">
        <f>NETWORKDAYS.INTL(DATE(YEAR(H1066),MONTH(I1066),DAY(H1066)),DATE(YEAR(I1066),MONTH(I1066),DAY(I1066)),1,[1]LISTAFERIADOS!$B$2:$B$194)</f>
        <v>1</v>
      </c>
      <c r="N1066" s="17" t="str">
        <f>CONCATENATE(HOUR(Tabela132[[#This Row],[DATA INICIO]]),":",MINUTE(Tabela132[[#This Row],[DATA INICIO]]))</f>
        <v>18:1</v>
      </c>
      <c r="O1066" s="12"/>
    </row>
    <row r="1067" spans="1:15" ht="63.75" hidden="1" x14ac:dyDescent="0.25">
      <c r="A1067" s="22" t="s">
        <v>113</v>
      </c>
      <c r="B1067" s="23" t="s">
        <v>793</v>
      </c>
      <c r="C1067" s="26" t="s">
        <v>666</v>
      </c>
      <c r="D1067" s="28" t="s">
        <v>66</v>
      </c>
      <c r="E1067" s="11" t="str">
        <f>CONCATENATE(Tabela132[[#This Row],[TRAMITE_SETOR]],"_Atualiz")</f>
        <v>CPL_Atualiz</v>
      </c>
      <c r="F1067" s="12" t="s">
        <v>67</v>
      </c>
      <c r="G1067" s="12"/>
      <c r="H1067" s="25">
        <v>41073.762499999997</v>
      </c>
      <c r="I1067" s="25">
        <v>41074.553472222222</v>
      </c>
      <c r="J1067" s="26" t="s">
        <v>803</v>
      </c>
      <c r="K1067" s="14">
        <f t="shared" si="32"/>
        <v>0.79097222222480923</v>
      </c>
      <c r="L1067" s="15">
        <f t="shared" si="33"/>
        <v>0.79097222222480923</v>
      </c>
      <c r="M1067" s="16">
        <f>NETWORKDAYS.INTL(DATE(YEAR(H1067),MONTH(I1067),DAY(H1067)),DATE(YEAR(I1067),MONTH(I1067),DAY(I1067)),1,[1]LISTAFERIADOS!$B$2:$B$194)</f>
        <v>2</v>
      </c>
      <c r="N1067" s="17" t="str">
        <f>CONCATENATE(HOUR(Tabela132[[#This Row],[DATA INICIO]]),":",MINUTE(Tabela132[[#This Row],[DATA INICIO]]))</f>
        <v>18:18</v>
      </c>
      <c r="O1067" s="12"/>
    </row>
    <row r="1068" spans="1:15" ht="63.75" hidden="1" x14ac:dyDescent="0.25">
      <c r="A1068" s="22" t="s">
        <v>113</v>
      </c>
      <c r="B1068" s="23" t="s">
        <v>793</v>
      </c>
      <c r="C1068" s="26" t="s">
        <v>666</v>
      </c>
      <c r="D1068" s="28" t="s">
        <v>667</v>
      </c>
      <c r="E1068" s="11" t="str">
        <f>CONCATENATE(Tabela132[[#This Row],[TRAMITE_SETOR]],"_Atualiz")</f>
        <v>SMCI_Atualiz</v>
      </c>
      <c r="F1068" s="12" t="s">
        <v>668</v>
      </c>
      <c r="G1068" s="12"/>
      <c r="H1068" s="25">
        <v>41074.553472222222</v>
      </c>
      <c r="I1068" s="25">
        <v>41101.716666666667</v>
      </c>
      <c r="J1068" s="26" t="s">
        <v>804</v>
      </c>
      <c r="K1068" s="14">
        <f t="shared" si="32"/>
        <v>27.163194444445253</v>
      </c>
      <c r="L1068" s="15">
        <f t="shared" si="33"/>
        <v>27.163194444445253</v>
      </c>
      <c r="M1068" s="16">
        <f>NETWORKDAYS.INTL(DATE(YEAR(H1068),MONTH(I1068),DAY(H1068)),DATE(YEAR(I1068),MONTH(I1068),DAY(I1068)),1,[1]LISTAFERIADOS!$B$2:$B$194)</f>
        <v>-3</v>
      </c>
      <c r="N1068" s="17" t="str">
        <f>CONCATENATE(HOUR(Tabela132[[#This Row],[DATA INICIO]]),":",MINUTE(Tabela132[[#This Row],[DATA INICIO]]))</f>
        <v>13:17</v>
      </c>
      <c r="O1068" s="12"/>
    </row>
    <row r="1069" spans="1:15" ht="25.5" hidden="1" x14ac:dyDescent="0.25">
      <c r="A1069" s="22" t="s">
        <v>113</v>
      </c>
      <c r="B1069" s="23" t="s">
        <v>793</v>
      </c>
      <c r="C1069" s="26" t="s">
        <v>666</v>
      </c>
      <c r="D1069" s="28" t="s">
        <v>21</v>
      </c>
      <c r="E1069" s="11" t="str">
        <f>CONCATENATE(Tabela132[[#This Row],[TRAMITE_SETOR]],"_Atualiz")</f>
        <v>DG_Atualiz</v>
      </c>
      <c r="F1069" s="12" t="s">
        <v>22</v>
      </c>
      <c r="G1069" s="12"/>
      <c r="H1069" s="25">
        <v>41101.716666666667</v>
      </c>
      <c r="I1069" s="25">
        <v>41101.724999999999</v>
      </c>
      <c r="J1069" s="26" t="s">
        <v>805</v>
      </c>
      <c r="K1069" s="14">
        <f t="shared" si="32"/>
        <v>8.333333331393078E-3</v>
      </c>
      <c r="L1069" s="15">
        <f t="shared" si="33"/>
        <v>8.333333331393078E-3</v>
      </c>
      <c r="M1069" s="16">
        <f>NETWORKDAYS.INTL(DATE(YEAR(H1069),MONTH(I1069),DAY(H1069)),DATE(YEAR(I1069),MONTH(I1069),DAY(I1069)),1,[1]LISTAFERIADOS!$B$2:$B$194)</f>
        <v>1</v>
      </c>
      <c r="N1069" s="17" t="str">
        <f>CONCATENATE(HOUR(Tabela132[[#This Row],[DATA INICIO]]),":",MINUTE(Tabela132[[#This Row],[DATA INICIO]]))</f>
        <v>17:12</v>
      </c>
      <c r="O1069" s="12"/>
    </row>
    <row r="1070" spans="1:15" ht="25.5" hidden="1" x14ac:dyDescent="0.25">
      <c r="A1070" s="22" t="s">
        <v>113</v>
      </c>
      <c r="B1070" s="23" t="s">
        <v>793</v>
      </c>
      <c r="C1070" s="26" t="s">
        <v>666</v>
      </c>
      <c r="D1070" s="28" t="s">
        <v>667</v>
      </c>
      <c r="E1070" s="11" t="str">
        <f>CONCATENATE(Tabela132[[#This Row],[TRAMITE_SETOR]],"_Atualiz")</f>
        <v>SMCI_Atualiz</v>
      </c>
      <c r="F1070" s="12" t="s">
        <v>668</v>
      </c>
      <c r="G1070" s="12"/>
      <c r="H1070" s="25">
        <v>41101.724999999999</v>
      </c>
      <c r="I1070" s="25">
        <v>41102.605555555558</v>
      </c>
      <c r="J1070" s="26" t="s">
        <v>716</v>
      </c>
      <c r="K1070" s="14">
        <f t="shared" si="32"/>
        <v>0.88055555555911269</v>
      </c>
      <c r="L1070" s="15">
        <f t="shared" si="33"/>
        <v>0.88055555555911269</v>
      </c>
      <c r="M1070" s="16">
        <f>NETWORKDAYS.INTL(DATE(YEAR(H1070),MONTH(I1070),DAY(H1070)),DATE(YEAR(I1070),MONTH(I1070),DAY(I1070)),1,[1]LISTAFERIADOS!$B$2:$B$194)</f>
        <v>2</v>
      </c>
      <c r="N1070" s="17" t="str">
        <f>CONCATENATE(HOUR(Tabela132[[#This Row],[DATA INICIO]]),":",MINUTE(Tabela132[[#This Row],[DATA INICIO]]))</f>
        <v>17:24</v>
      </c>
      <c r="O1070" s="12"/>
    </row>
    <row r="1071" spans="1:15" ht="25.5" hidden="1" x14ac:dyDescent="0.25">
      <c r="A1071" s="22" t="s">
        <v>113</v>
      </c>
      <c r="B1071" s="23" t="s">
        <v>793</v>
      </c>
      <c r="C1071" s="26" t="s">
        <v>666</v>
      </c>
      <c r="D1071" s="28" t="s">
        <v>66</v>
      </c>
      <c r="E1071" s="11" t="str">
        <f>CONCATENATE(Tabela132[[#This Row],[TRAMITE_SETOR]],"_Atualiz")</f>
        <v>CPL_Atualiz</v>
      </c>
      <c r="F1071" s="12" t="s">
        <v>67</v>
      </c>
      <c r="G1071" s="12"/>
      <c r="H1071" s="25">
        <v>41102.605555555558</v>
      </c>
      <c r="I1071" s="25">
        <v>41102.708333333336</v>
      </c>
      <c r="J1071" s="26" t="s">
        <v>82</v>
      </c>
      <c r="K1071" s="14">
        <f t="shared" si="32"/>
        <v>0.10277777777810115</v>
      </c>
      <c r="L1071" s="15">
        <f t="shared" si="33"/>
        <v>0.10277777777810115</v>
      </c>
      <c r="M1071" s="16">
        <f>NETWORKDAYS.INTL(DATE(YEAR(H1071),MONTH(I1071),DAY(H1071)),DATE(YEAR(I1071),MONTH(I1071),DAY(I1071)),1,[1]LISTAFERIADOS!$B$2:$B$194)</f>
        <v>1</v>
      </c>
      <c r="N1071" s="17" t="str">
        <f>CONCATENATE(HOUR(Tabela132[[#This Row],[DATA INICIO]]),":",MINUTE(Tabela132[[#This Row],[DATA INICIO]]))</f>
        <v>14:32</v>
      </c>
      <c r="O1071" s="12"/>
    </row>
    <row r="1072" spans="1:15" ht="25.5" hidden="1" x14ac:dyDescent="0.25">
      <c r="A1072" s="22" t="s">
        <v>113</v>
      </c>
      <c r="B1072" s="23" t="s">
        <v>793</v>
      </c>
      <c r="C1072" s="26" t="s">
        <v>666</v>
      </c>
      <c r="D1072" s="28" t="s">
        <v>384</v>
      </c>
      <c r="E1072" s="11" t="str">
        <f>CONCATENATE(Tabela132[[#This Row],[TRAMITE_SETOR]],"_Atualiz")</f>
        <v>CMP_Atualiz</v>
      </c>
      <c r="F1072" s="12" t="s">
        <v>385</v>
      </c>
      <c r="G1072" s="12"/>
      <c r="H1072" s="25">
        <v>41102.708333333336</v>
      </c>
      <c r="I1072" s="25">
        <v>41103.655555555553</v>
      </c>
      <c r="J1072" s="26" t="s">
        <v>806</v>
      </c>
      <c r="K1072" s="14">
        <f t="shared" si="32"/>
        <v>0.94722222221753327</v>
      </c>
      <c r="L1072" s="15">
        <f t="shared" si="33"/>
        <v>0.94722222221753327</v>
      </c>
      <c r="M1072" s="16">
        <f>NETWORKDAYS.INTL(DATE(YEAR(H1072),MONTH(I1072),DAY(H1072)),DATE(YEAR(I1072),MONTH(I1072),DAY(I1072)),1,[1]LISTAFERIADOS!$B$2:$B$194)</f>
        <v>2</v>
      </c>
      <c r="N1072" s="17" t="str">
        <f>CONCATENATE(HOUR(Tabela132[[#This Row],[DATA INICIO]]),":",MINUTE(Tabela132[[#This Row],[DATA INICIO]]))</f>
        <v>17:0</v>
      </c>
      <c r="O1072" s="12"/>
    </row>
    <row r="1073" spans="1:15" hidden="1" x14ac:dyDescent="0.25">
      <c r="A1073" s="22" t="s">
        <v>113</v>
      </c>
      <c r="B1073" s="23" t="s">
        <v>807</v>
      </c>
      <c r="C1073" s="26" t="s">
        <v>666</v>
      </c>
      <c r="D1073" s="28" t="s">
        <v>667</v>
      </c>
      <c r="E1073" s="11" t="str">
        <f>CONCATENATE(Tabela132[[#This Row],[TRAMITE_SETOR]],"_Atualiz")</f>
        <v>SMCI_Atualiz</v>
      </c>
      <c r="F1073" s="12" t="s">
        <v>668</v>
      </c>
      <c r="G1073" s="12"/>
      <c r="H1073" s="25">
        <v>41410.785416666666</v>
      </c>
      <c r="I1073" s="25">
        <v>41411.785416666666</v>
      </c>
      <c r="J1073" s="26" t="s">
        <v>20</v>
      </c>
      <c r="K1073" s="14">
        <f t="shared" si="32"/>
        <v>1</v>
      </c>
      <c r="L1073" s="15">
        <f t="shared" si="33"/>
        <v>1</v>
      </c>
      <c r="M1073" s="16">
        <f>NETWORKDAYS.INTL(DATE(YEAR(H1073),MONTH(I1073),DAY(H1073)),DATE(YEAR(I1073),MONTH(I1073),DAY(I1073)),1,[1]LISTAFERIADOS!$B$2:$B$194)</f>
        <v>2</v>
      </c>
      <c r="N1073" s="17" t="str">
        <f>CONCATENATE(HOUR(Tabela132[[#This Row],[DATA INICIO]]),":",MINUTE(Tabela132[[#This Row],[DATA INICIO]]))</f>
        <v>18:51</v>
      </c>
      <c r="O1073" s="12"/>
    </row>
    <row r="1074" spans="1:15" ht="25.5" hidden="1" x14ac:dyDescent="0.25">
      <c r="A1074" s="22" t="s">
        <v>113</v>
      </c>
      <c r="B1074" s="23" t="s">
        <v>807</v>
      </c>
      <c r="C1074" s="26" t="s">
        <v>666</v>
      </c>
      <c r="D1074" s="28" t="s">
        <v>28</v>
      </c>
      <c r="E1074" s="11" t="str">
        <f>CONCATENATE(Tabela132[[#This Row],[TRAMITE_SETOR]],"_Atualiz")</f>
        <v>CIP_Atualiz</v>
      </c>
      <c r="F1074" s="12" t="s">
        <v>29</v>
      </c>
      <c r="G1074" s="19" t="s">
        <v>26</v>
      </c>
      <c r="H1074" s="25">
        <v>41411.785416666666</v>
      </c>
      <c r="I1074" s="25">
        <v>41414.532638888886</v>
      </c>
      <c r="J1074" s="26" t="s">
        <v>98</v>
      </c>
      <c r="K1074" s="14">
        <f t="shared" si="32"/>
        <v>2.7472222222204437</v>
      </c>
      <c r="L1074" s="15">
        <f t="shared" si="33"/>
        <v>2.7472222222204437</v>
      </c>
      <c r="M1074" s="16">
        <f>NETWORKDAYS.INTL(DATE(YEAR(H1074),MONTH(I1074),DAY(H1074)),DATE(YEAR(I1074),MONTH(I1074),DAY(I1074)),1,[1]LISTAFERIADOS!$B$2:$B$194)</f>
        <v>2</v>
      </c>
      <c r="N1074" s="17" t="str">
        <f>CONCATENATE(HOUR(Tabela132[[#This Row],[DATA INICIO]]),":",MINUTE(Tabela132[[#This Row],[DATA INICIO]]))</f>
        <v>18:51</v>
      </c>
      <c r="O1074" s="12"/>
    </row>
    <row r="1075" spans="1:15" ht="25.5" hidden="1" x14ac:dyDescent="0.25">
      <c r="A1075" s="22" t="s">
        <v>113</v>
      </c>
      <c r="B1075" s="23" t="s">
        <v>807</v>
      </c>
      <c r="C1075" s="26" t="s">
        <v>666</v>
      </c>
      <c r="D1075" s="28" t="s">
        <v>667</v>
      </c>
      <c r="E1075" s="11" t="str">
        <f>CONCATENATE(Tabela132[[#This Row],[TRAMITE_SETOR]],"_Atualiz")</f>
        <v>SMCI_Atualiz</v>
      </c>
      <c r="F1075" s="12" t="s">
        <v>668</v>
      </c>
      <c r="G1075" s="12"/>
      <c r="H1075" s="25">
        <v>41414.532638888886</v>
      </c>
      <c r="I1075" s="25">
        <v>41416.749305555553</v>
      </c>
      <c r="J1075" s="26" t="s">
        <v>808</v>
      </c>
      <c r="K1075" s="14">
        <f t="shared" si="32"/>
        <v>2.2166666666671517</v>
      </c>
      <c r="L1075" s="15">
        <f t="shared" si="33"/>
        <v>2.2166666666671517</v>
      </c>
      <c r="M1075" s="16">
        <f>NETWORKDAYS.INTL(DATE(YEAR(H1075),MONTH(I1075),DAY(H1075)),DATE(YEAR(I1075),MONTH(I1075),DAY(I1075)),1,[1]LISTAFERIADOS!$B$2:$B$194)</f>
        <v>3</v>
      </c>
      <c r="N1075" s="17" t="str">
        <f>CONCATENATE(HOUR(Tabela132[[#This Row],[DATA INICIO]]),":",MINUTE(Tabela132[[#This Row],[DATA INICIO]]))</f>
        <v>12:47</v>
      </c>
      <c r="O1075" s="12"/>
    </row>
    <row r="1076" spans="1:15" ht="25.5" hidden="1" x14ac:dyDescent="0.25">
      <c r="A1076" s="22" t="s">
        <v>113</v>
      </c>
      <c r="B1076" s="23" t="s">
        <v>807</v>
      </c>
      <c r="C1076" s="26" t="s">
        <v>666</v>
      </c>
      <c r="D1076" s="28" t="s">
        <v>28</v>
      </c>
      <c r="E1076" s="11" t="str">
        <f>CONCATENATE(Tabela132[[#This Row],[TRAMITE_SETOR]],"_Atualiz")</f>
        <v>CIP_Atualiz</v>
      </c>
      <c r="F1076" s="12" t="s">
        <v>29</v>
      </c>
      <c r="G1076" s="19" t="s">
        <v>26</v>
      </c>
      <c r="H1076" s="25">
        <v>41416.749305555553</v>
      </c>
      <c r="I1076" s="25">
        <v>41416.776388888888</v>
      </c>
      <c r="J1076" s="26" t="s">
        <v>98</v>
      </c>
      <c r="K1076" s="14">
        <f t="shared" si="32"/>
        <v>2.7083333334303461E-2</v>
      </c>
      <c r="L1076" s="15">
        <f t="shared" si="33"/>
        <v>2.7083333334303461E-2</v>
      </c>
      <c r="M1076" s="16">
        <f>NETWORKDAYS.INTL(DATE(YEAR(H1076),MONTH(I1076),DAY(H1076)),DATE(YEAR(I1076),MONTH(I1076),DAY(I1076)),1,[1]LISTAFERIADOS!$B$2:$B$194)</f>
        <v>1</v>
      </c>
      <c r="N1076" s="17" t="str">
        <f>CONCATENATE(HOUR(Tabela132[[#This Row],[DATA INICIO]]),":",MINUTE(Tabela132[[#This Row],[DATA INICIO]]))</f>
        <v>17:59</v>
      </c>
      <c r="O1076" s="12"/>
    </row>
    <row r="1077" spans="1:15" ht="89.25" hidden="1" x14ac:dyDescent="0.25">
      <c r="A1077" s="22" t="s">
        <v>113</v>
      </c>
      <c r="B1077" s="23" t="s">
        <v>807</v>
      </c>
      <c r="C1077" s="26" t="s">
        <v>666</v>
      </c>
      <c r="D1077" s="28" t="s">
        <v>35</v>
      </c>
      <c r="E1077" s="11" t="str">
        <f>CONCATENATE(Tabela132[[#This Row],[TRAMITE_SETOR]],"_Atualiz")</f>
        <v>SECADM_Atualiz</v>
      </c>
      <c r="F1077" s="12" t="s">
        <v>36</v>
      </c>
      <c r="G1077" s="12"/>
      <c r="H1077" s="25">
        <v>41416.776388888888</v>
      </c>
      <c r="I1077" s="25">
        <v>41421.663194444445</v>
      </c>
      <c r="J1077" s="26" t="s">
        <v>809</v>
      </c>
      <c r="K1077" s="14">
        <f t="shared" si="32"/>
        <v>4.8868055555576575</v>
      </c>
      <c r="L1077" s="15">
        <f t="shared" si="33"/>
        <v>4.8868055555576575</v>
      </c>
      <c r="M1077" s="16">
        <f>NETWORKDAYS.INTL(DATE(YEAR(H1077),MONTH(I1077),DAY(H1077)),DATE(YEAR(I1077),MONTH(I1077),DAY(I1077)),1,[1]LISTAFERIADOS!$B$2:$B$194)</f>
        <v>4</v>
      </c>
      <c r="N1077" s="17" t="str">
        <f>CONCATENATE(HOUR(Tabela132[[#This Row],[DATA INICIO]]),":",MINUTE(Tabela132[[#This Row],[DATA INICIO]]))</f>
        <v>18:38</v>
      </c>
      <c r="O1077" s="12"/>
    </row>
    <row r="1078" spans="1:15" hidden="1" x14ac:dyDescent="0.25">
      <c r="A1078" s="22" t="s">
        <v>113</v>
      </c>
      <c r="B1078" s="23" t="s">
        <v>807</v>
      </c>
      <c r="C1078" s="26" t="s">
        <v>666</v>
      </c>
      <c r="D1078" s="28" t="s">
        <v>47</v>
      </c>
      <c r="E1078" s="11" t="str">
        <f>CONCATENATE(Tabela132[[#This Row],[TRAMITE_SETOR]],"_Atualiz")</f>
        <v>CLC_Atualiz</v>
      </c>
      <c r="F1078" s="12" t="s">
        <v>48</v>
      </c>
      <c r="G1078" s="12"/>
      <c r="H1078" s="25">
        <v>41421.663194444445</v>
      </c>
      <c r="I1078" s="25">
        <v>41421.79583333333</v>
      </c>
      <c r="J1078" s="26" t="s">
        <v>232</v>
      </c>
      <c r="K1078" s="14">
        <f t="shared" si="32"/>
        <v>0.132638888884685</v>
      </c>
      <c r="L1078" s="15">
        <f t="shared" si="33"/>
        <v>0.132638888884685</v>
      </c>
      <c r="M1078" s="16">
        <f>NETWORKDAYS.INTL(DATE(YEAR(H1078),MONTH(I1078),DAY(H1078)),DATE(YEAR(I1078),MONTH(I1078),DAY(I1078)),1,[1]LISTAFERIADOS!$B$2:$B$194)</f>
        <v>1</v>
      </c>
      <c r="N1078" s="17" t="str">
        <f>CONCATENATE(HOUR(Tabela132[[#This Row],[DATA INICIO]]),":",MINUTE(Tabela132[[#This Row],[DATA INICIO]]))</f>
        <v>15:55</v>
      </c>
      <c r="O1078" s="12"/>
    </row>
    <row r="1079" spans="1:15" ht="76.5" hidden="1" x14ac:dyDescent="0.25">
      <c r="A1079" s="22" t="s">
        <v>113</v>
      </c>
      <c r="B1079" s="23" t="s">
        <v>807</v>
      </c>
      <c r="C1079" s="26" t="s">
        <v>666</v>
      </c>
      <c r="D1079" s="28" t="s">
        <v>28</v>
      </c>
      <c r="E1079" s="11" t="str">
        <f>CONCATENATE(Tabela132[[#This Row],[TRAMITE_SETOR]],"_Atualiz")</f>
        <v>CIP_Atualiz</v>
      </c>
      <c r="F1079" s="12" t="s">
        <v>29</v>
      </c>
      <c r="G1079" s="19" t="s">
        <v>26</v>
      </c>
      <c r="H1079" s="25">
        <v>41421.79583333333</v>
      </c>
      <c r="I1079" s="25">
        <v>41422.779166666667</v>
      </c>
      <c r="J1079" s="26" t="s">
        <v>810</v>
      </c>
      <c r="K1079" s="14">
        <f t="shared" si="32"/>
        <v>0.98333333333721384</v>
      </c>
      <c r="L1079" s="15">
        <f t="shared" si="33"/>
        <v>0.98333333333721384</v>
      </c>
      <c r="M1079" s="16">
        <f>NETWORKDAYS.INTL(DATE(YEAR(H1079),MONTH(I1079),DAY(H1079)),DATE(YEAR(I1079),MONTH(I1079),DAY(I1079)),1,[1]LISTAFERIADOS!$B$2:$B$194)</f>
        <v>2</v>
      </c>
      <c r="N1079" s="17" t="str">
        <f>CONCATENATE(HOUR(Tabela132[[#This Row],[DATA INICIO]]),":",MINUTE(Tabela132[[#This Row],[DATA INICIO]]))</f>
        <v>19:6</v>
      </c>
      <c r="O1079" s="12"/>
    </row>
    <row r="1080" spans="1:15" hidden="1" x14ac:dyDescent="0.25">
      <c r="A1080" s="22" t="s">
        <v>113</v>
      </c>
      <c r="B1080" s="23" t="s">
        <v>807</v>
      </c>
      <c r="C1080" s="26" t="s">
        <v>666</v>
      </c>
      <c r="D1080" s="28" t="s">
        <v>47</v>
      </c>
      <c r="E1080" s="11" t="str">
        <f>CONCATENATE(Tabela132[[#This Row],[TRAMITE_SETOR]],"_Atualiz")</f>
        <v>CLC_Atualiz</v>
      </c>
      <c r="F1080" s="12" t="s">
        <v>48</v>
      </c>
      <c r="G1080" s="12"/>
      <c r="H1080" s="25">
        <v>41422.779166666667</v>
      </c>
      <c r="I1080" s="25">
        <v>41430.742361111108</v>
      </c>
      <c r="J1080" s="26" t="s">
        <v>811</v>
      </c>
      <c r="K1080" s="14">
        <f t="shared" si="32"/>
        <v>7.9631944444408873</v>
      </c>
      <c r="L1080" s="15">
        <f t="shared" si="33"/>
        <v>7.9631944444408873</v>
      </c>
      <c r="M1080" s="16">
        <f>NETWORKDAYS.INTL(DATE(YEAR(H1080),MONTH(I1080),DAY(H1080)),DATE(YEAR(I1080),MONTH(I1080),DAY(I1080)),1,[1]LISTAFERIADOS!$B$2:$B$194)</f>
        <v>-18</v>
      </c>
      <c r="N1080" s="17" t="str">
        <f>CONCATENATE(HOUR(Tabela132[[#This Row],[DATA INICIO]]),":",MINUTE(Tabela132[[#This Row],[DATA INICIO]]))</f>
        <v>18:42</v>
      </c>
      <c r="O1080" s="12"/>
    </row>
    <row r="1081" spans="1:15" ht="76.5" hidden="1" x14ac:dyDescent="0.25">
      <c r="A1081" s="22" t="s">
        <v>113</v>
      </c>
      <c r="B1081" s="23" t="s">
        <v>807</v>
      </c>
      <c r="C1081" s="26" t="s">
        <v>666</v>
      </c>
      <c r="D1081" s="28" t="s">
        <v>28</v>
      </c>
      <c r="E1081" s="11" t="str">
        <f>CONCATENATE(Tabela132[[#This Row],[TRAMITE_SETOR]],"_Atualiz")</f>
        <v>CIP_Atualiz</v>
      </c>
      <c r="F1081" s="12" t="s">
        <v>29</v>
      </c>
      <c r="G1081" s="19" t="s">
        <v>26</v>
      </c>
      <c r="H1081" s="25">
        <v>41430.742361111108</v>
      </c>
      <c r="I1081" s="25">
        <v>41430.756944444445</v>
      </c>
      <c r="J1081" s="26" t="s">
        <v>812</v>
      </c>
      <c r="K1081" s="14">
        <f t="shared" si="32"/>
        <v>1.4583333337213844E-2</v>
      </c>
      <c r="L1081" s="15">
        <f t="shared" si="33"/>
        <v>1.4583333337213844E-2</v>
      </c>
      <c r="M1081" s="16">
        <f>NETWORKDAYS.INTL(DATE(YEAR(H1081),MONTH(I1081),DAY(H1081)),DATE(YEAR(I1081),MONTH(I1081),DAY(I1081)),1,[1]LISTAFERIADOS!$B$2:$B$194)</f>
        <v>1</v>
      </c>
      <c r="N1081" s="17" t="str">
        <f>CONCATENATE(HOUR(Tabela132[[#This Row],[DATA INICIO]]),":",MINUTE(Tabela132[[#This Row],[DATA INICIO]]))</f>
        <v>17:49</v>
      </c>
      <c r="O1081" s="12"/>
    </row>
    <row r="1082" spans="1:15" ht="102" hidden="1" x14ac:dyDescent="0.25">
      <c r="A1082" s="22" t="s">
        <v>113</v>
      </c>
      <c r="B1082" s="23" t="s">
        <v>807</v>
      </c>
      <c r="C1082" s="26" t="s">
        <v>666</v>
      </c>
      <c r="D1082" s="28" t="s">
        <v>667</v>
      </c>
      <c r="E1082" s="11" t="str">
        <f>CONCATENATE(Tabela132[[#This Row],[TRAMITE_SETOR]],"_Atualiz")</f>
        <v>SMCI_Atualiz</v>
      </c>
      <c r="F1082" s="12" t="s">
        <v>668</v>
      </c>
      <c r="G1082" s="12"/>
      <c r="H1082" s="25">
        <v>41430.756944444445</v>
      </c>
      <c r="I1082" s="25">
        <v>41431.773611111108</v>
      </c>
      <c r="J1082" s="26" t="s">
        <v>813</v>
      </c>
      <c r="K1082" s="14">
        <f t="shared" si="32"/>
        <v>1.0166666666627862</v>
      </c>
      <c r="L1082" s="15">
        <f t="shared" si="33"/>
        <v>1.0166666666627862</v>
      </c>
      <c r="M1082" s="16">
        <f>NETWORKDAYS.INTL(DATE(YEAR(H1082),MONTH(I1082),DAY(H1082)),DATE(YEAR(I1082),MONTH(I1082),DAY(I1082)),1,[1]LISTAFERIADOS!$B$2:$B$194)</f>
        <v>2</v>
      </c>
      <c r="N1082" s="17" t="str">
        <f>CONCATENATE(HOUR(Tabela132[[#This Row],[DATA INICIO]]),":",MINUTE(Tabela132[[#This Row],[DATA INICIO]]))</f>
        <v>18:10</v>
      </c>
      <c r="O1082" s="12"/>
    </row>
    <row r="1083" spans="1:15" ht="25.5" hidden="1" x14ac:dyDescent="0.25">
      <c r="A1083" s="22" t="s">
        <v>113</v>
      </c>
      <c r="B1083" s="23" t="s">
        <v>807</v>
      </c>
      <c r="C1083" s="26" t="s">
        <v>666</v>
      </c>
      <c r="D1083" s="28" t="s">
        <v>28</v>
      </c>
      <c r="E1083" s="11" t="str">
        <f>CONCATENATE(Tabela132[[#This Row],[TRAMITE_SETOR]],"_Atualiz")</f>
        <v>CIP_Atualiz</v>
      </c>
      <c r="F1083" s="12" t="s">
        <v>29</v>
      </c>
      <c r="G1083" s="19" t="s">
        <v>26</v>
      </c>
      <c r="H1083" s="25">
        <v>41431.773611111108</v>
      </c>
      <c r="I1083" s="25">
        <v>41432.593055555553</v>
      </c>
      <c r="J1083" s="26" t="s">
        <v>814</v>
      </c>
      <c r="K1083" s="14">
        <f t="shared" si="32"/>
        <v>0.81944444444525288</v>
      </c>
      <c r="L1083" s="15">
        <f t="shared" si="33"/>
        <v>0.81944444444525288</v>
      </c>
      <c r="M1083" s="16">
        <f>NETWORKDAYS.INTL(DATE(YEAR(H1083),MONTH(I1083),DAY(H1083)),DATE(YEAR(I1083),MONTH(I1083),DAY(I1083)),1,[1]LISTAFERIADOS!$B$2:$B$194)</f>
        <v>2</v>
      </c>
      <c r="N1083" s="17" t="str">
        <f>CONCATENATE(HOUR(Tabela132[[#This Row],[DATA INICIO]]),":",MINUTE(Tabela132[[#This Row],[DATA INICIO]]))</f>
        <v>18:34</v>
      </c>
      <c r="O1083" s="12"/>
    </row>
    <row r="1084" spans="1:15" ht="38.25" hidden="1" x14ac:dyDescent="0.25">
      <c r="A1084" s="22" t="s">
        <v>113</v>
      </c>
      <c r="B1084" s="23" t="s">
        <v>807</v>
      </c>
      <c r="C1084" s="26" t="s">
        <v>666</v>
      </c>
      <c r="D1084" s="28" t="s">
        <v>47</v>
      </c>
      <c r="E1084" s="11" t="str">
        <f>CONCATENATE(Tabela132[[#This Row],[TRAMITE_SETOR]],"_Atualiz")</f>
        <v>CLC_Atualiz</v>
      </c>
      <c r="F1084" s="12" t="s">
        <v>48</v>
      </c>
      <c r="G1084" s="12"/>
      <c r="H1084" s="25">
        <v>41432.593055555553</v>
      </c>
      <c r="I1084" s="25">
        <v>41432.724999999999</v>
      </c>
      <c r="J1084" s="26" t="s">
        <v>815</v>
      </c>
      <c r="K1084" s="14">
        <f t="shared" si="32"/>
        <v>0.13194444444525288</v>
      </c>
      <c r="L1084" s="15">
        <f t="shared" si="33"/>
        <v>0.13194444444525288</v>
      </c>
      <c r="M1084" s="16">
        <f>NETWORKDAYS.INTL(DATE(YEAR(H1084),MONTH(I1084),DAY(H1084)),DATE(YEAR(I1084),MONTH(I1084),DAY(I1084)),1,[1]LISTAFERIADOS!$B$2:$B$194)</f>
        <v>1</v>
      </c>
      <c r="N1084" s="17" t="str">
        <f>CONCATENATE(HOUR(Tabela132[[#This Row],[DATA INICIO]]),":",MINUTE(Tabela132[[#This Row],[DATA INICIO]]))</f>
        <v>14:14</v>
      </c>
      <c r="O1084" s="12"/>
    </row>
    <row r="1085" spans="1:15" hidden="1" x14ac:dyDescent="0.25">
      <c r="A1085" s="22" t="s">
        <v>113</v>
      </c>
      <c r="B1085" s="23" t="s">
        <v>807</v>
      </c>
      <c r="C1085" s="26" t="s">
        <v>666</v>
      </c>
      <c r="D1085" s="28" t="s">
        <v>50</v>
      </c>
      <c r="E1085" s="11" t="str">
        <f>CONCATENATE(Tabela132[[#This Row],[TRAMITE_SETOR]],"_Atualiz")</f>
        <v>SC_Atualiz</v>
      </c>
      <c r="F1085" s="12" t="s">
        <v>51</v>
      </c>
      <c r="G1085" s="12"/>
      <c r="H1085" s="25">
        <v>41432.724999999999</v>
      </c>
      <c r="I1085" s="25">
        <v>41452.651388888888</v>
      </c>
      <c r="J1085" s="26" t="s">
        <v>232</v>
      </c>
      <c r="K1085" s="14">
        <f t="shared" si="32"/>
        <v>19.926388888889051</v>
      </c>
      <c r="L1085" s="15">
        <f t="shared" si="33"/>
        <v>19.926388888889051</v>
      </c>
      <c r="M1085" s="16">
        <f>NETWORKDAYS.INTL(DATE(YEAR(H1085),MONTH(I1085),DAY(H1085)),DATE(YEAR(I1085),MONTH(I1085),DAY(I1085)),1,[1]LISTAFERIADOS!$B$2:$B$194)</f>
        <v>15</v>
      </c>
      <c r="N1085" s="17" t="str">
        <f>CONCATENATE(HOUR(Tabela132[[#This Row],[DATA INICIO]]),":",MINUTE(Tabela132[[#This Row],[DATA INICIO]]))</f>
        <v>17:24</v>
      </c>
      <c r="O1085" s="12"/>
    </row>
    <row r="1086" spans="1:15" hidden="1" x14ac:dyDescent="0.25">
      <c r="A1086" s="22" t="s">
        <v>113</v>
      </c>
      <c r="B1086" s="23" t="s">
        <v>807</v>
      </c>
      <c r="C1086" s="26" t="s">
        <v>666</v>
      </c>
      <c r="D1086" s="28" t="s">
        <v>47</v>
      </c>
      <c r="E1086" s="11" t="str">
        <f>CONCATENATE(Tabela132[[#This Row],[TRAMITE_SETOR]],"_Atualiz")</f>
        <v>CLC_Atualiz</v>
      </c>
      <c r="F1086" s="12" t="s">
        <v>48</v>
      </c>
      <c r="G1086" s="12"/>
      <c r="H1086" s="25">
        <v>41452.651388888888</v>
      </c>
      <c r="I1086" s="25">
        <v>41453.666666666664</v>
      </c>
      <c r="J1086" s="26" t="s">
        <v>405</v>
      </c>
      <c r="K1086" s="14">
        <f t="shared" si="32"/>
        <v>1.015277777776646</v>
      </c>
      <c r="L1086" s="15">
        <f t="shared" si="33"/>
        <v>1.015277777776646</v>
      </c>
      <c r="M1086" s="16">
        <f>NETWORKDAYS.INTL(DATE(YEAR(H1086),MONTH(I1086),DAY(H1086)),DATE(YEAR(I1086),MONTH(I1086),DAY(I1086)),1,[1]LISTAFERIADOS!$B$2:$B$194)</f>
        <v>2</v>
      </c>
      <c r="N1086" s="17" t="str">
        <f>CONCATENATE(HOUR(Tabela132[[#This Row],[DATA INICIO]]),":",MINUTE(Tabela132[[#This Row],[DATA INICIO]]))</f>
        <v>15:38</v>
      </c>
      <c r="O1086" s="12"/>
    </row>
    <row r="1087" spans="1:15" ht="51" hidden="1" x14ac:dyDescent="0.25">
      <c r="A1087" s="22" t="s">
        <v>113</v>
      </c>
      <c r="B1087" s="23" t="s">
        <v>807</v>
      </c>
      <c r="C1087" s="26" t="s">
        <v>666</v>
      </c>
      <c r="D1087" s="28" t="s">
        <v>35</v>
      </c>
      <c r="E1087" s="11" t="str">
        <f>CONCATENATE(Tabela132[[#This Row],[TRAMITE_SETOR]],"_Atualiz")</f>
        <v>SECADM_Atualiz</v>
      </c>
      <c r="F1087" s="12" t="s">
        <v>36</v>
      </c>
      <c r="G1087" s="12"/>
      <c r="H1087" s="25">
        <v>41453.666666666664</v>
      </c>
      <c r="I1087" s="25">
        <v>41463.584722222222</v>
      </c>
      <c r="J1087" s="26" t="s">
        <v>771</v>
      </c>
      <c r="K1087" s="14">
        <f t="shared" si="32"/>
        <v>9.9180555555576575</v>
      </c>
      <c r="L1087" s="15">
        <f t="shared" si="33"/>
        <v>9.9180555555576575</v>
      </c>
      <c r="M1087" s="16">
        <f>NETWORKDAYS.INTL(DATE(YEAR(H1087),MONTH(I1087),DAY(H1087)),DATE(YEAR(I1087),MONTH(I1087),DAY(I1087)),1,[1]LISTAFERIADOS!$B$2:$B$194)</f>
        <v>-15</v>
      </c>
      <c r="N1087" s="17" t="str">
        <f>CONCATENATE(HOUR(Tabela132[[#This Row],[DATA INICIO]]),":",MINUTE(Tabela132[[#This Row],[DATA INICIO]]))</f>
        <v>16:0</v>
      </c>
      <c r="O1087" s="12"/>
    </row>
    <row r="1088" spans="1:15" ht="102" hidden="1" x14ac:dyDescent="0.25">
      <c r="A1088" s="22" t="s">
        <v>113</v>
      </c>
      <c r="B1088" s="23" t="s">
        <v>807</v>
      </c>
      <c r="C1088" s="26" t="s">
        <v>666</v>
      </c>
      <c r="D1088" s="28" t="s">
        <v>21</v>
      </c>
      <c r="E1088" s="11" t="str">
        <f>CONCATENATE(Tabela132[[#This Row],[TRAMITE_SETOR]],"_Atualiz")</f>
        <v>DG_Atualiz</v>
      </c>
      <c r="F1088" s="12" t="s">
        <v>22</v>
      </c>
      <c r="G1088" s="12"/>
      <c r="H1088" s="25">
        <v>41463.584722222222</v>
      </c>
      <c r="I1088" s="25">
        <v>41463.597222222219</v>
      </c>
      <c r="J1088" s="26" t="s">
        <v>816</v>
      </c>
      <c r="K1088" s="14">
        <f t="shared" si="32"/>
        <v>1.2499999997089617E-2</v>
      </c>
      <c r="L1088" s="15">
        <f t="shared" si="33"/>
        <v>1.2499999997089617E-2</v>
      </c>
      <c r="M1088" s="16">
        <f>NETWORKDAYS.INTL(DATE(YEAR(H1088),MONTH(I1088),DAY(H1088)),DATE(YEAR(I1088),MONTH(I1088),DAY(I1088)),1,[1]LISTAFERIADOS!$B$2:$B$194)</f>
        <v>1</v>
      </c>
      <c r="N1088" s="17" t="str">
        <f>CONCATENATE(HOUR(Tabela132[[#This Row],[DATA INICIO]]),":",MINUTE(Tabela132[[#This Row],[DATA INICIO]]))</f>
        <v>14:2</v>
      </c>
      <c r="O1088" s="12"/>
    </row>
    <row r="1089" spans="1:15" ht="63.75" hidden="1" x14ac:dyDescent="0.25">
      <c r="A1089" s="22" t="s">
        <v>113</v>
      </c>
      <c r="B1089" s="23" t="s">
        <v>807</v>
      </c>
      <c r="C1089" s="26" t="s">
        <v>666</v>
      </c>
      <c r="D1089" s="28" t="s">
        <v>47</v>
      </c>
      <c r="E1089" s="11" t="str">
        <f>CONCATENATE(Tabela132[[#This Row],[TRAMITE_SETOR]],"_Atualiz")</f>
        <v>CLC_Atualiz</v>
      </c>
      <c r="F1089" s="12" t="s">
        <v>48</v>
      </c>
      <c r="G1089" s="12"/>
      <c r="H1089" s="25">
        <v>41463.597222222219</v>
      </c>
      <c r="I1089" s="25">
        <v>41463.605555555558</v>
      </c>
      <c r="J1089" s="26" t="s">
        <v>795</v>
      </c>
      <c r="K1089" s="14">
        <f t="shared" si="32"/>
        <v>8.3333333386690356E-3</v>
      </c>
      <c r="L1089" s="15">
        <f t="shared" si="33"/>
        <v>8.3333333386690356E-3</v>
      </c>
      <c r="M1089" s="16">
        <f>NETWORKDAYS.INTL(DATE(YEAR(H1089),MONTH(I1089),DAY(H1089)),DATE(YEAR(I1089),MONTH(I1089),DAY(I1089)),1,[1]LISTAFERIADOS!$B$2:$B$194)</f>
        <v>1</v>
      </c>
      <c r="N1089" s="17" t="str">
        <f>CONCATENATE(HOUR(Tabela132[[#This Row],[DATA INICIO]]),":",MINUTE(Tabela132[[#This Row],[DATA INICIO]]))</f>
        <v>14:20</v>
      </c>
      <c r="O1089" s="12"/>
    </row>
    <row r="1090" spans="1:15" ht="89.25" hidden="1" x14ac:dyDescent="0.25">
      <c r="A1090" s="22" t="s">
        <v>113</v>
      </c>
      <c r="B1090" s="23" t="s">
        <v>807</v>
      </c>
      <c r="C1090" s="26" t="s">
        <v>666</v>
      </c>
      <c r="D1090" s="28" t="s">
        <v>50</v>
      </c>
      <c r="E1090" s="11" t="str">
        <f>CONCATENATE(Tabela132[[#This Row],[TRAMITE_SETOR]],"_Atualiz")</f>
        <v>SC_Atualiz</v>
      </c>
      <c r="F1090" s="12" t="s">
        <v>51</v>
      </c>
      <c r="G1090" s="12"/>
      <c r="H1090" s="25">
        <v>41463.605555555558</v>
      </c>
      <c r="I1090" s="25">
        <v>41464.681250000001</v>
      </c>
      <c r="J1090" s="26" t="s">
        <v>817</v>
      </c>
      <c r="K1090" s="14">
        <f t="shared" ref="K1090:K1153" si="34">IF(OR(H1090="-",I1090="-"),0,I1090-H1090)</f>
        <v>1.0756944444437977</v>
      </c>
      <c r="L1090" s="15">
        <f t="shared" ref="L1090:L1153" si="35">K1090</f>
        <v>1.0756944444437977</v>
      </c>
      <c r="M1090" s="16">
        <f>NETWORKDAYS.INTL(DATE(YEAR(H1090),MONTH(I1090),DAY(H1090)),DATE(YEAR(I1090),MONTH(I1090),DAY(I1090)),1,[1]LISTAFERIADOS!$B$2:$B$194)</f>
        <v>2</v>
      </c>
      <c r="N1090" s="17" t="str">
        <f>CONCATENATE(HOUR(Tabela132[[#This Row],[DATA INICIO]]),":",MINUTE(Tabela132[[#This Row],[DATA INICIO]]))</f>
        <v>14:32</v>
      </c>
      <c r="O1090" s="12"/>
    </row>
    <row r="1091" spans="1:15" ht="63.75" hidden="1" x14ac:dyDescent="0.25">
      <c r="A1091" s="22" t="s">
        <v>113</v>
      </c>
      <c r="B1091" s="23" t="s">
        <v>807</v>
      </c>
      <c r="C1091" s="26" t="s">
        <v>666</v>
      </c>
      <c r="D1091" s="28" t="s">
        <v>47</v>
      </c>
      <c r="E1091" s="11" t="str">
        <f>CONCATENATE(Tabela132[[#This Row],[TRAMITE_SETOR]],"_Atualiz")</f>
        <v>CLC_Atualiz</v>
      </c>
      <c r="F1091" s="12" t="s">
        <v>48</v>
      </c>
      <c r="G1091" s="12"/>
      <c r="H1091" s="25">
        <v>41464.681250000001</v>
      </c>
      <c r="I1091" s="25">
        <v>41464.734722222223</v>
      </c>
      <c r="J1091" s="26" t="s">
        <v>818</v>
      </c>
      <c r="K1091" s="14">
        <f t="shared" si="34"/>
        <v>5.3472222221898846E-2</v>
      </c>
      <c r="L1091" s="15">
        <f t="shared" si="35"/>
        <v>5.3472222221898846E-2</v>
      </c>
      <c r="M1091" s="16">
        <f>NETWORKDAYS.INTL(DATE(YEAR(H1091),MONTH(I1091),DAY(H1091)),DATE(YEAR(I1091),MONTH(I1091),DAY(I1091)),1,[1]LISTAFERIADOS!$B$2:$B$194)</f>
        <v>1</v>
      </c>
      <c r="N1091" s="17" t="str">
        <f>CONCATENATE(HOUR(Tabela132[[#This Row],[DATA INICIO]]),":",MINUTE(Tabela132[[#This Row],[DATA INICIO]]))</f>
        <v>16:21</v>
      </c>
      <c r="O1091" s="12"/>
    </row>
    <row r="1092" spans="1:15" ht="51" hidden="1" x14ac:dyDescent="0.25">
      <c r="A1092" s="22" t="s">
        <v>113</v>
      </c>
      <c r="B1092" s="23" t="s">
        <v>807</v>
      </c>
      <c r="C1092" s="26" t="s">
        <v>666</v>
      </c>
      <c r="D1092" s="28" t="s">
        <v>239</v>
      </c>
      <c r="E1092" s="11" t="str">
        <f>CONCATENATE(Tabela132[[#This Row],[TRAMITE_SETOR]],"_Atualiz")</f>
        <v>SLIC_Atualiz</v>
      </c>
      <c r="F1092" s="12" t="s">
        <v>240</v>
      </c>
      <c r="G1092" s="12"/>
      <c r="H1092" s="25">
        <v>41464.734722222223</v>
      </c>
      <c r="I1092" s="25">
        <v>41480.793749999997</v>
      </c>
      <c r="J1092" s="26" t="s">
        <v>363</v>
      </c>
      <c r="K1092" s="14">
        <f t="shared" si="34"/>
        <v>16.059027777773736</v>
      </c>
      <c r="L1092" s="15">
        <f t="shared" si="35"/>
        <v>16.059027777773736</v>
      </c>
      <c r="M1092" s="16">
        <f>NETWORKDAYS.INTL(DATE(YEAR(H1092),MONTH(I1092),DAY(H1092)),DATE(YEAR(I1092),MONTH(I1092),DAY(I1092)),1,[1]LISTAFERIADOS!$B$2:$B$194)</f>
        <v>13</v>
      </c>
      <c r="N1092" s="17" t="str">
        <f>CONCATENATE(HOUR(Tabela132[[#This Row],[DATA INICIO]]),":",MINUTE(Tabela132[[#This Row],[DATA INICIO]]))</f>
        <v>17:38</v>
      </c>
      <c r="O1092" s="12"/>
    </row>
    <row r="1093" spans="1:15" ht="114.75" hidden="1" x14ac:dyDescent="0.25">
      <c r="A1093" s="22" t="s">
        <v>113</v>
      </c>
      <c r="B1093" s="23" t="s">
        <v>807</v>
      </c>
      <c r="C1093" s="26" t="s">
        <v>666</v>
      </c>
      <c r="D1093" s="28" t="s">
        <v>47</v>
      </c>
      <c r="E1093" s="11" t="str">
        <f>CONCATENATE(Tabela132[[#This Row],[TRAMITE_SETOR]],"_Atualiz")</f>
        <v>CLC_Atualiz</v>
      </c>
      <c r="F1093" s="12" t="s">
        <v>48</v>
      </c>
      <c r="G1093" s="12"/>
      <c r="H1093" s="25">
        <v>41480.793749999997</v>
      </c>
      <c r="I1093" s="25">
        <v>41481.606944444444</v>
      </c>
      <c r="J1093" s="26" t="s">
        <v>819</v>
      </c>
      <c r="K1093" s="14">
        <f t="shared" si="34"/>
        <v>0.81319444444670808</v>
      </c>
      <c r="L1093" s="15">
        <f t="shared" si="35"/>
        <v>0.81319444444670808</v>
      </c>
      <c r="M1093" s="16">
        <f>NETWORKDAYS.INTL(DATE(YEAR(H1093),MONTH(I1093),DAY(H1093)),DATE(YEAR(I1093),MONTH(I1093),DAY(I1093)),1,[1]LISTAFERIADOS!$B$2:$B$194)</f>
        <v>2</v>
      </c>
      <c r="N1093" s="17" t="str">
        <f>CONCATENATE(HOUR(Tabela132[[#This Row],[DATA INICIO]]),":",MINUTE(Tabela132[[#This Row],[DATA INICIO]]))</f>
        <v>19:3</v>
      </c>
      <c r="O1093" s="12"/>
    </row>
    <row r="1094" spans="1:15" ht="25.5" hidden="1" x14ac:dyDescent="0.25">
      <c r="A1094" s="22" t="s">
        <v>113</v>
      </c>
      <c r="B1094" s="23" t="s">
        <v>807</v>
      </c>
      <c r="C1094" s="26" t="s">
        <v>666</v>
      </c>
      <c r="D1094" s="28" t="s">
        <v>667</v>
      </c>
      <c r="E1094" s="11" t="str">
        <f>CONCATENATE(Tabela132[[#This Row],[TRAMITE_SETOR]],"_Atualiz")</f>
        <v>SMCI_Atualiz</v>
      </c>
      <c r="F1094" s="12" t="s">
        <v>668</v>
      </c>
      <c r="G1094" s="12"/>
      <c r="H1094" s="25">
        <v>41481.606944444444</v>
      </c>
      <c r="I1094" s="25">
        <v>41481.713194444441</v>
      </c>
      <c r="J1094" s="26" t="s">
        <v>58</v>
      </c>
      <c r="K1094" s="14">
        <f t="shared" si="34"/>
        <v>0.10624999999708962</v>
      </c>
      <c r="L1094" s="15">
        <f t="shared" si="35"/>
        <v>0.10624999999708962</v>
      </c>
      <c r="M1094" s="16">
        <f>NETWORKDAYS.INTL(DATE(YEAR(H1094),MONTH(I1094),DAY(H1094)),DATE(YEAR(I1094),MONTH(I1094),DAY(I1094)),1,[1]LISTAFERIADOS!$B$2:$B$194)</f>
        <v>1</v>
      </c>
      <c r="N1094" s="17" t="str">
        <f>CONCATENATE(HOUR(Tabela132[[#This Row],[DATA INICIO]]),":",MINUTE(Tabela132[[#This Row],[DATA INICIO]]))</f>
        <v>14:34</v>
      </c>
      <c r="O1094" s="12"/>
    </row>
    <row r="1095" spans="1:15" ht="25.5" hidden="1" x14ac:dyDescent="0.25">
      <c r="A1095" s="22" t="s">
        <v>113</v>
      </c>
      <c r="B1095" s="23" t="s">
        <v>807</v>
      </c>
      <c r="C1095" s="26" t="s">
        <v>666</v>
      </c>
      <c r="D1095" s="28" t="s">
        <v>47</v>
      </c>
      <c r="E1095" s="11" t="str">
        <f>CONCATENATE(Tabela132[[#This Row],[TRAMITE_SETOR]],"_Atualiz")</f>
        <v>CLC_Atualiz</v>
      </c>
      <c r="F1095" s="12" t="s">
        <v>48</v>
      </c>
      <c r="G1095" s="12"/>
      <c r="H1095" s="25">
        <v>41481.713194444441</v>
      </c>
      <c r="I1095" s="25">
        <v>41481.727083333331</v>
      </c>
      <c r="J1095" s="26" t="s">
        <v>494</v>
      </c>
      <c r="K1095" s="14">
        <f t="shared" si="34"/>
        <v>1.3888888890505768E-2</v>
      </c>
      <c r="L1095" s="15">
        <f t="shared" si="35"/>
        <v>1.3888888890505768E-2</v>
      </c>
      <c r="M1095" s="16">
        <f>NETWORKDAYS.INTL(DATE(YEAR(H1095),MONTH(I1095),DAY(H1095)),DATE(YEAR(I1095),MONTH(I1095),DAY(I1095)),1,[1]LISTAFERIADOS!$B$2:$B$194)</f>
        <v>1</v>
      </c>
      <c r="N1095" s="17" t="str">
        <f>CONCATENATE(HOUR(Tabela132[[#This Row],[DATA INICIO]]),":",MINUTE(Tabela132[[#This Row],[DATA INICIO]]))</f>
        <v>17:7</v>
      </c>
      <c r="O1095" s="12"/>
    </row>
    <row r="1096" spans="1:15" ht="127.5" hidden="1" x14ac:dyDescent="0.25">
      <c r="A1096" s="22" t="s">
        <v>113</v>
      </c>
      <c r="B1096" s="23" t="s">
        <v>807</v>
      </c>
      <c r="C1096" s="26" t="s">
        <v>666</v>
      </c>
      <c r="D1096" s="28" t="s">
        <v>50</v>
      </c>
      <c r="E1096" s="11" t="str">
        <f>CONCATENATE(Tabela132[[#This Row],[TRAMITE_SETOR]],"_Atualiz")</f>
        <v>SC_Atualiz</v>
      </c>
      <c r="F1096" s="12" t="s">
        <v>51</v>
      </c>
      <c r="G1096" s="12"/>
      <c r="H1096" s="25">
        <v>41481.727083333331</v>
      </c>
      <c r="I1096" s="25">
        <v>41484.618750000001</v>
      </c>
      <c r="J1096" s="26" t="s">
        <v>820</v>
      </c>
      <c r="K1096" s="14">
        <f t="shared" si="34"/>
        <v>2.8916666666700621</v>
      </c>
      <c r="L1096" s="15">
        <f t="shared" si="35"/>
        <v>2.8916666666700621</v>
      </c>
      <c r="M1096" s="16">
        <f>NETWORKDAYS.INTL(DATE(YEAR(H1096),MONTH(I1096),DAY(H1096)),DATE(YEAR(I1096),MONTH(I1096),DAY(I1096)),1,[1]LISTAFERIADOS!$B$2:$B$194)</f>
        <v>2</v>
      </c>
      <c r="N1096" s="17" t="str">
        <f>CONCATENATE(HOUR(Tabela132[[#This Row],[DATA INICIO]]),":",MINUTE(Tabela132[[#This Row],[DATA INICIO]]))</f>
        <v>17:27</v>
      </c>
      <c r="O1096" s="12"/>
    </row>
    <row r="1097" spans="1:15" ht="63.75" hidden="1" x14ac:dyDescent="0.25">
      <c r="A1097" s="22" t="s">
        <v>113</v>
      </c>
      <c r="B1097" s="23" t="s">
        <v>807</v>
      </c>
      <c r="C1097" s="26" t="s">
        <v>666</v>
      </c>
      <c r="D1097" s="28" t="s">
        <v>47</v>
      </c>
      <c r="E1097" s="11" t="str">
        <f>CONCATENATE(Tabela132[[#This Row],[TRAMITE_SETOR]],"_Atualiz")</f>
        <v>CLC_Atualiz</v>
      </c>
      <c r="F1097" s="12" t="s">
        <v>48</v>
      </c>
      <c r="G1097" s="12"/>
      <c r="H1097" s="25">
        <v>41484.618750000001</v>
      </c>
      <c r="I1097" s="25">
        <v>41484.713194444441</v>
      </c>
      <c r="J1097" s="26" t="s">
        <v>818</v>
      </c>
      <c r="K1097" s="14">
        <f t="shared" si="34"/>
        <v>9.4444444439432118E-2</v>
      </c>
      <c r="L1097" s="15">
        <f t="shared" si="35"/>
        <v>9.4444444439432118E-2</v>
      </c>
      <c r="M1097" s="16">
        <f>NETWORKDAYS.INTL(DATE(YEAR(H1097),MONTH(I1097),DAY(H1097)),DATE(YEAR(I1097),MONTH(I1097),DAY(I1097)),1,[1]LISTAFERIADOS!$B$2:$B$194)</f>
        <v>1</v>
      </c>
      <c r="N1097" s="17" t="str">
        <f>CONCATENATE(HOUR(Tabela132[[#This Row],[DATA INICIO]]),":",MINUTE(Tabela132[[#This Row],[DATA INICIO]]))</f>
        <v>14:51</v>
      </c>
      <c r="O1097" s="12"/>
    </row>
    <row r="1098" spans="1:15" ht="51" hidden="1" x14ac:dyDescent="0.25">
      <c r="A1098" s="22" t="s">
        <v>113</v>
      </c>
      <c r="B1098" s="23" t="s">
        <v>807</v>
      </c>
      <c r="C1098" s="26" t="s">
        <v>666</v>
      </c>
      <c r="D1098" s="28" t="s">
        <v>239</v>
      </c>
      <c r="E1098" s="11" t="str">
        <f>CONCATENATE(Tabela132[[#This Row],[TRAMITE_SETOR]],"_Atualiz")</f>
        <v>SLIC_Atualiz</v>
      </c>
      <c r="F1098" s="12" t="s">
        <v>240</v>
      </c>
      <c r="G1098" s="12"/>
      <c r="H1098" s="25">
        <v>41484.713194444441</v>
      </c>
      <c r="I1098" s="25">
        <v>41493.793055555558</v>
      </c>
      <c r="J1098" s="26" t="s">
        <v>363</v>
      </c>
      <c r="K1098" s="14">
        <f t="shared" si="34"/>
        <v>9.0798611111167702</v>
      </c>
      <c r="L1098" s="15">
        <f t="shared" si="35"/>
        <v>9.0798611111167702</v>
      </c>
      <c r="M1098" s="16">
        <f>NETWORKDAYS.INTL(DATE(YEAR(H1098),MONTH(I1098),DAY(H1098)),DATE(YEAR(I1098),MONTH(I1098),DAY(I1098)),1,[1]LISTAFERIADOS!$B$2:$B$194)</f>
        <v>-17</v>
      </c>
      <c r="N1098" s="17" t="str">
        <f>CONCATENATE(HOUR(Tabela132[[#This Row],[DATA INICIO]]),":",MINUTE(Tabela132[[#This Row],[DATA INICIO]]))</f>
        <v>17:7</v>
      </c>
      <c r="O1098" s="12"/>
    </row>
    <row r="1099" spans="1:15" ht="51" hidden="1" x14ac:dyDescent="0.25">
      <c r="A1099" s="22" t="s">
        <v>113</v>
      </c>
      <c r="B1099" s="23" t="s">
        <v>807</v>
      </c>
      <c r="C1099" s="26" t="s">
        <v>666</v>
      </c>
      <c r="D1099" s="28" t="s">
        <v>47</v>
      </c>
      <c r="E1099" s="11" t="str">
        <f>CONCATENATE(Tabela132[[#This Row],[TRAMITE_SETOR]],"_Atualiz")</f>
        <v>CLC_Atualiz</v>
      </c>
      <c r="F1099" s="12" t="s">
        <v>48</v>
      </c>
      <c r="G1099" s="12"/>
      <c r="H1099" s="25">
        <v>41493.793055555558</v>
      </c>
      <c r="I1099" s="25">
        <v>41493.822222222225</v>
      </c>
      <c r="J1099" s="26" t="s">
        <v>601</v>
      </c>
      <c r="K1099" s="14">
        <f t="shared" si="34"/>
        <v>2.9166666667151731E-2</v>
      </c>
      <c r="L1099" s="15">
        <f t="shared" si="35"/>
        <v>2.9166666667151731E-2</v>
      </c>
      <c r="M1099" s="16">
        <f>NETWORKDAYS.INTL(DATE(YEAR(H1099),MONTH(I1099),DAY(H1099)),DATE(YEAR(I1099),MONTH(I1099),DAY(I1099)),1,[1]LISTAFERIADOS!$B$2:$B$194)</f>
        <v>1</v>
      </c>
      <c r="N1099" s="17" t="str">
        <f>CONCATENATE(HOUR(Tabela132[[#This Row],[DATA INICIO]]),":",MINUTE(Tabela132[[#This Row],[DATA INICIO]]))</f>
        <v>19:2</v>
      </c>
      <c r="O1099" s="12"/>
    </row>
    <row r="1100" spans="1:15" ht="51" hidden="1" x14ac:dyDescent="0.25">
      <c r="A1100" s="22" t="s">
        <v>113</v>
      </c>
      <c r="B1100" s="23" t="s">
        <v>807</v>
      </c>
      <c r="C1100" s="26" t="s">
        <v>666</v>
      </c>
      <c r="D1100" s="28" t="s">
        <v>66</v>
      </c>
      <c r="E1100" s="11" t="str">
        <f>CONCATENATE(Tabela132[[#This Row],[TRAMITE_SETOR]],"_Atualiz")</f>
        <v>CPL_Atualiz</v>
      </c>
      <c r="F1100" s="12" t="s">
        <v>67</v>
      </c>
      <c r="G1100" s="12"/>
      <c r="H1100" s="25">
        <v>41493.822222222225</v>
      </c>
      <c r="I1100" s="25">
        <v>41507.819444444445</v>
      </c>
      <c r="J1100" s="26" t="s">
        <v>821</v>
      </c>
      <c r="K1100" s="14">
        <f t="shared" si="34"/>
        <v>13.997222222220444</v>
      </c>
      <c r="L1100" s="15">
        <f t="shared" si="35"/>
        <v>13.997222222220444</v>
      </c>
      <c r="M1100" s="16">
        <f>NETWORKDAYS.INTL(DATE(YEAR(H1100),MONTH(I1100),DAY(H1100)),DATE(YEAR(I1100),MONTH(I1100),DAY(I1100)),1,[1]LISTAFERIADOS!$B$2:$B$194)</f>
        <v>11</v>
      </c>
      <c r="N1100" s="17" t="str">
        <f>CONCATENATE(HOUR(Tabela132[[#This Row],[DATA INICIO]]),":",MINUTE(Tabela132[[#This Row],[DATA INICIO]]))</f>
        <v>19:44</v>
      </c>
      <c r="O1100" s="12"/>
    </row>
    <row r="1101" spans="1:15" hidden="1" x14ac:dyDescent="0.25">
      <c r="A1101" s="22" t="s">
        <v>113</v>
      </c>
      <c r="B1101" s="23" t="s">
        <v>807</v>
      </c>
      <c r="C1101" s="26" t="s">
        <v>666</v>
      </c>
      <c r="D1101" s="28" t="s">
        <v>69</v>
      </c>
      <c r="E1101" s="11" t="str">
        <f>CONCATENATE(Tabela132[[#This Row],[TRAMITE_SETOR]],"_Atualiz")</f>
        <v>ASSDG_Atualiz</v>
      </c>
      <c r="F1101" s="12" t="s">
        <v>70</v>
      </c>
      <c r="G1101" s="12"/>
      <c r="H1101" s="25">
        <v>41507.819444444445</v>
      </c>
      <c r="I1101" s="25">
        <v>41509.754166666666</v>
      </c>
      <c r="J1101" s="26" t="s">
        <v>289</v>
      </c>
      <c r="K1101" s="14">
        <f t="shared" si="34"/>
        <v>1.9347222222204437</v>
      </c>
      <c r="L1101" s="15">
        <f t="shared" si="35"/>
        <v>1.9347222222204437</v>
      </c>
      <c r="M1101" s="16">
        <f>NETWORKDAYS.INTL(DATE(YEAR(H1101),MONTH(I1101),DAY(H1101)),DATE(YEAR(I1101),MONTH(I1101),DAY(I1101)),1,[1]LISTAFERIADOS!$B$2:$B$194)</f>
        <v>3</v>
      </c>
      <c r="N1101" s="17" t="str">
        <f>CONCATENATE(HOUR(Tabela132[[#This Row],[DATA INICIO]]),":",MINUTE(Tabela132[[#This Row],[DATA INICIO]]))</f>
        <v>19:40</v>
      </c>
      <c r="O1101" s="12"/>
    </row>
    <row r="1102" spans="1:15" ht="25.5" hidden="1" x14ac:dyDescent="0.25">
      <c r="A1102" s="22" t="s">
        <v>113</v>
      </c>
      <c r="B1102" s="23" t="s">
        <v>807</v>
      </c>
      <c r="C1102" s="26" t="s">
        <v>666</v>
      </c>
      <c r="D1102" s="28" t="s">
        <v>239</v>
      </c>
      <c r="E1102" s="11" t="str">
        <f>CONCATENATE(Tabela132[[#This Row],[TRAMITE_SETOR]],"_Atualiz")</f>
        <v>SLIC_Atualiz</v>
      </c>
      <c r="F1102" s="12" t="s">
        <v>240</v>
      </c>
      <c r="G1102" s="12"/>
      <c r="H1102" s="25">
        <v>41509.754166666666</v>
      </c>
      <c r="I1102" s="25">
        <v>41509.765277777777</v>
      </c>
      <c r="J1102" s="26" t="s">
        <v>822</v>
      </c>
      <c r="K1102" s="14">
        <f t="shared" si="34"/>
        <v>1.1111111110949423E-2</v>
      </c>
      <c r="L1102" s="15">
        <f t="shared" si="35"/>
        <v>1.1111111110949423E-2</v>
      </c>
      <c r="M1102" s="16">
        <f>NETWORKDAYS.INTL(DATE(YEAR(H1102),MONTH(I1102),DAY(H1102)),DATE(YEAR(I1102),MONTH(I1102),DAY(I1102)),1,[1]LISTAFERIADOS!$B$2:$B$194)</f>
        <v>1</v>
      </c>
      <c r="N1102" s="17" t="str">
        <f>CONCATENATE(HOUR(Tabela132[[#This Row],[DATA INICIO]]),":",MINUTE(Tabela132[[#This Row],[DATA INICIO]]))</f>
        <v>18:6</v>
      </c>
      <c r="O1102" s="12"/>
    </row>
    <row r="1103" spans="1:15" ht="102" hidden="1" x14ac:dyDescent="0.25">
      <c r="A1103" s="22" t="s">
        <v>113</v>
      </c>
      <c r="B1103" s="23" t="s">
        <v>807</v>
      </c>
      <c r="C1103" s="26" t="s">
        <v>666</v>
      </c>
      <c r="D1103" s="28" t="s">
        <v>28</v>
      </c>
      <c r="E1103" s="11" t="str">
        <f>CONCATENATE(Tabela132[[#This Row],[TRAMITE_SETOR]],"_Atualiz")</f>
        <v>CIP_Atualiz</v>
      </c>
      <c r="F1103" s="12" t="s">
        <v>29</v>
      </c>
      <c r="G1103" s="19" t="s">
        <v>26</v>
      </c>
      <c r="H1103" s="25">
        <v>41509.765277777777</v>
      </c>
      <c r="I1103" s="25">
        <v>41512.710416666669</v>
      </c>
      <c r="J1103" s="26" t="s">
        <v>823</v>
      </c>
      <c r="K1103" s="14">
        <f t="shared" si="34"/>
        <v>2.945138888891961</v>
      </c>
      <c r="L1103" s="15">
        <f t="shared" si="35"/>
        <v>2.945138888891961</v>
      </c>
      <c r="M1103" s="16">
        <f>NETWORKDAYS.INTL(DATE(YEAR(H1103),MONTH(I1103),DAY(H1103)),DATE(YEAR(I1103),MONTH(I1103),DAY(I1103)),1,[1]LISTAFERIADOS!$B$2:$B$194)</f>
        <v>2</v>
      </c>
      <c r="N1103" s="17" t="str">
        <f>CONCATENATE(HOUR(Tabela132[[#This Row],[DATA INICIO]]),":",MINUTE(Tabela132[[#This Row],[DATA INICIO]]))</f>
        <v>18:22</v>
      </c>
      <c r="O1103" s="12"/>
    </row>
    <row r="1104" spans="1:15" hidden="1" x14ac:dyDescent="0.25">
      <c r="A1104" s="22" t="s">
        <v>113</v>
      </c>
      <c r="B1104" s="23" t="s">
        <v>807</v>
      </c>
      <c r="C1104" s="26" t="s">
        <v>666</v>
      </c>
      <c r="D1104" s="28" t="s">
        <v>239</v>
      </c>
      <c r="E1104" s="11" t="str">
        <f>CONCATENATE(Tabela132[[#This Row],[TRAMITE_SETOR]],"_Atualiz")</f>
        <v>SLIC_Atualiz</v>
      </c>
      <c r="F1104" s="12" t="s">
        <v>240</v>
      </c>
      <c r="G1104" s="12"/>
      <c r="H1104" s="25">
        <v>41512.710416666669</v>
      </c>
      <c r="I1104" s="25">
        <v>41512.71875</v>
      </c>
      <c r="J1104" s="26" t="s">
        <v>149</v>
      </c>
      <c r="K1104" s="14">
        <f t="shared" si="34"/>
        <v>8.333333331393078E-3</v>
      </c>
      <c r="L1104" s="15">
        <f t="shared" si="35"/>
        <v>8.333333331393078E-3</v>
      </c>
      <c r="M1104" s="16">
        <f>NETWORKDAYS.INTL(DATE(YEAR(H1104),MONTH(I1104),DAY(H1104)),DATE(YEAR(I1104),MONTH(I1104),DAY(I1104)),1,[1]LISTAFERIADOS!$B$2:$B$194)</f>
        <v>1</v>
      </c>
      <c r="N1104" s="17" t="str">
        <f>CONCATENATE(HOUR(Tabela132[[#This Row],[DATA INICIO]]),":",MINUTE(Tabela132[[#This Row],[DATA INICIO]]))</f>
        <v>17:3</v>
      </c>
      <c r="O1104" s="12"/>
    </row>
    <row r="1105" spans="1:15" ht="89.25" hidden="1" x14ac:dyDescent="0.25">
      <c r="A1105" s="22" t="s">
        <v>113</v>
      </c>
      <c r="B1105" s="23" t="s">
        <v>807</v>
      </c>
      <c r="C1105" s="26" t="s">
        <v>666</v>
      </c>
      <c r="D1105" s="28" t="s">
        <v>47</v>
      </c>
      <c r="E1105" s="11" t="str">
        <f>CONCATENATE(Tabela132[[#This Row],[TRAMITE_SETOR]],"_Atualiz")</f>
        <v>CLC_Atualiz</v>
      </c>
      <c r="F1105" s="12" t="s">
        <v>48</v>
      </c>
      <c r="G1105" s="12"/>
      <c r="H1105" s="25">
        <v>41512.71875</v>
      </c>
      <c r="I1105" s="25">
        <v>41512.836111111108</v>
      </c>
      <c r="J1105" s="26" t="s">
        <v>824</v>
      </c>
      <c r="K1105" s="14">
        <f t="shared" si="34"/>
        <v>0.11736111110803904</v>
      </c>
      <c r="L1105" s="15">
        <f t="shared" si="35"/>
        <v>0.11736111110803904</v>
      </c>
      <c r="M1105" s="16">
        <f>NETWORKDAYS.INTL(DATE(YEAR(H1105),MONTH(I1105),DAY(H1105)),DATE(YEAR(I1105),MONTH(I1105),DAY(I1105)),1,[1]LISTAFERIADOS!$B$2:$B$194)</f>
        <v>1</v>
      </c>
      <c r="N1105" s="17" t="str">
        <f>CONCATENATE(HOUR(Tabela132[[#This Row],[DATA INICIO]]),":",MINUTE(Tabela132[[#This Row],[DATA INICIO]]))</f>
        <v>17:15</v>
      </c>
      <c r="O1105" s="12"/>
    </row>
    <row r="1106" spans="1:15" hidden="1" x14ac:dyDescent="0.25">
      <c r="A1106" s="22" t="s">
        <v>113</v>
      </c>
      <c r="B1106" s="23" t="s">
        <v>807</v>
      </c>
      <c r="C1106" s="26" t="s">
        <v>666</v>
      </c>
      <c r="D1106" s="28" t="s">
        <v>239</v>
      </c>
      <c r="E1106" s="11" t="str">
        <f>CONCATENATE(Tabela132[[#This Row],[TRAMITE_SETOR]],"_Atualiz")</f>
        <v>SLIC_Atualiz</v>
      </c>
      <c r="F1106" s="12" t="s">
        <v>240</v>
      </c>
      <c r="G1106" s="12"/>
      <c r="H1106" s="25">
        <v>41512.836111111108</v>
      </c>
      <c r="I1106" s="25">
        <v>41514.818055555559</v>
      </c>
      <c r="J1106" s="26" t="s">
        <v>825</v>
      </c>
      <c r="K1106" s="14">
        <f t="shared" si="34"/>
        <v>1.9819444444510737</v>
      </c>
      <c r="L1106" s="15">
        <f t="shared" si="35"/>
        <v>1.9819444444510737</v>
      </c>
      <c r="M1106" s="16">
        <f>NETWORKDAYS.INTL(DATE(YEAR(H1106),MONTH(I1106),DAY(H1106)),DATE(YEAR(I1106),MONTH(I1106),DAY(I1106)),1,[1]LISTAFERIADOS!$B$2:$B$194)</f>
        <v>3</v>
      </c>
      <c r="N1106" s="17" t="str">
        <f>CONCATENATE(HOUR(Tabela132[[#This Row],[DATA INICIO]]),":",MINUTE(Tabela132[[#This Row],[DATA INICIO]]))</f>
        <v>20:4</v>
      </c>
      <c r="O1106" s="12"/>
    </row>
    <row r="1107" spans="1:15" ht="38.25" hidden="1" x14ac:dyDescent="0.25">
      <c r="A1107" s="22" t="s">
        <v>113</v>
      </c>
      <c r="B1107" s="23" t="s">
        <v>807</v>
      </c>
      <c r="C1107" s="26" t="s">
        <v>666</v>
      </c>
      <c r="D1107" s="28" t="s">
        <v>47</v>
      </c>
      <c r="E1107" s="11" t="str">
        <f>CONCATENATE(Tabela132[[#This Row],[TRAMITE_SETOR]],"_Atualiz")</f>
        <v>CLC_Atualiz</v>
      </c>
      <c r="F1107" s="12" t="s">
        <v>48</v>
      </c>
      <c r="G1107" s="12"/>
      <c r="H1107" s="25">
        <v>41514.818055555559</v>
      </c>
      <c r="I1107" s="25">
        <v>41514.829861111109</v>
      </c>
      <c r="J1107" s="26" t="s">
        <v>826</v>
      </c>
      <c r="K1107" s="14">
        <f t="shared" si="34"/>
        <v>1.1805555550381541E-2</v>
      </c>
      <c r="L1107" s="15">
        <f t="shared" si="35"/>
        <v>1.1805555550381541E-2</v>
      </c>
      <c r="M1107" s="16">
        <f>NETWORKDAYS.INTL(DATE(YEAR(H1107),MONTH(I1107),DAY(H1107)),DATE(YEAR(I1107),MONTH(I1107),DAY(I1107)),1,[1]LISTAFERIADOS!$B$2:$B$194)</f>
        <v>1</v>
      </c>
      <c r="N1107" s="17" t="str">
        <f>CONCATENATE(HOUR(Tabela132[[#This Row],[DATA INICIO]]),":",MINUTE(Tabela132[[#This Row],[DATA INICIO]]))</f>
        <v>19:38</v>
      </c>
      <c r="O1107" s="12"/>
    </row>
    <row r="1108" spans="1:15" ht="51" hidden="1" x14ac:dyDescent="0.25">
      <c r="A1108" s="22" t="s">
        <v>113</v>
      </c>
      <c r="B1108" s="23" t="s">
        <v>807</v>
      </c>
      <c r="C1108" s="26" t="s">
        <v>666</v>
      </c>
      <c r="D1108" s="28" t="s">
        <v>66</v>
      </c>
      <c r="E1108" s="11" t="str">
        <f>CONCATENATE(Tabela132[[#This Row],[TRAMITE_SETOR]],"_Atualiz")</f>
        <v>CPL_Atualiz</v>
      </c>
      <c r="F1108" s="12" t="s">
        <v>67</v>
      </c>
      <c r="G1108" s="12"/>
      <c r="H1108" s="25">
        <v>41514.829861111109</v>
      </c>
      <c r="I1108" s="25">
        <v>41515.847916666666</v>
      </c>
      <c r="J1108" s="26" t="s">
        <v>827</v>
      </c>
      <c r="K1108" s="14">
        <f t="shared" si="34"/>
        <v>1.0180555555562023</v>
      </c>
      <c r="L1108" s="15">
        <f t="shared" si="35"/>
        <v>1.0180555555562023</v>
      </c>
      <c r="M1108" s="16">
        <f>NETWORKDAYS.INTL(DATE(YEAR(H1108),MONTH(I1108),DAY(H1108)),DATE(YEAR(I1108),MONTH(I1108),DAY(I1108)),1,[1]LISTAFERIADOS!$B$2:$B$194)</f>
        <v>2</v>
      </c>
      <c r="N1108" s="17" t="str">
        <f>CONCATENATE(HOUR(Tabela132[[#This Row],[DATA INICIO]]),":",MINUTE(Tabela132[[#This Row],[DATA INICIO]]))</f>
        <v>19:55</v>
      </c>
      <c r="O1108" s="12"/>
    </row>
    <row r="1109" spans="1:15" hidden="1" x14ac:dyDescent="0.25">
      <c r="A1109" s="22" t="s">
        <v>113</v>
      </c>
      <c r="B1109" s="23" t="s">
        <v>807</v>
      </c>
      <c r="C1109" s="26" t="s">
        <v>666</v>
      </c>
      <c r="D1109" s="28" t="s">
        <v>69</v>
      </c>
      <c r="E1109" s="11" t="str">
        <f>CONCATENATE(Tabela132[[#This Row],[TRAMITE_SETOR]],"_Atualiz")</f>
        <v>ASSDG_Atualiz</v>
      </c>
      <c r="F1109" s="12" t="s">
        <v>70</v>
      </c>
      <c r="G1109" s="12"/>
      <c r="H1109" s="25">
        <v>41515.847916666666</v>
      </c>
      <c r="I1109" s="25">
        <v>41521.767361111109</v>
      </c>
      <c r="J1109" s="26" t="s">
        <v>289</v>
      </c>
      <c r="K1109" s="14">
        <f t="shared" si="34"/>
        <v>5.9194444444437977</v>
      </c>
      <c r="L1109" s="15">
        <f t="shared" si="35"/>
        <v>5.9194444444437977</v>
      </c>
      <c r="M1109" s="16">
        <f>NETWORKDAYS.INTL(DATE(YEAR(H1109),MONTH(I1109),DAY(H1109)),DATE(YEAR(I1109),MONTH(I1109),DAY(I1109)),1,[1]LISTAFERIADOS!$B$2:$B$194)</f>
        <v>-18</v>
      </c>
      <c r="N1109" s="17" t="str">
        <f>CONCATENATE(HOUR(Tabela132[[#This Row],[DATA INICIO]]),":",MINUTE(Tabela132[[#This Row],[DATA INICIO]]))</f>
        <v>20:21</v>
      </c>
      <c r="O1109" s="12"/>
    </row>
    <row r="1110" spans="1:15" ht="76.5" hidden="1" x14ac:dyDescent="0.25">
      <c r="A1110" s="22" t="s">
        <v>113</v>
      </c>
      <c r="B1110" s="23" t="s">
        <v>807</v>
      </c>
      <c r="C1110" s="26" t="s">
        <v>666</v>
      </c>
      <c r="D1110" s="28" t="s">
        <v>239</v>
      </c>
      <c r="E1110" s="11" t="str">
        <f>CONCATENATE(Tabela132[[#This Row],[TRAMITE_SETOR]],"_Atualiz")</f>
        <v>SLIC_Atualiz</v>
      </c>
      <c r="F1110" s="12" t="s">
        <v>240</v>
      </c>
      <c r="G1110" s="12"/>
      <c r="H1110" s="25">
        <v>41521.767361111109</v>
      </c>
      <c r="I1110" s="25">
        <v>41530.640972222223</v>
      </c>
      <c r="J1110" s="26" t="s">
        <v>478</v>
      </c>
      <c r="K1110" s="14">
        <f t="shared" si="34"/>
        <v>8.8736111111138598</v>
      </c>
      <c r="L1110" s="15">
        <f t="shared" si="35"/>
        <v>8.8736111111138598</v>
      </c>
      <c r="M1110" s="16">
        <f>NETWORKDAYS.INTL(DATE(YEAR(H1110),MONTH(I1110),DAY(H1110)),DATE(YEAR(I1110),MONTH(I1110),DAY(I1110)),1,[1]LISTAFERIADOS!$B$2:$B$194)</f>
        <v>8</v>
      </c>
      <c r="N1110" s="17" t="str">
        <f>CONCATENATE(HOUR(Tabela132[[#This Row],[DATA INICIO]]),":",MINUTE(Tabela132[[#This Row],[DATA INICIO]]))</f>
        <v>18:25</v>
      </c>
      <c r="O1110" s="12"/>
    </row>
    <row r="1111" spans="1:15" ht="140.25" hidden="1" x14ac:dyDescent="0.25">
      <c r="A1111" s="22" t="s">
        <v>113</v>
      </c>
      <c r="B1111" s="23" t="s">
        <v>807</v>
      </c>
      <c r="C1111" s="26" t="s">
        <v>666</v>
      </c>
      <c r="D1111" s="28" t="s">
        <v>66</v>
      </c>
      <c r="E1111" s="11" t="str">
        <f>CONCATENATE(Tabela132[[#This Row],[TRAMITE_SETOR]],"_Atualiz")</f>
        <v>CPL_Atualiz</v>
      </c>
      <c r="F1111" s="12" t="s">
        <v>67</v>
      </c>
      <c r="G1111" s="12"/>
      <c r="H1111" s="25">
        <v>41530.640972222223</v>
      </c>
      <c r="I1111" s="25">
        <v>41530.782638888886</v>
      </c>
      <c r="J1111" s="26" t="s">
        <v>828</v>
      </c>
      <c r="K1111" s="14">
        <f t="shared" si="34"/>
        <v>0.14166666666278616</v>
      </c>
      <c r="L1111" s="15">
        <f t="shared" si="35"/>
        <v>0.14166666666278616</v>
      </c>
      <c r="M1111" s="16">
        <f>NETWORKDAYS.INTL(DATE(YEAR(H1111),MONTH(I1111),DAY(H1111)),DATE(YEAR(I1111),MONTH(I1111),DAY(I1111)),1,[1]LISTAFERIADOS!$B$2:$B$194)</f>
        <v>1</v>
      </c>
      <c r="N1111" s="17" t="str">
        <f>CONCATENATE(HOUR(Tabela132[[#This Row],[DATA INICIO]]),":",MINUTE(Tabela132[[#This Row],[DATA INICIO]]))</f>
        <v>15:23</v>
      </c>
      <c r="O1111" s="12"/>
    </row>
    <row r="1112" spans="1:15" ht="25.5" hidden="1" x14ac:dyDescent="0.25">
      <c r="A1112" s="22" t="s">
        <v>113</v>
      </c>
      <c r="B1112" s="23" t="s">
        <v>807</v>
      </c>
      <c r="C1112" s="26" t="s">
        <v>666</v>
      </c>
      <c r="D1112" s="28" t="s">
        <v>239</v>
      </c>
      <c r="E1112" s="11" t="str">
        <f>CONCATENATE(Tabela132[[#This Row],[TRAMITE_SETOR]],"_Atualiz")</f>
        <v>SLIC_Atualiz</v>
      </c>
      <c r="F1112" s="12" t="s">
        <v>240</v>
      </c>
      <c r="G1112" s="12"/>
      <c r="H1112" s="25">
        <v>41530.782638888886</v>
      </c>
      <c r="I1112" s="25">
        <v>41533.625694444447</v>
      </c>
      <c r="J1112" s="26" t="s">
        <v>829</v>
      </c>
      <c r="K1112" s="14">
        <f t="shared" si="34"/>
        <v>2.8430555555605679</v>
      </c>
      <c r="L1112" s="15">
        <f t="shared" si="35"/>
        <v>2.8430555555605679</v>
      </c>
      <c r="M1112" s="16">
        <f>NETWORKDAYS.INTL(DATE(YEAR(H1112),MONTH(I1112),DAY(H1112)),DATE(YEAR(I1112),MONTH(I1112),DAY(I1112)),1,[1]LISTAFERIADOS!$B$2:$B$194)</f>
        <v>2</v>
      </c>
      <c r="N1112" s="17" t="str">
        <f>CONCATENATE(HOUR(Tabela132[[#This Row],[DATA INICIO]]),":",MINUTE(Tabela132[[#This Row],[DATA INICIO]]))</f>
        <v>18:47</v>
      </c>
      <c r="O1112" s="12"/>
    </row>
    <row r="1113" spans="1:15" ht="51" hidden="1" x14ac:dyDescent="0.25">
      <c r="A1113" s="22" t="s">
        <v>113</v>
      </c>
      <c r="B1113" s="23" t="s">
        <v>807</v>
      </c>
      <c r="C1113" s="26" t="s">
        <v>666</v>
      </c>
      <c r="D1113" s="28" t="s">
        <v>66</v>
      </c>
      <c r="E1113" s="11" t="str">
        <f>CONCATENATE(Tabela132[[#This Row],[TRAMITE_SETOR]],"_Atualiz")</f>
        <v>CPL_Atualiz</v>
      </c>
      <c r="F1113" s="12" t="s">
        <v>67</v>
      </c>
      <c r="G1113" s="12"/>
      <c r="H1113" s="25">
        <v>41533.625694444447</v>
      </c>
      <c r="I1113" s="25">
        <v>41583.695138888892</v>
      </c>
      <c r="J1113" s="26" t="s">
        <v>555</v>
      </c>
      <c r="K1113" s="14">
        <f t="shared" si="34"/>
        <v>50.069444444445253</v>
      </c>
      <c r="L1113" s="15">
        <f t="shared" si="35"/>
        <v>50.069444444445253</v>
      </c>
      <c r="M1113" s="16">
        <f>NETWORKDAYS.INTL(DATE(YEAR(H1113),MONTH(I1113),DAY(H1113)),DATE(YEAR(I1113),MONTH(I1113),DAY(I1113)),1,[1]LISTAFERIADOS!$B$2:$B$194)</f>
        <v>-8</v>
      </c>
      <c r="N1113" s="17" t="str">
        <f>CONCATENATE(HOUR(Tabela132[[#This Row],[DATA INICIO]]),":",MINUTE(Tabela132[[#This Row],[DATA INICIO]]))</f>
        <v>15:1</v>
      </c>
      <c r="O1113" s="12"/>
    </row>
    <row r="1114" spans="1:15" hidden="1" x14ac:dyDescent="0.25">
      <c r="A1114" s="22" t="s">
        <v>113</v>
      </c>
      <c r="B1114" s="23" t="s">
        <v>807</v>
      </c>
      <c r="C1114" s="26" t="s">
        <v>666</v>
      </c>
      <c r="D1114" s="28" t="s">
        <v>69</v>
      </c>
      <c r="E1114" s="11" t="str">
        <f>CONCATENATE(Tabela132[[#This Row],[TRAMITE_SETOR]],"_Atualiz")</f>
        <v>ASSDG_Atualiz</v>
      </c>
      <c r="F1114" s="12" t="s">
        <v>70</v>
      </c>
      <c r="G1114" s="12"/>
      <c r="H1114" s="25">
        <v>41583.695138888892</v>
      </c>
      <c r="I1114" s="25">
        <v>41583.832638888889</v>
      </c>
      <c r="J1114" s="26" t="s">
        <v>30</v>
      </c>
      <c r="K1114" s="14">
        <f t="shared" si="34"/>
        <v>0.13749999999708962</v>
      </c>
      <c r="L1114" s="15">
        <f t="shared" si="35"/>
        <v>0.13749999999708962</v>
      </c>
      <c r="M1114" s="16">
        <f>NETWORKDAYS.INTL(DATE(YEAR(H1114),MONTH(I1114),DAY(H1114)),DATE(YEAR(I1114),MONTH(I1114),DAY(I1114)),1,[1]LISTAFERIADOS!$B$2:$B$194)</f>
        <v>1</v>
      </c>
      <c r="N1114" s="17" t="str">
        <f>CONCATENATE(HOUR(Tabela132[[#This Row],[DATA INICIO]]),":",MINUTE(Tabela132[[#This Row],[DATA INICIO]]))</f>
        <v>16:41</v>
      </c>
      <c r="O1114" s="12"/>
    </row>
    <row r="1115" spans="1:15" ht="51" hidden="1" x14ac:dyDescent="0.25">
      <c r="A1115" s="22" t="s">
        <v>113</v>
      </c>
      <c r="B1115" s="23" t="s">
        <v>807</v>
      </c>
      <c r="C1115" s="26" t="s">
        <v>666</v>
      </c>
      <c r="D1115" s="28" t="s">
        <v>21</v>
      </c>
      <c r="E1115" s="11" t="str">
        <f>CONCATENATE(Tabela132[[#This Row],[TRAMITE_SETOR]],"_Atualiz")</f>
        <v>DG_Atualiz</v>
      </c>
      <c r="F1115" s="12" t="s">
        <v>22</v>
      </c>
      <c r="G1115" s="12"/>
      <c r="H1115" s="25">
        <v>41583.832638888889</v>
      </c>
      <c r="I1115" s="25">
        <v>41584.658333333333</v>
      </c>
      <c r="J1115" s="26" t="s">
        <v>295</v>
      </c>
      <c r="K1115" s="14">
        <f t="shared" si="34"/>
        <v>0.82569444444379769</v>
      </c>
      <c r="L1115" s="15">
        <f t="shared" si="35"/>
        <v>0.82569444444379769</v>
      </c>
      <c r="M1115" s="16">
        <f>NETWORKDAYS.INTL(DATE(YEAR(H1115),MONTH(I1115),DAY(H1115)),DATE(YEAR(I1115),MONTH(I1115),DAY(I1115)),1,[1]LISTAFERIADOS!$B$2:$B$194)</f>
        <v>2</v>
      </c>
      <c r="N1115" s="17" t="str">
        <f>CONCATENATE(HOUR(Tabela132[[#This Row],[DATA INICIO]]),":",MINUTE(Tabela132[[#This Row],[DATA INICIO]]))</f>
        <v>19:59</v>
      </c>
      <c r="O1115" s="12"/>
    </row>
    <row r="1116" spans="1:15" ht="38.25" hidden="1" x14ac:dyDescent="0.25">
      <c r="A1116" s="22" t="s">
        <v>113</v>
      </c>
      <c r="B1116" s="23" t="s">
        <v>807</v>
      </c>
      <c r="C1116" s="26" t="s">
        <v>666</v>
      </c>
      <c r="D1116" s="28" t="s">
        <v>66</v>
      </c>
      <c r="E1116" s="11" t="str">
        <f>CONCATENATE(Tabela132[[#This Row],[TRAMITE_SETOR]],"_Atualiz")</f>
        <v>CPL_Atualiz</v>
      </c>
      <c r="F1116" s="12" t="s">
        <v>67</v>
      </c>
      <c r="G1116" s="12"/>
      <c r="H1116" s="25">
        <v>41584.658333333333</v>
      </c>
      <c r="I1116" s="25">
        <v>41613.673611111109</v>
      </c>
      <c r="J1116" s="26" t="s">
        <v>830</v>
      </c>
      <c r="K1116" s="14">
        <f t="shared" si="34"/>
        <v>29.015277777776646</v>
      </c>
      <c r="L1116" s="15">
        <f t="shared" si="35"/>
        <v>29.015277777776646</v>
      </c>
      <c r="M1116" s="16">
        <f>NETWORKDAYS.INTL(DATE(YEAR(H1116),MONTH(I1116),DAY(H1116)),DATE(YEAR(I1116),MONTH(I1116),DAY(I1116)),1,[1]LISTAFERIADOS!$B$2:$B$194)</f>
        <v>-2</v>
      </c>
      <c r="N1116" s="17" t="str">
        <f>CONCATENATE(HOUR(Tabela132[[#This Row],[DATA INICIO]]),":",MINUTE(Tabela132[[#This Row],[DATA INICIO]]))</f>
        <v>15:48</v>
      </c>
      <c r="O1116" s="12"/>
    </row>
    <row r="1117" spans="1:15" ht="38.25" hidden="1" x14ac:dyDescent="0.25">
      <c r="A1117" s="22" t="s">
        <v>113</v>
      </c>
      <c r="B1117" s="23" t="s">
        <v>807</v>
      </c>
      <c r="C1117" s="26" t="s">
        <v>666</v>
      </c>
      <c r="D1117" s="28" t="s">
        <v>69</v>
      </c>
      <c r="E1117" s="11" t="str">
        <f>CONCATENATE(Tabela132[[#This Row],[TRAMITE_SETOR]],"_Atualiz")</f>
        <v>ASSDG_Atualiz</v>
      </c>
      <c r="F1117" s="12" t="s">
        <v>70</v>
      </c>
      <c r="G1117" s="12"/>
      <c r="H1117" s="25">
        <v>41613.673611111109</v>
      </c>
      <c r="I1117" s="25">
        <v>41619.868750000001</v>
      </c>
      <c r="J1117" s="26" t="s">
        <v>481</v>
      </c>
      <c r="K1117" s="14">
        <f t="shared" si="34"/>
        <v>6.195138888891961</v>
      </c>
      <c r="L1117" s="15">
        <f t="shared" si="35"/>
        <v>6.195138888891961</v>
      </c>
      <c r="M1117" s="16">
        <f>NETWORKDAYS.INTL(DATE(YEAR(H1117),MONTH(I1117),DAY(H1117)),DATE(YEAR(I1117),MONTH(I1117),DAY(I1117)),1,[1]LISTAFERIADOS!$B$2:$B$194)</f>
        <v>5</v>
      </c>
      <c r="N1117" s="17" t="str">
        <f>CONCATENATE(HOUR(Tabela132[[#This Row],[DATA INICIO]]),":",MINUTE(Tabela132[[#This Row],[DATA INICIO]]))</f>
        <v>16:10</v>
      </c>
      <c r="O1117" s="12"/>
    </row>
    <row r="1118" spans="1:15" ht="51" hidden="1" x14ac:dyDescent="0.25">
      <c r="A1118" s="22" t="s">
        <v>113</v>
      </c>
      <c r="B1118" s="23" t="s">
        <v>807</v>
      </c>
      <c r="C1118" s="26" t="s">
        <v>666</v>
      </c>
      <c r="D1118" s="28" t="s">
        <v>21</v>
      </c>
      <c r="E1118" s="11" t="str">
        <f>CONCATENATE(Tabela132[[#This Row],[TRAMITE_SETOR]],"_Atualiz")</f>
        <v>DG_Atualiz</v>
      </c>
      <c r="F1118" s="12" t="s">
        <v>22</v>
      </c>
      <c r="G1118" s="12"/>
      <c r="H1118" s="25">
        <v>41619.868750000001</v>
      </c>
      <c r="I1118" s="25">
        <v>41620.838194444441</v>
      </c>
      <c r="J1118" s="26" t="s">
        <v>295</v>
      </c>
      <c r="K1118" s="14">
        <f t="shared" si="34"/>
        <v>0.96944444443943212</v>
      </c>
      <c r="L1118" s="15">
        <f t="shared" si="35"/>
        <v>0.96944444443943212</v>
      </c>
      <c r="M1118" s="16">
        <f>NETWORKDAYS.INTL(DATE(YEAR(H1118),MONTH(I1118),DAY(H1118)),DATE(YEAR(I1118),MONTH(I1118),DAY(I1118)),1,[1]LISTAFERIADOS!$B$2:$B$194)</f>
        <v>2</v>
      </c>
      <c r="N1118" s="17" t="str">
        <f>CONCATENATE(HOUR(Tabela132[[#This Row],[DATA INICIO]]),":",MINUTE(Tabela132[[#This Row],[DATA INICIO]]))</f>
        <v>20:51</v>
      </c>
      <c r="O1118" s="12"/>
    </row>
    <row r="1119" spans="1:15" ht="51" hidden="1" x14ac:dyDescent="0.25">
      <c r="A1119" s="22" t="s">
        <v>113</v>
      </c>
      <c r="B1119" s="23" t="s">
        <v>807</v>
      </c>
      <c r="C1119" s="26" t="s">
        <v>666</v>
      </c>
      <c r="D1119" s="28" t="s">
        <v>35</v>
      </c>
      <c r="E1119" s="11" t="str">
        <f>CONCATENATE(Tabela132[[#This Row],[TRAMITE_SETOR]],"_Atualiz")</f>
        <v>SECADM_Atualiz</v>
      </c>
      <c r="F1119" s="12" t="s">
        <v>36</v>
      </c>
      <c r="G1119" s="12"/>
      <c r="H1119" s="25">
        <v>41620.838194444441</v>
      </c>
      <c r="I1119" s="25">
        <v>41624.673611111109</v>
      </c>
      <c r="J1119" s="26" t="s">
        <v>831</v>
      </c>
      <c r="K1119" s="14">
        <f t="shared" si="34"/>
        <v>3.8354166666686069</v>
      </c>
      <c r="L1119" s="15">
        <f t="shared" si="35"/>
        <v>3.8354166666686069</v>
      </c>
      <c r="M1119" s="16">
        <f>NETWORKDAYS.INTL(DATE(YEAR(H1119),MONTH(I1119),DAY(H1119)),DATE(YEAR(I1119),MONTH(I1119),DAY(I1119)),1,[1]LISTAFERIADOS!$B$2:$B$194)</f>
        <v>3</v>
      </c>
      <c r="N1119" s="17" t="str">
        <f>CONCATENATE(HOUR(Tabela132[[#This Row],[DATA INICIO]]),":",MINUTE(Tabela132[[#This Row],[DATA INICIO]]))</f>
        <v>20:7</v>
      </c>
      <c r="O1119" s="12"/>
    </row>
    <row r="1120" spans="1:15" ht="114.75" hidden="1" x14ac:dyDescent="0.25">
      <c r="A1120" s="22" t="s">
        <v>113</v>
      </c>
      <c r="B1120" s="23" t="s">
        <v>807</v>
      </c>
      <c r="C1120" s="26" t="s">
        <v>666</v>
      </c>
      <c r="D1120" s="28" t="s">
        <v>28</v>
      </c>
      <c r="E1120" s="11" t="str">
        <f>CONCATENATE(Tabela132[[#This Row],[TRAMITE_SETOR]],"_Atualiz")</f>
        <v>CIP_Atualiz</v>
      </c>
      <c r="F1120" s="12" t="s">
        <v>29</v>
      </c>
      <c r="G1120" s="19" t="s">
        <v>26</v>
      </c>
      <c r="H1120" s="25">
        <v>41624.673611111109</v>
      </c>
      <c r="I1120" s="25">
        <v>41624.697222222225</v>
      </c>
      <c r="J1120" s="26" t="s">
        <v>832</v>
      </c>
      <c r="K1120" s="14">
        <f t="shared" si="34"/>
        <v>2.3611111115314998E-2</v>
      </c>
      <c r="L1120" s="15">
        <f t="shared" si="35"/>
        <v>2.3611111115314998E-2</v>
      </c>
      <c r="M1120" s="16">
        <f>NETWORKDAYS.INTL(DATE(YEAR(H1120),MONTH(I1120),DAY(H1120)),DATE(YEAR(I1120),MONTH(I1120),DAY(I1120)),1,[1]LISTAFERIADOS!$B$2:$B$194)</f>
        <v>1</v>
      </c>
      <c r="N1120" s="17" t="str">
        <f>CONCATENATE(HOUR(Tabela132[[#This Row],[DATA INICIO]]),":",MINUTE(Tabela132[[#This Row],[DATA INICIO]]))</f>
        <v>16:10</v>
      </c>
      <c r="O1120" s="12"/>
    </row>
    <row r="1121" spans="1:15" ht="89.25" hidden="1" x14ac:dyDescent="0.25">
      <c r="A1121" s="22" t="s">
        <v>113</v>
      </c>
      <c r="B1121" s="23" t="s">
        <v>807</v>
      </c>
      <c r="C1121" s="26" t="s">
        <v>666</v>
      </c>
      <c r="D1121" s="28" t="s">
        <v>667</v>
      </c>
      <c r="E1121" s="11" t="str">
        <f>CONCATENATE(Tabela132[[#This Row],[TRAMITE_SETOR]],"_Atualiz")</f>
        <v>SMCI_Atualiz</v>
      </c>
      <c r="F1121" s="12" t="s">
        <v>668</v>
      </c>
      <c r="G1121" s="12"/>
      <c r="H1121" s="25">
        <v>41624.697222222225</v>
      </c>
      <c r="I1121" s="25">
        <v>41626.520138888889</v>
      </c>
      <c r="J1121" s="26" t="s">
        <v>833</v>
      </c>
      <c r="K1121" s="14">
        <f t="shared" si="34"/>
        <v>1.8229166666642413</v>
      </c>
      <c r="L1121" s="15">
        <f t="shared" si="35"/>
        <v>1.8229166666642413</v>
      </c>
      <c r="M1121" s="16">
        <f>NETWORKDAYS.INTL(DATE(YEAR(H1121),MONTH(I1121),DAY(H1121)),DATE(YEAR(I1121),MONTH(I1121),DAY(I1121)),1,[1]LISTAFERIADOS!$B$2:$B$194)</f>
        <v>3</v>
      </c>
      <c r="N1121" s="17" t="str">
        <f>CONCATENATE(HOUR(Tabela132[[#This Row],[DATA INICIO]]),":",MINUTE(Tabela132[[#This Row],[DATA INICIO]]))</f>
        <v>16:44</v>
      </c>
      <c r="O1121" s="12"/>
    </row>
    <row r="1122" spans="1:15" ht="25.5" hidden="1" x14ac:dyDescent="0.25">
      <c r="A1122" s="22" t="s">
        <v>113</v>
      </c>
      <c r="B1122" s="23" t="s">
        <v>807</v>
      </c>
      <c r="C1122" s="23" t="s">
        <v>666</v>
      </c>
      <c r="D1122" s="29" t="s">
        <v>21</v>
      </c>
      <c r="E1122" s="11" t="str">
        <f>CONCATENATE(Tabela132[[#This Row],[TRAMITE_SETOR]],"_Atualiz")</f>
        <v>DG_Atualiz</v>
      </c>
      <c r="F1122" s="12" t="s">
        <v>22</v>
      </c>
      <c r="G1122" s="12"/>
      <c r="H1122" s="25">
        <v>41626.520138888889</v>
      </c>
      <c r="I1122" s="25">
        <v>41626.582638888889</v>
      </c>
      <c r="J1122" s="26" t="s">
        <v>805</v>
      </c>
      <c r="K1122" s="14">
        <f t="shared" si="34"/>
        <v>6.25E-2</v>
      </c>
      <c r="L1122" s="15">
        <f t="shared" si="35"/>
        <v>6.25E-2</v>
      </c>
      <c r="M1122" s="16">
        <f>NETWORKDAYS.INTL(DATE(YEAR(H1122),MONTH(I1122),DAY(H1122)),DATE(YEAR(I1122),MONTH(I1122),DAY(I1122)),1,[1]LISTAFERIADOS!$B$2:$B$194)</f>
        <v>1</v>
      </c>
      <c r="N1122" s="17" t="str">
        <f>CONCATENATE(HOUR(Tabela132[[#This Row],[DATA INICIO]]),":",MINUTE(Tabela132[[#This Row],[DATA INICIO]]))</f>
        <v>12:29</v>
      </c>
      <c r="O1122" s="12"/>
    </row>
    <row r="1123" spans="1:15" hidden="1" x14ac:dyDescent="0.25">
      <c r="A1123" s="22" t="s">
        <v>113</v>
      </c>
      <c r="B1123" s="23" t="s">
        <v>834</v>
      </c>
      <c r="C1123" s="26" t="s">
        <v>666</v>
      </c>
      <c r="D1123" s="28" t="s">
        <v>484</v>
      </c>
      <c r="E1123" s="11" t="str">
        <f>CONCATENATE(Tabela132[[#This Row],[TRAMITE_SETOR]],"_Atualiz")</f>
        <v>SMIC_Atualiz</v>
      </c>
      <c r="F1123" s="12" t="s">
        <v>303</v>
      </c>
      <c r="G1123" s="19" t="s">
        <v>26</v>
      </c>
      <c r="H1123" s="25">
        <v>41896.823611111111</v>
      </c>
      <c r="I1123" s="25">
        <v>41905.823611111111</v>
      </c>
      <c r="J1123" s="26" t="s">
        <v>20</v>
      </c>
      <c r="K1123" s="14">
        <f t="shared" si="34"/>
        <v>9</v>
      </c>
      <c r="L1123" s="15">
        <f t="shared" si="35"/>
        <v>9</v>
      </c>
      <c r="M1123" s="16">
        <f>NETWORKDAYS.INTL(DATE(YEAR(H1123),MONTH(I1123),DAY(H1123)),DATE(YEAR(I1123),MONTH(I1123),DAY(I1123)),1,[1]LISTAFERIADOS!$B$2:$B$194)</f>
        <v>7</v>
      </c>
      <c r="N1123" s="17" t="str">
        <f>CONCATENATE(HOUR(Tabela132[[#This Row],[DATA INICIO]]),":",MINUTE(Tabela132[[#This Row],[DATA INICIO]]))</f>
        <v>19:46</v>
      </c>
      <c r="O1123" s="12"/>
    </row>
    <row r="1124" spans="1:15" ht="38.25" hidden="1" x14ac:dyDescent="0.25">
      <c r="A1124" s="22" t="s">
        <v>113</v>
      </c>
      <c r="B1124" s="23" t="s">
        <v>834</v>
      </c>
      <c r="C1124" s="26" t="s">
        <v>666</v>
      </c>
      <c r="D1124" s="28" t="s">
        <v>28</v>
      </c>
      <c r="E1124" s="11" t="str">
        <f>CONCATENATE(Tabela132[[#This Row],[TRAMITE_SETOR]],"_Atualiz")</f>
        <v>CIP_Atualiz</v>
      </c>
      <c r="F1124" s="12" t="s">
        <v>29</v>
      </c>
      <c r="G1124" s="19" t="s">
        <v>26</v>
      </c>
      <c r="H1124" s="25">
        <v>41905.823611111111</v>
      </c>
      <c r="I1124" s="25">
        <v>41906.598611111112</v>
      </c>
      <c r="J1124" s="26" t="s">
        <v>499</v>
      </c>
      <c r="K1124" s="14">
        <f t="shared" si="34"/>
        <v>0.77500000000145519</v>
      </c>
      <c r="L1124" s="15">
        <f t="shared" si="35"/>
        <v>0.77500000000145519</v>
      </c>
      <c r="M1124" s="16">
        <f>NETWORKDAYS.INTL(DATE(YEAR(H1124),MONTH(I1124),DAY(H1124)),DATE(YEAR(I1124),MONTH(I1124),DAY(I1124)),1,[1]LISTAFERIADOS!$B$2:$B$194)</f>
        <v>2</v>
      </c>
      <c r="N1124" s="17" t="str">
        <f>CONCATENATE(HOUR(Tabela132[[#This Row],[DATA INICIO]]),":",MINUTE(Tabela132[[#This Row],[DATA INICIO]]))</f>
        <v>19:46</v>
      </c>
      <c r="O1124" s="12"/>
    </row>
    <row r="1125" spans="1:15" ht="76.5" hidden="1" x14ac:dyDescent="0.25">
      <c r="A1125" s="22" t="s">
        <v>113</v>
      </c>
      <c r="B1125" s="23" t="s">
        <v>834</v>
      </c>
      <c r="C1125" s="26" t="s">
        <v>666</v>
      </c>
      <c r="D1125" s="28" t="s">
        <v>35</v>
      </c>
      <c r="E1125" s="11" t="str">
        <f>CONCATENATE(Tabela132[[#This Row],[TRAMITE_SETOR]],"_Atualiz")</f>
        <v>SECADM_Atualiz</v>
      </c>
      <c r="F1125" s="12" t="s">
        <v>36</v>
      </c>
      <c r="G1125" s="12"/>
      <c r="H1125" s="25">
        <v>41906.598611111112</v>
      </c>
      <c r="I1125" s="25">
        <v>41908.644444444442</v>
      </c>
      <c r="J1125" s="26" t="s">
        <v>835</v>
      </c>
      <c r="K1125" s="14">
        <f t="shared" si="34"/>
        <v>2.0458333333299379</v>
      </c>
      <c r="L1125" s="15">
        <f t="shared" si="35"/>
        <v>2.0458333333299379</v>
      </c>
      <c r="M1125" s="16">
        <f>NETWORKDAYS.INTL(DATE(YEAR(H1125),MONTH(I1125),DAY(H1125)),DATE(YEAR(I1125),MONTH(I1125),DAY(I1125)),1,[1]LISTAFERIADOS!$B$2:$B$194)</f>
        <v>3</v>
      </c>
      <c r="N1125" s="17" t="str">
        <f>CONCATENATE(HOUR(Tabela132[[#This Row],[DATA INICIO]]),":",MINUTE(Tabela132[[#This Row],[DATA INICIO]]))</f>
        <v>14:22</v>
      </c>
      <c r="O1125" s="12"/>
    </row>
    <row r="1126" spans="1:15" ht="38.25" hidden="1" x14ac:dyDescent="0.25">
      <c r="A1126" s="22" t="s">
        <v>113</v>
      </c>
      <c r="B1126" s="23" t="s">
        <v>834</v>
      </c>
      <c r="C1126" s="26" t="s">
        <v>666</v>
      </c>
      <c r="D1126" s="28" t="s">
        <v>47</v>
      </c>
      <c r="E1126" s="11" t="str">
        <f>CONCATENATE(Tabela132[[#This Row],[TRAMITE_SETOR]],"_Atualiz")</f>
        <v>CLC_Atualiz</v>
      </c>
      <c r="F1126" s="12" t="s">
        <v>48</v>
      </c>
      <c r="G1126" s="12"/>
      <c r="H1126" s="25">
        <v>41908.644444444442</v>
      </c>
      <c r="I1126" s="25">
        <v>41908.752083333333</v>
      </c>
      <c r="J1126" s="26" t="s">
        <v>231</v>
      </c>
      <c r="K1126" s="14">
        <f t="shared" si="34"/>
        <v>0.10763888889050577</v>
      </c>
      <c r="L1126" s="15">
        <f t="shared" si="35"/>
        <v>0.10763888889050577</v>
      </c>
      <c r="M1126" s="16">
        <f>NETWORKDAYS.INTL(DATE(YEAR(H1126),MONTH(I1126),DAY(H1126)),DATE(YEAR(I1126),MONTH(I1126),DAY(I1126)),1,[1]LISTAFERIADOS!$B$2:$B$194)</f>
        <v>1</v>
      </c>
      <c r="N1126" s="17" t="str">
        <f>CONCATENATE(HOUR(Tabela132[[#This Row],[DATA INICIO]]),":",MINUTE(Tabela132[[#This Row],[DATA INICIO]]))</f>
        <v>15:28</v>
      </c>
      <c r="O1126" s="12"/>
    </row>
    <row r="1127" spans="1:15" ht="127.5" hidden="1" x14ac:dyDescent="0.25">
      <c r="A1127" s="22" t="s">
        <v>113</v>
      </c>
      <c r="B1127" s="23" t="s">
        <v>834</v>
      </c>
      <c r="C1127" s="26" t="s">
        <v>666</v>
      </c>
      <c r="D1127" s="28" t="s">
        <v>50</v>
      </c>
      <c r="E1127" s="11" t="str">
        <f>CONCATENATE(Tabela132[[#This Row],[TRAMITE_SETOR]],"_Atualiz")</f>
        <v>SC_Atualiz</v>
      </c>
      <c r="F1127" s="12" t="s">
        <v>51</v>
      </c>
      <c r="G1127" s="12"/>
      <c r="H1127" s="25">
        <v>41908.752083333333</v>
      </c>
      <c r="I1127" s="25">
        <v>41955.536805555559</v>
      </c>
      <c r="J1127" s="26" t="s">
        <v>836</v>
      </c>
      <c r="K1127" s="14">
        <f t="shared" si="34"/>
        <v>46.784722222226264</v>
      </c>
      <c r="L1127" s="15">
        <f t="shared" si="35"/>
        <v>46.784722222226264</v>
      </c>
      <c r="M1127" s="16">
        <f>NETWORKDAYS.INTL(DATE(YEAR(H1127),MONTH(I1127),DAY(H1127)),DATE(YEAR(I1127),MONTH(I1127),DAY(I1127)),1,[1]LISTAFERIADOS!$B$2:$B$194)</f>
        <v>-11</v>
      </c>
      <c r="N1127" s="17" t="str">
        <f>CONCATENATE(HOUR(Tabela132[[#This Row],[DATA INICIO]]),":",MINUTE(Tabela132[[#This Row],[DATA INICIO]]))</f>
        <v>18:3</v>
      </c>
      <c r="O1127" s="12"/>
    </row>
    <row r="1128" spans="1:15" ht="25.5" hidden="1" x14ac:dyDescent="0.25">
      <c r="A1128" s="22" t="s">
        <v>113</v>
      </c>
      <c r="B1128" s="23" t="s">
        <v>834</v>
      </c>
      <c r="C1128" s="26" t="s">
        <v>666</v>
      </c>
      <c r="D1128" s="28" t="s">
        <v>47</v>
      </c>
      <c r="E1128" s="11" t="str">
        <f>CONCATENATE(Tabela132[[#This Row],[TRAMITE_SETOR]],"_Atualiz")</f>
        <v>CLC_Atualiz</v>
      </c>
      <c r="F1128" s="12" t="s">
        <v>48</v>
      </c>
      <c r="G1128" s="12"/>
      <c r="H1128" s="25">
        <v>41955.536805555559</v>
      </c>
      <c r="I1128" s="25">
        <v>41955.636805555558</v>
      </c>
      <c r="J1128" s="26" t="s">
        <v>59</v>
      </c>
      <c r="K1128" s="14">
        <f t="shared" si="34"/>
        <v>9.9999999998544808E-2</v>
      </c>
      <c r="L1128" s="15">
        <f t="shared" si="35"/>
        <v>9.9999999998544808E-2</v>
      </c>
      <c r="M1128" s="16">
        <f>NETWORKDAYS.INTL(DATE(YEAR(H1128),MONTH(I1128),DAY(H1128)),DATE(YEAR(I1128),MONTH(I1128),DAY(I1128)),1,[1]LISTAFERIADOS!$B$2:$B$194)</f>
        <v>1</v>
      </c>
      <c r="N1128" s="17" t="str">
        <f>CONCATENATE(HOUR(Tabela132[[#This Row],[DATA INICIO]]),":",MINUTE(Tabela132[[#This Row],[DATA INICIO]]))</f>
        <v>12:53</v>
      </c>
      <c r="O1128" s="12"/>
    </row>
    <row r="1129" spans="1:15" ht="76.5" hidden="1" x14ac:dyDescent="0.25">
      <c r="A1129" s="22" t="s">
        <v>113</v>
      </c>
      <c r="B1129" s="23" t="s">
        <v>834</v>
      </c>
      <c r="C1129" s="26" t="s">
        <v>666</v>
      </c>
      <c r="D1129" s="28" t="s">
        <v>50</v>
      </c>
      <c r="E1129" s="11" t="str">
        <f>CONCATENATE(Tabela132[[#This Row],[TRAMITE_SETOR]],"_Atualiz")</f>
        <v>SC_Atualiz</v>
      </c>
      <c r="F1129" s="12" t="s">
        <v>51</v>
      </c>
      <c r="G1129" s="12"/>
      <c r="H1129" s="25">
        <v>41955.636805555558</v>
      </c>
      <c r="I1129" s="25">
        <v>41955.790972222225</v>
      </c>
      <c r="J1129" s="26" t="s">
        <v>837</v>
      </c>
      <c r="K1129" s="14">
        <f t="shared" si="34"/>
        <v>0.15416666666715173</v>
      </c>
      <c r="L1129" s="15">
        <f t="shared" si="35"/>
        <v>0.15416666666715173</v>
      </c>
      <c r="M1129" s="16">
        <f>NETWORKDAYS.INTL(DATE(YEAR(H1129),MONTH(I1129),DAY(H1129)),DATE(YEAR(I1129),MONTH(I1129),DAY(I1129)),1,[1]LISTAFERIADOS!$B$2:$B$194)</f>
        <v>1</v>
      </c>
      <c r="N1129" s="17" t="str">
        <f>CONCATENATE(HOUR(Tabela132[[#This Row],[DATA INICIO]]),":",MINUTE(Tabela132[[#This Row],[DATA INICIO]]))</f>
        <v>15:17</v>
      </c>
      <c r="O1129" s="12"/>
    </row>
    <row r="1130" spans="1:15" ht="25.5" hidden="1" x14ac:dyDescent="0.25">
      <c r="A1130" s="22" t="s">
        <v>113</v>
      </c>
      <c r="B1130" s="23" t="s">
        <v>834</v>
      </c>
      <c r="C1130" s="26" t="s">
        <v>666</v>
      </c>
      <c r="D1130" s="28" t="s">
        <v>47</v>
      </c>
      <c r="E1130" s="11" t="str">
        <f>CONCATENATE(Tabela132[[#This Row],[TRAMITE_SETOR]],"_Atualiz")</f>
        <v>CLC_Atualiz</v>
      </c>
      <c r="F1130" s="12" t="s">
        <v>48</v>
      </c>
      <c r="G1130" s="12"/>
      <c r="H1130" s="25">
        <v>41955.790972222225</v>
      </c>
      <c r="I1130" s="25">
        <v>41955.830555555556</v>
      </c>
      <c r="J1130" s="26" t="s">
        <v>59</v>
      </c>
      <c r="K1130" s="14">
        <f t="shared" si="34"/>
        <v>3.9583333331393078E-2</v>
      </c>
      <c r="L1130" s="15">
        <f t="shared" si="35"/>
        <v>3.9583333331393078E-2</v>
      </c>
      <c r="M1130" s="16">
        <f>NETWORKDAYS.INTL(DATE(YEAR(H1130),MONTH(I1130),DAY(H1130)),DATE(YEAR(I1130),MONTH(I1130),DAY(I1130)),1,[1]LISTAFERIADOS!$B$2:$B$194)</f>
        <v>1</v>
      </c>
      <c r="N1130" s="17" t="str">
        <f>CONCATENATE(HOUR(Tabela132[[#This Row],[DATA INICIO]]),":",MINUTE(Tabela132[[#This Row],[DATA INICIO]]))</f>
        <v>18:59</v>
      </c>
      <c r="O1130" s="12"/>
    </row>
    <row r="1131" spans="1:15" ht="76.5" hidden="1" x14ac:dyDescent="0.25">
      <c r="A1131" s="22" t="s">
        <v>113</v>
      </c>
      <c r="B1131" s="23" t="s">
        <v>834</v>
      </c>
      <c r="C1131" s="26" t="s">
        <v>666</v>
      </c>
      <c r="D1131" s="28" t="s">
        <v>35</v>
      </c>
      <c r="E1131" s="11" t="str">
        <f>CONCATENATE(Tabela132[[#This Row],[TRAMITE_SETOR]],"_Atualiz")</f>
        <v>SECADM_Atualiz</v>
      </c>
      <c r="F1131" s="12" t="s">
        <v>36</v>
      </c>
      <c r="G1131" s="12"/>
      <c r="H1131" s="25">
        <v>41955.830555555556</v>
      </c>
      <c r="I1131" s="25">
        <v>41955.878472222219</v>
      </c>
      <c r="J1131" s="26" t="s">
        <v>838</v>
      </c>
      <c r="K1131" s="14">
        <f t="shared" si="34"/>
        <v>4.7916666662786156E-2</v>
      </c>
      <c r="L1131" s="15">
        <f t="shared" si="35"/>
        <v>4.7916666662786156E-2</v>
      </c>
      <c r="M1131" s="16">
        <f>NETWORKDAYS.INTL(DATE(YEAR(H1131),MONTH(I1131),DAY(H1131)),DATE(YEAR(I1131),MONTH(I1131),DAY(I1131)),1,[1]LISTAFERIADOS!$B$2:$B$194)</f>
        <v>1</v>
      </c>
      <c r="N1131" s="17" t="str">
        <f>CONCATENATE(HOUR(Tabela132[[#This Row],[DATA INICIO]]),":",MINUTE(Tabela132[[#This Row],[DATA INICIO]]))</f>
        <v>19:56</v>
      </c>
      <c r="O1131" s="12"/>
    </row>
    <row r="1132" spans="1:15" ht="63.75" hidden="1" x14ac:dyDescent="0.25">
      <c r="A1132" s="22" t="s">
        <v>113</v>
      </c>
      <c r="B1132" s="23" t="s">
        <v>834</v>
      </c>
      <c r="C1132" s="26" t="s">
        <v>666</v>
      </c>
      <c r="D1132" s="28" t="s">
        <v>47</v>
      </c>
      <c r="E1132" s="11" t="str">
        <f>CONCATENATE(Tabela132[[#This Row],[TRAMITE_SETOR]],"_Atualiz")</f>
        <v>CLC_Atualiz</v>
      </c>
      <c r="F1132" s="12" t="s">
        <v>48</v>
      </c>
      <c r="G1132" s="12"/>
      <c r="H1132" s="25">
        <v>41955.878472222219</v>
      </c>
      <c r="I1132" s="25">
        <v>41956.740972222222</v>
      </c>
      <c r="J1132" s="26" t="s">
        <v>580</v>
      </c>
      <c r="K1132" s="14">
        <f t="shared" si="34"/>
        <v>0.86250000000291038</v>
      </c>
      <c r="L1132" s="15">
        <f t="shared" si="35"/>
        <v>0.86250000000291038</v>
      </c>
      <c r="M1132" s="16">
        <f>NETWORKDAYS.INTL(DATE(YEAR(H1132),MONTH(I1132),DAY(H1132)),DATE(YEAR(I1132),MONTH(I1132),DAY(I1132)),1,[1]LISTAFERIADOS!$B$2:$B$194)</f>
        <v>2</v>
      </c>
      <c r="N1132" s="17" t="str">
        <f>CONCATENATE(HOUR(Tabela132[[#This Row],[DATA INICIO]]),":",MINUTE(Tabela132[[#This Row],[DATA INICIO]]))</f>
        <v>21:5</v>
      </c>
      <c r="O1132" s="12"/>
    </row>
    <row r="1133" spans="1:15" ht="114.75" hidden="1" x14ac:dyDescent="0.25">
      <c r="A1133" s="22" t="s">
        <v>113</v>
      </c>
      <c r="B1133" s="23" t="s">
        <v>834</v>
      </c>
      <c r="C1133" s="26" t="s">
        <v>666</v>
      </c>
      <c r="D1133" s="28" t="s">
        <v>239</v>
      </c>
      <c r="E1133" s="11" t="str">
        <f>CONCATENATE(Tabela132[[#This Row],[TRAMITE_SETOR]],"_Atualiz")</f>
        <v>SLIC_Atualiz</v>
      </c>
      <c r="F1133" s="12" t="s">
        <v>240</v>
      </c>
      <c r="G1133" s="12"/>
      <c r="H1133" s="25">
        <v>41956.740972222222</v>
      </c>
      <c r="I1133" s="25">
        <v>41962.799305555556</v>
      </c>
      <c r="J1133" s="26" t="s">
        <v>839</v>
      </c>
      <c r="K1133" s="14">
        <f t="shared" si="34"/>
        <v>6.0583333333343035</v>
      </c>
      <c r="L1133" s="15">
        <f t="shared" si="35"/>
        <v>6.0583333333343035</v>
      </c>
      <c r="M1133" s="16">
        <f>NETWORKDAYS.INTL(DATE(YEAR(H1133),MONTH(I1133),DAY(H1133)),DATE(YEAR(I1133),MONTH(I1133),DAY(I1133)),1,[1]LISTAFERIADOS!$B$2:$B$194)</f>
        <v>5</v>
      </c>
      <c r="N1133" s="17" t="str">
        <f>CONCATENATE(HOUR(Tabela132[[#This Row],[DATA INICIO]]),":",MINUTE(Tabela132[[#This Row],[DATA INICIO]]))</f>
        <v>17:47</v>
      </c>
      <c r="O1133" s="12"/>
    </row>
    <row r="1134" spans="1:15" ht="51" hidden="1" x14ac:dyDescent="0.25">
      <c r="A1134" s="22" t="s">
        <v>113</v>
      </c>
      <c r="B1134" s="23" t="s">
        <v>834</v>
      </c>
      <c r="C1134" s="26" t="s">
        <v>666</v>
      </c>
      <c r="D1134" s="28" t="s">
        <v>47</v>
      </c>
      <c r="E1134" s="11" t="str">
        <f>CONCATENATE(Tabela132[[#This Row],[TRAMITE_SETOR]],"_Atualiz")</f>
        <v>CLC_Atualiz</v>
      </c>
      <c r="F1134" s="12" t="s">
        <v>48</v>
      </c>
      <c r="G1134" s="12"/>
      <c r="H1134" s="25">
        <v>41962.799305555556</v>
      </c>
      <c r="I1134" s="25">
        <v>41962.804166666669</v>
      </c>
      <c r="J1134" s="26" t="s">
        <v>124</v>
      </c>
      <c r="K1134" s="14">
        <f t="shared" si="34"/>
        <v>4.8611111124046147E-3</v>
      </c>
      <c r="L1134" s="15">
        <f t="shared" si="35"/>
        <v>4.8611111124046147E-3</v>
      </c>
      <c r="M1134" s="16">
        <f>NETWORKDAYS.INTL(DATE(YEAR(H1134),MONTH(I1134),DAY(H1134)),DATE(YEAR(I1134),MONTH(I1134),DAY(I1134)),1,[1]LISTAFERIADOS!$B$2:$B$194)</f>
        <v>1</v>
      </c>
      <c r="N1134" s="17" t="str">
        <f>CONCATENATE(HOUR(Tabela132[[#This Row],[DATA INICIO]]),":",MINUTE(Tabela132[[#This Row],[DATA INICIO]]))</f>
        <v>19:11</v>
      </c>
      <c r="O1134" s="12"/>
    </row>
    <row r="1135" spans="1:15" ht="63.75" hidden="1" x14ac:dyDescent="0.25">
      <c r="A1135" s="22" t="s">
        <v>113</v>
      </c>
      <c r="B1135" s="23" t="s">
        <v>834</v>
      </c>
      <c r="C1135" s="26" t="s">
        <v>666</v>
      </c>
      <c r="D1135" s="28" t="s">
        <v>35</v>
      </c>
      <c r="E1135" s="11" t="str">
        <f>CONCATENATE(Tabela132[[#This Row],[TRAMITE_SETOR]],"_Atualiz")</f>
        <v>SECADM_Atualiz</v>
      </c>
      <c r="F1135" s="12" t="s">
        <v>36</v>
      </c>
      <c r="G1135" s="12"/>
      <c r="H1135" s="25">
        <v>41962.804166666669</v>
      </c>
      <c r="I1135" s="25">
        <v>41962.820138888892</v>
      </c>
      <c r="J1135" s="26" t="s">
        <v>840</v>
      </c>
      <c r="K1135" s="14">
        <f t="shared" si="34"/>
        <v>1.5972222223354038E-2</v>
      </c>
      <c r="L1135" s="15">
        <f t="shared" si="35"/>
        <v>1.5972222223354038E-2</v>
      </c>
      <c r="M1135" s="16">
        <f>NETWORKDAYS.INTL(DATE(YEAR(H1135),MONTH(I1135),DAY(H1135)),DATE(YEAR(I1135),MONTH(I1135),DAY(I1135)),1,[1]LISTAFERIADOS!$B$2:$B$194)</f>
        <v>1</v>
      </c>
      <c r="N1135" s="17" t="str">
        <f>CONCATENATE(HOUR(Tabela132[[#This Row],[DATA INICIO]]),":",MINUTE(Tabela132[[#This Row],[DATA INICIO]]))</f>
        <v>19:18</v>
      </c>
      <c r="O1135" s="12"/>
    </row>
    <row r="1136" spans="1:15" ht="38.25" hidden="1" x14ac:dyDescent="0.25">
      <c r="A1136" s="22" t="s">
        <v>113</v>
      </c>
      <c r="B1136" s="23" t="s">
        <v>834</v>
      </c>
      <c r="C1136" s="26" t="s">
        <v>666</v>
      </c>
      <c r="D1136" s="28" t="s">
        <v>66</v>
      </c>
      <c r="E1136" s="11" t="str">
        <f>CONCATENATE(Tabela132[[#This Row],[TRAMITE_SETOR]],"_Atualiz")</f>
        <v>CPL_Atualiz</v>
      </c>
      <c r="F1136" s="12" t="s">
        <v>67</v>
      </c>
      <c r="G1136" s="12"/>
      <c r="H1136" s="25">
        <v>41962.820138888892</v>
      </c>
      <c r="I1136" s="25">
        <v>41963.811805555553</v>
      </c>
      <c r="J1136" s="26" t="s">
        <v>477</v>
      </c>
      <c r="K1136" s="14">
        <f t="shared" si="34"/>
        <v>0.99166666666133096</v>
      </c>
      <c r="L1136" s="15">
        <f t="shared" si="35"/>
        <v>0.99166666666133096</v>
      </c>
      <c r="M1136" s="16">
        <f>NETWORKDAYS.INTL(DATE(YEAR(H1136),MONTH(I1136),DAY(H1136)),DATE(YEAR(I1136),MONTH(I1136),DAY(I1136)),1,[1]LISTAFERIADOS!$B$2:$B$194)</f>
        <v>2</v>
      </c>
      <c r="N1136" s="17" t="str">
        <f>CONCATENATE(HOUR(Tabela132[[#This Row],[DATA INICIO]]),":",MINUTE(Tabela132[[#This Row],[DATA INICIO]]))</f>
        <v>19:41</v>
      </c>
      <c r="O1136" s="12"/>
    </row>
    <row r="1137" spans="1:15" hidden="1" x14ac:dyDescent="0.25">
      <c r="A1137" s="22" t="s">
        <v>113</v>
      </c>
      <c r="B1137" s="23" t="s">
        <v>834</v>
      </c>
      <c r="C1137" s="26" t="s">
        <v>666</v>
      </c>
      <c r="D1137" s="28" t="s">
        <v>69</v>
      </c>
      <c r="E1137" s="11" t="str">
        <f>CONCATENATE(Tabela132[[#This Row],[TRAMITE_SETOR]],"_Atualiz")</f>
        <v>ASSDG_Atualiz</v>
      </c>
      <c r="F1137" s="12" t="s">
        <v>70</v>
      </c>
      <c r="G1137" s="12"/>
      <c r="H1137" s="25">
        <v>41963.811805555553</v>
      </c>
      <c r="I1137" s="25">
        <v>41964.660416666666</v>
      </c>
      <c r="J1137" s="26" t="s">
        <v>289</v>
      </c>
      <c r="K1137" s="14">
        <f t="shared" si="34"/>
        <v>0.84861111111240461</v>
      </c>
      <c r="L1137" s="15">
        <f t="shared" si="35"/>
        <v>0.84861111111240461</v>
      </c>
      <c r="M1137" s="16">
        <f>NETWORKDAYS.INTL(DATE(YEAR(H1137),MONTH(I1137),DAY(H1137)),DATE(YEAR(I1137),MONTH(I1137),DAY(I1137)),1,[1]LISTAFERIADOS!$B$2:$B$194)</f>
        <v>2</v>
      </c>
      <c r="N1137" s="17" t="str">
        <f>CONCATENATE(HOUR(Tabela132[[#This Row],[DATA INICIO]]),":",MINUTE(Tabela132[[#This Row],[DATA INICIO]]))</f>
        <v>19:29</v>
      </c>
      <c r="O1137" s="12"/>
    </row>
    <row r="1138" spans="1:15" ht="25.5" hidden="1" x14ac:dyDescent="0.25">
      <c r="A1138" s="22" t="s">
        <v>113</v>
      </c>
      <c r="B1138" s="23" t="s">
        <v>834</v>
      </c>
      <c r="C1138" s="26" t="s">
        <v>666</v>
      </c>
      <c r="D1138" s="28" t="s">
        <v>21</v>
      </c>
      <c r="E1138" s="11" t="str">
        <f>CONCATENATE(Tabela132[[#This Row],[TRAMITE_SETOR]],"_Atualiz")</f>
        <v>DG_Atualiz</v>
      </c>
      <c r="F1138" s="12" t="s">
        <v>22</v>
      </c>
      <c r="G1138" s="12"/>
      <c r="H1138" s="25">
        <v>41964.660416666666</v>
      </c>
      <c r="I1138" s="25">
        <v>41964.704861111109</v>
      </c>
      <c r="J1138" s="26" t="s">
        <v>98</v>
      </c>
      <c r="K1138" s="14">
        <f t="shared" si="34"/>
        <v>4.4444444443797693E-2</v>
      </c>
      <c r="L1138" s="15">
        <f t="shared" si="35"/>
        <v>4.4444444443797693E-2</v>
      </c>
      <c r="M1138" s="16">
        <f>NETWORKDAYS.INTL(DATE(YEAR(H1138),MONTH(I1138),DAY(H1138)),DATE(YEAR(I1138),MONTH(I1138),DAY(I1138)),1,[1]LISTAFERIADOS!$B$2:$B$194)</f>
        <v>1</v>
      </c>
      <c r="N1138" s="17" t="str">
        <f>CONCATENATE(HOUR(Tabela132[[#This Row],[DATA INICIO]]),":",MINUTE(Tabela132[[#This Row],[DATA INICIO]]))</f>
        <v>15:51</v>
      </c>
      <c r="O1138" s="12"/>
    </row>
    <row r="1139" spans="1:15" ht="25.5" hidden="1" x14ac:dyDescent="0.25">
      <c r="A1139" s="22" t="s">
        <v>113</v>
      </c>
      <c r="B1139" s="23" t="s">
        <v>834</v>
      </c>
      <c r="C1139" s="26" t="s">
        <v>666</v>
      </c>
      <c r="D1139" s="28" t="s">
        <v>239</v>
      </c>
      <c r="E1139" s="11" t="str">
        <f>CONCATENATE(Tabela132[[#This Row],[TRAMITE_SETOR]],"_Atualiz")</f>
        <v>SLIC_Atualiz</v>
      </c>
      <c r="F1139" s="12" t="s">
        <v>240</v>
      </c>
      <c r="G1139" s="12"/>
      <c r="H1139" s="25">
        <v>41964.704861111109</v>
      </c>
      <c r="I1139" s="25">
        <v>41974.537499999999</v>
      </c>
      <c r="J1139" s="26" t="s">
        <v>286</v>
      </c>
      <c r="K1139" s="14">
        <f t="shared" si="34"/>
        <v>9.8326388888890506</v>
      </c>
      <c r="L1139" s="15">
        <f t="shared" si="35"/>
        <v>9.8326388888890506</v>
      </c>
      <c r="M1139" s="16">
        <f>NETWORKDAYS.INTL(DATE(YEAR(H1139),MONTH(I1139),DAY(H1139)),DATE(YEAR(I1139),MONTH(I1139),DAY(I1139)),1,[1]LISTAFERIADOS!$B$2:$B$194)</f>
        <v>-13</v>
      </c>
      <c r="N1139" s="17" t="str">
        <f>CONCATENATE(HOUR(Tabela132[[#This Row],[DATA INICIO]]),":",MINUTE(Tabela132[[#This Row],[DATA INICIO]]))</f>
        <v>16:55</v>
      </c>
      <c r="O1139" s="12"/>
    </row>
    <row r="1140" spans="1:15" ht="25.5" hidden="1" x14ac:dyDescent="0.25">
      <c r="A1140" s="22" t="s">
        <v>113</v>
      </c>
      <c r="B1140" s="23" t="s">
        <v>834</v>
      </c>
      <c r="C1140" s="26" t="s">
        <v>666</v>
      </c>
      <c r="D1140" s="28" t="s">
        <v>66</v>
      </c>
      <c r="E1140" s="11" t="str">
        <f>CONCATENATE(Tabela132[[#This Row],[TRAMITE_SETOR]],"_Atualiz")</f>
        <v>CPL_Atualiz</v>
      </c>
      <c r="F1140" s="12" t="s">
        <v>67</v>
      </c>
      <c r="G1140" s="12"/>
      <c r="H1140" s="25">
        <v>41974.537499999999</v>
      </c>
      <c r="I1140" s="25">
        <v>41974.652777777781</v>
      </c>
      <c r="J1140" s="26" t="s">
        <v>805</v>
      </c>
      <c r="K1140" s="14">
        <f t="shared" si="34"/>
        <v>0.11527777778246673</v>
      </c>
      <c r="L1140" s="15">
        <f t="shared" si="35"/>
        <v>0.11527777778246673</v>
      </c>
      <c r="M1140" s="16">
        <f>NETWORKDAYS.INTL(DATE(YEAR(H1140),MONTH(I1140),DAY(H1140)),DATE(YEAR(I1140),MONTH(I1140),DAY(I1140)),1,[1]LISTAFERIADOS!$B$2:$B$194)</f>
        <v>1</v>
      </c>
      <c r="N1140" s="17" t="str">
        <f>CONCATENATE(HOUR(Tabela132[[#This Row],[DATA INICIO]]),":",MINUTE(Tabela132[[#This Row],[DATA INICIO]]))</f>
        <v>12:54</v>
      </c>
      <c r="O1140" s="12"/>
    </row>
    <row r="1141" spans="1:15" ht="25.5" hidden="1" x14ac:dyDescent="0.25">
      <c r="A1141" s="22" t="s">
        <v>113</v>
      </c>
      <c r="B1141" s="23" t="s">
        <v>834</v>
      </c>
      <c r="C1141" s="26" t="s">
        <v>666</v>
      </c>
      <c r="D1141" s="28" t="s">
        <v>239</v>
      </c>
      <c r="E1141" s="11" t="str">
        <f>CONCATENATE(Tabela132[[#This Row],[TRAMITE_SETOR]],"_Atualiz")</f>
        <v>SLIC_Atualiz</v>
      </c>
      <c r="F1141" s="12" t="s">
        <v>240</v>
      </c>
      <c r="G1141" s="12"/>
      <c r="H1141" s="25">
        <v>41974.652777777781</v>
      </c>
      <c r="I1141" s="25">
        <v>41975.555555555555</v>
      </c>
      <c r="J1141" s="26" t="s">
        <v>841</v>
      </c>
      <c r="K1141" s="14">
        <f t="shared" si="34"/>
        <v>0.90277777777373558</v>
      </c>
      <c r="L1141" s="15">
        <f t="shared" si="35"/>
        <v>0.90277777777373558</v>
      </c>
      <c r="M1141" s="16">
        <f>NETWORKDAYS.INTL(DATE(YEAR(H1141),MONTH(I1141),DAY(H1141)),DATE(YEAR(I1141),MONTH(I1141),DAY(I1141)),1,[1]LISTAFERIADOS!$B$2:$B$194)</f>
        <v>2</v>
      </c>
      <c r="N1141" s="17" t="str">
        <f>CONCATENATE(HOUR(Tabela132[[#This Row],[DATA INICIO]]),":",MINUTE(Tabela132[[#This Row],[DATA INICIO]]))</f>
        <v>15:40</v>
      </c>
      <c r="O1141" s="12"/>
    </row>
    <row r="1142" spans="1:15" ht="51" hidden="1" x14ac:dyDescent="0.25">
      <c r="A1142" s="22" t="s">
        <v>113</v>
      </c>
      <c r="B1142" s="23" t="s">
        <v>834</v>
      </c>
      <c r="C1142" s="26" t="s">
        <v>666</v>
      </c>
      <c r="D1142" s="28" t="s">
        <v>66</v>
      </c>
      <c r="E1142" s="11" t="str">
        <f>CONCATENATE(Tabela132[[#This Row],[TRAMITE_SETOR]],"_Atualiz")</f>
        <v>CPL_Atualiz</v>
      </c>
      <c r="F1142" s="12" t="s">
        <v>67</v>
      </c>
      <c r="G1142" s="12"/>
      <c r="H1142" s="25">
        <v>41975.555555555555</v>
      </c>
      <c r="I1142" s="25">
        <v>41990.703472222223</v>
      </c>
      <c r="J1142" s="26" t="s">
        <v>555</v>
      </c>
      <c r="K1142" s="14">
        <f t="shared" si="34"/>
        <v>15.147916666668607</v>
      </c>
      <c r="L1142" s="15">
        <f t="shared" si="35"/>
        <v>15.147916666668607</v>
      </c>
      <c r="M1142" s="16">
        <f>NETWORKDAYS.INTL(DATE(YEAR(H1142),MONTH(I1142),DAY(H1142)),DATE(YEAR(I1142),MONTH(I1142),DAY(I1142)),1,[1]LISTAFERIADOS!$B$2:$B$194)</f>
        <v>11</v>
      </c>
      <c r="N1142" s="17" t="str">
        <f>CONCATENATE(HOUR(Tabela132[[#This Row],[DATA INICIO]]),":",MINUTE(Tabela132[[#This Row],[DATA INICIO]]))</f>
        <v>13:20</v>
      </c>
      <c r="O1142" s="12"/>
    </row>
    <row r="1143" spans="1:15" ht="25.5" hidden="1" x14ac:dyDescent="0.25">
      <c r="A1143" s="22" t="s">
        <v>113</v>
      </c>
      <c r="B1143" s="23" t="s">
        <v>834</v>
      </c>
      <c r="C1143" s="26" t="s">
        <v>666</v>
      </c>
      <c r="D1143" s="28" t="s">
        <v>384</v>
      </c>
      <c r="E1143" s="11" t="str">
        <f>CONCATENATE(Tabela132[[#This Row],[TRAMITE_SETOR]],"_Atualiz")</f>
        <v>CMP_Atualiz</v>
      </c>
      <c r="F1143" s="12" t="s">
        <v>385</v>
      </c>
      <c r="G1143" s="12"/>
      <c r="H1143" s="25">
        <v>41990.703472222223</v>
      </c>
      <c r="I1143" s="25">
        <v>41990.734027777777</v>
      </c>
      <c r="J1143" s="26" t="s">
        <v>27</v>
      </c>
      <c r="K1143" s="14">
        <f t="shared" si="34"/>
        <v>3.0555555553291924E-2</v>
      </c>
      <c r="L1143" s="15">
        <f t="shared" si="35"/>
        <v>3.0555555553291924E-2</v>
      </c>
      <c r="M1143" s="16">
        <f>NETWORKDAYS.INTL(DATE(YEAR(H1143),MONTH(I1143),DAY(H1143)),DATE(YEAR(I1143),MONTH(I1143),DAY(I1143)),1,[1]LISTAFERIADOS!$B$2:$B$194)</f>
        <v>1</v>
      </c>
      <c r="N1143" s="17" t="str">
        <f>CONCATENATE(HOUR(Tabela132[[#This Row],[DATA INICIO]]),":",MINUTE(Tabela132[[#This Row],[DATA INICIO]]))</f>
        <v>16:53</v>
      </c>
      <c r="O1143" s="12"/>
    </row>
    <row r="1144" spans="1:15" ht="25.5" hidden="1" x14ac:dyDescent="0.25">
      <c r="A1144" s="22" t="s">
        <v>113</v>
      </c>
      <c r="B1144" s="23" t="s">
        <v>834</v>
      </c>
      <c r="C1144" s="26" t="s">
        <v>666</v>
      </c>
      <c r="D1144" s="28" t="s">
        <v>484</v>
      </c>
      <c r="E1144" s="11" t="str">
        <f>CONCATENATE(Tabela132[[#This Row],[TRAMITE_SETOR]],"_Atualiz")</f>
        <v>SMIC_Atualiz</v>
      </c>
      <c r="F1144" s="12" t="s">
        <v>303</v>
      </c>
      <c r="G1144" s="19" t="s">
        <v>26</v>
      </c>
      <c r="H1144" s="25">
        <v>41990.734027777777</v>
      </c>
      <c r="I1144" s="25">
        <v>41990.785416666666</v>
      </c>
      <c r="J1144" s="26" t="s">
        <v>842</v>
      </c>
      <c r="K1144" s="14">
        <f t="shared" si="34"/>
        <v>5.1388888889050577E-2</v>
      </c>
      <c r="L1144" s="15">
        <f t="shared" si="35"/>
        <v>5.1388888889050577E-2</v>
      </c>
      <c r="M1144" s="16">
        <f>NETWORKDAYS.INTL(DATE(YEAR(H1144),MONTH(I1144),DAY(H1144)),DATE(YEAR(I1144),MONTH(I1144),DAY(I1144)),1,[1]LISTAFERIADOS!$B$2:$B$194)</f>
        <v>1</v>
      </c>
      <c r="N1144" s="17" t="str">
        <f>CONCATENATE(HOUR(Tabela132[[#This Row],[DATA INICIO]]),":",MINUTE(Tabela132[[#This Row],[DATA INICIO]]))</f>
        <v>17:37</v>
      </c>
      <c r="O1144" s="12"/>
    </row>
    <row r="1145" spans="1:15" ht="25.5" hidden="1" x14ac:dyDescent="0.25">
      <c r="A1145" s="22" t="s">
        <v>113</v>
      </c>
      <c r="B1145" s="23" t="s">
        <v>834</v>
      </c>
      <c r="C1145" s="26" t="s">
        <v>666</v>
      </c>
      <c r="D1145" s="28" t="s">
        <v>66</v>
      </c>
      <c r="E1145" s="11" t="str">
        <f>CONCATENATE(Tabela132[[#This Row],[TRAMITE_SETOR]],"_Atualiz")</f>
        <v>CPL_Atualiz</v>
      </c>
      <c r="F1145" s="12" t="s">
        <v>67</v>
      </c>
      <c r="G1145" s="12"/>
      <c r="H1145" s="25">
        <v>41990.785416666666</v>
      </c>
      <c r="I1145" s="25">
        <v>41996.690972222219</v>
      </c>
      <c r="J1145" s="26" t="s">
        <v>59</v>
      </c>
      <c r="K1145" s="14">
        <f t="shared" si="34"/>
        <v>5.9055555555532919</v>
      </c>
      <c r="L1145" s="15">
        <f t="shared" si="35"/>
        <v>5.9055555555532919</v>
      </c>
      <c r="M1145" s="16">
        <f>NETWORKDAYS.INTL(DATE(YEAR(H1145),MONTH(I1145),DAY(H1145)),DATE(YEAR(I1145),MONTH(I1145),DAY(I1145)),1,[1]LISTAFERIADOS!$B$2:$B$194)</f>
        <v>2</v>
      </c>
      <c r="N1145" s="17" t="str">
        <f>CONCATENATE(HOUR(Tabela132[[#This Row],[DATA INICIO]]),":",MINUTE(Tabela132[[#This Row],[DATA INICIO]]))</f>
        <v>18:51</v>
      </c>
      <c r="O1145" s="12"/>
    </row>
    <row r="1146" spans="1:15" ht="38.25" hidden="1" x14ac:dyDescent="0.25">
      <c r="A1146" s="22" t="s">
        <v>113</v>
      </c>
      <c r="B1146" s="23" t="s">
        <v>834</v>
      </c>
      <c r="C1146" s="26" t="s">
        <v>666</v>
      </c>
      <c r="D1146" s="28" t="s">
        <v>69</v>
      </c>
      <c r="E1146" s="11" t="str">
        <f>CONCATENATE(Tabela132[[#This Row],[TRAMITE_SETOR]],"_Atualiz")</f>
        <v>ASSDG_Atualiz</v>
      </c>
      <c r="F1146" s="12" t="s">
        <v>70</v>
      </c>
      <c r="G1146" s="12"/>
      <c r="H1146" s="25">
        <v>41996.690972222219</v>
      </c>
      <c r="I1146" s="25">
        <v>41996.704861111109</v>
      </c>
      <c r="J1146" s="26" t="s">
        <v>481</v>
      </c>
      <c r="K1146" s="14">
        <f t="shared" si="34"/>
        <v>1.3888888890505768E-2</v>
      </c>
      <c r="L1146" s="15">
        <f t="shared" si="35"/>
        <v>1.3888888890505768E-2</v>
      </c>
      <c r="M1146" s="16">
        <f>NETWORKDAYS.INTL(DATE(YEAR(H1146),MONTH(I1146),DAY(H1146)),DATE(YEAR(I1146),MONTH(I1146),DAY(I1146)),1,[1]LISTAFERIADOS!$B$2:$B$194)</f>
        <v>0</v>
      </c>
      <c r="N1146" s="17" t="str">
        <f>CONCATENATE(HOUR(Tabela132[[#This Row],[DATA INICIO]]),":",MINUTE(Tabela132[[#This Row],[DATA INICIO]]))</f>
        <v>16:35</v>
      </c>
      <c r="O1146" s="12"/>
    </row>
    <row r="1147" spans="1:15" ht="25.5" hidden="1" x14ac:dyDescent="0.25">
      <c r="A1147" s="22" t="s">
        <v>113</v>
      </c>
      <c r="B1147" s="23" t="s">
        <v>834</v>
      </c>
      <c r="C1147" s="26" t="s">
        <v>666</v>
      </c>
      <c r="D1147" s="28" t="s">
        <v>21</v>
      </c>
      <c r="E1147" s="11" t="str">
        <f>CONCATENATE(Tabela132[[#This Row],[TRAMITE_SETOR]],"_Atualiz")</f>
        <v>DG_Atualiz</v>
      </c>
      <c r="F1147" s="12" t="s">
        <v>22</v>
      </c>
      <c r="G1147" s="12"/>
      <c r="H1147" s="25">
        <v>41996.704861111109</v>
      </c>
      <c r="I1147" s="25">
        <v>41996.745833333334</v>
      </c>
      <c r="J1147" s="26" t="s">
        <v>98</v>
      </c>
      <c r="K1147" s="14">
        <f t="shared" si="34"/>
        <v>4.0972222224809229E-2</v>
      </c>
      <c r="L1147" s="15">
        <f t="shared" si="35"/>
        <v>4.0972222224809229E-2</v>
      </c>
      <c r="M1147" s="16">
        <f>NETWORKDAYS.INTL(DATE(YEAR(H1147),MONTH(I1147),DAY(H1147)),DATE(YEAR(I1147),MONTH(I1147),DAY(I1147)),1,[1]LISTAFERIADOS!$B$2:$B$194)</f>
        <v>0</v>
      </c>
      <c r="N1147" s="17" t="str">
        <f>CONCATENATE(HOUR(Tabela132[[#This Row],[DATA INICIO]]),":",MINUTE(Tabela132[[#This Row],[DATA INICIO]]))</f>
        <v>16:55</v>
      </c>
      <c r="O1147" s="12"/>
    </row>
    <row r="1148" spans="1:15" ht="25.5" hidden="1" x14ac:dyDescent="0.25">
      <c r="A1148" s="22" t="s">
        <v>113</v>
      </c>
      <c r="B1148" s="23" t="s">
        <v>834</v>
      </c>
      <c r="C1148" s="26" t="s">
        <v>666</v>
      </c>
      <c r="D1148" s="28" t="s">
        <v>484</v>
      </c>
      <c r="E1148" s="11" t="str">
        <f>CONCATENATE(Tabela132[[#This Row],[TRAMITE_SETOR]],"_Atualiz")</f>
        <v>SMIC_Atualiz</v>
      </c>
      <c r="F1148" s="12" t="s">
        <v>303</v>
      </c>
      <c r="G1148" s="19" t="s">
        <v>26</v>
      </c>
      <c r="H1148" s="25">
        <v>41996.745833333334</v>
      </c>
      <c r="I1148" s="25">
        <v>41996.754166666666</v>
      </c>
      <c r="J1148" s="26" t="s">
        <v>843</v>
      </c>
      <c r="K1148" s="14">
        <f t="shared" si="34"/>
        <v>8.333333331393078E-3</v>
      </c>
      <c r="L1148" s="15">
        <f t="shared" si="35"/>
        <v>8.333333331393078E-3</v>
      </c>
      <c r="M1148" s="16">
        <f>NETWORKDAYS.INTL(DATE(YEAR(H1148),MONTH(I1148),DAY(H1148)),DATE(YEAR(I1148),MONTH(I1148),DAY(I1148)),1,[1]LISTAFERIADOS!$B$2:$B$194)</f>
        <v>0</v>
      </c>
      <c r="N1148" s="17" t="str">
        <f>CONCATENATE(HOUR(Tabela132[[#This Row],[DATA INICIO]]),":",MINUTE(Tabela132[[#This Row],[DATA INICIO]]))</f>
        <v>17:54</v>
      </c>
      <c r="O1148" s="12"/>
    </row>
    <row r="1149" spans="1:15" ht="63.75" hidden="1" x14ac:dyDescent="0.25">
      <c r="A1149" s="22" t="s">
        <v>113</v>
      </c>
      <c r="B1149" s="23" t="s">
        <v>834</v>
      </c>
      <c r="C1149" s="26" t="s">
        <v>666</v>
      </c>
      <c r="D1149" s="28" t="s">
        <v>790</v>
      </c>
      <c r="E1149" s="11" t="str">
        <f>CONCATENATE(Tabela132[[#This Row],[TRAMITE_SETOR]],"_Atualiz")</f>
        <v>GABDG_Atualiz</v>
      </c>
      <c r="F1149" s="12" t="s">
        <v>791</v>
      </c>
      <c r="G1149" s="12"/>
      <c r="H1149" s="25">
        <v>41996.754166666666</v>
      </c>
      <c r="I1149" s="25">
        <v>41996.775000000001</v>
      </c>
      <c r="J1149" s="26" t="s">
        <v>844</v>
      </c>
      <c r="K1149" s="14">
        <f t="shared" si="34"/>
        <v>2.0833333335758653E-2</v>
      </c>
      <c r="L1149" s="15">
        <f t="shared" si="35"/>
        <v>2.0833333335758653E-2</v>
      </c>
      <c r="M1149" s="16">
        <f>NETWORKDAYS.INTL(DATE(YEAR(H1149),MONTH(I1149),DAY(H1149)),DATE(YEAR(I1149),MONTH(I1149),DAY(I1149)),1,[1]LISTAFERIADOS!$B$2:$B$194)</f>
        <v>0</v>
      </c>
      <c r="N1149" s="17" t="str">
        <f>CONCATENATE(HOUR(Tabela132[[#This Row],[DATA INICIO]]),":",MINUTE(Tabela132[[#This Row],[DATA INICIO]]))</f>
        <v>18:6</v>
      </c>
      <c r="O1149" s="12"/>
    </row>
    <row r="1150" spans="1:15" ht="25.5" hidden="1" x14ac:dyDescent="0.25">
      <c r="A1150" s="22" t="s">
        <v>113</v>
      </c>
      <c r="B1150" s="23" t="s">
        <v>834</v>
      </c>
      <c r="C1150" s="26" t="s">
        <v>666</v>
      </c>
      <c r="D1150" s="28" t="s">
        <v>66</v>
      </c>
      <c r="E1150" s="11" t="str">
        <f>CONCATENATE(Tabela132[[#This Row],[TRAMITE_SETOR]],"_Atualiz")</f>
        <v>CPL_Atualiz</v>
      </c>
      <c r="F1150" s="12" t="s">
        <v>67</v>
      </c>
      <c r="G1150" s="12"/>
      <c r="H1150" s="25">
        <v>41996.775000000001</v>
      </c>
      <c r="I1150" s="25">
        <v>41999.490277777775</v>
      </c>
      <c r="J1150" s="26" t="s">
        <v>716</v>
      </c>
      <c r="K1150" s="14">
        <f t="shared" si="34"/>
        <v>2.7152777777737356</v>
      </c>
      <c r="L1150" s="15">
        <f t="shared" si="35"/>
        <v>2.7152777777737356</v>
      </c>
      <c r="M1150" s="16">
        <f>NETWORKDAYS.INTL(DATE(YEAR(H1150),MONTH(I1150),DAY(H1150)),DATE(YEAR(I1150),MONTH(I1150),DAY(I1150)),1,[1]LISTAFERIADOS!$B$2:$B$194)</f>
        <v>0</v>
      </c>
      <c r="N1150" s="17" t="str">
        <f>CONCATENATE(HOUR(Tabela132[[#This Row],[DATA INICIO]]),":",MINUTE(Tabela132[[#This Row],[DATA INICIO]]))</f>
        <v>18:36</v>
      </c>
      <c r="O1150" s="12"/>
    </row>
    <row r="1151" spans="1:15" ht="25.5" x14ac:dyDescent="0.25">
      <c r="A1151" s="30" t="s">
        <v>15</v>
      </c>
      <c r="B1151" s="23" t="s">
        <v>845</v>
      </c>
      <c r="C1151" s="31" t="s">
        <v>222</v>
      </c>
      <c r="D1151" s="32" t="s">
        <v>846</v>
      </c>
      <c r="E1151" s="11" t="str">
        <f>CONCATENATE(Tabela132[[#This Row],[TRAMITE_SETOR]],"_Atualiz")</f>
        <v>ST_Atualiz</v>
      </c>
      <c r="F1151" s="12" t="s">
        <v>847</v>
      </c>
      <c r="G1151" s="19" t="s">
        <v>26</v>
      </c>
      <c r="H1151" s="33">
        <v>42299.77847222222</v>
      </c>
      <c r="I1151" s="33">
        <v>42311.77847222222</v>
      </c>
      <c r="J1151" s="1" t="s">
        <v>20</v>
      </c>
      <c r="K1151" s="14">
        <f t="shared" si="34"/>
        <v>12</v>
      </c>
      <c r="L1151" s="15">
        <f t="shared" si="35"/>
        <v>12</v>
      </c>
      <c r="M1151" s="16">
        <f>NETWORKDAYS.INTL(DATE(YEAR(H1151),MONTH(I1151),DAY(H1151)),DATE(YEAR(I1151),MONTH(I1151),DAY(I1151)),1,[1]LISTAFERIADOS!$B$2:$B$194)</f>
        <v>-14</v>
      </c>
      <c r="N1151" s="17" t="str">
        <f>CONCATENATE(HOUR(Tabela132[[#This Row],[DATA INICIO]]),":",MINUTE(Tabela132[[#This Row],[DATA INICIO]]))</f>
        <v>18:41</v>
      </c>
      <c r="O1151" s="12"/>
    </row>
    <row r="1152" spans="1:15" ht="51" hidden="1" x14ac:dyDescent="0.25">
      <c r="A1152" s="30" t="s">
        <v>15</v>
      </c>
      <c r="B1152" s="23" t="s">
        <v>845</v>
      </c>
      <c r="C1152" s="31" t="s">
        <v>222</v>
      </c>
      <c r="D1152" s="32" t="s">
        <v>28</v>
      </c>
      <c r="E1152" s="11" t="str">
        <f>CONCATENATE(Tabela132[[#This Row],[TRAMITE_SETOR]],"_Atualiz")</f>
        <v>CIP_Atualiz</v>
      </c>
      <c r="F1152" s="12" t="s">
        <v>29</v>
      </c>
      <c r="G1152" s="19" t="s">
        <v>26</v>
      </c>
      <c r="H1152" s="33">
        <v>42311.77847222222</v>
      </c>
      <c r="I1152" s="33">
        <v>42312.719444444447</v>
      </c>
      <c r="J1152" s="1" t="s">
        <v>414</v>
      </c>
      <c r="K1152" s="14">
        <f t="shared" si="34"/>
        <v>0.94097222222626442</v>
      </c>
      <c r="L1152" s="15">
        <f t="shared" si="35"/>
        <v>0.94097222222626442</v>
      </c>
      <c r="M1152" s="16">
        <f>NETWORKDAYS.INTL(DATE(YEAR(H1152),MONTH(I1152),DAY(H1152)),DATE(YEAR(I1152),MONTH(I1152),DAY(I1152)),1,[1]LISTAFERIADOS!$B$2:$B$194)</f>
        <v>2</v>
      </c>
      <c r="N1152" s="17" t="str">
        <f>CONCATENATE(HOUR(Tabela132[[#This Row],[DATA INICIO]]),":",MINUTE(Tabela132[[#This Row],[DATA INICIO]]))</f>
        <v>18:41</v>
      </c>
      <c r="O1152" s="12"/>
    </row>
    <row r="1153" spans="1:15" ht="25.5" hidden="1" x14ac:dyDescent="0.25">
      <c r="A1153" s="30" t="s">
        <v>15</v>
      </c>
      <c r="B1153" s="23" t="s">
        <v>845</v>
      </c>
      <c r="C1153" s="31" t="s">
        <v>222</v>
      </c>
      <c r="D1153" s="32" t="s">
        <v>35</v>
      </c>
      <c r="E1153" s="11" t="str">
        <f>CONCATENATE(Tabela132[[#This Row],[TRAMITE_SETOR]],"_Atualiz")</f>
        <v>SECADM_Atualiz</v>
      </c>
      <c r="F1153" s="12" t="s">
        <v>36</v>
      </c>
      <c r="G1153" s="12"/>
      <c r="H1153" s="33">
        <v>42312.719444444447</v>
      </c>
      <c r="I1153" s="33">
        <v>42325.643750000003</v>
      </c>
      <c r="J1153" s="1" t="s">
        <v>848</v>
      </c>
      <c r="K1153" s="14">
        <f t="shared" si="34"/>
        <v>12.924305555556202</v>
      </c>
      <c r="L1153" s="15">
        <f t="shared" si="35"/>
        <v>12.924305555556202</v>
      </c>
      <c r="M1153" s="16">
        <f>NETWORKDAYS.INTL(DATE(YEAR(H1153),MONTH(I1153),DAY(H1153)),DATE(YEAR(I1153),MONTH(I1153),DAY(I1153)),1,[1]LISTAFERIADOS!$B$2:$B$194)</f>
        <v>10</v>
      </c>
      <c r="N1153" s="17" t="str">
        <f>CONCATENATE(HOUR(Tabela132[[#This Row],[DATA INICIO]]),":",MINUTE(Tabela132[[#This Row],[DATA INICIO]]))</f>
        <v>17:16</v>
      </c>
      <c r="O1153" s="12"/>
    </row>
    <row r="1154" spans="1:15" ht="51" hidden="1" x14ac:dyDescent="0.25">
      <c r="A1154" s="30" t="s">
        <v>15</v>
      </c>
      <c r="B1154" s="23" t="s">
        <v>845</v>
      </c>
      <c r="C1154" s="31" t="s">
        <v>222</v>
      </c>
      <c r="D1154" s="32" t="s">
        <v>47</v>
      </c>
      <c r="E1154" s="11" t="str">
        <f>CONCATENATE(Tabela132[[#This Row],[TRAMITE_SETOR]],"_Atualiz")</f>
        <v>CLC_Atualiz</v>
      </c>
      <c r="F1154" s="12" t="s">
        <v>48</v>
      </c>
      <c r="G1154" s="12"/>
      <c r="H1154" s="33">
        <v>42325.643750000003</v>
      </c>
      <c r="I1154" s="33">
        <v>42326.808333333334</v>
      </c>
      <c r="J1154" s="1" t="s">
        <v>849</v>
      </c>
      <c r="K1154" s="14">
        <f t="shared" ref="K1154:K1217" si="36">IF(OR(H1154="-",I1154="-"),0,I1154-H1154)</f>
        <v>1.1645833333313931</v>
      </c>
      <c r="L1154" s="15">
        <f t="shared" ref="L1154:L1217" si="37">K1154</f>
        <v>1.1645833333313931</v>
      </c>
      <c r="M1154" s="16">
        <f>NETWORKDAYS.INTL(DATE(YEAR(H1154),MONTH(I1154),DAY(H1154)),DATE(YEAR(I1154),MONTH(I1154),DAY(I1154)),1,[1]LISTAFERIADOS!$B$2:$B$194)</f>
        <v>2</v>
      </c>
      <c r="N1154" s="17" t="str">
        <f>CONCATENATE(HOUR(Tabela132[[#This Row],[DATA INICIO]]),":",MINUTE(Tabela132[[#This Row],[DATA INICIO]]))</f>
        <v>15:27</v>
      </c>
      <c r="O1154" s="12"/>
    </row>
    <row r="1155" spans="1:15" ht="25.5" x14ac:dyDescent="0.25">
      <c r="A1155" s="30" t="s">
        <v>15</v>
      </c>
      <c r="B1155" s="23" t="s">
        <v>845</v>
      </c>
      <c r="C1155" s="31" t="s">
        <v>222</v>
      </c>
      <c r="D1155" s="32" t="s">
        <v>846</v>
      </c>
      <c r="E1155" s="11" t="str">
        <f>CONCATENATE(Tabela132[[#This Row],[TRAMITE_SETOR]],"_Atualiz")</f>
        <v>ST_Atualiz</v>
      </c>
      <c r="F1155" s="12" t="s">
        <v>847</v>
      </c>
      <c r="G1155" s="19" t="s">
        <v>26</v>
      </c>
      <c r="H1155" s="33">
        <v>42326.808333333334</v>
      </c>
      <c r="I1155" s="33">
        <v>42327.7</v>
      </c>
      <c r="J1155" s="1" t="s">
        <v>850</v>
      </c>
      <c r="K1155" s="14">
        <f t="shared" si="36"/>
        <v>0.89166666666278616</v>
      </c>
      <c r="L1155" s="15">
        <f t="shared" si="37"/>
        <v>0.89166666666278616</v>
      </c>
      <c r="M1155" s="16">
        <f>NETWORKDAYS.INTL(DATE(YEAR(H1155),MONTH(I1155),DAY(H1155)),DATE(YEAR(I1155),MONTH(I1155),DAY(I1155)),1,[1]LISTAFERIADOS!$B$2:$B$194)</f>
        <v>2</v>
      </c>
      <c r="N1155" s="17" t="str">
        <f>CONCATENATE(HOUR(Tabela132[[#This Row],[DATA INICIO]]),":",MINUTE(Tabela132[[#This Row],[DATA INICIO]]))</f>
        <v>19:24</v>
      </c>
      <c r="O1155" s="12"/>
    </row>
    <row r="1156" spans="1:15" ht="38.25" hidden="1" x14ac:dyDescent="0.25">
      <c r="A1156" s="30" t="s">
        <v>15</v>
      </c>
      <c r="B1156" s="23" t="s">
        <v>845</v>
      </c>
      <c r="C1156" s="31" t="s">
        <v>222</v>
      </c>
      <c r="D1156" s="32" t="s">
        <v>38</v>
      </c>
      <c r="E1156" s="11" t="str">
        <f>CONCATENATE(Tabela132[[#This Row],[TRAMITE_SETOR]],"_Atualiz")</f>
        <v>SPO_Atualiz</v>
      </c>
      <c r="F1156" s="12" t="s">
        <v>39</v>
      </c>
      <c r="G1156" s="12"/>
      <c r="H1156" s="33">
        <v>42327.7</v>
      </c>
      <c r="I1156" s="33">
        <v>42327.706250000003</v>
      </c>
      <c r="J1156" s="1" t="s">
        <v>851</v>
      </c>
      <c r="K1156" s="14">
        <f t="shared" si="36"/>
        <v>6.2500000058207661E-3</v>
      </c>
      <c r="L1156" s="15">
        <f t="shared" si="37"/>
        <v>6.2500000058207661E-3</v>
      </c>
      <c r="M1156" s="16">
        <f>NETWORKDAYS.INTL(DATE(YEAR(H1156),MONTH(I1156),DAY(H1156)),DATE(YEAR(I1156),MONTH(I1156),DAY(I1156)),1,[1]LISTAFERIADOS!$B$2:$B$194)</f>
        <v>1</v>
      </c>
      <c r="N1156" s="17" t="str">
        <f>CONCATENATE(HOUR(Tabela132[[#This Row],[DATA INICIO]]),":",MINUTE(Tabela132[[#This Row],[DATA INICIO]]))</f>
        <v>16:48</v>
      </c>
      <c r="O1156" s="12"/>
    </row>
    <row r="1157" spans="1:15" ht="25.5" x14ac:dyDescent="0.25">
      <c r="A1157" s="30" t="s">
        <v>15</v>
      </c>
      <c r="B1157" s="23" t="s">
        <v>845</v>
      </c>
      <c r="C1157" s="31" t="s">
        <v>222</v>
      </c>
      <c r="D1157" s="32" t="s">
        <v>846</v>
      </c>
      <c r="E1157" s="11" t="str">
        <f>CONCATENATE(Tabela132[[#This Row],[TRAMITE_SETOR]],"_Atualiz")</f>
        <v>ST_Atualiz</v>
      </c>
      <c r="F1157" s="12" t="s">
        <v>847</v>
      </c>
      <c r="G1157" s="19" t="s">
        <v>26</v>
      </c>
      <c r="H1157" s="33">
        <v>42327.706250000003</v>
      </c>
      <c r="I1157" s="33">
        <v>42327.720833333333</v>
      </c>
      <c r="J1157" s="1" t="s">
        <v>852</v>
      </c>
      <c r="K1157" s="14">
        <f t="shared" si="36"/>
        <v>1.4583333329937886E-2</v>
      </c>
      <c r="L1157" s="15">
        <f t="shared" si="37"/>
        <v>1.4583333329937886E-2</v>
      </c>
      <c r="M1157" s="16">
        <f>NETWORKDAYS.INTL(DATE(YEAR(H1157),MONTH(I1157),DAY(H1157)),DATE(YEAR(I1157),MONTH(I1157),DAY(I1157)),1,[1]LISTAFERIADOS!$B$2:$B$194)</f>
        <v>1</v>
      </c>
      <c r="N1157" s="17" t="str">
        <f>CONCATENATE(HOUR(Tabela132[[#This Row],[DATA INICIO]]),":",MINUTE(Tabela132[[#This Row],[DATA INICIO]]))</f>
        <v>16:57</v>
      </c>
      <c r="O1157" s="12"/>
    </row>
    <row r="1158" spans="1:15" ht="63.75" hidden="1" x14ac:dyDescent="0.25">
      <c r="A1158" s="30" t="s">
        <v>15</v>
      </c>
      <c r="B1158" s="23" t="s">
        <v>845</v>
      </c>
      <c r="C1158" s="31" t="s">
        <v>222</v>
      </c>
      <c r="D1158" s="32" t="s">
        <v>38</v>
      </c>
      <c r="E1158" s="11" t="str">
        <f>CONCATENATE(Tabela132[[#This Row],[TRAMITE_SETOR]],"_Atualiz")</f>
        <v>SPO_Atualiz</v>
      </c>
      <c r="F1158" s="12" t="s">
        <v>39</v>
      </c>
      <c r="G1158" s="12"/>
      <c r="H1158" s="33">
        <v>42327.720833333333</v>
      </c>
      <c r="I1158" s="33">
        <v>42327.838194444441</v>
      </c>
      <c r="J1158" s="1" t="s">
        <v>853</v>
      </c>
      <c r="K1158" s="14">
        <f t="shared" si="36"/>
        <v>0.11736111110803904</v>
      </c>
      <c r="L1158" s="15">
        <f t="shared" si="37"/>
        <v>0.11736111110803904</v>
      </c>
      <c r="M1158" s="16">
        <f>NETWORKDAYS.INTL(DATE(YEAR(H1158),MONTH(I1158),DAY(H1158)),DATE(YEAR(I1158),MONTH(I1158),DAY(I1158)),1,[1]LISTAFERIADOS!$B$2:$B$194)</f>
        <v>1</v>
      </c>
      <c r="N1158" s="17" t="str">
        <f>CONCATENATE(HOUR(Tabela132[[#This Row],[DATA INICIO]]),":",MINUTE(Tabela132[[#This Row],[DATA INICIO]]))</f>
        <v>17:18</v>
      </c>
      <c r="O1158" s="12"/>
    </row>
    <row r="1159" spans="1:15" ht="25.5" hidden="1" x14ac:dyDescent="0.25">
      <c r="A1159" s="30" t="s">
        <v>15</v>
      </c>
      <c r="B1159" s="23" t="s">
        <v>845</v>
      </c>
      <c r="C1159" s="31" t="s">
        <v>222</v>
      </c>
      <c r="D1159" s="32" t="s">
        <v>41</v>
      </c>
      <c r="E1159" s="11" t="str">
        <f>CONCATENATE(Tabela132[[#This Row],[TRAMITE_SETOR]],"_Atualiz")</f>
        <v>CO_Atualiz</v>
      </c>
      <c r="F1159" s="12" t="s">
        <v>42</v>
      </c>
      <c r="G1159" s="12"/>
      <c r="H1159" s="33">
        <v>42327.838194444441</v>
      </c>
      <c r="I1159" s="33">
        <v>42328.665277777778</v>
      </c>
      <c r="J1159" s="1" t="s">
        <v>43</v>
      </c>
      <c r="K1159" s="14">
        <f t="shared" si="36"/>
        <v>0.82708333333721384</v>
      </c>
      <c r="L1159" s="15">
        <f t="shared" si="37"/>
        <v>0.82708333333721384</v>
      </c>
      <c r="M1159" s="16">
        <f>NETWORKDAYS.INTL(DATE(YEAR(H1159),MONTH(I1159),DAY(H1159)),DATE(YEAR(I1159),MONTH(I1159),DAY(I1159)),1,[1]LISTAFERIADOS!$B$2:$B$194)</f>
        <v>2</v>
      </c>
      <c r="N1159" s="17" t="str">
        <f>CONCATENATE(HOUR(Tabela132[[#This Row],[DATA INICIO]]),":",MINUTE(Tabela132[[#This Row],[DATA INICIO]]))</f>
        <v>20:7</v>
      </c>
      <c r="O1159" s="12"/>
    </row>
    <row r="1160" spans="1:15" ht="51" hidden="1" x14ac:dyDescent="0.25">
      <c r="A1160" s="30" t="s">
        <v>15</v>
      </c>
      <c r="B1160" s="23" t="s">
        <v>845</v>
      </c>
      <c r="C1160" s="31" t="s">
        <v>222</v>
      </c>
      <c r="D1160" s="32" t="s">
        <v>44</v>
      </c>
      <c r="E1160" s="11" t="str">
        <f>CONCATENATE(Tabela132[[#This Row],[TRAMITE_SETOR]],"_Atualiz")</f>
        <v>SECOFC_Atualiz</v>
      </c>
      <c r="F1160" s="12" t="s">
        <v>45</v>
      </c>
      <c r="G1160" s="12"/>
      <c r="H1160" s="33">
        <v>42328.665277777778</v>
      </c>
      <c r="I1160" s="33">
        <v>42328.720833333333</v>
      </c>
      <c r="J1160" s="1" t="s">
        <v>46</v>
      </c>
      <c r="K1160" s="14">
        <f t="shared" si="36"/>
        <v>5.5555555554747116E-2</v>
      </c>
      <c r="L1160" s="15">
        <f t="shared" si="37"/>
        <v>5.5555555554747116E-2</v>
      </c>
      <c r="M1160" s="16">
        <f>NETWORKDAYS.INTL(DATE(YEAR(H1160),MONTH(I1160),DAY(H1160)),DATE(YEAR(I1160),MONTH(I1160),DAY(I1160)),1,[1]LISTAFERIADOS!$B$2:$B$194)</f>
        <v>1</v>
      </c>
      <c r="N1160" s="17" t="str">
        <f>CONCATENATE(HOUR(Tabela132[[#This Row],[DATA INICIO]]),":",MINUTE(Tabela132[[#This Row],[DATA INICIO]]))</f>
        <v>15:58</v>
      </c>
      <c r="O1160" s="12"/>
    </row>
    <row r="1161" spans="1:15" ht="38.25" hidden="1" x14ac:dyDescent="0.25">
      <c r="A1161" s="30" t="s">
        <v>15</v>
      </c>
      <c r="B1161" s="23" t="s">
        <v>845</v>
      </c>
      <c r="C1161" s="31" t="s">
        <v>222</v>
      </c>
      <c r="D1161" s="32" t="s">
        <v>47</v>
      </c>
      <c r="E1161" s="11" t="str">
        <f>CONCATENATE(Tabela132[[#This Row],[TRAMITE_SETOR]],"_Atualiz")</f>
        <v>CLC_Atualiz</v>
      </c>
      <c r="F1161" s="12" t="s">
        <v>48</v>
      </c>
      <c r="G1161" s="12"/>
      <c r="H1161" s="33">
        <v>42328.720833333333</v>
      </c>
      <c r="I1161" s="33">
        <v>42331.875694444447</v>
      </c>
      <c r="J1161" s="1" t="s">
        <v>522</v>
      </c>
      <c r="K1161" s="14">
        <f t="shared" si="36"/>
        <v>3.1548611111138598</v>
      </c>
      <c r="L1161" s="15">
        <f t="shared" si="37"/>
        <v>3.1548611111138598</v>
      </c>
      <c r="M1161" s="16">
        <f>NETWORKDAYS.INTL(DATE(YEAR(H1161),MONTH(I1161),DAY(H1161)),DATE(YEAR(I1161),MONTH(I1161),DAY(I1161)),1,[1]LISTAFERIADOS!$B$2:$B$194)</f>
        <v>2</v>
      </c>
      <c r="N1161" s="17" t="str">
        <f>CONCATENATE(HOUR(Tabela132[[#This Row],[DATA INICIO]]),":",MINUTE(Tabela132[[#This Row],[DATA INICIO]]))</f>
        <v>17:18</v>
      </c>
      <c r="O1161" s="12"/>
    </row>
    <row r="1162" spans="1:15" ht="25.5" hidden="1" x14ac:dyDescent="0.25">
      <c r="A1162" s="30" t="s">
        <v>15</v>
      </c>
      <c r="B1162" s="23" t="s">
        <v>845</v>
      </c>
      <c r="C1162" s="31" t="s">
        <v>222</v>
      </c>
      <c r="D1162" s="32" t="s">
        <v>35</v>
      </c>
      <c r="E1162" s="11" t="str">
        <f>CONCATENATE(Tabela132[[#This Row],[TRAMITE_SETOR]],"_Atualiz")</f>
        <v>SECADM_Atualiz</v>
      </c>
      <c r="F1162" s="12" t="s">
        <v>36</v>
      </c>
      <c r="G1162" s="12"/>
      <c r="H1162" s="33">
        <v>42331.875694444447</v>
      </c>
      <c r="I1162" s="33">
        <v>42332.785416666666</v>
      </c>
      <c r="J1162" s="1" t="s">
        <v>244</v>
      </c>
      <c r="K1162" s="14">
        <f t="shared" si="36"/>
        <v>0.90972222221898846</v>
      </c>
      <c r="L1162" s="15">
        <f t="shared" si="37"/>
        <v>0.90972222221898846</v>
      </c>
      <c r="M1162" s="16">
        <f>NETWORKDAYS.INTL(DATE(YEAR(H1162),MONTH(I1162),DAY(H1162)),DATE(YEAR(I1162),MONTH(I1162),DAY(I1162)),1,[1]LISTAFERIADOS!$B$2:$B$194)</f>
        <v>2</v>
      </c>
      <c r="N1162" s="17" t="str">
        <f>CONCATENATE(HOUR(Tabela132[[#This Row],[DATA INICIO]]),":",MINUTE(Tabela132[[#This Row],[DATA INICIO]]))</f>
        <v>21:1</v>
      </c>
      <c r="O1162" s="12"/>
    </row>
    <row r="1163" spans="1:15" ht="63.75" hidden="1" x14ac:dyDescent="0.25">
      <c r="A1163" s="30" t="s">
        <v>15</v>
      </c>
      <c r="B1163" s="23" t="s">
        <v>845</v>
      </c>
      <c r="C1163" s="31" t="s">
        <v>222</v>
      </c>
      <c r="D1163" s="32" t="s">
        <v>144</v>
      </c>
      <c r="E1163" s="11" t="str">
        <f>CONCATENATE(Tabela132[[#This Row],[TRAMITE_SETOR]],"_Atualiz")</f>
        <v>CIP_Atualiz</v>
      </c>
      <c r="F1163" s="12" t="s">
        <v>29</v>
      </c>
      <c r="G1163" s="19" t="s">
        <v>26</v>
      </c>
      <c r="H1163" s="33">
        <v>42332.785416666666</v>
      </c>
      <c r="I1163" s="33">
        <v>42333.55972222222</v>
      </c>
      <c r="J1163" s="1" t="s">
        <v>854</v>
      </c>
      <c r="K1163" s="14">
        <f t="shared" si="36"/>
        <v>0.77430555555474712</v>
      </c>
      <c r="L1163" s="15">
        <f t="shared" si="37"/>
        <v>0.77430555555474712</v>
      </c>
      <c r="M1163" s="16">
        <f>NETWORKDAYS.INTL(DATE(YEAR(H1163),MONTH(I1163),DAY(H1163)),DATE(YEAR(I1163),MONTH(I1163),DAY(I1163)),1,[1]LISTAFERIADOS!$B$2:$B$194)</f>
        <v>2</v>
      </c>
      <c r="N1163" s="17" t="str">
        <f>CONCATENATE(HOUR(Tabela132[[#This Row],[DATA INICIO]]),":",MINUTE(Tabela132[[#This Row],[DATA INICIO]]))</f>
        <v>18:51</v>
      </c>
      <c r="O1163" s="12"/>
    </row>
    <row r="1164" spans="1:15" ht="140.25" x14ac:dyDescent="0.25">
      <c r="A1164" s="30" t="s">
        <v>15</v>
      </c>
      <c r="B1164" s="23" t="s">
        <v>845</v>
      </c>
      <c r="C1164" s="31" t="s">
        <v>222</v>
      </c>
      <c r="D1164" s="32" t="s">
        <v>855</v>
      </c>
      <c r="E1164" s="11" t="str">
        <f>CONCATENATE(Tabela132[[#This Row],[TRAMITE_SETOR]],"_Atualiz")</f>
        <v>ST_Atualiz</v>
      </c>
      <c r="F1164" s="12" t="s">
        <v>847</v>
      </c>
      <c r="G1164" s="19" t="s">
        <v>26</v>
      </c>
      <c r="H1164" s="33">
        <v>42333.55972222222</v>
      </c>
      <c r="I1164" s="33">
        <v>42333.70416666667</v>
      </c>
      <c r="J1164" s="1" t="s">
        <v>856</v>
      </c>
      <c r="K1164" s="14">
        <f t="shared" si="36"/>
        <v>0.14444444444961846</v>
      </c>
      <c r="L1164" s="15">
        <f t="shared" si="37"/>
        <v>0.14444444444961846</v>
      </c>
      <c r="M1164" s="16">
        <f>NETWORKDAYS.INTL(DATE(YEAR(H1164),MONTH(I1164),DAY(H1164)),DATE(YEAR(I1164),MONTH(I1164),DAY(I1164)),1,[1]LISTAFERIADOS!$B$2:$B$194)</f>
        <v>1</v>
      </c>
      <c r="N1164" s="17" t="str">
        <f>CONCATENATE(HOUR(Tabela132[[#This Row],[DATA INICIO]]),":",MINUTE(Tabela132[[#This Row],[DATA INICIO]]))</f>
        <v>13:26</v>
      </c>
      <c r="O1164" s="12"/>
    </row>
    <row r="1165" spans="1:15" ht="63.75" hidden="1" x14ac:dyDescent="0.25">
      <c r="A1165" s="30" t="s">
        <v>15</v>
      </c>
      <c r="B1165" s="23" t="s">
        <v>845</v>
      </c>
      <c r="C1165" s="31" t="s">
        <v>222</v>
      </c>
      <c r="D1165" s="32" t="s">
        <v>144</v>
      </c>
      <c r="E1165" s="11" t="str">
        <f>CONCATENATE(Tabela132[[#This Row],[TRAMITE_SETOR]],"_Atualiz")</f>
        <v>CIP_Atualiz</v>
      </c>
      <c r="F1165" s="12" t="s">
        <v>29</v>
      </c>
      <c r="G1165" s="19" t="s">
        <v>26</v>
      </c>
      <c r="H1165" s="33">
        <v>42333.70416666667</v>
      </c>
      <c r="I1165" s="33">
        <v>42333.751388888886</v>
      </c>
      <c r="J1165" s="1" t="s">
        <v>857</v>
      </c>
      <c r="K1165" s="14">
        <f t="shared" si="36"/>
        <v>4.722222221607808E-2</v>
      </c>
      <c r="L1165" s="15">
        <f t="shared" si="37"/>
        <v>4.722222221607808E-2</v>
      </c>
      <c r="M1165" s="16">
        <f>NETWORKDAYS.INTL(DATE(YEAR(H1165),MONTH(I1165),DAY(H1165)),DATE(YEAR(I1165),MONTH(I1165),DAY(I1165)),1,[1]LISTAFERIADOS!$B$2:$B$194)</f>
        <v>1</v>
      </c>
      <c r="N1165" s="17" t="str">
        <f>CONCATENATE(HOUR(Tabela132[[#This Row],[DATA INICIO]]),":",MINUTE(Tabela132[[#This Row],[DATA INICIO]]))</f>
        <v>16:54</v>
      </c>
      <c r="O1165" s="12"/>
    </row>
    <row r="1166" spans="1:15" ht="38.25" hidden="1" x14ac:dyDescent="0.25">
      <c r="A1166" s="30" t="s">
        <v>15</v>
      </c>
      <c r="B1166" s="23" t="s">
        <v>845</v>
      </c>
      <c r="C1166" s="31" t="s">
        <v>222</v>
      </c>
      <c r="D1166" s="32" t="s">
        <v>35</v>
      </c>
      <c r="E1166" s="11" t="str">
        <f>CONCATENATE(Tabela132[[#This Row],[TRAMITE_SETOR]],"_Atualiz")</f>
        <v>SECADM_Atualiz</v>
      </c>
      <c r="F1166" s="12" t="s">
        <v>36</v>
      </c>
      <c r="G1166" s="12"/>
      <c r="H1166" s="33">
        <v>42333.751388888886</v>
      </c>
      <c r="I1166" s="33">
        <v>42334.840277777781</v>
      </c>
      <c r="J1166" s="1" t="s">
        <v>858</v>
      </c>
      <c r="K1166" s="14">
        <f t="shared" si="36"/>
        <v>1.0888888888948713</v>
      </c>
      <c r="L1166" s="15">
        <f t="shared" si="37"/>
        <v>1.0888888888948713</v>
      </c>
      <c r="M1166" s="16">
        <f>NETWORKDAYS.INTL(DATE(YEAR(H1166),MONTH(I1166),DAY(H1166)),DATE(YEAR(I1166),MONTH(I1166),DAY(I1166)),1,[1]LISTAFERIADOS!$B$2:$B$194)</f>
        <v>2</v>
      </c>
      <c r="N1166" s="17" t="str">
        <f>CONCATENATE(HOUR(Tabela132[[#This Row],[DATA INICIO]]),":",MINUTE(Tabela132[[#This Row],[DATA INICIO]]))</f>
        <v>18:2</v>
      </c>
      <c r="O1166" s="12"/>
    </row>
    <row r="1167" spans="1:15" ht="140.25" hidden="1" x14ac:dyDescent="0.25">
      <c r="A1167" s="30" t="s">
        <v>15</v>
      </c>
      <c r="B1167" s="23" t="s">
        <v>845</v>
      </c>
      <c r="C1167" s="31" t="s">
        <v>222</v>
      </c>
      <c r="D1167" s="32" t="s">
        <v>47</v>
      </c>
      <c r="E1167" s="11" t="str">
        <f>CONCATENATE(Tabela132[[#This Row],[TRAMITE_SETOR]],"_Atualiz")</f>
        <v>CLC_Atualiz</v>
      </c>
      <c r="F1167" s="12" t="s">
        <v>48</v>
      </c>
      <c r="G1167" s="12"/>
      <c r="H1167" s="33">
        <v>42334.840277777781</v>
      </c>
      <c r="I1167" s="33">
        <v>42335.649305555555</v>
      </c>
      <c r="J1167" s="1" t="s">
        <v>859</v>
      </c>
      <c r="K1167" s="14">
        <f t="shared" si="36"/>
        <v>0.80902777777373558</v>
      </c>
      <c r="L1167" s="15">
        <f t="shared" si="37"/>
        <v>0.80902777777373558</v>
      </c>
      <c r="M1167" s="16">
        <f>NETWORKDAYS.INTL(DATE(YEAR(H1167),MONTH(I1167),DAY(H1167)),DATE(YEAR(I1167),MONTH(I1167),DAY(I1167)),1,[1]LISTAFERIADOS!$B$2:$B$194)</f>
        <v>2</v>
      </c>
      <c r="N1167" s="17" t="str">
        <f>CONCATENATE(HOUR(Tabela132[[#This Row],[DATA INICIO]]),":",MINUTE(Tabela132[[#This Row],[DATA INICIO]]))</f>
        <v>20:10</v>
      </c>
      <c r="O1167" s="12"/>
    </row>
    <row r="1168" spans="1:15" ht="63.75" hidden="1" x14ac:dyDescent="0.25">
      <c r="A1168" s="30" t="s">
        <v>15</v>
      </c>
      <c r="B1168" s="23" t="s">
        <v>845</v>
      </c>
      <c r="C1168" s="31" t="s">
        <v>222</v>
      </c>
      <c r="D1168" s="32" t="s">
        <v>50</v>
      </c>
      <c r="E1168" s="11" t="str">
        <f>CONCATENATE(Tabela132[[#This Row],[TRAMITE_SETOR]],"_Atualiz")</f>
        <v>SC_Atualiz</v>
      </c>
      <c r="F1168" s="12" t="s">
        <v>51</v>
      </c>
      <c r="G1168" s="12"/>
      <c r="H1168" s="33">
        <v>42335.649305555555</v>
      </c>
      <c r="I1168" s="33">
        <v>42340.788888888892</v>
      </c>
      <c r="J1168" s="1" t="s">
        <v>235</v>
      </c>
      <c r="K1168" s="14">
        <f t="shared" si="36"/>
        <v>5.1395833333372138</v>
      </c>
      <c r="L1168" s="15">
        <f t="shared" si="37"/>
        <v>5.1395833333372138</v>
      </c>
      <c r="M1168" s="16">
        <f>NETWORKDAYS.INTL(DATE(YEAR(H1168),MONTH(I1168),DAY(H1168)),DATE(YEAR(I1168),MONTH(I1168),DAY(I1168)),1,[1]LISTAFERIADOS!$B$2:$B$194)</f>
        <v>-12</v>
      </c>
      <c r="N1168" s="17" t="str">
        <f>CONCATENATE(HOUR(Tabela132[[#This Row],[DATA INICIO]]),":",MINUTE(Tabela132[[#This Row],[DATA INICIO]]))</f>
        <v>15:35</v>
      </c>
      <c r="O1168" s="12"/>
    </row>
    <row r="1169" spans="1:15" ht="25.5" hidden="1" x14ac:dyDescent="0.25">
      <c r="A1169" s="30" t="s">
        <v>15</v>
      </c>
      <c r="B1169" s="23" t="s">
        <v>845</v>
      </c>
      <c r="C1169" s="31" t="s">
        <v>222</v>
      </c>
      <c r="D1169" s="32" t="s">
        <v>38</v>
      </c>
      <c r="E1169" s="11" t="str">
        <f>CONCATENATE(Tabela132[[#This Row],[TRAMITE_SETOR]],"_Atualiz")</f>
        <v>SPO_Atualiz</v>
      </c>
      <c r="F1169" s="12" t="s">
        <v>39</v>
      </c>
      <c r="G1169" s="12"/>
      <c r="H1169" s="33">
        <v>42340.788888888892</v>
      </c>
      <c r="I1169" s="33">
        <v>42340.808333333334</v>
      </c>
      <c r="J1169" s="1" t="s">
        <v>561</v>
      </c>
      <c r="K1169" s="14">
        <f t="shared" si="36"/>
        <v>1.9444444442342501E-2</v>
      </c>
      <c r="L1169" s="15">
        <f t="shared" si="37"/>
        <v>1.9444444442342501E-2</v>
      </c>
      <c r="M1169" s="16">
        <f>NETWORKDAYS.INTL(DATE(YEAR(H1169),MONTH(I1169),DAY(H1169)),DATE(YEAR(I1169),MONTH(I1169),DAY(I1169)),1,[1]LISTAFERIADOS!$B$2:$B$194)</f>
        <v>1</v>
      </c>
      <c r="N1169" s="17" t="str">
        <f>CONCATENATE(HOUR(Tabela132[[#This Row],[DATA INICIO]]),":",MINUTE(Tabela132[[#This Row],[DATA INICIO]]))</f>
        <v>18:56</v>
      </c>
      <c r="O1169" s="12"/>
    </row>
    <row r="1170" spans="1:15" ht="114.75" hidden="1" x14ac:dyDescent="0.25">
      <c r="A1170" s="30" t="s">
        <v>15</v>
      </c>
      <c r="B1170" s="23" t="s">
        <v>845</v>
      </c>
      <c r="C1170" s="31" t="s">
        <v>222</v>
      </c>
      <c r="D1170" s="32" t="s">
        <v>50</v>
      </c>
      <c r="E1170" s="11" t="str">
        <f>CONCATENATE(Tabela132[[#This Row],[TRAMITE_SETOR]],"_Atualiz")</f>
        <v>SC_Atualiz</v>
      </c>
      <c r="F1170" s="12" t="s">
        <v>51</v>
      </c>
      <c r="G1170" s="12"/>
      <c r="H1170" s="33">
        <v>42340.808333333334</v>
      </c>
      <c r="I1170" s="33">
        <v>42341.611805555556</v>
      </c>
      <c r="J1170" s="1" t="s">
        <v>860</v>
      </c>
      <c r="K1170" s="14">
        <f t="shared" si="36"/>
        <v>0.80347222222189885</v>
      </c>
      <c r="L1170" s="15">
        <f t="shared" si="37"/>
        <v>0.80347222222189885</v>
      </c>
      <c r="M1170" s="16">
        <f>NETWORKDAYS.INTL(DATE(YEAR(H1170),MONTH(I1170),DAY(H1170)),DATE(YEAR(I1170),MONTH(I1170),DAY(I1170)),1,[1]LISTAFERIADOS!$B$2:$B$194)</f>
        <v>2</v>
      </c>
      <c r="N1170" s="17" t="str">
        <f>CONCATENATE(HOUR(Tabela132[[#This Row],[DATA INICIO]]),":",MINUTE(Tabela132[[#This Row],[DATA INICIO]]))</f>
        <v>19:24</v>
      </c>
      <c r="O1170" s="12"/>
    </row>
    <row r="1171" spans="1:15" ht="89.25" hidden="1" x14ac:dyDescent="0.25">
      <c r="A1171" s="30" t="s">
        <v>15</v>
      </c>
      <c r="B1171" s="23" t="s">
        <v>845</v>
      </c>
      <c r="C1171" s="31" t="s">
        <v>222</v>
      </c>
      <c r="D1171" s="32" t="s">
        <v>47</v>
      </c>
      <c r="E1171" s="11" t="str">
        <f>CONCATENATE(Tabela132[[#This Row],[TRAMITE_SETOR]],"_Atualiz")</f>
        <v>CLC_Atualiz</v>
      </c>
      <c r="F1171" s="12" t="s">
        <v>48</v>
      </c>
      <c r="G1171" s="12"/>
      <c r="H1171" s="33">
        <v>42341.611805555556</v>
      </c>
      <c r="I1171" s="33">
        <v>42341.668055555558</v>
      </c>
      <c r="J1171" s="1" t="s">
        <v>861</v>
      </c>
      <c r="K1171" s="14">
        <f t="shared" si="36"/>
        <v>5.6250000001455192E-2</v>
      </c>
      <c r="L1171" s="15">
        <f t="shared" si="37"/>
        <v>5.6250000001455192E-2</v>
      </c>
      <c r="M1171" s="16">
        <f>NETWORKDAYS.INTL(DATE(YEAR(H1171),MONTH(I1171),DAY(H1171)),DATE(YEAR(I1171),MONTH(I1171),DAY(I1171)),1,[1]LISTAFERIADOS!$B$2:$B$194)</f>
        <v>1</v>
      </c>
      <c r="N1171" s="17" t="str">
        <f>CONCATENATE(HOUR(Tabela132[[#This Row],[DATA INICIO]]),":",MINUTE(Tabela132[[#This Row],[DATA INICIO]]))</f>
        <v>14:41</v>
      </c>
      <c r="O1171" s="12"/>
    </row>
    <row r="1172" spans="1:15" ht="51" hidden="1" x14ac:dyDescent="0.25">
      <c r="A1172" s="30" t="s">
        <v>15</v>
      </c>
      <c r="B1172" s="23" t="s">
        <v>845</v>
      </c>
      <c r="C1172" s="31" t="s">
        <v>222</v>
      </c>
      <c r="D1172" s="32" t="s">
        <v>35</v>
      </c>
      <c r="E1172" s="11" t="str">
        <f>CONCATENATE(Tabela132[[#This Row],[TRAMITE_SETOR]],"_Atualiz")</f>
        <v>SECADM_Atualiz</v>
      </c>
      <c r="F1172" s="12" t="s">
        <v>36</v>
      </c>
      <c r="G1172" s="12"/>
      <c r="H1172" s="33">
        <v>42341.668055555558</v>
      </c>
      <c r="I1172" s="33">
        <v>42341.750694444447</v>
      </c>
      <c r="J1172" s="1" t="s">
        <v>862</v>
      </c>
      <c r="K1172" s="14">
        <f t="shared" si="36"/>
        <v>8.2638888889050577E-2</v>
      </c>
      <c r="L1172" s="15">
        <f t="shared" si="37"/>
        <v>8.2638888889050577E-2</v>
      </c>
      <c r="M1172" s="16">
        <f>NETWORKDAYS.INTL(DATE(YEAR(H1172),MONTH(I1172),DAY(H1172)),DATE(YEAR(I1172),MONTH(I1172),DAY(I1172)),1,[1]LISTAFERIADOS!$B$2:$B$194)</f>
        <v>1</v>
      </c>
      <c r="N1172" s="17" t="str">
        <f>CONCATENATE(HOUR(Tabela132[[#This Row],[DATA INICIO]]),":",MINUTE(Tabela132[[#This Row],[DATA INICIO]]))</f>
        <v>16:2</v>
      </c>
      <c r="O1172" s="12"/>
    </row>
    <row r="1173" spans="1:15" ht="38.25" hidden="1" x14ac:dyDescent="0.25">
      <c r="A1173" s="30" t="s">
        <v>15</v>
      </c>
      <c r="B1173" s="23" t="s">
        <v>845</v>
      </c>
      <c r="C1173" s="31" t="s">
        <v>222</v>
      </c>
      <c r="D1173" s="32" t="s">
        <v>47</v>
      </c>
      <c r="E1173" s="11" t="str">
        <f>CONCATENATE(Tabela132[[#This Row],[TRAMITE_SETOR]],"_Atualiz")</f>
        <v>CLC_Atualiz</v>
      </c>
      <c r="F1173" s="12" t="s">
        <v>48</v>
      </c>
      <c r="G1173" s="12"/>
      <c r="H1173" s="33">
        <v>42341.750694444447</v>
      </c>
      <c r="I1173" s="33">
        <v>42345.738888888889</v>
      </c>
      <c r="J1173" s="1" t="s">
        <v>863</v>
      </c>
      <c r="K1173" s="14">
        <f t="shared" si="36"/>
        <v>3.9881944444423425</v>
      </c>
      <c r="L1173" s="15">
        <f t="shared" si="37"/>
        <v>3.9881944444423425</v>
      </c>
      <c r="M1173" s="16">
        <f>NETWORKDAYS.INTL(DATE(YEAR(H1173),MONTH(I1173),DAY(H1173)),DATE(YEAR(I1173),MONTH(I1173),DAY(I1173)),1,[1]LISTAFERIADOS!$B$2:$B$194)</f>
        <v>3</v>
      </c>
      <c r="N1173" s="17" t="str">
        <f>CONCATENATE(HOUR(Tabela132[[#This Row],[DATA INICIO]]),":",MINUTE(Tabela132[[#This Row],[DATA INICIO]]))</f>
        <v>18:1</v>
      </c>
      <c r="O1173" s="12"/>
    </row>
    <row r="1174" spans="1:15" ht="102" hidden="1" x14ac:dyDescent="0.25">
      <c r="A1174" s="30" t="s">
        <v>15</v>
      </c>
      <c r="B1174" s="23" t="s">
        <v>845</v>
      </c>
      <c r="C1174" s="31" t="s">
        <v>222</v>
      </c>
      <c r="D1174" s="32" t="s">
        <v>239</v>
      </c>
      <c r="E1174" s="11" t="str">
        <f>CONCATENATE(Tabela132[[#This Row],[TRAMITE_SETOR]],"_Atualiz")</f>
        <v>SLIC_Atualiz</v>
      </c>
      <c r="F1174" s="12" t="s">
        <v>240</v>
      </c>
      <c r="G1174" s="12"/>
      <c r="H1174" s="33">
        <v>42345.738888888889</v>
      </c>
      <c r="I1174" s="33">
        <v>42361.654166666667</v>
      </c>
      <c r="J1174" s="1" t="s">
        <v>864</v>
      </c>
      <c r="K1174" s="14">
        <f t="shared" si="36"/>
        <v>15.915277777778101</v>
      </c>
      <c r="L1174" s="15">
        <f t="shared" si="37"/>
        <v>15.915277777778101</v>
      </c>
      <c r="M1174" s="16">
        <f>NETWORKDAYS.INTL(DATE(YEAR(H1174),MONTH(I1174),DAY(H1174)),DATE(YEAR(I1174),MONTH(I1174),DAY(I1174)),1,[1]LISTAFERIADOS!$B$2:$B$194)</f>
        <v>9</v>
      </c>
      <c r="N1174" s="17" t="str">
        <f>CONCATENATE(HOUR(Tabela132[[#This Row],[DATA INICIO]]),":",MINUTE(Tabela132[[#This Row],[DATA INICIO]]))</f>
        <v>17:44</v>
      </c>
      <c r="O1174" s="12"/>
    </row>
    <row r="1175" spans="1:15" ht="51" hidden="1" x14ac:dyDescent="0.25">
      <c r="A1175" s="30" t="s">
        <v>15</v>
      </c>
      <c r="B1175" s="23" t="s">
        <v>845</v>
      </c>
      <c r="C1175" s="31" t="s">
        <v>222</v>
      </c>
      <c r="D1175" s="32" t="s">
        <v>54</v>
      </c>
      <c r="E1175" s="11" t="str">
        <f>CONCATENATE(Tabela132[[#This Row],[TRAMITE_SETOR]],"_Atualiz")</f>
        <v>SCON_Atualiz</v>
      </c>
      <c r="F1175" s="12" t="s">
        <v>55</v>
      </c>
      <c r="G1175" s="12"/>
      <c r="H1175" s="33">
        <v>42361.654166666667</v>
      </c>
      <c r="I1175" s="33">
        <v>42368.70416666667</v>
      </c>
      <c r="J1175" s="1" t="s">
        <v>865</v>
      </c>
      <c r="K1175" s="14">
        <f t="shared" si="36"/>
        <v>7.0500000000029104</v>
      </c>
      <c r="L1175" s="15">
        <f t="shared" si="37"/>
        <v>7.0500000000029104</v>
      </c>
      <c r="M1175" s="16">
        <f>NETWORKDAYS.INTL(DATE(YEAR(H1175),MONTH(I1175),DAY(H1175)),DATE(YEAR(I1175),MONTH(I1175),DAY(I1175)),1,[1]LISTAFERIADOS!$B$2:$B$194)</f>
        <v>0</v>
      </c>
      <c r="N1175" s="17" t="str">
        <f>CONCATENATE(HOUR(Tabela132[[#This Row],[DATA INICIO]]),":",MINUTE(Tabela132[[#This Row],[DATA INICIO]]))</f>
        <v>15:42</v>
      </c>
      <c r="O1175" s="12"/>
    </row>
    <row r="1176" spans="1:15" ht="89.25" hidden="1" x14ac:dyDescent="0.25">
      <c r="A1176" s="30" t="s">
        <v>15</v>
      </c>
      <c r="B1176" s="23" t="s">
        <v>845</v>
      </c>
      <c r="C1176" s="31" t="s">
        <v>222</v>
      </c>
      <c r="D1176" s="32" t="s">
        <v>239</v>
      </c>
      <c r="E1176" s="11" t="str">
        <f>CONCATENATE(Tabela132[[#This Row],[TRAMITE_SETOR]],"_Atualiz")</f>
        <v>SLIC_Atualiz</v>
      </c>
      <c r="F1176" s="12" t="s">
        <v>240</v>
      </c>
      <c r="G1176" s="12"/>
      <c r="H1176" s="33">
        <v>42368.70416666667</v>
      </c>
      <c r="I1176" s="33">
        <v>42368.707638888889</v>
      </c>
      <c r="J1176" s="1" t="s">
        <v>866</v>
      </c>
      <c r="K1176" s="14">
        <f t="shared" si="36"/>
        <v>3.4722222189884633E-3</v>
      </c>
      <c r="L1176" s="15">
        <f t="shared" si="37"/>
        <v>3.4722222189884633E-3</v>
      </c>
      <c r="M1176" s="16">
        <f>NETWORKDAYS.INTL(DATE(YEAR(H1176),MONTH(I1176),DAY(H1176)),DATE(YEAR(I1176),MONTH(I1176),DAY(I1176)),1,[1]LISTAFERIADOS!$B$2:$B$194)</f>
        <v>0</v>
      </c>
      <c r="N1176" s="17" t="str">
        <f>CONCATENATE(HOUR(Tabela132[[#This Row],[DATA INICIO]]),":",MINUTE(Tabela132[[#This Row],[DATA INICIO]]))</f>
        <v>16:54</v>
      </c>
      <c r="O1176" s="12"/>
    </row>
    <row r="1177" spans="1:15" ht="51" hidden="1" x14ac:dyDescent="0.25">
      <c r="A1177" s="30" t="s">
        <v>15</v>
      </c>
      <c r="B1177" s="23" t="s">
        <v>845</v>
      </c>
      <c r="C1177" s="31" t="s">
        <v>222</v>
      </c>
      <c r="D1177" s="32" t="s">
        <v>47</v>
      </c>
      <c r="E1177" s="11" t="str">
        <f>CONCATENATE(Tabela132[[#This Row],[TRAMITE_SETOR]],"_Atualiz")</f>
        <v>CLC_Atualiz</v>
      </c>
      <c r="F1177" s="12" t="s">
        <v>48</v>
      </c>
      <c r="G1177" s="12"/>
      <c r="H1177" s="33">
        <v>42368.707638888889</v>
      </c>
      <c r="I1177" s="33">
        <v>42368.727083333331</v>
      </c>
      <c r="J1177" s="1" t="s">
        <v>434</v>
      </c>
      <c r="K1177" s="14">
        <f t="shared" si="36"/>
        <v>1.9444444442342501E-2</v>
      </c>
      <c r="L1177" s="15">
        <f t="shared" si="37"/>
        <v>1.9444444442342501E-2</v>
      </c>
      <c r="M1177" s="16">
        <f>NETWORKDAYS.INTL(DATE(YEAR(H1177),MONTH(I1177),DAY(H1177)),DATE(YEAR(I1177),MONTH(I1177),DAY(I1177)),1,[1]LISTAFERIADOS!$B$2:$B$194)</f>
        <v>0</v>
      </c>
      <c r="N1177" s="17" t="str">
        <f>CONCATENATE(HOUR(Tabela132[[#This Row],[DATA INICIO]]),":",MINUTE(Tabela132[[#This Row],[DATA INICIO]]))</f>
        <v>16:59</v>
      </c>
      <c r="O1177" s="12"/>
    </row>
    <row r="1178" spans="1:15" ht="51" hidden="1" x14ac:dyDescent="0.25">
      <c r="A1178" s="30" t="s">
        <v>15</v>
      </c>
      <c r="B1178" s="23" t="s">
        <v>845</v>
      </c>
      <c r="C1178" s="31" t="s">
        <v>222</v>
      </c>
      <c r="D1178" s="32" t="s">
        <v>35</v>
      </c>
      <c r="E1178" s="11" t="str">
        <f>CONCATENATE(Tabela132[[#This Row],[TRAMITE_SETOR]],"_Atualiz")</f>
        <v>SECADM_Atualiz</v>
      </c>
      <c r="F1178" s="12" t="s">
        <v>36</v>
      </c>
      <c r="G1178" s="12"/>
      <c r="H1178" s="33">
        <v>42368.727083333331</v>
      </c>
      <c r="I1178" s="33">
        <v>42376.644444444442</v>
      </c>
      <c r="J1178" s="1" t="s">
        <v>867</v>
      </c>
      <c r="K1178" s="14">
        <f t="shared" si="36"/>
        <v>7.9173611111109494</v>
      </c>
      <c r="L1178" s="15">
        <f t="shared" si="37"/>
        <v>7.9173611111109494</v>
      </c>
      <c r="M1178" s="16">
        <f>NETWORKDAYS.INTL(DATE(YEAR(H1178),MONTH(I1178),DAY(H1178)),DATE(YEAR(I1178),MONTH(I1178),DAY(I1178)),1,[1]LISTAFERIADOS!$B$2:$B$194)</f>
        <v>217</v>
      </c>
      <c r="N1178" s="17" t="str">
        <f>CONCATENATE(HOUR(Tabela132[[#This Row],[DATA INICIO]]),":",MINUTE(Tabela132[[#This Row],[DATA INICIO]]))</f>
        <v>17:27</v>
      </c>
      <c r="O1178" s="12"/>
    </row>
    <row r="1179" spans="1:15" ht="140.25" hidden="1" x14ac:dyDescent="0.25">
      <c r="A1179" s="30" t="s">
        <v>15</v>
      </c>
      <c r="B1179" s="23" t="s">
        <v>845</v>
      </c>
      <c r="C1179" s="31" t="s">
        <v>222</v>
      </c>
      <c r="D1179" s="32" t="s">
        <v>66</v>
      </c>
      <c r="E1179" s="11" t="str">
        <f>CONCATENATE(Tabela132[[#This Row],[TRAMITE_SETOR]],"_Atualiz")</f>
        <v>CPL_Atualiz</v>
      </c>
      <c r="F1179" s="12" t="s">
        <v>67</v>
      </c>
      <c r="G1179" s="12"/>
      <c r="H1179" s="33">
        <v>42376.644444444442</v>
      </c>
      <c r="I1179" s="33">
        <v>42377.750694444447</v>
      </c>
      <c r="J1179" s="1" t="s">
        <v>868</v>
      </c>
      <c r="K1179" s="14">
        <f t="shared" si="36"/>
        <v>1.1062500000043656</v>
      </c>
      <c r="L1179" s="15">
        <f t="shared" si="37"/>
        <v>1.1062500000043656</v>
      </c>
      <c r="M1179" s="16">
        <f>NETWORKDAYS.INTL(DATE(YEAR(H1179),MONTH(I1179),DAY(H1179)),DATE(YEAR(I1179),MONTH(I1179),DAY(I1179)),1,[1]LISTAFERIADOS!$B$2:$B$194)</f>
        <v>2</v>
      </c>
      <c r="N1179" s="17" t="str">
        <f>CONCATENATE(HOUR(Tabela132[[#This Row],[DATA INICIO]]),":",MINUTE(Tabela132[[#This Row],[DATA INICIO]]))</f>
        <v>15:28</v>
      </c>
      <c r="O1179" s="12"/>
    </row>
    <row r="1180" spans="1:15" ht="38.25" hidden="1" x14ac:dyDescent="0.25">
      <c r="A1180" s="30" t="s">
        <v>15</v>
      </c>
      <c r="B1180" s="23" t="s">
        <v>845</v>
      </c>
      <c r="C1180" s="31" t="s">
        <v>222</v>
      </c>
      <c r="D1180" s="32" t="s">
        <v>69</v>
      </c>
      <c r="E1180" s="11" t="str">
        <f>CONCATENATE(Tabela132[[#This Row],[TRAMITE_SETOR]],"_Atualiz")</f>
        <v>ASSDG_Atualiz</v>
      </c>
      <c r="F1180" s="12" t="s">
        <v>70</v>
      </c>
      <c r="G1180" s="12"/>
      <c r="H1180" s="33">
        <v>42377.750694444447</v>
      </c>
      <c r="I1180" s="33">
        <v>42380.65625</v>
      </c>
      <c r="J1180" s="1" t="s">
        <v>760</v>
      </c>
      <c r="K1180" s="14">
        <f t="shared" si="36"/>
        <v>2.9055555555532919</v>
      </c>
      <c r="L1180" s="15">
        <f t="shared" si="37"/>
        <v>2.9055555555532919</v>
      </c>
      <c r="M1180" s="16">
        <f>NETWORKDAYS.INTL(DATE(YEAR(H1180),MONTH(I1180),DAY(H1180)),DATE(YEAR(I1180),MONTH(I1180),DAY(I1180)),1,[1]LISTAFERIADOS!$B$2:$B$194)</f>
        <v>2</v>
      </c>
      <c r="N1180" s="17" t="str">
        <f>CONCATENATE(HOUR(Tabela132[[#This Row],[DATA INICIO]]),":",MINUTE(Tabela132[[#This Row],[DATA INICIO]]))</f>
        <v>18:1</v>
      </c>
      <c r="O1180" s="12"/>
    </row>
    <row r="1181" spans="1:15" ht="38.25" hidden="1" x14ac:dyDescent="0.25">
      <c r="A1181" s="30" t="s">
        <v>15</v>
      </c>
      <c r="B1181" s="23" t="s">
        <v>845</v>
      </c>
      <c r="C1181" s="31" t="s">
        <v>222</v>
      </c>
      <c r="D1181" s="32" t="s">
        <v>320</v>
      </c>
      <c r="E1181" s="11" t="str">
        <f>CONCATENATE(Tabela132[[#This Row],[TRAMITE_SETOR]],"_Atualiz")</f>
        <v>CFIC_Atualiz</v>
      </c>
      <c r="F1181" s="12" t="s">
        <v>321</v>
      </c>
      <c r="G1181" s="12"/>
      <c r="H1181" s="33">
        <v>42380.65625</v>
      </c>
      <c r="I1181" s="33">
        <v>42381.668055555558</v>
      </c>
      <c r="J1181" s="1" t="s">
        <v>72</v>
      </c>
      <c r="K1181" s="14">
        <f t="shared" si="36"/>
        <v>1.0118055555576575</v>
      </c>
      <c r="L1181" s="15">
        <f t="shared" si="37"/>
        <v>1.0118055555576575</v>
      </c>
      <c r="M1181" s="16">
        <f>NETWORKDAYS.INTL(DATE(YEAR(H1181),MONTH(I1181),DAY(H1181)),DATE(YEAR(I1181),MONTH(I1181),DAY(I1181)),1,[1]LISTAFERIADOS!$B$2:$B$194)</f>
        <v>2</v>
      </c>
      <c r="N1181" s="17" t="str">
        <f>CONCATENATE(HOUR(Tabela132[[#This Row],[DATA INICIO]]),":",MINUTE(Tabela132[[#This Row],[DATA INICIO]]))</f>
        <v>15:45</v>
      </c>
      <c r="O1181" s="12"/>
    </row>
    <row r="1182" spans="1:15" ht="51" hidden="1" x14ac:dyDescent="0.25">
      <c r="A1182" s="30" t="s">
        <v>15</v>
      </c>
      <c r="B1182" s="23" t="s">
        <v>845</v>
      </c>
      <c r="C1182" s="31" t="s">
        <v>222</v>
      </c>
      <c r="D1182" s="32" t="s">
        <v>135</v>
      </c>
      <c r="E1182" s="11" t="str">
        <f>CONCATENATE(Tabela132[[#This Row],[TRAMITE_SETOR]],"_Atualiz")</f>
        <v>SACONT_Atualiz</v>
      </c>
      <c r="F1182" s="12" t="s">
        <v>136</v>
      </c>
      <c r="G1182" s="12"/>
      <c r="H1182" s="33">
        <v>42381.668055555558</v>
      </c>
      <c r="I1182" s="33">
        <v>42381.711805555555</v>
      </c>
      <c r="J1182" s="1" t="s">
        <v>869</v>
      </c>
      <c r="K1182" s="14">
        <f t="shared" si="36"/>
        <v>4.3749999997089617E-2</v>
      </c>
      <c r="L1182" s="15">
        <f t="shared" si="37"/>
        <v>4.3749999997089617E-2</v>
      </c>
      <c r="M1182" s="16">
        <f>NETWORKDAYS.INTL(DATE(YEAR(H1182),MONTH(I1182),DAY(H1182)),DATE(YEAR(I1182),MONTH(I1182),DAY(I1182)),1,[1]LISTAFERIADOS!$B$2:$B$194)</f>
        <v>1</v>
      </c>
      <c r="N1182" s="17" t="str">
        <f>CONCATENATE(HOUR(Tabela132[[#This Row],[DATA INICIO]]),":",MINUTE(Tabela132[[#This Row],[DATA INICIO]]))</f>
        <v>16:2</v>
      </c>
      <c r="O1182" s="12"/>
    </row>
    <row r="1183" spans="1:15" ht="38.25" hidden="1" x14ac:dyDescent="0.25">
      <c r="A1183" s="30" t="s">
        <v>15</v>
      </c>
      <c r="B1183" s="23" t="s">
        <v>845</v>
      </c>
      <c r="C1183" s="31" t="s">
        <v>222</v>
      </c>
      <c r="D1183" s="32" t="s">
        <v>137</v>
      </c>
      <c r="E1183" s="11" t="str">
        <f>CONCATENATE(Tabela132[[#This Row],[TRAMITE_SETOR]],"_Atualiz")</f>
        <v>ACFIC_Atualiz</v>
      </c>
      <c r="F1183" s="12" t="s">
        <v>138</v>
      </c>
      <c r="G1183" s="12"/>
      <c r="H1183" s="33">
        <v>42381.711805555555</v>
      </c>
      <c r="I1183" s="33">
        <v>42381.786111111112</v>
      </c>
      <c r="J1183" s="1" t="s">
        <v>870</v>
      </c>
      <c r="K1183" s="14">
        <f t="shared" si="36"/>
        <v>7.4305555557657499E-2</v>
      </c>
      <c r="L1183" s="15">
        <f t="shared" si="37"/>
        <v>7.4305555557657499E-2</v>
      </c>
      <c r="M1183" s="16">
        <f>NETWORKDAYS.INTL(DATE(YEAR(H1183),MONTH(I1183),DAY(H1183)),DATE(YEAR(I1183),MONTH(I1183),DAY(I1183)),1,[1]LISTAFERIADOS!$B$2:$B$194)</f>
        <v>1</v>
      </c>
      <c r="N1183" s="17" t="str">
        <f>CONCATENATE(HOUR(Tabela132[[#This Row],[DATA INICIO]]),":",MINUTE(Tabela132[[#This Row],[DATA INICIO]]))</f>
        <v>17:5</v>
      </c>
      <c r="O1183" s="12"/>
    </row>
    <row r="1184" spans="1:15" ht="25.5" hidden="1" x14ac:dyDescent="0.25">
      <c r="A1184" s="30" t="s">
        <v>15</v>
      </c>
      <c r="B1184" s="23" t="s">
        <v>845</v>
      </c>
      <c r="C1184" s="31" t="s">
        <v>222</v>
      </c>
      <c r="D1184" s="32" t="s">
        <v>239</v>
      </c>
      <c r="E1184" s="11" t="str">
        <f>CONCATENATE(Tabela132[[#This Row],[TRAMITE_SETOR]],"_Atualiz")</f>
        <v>SLIC_Atualiz</v>
      </c>
      <c r="F1184" s="12" t="s">
        <v>240</v>
      </c>
      <c r="G1184" s="12"/>
      <c r="H1184" s="33">
        <v>42381.786111111112</v>
      </c>
      <c r="I1184" s="33">
        <v>42383.601388888892</v>
      </c>
      <c r="J1184" s="1" t="s">
        <v>32</v>
      </c>
      <c r="K1184" s="14">
        <f t="shared" si="36"/>
        <v>1.8152777777795563</v>
      </c>
      <c r="L1184" s="15">
        <f t="shared" si="37"/>
        <v>1.8152777777795563</v>
      </c>
      <c r="M1184" s="16">
        <f>NETWORKDAYS.INTL(DATE(YEAR(H1184),MONTH(I1184),DAY(H1184)),DATE(YEAR(I1184),MONTH(I1184),DAY(I1184)),1,[1]LISTAFERIADOS!$B$2:$B$194)</f>
        <v>3</v>
      </c>
      <c r="N1184" s="17" t="str">
        <f>CONCATENATE(HOUR(Tabela132[[#This Row],[DATA INICIO]]),":",MINUTE(Tabela132[[#This Row],[DATA INICIO]]))</f>
        <v>18:52</v>
      </c>
      <c r="O1184" s="12"/>
    </row>
    <row r="1185" spans="1:15" ht="51" hidden="1" x14ac:dyDescent="0.25">
      <c r="A1185" s="30" t="s">
        <v>15</v>
      </c>
      <c r="B1185" s="23" t="s">
        <v>845</v>
      </c>
      <c r="C1185" s="31" t="s">
        <v>222</v>
      </c>
      <c r="D1185" s="32" t="s">
        <v>54</v>
      </c>
      <c r="E1185" s="11" t="str">
        <f>CONCATENATE(Tabela132[[#This Row],[TRAMITE_SETOR]],"_Atualiz")</f>
        <v>SCON_Atualiz</v>
      </c>
      <c r="F1185" s="12" t="s">
        <v>55</v>
      </c>
      <c r="G1185" s="12"/>
      <c r="H1185" s="33">
        <v>42383.601388888892</v>
      </c>
      <c r="I1185" s="33">
        <v>42383.799305555556</v>
      </c>
      <c r="J1185" s="1" t="s">
        <v>871</v>
      </c>
      <c r="K1185" s="14">
        <f t="shared" si="36"/>
        <v>0.19791666666424135</v>
      </c>
      <c r="L1185" s="15">
        <f t="shared" si="37"/>
        <v>0.19791666666424135</v>
      </c>
      <c r="M1185" s="16">
        <f>NETWORKDAYS.INTL(DATE(YEAR(H1185),MONTH(I1185),DAY(H1185)),DATE(YEAR(I1185),MONTH(I1185),DAY(I1185)),1,[1]LISTAFERIADOS!$B$2:$B$194)</f>
        <v>1</v>
      </c>
      <c r="N1185" s="17" t="str">
        <f>CONCATENATE(HOUR(Tabela132[[#This Row],[DATA INICIO]]),":",MINUTE(Tabela132[[#This Row],[DATA INICIO]]))</f>
        <v>14:26</v>
      </c>
      <c r="O1185" s="12"/>
    </row>
    <row r="1186" spans="1:15" ht="76.5" hidden="1" x14ac:dyDescent="0.25">
      <c r="A1186" s="30" t="s">
        <v>15</v>
      </c>
      <c r="B1186" s="23" t="s">
        <v>845</v>
      </c>
      <c r="C1186" s="31" t="s">
        <v>222</v>
      </c>
      <c r="D1186" s="32" t="s">
        <v>239</v>
      </c>
      <c r="E1186" s="11" t="str">
        <f>CONCATENATE(Tabela132[[#This Row],[TRAMITE_SETOR]],"_Atualiz")</f>
        <v>SLIC_Atualiz</v>
      </c>
      <c r="F1186" s="12" t="s">
        <v>240</v>
      </c>
      <c r="G1186" s="12"/>
      <c r="H1186" s="33">
        <v>42383.799305555556</v>
      </c>
      <c r="I1186" s="33">
        <v>42384.71875</v>
      </c>
      <c r="J1186" s="1" t="s">
        <v>872</v>
      </c>
      <c r="K1186" s="14">
        <f t="shared" si="36"/>
        <v>0.91944444444379769</v>
      </c>
      <c r="L1186" s="15">
        <f t="shared" si="37"/>
        <v>0.91944444444379769</v>
      </c>
      <c r="M1186" s="16">
        <f>NETWORKDAYS.INTL(DATE(YEAR(H1186),MONTH(I1186),DAY(H1186)),DATE(YEAR(I1186),MONTH(I1186),DAY(I1186)),1,[1]LISTAFERIADOS!$B$2:$B$194)</f>
        <v>2</v>
      </c>
      <c r="N1186" s="17" t="str">
        <f>CONCATENATE(HOUR(Tabela132[[#This Row],[DATA INICIO]]),":",MINUTE(Tabela132[[#This Row],[DATA INICIO]]))</f>
        <v>19:11</v>
      </c>
      <c r="O1186" s="12"/>
    </row>
    <row r="1187" spans="1:15" ht="25.5" hidden="1" x14ac:dyDescent="0.25">
      <c r="A1187" s="30" t="s">
        <v>15</v>
      </c>
      <c r="B1187" s="23" t="s">
        <v>845</v>
      </c>
      <c r="C1187" s="31" t="s">
        <v>222</v>
      </c>
      <c r="D1187" s="32" t="s">
        <v>47</v>
      </c>
      <c r="E1187" s="11" t="str">
        <f>CONCATENATE(Tabela132[[#This Row],[TRAMITE_SETOR]],"_Atualiz")</f>
        <v>CLC_Atualiz</v>
      </c>
      <c r="F1187" s="12" t="s">
        <v>48</v>
      </c>
      <c r="G1187" s="12"/>
      <c r="H1187" s="33">
        <v>42384.71875</v>
      </c>
      <c r="I1187" s="33">
        <v>42384.724305555559</v>
      </c>
      <c r="J1187" s="1" t="s">
        <v>37</v>
      </c>
      <c r="K1187" s="14">
        <f t="shared" si="36"/>
        <v>5.5555555591126904E-3</v>
      </c>
      <c r="L1187" s="15">
        <f t="shared" si="37"/>
        <v>5.5555555591126904E-3</v>
      </c>
      <c r="M1187" s="16">
        <f>NETWORKDAYS.INTL(DATE(YEAR(H1187),MONTH(I1187),DAY(H1187)),DATE(YEAR(I1187),MONTH(I1187),DAY(I1187)),1,[1]LISTAFERIADOS!$B$2:$B$194)</f>
        <v>1</v>
      </c>
      <c r="N1187" s="17" t="str">
        <f>CONCATENATE(HOUR(Tabela132[[#This Row],[DATA INICIO]]),":",MINUTE(Tabela132[[#This Row],[DATA INICIO]]))</f>
        <v>17:15</v>
      </c>
      <c r="O1187" s="12"/>
    </row>
    <row r="1188" spans="1:15" ht="25.5" hidden="1" x14ac:dyDescent="0.25">
      <c r="A1188" s="30" t="s">
        <v>15</v>
      </c>
      <c r="B1188" s="23" t="s">
        <v>845</v>
      </c>
      <c r="C1188" s="31" t="s">
        <v>222</v>
      </c>
      <c r="D1188" s="32" t="s">
        <v>239</v>
      </c>
      <c r="E1188" s="11" t="str">
        <f>CONCATENATE(Tabela132[[#This Row],[TRAMITE_SETOR]],"_Atualiz")</f>
        <v>SLIC_Atualiz</v>
      </c>
      <c r="F1188" s="12" t="s">
        <v>240</v>
      </c>
      <c r="G1188" s="12"/>
      <c r="H1188" s="33">
        <v>42384.724305555559</v>
      </c>
      <c r="I1188" s="33">
        <v>42384.743750000001</v>
      </c>
      <c r="J1188" s="1" t="s">
        <v>336</v>
      </c>
      <c r="K1188" s="14">
        <f t="shared" si="36"/>
        <v>1.9444444442342501E-2</v>
      </c>
      <c r="L1188" s="15">
        <f t="shared" si="37"/>
        <v>1.9444444442342501E-2</v>
      </c>
      <c r="M1188" s="16">
        <f>NETWORKDAYS.INTL(DATE(YEAR(H1188),MONTH(I1188),DAY(H1188)),DATE(YEAR(I1188),MONTH(I1188),DAY(I1188)),1,[1]LISTAFERIADOS!$B$2:$B$194)</f>
        <v>1</v>
      </c>
      <c r="N1188" s="17" t="str">
        <f>CONCATENATE(HOUR(Tabela132[[#This Row],[DATA INICIO]]),":",MINUTE(Tabela132[[#This Row],[DATA INICIO]]))</f>
        <v>17:23</v>
      </c>
      <c r="O1188" s="12"/>
    </row>
    <row r="1189" spans="1:15" ht="51" hidden="1" x14ac:dyDescent="0.25">
      <c r="A1189" s="30" t="s">
        <v>15</v>
      </c>
      <c r="B1189" s="23" t="s">
        <v>845</v>
      </c>
      <c r="C1189" s="31" t="s">
        <v>222</v>
      </c>
      <c r="D1189" s="32" t="s">
        <v>47</v>
      </c>
      <c r="E1189" s="11" t="str">
        <f>CONCATENATE(Tabela132[[#This Row],[TRAMITE_SETOR]],"_Atualiz")</f>
        <v>CLC_Atualiz</v>
      </c>
      <c r="F1189" s="12" t="s">
        <v>48</v>
      </c>
      <c r="G1189" s="12"/>
      <c r="H1189" s="33">
        <v>42384.743750000001</v>
      </c>
      <c r="I1189" s="33">
        <v>42387.62222222222</v>
      </c>
      <c r="J1189" s="1" t="s">
        <v>124</v>
      </c>
      <c r="K1189" s="14">
        <f t="shared" si="36"/>
        <v>2.8784722222189885</v>
      </c>
      <c r="L1189" s="15">
        <f t="shared" si="37"/>
        <v>2.8784722222189885</v>
      </c>
      <c r="M1189" s="16">
        <f>NETWORKDAYS.INTL(DATE(YEAR(H1189),MONTH(I1189),DAY(H1189)),DATE(YEAR(I1189),MONTH(I1189),DAY(I1189)),1,[1]LISTAFERIADOS!$B$2:$B$194)</f>
        <v>2</v>
      </c>
      <c r="N1189" s="17" t="str">
        <f>CONCATENATE(HOUR(Tabela132[[#This Row],[DATA INICIO]]),":",MINUTE(Tabela132[[#This Row],[DATA INICIO]]))</f>
        <v>17:51</v>
      </c>
      <c r="O1189" s="12"/>
    </row>
    <row r="1190" spans="1:15" ht="38.25" hidden="1" x14ac:dyDescent="0.25">
      <c r="A1190" s="30" t="s">
        <v>15</v>
      </c>
      <c r="B1190" s="23" t="s">
        <v>845</v>
      </c>
      <c r="C1190" s="31" t="s">
        <v>222</v>
      </c>
      <c r="D1190" s="32" t="s">
        <v>35</v>
      </c>
      <c r="E1190" s="11" t="str">
        <f>CONCATENATE(Tabela132[[#This Row],[TRAMITE_SETOR]],"_Atualiz")</f>
        <v>SECADM_Atualiz</v>
      </c>
      <c r="F1190" s="12" t="s">
        <v>36</v>
      </c>
      <c r="G1190" s="12"/>
      <c r="H1190" s="33">
        <v>42387.62222222222</v>
      </c>
      <c r="I1190" s="33">
        <v>42387.739583333336</v>
      </c>
      <c r="J1190" s="1" t="s">
        <v>364</v>
      </c>
      <c r="K1190" s="14">
        <f t="shared" si="36"/>
        <v>0.117361111115315</v>
      </c>
      <c r="L1190" s="15">
        <f t="shared" si="37"/>
        <v>0.117361111115315</v>
      </c>
      <c r="M1190" s="16">
        <f>NETWORKDAYS.INTL(DATE(YEAR(H1190),MONTH(I1190),DAY(H1190)),DATE(YEAR(I1190),MONTH(I1190),DAY(I1190)),1,[1]LISTAFERIADOS!$B$2:$B$194)</f>
        <v>1</v>
      </c>
      <c r="N1190" s="17" t="str">
        <f>CONCATENATE(HOUR(Tabela132[[#This Row],[DATA INICIO]]),":",MINUTE(Tabela132[[#This Row],[DATA INICIO]]))</f>
        <v>14:56</v>
      </c>
      <c r="O1190" s="12"/>
    </row>
    <row r="1191" spans="1:15" ht="140.25" hidden="1" x14ac:dyDescent="0.25">
      <c r="A1191" s="30" t="s">
        <v>15</v>
      </c>
      <c r="B1191" s="23" t="s">
        <v>845</v>
      </c>
      <c r="C1191" s="31" t="s">
        <v>222</v>
      </c>
      <c r="D1191" s="32" t="s">
        <v>66</v>
      </c>
      <c r="E1191" s="11" t="str">
        <f>CONCATENATE(Tabela132[[#This Row],[TRAMITE_SETOR]],"_Atualiz")</f>
        <v>CPL_Atualiz</v>
      </c>
      <c r="F1191" s="12" t="s">
        <v>67</v>
      </c>
      <c r="G1191" s="12"/>
      <c r="H1191" s="33">
        <v>42387.739583333336</v>
      </c>
      <c r="I1191" s="33">
        <v>42388.701388888891</v>
      </c>
      <c r="J1191" s="1" t="s">
        <v>365</v>
      </c>
      <c r="K1191" s="14">
        <f t="shared" si="36"/>
        <v>0.96180555555474712</v>
      </c>
      <c r="L1191" s="15">
        <f t="shared" si="37"/>
        <v>0.96180555555474712</v>
      </c>
      <c r="M1191" s="16">
        <f>NETWORKDAYS.INTL(DATE(YEAR(H1191),MONTH(I1191),DAY(H1191)),DATE(YEAR(I1191),MONTH(I1191),DAY(I1191)),1,[1]LISTAFERIADOS!$B$2:$B$194)</f>
        <v>2</v>
      </c>
      <c r="N1191" s="17" t="str">
        <f>CONCATENATE(HOUR(Tabela132[[#This Row],[DATA INICIO]]),":",MINUTE(Tabela132[[#This Row],[DATA INICIO]]))</f>
        <v>17:45</v>
      </c>
      <c r="O1191" s="12"/>
    </row>
    <row r="1192" spans="1:15" ht="38.25" hidden="1" x14ac:dyDescent="0.25">
      <c r="A1192" s="30" t="s">
        <v>15</v>
      </c>
      <c r="B1192" s="23" t="s">
        <v>845</v>
      </c>
      <c r="C1192" s="31" t="s">
        <v>222</v>
      </c>
      <c r="D1192" s="32" t="s">
        <v>69</v>
      </c>
      <c r="E1192" s="11" t="str">
        <f>CONCATENATE(Tabela132[[#This Row],[TRAMITE_SETOR]],"_Atualiz")</f>
        <v>ASSDG_Atualiz</v>
      </c>
      <c r="F1192" s="12" t="s">
        <v>70</v>
      </c>
      <c r="G1192" s="12"/>
      <c r="H1192" s="33">
        <v>42388.701388888891</v>
      </c>
      <c r="I1192" s="33">
        <v>42389.611111111109</v>
      </c>
      <c r="J1192" s="1" t="s">
        <v>760</v>
      </c>
      <c r="K1192" s="14">
        <f t="shared" si="36"/>
        <v>0.90972222221898846</v>
      </c>
      <c r="L1192" s="15">
        <f t="shared" si="37"/>
        <v>0.90972222221898846</v>
      </c>
      <c r="M1192" s="16">
        <f>NETWORKDAYS.INTL(DATE(YEAR(H1192),MONTH(I1192),DAY(H1192)),DATE(YEAR(I1192),MONTH(I1192),DAY(I1192)),1,[1]LISTAFERIADOS!$B$2:$B$194)</f>
        <v>2</v>
      </c>
      <c r="N1192" s="17" t="str">
        <f>CONCATENATE(HOUR(Tabela132[[#This Row],[DATA INICIO]]),":",MINUTE(Tabela132[[#This Row],[DATA INICIO]]))</f>
        <v>16:50</v>
      </c>
      <c r="O1192" s="12"/>
    </row>
    <row r="1193" spans="1:15" ht="25.5" hidden="1" x14ac:dyDescent="0.25">
      <c r="A1193" s="30" t="s">
        <v>15</v>
      </c>
      <c r="B1193" s="23" t="s">
        <v>845</v>
      </c>
      <c r="C1193" s="31" t="s">
        <v>222</v>
      </c>
      <c r="D1193" s="32" t="s">
        <v>21</v>
      </c>
      <c r="E1193" s="11" t="str">
        <f>CONCATENATE(Tabela132[[#This Row],[TRAMITE_SETOR]],"_Atualiz")</f>
        <v>DG_Atualiz</v>
      </c>
      <c r="F1193" s="12" t="s">
        <v>22</v>
      </c>
      <c r="G1193" s="12"/>
      <c r="H1193" s="33">
        <v>42389.611111111109</v>
      </c>
      <c r="I1193" s="33">
        <v>42389.684027777781</v>
      </c>
      <c r="J1193" s="1" t="s">
        <v>98</v>
      </c>
      <c r="K1193" s="14">
        <f t="shared" si="36"/>
        <v>7.2916666671517305E-2</v>
      </c>
      <c r="L1193" s="15">
        <f t="shared" si="37"/>
        <v>7.2916666671517305E-2</v>
      </c>
      <c r="M1193" s="16">
        <f>NETWORKDAYS.INTL(DATE(YEAR(H1193),MONTH(I1193),DAY(H1193)),DATE(YEAR(I1193),MONTH(I1193),DAY(I1193)),1,[1]LISTAFERIADOS!$B$2:$B$194)</f>
        <v>1</v>
      </c>
      <c r="N1193" s="17" t="str">
        <f>CONCATENATE(HOUR(Tabela132[[#This Row],[DATA INICIO]]),":",MINUTE(Tabela132[[#This Row],[DATA INICIO]]))</f>
        <v>14:40</v>
      </c>
      <c r="O1193" s="12"/>
    </row>
    <row r="1194" spans="1:15" ht="25.5" hidden="1" x14ac:dyDescent="0.25">
      <c r="A1194" s="30" t="s">
        <v>15</v>
      </c>
      <c r="B1194" s="23" t="s">
        <v>845</v>
      </c>
      <c r="C1194" s="31" t="s">
        <v>222</v>
      </c>
      <c r="D1194" s="32" t="s">
        <v>239</v>
      </c>
      <c r="E1194" s="11" t="str">
        <f>CONCATENATE(Tabela132[[#This Row],[TRAMITE_SETOR]],"_Atualiz")</f>
        <v>SLIC_Atualiz</v>
      </c>
      <c r="F1194" s="12" t="s">
        <v>240</v>
      </c>
      <c r="G1194" s="12"/>
      <c r="H1194" s="33">
        <v>42389.684027777781</v>
      </c>
      <c r="I1194" s="33">
        <v>42390.63958333333</v>
      </c>
      <c r="J1194" s="1" t="s">
        <v>286</v>
      </c>
      <c r="K1194" s="14">
        <f t="shared" si="36"/>
        <v>0.95555555554892635</v>
      </c>
      <c r="L1194" s="15">
        <f t="shared" si="37"/>
        <v>0.95555555554892635</v>
      </c>
      <c r="M1194" s="16">
        <f>NETWORKDAYS.INTL(DATE(YEAR(H1194),MONTH(I1194),DAY(H1194)),DATE(YEAR(I1194),MONTH(I1194),DAY(I1194)),1,[1]LISTAFERIADOS!$B$2:$B$194)</f>
        <v>2</v>
      </c>
      <c r="N1194" s="17" t="str">
        <f>CONCATENATE(HOUR(Tabela132[[#This Row],[DATA INICIO]]),":",MINUTE(Tabela132[[#This Row],[DATA INICIO]]))</f>
        <v>16:25</v>
      </c>
      <c r="O1194" s="12"/>
    </row>
    <row r="1195" spans="1:15" ht="25.5" hidden="1" x14ac:dyDescent="0.25">
      <c r="A1195" s="30" t="s">
        <v>15</v>
      </c>
      <c r="B1195" s="23" t="s">
        <v>845</v>
      </c>
      <c r="C1195" s="31" t="s">
        <v>222</v>
      </c>
      <c r="D1195" s="32" t="s">
        <v>66</v>
      </c>
      <c r="E1195" s="11" t="str">
        <f>CONCATENATE(Tabela132[[#This Row],[TRAMITE_SETOR]],"_Atualiz")</f>
        <v>CPL_Atualiz</v>
      </c>
      <c r="F1195" s="12" t="s">
        <v>67</v>
      </c>
      <c r="G1195" s="12"/>
      <c r="H1195" s="33">
        <v>42390.63958333333</v>
      </c>
      <c r="I1195" s="33">
        <v>42390.708333333336</v>
      </c>
      <c r="J1195" s="1" t="s">
        <v>805</v>
      </c>
      <c r="K1195" s="14">
        <f t="shared" si="36"/>
        <v>6.8750000005820766E-2</v>
      </c>
      <c r="L1195" s="15">
        <f t="shared" si="37"/>
        <v>6.8750000005820766E-2</v>
      </c>
      <c r="M1195" s="16">
        <f>NETWORKDAYS.INTL(DATE(YEAR(H1195),MONTH(I1195),DAY(H1195)),DATE(YEAR(I1195),MONTH(I1195),DAY(I1195)),1,[1]LISTAFERIADOS!$B$2:$B$194)</f>
        <v>1</v>
      </c>
      <c r="N1195" s="17" t="str">
        <f>CONCATENATE(HOUR(Tabela132[[#This Row],[DATA INICIO]]),":",MINUTE(Tabela132[[#This Row],[DATA INICIO]]))</f>
        <v>15:21</v>
      </c>
      <c r="O1195" s="12"/>
    </row>
    <row r="1196" spans="1:15" ht="25.5" hidden="1" x14ac:dyDescent="0.25">
      <c r="A1196" s="30" t="s">
        <v>15</v>
      </c>
      <c r="B1196" s="23" t="s">
        <v>845</v>
      </c>
      <c r="C1196" s="31" t="s">
        <v>222</v>
      </c>
      <c r="D1196" s="32" t="s">
        <v>239</v>
      </c>
      <c r="E1196" s="11" t="str">
        <f>CONCATENATE(Tabela132[[#This Row],[TRAMITE_SETOR]],"_Atualiz")</f>
        <v>SLIC_Atualiz</v>
      </c>
      <c r="F1196" s="12" t="s">
        <v>240</v>
      </c>
      <c r="G1196" s="12"/>
      <c r="H1196" s="33">
        <v>42390.708333333336</v>
      </c>
      <c r="I1196" s="33">
        <v>42391.645138888889</v>
      </c>
      <c r="J1196" s="1" t="s">
        <v>801</v>
      </c>
      <c r="K1196" s="14">
        <f t="shared" si="36"/>
        <v>0.93680555555329192</v>
      </c>
      <c r="L1196" s="15">
        <f t="shared" si="37"/>
        <v>0.93680555555329192</v>
      </c>
      <c r="M1196" s="16">
        <f>NETWORKDAYS.INTL(DATE(YEAR(H1196),MONTH(I1196),DAY(H1196)),DATE(YEAR(I1196),MONTH(I1196),DAY(I1196)),1,[1]LISTAFERIADOS!$B$2:$B$194)</f>
        <v>2</v>
      </c>
      <c r="N1196" s="17" t="str">
        <f>CONCATENATE(HOUR(Tabela132[[#This Row],[DATA INICIO]]),":",MINUTE(Tabela132[[#This Row],[DATA INICIO]]))</f>
        <v>17:0</v>
      </c>
      <c r="O1196" s="12"/>
    </row>
    <row r="1197" spans="1:15" ht="38.25" hidden="1" x14ac:dyDescent="0.25">
      <c r="A1197" s="30" t="s">
        <v>15</v>
      </c>
      <c r="B1197" s="23" t="s">
        <v>845</v>
      </c>
      <c r="C1197" s="31" t="s">
        <v>222</v>
      </c>
      <c r="D1197" s="32" t="s">
        <v>66</v>
      </c>
      <c r="E1197" s="11" t="str">
        <f>CONCATENATE(Tabela132[[#This Row],[TRAMITE_SETOR]],"_Atualiz")</f>
        <v>CPL_Atualiz</v>
      </c>
      <c r="F1197" s="12" t="s">
        <v>67</v>
      </c>
      <c r="G1197" s="12"/>
      <c r="H1197" s="33">
        <v>42391.645138888889</v>
      </c>
      <c r="I1197" s="33">
        <v>42405.611805555556</v>
      </c>
      <c r="J1197" s="1" t="s">
        <v>873</v>
      </c>
      <c r="K1197" s="14">
        <f t="shared" si="36"/>
        <v>13.966666666667152</v>
      </c>
      <c r="L1197" s="15">
        <f t="shared" si="37"/>
        <v>13.966666666667152</v>
      </c>
      <c r="M1197" s="16">
        <f>NETWORKDAYS.INTL(DATE(YEAR(H1197),MONTH(I1197),DAY(H1197)),DATE(YEAR(I1197),MONTH(I1197),DAY(I1197)),1,[1]LISTAFERIADOS!$B$2:$B$194)</f>
        <v>-10</v>
      </c>
      <c r="N1197" s="17" t="str">
        <f>CONCATENATE(HOUR(Tabela132[[#This Row],[DATA INICIO]]),":",MINUTE(Tabela132[[#This Row],[DATA INICIO]]))</f>
        <v>15:29</v>
      </c>
      <c r="O1197" s="12"/>
    </row>
    <row r="1198" spans="1:15" ht="38.25" hidden="1" x14ac:dyDescent="0.25">
      <c r="A1198" s="30" t="s">
        <v>15</v>
      </c>
      <c r="B1198" s="23" t="s">
        <v>845</v>
      </c>
      <c r="C1198" s="31" t="s">
        <v>222</v>
      </c>
      <c r="D1198" s="32" t="s">
        <v>69</v>
      </c>
      <c r="E1198" s="11" t="str">
        <f>CONCATENATE(Tabela132[[#This Row],[TRAMITE_SETOR]],"_Atualiz")</f>
        <v>ASSDG_Atualiz</v>
      </c>
      <c r="F1198" s="12" t="s">
        <v>70</v>
      </c>
      <c r="G1198" s="12"/>
      <c r="H1198" s="33">
        <v>42405.611805555556</v>
      </c>
      <c r="I1198" s="33">
        <v>42405.665277777778</v>
      </c>
      <c r="J1198" s="1" t="s">
        <v>481</v>
      </c>
      <c r="K1198" s="14">
        <f t="shared" si="36"/>
        <v>5.3472222221898846E-2</v>
      </c>
      <c r="L1198" s="15">
        <f t="shared" si="37"/>
        <v>5.3472222221898846E-2</v>
      </c>
      <c r="M1198" s="16">
        <f>NETWORKDAYS.INTL(DATE(YEAR(H1198),MONTH(I1198),DAY(H1198)),DATE(YEAR(I1198),MONTH(I1198),DAY(I1198)),1,[1]LISTAFERIADOS!$B$2:$B$194)</f>
        <v>1</v>
      </c>
      <c r="N1198" s="17" t="str">
        <f>CONCATENATE(HOUR(Tabela132[[#This Row],[DATA INICIO]]),":",MINUTE(Tabela132[[#This Row],[DATA INICIO]]))</f>
        <v>14:41</v>
      </c>
      <c r="O1198" s="12"/>
    </row>
    <row r="1199" spans="1:15" ht="25.5" hidden="1" x14ac:dyDescent="0.25">
      <c r="A1199" s="30" t="s">
        <v>15</v>
      </c>
      <c r="B1199" s="23" t="s">
        <v>845</v>
      </c>
      <c r="C1199" s="31" t="s">
        <v>222</v>
      </c>
      <c r="D1199" s="32" t="s">
        <v>21</v>
      </c>
      <c r="E1199" s="11" t="str">
        <f>CONCATENATE(Tabela132[[#This Row],[TRAMITE_SETOR]],"_Atualiz")</f>
        <v>DG_Atualiz</v>
      </c>
      <c r="F1199" s="12" t="s">
        <v>22</v>
      </c>
      <c r="G1199" s="12"/>
      <c r="H1199" s="33">
        <v>42405.665277777778</v>
      </c>
      <c r="I1199" s="33">
        <v>42405.804861111108</v>
      </c>
      <c r="J1199" s="1" t="s">
        <v>98</v>
      </c>
      <c r="K1199" s="14">
        <f t="shared" si="36"/>
        <v>0.13958333332993789</v>
      </c>
      <c r="L1199" s="15">
        <f t="shared" si="37"/>
        <v>0.13958333332993789</v>
      </c>
      <c r="M1199" s="16">
        <f>NETWORKDAYS.INTL(DATE(YEAR(H1199),MONTH(I1199),DAY(H1199)),DATE(YEAR(I1199),MONTH(I1199),DAY(I1199)),1,[1]LISTAFERIADOS!$B$2:$B$194)</f>
        <v>1</v>
      </c>
      <c r="N1199" s="17" t="str">
        <f>CONCATENATE(HOUR(Tabela132[[#This Row],[DATA INICIO]]),":",MINUTE(Tabela132[[#This Row],[DATA INICIO]]))</f>
        <v>15:58</v>
      </c>
      <c r="O1199" s="12"/>
    </row>
    <row r="1200" spans="1:15" ht="38.25" hidden="1" x14ac:dyDescent="0.25">
      <c r="A1200" s="30" t="s">
        <v>15</v>
      </c>
      <c r="B1200" s="23" t="s">
        <v>845</v>
      </c>
      <c r="C1200" s="31" t="s">
        <v>222</v>
      </c>
      <c r="D1200" s="32" t="s">
        <v>35</v>
      </c>
      <c r="E1200" s="11" t="str">
        <f>CONCATENATE(Tabela132[[#This Row],[TRAMITE_SETOR]],"_Atualiz")</f>
        <v>SECADM_Atualiz</v>
      </c>
      <c r="F1200" s="12" t="s">
        <v>36</v>
      </c>
      <c r="G1200" s="12"/>
      <c r="H1200" s="33">
        <v>42405.804861111108</v>
      </c>
      <c r="I1200" s="33">
        <v>42411.799305555556</v>
      </c>
      <c r="J1200" s="1" t="s">
        <v>874</v>
      </c>
      <c r="K1200" s="14">
        <f t="shared" si="36"/>
        <v>5.9944444444481633</v>
      </c>
      <c r="L1200" s="15">
        <f t="shared" si="37"/>
        <v>5.9944444444481633</v>
      </c>
      <c r="M1200" s="16">
        <f>NETWORKDAYS.INTL(DATE(YEAR(H1200),MONTH(I1200),DAY(H1200)),DATE(YEAR(I1200),MONTH(I1200),DAY(I1200)),1,[1]LISTAFERIADOS!$B$2:$B$194)</f>
        <v>3</v>
      </c>
      <c r="N1200" s="17" t="str">
        <f>CONCATENATE(HOUR(Tabela132[[#This Row],[DATA INICIO]]),":",MINUTE(Tabela132[[#This Row],[DATA INICIO]]))</f>
        <v>19:19</v>
      </c>
      <c r="O1200" s="12"/>
    </row>
    <row r="1201" spans="1:15" ht="38.25" hidden="1" x14ac:dyDescent="0.25">
      <c r="A1201" s="30" t="s">
        <v>15</v>
      </c>
      <c r="B1201" s="23" t="s">
        <v>845</v>
      </c>
      <c r="C1201" s="31" t="s">
        <v>222</v>
      </c>
      <c r="D1201" s="32" t="s">
        <v>239</v>
      </c>
      <c r="E1201" s="11" t="str">
        <f>CONCATENATE(Tabela132[[#This Row],[TRAMITE_SETOR]],"_Atualiz")</f>
        <v>SLIC_Atualiz</v>
      </c>
      <c r="F1201" s="12" t="s">
        <v>240</v>
      </c>
      <c r="G1201" s="12"/>
      <c r="H1201" s="33">
        <v>42411.799305555556</v>
      </c>
      <c r="I1201" s="33">
        <v>42412.59652777778</v>
      </c>
      <c r="J1201" s="1" t="s">
        <v>875</v>
      </c>
      <c r="K1201" s="14">
        <f t="shared" si="36"/>
        <v>0.79722222222335404</v>
      </c>
      <c r="L1201" s="15">
        <f t="shared" si="37"/>
        <v>0.79722222222335404</v>
      </c>
      <c r="M1201" s="16">
        <f>NETWORKDAYS.INTL(DATE(YEAR(H1201),MONTH(I1201),DAY(H1201)),DATE(YEAR(I1201),MONTH(I1201),DAY(I1201)),1,[1]LISTAFERIADOS!$B$2:$B$194)</f>
        <v>2</v>
      </c>
      <c r="N1201" s="17" t="str">
        <f>CONCATENATE(HOUR(Tabela132[[#This Row],[DATA INICIO]]),":",MINUTE(Tabela132[[#This Row],[DATA INICIO]]))</f>
        <v>19:11</v>
      </c>
      <c r="O1201" s="12"/>
    </row>
    <row r="1202" spans="1:15" ht="51" hidden="1" x14ac:dyDescent="0.25">
      <c r="A1202" s="30" t="s">
        <v>15</v>
      </c>
      <c r="B1202" s="23" t="s">
        <v>845</v>
      </c>
      <c r="C1202" s="31" t="s">
        <v>222</v>
      </c>
      <c r="D1202" s="32" t="s">
        <v>54</v>
      </c>
      <c r="E1202" s="11" t="str">
        <f>CONCATENATE(Tabela132[[#This Row],[TRAMITE_SETOR]],"_Atualiz")</f>
        <v>SCON_Atualiz</v>
      </c>
      <c r="F1202" s="12" t="s">
        <v>55</v>
      </c>
      <c r="G1202" s="12"/>
      <c r="H1202" s="33">
        <v>42412.59652777778</v>
      </c>
      <c r="I1202" s="33">
        <v>42412.727777777778</v>
      </c>
      <c r="J1202" s="1" t="s">
        <v>876</v>
      </c>
      <c r="K1202" s="14">
        <f t="shared" si="36"/>
        <v>0.13124999999854481</v>
      </c>
      <c r="L1202" s="15">
        <f t="shared" si="37"/>
        <v>0.13124999999854481</v>
      </c>
      <c r="M1202" s="16">
        <f>NETWORKDAYS.INTL(DATE(YEAR(H1202),MONTH(I1202),DAY(H1202)),DATE(YEAR(I1202),MONTH(I1202),DAY(I1202)),1,[1]LISTAFERIADOS!$B$2:$B$194)</f>
        <v>1</v>
      </c>
      <c r="N1202" s="17" t="str">
        <f>CONCATENATE(HOUR(Tabela132[[#This Row],[DATA INICIO]]),":",MINUTE(Tabela132[[#This Row],[DATA INICIO]]))</f>
        <v>14:19</v>
      </c>
      <c r="O1202" s="12"/>
    </row>
    <row r="1203" spans="1:15" ht="102" hidden="1" x14ac:dyDescent="0.25">
      <c r="A1203" s="30" t="s">
        <v>15</v>
      </c>
      <c r="B1203" s="23" t="s">
        <v>845</v>
      </c>
      <c r="C1203" s="31" t="s">
        <v>222</v>
      </c>
      <c r="D1203" s="32" t="s">
        <v>239</v>
      </c>
      <c r="E1203" s="11" t="str">
        <f>CONCATENATE(Tabela132[[#This Row],[TRAMITE_SETOR]],"_Atualiz")</f>
        <v>SLIC_Atualiz</v>
      </c>
      <c r="F1203" s="12" t="s">
        <v>240</v>
      </c>
      <c r="G1203" s="12"/>
      <c r="H1203" s="33">
        <v>42412.727777777778</v>
      </c>
      <c r="I1203" s="33">
        <v>42412.734722222223</v>
      </c>
      <c r="J1203" s="1" t="s">
        <v>877</v>
      </c>
      <c r="K1203" s="14">
        <f t="shared" si="36"/>
        <v>6.9444444452528842E-3</v>
      </c>
      <c r="L1203" s="15">
        <f t="shared" si="37"/>
        <v>6.9444444452528842E-3</v>
      </c>
      <c r="M1203" s="16">
        <f>NETWORKDAYS.INTL(DATE(YEAR(H1203),MONTH(I1203),DAY(H1203)),DATE(YEAR(I1203),MONTH(I1203),DAY(I1203)),1,[1]LISTAFERIADOS!$B$2:$B$194)</f>
        <v>1</v>
      </c>
      <c r="N1203" s="17" t="str">
        <f>CONCATENATE(HOUR(Tabela132[[#This Row],[DATA INICIO]]),":",MINUTE(Tabela132[[#This Row],[DATA INICIO]]))</f>
        <v>17:28</v>
      </c>
      <c r="O1203" s="12"/>
    </row>
    <row r="1204" spans="1:15" ht="51" hidden="1" x14ac:dyDescent="0.25">
      <c r="A1204" s="30" t="s">
        <v>15</v>
      </c>
      <c r="B1204" s="23" t="s">
        <v>845</v>
      </c>
      <c r="C1204" s="31" t="s">
        <v>222</v>
      </c>
      <c r="D1204" s="32" t="s">
        <v>47</v>
      </c>
      <c r="E1204" s="11" t="str">
        <f>CONCATENATE(Tabela132[[#This Row],[TRAMITE_SETOR]],"_Atualiz")</f>
        <v>CLC_Atualiz</v>
      </c>
      <c r="F1204" s="12" t="s">
        <v>48</v>
      </c>
      <c r="G1204" s="12"/>
      <c r="H1204" s="33">
        <v>42412.734722222223</v>
      </c>
      <c r="I1204" s="33">
        <v>42415.604861111111</v>
      </c>
      <c r="J1204" s="1" t="s">
        <v>434</v>
      </c>
      <c r="K1204" s="14">
        <f t="shared" si="36"/>
        <v>2.8701388888875954</v>
      </c>
      <c r="L1204" s="15">
        <f t="shared" si="37"/>
        <v>2.8701388888875954</v>
      </c>
      <c r="M1204" s="16">
        <f>NETWORKDAYS.INTL(DATE(YEAR(H1204),MONTH(I1204),DAY(H1204)),DATE(YEAR(I1204),MONTH(I1204),DAY(I1204)),1,[1]LISTAFERIADOS!$B$2:$B$194)</f>
        <v>2</v>
      </c>
      <c r="N1204" s="17" t="str">
        <f>CONCATENATE(HOUR(Tabela132[[#This Row],[DATA INICIO]]),":",MINUTE(Tabela132[[#This Row],[DATA INICIO]]))</f>
        <v>17:38</v>
      </c>
      <c r="O1204" s="12"/>
    </row>
    <row r="1205" spans="1:15" ht="51" hidden="1" x14ac:dyDescent="0.25">
      <c r="A1205" s="30" t="s">
        <v>15</v>
      </c>
      <c r="B1205" s="23" t="s">
        <v>845</v>
      </c>
      <c r="C1205" s="31" t="s">
        <v>222</v>
      </c>
      <c r="D1205" s="32" t="s">
        <v>35</v>
      </c>
      <c r="E1205" s="11" t="str">
        <f>CONCATENATE(Tabela132[[#This Row],[TRAMITE_SETOR]],"_Atualiz")</f>
        <v>SECADM_Atualiz</v>
      </c>
      <c r="F1205" s="12" t="s">
        <v>36</v>
      </c>
      <c r="G1205" s="12"/>
      <c r="H1205" s="33">
        <v>42415.604861111111</v>
      </c>
      <c r="I1205" s="33">
        <v>42415.634722222225</v>
      </c>
      <c r="J1205" s="1" t="s">
        <v>124</v>
      </c>
      <c r="K1205" s="14">
        <f t="shared" si="36"/>
        <v>2.9861111113859806E-2</v>
      </c>
      <c r="L1205" s="15">
        <f t="shared" si="37"/>
        <v>2.9861111113859806E-2</v>
      </c>
      <c r="M1205" s="16">
        <f>NETWORKDAYS.INTL(DATE(YEAR(H1205),MONTH(I1205),DAY(H1205)),DATE(YEAR(I1205),MONTH(I1205),DAY(I1205)),1,[1]LISTAFERIADOS!$B$2:$B$194)</f>
        <v>1</v>
      </c>
      <c r="N1205" s="17" t="str">
        <f>CONCATENATE(HOUR(Tabela132[[#This Row],[DATA INICIO]]),":",MINUTE(Tabela132[[#This Row],[DATA INICIO]]))</f>
        <v>14:31</v>
      </c>
      <c r="O1205" s="12"/>
    </row>
    <row r="1206" spans="1:15" ht="140.25" hidden="1" x14ac:dyDescent="0.25">
      <c r="A1206" s="30" t="s">
        <v>15</v>
      </c>
      <c r="B1206" s="23" t="s">
        <v>845</v>
      </c>
      <c r="C1206" s="31" t="s">
        <v>222</v>
      </c>
      <c r="D1206" s="32" t="s">
        <v>66</v>
      </c>
      <c r="E1206" s="11" t="str">
        <f>CONCATENATE(Tabela132[[#This Row],[TRAMITE_SETOR]],"_Atualiz")</f>
        <v>CPL_Atualiz</v>
      </c>
      <c r="F1206" s="12" t="s">
        <v>67</v>
      </c>
      <c r="G1206" s="12"/>
      <c r="H1206" s="33">
        <v>42415.634722222225</v>
      </c>
      <c r="I1206" s="33">
        <v>42416.588888888888</v>
      </c>
      <c r="J1206" s="1" t="s">
        <v>878</v>
      </c>
      <c r="K1206" s="14">
        <f t="shared" si="36"/>
        <v>0.95416666666278616</v>
      </c>
      <c r="L1206" s="15">
        <f t="shared" si="37"/>
        <v>0.95416666666278616</v>
      </c>
      <c r="M1206" s="16">
        <f>NETWORKDAYS.INTL(DATE(YEAR(H1206),MONTH(I1206),DAY(H1206)),DATE(YEAR(I1206),MONTH(I1206),DAY(I1206)),1,[1]LISTAFERIADOS!$B$2:$B$194)</f>
        <v>2</v>
      </c>
      <c r="N1206" s="17" t="str">
        <f>CONCATENATE(HOUR(Tabela132[[#This Row],[DATA INICIO]]),":",MINUTE(Tabela132[[#This Row],[DATA INICIO]]))</f>
        <v>15:14</v>
      </c>
      <c r="O1206" s="12"/>
    </row>
    <row r="1207" spans="1:15" ht="38.25" hidden="1" x14ac:dyDescent="0.25">
      <c r="A1207" s="30" t="s">
        <v>15</v>
      </c>
      <c r="B1207" s="23" t="s">
        <v>845</v>
      </c>
      <c r="C1207" s="31" t="s">
        <v>222</v>
      </c>
      <c r="D1207" s="32" t="s">
        <v>69</v>
      </c>
      <c r="E1207" s="11" t="str">
        <f>CONCATENATE(Tabela132[[#This Row],[TRAMITE_SETOR]],"_Atualiz")</f>
        <v>ASSDG_Atualiz</v>
      </c>
      <c r="F1207" s="12" t="s">
        <v>70</v>
      </c>
      <c r="G1207" s="12"/>
      <c r="H1207" s="33">
        <v>42416.588888888888</v>
      </c>
      <c r="I1207" s="33">
        <v>42424.647222222222</v>
      </c>
      <c r="J1207" s="1" t="s">
        <v>284</v>
      </c>
      <c r="K1207" s="14">
        <f t="shared" si="36"/>
        <v>8.0583333333343035</v>
      </c>
      <c r="L1207" s="15">
        <f t="shared" si="37"/>
        <v>8.0583333333343035</v>
      </c>
      <c r="M1207" s="16">
        <f>NETWORKDAYS.INTL(DATE(YEAR(H1207),MONTH(I1207),DAY(H1207)),DATE(YEAR(I1207),MONTH(I1207),DAY(I1207)),1,[1]LISTAFERIADOS!$B$2:$B$194)</f>
        <v>7</v>
      </c>
      <c r="N1207" s="17" t="str">
        <f>CONCATENATE(HOUR(Tabela132[[#This Row],[DATA INICIO]]),":",MINUTE(Tabela132[[#This Row],[DATA INICIO]]))</f>
        <v>14:8</v>
      </c>
      <c r="O1207" s="12"/>
    </row>
    <row r="1208" spans="1:15" ht="25.5" hidden="1" x14ac:dyDescent="0.25">
      <c r="A1208" s="30" t="s">
        <v>15</v>
      </c>
      <c r="B1208" s="23" t="s">
        <v>845</v>
      </c>
      <c r="C1208" s="31" t="s">
        <v>222</v>
      </c>
      <c r="D1208" s="32" t="s">
        <v>38</v>
      </c>
      <c r="E1208" s="11" t="str">
        <f>CONCATENATE(Tabela132[[#This Row],[TRAMITE_SETOR]],"_Atualiz")</f>
        <v>SPO_Atualiz</v>
      </c>
      <c r="F1208" s="12" t="s">
        <v>39</v>
      </c>
      <c r="G1208" s="12"/>
      <c r="H1208" s="33">
        <v>42424.647222222222</v>
      </c>
      <c r="I1208" s="33">
        <v>42425.728472222225</v>
      </c>
      <c r="J1208" s="1" t="s">
        <v>273</v>
      </c>
      <c r="K1208" s="14">
        <f t="shared" si="36"/>
        <v>1.0812500000029104</v>
      </c>
      <c r="L1208" s="15">
        <f t="shared" si="37"/>
        <v>1.0812500000029104</v>
      </c>
      <c r="M1208" s="16">
        <f>NETWORKDAYS.INTL(DATE(YEAR(H1208),MONTH(I1208),DAY(H1208)),DATE(YEAR(I1208),MONTH(I1208),DAY(I1208)),1,[1]LISTAFERIADOS!$B$2:$B$194)</f>
        <v>2</v>
      </c>
      <c r="N1208" s="17" t="str">
        <f>CONCATENATE(HOUR(Tabela132[[#This Row],[DATA INICIO]]),":",MINUTE(Tabela132[[#This Row],[DATA INICIO]]))</f>
        <v>15:32</v>
      </c>
      <c r="O1208" s="12"/>
    </row>
    <row r="1209" spans="1:15" ht="25.5" hidden="1" x14ac:dyDescent="0.25">
      <c r="A1209" s="30" t="s">
        <v>15</v>
      </c>
      <c r="B1209" s="23" t="s">
        <v>845</v>
      </c>
      <c r="C1209" s="31" t="s">
        <v>222</v>
      </c>
      <c r="D1209" s="32" t="s">
        <v>41</v>
      </c>
      <c r="E1209" s="11" t="str">
        <f>CONCATENATE(Tabela132[[#This Row],[TRAMITE_SETOR]],"_Atualiz")</f>
        <v>CO_Atualiz</v>
      </c>
      <c r="F1209" s="12" t="s">
        <v>42</v>
      </c>
      <c r="G1209" s="12"/>
      <c r="H1209" s="33">
        <v>42425.728472222225</v>
      </c>
      <c r="I1209" s="33">
        <v>42425.776388888888</v>
      </c>
      <c r="J1209" s="1" t="s">
        <v>43</v>
      </c>
      <c r="K1209" s="14">
        <f t="shared" si="36"/>
        <v>4.7916666662786156E-2</v>
      </c>
      <c r="L1209" s="15">
        <f t="shared" si="37"/>
        <v>4.7916666662786156E-2</v>
      </c>
      <c r="M1209" s="16">
        <f>NETWORKDAYS.INTL(DATE(YEAR(H1209),MONTH(I1209),DAY(H1209)),DATE(YEAR(I1209),MONTH(I1209),DAY(I1209)),1,[1]LISTAFERIADOS!$B$2:$B$194)</f>
        <v>1</v>
      </c>
      <c r="N1209" s="17" t="str">
        <f>CONCATENATE(HOUR(Tabela132[[#This Row],[DATA INICIO]]),":",MINUTE(Tabela132[[#This Row],[DATA INICIO]]))</f>
        <v>17:29</v>
      </c>
      <c r="O1209" s="12"/>
    </row>
    <row r="1210" spans="1:15" ht="51" hidden="1" x14ac:dyDescent="0.25">
      <c r="A1210" s="30" t="s">
        <v>15</v>
      </c>
      <c r="B1210" s="23" t="s">
        <v>845</v>
      </c>
      <c r="C1210" s="31" t="s">
        <v>222</v>
      </c>
      <c r="D1210" s="32" t="s">
        <v>44</v>
      </c>
      <c r="E1210" s="11" t="str">
        <f>CONCATENATE(Tabela132[[#This Row],[TRAMITE_SETOR]],"_Atualiz")</f>
        <v>SECOFC_Atualiz</v>
      </c>
      <c r="F1210" s="12" t="s">
        <v>45</v>
      </c>
      <c r="G1210" s="12"/>
      <c r="H1210" s="33">
        <v>42425.776388888888</v>
      </c>
      <c r="I1210" s="33">
        <v>42426.556250000001</v>
      </c>
      <c r="J1210" s="1" t="s">
        <v>46</v>
      </c>
      <c r="K1210" s="14">
        <f t="shared" si="36"/>
        <v>0.77986111111385981</v>
      </c>
      <c r="L1210" s="15">
        <f t="shared" si="37"/>
        <v>0.77986111111385981</v>
      </c>
      <c r="M1210" s="16">
        <f>NETWORKDAYS.INTL(DATE(YEAR(H1210),MONTH(I1210),DAY(H1210)),DATE(YEAR(I1210),MONTH(I1210),DAY(I1210)),1,[1]LISTAFERIADOS!$B$2:$B$194)</f>
        <v>2</v>
      </c>
      <c r="N1210" s="17" t="str">
        <f>CONCATENATE(HOUR(Tabela132[[#This Row],[DATA INICIO]]),":",MINUTE(Tabela132[[#This Row],[DATA INICIO]]))</f>
        <v>18:38</v>
      </c>
      <c r="O1210" s="12"/>
    </row>
    <row r="1211" spans="1:15" ht="38.25" hidden="1" x14ac:dyDescent="0.25">
      <c r="A1211" s="30" t="s">
        <v>15</v>
      </c>
      <c r="B1211" s="23" t="s">
        <v>845</v>
      </c>
      <c r="C1211" s="31" t="s">
        <v>222</v>
      </c>
      <c r="D1211" s="32" t="s">
        <v>69</v>
      </c>
      <c r="E1211" s="11" t="str">
        <f>CONCATENATE(Tabela132[[#This Row],[TRAMITE_SETOR]],"_Atualiz")</f>
        <v>ASSDG_Atualiz</v>
      </c>
      <c r="F1211" s="12" t="s">
        <v>70</v>
      </c>
      <c r="G1211" s="12"/>
      <c r="H1211" s="33">
        <v>42426.556250000001</v>
      </c>
      <c r="I1211" s="33">
        <v>42426.709027777775</v>
      </c>
      <c r="J1211" s="1" t="s">
        <v>879</v>
      </c>
      <c r="K1211" s="14">
        <f t="shared" si="36"/>
        <v>0.15277777777373558</v>
      </c>
      <c r="L1211" s="15">
        <f t="shared" si="37"/>
        <v>0.15277777777373558</v>
      </c>
      <c r="M1211" s="16">
        <f>NETWORKDAYS.INTL(DATE(YEAR(H1211),MONTH(I1211),DAY(H1211)),DATE(YEAR(I1211),MONTH(I1211),DAY(I1211)),1,[1]LISTAFERIADOS!$B$2:$B$194)</f>
        <v>1</v>
      </c>
      <c r="N1211" s="17" t="str">
        <f>CONCATENATE(HOUR(Tabela132[[#This Row],[DATA INICIO]]),":",MINUTE(Tabela132[[#This Row],[DATA INICIO]]))</f>
        <v>13:21</v>
      </c>
      <c r="O1211" s="12"/>
    </row>
    <row r="1212" spans="1:15" ht="63.75" hidden="1" x14ac:dyDescent="0.25">
      <c r="A1212" s="30" t="s">
        <v>15</v>
      </c>
      <c r="B1212" s="23" t="s">
        <v>845</v>
      </c>
      <c r="C1212" s="31" t="s">
        <v>222</v>
      </c>
      <c r="D1212" s="32" t="s">
        <v>21</v>
      </c>
      <c r="E1212" s="11" t="str">
        <f>CONCATENATE(Tabela132[[#This Row],[TRAMITE_SETOR]],"_Atualiz")</f>
        <v>DG_Atualiz</v>
      </c>
      <c r="F1212" s="12" t="s">
        <v>22</v>
      </c>
      <c r="G1212" s="12"/>
      <c r="H1212" s="33">
        <v>42426.709027777775</v>
      </c>
      <c r="I1212" s="33">
        <v>42426.744444444441</v>
      </c>
      <c r="J1212" s="1" t="s">
        <v>880</v>
      </c>
      <c r="K1212" s="14">
        <f t="shared" si="36"/>
        <v>3.5416666665696539E-2</v>
      </c>
      <c r="L1212" s="15">
        <f t="shared" si="37"/>
        <v>3.5416666665696539E-2</v>
      </c>
      <c r="M1212" s="16">
        <f>NETWORKDAYS.INTL(DATE(YEAR(H1212),MONTH(I1212),DAY(H1212)),DATE(YEAR(I1212),MONTH(I1212),DAY(I1212)),1,[1]LISTAFERIADOS!$B$2:$B$194)</f>
        <v>1</v>
      </c>
      <c r="N1212" s="17" t="str">
        <f>CONCATENATE(HOUR(Tabela132[[#This Row],[DATA INICIO]]),":",MINUTE(Tabela132[[#This Row],[DATA INICIO]]))</f>
        <v>17:1</v>
      </c>
      <c r="O1212" s="12"/>
    </row>
    <row r="1213" spans="1:15" ht="25.5" hidden="1" x14ac:dyDescent="0.25">
      <c r="A1213" s="30" t="s">
        <v>15</v>
      </c>
      <c r="B1213" s="23" t="s">
        <v>845</v>
      </c>
      <c r="C1213" s="31" t="s">
        <v>222</v>
      </c>
      <c r="D1213" s="32" t="s">
        <v>239</v>
      </c>
      <c r="E1213" s="11" t="str">
        <f>CONCATENATE(Tabela132[[#This Row],[TRAMITE_SETOR]],"_Atualiz")</f>
        <v>SLIC_Atualiz</v>
      </c>
      <c r="F1213" s="12" t="s">
        <v>240</v>
      </c>
      <c r="G1213" s="12"/>
      <c r="H1213" s="33">
        <v>42426.744444444441</v>
      </c>
      <c r="I1213" s="33">
        <v>42426.78402777778</v>
      </c>
      <c r="J1213" s="1" t="s">
        <v>286</v>
      </c>
      <c r="K1213" s="14">
        <f t="shared" si="36"/>
        <v>3.9583333338669036E-2</v>
      </c>
      <c r="L1213" s="15">
        <f t="shared" si="37"/>
        <v>3.9583333338669036E-2</v>
      </c>
      <c r="M1213" s="16">
        <f>NETWORKDAYS.INTL(DATE(YEAR(H1213),MONTH(I1213),DAY(H1213)),DATE(YEAR(I1213),MONTH(I1213),DAY(I1213)),1,[1]LISTAFERIADOS!$B$2:$B$194)</f>
        <v>1</v>
      </c>
      <c r="N1213" s="17" t="str">
        <f>CONCATENATE(HOUR(Tabela132[[#This Row],[DATA INICIO]]),":",MINUTE(Tabela132[[#This Row],[DATA INICIO]]))</f>
        <v>17:52</v>
      </c>
      <c r="O1213" s="12"/>
    </row>
    <row r="1214" spans="1:15" ht="51" hidden="1" x14ac:dyDescent="0.25">
      <c r="A1214" s="30" t="s">
        <v>15</v>
      </c>
      <c r="B1214" s="23" t="s">
        <v>845</v>
      </c>
      <c r="C1214" s="31" t="s">
        <v>222</v>
      </c>
      <c r="D1214" s="32" t="s">
        <v>66</v>
      </c>
      <c r="E1214" s="11" t="str">
        <f>CONCATENATE(Tabela132[[#This Row],[TRAMITE_SETOR]],"_Atualiz")</f>
        <v>CPL_Atualiz</v>
      </c>
      <c r="F1214" s="12" t="s">
        <v>67</v>
      </c>
      <c r="G1214" s="12"/>
      <c r="H1214" s="33">
        <v>42426.78402777778</v>
      </c>
      <c r="I1214" s="33">
        <v>42426.811111111114</v>
      </c>
      <c r="J1214" s="1" t="s">
        <v>881</v>
      </c>
      <c r="K1214" s="14">
        <f t="shared" si="36"/>
        <v>2.7083333334303461E-2</v>
      </c>
      <c r="L1214" s="15">
        <f t="shared" si="37"/>
        <v>2.7083333334303461E-2</v>
      </c>
      <c r="M1214" s="16">
        <f>NETWORKDAYS.INTL(DATE(YEAR(H1214),MONTH(I1214),DAY(H1214)),DATE(YEAR(I1214),MONTH(I1214),DAY(I1214)),1,[1]LISTAFERIADOS!$B$2:$B$194)</f>
        <v>1</v>
      </c>
      <c r="N1214" s="17" t="str">
        <f>CONCATENATE(HOUR(Tabela132[[#This Row],[DATA INICIO]]),":",MINUTE(Tabela132[[#This Row],[DATA INICIO]]))</f>
        <v>18:49</v>
      </c>
      <c r="O1214" s="12"/>
    </row>
    <row r="1215" spans="1:15" ht="25.5" hidden="1" x14ac:dyDescent="0.25">
      <c r="A1215" s="30" t="s">
        <v>15</v>
      </c>
      <c r="B1215" s="23" t="s">
        <v>845</v>
      </c>
      <c r="C1215" s="31" t="s">
        <v>222</v>
      </c>
      <c r="D1215" s="32" t="s">
        <v>239</v>
      </c>
      <c r="E1215" s="11" t="str">
        <f>CONCATENATE(Tabela132[[#This Row],[TRAMITE_SETOR]],"_Atualiz")</f>
        <v>SLIC_Atualiz</v>
      </c>
      <c r="F1215" s="12" t="s">
        <v>240</v>
      </c>
      <c r="G1215" s="12"/>
      <c r="H1215" s="33">
        <v>42426.811111111114</v>
      </c>
      <c r="I1215" s="33">
        <v>42430.8</v>
      </c>
      <c r="J1215" s="1" t="s">
        <v>251</v>
      </c>
      <c r="K1215" s="14">
        <f t="shared" si="36"/>
        <v>3.9888888888890506</v>
      </c>
      <c r="L1215" s="15">
        <f t="shared" si="37"/>
        <v>3.9888888888890506</v>
      </c>
      <c r="M1215" s="16">
        <f>NETWORKDAYS.INTL(DATE(YEAR(H1215),MONTH(I1215),DAY(H1215)),DATE(YEAR(I1215),MONTH(I1215),DAY(I1215)),1,[1]LISTAFERIADOS!$B$2:$B$194)</f>
        <v>-16</v>
      </c>
      <c r="N1215" s="17" t="str">
        <f>CONCATENATE(HOUR(Tabela132[[#This Row],[DATA INICIO]]),":",MINUTE(Tabela132[[#This Row],[DATA INICIO]]))</f>
        <v>19:28</v>
      </c>
      <c r="O1215" s="12"/>
    </row>
    <row r="1216" spans="1:15" ht="25.5" hidden="1" x14ac:dyDescent="0.25">
      <c r="A1216" s="30" t="s">
        <v>15</v>
      </c>
      <c r="B1216" s="23" t="s">
        <v>845</v>
      </c>
      <c r="C1216" s="31" t="s">
        <v>222</v>
      </c>
      <c r="D1216" s="32" t="s">
        <v>66</v>
      </c>
      <c r="E1216" s="11" t="str">
        <f>CONCATENATE(Tabela132[[#This Row],[TRAMITE_SETOR]],"_Atualiz")</f>
        <v>CPL_Atualiz</v>
      </c>
      <c r="F1216" s="12" t="s">
        <v>67</v>
      </c>
      <c r="G1216" s="12"/>
      <c r="H1216" s="33">
        <v>42430.8</v>
      </c>
      <c r="I1216" s="33">
        <v>42446.715277777781</v>
      </c>
      <c r="J1216" s="1" t="s">
        <v>882</v>
      </c>
      <c r="K1216" s="14">
        <f t="shared" si="36"/>
        <v>15.915277777778101</v>
      </c>
      <c r="L1216" s="15">
        <f t="shared" si="37"/>
        <v>15.915277777778101</v>
      </c>
      <c r="M1216" s="16">
        <f>NETWORKDAYS.INTL(DATE(YEAR(H1216),MONTH(I1216),DAY(H1216)),DATE(YEAR(I1216),MONTH(I1216),DAY(I1216)),1,[1]LISTAFERIADOS!$B$2:$B$194)</f>
        <v>13</v>
      </c>
      <c r="N1216" s="17" t="str">
        <f>CONCATENATE(HOUR(Tabela132[[#This Row],[DATA INICIO]]),":",MINUTE(Tabela132[[#This Row],[DATA INICIO]]))</f>
        <v>19:12</v>
      </c>
      <c r="O1216" s="12"/>
    </row>
    <row r="1217" spans="1:15" ht="38.25" hidden="1" x14ac:dyDescent="0.25">
      <c r="A1217" s="30" t="s">
        <v>15</v>
      </c>
      <c r="B1217" s="23" t="s">
        <v>845</v>
      </c>
      <c r="C1217" s="31" t="s">
        <v>222</v>
      </c>
      <c r="D1217" s="32" t="s">
        <v>69</v>
      </c>
      <c r="E1217" s="11" t="str">
        <f>CONCATENATE(Tabela132[[#This Row],[TRAMITE_SETOR]],"_Atualiz")</f>
        <v>ASSDG_Atualiz</v>
      </c>
      <c r="F1217" s="12" t="s">
        <v>70</v>
      </c>
      <c r="G1217" s="12"/>
      <c r="H1217" s="33">
        <v>42446.715277777781</v>
      </c>
      <c r="I1217" s="33">
        <v>42450.579861111109</v>
      </c>
      <c r="J1217" s="1" t="s">
        <v>481</v>
      </c>
      <c r="K1217" s="14">
        <f t="shared" si="36"/>
        <v>3.8645833333284827</v>
      </c>
      <c r="L1217" s="15">
        <f t="shared" si="37"/>
        <v>3.8645833333284827</v>
      </c>
      <c r="M1217" s="16">
        <f>NETWORKDAYS.INTL(DATE(YEAR(H1217),MONTH(I1217),DAY(H1217)),DATE(YEAR(I1217),MONTH(I1217),DAY(I1217)),1,[1]LISTAFERIADOS!$B$2:$B$194)</f>
        <v>3</v>
      </c>
      <c r="N1217" s="17" t="str">
        <f>CONCATENATE(HOUR(Tabela132[[#This Row],[DATA INICIO]]),":",MINUTE(Tabela132[[#This Row],[DATA INICIO]]))</f>
        <v>17:10</v>
      </c>
      <c r="O1217" s="12"/>
    </row>
    <row r="1218" spans="1:15" ht="25.5" hidden="1" x14ac:dyDescent="0.25">
      <c r="A1218" s="30" t="s">
        <v>15</v>
      </c>
      <c r="B1218" s="23" t="s">
        <v>883</v>
      </c>
      <c r="C1218" s="31" t="s">
        <v>222</v>
      </c>
      <c r="D1218" s="32" t="s">
        <v>28</v>
      </c>
      <c r="E1218" s="11" t="str">
        <f>CONCATENATE(Tabela132[[#This Row],[TRAMITE_SETOR]],"_Atualiz")</f>
        <v>CIP_Atualiz</v>
      </c>
      <c r="F1218" s="12" t="s">
        <v>29</v>
      </c>
      <c r="G1218" s="19" t="s">
        <v>26</v>
      </c>
      <c r="H1218" s="33">
        <v>41220.463888888888</v>
      </c>
      <c r="I1218" s="33">
        <v>41225.463888888888</v>
      </c>
      <c r="J1218" s="2" t="s">
        <v>20</v>
      </c>
      <c r="K1218" s="14">
        <f t="shared" ref="K1218:K1281" si="38">IF(OR(H1218="-",I1218="-"),0,I1218-H1218)</f>
        <v>5</v>
      </c>
      <c r="L1218" s="15">
        <f t="shared" ref="L1218:L1281" si="39">K1218</f>
        <v>5</v>
      </c>
      <c r="M1218" s="16">
        <f>NETWORKDAYS.INTL(DATE(YEAR(H1218),MONTH(I1218),DAY(H1218)),DATE(YEAR(I1218),MONTH(I1218),DAY(I1218)),1,[1]LISTAFERIADOS!$B$2:$B$194)</f>
        <v>4</v>
      </c>
      <c r="N1218" s="17" t="str">
        <f>CONCATENATE(HOUR(Tabela132[[#This Row],[DATA INICIO]]),":",MINUTE(Tabela132[[#This Row],[DATA INICIO]]))</f>
        <v>11:8</v>
      </c>
      <c r="O1218" s="12"/>
    </row>
    <row r="1219" spans="1:15" ht="38.25" hidden="1" x14ac:dyDescent="0.25">
      <c r="A1219" s="30" t="s">
        <v>15</v>
      </c>
      <c r="B1219" s="23" t="s">
        <v>883</v>
      </c>
      <c r="C1219" s="31" t="s">
        <v>222</v>
      </c>
      <c r="D1219" s="32" t="s">
        <v>35</v>
      </c>
      <c r="E1219" s="11" t="str">
        <f>CONCATENATE(Tabela132[[#This Row],[TRAMITE_SETOR]],"_Atualiz")</f>
        <v>SECADM_Atualiz</v>
      </c>
      <c r="F1219" s="12" t="s">
        <v>36</v>
      </c>
      <c r="G1219" s="12"/>
      <c r="H1219" s="33">
        <v>41225.463888888888</v>
      </c>
      <c r="I1219" s="33">
        <v>41225.648611111108</v>
      </c>
      <c r="J1219" s="2" t="s">
        <v>369</v>
      </c>
      <c r="K1219" s="14">
        <f t="shared" si="38"/>
        <v>0.18472222222044365</v>
      </c>
      <c r="L1219" s="15">
        <f t="shared" si="39"/>
        <v>0.18472222222044365</v>
      </c>
      <c r="M1219" s="16">
        <f>NETWORKDAYS.INTL(DATE(YEAR(H1219),MONTH(I1219),DAY(H1219)),DATE(YEAR(I1219),MONTH(I1219),DAY(I1219)),1,[1]LISTAFERIADOS!$B$2:$B$194)</f>
        <v>1</v>
      </c>
      <c r="N1219" s="17" t="str">
        <f>CONCATENATE(HOUR(Tabela132[[#This Row],[DATA INICIO]]),":",MINUTE(Tabela132[[#This Row],[DATA INICIO]]))</f>
        <v>11:8</v>
      </c>
      <c r="O1219" s="12"/>
    </row>
    <row r="1220" spans="1:15" ht="76.5" hidden="1" x14ac:dyDescent="0.25">
      <c r="A1220" s="30" t="s">
        <v>15</v>
      </c>
      <c r="B1220" s="23" t="s">
        <v>883</v>
      </c>
      <c r="C1220" s="31" t="s">
        <v>222</v>
      </c>
      <c r="D1220" s="32" t="s">
        <v>76</v>
      </c>
      <c r="E1220" s="11" t="str">
        <f>CONCATENATE(Tabela132[[#This Row],[TRAMITE_SETOR]],"_Atualiz")</f>
        <v>ACO_Atualiz</v>
      </c>
      <c r="F1220" s="12" t="s">
        <v>77</v>
      </c>
      <c r="G1220" s="12"/>
      <c r="H1220" s="33">
        <v>41225.648611111108</v>
      </c>
      <c r="I1220" s="33">
        <v>41225.651388888888</v>
      </c>
      <c r="J1220" s="2" t="s">
        <v>40</v>
      </c>
      <c r="K1220" s="14">
        <f t="shared" si="38"/>
        <v>2.7777777795563452E-3</v>
      </c>
      <c r="L1220" s="15">
        <f t="shared" si="39"/>
        <v>2.7777777795563452E-3</v>
      </c>
      <c r="M1220" s="16">
        <f>NETWORKDAYS.INTL(DATE(YEAR(H1220),MONTH(I1220),DAY(H1220)),DATE(YEAR(I1220),MONTH(I1220),DAY(I1220)),1,[1]LISTAFERIADOS!$B$2:$B$194)</f>
        <v>1</v>
      </c>
      <c r="N1220" s="17" t="str">
        <f>CONCATENATE(HOUR(Tabela132[[#This Row],[DATA INICIO]]),":",MINUTE(Tabela132[[#This Row],[DATA INICIO]]))</f>
        <v>15:34</v>
      </c>
      <c r="O1220" s="12"/>
    </row>
    <row r="1221" spans="1:15" ht="25.5" hidden="1" x14ac:dyDescent="0.25">
      <c r="A1221" s="30" t="s">
        <v>15</v>
      </c>
      <c r="B1221" s="23" t="s">
        <v>883</v>
      </c>
      <c r="C1221" s="31" t="s">
        <v>222</v>
      </c>
      <c r="D1221" s="32" t="s">
        <v>38</v>
      </c>
      <c r="E1221" s="11" t="str">
        <f>CONCATENATE(Tabela132[[#This Row],[TRAMITE_SETOR]],"_Atualiz")</f>
        <v>SPO_Atualiz</v>
      </c>
      <c r="F1221" s="12" t="s">
        <v>39</v>
      </c>
      <c r="G1221" s="12"/>
      <c r="H1221" s="33">
        <v>41225.651388888888</v>
      </c>
      <c r="I1221" s="33">
        <v>41227.576388888891</v>
      </c>
      <c r="J1221" s="2" t="s">
        <v>58</v>
      </c>
      <c r="K1221" s="14">
        <f t="shared" si="38"/>
        <v>1.9250000000029104</v>
      </c>
      <c r="L1221" s="15">
        <f t="shared" si="39"/>
        <v>1.9250000000029104</v>
      </c>
      <c r="M1221" s="16">
        <f>NETWORKDAYS.INTL(DATE(YEAR(H1221),MONTH(I1221),DAY(H1221)),DATE(YEAR(I1221),MONTH(I1221),DAY(I1221)),1,[1]LISTAFERIADOS!$B$2:$B$194)</f>
        <v>3</v>
      </c>
      <c r="N1221" s="17" t="str">
        <f>CONCATENATE(HOUR(Tabela132[[#This Row],[DATA INICIO]]),":",MINUTE(Tabela132[[#This Row],[DATA INICIO]]))</f>
        <v>15:38</v>
      </c>
      <c r="O1221" s="12"/>
    </row>
    <row r="1222" spans="1:15" ht="25.5" hidden="1" x14ac:dyDescent="0.25">
      <c r="A1222" s="30" t="s">
        <v>15</v>
      </c>
      <c r="B1222" s="23" t="s">
        <v>883</v>
      </c>
      <c r="C1222" s="31" t="s">
        <v>222</v>
      </c>
      <c r="D1222" s="32" t="s">
        <v>41</v>
      </c>
      <c r="E1222" s="11" t="str">
        <f>CONCATENATE(Tabela132[[#This Row],[TRAMITE_SETOR]],"_Atualiz")</f>
        <v>CO_Atualiz</v>
      </c>
      <c r="F1222" s="12" t="s">
        <v>42</v>
      </c>
      <c r="G1222" s="12"/>
      <c r="H1222" s="33">
        <v>41227.576388888891</v>
      </c>
      <c r="I1222" s="33">
        <v>41227.622916666667</v>
      </c>
      <c r="J1222" s="2" t="s">
        <v>59</v>
      </c>
      <c r="K1222" s="14">
        <f t="shared" si="38"/>
        <v>4.6527777776645962E-2</v>
      </c>
      <c r="L1222" s="15">
        <f t="shared" si="39"/>
        <v>4.6527777776645962E-2</v>
      </c>
      <c r="M1222" s="16">
        <f>NETWORKDAYS.INTL(DATE(YEAR(H1222),MONTH(I1222),DAY(H1222)),DATE(YEAR(I1222),MONTH(I1222),DAY(I1222)),1,[1]LISTAFERIADOS!$B$2:$B$194)</f>
        <v>1</v>
      </c>
      <c r="N1222" s="17" t="str">
        <f>CONCATENATE(HOUR(Tabela132[[#This Row],[DATA INICIO]]),":",MINUTE(Tabela132[[#This Row],[DATA INICIO]]))</f>
        <v>13:50</v>
      </c>
      <c r="O1222" s="12"/>
    </row>
    <row r="1223" spans="1:15" ht="51" hidden="1" x14ac:dyDescent="0.25">
      <c r="A1223" s="30" t="s">
        <v>15</v>
      </c>
      <c r="B1223" s="23" t="s">
        <v>883</v>
      </c>
      <c r="C1223" s="31" t="s">
        <v>222</v>
      </c>
      <c r="D1223" s="32" t="s">
        <v>44</v>
      </c>
      <c r="E1223" s="11" t="str">
        <f>CONCATENATE(Tabela132[[#This Row],[TRAMITE_SETOR]],"_Atualiz")</f>
        <v>SECOFC_Atualiz</v>
      </c>
      <c r="F1223" s="12" t="s">
        <v>45</v>
      </c>
      <c r="G1223" s="12"/>
      <c r="H1223" s="33">
        <v>41227.622916666667</v>
      </c>
      <c r="I1223" s="33">
        <v>41227.722916666666</v>
      </c>
      <c r="J1223" s="2" t="s">
        <v>429</v>
      </c>
      <c r="K1223" s="14">
        <f t="shared" si="38"/>
        <v>9.9999999998544808E-2</v>
      </c>
      <c r="L1223" s="15">
        <f t="shared" si="39"/>
        <v>9.9999999998544808E-2</v>
      </c>
      <c r="M1223" s="16">
        <f>NETWORKDAYS.INTL(DATE(YEAR(H1223),MONTH(I1223),DAY(H1223)),DATE(YEAR(I1223),MONTH(I1223),DAY(I1223)),1,[1]LISTAFERIADOS!$B$2:$B$194)</f>
        <v>1</v>
      </c>
      <c r="N1223" s="17" t="str">
        <f>CONCATENATE(HOUR(Tabela132[[#This Row],[DATA INICIO]]),":",MINUTE(Tabela132[[#This Row],[DATA INICIO]]))</f>
        <v>14:57</v>
      </c>
      <c r="O1223" s="12"/>
    </row>
    <row r="1224" spans="1:15" ht="25.5" hidden="1" x14ac:dyDescent="0.25">
      <c r="A1224" s="30" t="s">
        <v>15</v>
      </c>
      <c r="B1224" s="23" t="s">
        <v>883</v>
      </c>
      <c r="C1224" s="31" t="s">
        <v>222</v>
      </c>
      <c r="D1224" s="32" t="s">
        <v>47</v>
      </c>
      <c r="E1224" s="11" t="str">
        <f>CONCATENATE(Tabela132[[#This Row],[TRAMITE_SETOR]],"_Atualiz")</f>
        <v>CLC_Atualiz</v>
      </c>
      <c r="F1224" s="12" t="s">
        <v>48</v>
      </c>
      <c r="G1224" s="12"/>
      <c r="H1224" s="33">
        <v>41227.722916666666</v>
      </c>
      <c r="I1224" s="33">
        <v>41227.776388888888</v>
      </c>
      <c r="J1224" s="2" t="s">
        <v>182</v>
      </c>
      <c r="K1224" s="14">
        <f t="shared" si="38"/>
        <v>5.3472222221898846E-2</v>
      </c>
      <c r="L1224" s="15">
        <f t="shared" si="39"/>
        <v>5.3472222221898846E-2</v>
      </c>
      <c r="M1224" s="16">
        <f>NETWORKDAYS.INTL(DATE(YEAR(H1224),MONTH(I1224),DAY(H1224)),DATE(YEAR(I1224),MONTH(I1224),DAY(I1224)),1,[1]LISTAFERIADOS!$B$2:$B$194)</f>
        <v>1</v>
      </c>
      <c r="N1224" s="17" t="str">
        <f>CONCATENATE(HOUR(Tabela132[[#This Row],[DATA INICIO]]),":",MINUTE(Tabela132[[#This Row],[DATA INICIO]]))</f>
        <v>17:21</v>
      </c>
      <c r="O1224" s="12"/>
    </row>
    <row r="1225" spans="1:15" ht="25.5" hidden="1" x14ac:dyDescent="0.25">
      <c r="A1225" s="30" t="s">
        <v>15</v>
      </c>
      <c r="B1225" s="23" t="s">
        <v>883</v>
      </c>
      <c r="C1225" s="31" t="s">
        <v>222</v>
      </c>
      <c r="D1225" s="32" t="s">
        <v>35</v>
      </c>
      <c r="E1225" s="11" t="str">
        <f>CONCATENATE(Tabela132[[#This Row],[TRAMITE_SETOR]],"_Atualiz")</f>
        <v>SECADM_Atualiz</v>
      </c>
      <c r="F1225" s="12" t="s">
        <v>36</v>
      </c>
      <c r="G1225" s="12"/>
      <c r="H1225" s="33">
        <v>41227.776388888888</v>
      </c>
      <c r="I1225" s="33">
        <v>41227.885416666664</v>
      </c>
      <c r="J1225" s="2" t="s">
        <v>58</v>
      </c>
      <c r="K1225" s="14">
        <f t="shared" si="38"/>
        <v>0.10902777777664596</v>
      </c>
      <c r="L1225" s="15">
        <f t="shared" si="39"/>
        <v>0.10902777777664596</v>
      </c>
      <c r="M1225" s="16">
        <f>NETWORKDAYS.INTL(DATE(YEAR(H1225),MONTH(I1225),DAY(H1225)),DATE(YEAR(I1225),MONTH(I1225),DAY(I1225)),1,[1]LISTAFERIADOS!$B$2:$B$194)</f>
        <v>1</v>
      </c>
      <c r="N1225" s="17" t="str">
        <f>CONCATENATE(HOUR(Tabela132[[#This Row],[DATA INICIO]]),":",MINUTE(Tabela132[[#This Row],[DATA INICIO]]))</f>
        <v>18:38</v>
      </c>
      <c r="O1225" s="12"/>
    </row>
    <row r="1226" spans="1:15" ht="38.25" hidden="1" x14ac:dyDescent="0.25">
      <c r="A1226" s="30" t="s">
        <v>15</v>
      </c>
      <c r="B1226" s="23" t="s">
        <v>883</v>
      </c>
      <c r="C1226" s="31" t="s">
        <v>222</v>
      </c>
      <c r="D1226" s="32" t="s">
        <v>47</v>
      </c>
      <c r="E1226" s="11" t="str">
        <f>CONCATENATE(Tabela132[[#This Row],[TRAMITE_SETOR]],"_Atualiz")</f>
        <v>CLC_Atualiz</v>
      </c>
      <c r="F1226" s="12" t="s">
        <v>48</v>
      </c>
      <c r="G1226" s="12"/>
      <c r="H1226" s="33">
        <v>41227.885416666664</v>
      </c>
      <c r="I1226" s="33">
        <v>41228.527083333334</v>
      </c>
      <c r="J1226" s="2" t="s">
        <v>884</v>
      </c>
      <c r="K1226" s="14">
        <f t="shared" si="38"/>
        <v>0.64166666667006211</v>
      </c>
      <c r="L1226" s="15">
        <f t="shared" si="39"/>
        <v>0.64166666667006211</v>
      </c>
      <c r="M1226" s="16">
        <f>NETWORKDAYS.INTL(DATE(YEAR(H1226),MONTH(I1226),DAY(H1226)),DATE(YEAR(I1226),MONTH(I1226),DAY(I1226)),1,[1]LISTAFERIADOS!$B$2:$B$194)</f>
        <v>1</v>
      </c>
      <c r="N1226" s="17" t="str">
        <f>CONCATENATE(HOUR(Tabela132[[#This Row],[DATA INICIO]]),":",MINUTE(Tabela132[[#This Row],[DATA INICIO]]))</f>
        <v>21:15</v>
      </c>
      <c r="O1226" s="12"/>
    </row>
    <row r="1227" spans="1:15" ht="153" hidden="1" x14ac:dyDescent="0.25">
      <c r="A1227" s="30" t="s">
        <v>15</v>
      </c>
      <c r="B1227" s="23" t="s">
        <v>883</v>
      </c>
      <c r="C1227" s="31" t="s">
        <v>222</v>
      </c>
      <c r="D1227" s="32" t="s">
        <v>50</v>
      </c>
      <c r="E1227" s="11" t="str">
        <f>CONCATENATE(Tabela132[[#This Row],[TRAMITE_SETOR]],"_Atualiz")</f>
        <v>SC_Atualiz</v>
      </c>
      <c r="F1227" s="12" t="s">
        <v>51</v>
      </c>
      <c r="G1227" s="12"/>
      <c r="H1227" s="33">
        <v>41228.527083333334</v>
      </c>
      <c r="I1227" s="33">
        <v>41229.719444444447</v>
      </c>
      <c r="J1227" s="2" t="s">
        <v>885</v>
      </c>
      <c r="K1227" s="14">
        <f t="shared" si="38"/>
        <v>1.1923611111124046</v>
      </c>
      <c r="L1227" s="15">
        <f t="shared" si="39"/>
        <v>1.1923611111124046</v>
      </c>
      <c r="M1227" s="16">
        <f>NETWORKDAYS.INTL(DATE(YEAR(H1227),MONTH(I1227),DAY(H1227)),DATE(YEAR(I1227),MONTH(I1227),DAY(I1227)),1,[1]LISTAFERIADOS!$B$2:$B$194)</f>
        <v>1</v>
      </c>
      <c r="N1227" s="17" t="str">
        <f>CONCATENATE(HOUR(Tabela132[[#This Row],[DATA INICIO]]),":",MINUTE(Tabela132[[#This Row],[DATA INICIO]]))</f>
        <v>12:39</v>
      </c>
      <c r="O1227" s="12"/>
    </row>
    <row r="1228" spans="1:15" ht="25.5" hidden="1" x14ac:dyDescent="0.25">
      <c r="A1228" s="30" t="s">
        <v>15</v>
      </c>
      <c r="B1228" s="23" t="s">
        <v>883</v>
      </c>
      <c r="C1228" s="31" t="s">
        <v>222</v>
      </c>
      <c r="D1228" s="32" t="s">
        <v>47</v>
      </c>
      <c r="E1228" s="11" t="str">
        <f>CONCATENATE(Tabela132[[#This Row],[TRAMITE_SETOR]],"_Atualiz")</f>
        <v>CLC_Atualiz</v>
      </c>
      <c r="F1228" s="12" t="s">
        <v>48</v>
      </c>
      <c r="G1228" s="12"/>
      <c r="H1228" s="33">
        <v>41229.719444444447</v>
      </c>
      <c r="I1228" s="33">
        <v>41229.731944444444</v>
      </c>
      <c r="J1228" s="2" t="s">
        <v>59</v>
      </c>
      <c r="K1228" s="14">
        <f t="shared" si="38"/>
        <v>1.2499999997089617E-2</v>
      </c>
      <c r="L1228" s="15">
        <f t="shared" si="39"/>
        <v>1.2499999997089617E-2</v>
      </c>
      <c r="M1228" s="16">
        <f>NETWORKDAYS.INTL(DATE(YEAR(H1228),MONTH(I1228),DAY(H1228)),DATE(YEAR(I1228),MONTH(I1228),DAY(I1228)),1,[1]LISTAFERIADOS!$B$2:$B$194)</f>
        <v>1</v>
      </c>
      <c r="N1228" s="17" t="str">
        <f>CONCATENATE(HOUR(Tabela132[[#This Row],[DATA INICIO]]),":",MINUTE(Tabela132[[#This Row],[DATA INICIO]]))</f>
        <v>17:16</v>
      </c>
      <c r="O1228" s="12"/>
    </row>
    <row r="1229" spans="1:15" ht="51" hidden="1" x14ac:dyDescent="0.25">
      <c r="A1229" s="30" t="s">
        <v>15</v>
      </c>
      <c r="B1229" s="23" t="s">
        <v>883</v>
      </c>
      <c r="C1229" s="31" t="s">
        <v>222</v>
      </c>
      <c r="D1229" s="32" t="s">
        <v>35</v>
      </c>
      <c r="E1229" s="11" t="str">
        <f>CONCATENATE(Tabela132[[#This Row],[TRAMITE_SETOR]],"_Atualiz")</f>
        <v>SECADM_Atualiz</v>
      </c>
      <c r="F1229" s="12" t="s">
        <v>36</v>
      </c>
      <c r="G1229" s="12"/>
      <c r="H1229" s="33">
        <v>41229.731944444444</v>
      </c>
      <c r="I1229" s="33">
        <v>41229.869444444441</v>
      </c>
      <c r="J1229" s="2" t="s">
        <v>771</v>
      </c>
      <c r="K1229" s="14">
        <f t="shared" si="38"/>
        <v>0.13749999999708962</v>
      </c>
      <c r="L1229" s="15">
        <f t="shared" si="39"/>
        <v>0.13749999999708962</v>
      </c>
      <c r="M1229" s="16">
        <f>NETWORKDAYS.INTL(DATE(YEAR(H1229),MONTH(I1229),DAY(H1229)),DATE(YEAR(I1229),MONTH(I1229),DAY(I1229)),1,[1]LISTAFERIADOS!$B$2:$B$194)</f>
        <v>1</v>
      </c>
      <c r="N1229" s="17" t="str">
        <f>CONCATENATE(HOUR(Tabela132[[#This Row],[DATA INICIO]]),":",MINUTE(Tabela132[[#This Row],[DATA INICIO]]))</f>
        <v>17:34</v>
      </c>
      <c r="O1229" s="12"/>
    </row>
    <row r="1230" spans="1:15" ht="25.5" hidden="1" x14ac:dyDescent="0.25">
      <c r="A1230" s="30" t="s">
        <v>15</v>
      </c>
      <c r="B1230" s="23" t="s">
        <v>883</v>
      </c>
      <c r="C1230" s="31" t="s">
        <v>222</v>
      </c>
      <c r="D1230" s="32" t="s">
        <v>21</v>
      </c>
      <c r="E1230" s="11" t="str">
        <f>CONCATENATE(Tabela132[[#This Row],[TRAMITE_SETOR]],"_Atualiz")</f>
        <v>DG_Atualiz</v>
      </c>
      <c r="F1230" s="12" t="s">
        <v>22</v>
      </c>
      <c r="G1230" s="12"/>
      <c r="H1230" s="33">
        <v>41229.869444444441</v>
      </c>
      <c r="I1230" s="33">
        <v>41232.595138888886</v>
      </c>
      <c r="J1230" s="2" t="s">
        <v>635</v>
      </c>
      <c r="K1230" s="14">
        <f t="shared" si="38"/>
        <v>2.7256944444452529</v>
      </c>
      <c r="L1230" s="15">
        <f t="shared" si="39"/>
        <v>2.7256944444452529</v>
      </c>
      <c r="M1230" s="16">
        <f>NETWORKDAYS.INTL(DATE(YEAR(H1230),MONTH(I1230),DAY(H1230)),DATE(YEAR(I1230),MONTH(I1230),DAY(I1230)),1,[1]LISTAFERIADOS!$B$2:$B$194)</f>
        <v>2</v>
      </c>
      <c r="N1230" s="17" t="str">
        <f>CONCATENATE(HOUR(Tabela132[[#This Row],[DATA INICIO]]),":",MINUTE(Tabela132[[#This Row],[DATA INICIO]]))</f>
        <v>20:52</v>
      </c>
      <c r="O1230" s="12"/>
    </row>
    <row r="1231" spans="1:15" ht="51" hidden="1" x14ac:dyDescent="0.25">
      <c r="A1231" s="30" t="s">
        <v>15</v>
      </c>
      <c r="B1231" s="23" t="s">
        <v>883</v>
      </c>
      <c r="C1231" s="31" t="s">
        <v>222</v>
      </c>
      <c r="D1231" s="32" t="s">
        <v>239</v>
      </c>
      <c r="E1231" s="11" t="str">
        <f>CONCATENATE(Tabela132[[#This Row],[TRAMITE_SETOR]],"_Atualiz")</f>
        <v>SLIC_Atualiz</v>
      </c>
      <c r="F1231" s="12" t="s">
        <v>240</v>
      </c>
      <c r="G1231" s="12"/>
      <c r="H1231" s="33">
        <v>41232.595138888886</v>
      </c>
      <c r="I1231" s="33">
        <v>41234.684027777781</v>
      </c>
      <c r="J1231" s="2" t="s">
        <v>886</v>
      </c>
      <c r="K1231" s="14">
        <f t="shared" si="38"/>
        <v>2.0888888888948713</v>
      </c>
      <c r="L1231" s="15">
        <f t="shared" si="39"/>
        <v>2.0888888888948713</v>
      </c>
      <c r="M1231" s="16">
        <f>NETWORKDAYS.INTL(DATE(YEAR(H1231),MONTH(I1231),DAY(H1231)),DATE(YEAR(I1231),MONTH(I1231),DAY(I1231)),1,[1]LISTAFERIADOS!$B$2:$B$194)</f>
        <v>3</v>
      </c>
      <c r="N1231" s="17" t="str">
        <f>CONCATENATE(HOUR(Tabela132[[#This Row],[DATA INICIO]]),":",MINUTE(Tabela132[[#This Row],[DATA INICIO]]))</f>
        <v>14:17</v>
      </c>
      <c r="O1231" s="12"/>
    </row>
    <row r="1232" spans="1:15" ht="76.5" hidden="1" x14ac:dyDescent="0.25">
      <c r="A1232" s="30" t="s">
        <v>15</v>
      </c>
      <c r="B1232" s="23" t="s">
        <v>883</v>
      </c>
      <c r="C1232" s="31" t="s">
        <v>222</v>
      </c>
      <c r="D1232" s="32" t="s">
        <v>35</v>
      </c>
      <c r="E1232" s="11" t="str">
        <f>CONCATENATE(Tabela132[[#This Row],[TRAMITE_SETOR]],"_Atualiz")</f>
        <v>SECADM_Atualiz</v>
      </c>
      <c r="F1232" s="12" t="s">
        <v>36</v>
      </c>
      <c r="G1232" s="12"/>
      <c r="H1232" s="33">
        <v>41234.684027777781</v>
      </c>
      <c r="I1232" s="33">
        <v>41234.742361111108</v>
      </c>
      <c r="J1232" s="2" t="s">
        <v>887</v>
      </c>
      <c r="K1232" s="14">
        <f t="shared" si="38"/>
        <v>5.8333333327027503E-2</v>
      </c>
      <c r="L1232" s="15">
        <f t="shared" si="39"/>
        <v>5.8333333327027503E-2</v>
      </c>
      <c r="M1232" s="16">
        <f>NETWORKDAYS.INTL(DATE(YEAR(H1232),MONTH(I1232),DAY(H1232)),DATE(YEAR(I1232),MONTH(I1232),DAY(I1232)),1,[1]LISTAFERIADOS!$B$2:$B$194)</f>
        <v>1</v>
      </c>
      <c r="N1232" s="17" t="str">
        <f>CONCATENATE(HOUR(Tabela132[[#This Row],[DATA INICIO]]),":",MINUTE(Tabela132[[#This Row],[DATA INICIO]]))</f>
        <v>16:25</v>
      </c>
      <c r="O1232" s="12"/>
    </row>
    <row r="1233" spans="1:15" ht="89.25" hidden="1" x14ac:dyDescent="0.25">
      <c r="A1233" s="30" t="s">
        <v>15</v>
      </c>
      <c r="B1233" s="23" t="s">
        <v>883</v>
      </c>
      <c r="C1233" s="31" t="s">
        <v>222</v>
      </c>
      <c r="D1233" s="32" t="s">
        <v>239</v>
      </c>
      <c r="E1233" s="11" t="str">
        <f>CONCATENATE(Tabela132[[#This Row],[TRAMITE_SETOR]],"_Atualiz")</f>
        <v>SLIC_Atualiz</v>
      </c>
      <c r="F1233" s="12" t="s">
        <v>240</v>
      </c>
      <c r="G1233" s="12"/>
      <c r="H1233" s="33">
        <v>41234.742361111108</v>
      </c>
      <c r="I1233" s="33">
        <v>41235.777083333334</v>
      </c>
      <c r="J1233" s="2" t="s">
        <v>888</v>
      </c>
      <c r="K1233" s="14">
        <f t="shared" si="38"/>
        <v>1.0347222222262644</v>
      </c>
      <c r="L1233" s="15">
        <f t="shared" si="39"/>
        <v>1.0347222222262644</v>
      </c>
      <c r="M1233" s="16">
        <f>NETWORKDAYS.INTL(DATE(YEAR(H1233),MONTH(I1233),DAY(H1233)),DATE(YEAR(I1233),MONTH(I1233),DAY(I1233)),1,[1]LISTAFERIADOS!$B$2:$B$194)</f>
        <v>2</v>
      </c>
      <c r="N1233" s="17" t="str">
        <f>CONCATENATE(HOUR(Tabela132[[#This Row],[DATA INICIO]]),":",MINUTE(Tabela132[[#This Row],[DATA INICIO]]))</f>
        <v>17:49</v>
      </c>
      <c r="O1233" s="12"/>
    </row>
    <row r="1234" spans="1:15" ht="51" hidden="1" x14ac:dyDescent="0.25">
      <c r="A1234" s="30" t="s">
        <v>15</v>
      </c>
      <c r="B1234" s="23" t="s">
        <v>883</v>
      </c>
      <c r="C1234" s="31" t="s">
        <v>222</v>
      </c>
      <c r="D1234" s="32" t="s">
        <v>54</v>
      </c>
      <c r="E1234" s="11" t="str">
        <f>CONCATENATE(Tabela132[[#This Row],[TRAMITE_SETOR]],"_Atualiz")</f>
        <v>SCON_Atualiz</v>
      </c>
      <c r="F1234" s="12" t="s">
        <v>55</v>
      </c>
      <c r="G1234" s="12"/>
      <c r="H1234" s="33">
        <v>41235.777083333334</v>
      </c>
      <c r="I1234" s="33">
        <v>41236.628472222219</v>
      </c>
      <c r="J1234" s="2" t="s">
        <v>889</v>
      </c>
      <c r="K1234" s="14">
        <f t="shared" si="38"/>
        <v>0.851388888884685</v>
      </c>
      <c r="L1234" s="15">
        <f t="shared" si="39"/>
        <v>0.851388888884685</v>
      </c>
      <c r="M1234" s="16">
        <f>NETWORKDAYS.INTL(DATE(YEAR(H1234),MONTH(I1234),DAY(H1234)),DATE(YEAR(I1234),MONTH(I1234),DAY(I1234)),1,[1]LISTAFERIADOS!$B$2:$B$194)</f>
        <v>2</v>
      </c>
      <c r="N1234" s="17" t="str">
        <f>CONCATENATE(HOUR(Tabela132[[#This Row],[DATA INICIO]]),":",MINUTE(Tabela132[[#This Row],[DATA INICIO]]))</f>
        <v>18:39</v>
      </c>
      <c r="O1234" s="12"/>
    </row>
    <row r="1235" spans="1:15" ht="114.75" hidden="1" x14ac:dyDescent="0.25">
      <c r="A1235" s="30" t="s">
        <v>15</v>
      </c>
      <c r="B1235" s="23" t="s">
        <v>883</v>
      </c>
      <c r="C1235" s="31" t="s">
        <v>222</v>
      </c>
      <c r="D1235" s="32" t="s">
        <v>47</v>
      </c>
      <c r="E1235" s="11" t="str">
        <f>CONCATENATE(Tabela132[[#This Row],[TRAMITE_SETOR]],"_Atualiz")</f>
        <v>CLC_Atualiz</v>
      </c>
      <c r="F1235" s="12" t="s">
        <v>48</v>
      </c>
      <c r="G1235" s="12"/>
      <c r="H1235" s="33">
        <v>41236.628472222219</v>
      </c>
      <c r="I1235" s="33">
        <v>41236.786805555559</v>
      </c>
      <c r="J1235" s="2" t="s">
        <v>890</v>
      </c>
      <c r="K1235" s="14">
        <f t="shared" si="38"/>
        <v>0.15833333334012423</v>
      </c>
      <c r="L1235" s="15">
        <f t="shared" si="39"/>
        <v>0.15833333334012423</v>
      </c>
      <c r="M1235" s="16">
        <f>NETWORKDAYS.INTL(DATE(YEAR(H1235),MONTH(I1235),DAY(H1235)),DATE(YEAR(I1235),MONTH(I1235),DAY(I1235)),1,[1]LISTAFERIADOS!$B$2:$B$194)</f>
        <v>1</v>
      </c>
      <c r="N1235" s="17" t="str">
        <f>CONCATENATE(HOUR(Tabela132[[#This Row],[DATA INICIO]]),":",MINUTE(Tabela132[[#This Row],[DATA INICIO]]))</f>
        <v>15:5</v>
      </c>
      <c r="O1235" s="12"/>
    </row>
    <row r="1236" spans="1:15" ht="89.25" hidden="1" x14ac:dyDescent="0.25">
      <c r="A1236" s="30" t="s">
        <v>15</v>
      </c>
      <c r="B1236" s="23" t="s">
        <v>883</v>
      </c>
      <c r="C1236" s="31" t="s">
        <v>222</v>
      </c>
      <c r="D1236" s="32" t="s">
        <v>50</v>
      </c>
      <c r="E1236" s="11" t="str">
        <f>CONCATENATE(Tabela132[[#This Row],[TRAMITE_SETOR]],"_Atualiz")</f>
        <v>SC_Atualiz</v>
      </c>
      <c r="F1236" s="12" t="s">
        <v>51</v>
      </c>
      <c r="G1236" s="12"/>
      <c r="H1236" s="33">
        <v>41236.786805555559</v>
      </c>
      <c r="I1236" s="33">
        <v>41239.572916666664</v>
      </c>
      <c r="J1236" s="2" t="s">
        <v>891</v>
      </c>
      <c r="K1236" s="14">
        <f t="shared" si="38"/>
        <v>2.7861111111051287</v>
      </c>
      <c r="L1236" s="15">
        <f t="shared" si="39"/>
        <v>2.7861111111051287</v>
      </c>
      <c r="M1236" s="16">
        <f>NETWORKDAYS.INTL(DATE(YEAR(H1236),MONTH(I1236),DAY(H1236)),DATE(YEAR(I1236),MONTH(I1236),DAY(I1236)),1,[1]LISTAFERIADOS!$B$2:$B$194)</f>
        <v>2</v>
      </c>
      <c r="N1236" s="17" t="str">
        <f>CONCATENATE(HOUR(Tabela132[[#This Row],[DATA INICIO]]),":",MINUTE(Tabela132[[#This Row],[DATA INICIO]]))</f>
        <v>18:53</v>
      </c>
      <c r="O1236" s="12"/>
    </row>
    <row r="1237" spans="1:15" ht="25.5" hidden="1" x14ac:dyDescent="0.25">
      <c r="A1237" s="30" t="s">
        <v>15</v>
      </c>
      <c r="B1237" s="23" t="s">
        <v>883</v>
      </c>
      <c r="C1237" s="31" t="s">
        <v>222</v>
      </c>
      <c r="D1237" s="32" t="s">
        <v>47</v>
      </c>
      <c r="E1237" s="11" t="str">
        <f>CONCATENATE(Tabela132[[#This Row],[TRAMITE_SETOR]],"_Atualiz")</f>
        <v>CLC_Atualiz</v>
      </c>
      <c r="F1237" s="12" t="s">
        <v>48</v>
      </c>
      <c r="G1237" s="12"/>
      <c r="H1237" s="33">
        <v>41239.572916666664</v>
      </c>
      <c r="I1237" s="33">
        <v>41239.611805555556</v>
      </c>
      <c r="J1237" s="2" t="s">
        <v>59</v>
      </c>
      <c r="K1237" s="14">
        <f t="shared" si="38"/>
        <v>3.888888889196096E-2</v>
      </c>
      <c r="L1237" s="15">
        <f t="shared" si="39"/>
        <v>3.888888889196096E-2</v>
      </c>
      <c r="M1237" s="16">
        <f>NETWORKDAYS.INTL(DATE(YEAR(H1237),MONTH(I1237),DAY(H1237)),DATE(YEAR(I1237),MONTH(I1237),DAY(I1237)),1,[1]LISTAFERIADOS!$B$2:$B$194)</f>
        <v>1</v>
      </c>
      <c r="N1237" s="17" t="str">
        <f>CONCATENATE(HOUR(Tabela132[[#This Row],[DATA INICIO]]),":",MINUTE(Tabela132[[#This Row],[DATA INICIO]]))</f>
        <v>13:45</v>
      </c>
      <c r="O1237" s="12"/>
    </row>
    <row r="1238" spans="1:15" ht="51" hidden="1" x14ac:dyDescent="0.25">
      <c r="A1238" s="30" t="s">
        <v>15</v>
      </c>
      <c r="B1238" s="23" t="s">
        <v>883</v>
      </c>
      <c r="C1238" s="31" t="s">
        <v>222</v>
      </c>
      <c r="D1238" s="32" t="s">
        <v>239</v>
      </c>
      <c r="E1238" s="11" t="str">
        <f>CONCATENATE(Tabela132[[#This Row],[TRAMITE_SETOR]],"_Atualiz")</f>
        <v>SLIC_Atualiz</v>
      </c>
      <c r="F1238" s="12" t="s">
        <v>240</v>
      </c>
      <c r="G1238" s="12"/>
      <c r="H1238" s="33">
        <v>41239.611805555556</v>
      </c>
      <c r="I1238" s="33">
        <v>41239.650694444441</v>
      </c>
      <c r="J1238" s="2" t="s">
        <v>892</v>
      </c>
      <c r="K1238" s="14">
        <f t="shared" si="38"/>
        <v>3.8888888884685002E-2</v>
      </c>
      <c r="L1238" s="15">
        <f t="shared" si="39"/>
        <v>3.8888888884685002E-2</v>
      </c>
      <c r="M1238" s="16">
        <f>NETWORKDAYS.INTL(DATE(YEAR(H1238),MONTH(I1238),DAY(H1238)),DATE(YEAR(I1238),MONTH(I1238),DAY(I1238)),1,[1]LISTAFERIADOS!$B$2:$B$194)</f>
        <v>1</v>
      </c>
      <c r="N1238" s="17" t="str">
        <f>CONCATENATE(HOUR(Tabela132[[#This Row],[DATA INICIO]]),":",MINUTE(Tabela132[[#This Row],[DATA INICIO]]))</f>
        <v>14:41</v>
      </c>
      <c r="O1238" s="12"/>
    </row>
    <row r="1239" spans="1:15" ht="25.5" hidden="1" x14ac:dyDescent="0.25">
      <c r="A1239" s="30" t="s">
        <v>15</v>
      </c>
      <c r="B1239" s="23" t="s">
        <v>883</v>
      </c>
      <c r="C1239" s="31" t="s">
        <v>222</v>
      </c>
      <c r="D1239" s="32" t="s">
        <v>50</v>
      </c>
      <c r="E1239" s="11" t="str">
        <f>CONCATENATE(Tabela132[[#This Row],[TRAMITE_SETOR]],"_Atualiz")</f>
        <v>SC_Atualiz</v>
      </c>
      <c r="F1239" s="12" t="s">
        <v>51</v>
      </c>
      <c r="G1239" s="12"/>
      <c r="H1239" s="33">
        <v>41239.650694444441</v>
      </c>
      <c r="I1239" s="33">
        <v>41239.713888888888</v>
      </c>
      <c r="J1239" s="2" t="s">
        <v>273</v>
      </c>
      <c r="K1239" s="14">
        <f t="shared" si="38"/>
        <v>6.3194444446708076E-2</v>
      </c>
      <c r="L1239" s="15">
        <f t="shared" si="39"/>
        <v>6.3194444446708076E-2</v>
      </c>
      <c r="M1239" s="16">
        <f>NETWORKDAYS.INTL(DATE(YEAR(H1239),MONTH(I1239),DAY(H1239)),DATE(YEAR(I1239),MONTH(I1239),DAY(I1239)),1,[1]LISTAFERIADOS!$B$2:$B$194)</f>
        <v>1</v>
      </c>
      <c r="N1239" s="17" t="str">
        <f>CONCATENATE(HOUR(Tabela132[[#This Row],[DATA INICIO]]),":",MINUTE(Tabela132[[#This Row],[DATA INICIO]]))</f>
        <v>15:37</v>
      </c>
      <c r="O1239" s="12"/>
    </row>
    <row r="1240" spans="1:15" ht="38.25" hidden="1" x14ac:dyDescent="0.25">
      <c r="A1240" s="30" t="s">
        <v>15</v>
      </c>
      <c r="B1240" s="23" t="s">
        <v>883</v>
      </c>
      <c r="C1240" s="31" t="s">
        <v>222</v>
      </c>
      <c r="D1240" s="32" t="s">
        <v>239</v>
      </c>
      <c r="E1240" s="11" t="str">
        <f>CONCATENATE(Tabela132[[#This Row],[TRAMITE_SETOR]],"_Atualiz")</f>
        <v>SLIC_Atualiz</v>
      </c>
      <c r="F1240" s="12" t="s">
        <v>240</v>
      </c>
      <c r="G1240" s="12"/>
      <c r="H1240" s="33">
        <v>41239.713888888888</v>
      </c>
      <c r="I1240" s="33">
        <v>41239.771527777775</v>
      </c>
      <c r="J1240" s="2" t="s">
        <v>229</v>
      </c>
      <c r="K1240" s="14">
        <f t="shared" si="38"/>
        <v>5.7638888887595385E-2</v>
      </c>
      <c r="L1240" s="15">
        <f t="shared" si="39"/>
        <v>5.7638888887595385E-2</v>
      </c>
      <c r="M1240" s="16">
        <f>NETWORKDAYS.INTL(DATE(YEAR(H1240),MONTH(I1240),DAY(H1240)),DATE(YEAR(I1240),MONTH(I1240),DAY(I1240)),1,[1]LISTAFERIADOS!$B$2:$B$194)</f>
        <v>1</v>
      </c>
      <c r="N1240" s="17" t="str">
        <f>CONCATENATE(HOUR(Tabela132[[#This Row],[DATA INICIO]]),":",MINUTE(Tabela132[[#This Row],[DATA INICIO]]))</f>
        <v>17:8</v>
      </c>
      <c r="O1240" s="12"/>
    </row>
    <row r="1241" spans="1:15" ht="89.25" hidden="1" x14ac:dyDescent="0.25">
      <c r="A1241" s="30" t="s">
        <v>15</v>
      </c>
      <c r="B1241" s="23" t="s">
        <v>883</v>
      </c>
      <c r="C1241" s="31" t="s">
        <v>222</v>
      </c>
      <c r="D1241" s="32" t="s">
        <v>54</v>
      </c>
      <c r="E1241" s="11" t="str">
        <f>CONCATENATE(Tabela132[[#This Row],[TRAMITE_SETOR]],"_Atualiz")</f>
        <v>SCON_Atualiz</v>
      </c>
      <c r="F1241" s="12" t="s">
        <v>55</v>
      </c>
      <c r="G1241" s="12"/>
      <c r="H1241" s="33">
        <v>41239.771527777775</v>
      </c>
      <c r="I1241" s="33">
        <v>41240.519444444442</v>
      </c>
      <c r="J1241" s="2" t="s">
        <v>893</v>
      </c>
      <c r="K1241" s="14">
        <f t="shared" si="38"/>
        <v>0.74791666666715173</v>
      </c>
      <c r="L1241" s="15">
        <f t="shared" si="39"/>
        <v>0.74791666666715173</v>
      </c>
      <c r="M1241" s="16">
        <f>NETWORKDAYS.INTL(DATE(YEAR(H1241),MONTH(I1241),DAY(H1241)),DATE(YEAR(I1241),MONTH(I1241),DAY(I1241)),1,[1]LISTAFERIADOS!$B$2:$B$194)</f>
        <v>2</v>
      </c>
      <c r="N1241" s="17" t="str">
        <f>CONCATENATE(HOUR(Tabela132[[#This Row],[DATA INICIO]]),":",MINUTE(Tabela132[[#This Row],[DATA INICIO]]))</f>
        <v>18:31</v>
      </c>
      <c r="O1241" s="12"/>
    </row>
    <row r="1242" spans="1:15" ht="38.25" hidden="1" x14ac:dyDescent="0.25">
      <c r="A1242" s="30" t="s">
        <v>15</v>
      </c>
      <c r="B1242" s="23" t="s">
        <v>883</v>
      </c>
      <c r="C1242" s="31" t="s">
        <v>222</v>
      </c>
      <c r="D1242" s="32" t="s">
        <v>239</v>
      </c>
      <c r="E1242" s="11" t="str">
        <f>CONCATENATE(Tabela132[[#This Row],[TRAMITE_SETOR]],"_Atualiz")</f>
        <v>SLIC_Atualiz</v>
      </c>
      <c r="F1242" s="12" t="s">
        <v>240</v>
      </c>
      <c r="G1242" s="12"/>
      <c r="H1242" s="33">
        <v>41240.519444444442</v>
      </c>
      <c r="I1242" s="33">
        <v>41240.542361111111</v>
      </c>
      <c r="J1242" s="2" t="s">
        <v>894</v>
      </c>
      <c r="K1242" s="14">
        <f t="shared" si="38"/>
        <v>2.2916666668606922E-2</v>
      </c>
      <c r="L1242" s="15">
        <f t="shared" si="39"/>
        <v>2.2916666668606922E-2</v>
      </c>
      <c r="M1242" s="16">
        <f>NETWORKDAYS.INTL(DATE(YEAR(H1242),MONTH(I1242),DAY(H1242)),DATE(YEAR(I1242),MONTH(I1242),DAY(I1242)),1,[1]LISTAFERIADOS!$B$2:$B$194)</f>
        <v>1</v>
      </c>
      <c r="N1242" s="17" t="str">
        <f>CONCATENATE(HOUR(Tabela132[[#This Row],[DATA INICIO]]),":",MINUTE(Tabela132[[#This Row],[DATA INICIO]]))</f>
        <v>12:28</v>
      </c>
      <c r="O1242" s="12"/>
    </row>
    <row r="1243" spans="1:15" ht="51" hidden="1" x14ac:dyDescent="0.25">
      <c r="A1243" s="30" t="s">
        <v>15</v>
      </c>
      <c r="B1243" s="23" t="s">
        <v>883</v>
      </c>
      <c r="C1243" s="31" t="s">
        <v>222</v>
      </c>
      <c r="D1243" s="32" t="s">
        <v>47</v>
      </c>
      <c r="E1243" s="11" t="str">
        <f>CONCATENATE(Tabela132[[#This Row],[TRAMITE_SETOR]],"_Atualiz")</f>
        <v>CLC_Atualiz</v>
      </c>
      <c r="F1243" s="12" t="s">
        <v>48</v>
      </c>
      <c r="G1243" s="12"/>
      <c r="H1243" s="33">
        <v>41240.542361111111</v>
      </c>
      <c r="I1243" s="33">
        <v>41240.6875</v>
      </c>
      <c r="J1243" s="2" t="s">
        <v>821</v>
      </c>
      <c r="K1243" s="14">
        <f t="shared" si="38"/>
        <v>0.14513888888905058</v>
      </c>
      <c r="L1243" s="15">
        <f t="shared" si="39"/>
        <v>0.14513888888905058</v>
      </c>
      <c r="M1243" s="16">
        <f>NETWORKDAYS.INTL(DATE(YEAR(H1243),MONTH(I1243),DAY(H1243)),DATE(YEAR(I1243),MONTH(I1243),DAY(I1243)),1,[1]LISTAFERIADOS!$B$2:$B$194)</f>
        <v>1</v>
      </c>
      <c r="N1243" s="17" t="str">
        <f>CONCATENATE(HOUR(Tabela132[[#This Row],[DATA INICIO]]),":",MINUTE(Tabela132[[#This Row],[DATA INICIO]]))</f>
        <v>13:1</v>
      </c>
      <c r="O1243" s="12"/>
    </row>
    <row r="1244" spans="1:15" ht="51" hidden="1" x14ac:dyDescent="0.25">
      <c r="A1244" s="30" t="s">
        <v>15</v>
      </c>
      <c r="B1244" s="23" t="s">
        <v>883</v>
      </c>
      <c r="C1244" s="31" t="s">
        <v>222</v>
      </c>
      <c r="D1244" s="32" t="s">
        <v>66</v>
      </c>
      <c r="E1244" s="11" t="str">
        <f>CONCATENATE(Tabela132[[#This Row],[TRAMITE_SETOR]],"_Atualiz")</f>
        <v>CPL_Atualiz</v>
      </c>
      <c r="F1244" s="12" t="s">
        <v>67</v>
      </c>
      <c r="G1244" s="12"/>
      <c r="H1244" s="33">
        <v>41240.6875</v>
      </c>
      <c r="I1244" s="33">
        <v>41240.737500000003</v>
      </c>
      <c r="J1244" s="2" t="s">
        <v>434</v>
      </c>
      <c r="K1244" s="14">
        <f t="shared" si="38"/>
        <v>5.0000000002910383E-2</v>
      </c>
      <c r="L1244" s="15">
        <f t="shared" si="39"/>
        <v>5.0000000002910383E-2</v>
      </c>
      <c r="M1244" s="16">
        <f>NETWORKDAYS.INTL(DATE(YEAR(H1244),MONTH(I1244),DAY(H1244)),DATE(YEAR(I1244),MONTH(I1244),DAY(I1244)),1,[1]LISTAFERIADOS!$B$2:$B$194)</f>
        <v>1</v>
      </c>
      <c r="N1244" s="17" t="str">
        <f>CONCATENATE(HOUR(Tabela132[[#This Row],[DATA INICIO]]),":",MINUTE(Tabela132[[#This Row],[DATA INICIO]]))</f>
        <v>16:30</v>
      </c>
      <c r="O1244" s="12"/>
    </row>
    <row r="1245" spans="1:15" ht="25.5" hidden="1" x14ac:dyDescent="0.25">
      <c r="A1245" s="30" t="s">
        <v>15</v>
      </c>
      <c r="B1245" s="23" t="s">
        <v>883</v>
      </c>
      <c r="C1245" s="31" t="s">
        <v>222</v>
      </c>
      <c r="D1245" s="32" t="s">
        <v>69</v>
      </c>
      <c r="E1245" s="11" t="str">
        <f>CONCATENATE(Tabela132[[#This Row],[TRAMITE_SETOR]],"_Atualiz")</f>
        <v>ASSDG_Atualiz</v>
      </c>
      <c r="F1245" s="12" t="s">
        <v>70</v>
      </c>
      <c r="G1245" s="12"/>
      <c r="H1245" s="33">
        <v>41240.737500000003</v>
      </c>
      <c r="I1245" s="33">
        <v>41241.707638888889</v>
      </c>
      <c r="J1245" s="2" t="s">
        <v>289</v>
      </c>
      <c r="K1245" s="14">
        <f t="shared" si="38"/>
        <v>0.97013888888614019</v>
      </c>
      <c r="L1245" s="15">
        <f t="shared" si="39"/>
        <v>0.97013888888614019</v>
      </c>
      <c r="M1245" s="16">
        <f>NETWORKDAYS.INTL(DATE(YEAR(H1245),MONTH(I1245),DAY(H1245)),DATE(YEAR(I1245),MONTH(I1245),DAY(I1245)),1,[1]LISTAFERIADOS!$B$2:$B$194)</f>
        <v>2</v>
      </c>
      <c r="N1245" s="17" t="str">
        <f>CONCATENATE(HOUR(Tabela132[[#This Row],[DATA INICIO]]),":",MINUTE(Tabela132[[#This Row],[DATA INICIO]]))</f>
        <v>17:42</v>
      </c>
      <c r="O1245" s="12"/>
    </row>
    <row r="1246" spans="1:15" ht="127.5" hidden="1" x14ac:dyDescent="0.25">
      <c r="A1246" s="30" t="s">
        <v>15</v>
      </c>
      <c r="B1246" s="23" t="s">
        <v>883</v>
      </c>
      <c r="C1246" s="31" t="s">
        <v>222</v>
      </c>
      <c r="D1246" s="32" t="s">
        <v>239</v>
      </c>
      <c r="E1246" s="11" t="str">
        <f>CONCATENATE(Tabela132[[#This Row],[TRAMITE_SETOR]],"_Atualiz")</f>
        <v>SLIC_Atualiz</v>
      </c>
      <c r="F1246" s="12" t="s">
        <v>240</v>
      </c>
      <c r="G1246" s="12"/>
      <c r="H1246" s="33">
        <v>41241.707638888889</v>
      </c>
      <c r="I1246" s="33">
        <v>41241.711111111108</v>
      </c>
      <c r="J1246" s="2" t="s">
        <v>895</v>
      </c>
      <c r="K1246" s="14">
        <f t="shared" si="38"/>
        <v>3.4722222189884633E-3</v>
      </c>
      <c r="L1246" s="15">
        <f t="shared" si="39"/>
        <v>3.4722222189884633E-3</v>
      </c>
      <c r="M1246" s="16">
        <f>NETWORKDAYS.INTL(DATE(YEAR(H1246),MONTH(I1246),DAY(H1246)),DATE(YEAR(I1246),MONTH(I1246),DAY(I1246)),1,[1]LISTAFERIADOS!$B$2:$B$194)</f>
        <v>1</v>
      </c>
      <c r="N1246" s="17" t="str">
        <f>CONCATENATE(HOUR(Tabela132[[#This Row],[DATA INICIO]]),":",MINUTE(Tabela132[[#This Row],[DATA INICIO]]))</f>
        <v>16:59</v>
      </c>
      <c r="O1246" s="12"/>
    </row>
    <row r="1247" spans="1:15" ht="76.5" hidden="1" x14ac:dyDescent="0.25">
      <c r="A1247" s="30" t="s">
        <v>15</v>
      </c>
      <c r="B1247" s="23" t="s">
        <v>883</v>
      </c>
      <c r="C1247" s="31" t="s">
        <v>222</v>
      </c>
      <c r="D1247" s="32" t="s">
        <v>44</v>
      </c>
      <c r="E1247" s="11" t="str">
        <f>CONCATENATE(Tabela132[[#This Row],[TRAMITE_SETOR]],"_Atualiz")</f>
        <v>SECOFC_Atualiz</v>
      </c>
      <c r="F1247" s="12" t="s">
        <v>45</v>
      </c>
      <c r="G1247" s="12"/>
      <c r="H1247" s="33">
        <v>41241.711111111108</v>
      </c>
      <c r="I1247" s="33">
        <v>41241.768055555556</v>
      </c>
      <c r="J1247" s="2" t="s">
        <v>896</v>
      </c>
      <c r="K1247" s="14">
        <f t="shared" si="38"/>
        <v>5.6944444448163267E-2</v>
      </c>
      <c r="L1247" s="15">
        <f t="shared" si="39"/>
        <v>5.6944444448163267E-2</v>
      </c>
      <c r="M1247" s="16">
        <f>NETWORKDAYS.INTL(DATE(YEAR(H1247),MONTH(I1247),DAY(H1247)),DATE(YEAR(I1247),MONTH(I1247),DAY(I1247)),1,[1]LISTAFERIADOS!$B$2:$B$194)</f>
        <v>1</v>
      </c>
      <c r="N1247" s="17" t="str">
        <f>CONCATENATE(HOUR(Tabela132[[#This Row],[DATA INICIO]]),":",MINUTE(Tabela132[[#This Row],[DATA INICIO]]))</f>
        <v>17:4</v>
      </c>
      <c r="O1247" s="12"/>
    </row>
    <row r="1248" spans="1:15" ht="38.25" hidden="1" x14ac:dyDescent="0.25">
      <c r="A1248" s="30" t="s">
        <v>15</v>
      </c>
      <c r="B1248" s="23" t="s">
        <v>883</v>
      </c>
      <c r="C1248" s="31" t="s">
        <v>222</v>
      </c>
      <c r="D1248" s="32" t="s">
        <v>41</v>
      </c>
      <c r="E1248" s="11" t="str">
        <f>CONCATENATE(Tabela132[[#This Row],[TRAMITE_SETOR]],"_Atualiz")</f>
        <v>CO_Atualiz</v>
      </c>
      <c r="F1248" s="12" t="s">
        <v>42</v>
      </c>
      <c r="G1248" s="12"/>
      <c r="H1248" s="33">
        <v>41241.768055555556</v>
      </c>
      <c r="I1248" s="33">
        <v>41243.761805555558</v>
      </c>
      <c r="J1248" s="2" t="s">
        <v>156</v>
      </c>
      <c r="K1248" s="14">
        <f t="shared" si="38"/>
        <v>1.9937500000014552</v>
      </c>
      <c r="L1248" s="15">
        <f t="shared" si="39"/>
        <v>1.9937500000014552</v>
      </c>
      <c r="M1248" s="16">
        <f>NETWORKDAYS.INTL(DATE(YEAR(H1248),MONTH(I1248),DAY(H1248)),DATE(YEAR(I1248),MONTH(I1248),DAY(I1248)),1,[1]LISTAFERIADOS!$B$2:$B$194)</f>
        <v>3</v>
      </c>
      <c r="N1248" s="17" t="str">
        <f>CONCATENATE(HOUR(Tabela132[[#This Row],[DATA INICIO]]),":",MINUTE(Tabela132[[#This Row],[DATA INICIO]]))</f>
        <v>18:26</v>
      </c>
      <c r="O1248" s="12"/>
    </row>
    <row r="1249" spans="1:15" ht="25.5" hidden="1" x14ac:dyDescent="0.25">
      <c r="A1249" s="30" t="s">
        <v>15</v>
      </c>
      <c r="B1249" s="23" t="s">
        <v>883</v>
      </c>
      <c r="C1249" s="31" t="s">
        <v>222</v>
      </c>
      <c r="D1249" s="32" t="s">
        <v>38</v>
      </c>
      <c r="E1249" s="11" t="str">
        <f>CONCATENATE(Tabela132[[#This Row],[TRAMITE_SETOR]],"_Atualiz")</f>
        <v>SPO_Atualiz</v>
      </c>
      <c r="F1249" s="12" t="s">
        <v>39</v>
      </c>
      <c r="G1249" s="12"/>
      <c r="H1249" s="33">
        <v>41243.761805555558</v>
      </c>
      <c r="I1249" s="33">
        <v>41243.768055555556</v>
      </c>
      <c r="J1249" s="2" t="s">
        <v>58</v>
      </c>
      <c r="K1249" s="14">
        <f t="shared" si="38"/>
        <v>6.2499999985448085E-3</v>
      </c>
      <c r="L1249" s="15">
        <f t="shared" si="39"/>
        <v>6.2499999985448085E-3</v>
      </c>
      <c r="M1249" s="16">
        <f>NETWORKDAYS.INTL(DATE(YEAR(H1249),MONTH(I1249),DAY(H1249)),DATE(YEAR(I1249),MONTH(I1249),DAY(I1249)),1,[1]LISTAFERIADOS!$B$2:$B$194)</f>
        <v>1</v>
      </c>
      <c r="N1249" s="17" t="str">
        <f>CONCATENATE(HOUR(Tabela132[[#This Row],[DATA INICIO]]),":",MINUTE(Tabela132[[#This Row],[DATA INICIO]]))</f>
        <v>18:17</v>
      </c>
      <c r="O1249" s="12"/>
    </row>
    <row r="1250" spans="1:15" ht="25.5" hidden="1" x14ac:dyDescent="0.25">
      <c r="A1250" s="30" t="s">
        <v>15</v>
      </c>
      <c r="B1250" s="23" t="s">
        <v>883</v>
      </c>
      <c r="C1250" s="31" t="s">
        <v>222</v>
      </c>
      <c r="D1250" s="32" t="s">
        <v>41</v>
      </c>
      <c r="E1250" s="11" t="str">
        <f>CONCATENATE(Tabela132[[#This Row],[TRAMITE_SETOR]],"_Atualiz")</f>
        <v>CO_Atualiz</v>
      </c>
      <c r="F1250" s="12" t="s">
        <v>42</v>
      </c>
      <c r="G1250" s="12"/>
      <c r="H1250" s="33">
        <v>41243.768055555556</v>
      </c>
      <c r="I1250" s="33">
        <v>41246.557638888888</v>
      </c>
      <c r="J1250" s="2" t="s">
        <v>59</v>
      </c>
      <c r="K1250" s="14">
        <f t="shared" si="38"/>
        <v>2.7895833333313931</v>
      </c>
      <c r="L1250" s="15">
        <f t="shared" si="39"/>
        <v>2.7895833333313931</v>
      </c>
      <c r="M1250" s="16">
        <f>NETWORKDAYS.INTL(DATE(YEAR(H1250),MONTH(I1250),DAY(H1250)),DATE(YEAR(I1250),MONTH(I1250),DAY(I1250)),1,[1]LISTAFERIADOS!$B$2:$B$194)</f>
        <v>-12</v>
      </c>
      <c r="N1250" s="17" t="str">
        <f>CONCATENATE(HOUR(Tabela132[[#This Row],[DATA INICIO]]),":",MINUTE(Tabela132[[#This Row],[DATA INICIO]]))</f>
        <v>18:26</v>
      </c>
      <c r="O1250" s="12"/>
    </row>
    <row r="1251" spans="1:15" ht="51" hidden="1" x14ac:dyDescent="0.25">
      <c r="A1251" s="30" t="s">
        <v>15</v>
      </c>
      <c r="B1251" s="23" t="s">
        <v>883</v>
      </c>
      <c r="C1251" s="31" t="s">
        <v>222</v>
      </c>
      <c r="D1251" s="32" t="s">
        <v>44</v>
      </c>
      <c r="E1251" s="11" t="str">
        <f>CONCATENATE(Tabela132[[#This Row],[TRAMITE_SETOR]],"_Atualiz")</f>
        <v>SECOFC_Atualiz</v>
      </c>
      <c r="F1251" s="12" t="s">
        <v>45</v>
      </c>
      <c r="G1251" s="12"/>
      <c r="H1251" s="33">
        <v>41246.557638888888</v>
      </c>
      <c r="I1251" s="33">
        <v>41246.675000000003</v>
      </c>
      <c r="J1251" s="2" t="s">
        <v>46</v>
      </c>
      <c r="K1251" s="14">
        <f t="shared" si="38"/>
        <v>0.117361111115315</v>
      </c>
      <c r="L1251" s="15">
        <f t="shared" si="39"/>
        <v>0.117361111115315</v>
      </c>
      <c r="M1251" s="16">
        <f>NETWORKDAYS.INTL(DATE(YEAR(H1251),MONTH(I1251),DAY(H1251)),DATE(YEAR(I1251),MONTH(I1251),DAY(I1251)),1,[1]LISTAFERIADOS!$B$2:$B$194)</f>
        <v>1</v>
      </c>
      <c r="N1251" s="17" t="str">
        <f>CONCATENATE(HOUR(Tabela132[[#This Row],[DATA INICIO]]),":",MINUTE(Tabela132[[#This Row],[DATA INICIO]]))</f>
        <v>13:23</v>
      </c>
      <c r="O1251" s="12"/>
    </row>
    <row r="1252" spans="1:15" ht="38.25" hidden="1" x14ac:dyDescent="0.25">
      <c r="A1252" s="30" t="s">
        <v>15</v>
      </c>
      <c r="B1252" s="23" t="s">
        <v>883</v>
      </c>
      <c r="C1252" s="31" t="s">
        <v>222</v>
      </c>
      <c r="D1252" s="32" t="s">
        <v>239</v>
      </c>
      <c r="E1252" s="11" t="str">
        <f>CONCATENATE(Tabela132[[#This Row],[TRAMITE_SETOR]],"_Atualiz")</f>
        <v>SLIC_Atualiz</v>
      </c>
      <c r="F1252" s="12" t="s">
        <v>240</v>
      </c>
      <c r="G1252" s="12"/>
      <c r="H1252" s="33">
        <v>41246.675000000003</v>
      </c>
      <c r="I1252" s="33">
        <v>41247.658333333333</v>
      </c>
      <c r="J1252" s="2" t="s">
        <v>897</v>
      </c>
      <c r="K1252" s="14">
        <f t="shared" si="38"/>
        <v>0.98333333332993789</v>
      </c>
      <c r="L1252" s="15">
        <f t="shared" si="39"/>
        <v>0.98333333332993789</v>
      </c>
      <c r="M1252" s="16">
        <f>NETWORKDAYS.INTL(DATE(YEAR(H1252),MONTH(I1252),DAY(H1252)),DATE(YEAR(I1252),MONTH(I1252),DAY(I1252)),1,[1]LISTAFERIADOS!$B$2:$B$194)</f>
        <v>2</v>
      </c>
      <c r="N1252" s="17" t="str">
        <f>CONCATENATE(HOUR(Tabela132[[#This Row],[DATA INICIO]]),":",MINUTE(Tabela132[[#This Row],[DATA INICIO]]))</f>
        <v>16:12</v>
      </c>
      <c r="O1252" s="12"/>
    </row>
    <row r="1253" spans="1:15" ht="38.25" hidden="1" x14ac:dyDescent="0.25">
      <c r="A1253" s="30" t="s">
        <v>15</v>
      </c>
      <c r="B1253" s="23" t="s">
        <v>883</v>
      </c>
      <c r="C1253" s="31" t="s">
        <v>222</v>
      </c>
      <c r="D1253" s="32" t="s">
        <v>66</v>
      </c>
      <c r="E1253" s="11" t="str">
        <f>CONCATENATE(Tabela132[[#This Row],[TRAMITE_SETOR]],"_Atualiz")</f>
        <v>CPL_Atualiz</v>
      </c>
      <c r="F1253" s="12" t="s">
        <v>67</v>
      </c>
      <c r="G1253" s="12"/>
      <c r="H1253" s="33">
        <v>41247.658333333333</v>
      </c>
      <c r="I1253" s="33">
        <v>41247.780555555553</v>
      </c>
      <c r="J1253" s="2" t="s">
        <v>604</v>
      </c>
      <c r="K1253" s="14">
        <f t="shared" si="38"/>
        <v>0.12222222222044365</v>
      </c>
      <c r="L1253" s="15">
        <f t="shared" si="39"/>
        <v>0.12222222222044365</v>
      </c>
      <c r="M1253" s="16">
        <f>NETWORKDAYS.INTL(DATE(YEAR(H1253),MONTH(I1253),DAY(H1253)),DATE(YEAR(I1253),MONTH(I1253),DAY(I1253)),1,[1]LISTAFERIADOS!$B$2:$B$194)</f>
        <v>1</v>
      </c>
      <c r="N1253" s="17" t="str">
        <f>CONCATENATE(HOUR(Tabela132[[#This Row],[DATA INICIO]]),":",MINUTE(Tabela132[[#This Row],[DATA INICIO]]))</f>
        <v>15:48</v>
      </c>
      <c r="O1253" s="12"/>
    </row>
    <row r="1254" spans="1:15" ht="25.5" hidden="1" x14ac:dyDescent="0.25">
      <c r="A1254" s="30" t="s">
        <v>15</v>
      </c>
      <c r="B1254" s="23" t="s">
        <v>883</v>
      </c>
      <c r="C1254" s="31" t="s">
        <v>222</v>
      </c>
      <c r="D1254" s="32" t="s">
        <v>239</v>
      </c>
      <c r="E1254" s="11" t="str">
        <f>CONCATENATE(Tabela132[[#This Row],[TRAMITE_SETOR]],"_Atualiz")</f>
        <v>SLIC_Atualiz</v>
      </c>
      <c r="F1254" s="12" t="s">
        <v>240</v>
      </c>
      <c r="G1254" s="12"/>
      <c r="H1254" s="33">
        <v>41247.780555555553</v>
      </c>
      <c r="I1254" s="33">
        <v>41248.543749999997</v>
      </c>
      <c r="J1254" s="2" t="s">
        <v>251</v>
      </c>
      <c r="K1254" s="14">
        <f t="shared" si="38"/>
        <v>0.76319444444379769</v>
      </c>
      <c r="L1254" s="15">
        <f t="shared" si="39"/>
        <v>0.76319444444379769</v>
      </c>
      <c r="M1254" s="16">
        <f>NETWORKDAYS.INTL(DATE(YEAR(H1254),MONTH(I1254),DAY(H1254)),DATE(YEAR(I1254),MONTH(I1254),DAY(I1254)),1,[1]LISTAFERIADOS!$B$2:$B$194)</f>
        <v>2</v>
      </c>
      <c r="N1254" s="17" t="str">
        <f>CONCATENATE(HOUR(Tabela132[[#This Row],[DATA INICIO]]),":",MINUTE(Tabela132[[#This Row],[DATA INICIO]]))</f>
        <v>18:44</v>
      </c>
      <c r="O1254" s="12"/>
    </row>
    <row r="1255" spans="1:15" ht="51" hidden="1" x14ac:dyDescent="0.25">
      <c r="A1255" s="30" t="s">
        <v>15</v>
      </c>
      <c r="B1255" s="23" t="s">
        <v>883</v>
      </c>
      <c r="C1255" s="31" t="s">
        <v>222</v>
      </c>
      <c r="D1255" s="32" t="s">
        <v>66</v>
      </c>
      <c r="E1255" s="11" t="str">
        <f>CONCATENATE(Tabela132[[#This Row],[TRAMITE_SETOR]],"_Atualiz")</f>
        <v>CPL_Atualiz</v>
      </c>
      <c r="F1255" s="12" t="s">
        <v>67</v>
      </c>
      <c r="G1255" s="12"/>
      <c r="H1255" s="33">
        <v>41248.543749999997</v>
      </c>
      <c r="I1255" s="33">
        <v>41263.644444444442</v>
      </c>
      <c r="J1255" s="2" t="s">
        <v>762</v>
      </c>
      <c r="K1255" s="14">
        <f t="shared" si="38"/>
        <v>15.100694444445253</v>
      </c>
      <c r="L1255" s="15">
        <f t="shared" si="39"/>
        <v>15.100694444445253</v>
      </c>
      <c r="M1255" s="16">
        <f>NETWORKDAYS.INTL(DATE(YEAR(H1255),MONTH(I1255),DAY(H1255)),DATE(YEAR(I1255),MONTH(I1255),DAY(I1255)),1,[1]LISTAFERIADOS!$B$2:$B$194)</f>
        <v>10</v>
      </c>
      <c r="N1255" s="17" t="str">
        <f>CONCATENATE(HOUR(Tabela132[[#This Row],[DATA INICIO]]),":",MINUTE(Tabela132[[#This Row],[DATA INICIO]]))</f>
        <v>13:3</v>
      </c>
      <c r="O1255" s="12"/>
    </row>
    <row r="1256" spans="1:15" ht="38.25" hidden="1" x14ac:dyDescent="0.25">
      <c r="A1256" s="30" t="s">
        <v>15</v>
      </c>
      <c r="B1256" s="23" t="s">
        <v>883</v>
      </c>
      <c r="C1256" s="31" t="s">
        <v>222</v>
      </c>
      <c r="D1256" s="32" t="s">
        <v>69</v>
      </c>
      <c r="E1256" s="11" t="str">
        <f>CONCATENATE(Tabela132[[#This Row],[TRAMITE_SETOR]],"_Atualiz")</f>
        <v>ASSDG_Atualiz</v>
      </c>
      <c r="F1256" s="12" t="s">
        <v>70</v>
      </c>
      <c r="G1256" s="12"/>
      <c r="H1256" s="33">
        <v>41263.644444444442</v>
      </c>
      <c r="I1256" s="33">
        <v>41263.732638888891</v>
      </c>
      <c r="J1256" s="2" t="s">
        <v>481</v>
      </c>
      <c r="K1256" s="14">
        <f t="shared" si="38"/>
        <v>8.8194444448163267E-2</v>
      </c>
      <c r="L1256" s="15">
        <f t="shared" si="39"/>
        <v>8.8194444448163267E-2</v>
      </c>
      <c r="M1256" s="16">
        <f>NETWORKDAYS.INTL(DATE(YEAR(H1256),MONTH(I1256),DAY(H1256)),DATE(YEAR(I1256),MONTH(I1256),DAY(I1256)),1,[1]LISTAFERIADOS!$B$2:$B$194)</f>
        <v>0</v>
      </c>
      <c r="N1256" s="17" t="str">
        <f>CONCATENATE(HOUR(Tabela132[[#This Row],[DATA INICIO]]),":",MINUTE(Tabela132[[#This Row],[DATA INICIO]]))</f>
        <v>15:28</v>
      </c>
      <c r="O1256" s="12"/>
    </row>
    <row r="1257" spans="1:15" ht="25.5" hidden="1" x14ac:dyDescent="0.25">
      <c r="A1257" s="30" t="s">
        <v>15</v>
      </c>
      <c r="B1257" s="23" t="s">
        <v>898</v>
      </c>
      <c r="C1257" s="31" t="s">
        <v>222</v>
      </c>
      <c r="D1257" s="32" t="s">
        <v>899</v>
      </c>
      <c r="E1257" s="11" t="str">
        <f>CONCATENATE(Tabela132[[#This Row],[TRAMITE_SETOR]],"_Atualiz")</f>
        <v>ASG_Atualiz</v>
      </c>
      <c r="F1257" s="12" t="s">
        <v>900</v>
      </c>
      <c r="G1257" s="19" t="s">
        <v>26</v>
      </c>
      <c r="H1257" s="33">
        <v>41308.714583333334</v>
      </c>
      <c r="I1257" s="33">
        <v>41309.714583333334</v>
      </c>
      <c r="J1257" s="2" t="s">
        <v>20</v>
      </c>
      <c r="K1257" s="14">
        <f t="shared" si="38"/>
        <v>1</v>
      </c>
      <c r="L1257" s="15">
        <f t="shared" si="39"/>
        <v>1</v>
      </c>
      <c r="M1257" s="16">
        <f>NETWORKDAYS.INTL(DATE(YEAR(H1257),MONTH(I1257),DAY(H1257)),DATE(YEAR(I1257),MONTH(I1257),DAY(I1257)),1,[1]LISTAFERIADOS!$B$2:$B$194)</f>
        <v>1</v>
      </c>
      <c r="N1257" s="17" t="str">
        <f>CONCATENATE(HOUR(Tabela132[[#This Row],[DATA INICIO]]),":",MINUTE(Tabela132[[#This Row],[DATA INICIO]]))</f>
        <v>17:9</v>
      </c>
      <c r="O1257" s="12"/>
    </row>
    <row r="1258" spans="1:15" ht="38.25" hidden="1" x14ac:dyDescent="0.25">
      <c r="A1258" s="30" t="s">
        <v>15</v>
      </c>
      <c r="B1258" s="23" t="s">
        <v>898</v>
      </c>
      <c r="C1258" s="31" t="s">
        <v>222</v>
      </c>
      <c r="D1258" s="32" t="s">
        <v>901</v>
      </c>
      <c r="E1258" s="11" t="str">
        <f>CONCATENATE(Tabela132[[#This Row],[TRAMITE_SETOR]],"_Atualiz")</f>
        <v>CCS_Atualiz</v>
      </c>
      <c r="F1258" s="12" t="s">
        <v>902</v>
      </c>
      <c r="G1258" s="12"/>
      <c r="H1258" s="33">
        <v>41309.714583333334</v>
      </c>
      <c r="I1258" s="33">
        <v>41312.664583333331</v>
      </c>
      <c r="J1258" s="2" t="s">
        <v>903</v>
      </c>
      <c r="K1258" s="14">
        <f t="shared" si="38"/>
        <v>2.9499999999970896</v>
      </c>
      <c r="L1258" s="15">
        <f t="shared" si="39"/>
        <v>2.9499999999970896</v>
      </c>
      <c r="M1258" s="16">
        <f>NETWORKDAYS.INTL(DATE(YEAR(H1258),MONTH(I1258),DAY(H1258)),DATE(YEAR(I1258),MONTH(I1258),DAY(I1258)),1,[1]LISTAFERIADOS!$B$2:$B$194)</f>
        <v>4</v>
      </c>
      <c r="N1258" s="17" t="str">
        <f>CONCATENATE(HOUR(Tabela132[[#This Row],[DATA INICIO]]),":",MINUTE(Tabela132[[#This Row],[DATA INICIO]]))</f>
        <v>17:9</v>
      </c>
      <c r="O1258" s="12"/>
    </row>
    <row r="1259" spans="1:15" ht="38.25" hidden="1" x14ac:dyDescent="0.25">
      <c r="A1259" s="30" t="s">
        <v>15</v>
      </c>
      <c r="B1259" s="23" t="s">
        <v>898</v>
      </c>
      <c r="C1259" s="31" t="s">
        <v>222</v>
      </c>
      <c r="D1259" s="32" t="s">
        <v>904</v>
      </c>
      <c r="E1259" s="11" t="str">
        <f>CONCATENATE(Tabela132[[#This Row],[TRAMITE_SETOR]],"_Atualiz")</f>
        <v>SECPEG_Atualiz</v>
      </c>
      <c r="F1259" s="12" t="s">
        <v>905</v>
      </c>
      <c r="G1259" s="12"/>
      <c r="H1259" s="33">
        <v>41312.664583333331</v>
      </c>
      <c r="I1259" s="33">
        <v>41312.729861111111</v>
      </c>
      <c r="J1259" s="2" t="s">
        <v>906</v>
      </c>
      <c r="K1259" s="14">
        <f t="shared" si="38"/>
        <v>6.5277777779556345E-2</v>
      </c>
      <c r="L1259" s="15">
        <f t="shared" si="39"/>
        <v>6.5277777779556345E-2</v>
      </c>
      <c r="M1259" s="16">
        <f>NETWORKDAYS.INTL(DATE(YEAR(H1259),MONTH(I1259),DAY(H1259)),DATE(YEAR(I1259),MONTH(I1259),DAY(I1259)),1,[1]LISTAFERIADOS!$B$2:$B$194)</f>
        <v>1</v>
      </c>
      <c r="N1259" s="17" t="str">
        <f>CONCATENATE(HOUR(Tabela132[[#This Row],[DATA INICIO]]),":",MINUTE(Tabela132[[#This Row],[DATA INICIO]]))</f>
        <v>15:57</v>
      </c>
      <c r="O1259" s="12"/>
    </row>
    <row r="1260" spans="1:15" ht="114.75" hidden="1" x14ac:dyDescent="0.25">
      <c r="A1260" s="30" t="s">
        <v>15</v>
      </c>
      <c r="B1260" s="23" t="s">
        <v>898</v>
      </c>
      <c r="C1260" s="31" t="s">
        <v>222</v>
      </c>
      <c r="D1260" s="32" t="s">
        <v>35</v>
      </c>
      <c r="E1260" s="11" t="str">
        <f>CONCATENATE(Tabela132[[#This Row],[TRAMITE_SETOR]],"_Atualiz")</f>
        <v>SECADM_Atualiz</v>
      </c>
      <c r="F1260" s="12" t="s">
        <v>36</v>
      </c>
      <c r="G1260" s="12"/>
      <c r="H1260" s="33">
        <v>41312.729861111111</v>
      </c>
      <c r="I1260" s="33">
        <v>41313.614583333336</v>
      </c>
      <c r="J1260" s="2" t="s">
        <v>907</v>
      </c>
      <c r="K1260" s="14">
        <f t="shared" si="38"/>
        <v>0.88472222222480923</v>
      </c>
      <c r="L1260" s="15">
        <f t="shared" si="39"/>
        <v>0.88472222222480923</v>
      </c>
      <c r="M1260" s="16">
        <f>NETWORKDAYS.INTL(DATE(YEAR(H1260),MONTH(I1260),DAY(H1260)),DATE(YEAR(I1260),MONTH(I1260),DAY(I1260)),1,[1]LISTAFERIADOS!$B$2:$B$194)</f>
        <v>2</v>
      </c>
      <c r="N1260" s="17" t="str">
        <f>CONCATENATE(HOUR(Tabela132[[#This Row],[DATA INICIO]]),":",MINUTE(Tabela132[[#This Row],[DATA INICIO]]))</f>
        <v>17:31</v>
      </c>
      <c r="O1260" s="12"/>
    </row>
    <row r="1261" spans="1:15" ht="25.5" hidden="1" x14ac:dyDescent="0.25">
      <c r="A1261" s="30" t="s">
        <v>15</v>
      </c>
      <c r="B1261" s="23" t="s">
        <v>898</v>
      </c>
      <c r="C1261" s="31" t="s">
        <v>222</v>
      </c>
      <c r="D1261" s="32" t="s">
        <v>47</v>
      </c>
      <c r="E1261" s="11" t="str">
        <f>CONCATENATE(Tabela132[[#This Row],[TRAMITE_SETOR]],"_Atualiz")</f>
        <v>CLC_Atualiz</v>
      </c>
      <c r="F1261" s="12" t="s">
        <v>48</v>
      </c>
      <c r="G1261" s="12"/>
      <c r="H1261" s="33">
        <v>41313.614583333336</v>
      </c>
      <c r="I1261" s="33">
        <v>41313.65347222222</v>
      </c>
      <c r="J1261" s="2" t="s">
        <v>908</v>
      </c>
      <c r="K1261" s="14">
        <f t="shared" si="38"/>
        <v>3.8888888884685002E-2</v>
      </c>
      <c r="L1261" s="15">
        <f t="shared" si="39"/>
        <v>3.8888888884685002E-2</v>
      </c>
      <c r="M1261" s="16">
        <f>NETWORKDAYS.INTL(DATE(YEAR(H1261),MONTH(I1261),DAY(H1261)),DATE(YEAR(I1261),MONTH(I1261),DAY(I1261)),1,[1]LISTAFERIADOS!$B$2:$B$194)</f>
        <v>1</v>
      </c>
      <c r="N1261" s="17" t="str">
        <f>CONCATENATE(HOUR(Tabela132[[#This Row],[DATA INICIO]]),":",MINUTE(Tabela132[[#This Row],[DATA INICIO]]))</f>
        <v>14:45</v>
      </c>
      <c r="O1261" s="12"/>
    </row>
    <row r="1262" spans="1:15" ht="25.5" hidden="1" x14ac:dyDescent="0.25">
      <c r="A1262" s="30" t="s">
        <v>15</v>
      </c>
      <c r="B1262" s="23" t="s">
        <v>898</v>
      </c>
      <c r="C1262" s="31" t="s">
        <v>222</v>
      </c>
      <c r="D1262" s="32" t="s">
        <v>50</v>
      </c>
      <c r="E1262" s="11" t="str">
        <f>CONCATENATE(Tabela132[[#This Row],[TRAMITE_SETOR]],"_Atualiz")</f>
        <v>SC_Atualiz</v>
      </c>
      <c r="F1262" s="12" t="s">
        <v>51</v>
      </c>
      <c r="G1262" s="12"/>
      <c r="H1262" s="33">
        <v>41313.65347222222</v>
      </c>
      <c r="I1262" s="33">
        <v>41318.68472222222</v>
      </c>
      <c r="J1262" s="2" t="s">
        <v>232</v>
      </c>
      <c r="K1262" s="14">
        <f t="shared" si="38"/>
        <v>5.03125</v>
      </c>
      <c r="L1262" s="15">
        <f t="shared" si="39"/>
        <v>5.03125</v>
      </c>
      <c r="M1262" s="16">
        <f>NETWORKDAYS.INTL(DATE(YEAR(H1262),MONTH(I1262),DAY(H1262)),DATE(YEAR(I1262),MONTH(I1262),DAY(I1262)),1,[1]LISTAFERIADOS!$B$2:$B$194)</f>
        <v>2</v>
      </c>
      <c r="N1262" s="17" t="str">
        <f>CONCATENATE(HOUR(Tabela132[[#This Row],[DATA INICIO]]),":",MINUTE(Tabela132[[#This Row],[DATA INICIO]]))</f>
        <v>15:41</v>
      </c>
      <c r="O1262" s="12"/>
    </row>
    <row r="1263" spans="1:15" ht="25.5" hidden="1" x14ac:dyDescent="0.25">
      <c r="A1263" s="30" t="s">
        <v>15</v>
      </c>
      <c r="B1263" s="23" t="s">
        <v>898</v>
      </c>
      <c r="C1263" s="31" t="s">
        <v>222</v>
      </c>
      <c r="D1263" s="32" t="s">
        <v>47</v>
      </c>
      <c r="E1263" s="11" t="str">
        <f>CONCATENATE(Tabela132[[#This Row],[TRAMITE_SETOR]],"_Atualiz")</f>
        <v>CLC_Atualiz</v>
      </c>
      <c r="F1263" s="12" t="s">
        <v>48</v>
      </c>
      <c r="G1263" s="12"/>
      <c r="H1263" s="33">
        <v>41318.68472222222</v>
      </c>
      <c r="I1263" s="33">
        <v>41318.773611111108</v>
      </c>
      <c r="J1263" s="2" t="s">
        <v>59</v>
      </c>
      <c r="K1263" s="14">
        <f t="shared" si="38"/>
        <v>8.8888888887595385E-2</v>
      </c>
      <c r="L1263" s="15">
        <f t="shared" si="39"/>
        <v>8.8888888887595385E-2</v>
      </c>
      <c r="M1263" s="16">
        <f>NETWORKDAYS.INTL(DATE(YEAR(H1263),MONTH(I1263),DAY(H1263)),DATE(YEAR(I1263),MONTH(I1263),DAY(I1263)),1,[1]LISTAFERIADOS!$B$2:$B$194)</f>
        <v>1</v>
      </c>
      <c r="N1263" s="17" t="str">
        <f>CONCATENATE(HOUR(Tabela132[[#This Row],[DATA INICIO]]),":",MINUTE(Tabela132[[#This Row],[DATA INICIO]]))</f>
        <v>16:26</v>
      </c>
      <c r="O1263" s="12"/>
    </row>
    <row r="1264" spans="1:15" ht="76.5" hidden="1" x14ac:dyDescent="0.25">
      <c r="A1264" s="30" t="s">
        <v>15</v>
      </c>
      <c r="B1264" s="23" t="s">
        <v>898</v>
      </c>
      <c r="C1264" s="31" t="s">
        <v>222</v>
      </c>
      <c r="D1264" s="32" t="s">
        <v>38</v>
      </c>
      <c r="E1264" s="11" t="str">
        <f>CONCATENATE(Tabela132[[#This Row],[TRAMITE_SETOR]],"_Atualiz")</f>
        <v>SPO_Atualiz</v>
      </c>
      <c r="F1264" s="12" t="s">
        <v>39</v>
      </c>
      <c r="G1264" s="12"/>
      <c r="H1264" s="33">
        <v>41318.773611111108</v>
      </c>
      <c r="I1264" s="33">
        <v>41345.692361111112</v>
      </c>
      <c r="J1264" s="2" t="s">
        <v>359</v>
      </c>
      <c r="K1264" s="14">
        <f t="shared" si="38"/>
        <v>26.918750000004366</v>
      </c>
      <c r="L1264" s="15">
        <f t="shared" si="39"/>
        <v>26.918750000004366</v>
      </c>
      <c r="M1264" s="16">
        <f>NETWORKDAYS.INTL(DATE(YEAR(H1264),MONTH(I1264),DAY(H1264)),DATE(YEAR(I1264),MONTH(I1264),DAY(I1264)),1,[1]LISTAFERIADOS!$B$2:$B$194)</f>
        <v>-2</v>
      </c>
      <c r="N1264" s="17" t="str">
        <f>CONCATENATE(HOUR(Tabela132[[#This Row],[DATA INICIO]]),":",MINUTE(Tabela132[[#This Row],[DATA INICIO]]))</f>
        <v>18:34</v>
      </c>
      <c r="O1264" s="12"/>
    </row>
    <row r="1265" spans="1:15" ht="25.5" hidden="1" x14ac:dyDescent="0.25">
      <c r="A1265" s="30" t="s">
        <v>15</v>
      </c>
      <c r="B1265" s="23" t="s">
        <v>898</v>
      </c>
      <c r="C1265" s="31" t="s">
        <v>222</v>
      </c>
      <c r="D1265" s="32" t="s">
        <v>41</v>
      </c>
      <c r="E1265" s="11" t="str">
        <f>CONCATENATE(Tabela132[[#This Row],[TRAMITE_SETOR]],"_Atualiz")</f>
        <v>CO_Atualiz</v>
      </c>
      <c r="F1265" s="12" t="s">
        <v>42</v>
      </c>
      <c r="G1265" s="12"/>
      <c r="H1265" s="33">
        <v>41345.692361111112</v>
      </c>
      <c r="I1265" s="33">
        <v>41345.765277777777</v>
      </c>
      <c r="J1265" s="2" t="s">
        <v>468</v>
      </c>
      <c r="K1265" s="14">
        <f t="shared" si="38"/>
        <v>7.2916666664241347E-2</v>
      </c>
      <c r="L1265" s="15">
        <f t="shared" si="39"/>
        <v>7.2916666664241347E-2</v>
      </c>
      <c r="M1265" s="16">
        <f>NETWORKDAYS.INTL(DATE(YEAR(H1265),MONTH(I1265),DAY(H1265)),DATE(YEAR(I1265),MONTH(I1265),DAY(I1265)),1,[1]LISTAFERIADOS!$B$2:$B$194)</f>
        <v>1</v>
      </c>
      <c r="N1265" s="17" t="str">
        <f>CONCATENATE(HOUR(Tabela132[[#This Row],[DATA INICIO]]),":",MINUTE(Tabela132[[#This Row],[DATA INICIO]]))</f>
        <v>16:37</v>
      </c>
      <c r="O1265" s="12"/>
    </row>
    <row r="1266" spans="1:15" ht="25.5" hidden="1" x14ac:dyDescent="0.25">
      <c r="A1266" s="30" t="s">
        <v>15</v>
      </c>
      <c r="B1266" s="23" t="s">
        <v>898</v>
      </c>
      <c r="C1266" s="31" t="s">
        <v>222</v>
      </c>
      <c r="D1266" s="32" t="s">
        <v>44</v>
      </c>
      <c r="E1266" s="11" t="str">
        <f>CONCATENATE(Tabela132[[#This Row],[TRAMITE_SETOR]],"_Atualiz")</f>
        <v>SECOFC_Atualiz</v>
      </c>
      <c r="F1266" s="12" t="s">
        <v>45</v>
      </c>
      <c r="G1266" s="12"/>
      <c r="H1266" s="33">
        <v>41345.765277777777</v>
      </c>
      <c r="I1266" s="33">
        <v>41345.811805555553</v>
      </c>
      <c r="J1266" s="2" t="s">
        <v>406</v>
      </c>
      <c r="K1266" s="14">
        <f t="shared" si="38"/>
        <v>4.6527777776645962E-2</v>
      </c>
      <c r="L1266" s="15">
        <f t="shared" si="39"/>
        <v>4.6527777776645962E-2</v>
      </c>
      <c r="M1266" s="16">
        <f>NETWORKDAYS.INTL(DATE(YEAR(H1266),MONTH(I1266),DAY(H1266)),DATE(YEAR(I1266),MONTH(I1266),DAY(I1266)),1,[1]LISTAFERIADOS!$B$2:$B$194)</f>
        <v>1</v>
      </c>
      <c r="N1266" s="17" t="str">
        <f>CONCATENATE(HOUR(Tabela132[[#This Row],[DATA INICIO]]),":",MINUTE(Tabela132[[#This Row],[DATA INICIO]]))</f>
        <v>18:22</v>
      </c>
      <c r="O1266" s="12"/>
    </row>
    <row r="1267" spans="1:15" ht="25.5" hidden="1" x14ac:dyDescent="0.25">
      <c r="A1267" s="30" t="s">
        <v>15</v>
      </c>
      <c r="B1267" s="23" t="s">
        <v>898</v>
      </c>
      <c r="C1267" s="31" t="s">
        <v>222</v>
      </c>
      <c r="D1267" s="32" t="s">
        <v>47</v>
      </c>
      <c r="E1267" s="11" t="str">
        <f>CONCATENATE(Tabela132[[#This Row],[TRAMITE_SETOR]],"_Atualiz")</f>
        <v>CLC_Atualiz</v>
      </c>
      <c r="F1267" s="12" t="s">
        <v>48</v>
      </c>
      <c r="G1267" s="12"/>
      <c r="H1267" s="33">
        <v>41345.811805555553</v>
      </c>
      <c r="I1267" s="33">
        <v>41346.651388888888</v>
      </c>
      <c r="J1267" s="2" t="s">
        <v>909</v>
      </c>
      <c r="K1267" s="14">
        <f t="shared" si="38"/>
        <v>0.83958333333430346</v>
      </c>
      <c r="L1267" s="15">
        <f t="shared" si="39"/>
        <v>0.83958333333430346</v>
      </c>
      <c r="M1267" s="16">
        <f>NETWORKDAYS.INTL(DATE(YEAR(H1267),MONTH(I1267),DAY(H1267)),DATE(YEAR(I1267),MONTH(I1267),DAY(I1267)),1,[1]LISTAFERIADOS!$B$2:$B$194)</f>
        <v>2</v>
      </c>
      <c r="N1267" s="17" t="str">
        <f>CONCATENATE(HOUR(Tabela132[[#This Row],[DATA INICIO]]),":",MINUTE(Tabela132[[#This Row],[DATA INICIO]]))</f>
        <v>19:29</v>
      </c>
      <c r="O1267" s="12"/>
    </row>
    <row r="1268" spans="1:15" ht="63.75" hidden="1" x14ac:dyDescent="0.25">
      <c r="A1268" s="30" t="s">
        <v>15</v>
      </c>
      <c r="B1268" s="23" t="s">
        <v>898</v>
      </c>
      <c r="C1268" s="31" t="s">
        <v>222</v>
      </c>
      <c r="D1268" s="32" t="s">
        <v>50</v>
      </c>
      <c r="E1268" s="11" t="str">
        <f>CONCATENATE(Tabela132[[#This Row],[TRAMITE_SETOR]],"_Atualiz")</f>
        <v>SC_Atualiz</v>
      </c>
      <c r="F1268" s="12" t="s">
        <v>51</v>
      </c>
      <c r="G1268" s="12"/>
      <c r="H1268" s="33">
        <v>41346.651388888888</v>
      </c>
      <c r="I1268" s="33">
        <v>41346.867361111108</v>
      </c>
      <c r="J1268" s="2" t="s">
        <v>360</v>
      </c>
      <c r="K1268" s="14">
        <f t="shared" si="38"/>
        <v>0.21597222222044365</v>
      </c>
      <c r="L1268" s="15">
        <f t="shared" si="39"/>
        <v>0.21597222222044365</v>
      </c>
      <c r="M1268" s="16">
        <f>NETWORKDAYS.INTL(DATE(YEAR(H1268),MONTH(I1268),DAY(H1268)),DATE(YEAR(I1268),MONTH(I1268),DAY(I1268)),1,[1]LISTAFERIADOS!$B$2:$B$194)</f>
        <v>1</v>
      </c>
      <c r="N1268" s="17" t="str">
        <f>CONCATENATE(HOUR(Tabela132[[#This Row],[DATA INICIO]]),":",MINUTE(Tabela132[[#This Row],[DATA INICIO]]))</f>
        <v>15:38</v>
      </c>
      <c r="O1268" s="12"/>
    </row>
    <row r="1269" spans="1:15" ht="25.5" hidden="1" x14ac:dyDescent="0.25">
      <c r="A1269" s="30" t="s">
        <v>15</v>
      </c>
      <c r="B1269" s="23" t="s">
        <v>898</v>
      </c>
      <c r="C1269" s="31" t="s">
        <v>222</v>
      </c>
      <c r="D1269" s="32" t="s">
        <v>47</v>
      </c>
      <c r="E1269" s="11" t="str">
        <f>CONCATENATE(Tabela132[[#This Row],[TRAMITE_SETOR]],"_Atualiz")</f>
        <v>CLC_Atualiz</v>
      </c>
      <c r="F1269" s="12" t="s">
        <v>48</v>
      </c>
      <c r="G1269" s="12"/>
      <c r="H1269" s="33">
        <v>41346.867361111108</v>
      </c>
      <c r="I1269" s="33">
        <v>41347.821527777778</v>
      </c>
      <c r="J1269" s="2" t="s">
        <v>59</v>
      </c>
      <c r="K1269" s="14">
        <f t="shared" si="38"/>
        <v>0.95416666667006211</v>
      </c>
      <c r="L1269" s="15">
        <f t="shared" si="39"/>
        <v>0.95416666667006211</v>
      </c>
      <c r="M1269" s="16">
        <f>NETWORKDAYS.INTL(DATE(YEAR(H1269),MONTH(I1269),DAY(H1269)),DATE(YEAR(I1269),MONTH(I1269),DAY(I1269)),1,[1]LISTAFERIADOS!$B$2:$B$194)</f>
        <v>2</v>
      </c>
      <c r="N1269" s="17" t="str">
        <f>CONCATENATE(HOUR(Tabela132[[#This Row],[DATA INICIO]]),":",MINUTE(Tabela132[[#This Row],[DATA INICIO]]))</f>
        <v>20:49</v>
      </c>
      <c r="O1269" s="12"/>
    </row>
    <row r="1270" spans="1:15" ht="76.5" hidden="1" x14ac:dyDescent="0.25">
      <c r="A1270" s="30" t="s">
        <v>15</v>
      </c>
      <c r="B1270" s="23" t="s">
        <v>898</v>
      </c>
      <c r="C1270" s="31" t="s">
        <v>222</v>
      </c>
      <c r="D1270" s="32" t="s">
        <v>35</v>
      </c>
      <c r="E1270" s="11" t="str">
        <f>CONCATENATE(Tabela132[[#This Row],[TRAMITE_SETOR]],"_Atualiz")</f>
        <v>SECADM_Atualiz</v>
      </c>
      <c r="F1270" s="12" t="s">
        <v>36</v>
      </c>
      <c r="G1270" s="12"/>
      <c r="H1270" s="33">
        <v>41347.821527777778</v>
      </c>
      <c r="I1270" s="33">
        <v>41348.71875</v>
      </c>
      <c r="J1270" s="2" t="s">
        <v>910</v>
      </c>
      <c r="K1270" s="14">
        <f t="shared" si="38"/>
        <v>0.89722222222189885</v>
      </c>
      <c r="L1270" s="15">
        <f t="shared" si="39"/>
        <v>0.89722222222189885</v>
      </c>
      <c r="M1270" s="16">
        <f>NETWORKDAYS.INTL(DATE(YEAR(H1270),MONTH(I1270),DAY(H1270)),DATE(YEAR(I1270),MONTH(I1270),DAY(I1270)),1,[1]LISTAFERIADOS!$B$2:$B$194)</f>
        <v>2</v>
      </c>
      <c r="N1270" s="17" t="str">
        <f>CONCATENATE(HOUR(Tabela132[[#This Row],[DATA INICIO]]),":",MINUTE(Tabela132[[#This Row],[DATA INICIO]]))</f>
        <v>19:43</v>
      </c>
      <c r="O1270" s="12"/>
    </row>
    <row r="1271" spans="1:15" ht="38.25" hidden="1" x14ac:dyDescent="0.25">
      <c r="A1271" s="30" t="s">
        <v>15</v>
      </c>
      <c r="B1271" s="23" t="s">
        <v>898</v>
      </c>
      <c r="C1271" s="31" t="s">
        <v>222</v>
      </c>
      <c r="D1271" s="32" t="s">
        <v>21</v>
      </c>
      <c r="E1271" s="11" t="str">
        <f>CONCATENATE(Tabela132[[#This Row],[TRAMITE_SETOR]],"_Atualiz")</f>
        <v>DG_Atualiz</v>
      </c>
      <c r="F1271" s="12" t="s">
        <v>22</v>
      </c>
      <c r="G1271" s="12"/>
      <c r="H1271" s="33">
        <v>41348.71875</v>
      </c>
      <c r="I1271" s="33">
        <v>41348.820138888892</v>
      </c>
      <c r="J1271" s="2" t="s">
        <v>911</v>
      </c>
      <c r="K1271" s="14">
        <f t="shared" si="38"/>
        <v>0.10138888889196096</v>
      </c>
      <c r="L1271" s="15">
        <f t="shared" si="39"/>
        <v>0.10138888889196096</v>
      </c>
      <c r="M1271" s="16">
        <f>NETWORKDAYS.INTL(DATE(YEAR(H1271),MONTH(I1271),DAY(H1271)),DATE(YEAR(I1271),MONTH(I1271),DAY(I1271)),1,[1]LISTAFERIADOS!$B$2:$B$194)</f>
        <v>1</v>
      </c>
      <c r="N1271" s="17" t="str">
        <f>CONCATENATE(HOUR(Tabela132[[#This Row],[DATA INICIO]]),":",MINUTE(Tabela132[[#This Row],[DATA INICIO]]))</f>
        <v>17:15</v>
      </c>
      <c r="O1271" s="12"/>
    </row>
    <row r="1272" spans="1:15" ht="51" hidden="1" x14ac:dyDescent="0.25">
      <c r="A1272" s="30" t="s">
        <v>15</v>
      </c>
      <c r="B1272" s="23" t="s">
        <v>898</v>
      </c>
      <c r="C1272" s="31" t="s">
        <v>222</v>
      </c>
      <c r="D1272" s="32" t="s">
        <v>239</v>
      </c>
      <c r="E1272" s="11" t="str">
        <f>CONCATENATE(Tabela132[[#This Row],[TRAMITE_SETOR]],"_Atualiz")</f>
        <v>SLIC_Atualiz</v>
      </c>
      <c r="F1272" s="12" t="s">
        <v>240</v>
      </c>
      <c r="G1272" s="12"/>
      <c r="H1272" s="33">
        <v>41348.820138888892</v>
      </c>
      <c r="I1272" s="33">
        <v>41353.788888888892</v>
      </c>
      <c r="J1272" s="2" t="s">
        <v>363</v>
      </c>
      <c r="K1272" s="14">
        <f t="shared" si="38"/>
        <v>4.96875</v>
      </c>
      <c r="L1272" s="15">
        <f t="shared" si="39"/>
        <v>4.96875</v>
      </c>
      <c r="M1272" s="16">
        <f>NETWORKDAYS.INTL(DATE(YEAR(H1272),MONTH(I1272),DAY(H1272)),DATE(YEAR(I1272),MONTH(I1272),DAY(I1272)),1,[1]LISTAFERIADOS!$B$2:$B$194)</f>
        <v>4</v>
      </c>
      <c r="N1272" s="17" t="str">
        <f>CONCATENATE(HOUR(Tabela132[[#This Row],[DATA INICIO]]),":",MINUTE(Tabela132[[#This Row],[DATA INICIO]]))</f>
        <v>19:41</v>
      </c>
      <c r="O1272" s="12"/>
    </row>
    <row r="1273" spans="1:15" ht="25.5" hidden="1" x14ac:dyDescent="0.25">
      <c r="A1273" s="30" t="s">
        <v>15</v>
      </c>
      <c r="B1273" s="23" t="s">
        <v>898</v>
      </c>
      <c r="C1273" s="31" t="s">
        <v>222</v>
      </c>
      <c r="D1273" s="32" t="s">
        <v>899</v>
      </c>
      <c r="E1273" s="11" t="str">
        <f>CONCATENATE(Tabela132[[#This Row],[TRAMITE_SETOR]],"_Atualiz")</f>
        <v>ASG_Atualiz</v>
      </c>
      <c r="F1273" s="12" t="s">
        <v>900</v>
      </c>
      <c r="G1273" s="19" t="s">
        <v>26</v>
      </c>
      <c r="H1273" s="33">
        <v>41353.788888888892</v>
      </c>
      <c r="I1273" s="33">
        <v>41353.809027777781</v>
      </c>
      <c r="J1273" s="2" t="s">
        <v>273</v>
      </c>
      <c r="K1273" s="14">
        <f t="shared" si="38"/>
        <v>2.0138888889050577E-2</v>
      </c>
      <c r="L1273" s="15">
        <f t="shared" si="39"/>
        <v>2.0138888889050577E-2</v>
      </c>
      <c r="M1273" s="16">
        <f>NETWORKDAYS.INTL(DATE(YEAR(H1273),MONTH(I1273),DAY(H1273)),DATE(YEAR(I1273),MONTH(I1273),DAY(I1273)),1,[1]LISTAFERIADOS!$B$2:$B$194)</f>
        <v>1</v>
      </c>
      <c r="N1273" s="17" t="str">
        <f>CONCATENATE(HOUR(Tabela132[[#This Row],[DATA INICIO]]),":",MINUTE(Tabela132[[#This Row],[DATA INICIO]]))</f>
        <v>18:56</v>
      </c>
      <c r="O1273" s="12"/>
    </row>
    <row r="1274" spans="1:15" ht="25.5" hidden="1" x14ac:dyDescent="0.25">
      <c r="A1274" s="30" t="s">
        <v>15</v>
      </c>
      <c r="B1274" s="23" t="s">
        <v>898</v>
      </c>
      <c r="C1274" s="31" t="s">
        <v>222</v>
      </c>
      <c r="D1274" s="32" t="s">
        <v>239</v>
      </c>
      <c r="E1274" s="11" t="str">
        <f>CONCATENATE(Tabela132[[#This Row],[TRAMITE_SETOR]],"_Atualiz")</f>
        <v>SLIC_Atualiz</v>
      </c>
      <c r="F1274" s="12" t="s">
        <v>240</v>
      </c>
      <c r="G1274" s="12"/>
      <c r="H1274" s="33">
        <v>41353.809027777781</v>
      </c>
      <c r="I1274" s="33">
        <v>41359.776388888888</v>
      </c>
      <c r="J1274" s="2" t="s">
        <v>43</v>
      </c>
      <c r="K1274" s="14">
        <f t="shared" si="38"/>
        <v>5.9673611111065838</v>
      </c>
      <c r="L1274" s="15">
        <f t="shared" si="39"/>
        <v>5.9673611111065838</v>
      </c>
      <c r="M1274" s="16">
        <f>NETWORKDAYS.INTL(DATE(YEAR(H1274),MONTH(I1274),DAY(H1274)),DATE(YEAR(I1274),MONTH(I1274),DAY(I1274)),1,[1]LISTAFERIADOS!$B$2:$B$194)</f>
        <v>5</v>
      </c>
      <c r="N1274" s="17" t="str">
        <f>CONCATENATE(HOUR(Tabela132[[#This Row],[DATA INICIO]]),":",MINUTE(Tabela132[[#This Row],[DATA INICIO]]))</f>
        <v>19:25</v>
      </c>
      <c r="O1274" s="12"/>
    </row>
    <row r="1275" spans="1:15" ht="51" hidden="1" x14ac:dyDescent="0.25">
      <c r="A1275" s="30" t="s">
        <v>15</v>
      </c>
      <c r="B1275" s="23" t="s">
        <v>898</v>
      </c>
      <c r="C1275" s="31" t="s">
        <v>222</v>
      </c>
      <c r="D1275" s="32" t="s">
        <v>54</v>
      </c>
      <c r="E1275" s="11" t="str">
        <f>CONCATENATE(Tabela132[[#This Row],[TRAMITE_SETOR]],"_Atualiz")</f>
        <v>SCON_Atualiz</v>
      </c>
      <c r="F1275" s="12" t="s">
        <v>55</v>
      </c>
      <c r="G1275" s="12"/>
      <c r="H1275" s="33">
        <v>41359.776388888888</v>
      </c>
      <c r="I1275" s="33">
        <v>41366.628472222219</v>
      </c>
      <c r="J1275" s="2" t="s">
        <v>912</v>
      </c>
      <c r="K1275" s="14">
        <f t="shared" si="38"/>
        <v>6.8520833333313931</v>
      </c>
      <c r="L1275" s="15">
        <f t="shared" si="39"/>
        <v>6.8520833333313931</v>
      </c>
      <c r="M1275" s="16">
        <f>NETWORKDAYS.INTL(DATE(YEAR(H1275),MONTH(I1275),DAY(H1275)),DATE(YEAR(I1275),MONTH(I1275),DAY(I1275)),1,[1]LISTAFERIADOS!$B$2:$B$194)</f>
        <v>-19</v>
      </c>
      <c r="N1275" s="17" t="str">
        <f>CONCATENATE(HOUR(Tabela132[[#This Row],[DATA INICIO]]),":",MINUTE(Tabela132[[#This Row],[DATA INICIO]]))</f>
        <v>18:38</v>
      </c>
      <c r="O1275" s="12"/>
    </row>
    <row r="1276" spans="1:15" ht="25.5" hidden="1" x14ac:dyDescent="0.25">
      <c r="A1276" s="30" t="s">
        <v>15</v>
      </c>
      <c r="B1276" s="23" t="s">
        <v>898</v>
      </c>
      <c r="C1276" s="31" t="s">
        <v>222</v>
      </c>
      <c r="D1276" s="32" t="s">
        <v>239</v>
      </c>
      <c r="E1276" s="11" t="str">
        <f>CONCATENATE(Tabela132[[#This Row],[TRAMITE_SETOR]],"_Atualiz")</f>
        <v>SLIC_Atualiz</v>
      </c>
      <c r="F1276" s="12" t="s">
        <v>240</v>
      </c>
      <c r="G1276" s="12"/>
      <c r="H1276" s="33">
        <v>41366.628472222219</v>
      </c>
      <c r="I1276" s="33">
        <v>41367.647916666669</v>
      </c>
      <c r="J1276" s="2" t="s">
        <v>432</v>
      </c>
      <c r="K1276" s="14">
        <f t="shared" si="38"/>
        <v>1.0194444444496185</v>
      </c>
      <c r="L1276" s="15">
        <f t="shared" si="39"/>
        <v>1.0194444444496185</v>
      </c>
      <c r="M1276" s="16">
        <f>NETWORKDAYS.INTL(DATE(YEAR(H1276),MONTH(I1276),DAY(H1276)),DATE(YEAR(I1276),MONTH(I1276),DAY(I1276)),1,[1]LISTAFERIADOS!$B$2:$B$194)</f>
        <v>2</v>
      </c>
      <c r="N1276" s="17" t="str">
        <f>CONCATENATE(HOUR(Tabela132[[#This Row],[DATA INICIO]]),":",MINUTE(Tabela132[[#This Row],[DATA INICIO]]))</f>
        <v>15:5</v>
      </c>
      <c r="O1276" s="12"/>
    </row>
    <row r="1277" spans="1:15" ht="63.75" hidden="1" x14ac:dyDescent="0.25">
      <c r="A1277" s="30" t="s">
        <v>15</v>
      </c>
      <c r="B1277" s="23" t="s">
        <v>898</v>
      </c>
      <c r="C1277" s="31" t="s">
        <v>222</v>
      </c>
      <c r="D1277" s="32" t="s">
        <v>47</v>
      </c>
      <c r="E1277" s="11" t="str">
        <f>CONCATENATE(Tabela132[[#This Row],[TRAMITE_SETOR]],"_Atualiz")</f>
        <v>CLC_Atualiz</v>
      </c>
      <c r="F1277" s="12" t="s">
        <v>48</v>
      </c>
      <c r="G1277" s="12"/>
      <c r="H1277" s="33">
        <v>41367.647916666669</v>
      </c>
      <c r="I1277" s="33">
        <v>41367.686111111114</v>
      </c>
      <c r="J1277" s="2" t="s">
        <v>913</v>
      </c>
      <c r="K1277" s="14">
        <f t="shared" si="38"/>
        <v>3.8194444445252884E-2</v>
      </c>
      <c r="L1277" s="15">
        <f t="shared" si="39"/>
        <v>3.8194444445252884E-2</v>
      </c>
      <c r="M1277" s="16">
        <f>NETWORKDAYS.INTL(DATE(YEAR(H1277),MONTH(I1277),DAY(H1277)),DATE(YEAR(I1277),MONTH(I1277),DAY(I1277)),1,[1]LISTAFERIADOS!$B$2:$B$194)</f>
        <v>1</v>
      </c>
      <c r="N1277" s="17" t="str">
        <f>CONCATENATE(HOUR(Tabela132[[#This Row],[DATA INICIO]]),":",MINUTE(Tabela132[[#This Row],[DATA INICIO]]))</f>
        <v>15:33</v>
      </c>
      <c r="O1277" s="12"/>
    </row>
    <row r="1278" spans="1:15" ht="51" hidden="1" x14ac:dyDescent="0.25">
      <c r="A1278" s="30" t="s">
        <v>15</v>
      </c>
      <c r="B1278" s="23" t="s">
        <v>898</v>
      </c>
      <c r="C1278" s="31" t="s">
        <v>222</v>
      </c>
      <c r="D1278" s="32" t="s">
        <v>66</v>
      </c>
      <c r="E1278" s="11" t="str">
        <f>CONCATENATE(Tabela132[[#This Row],[TRAMITE_SETOR]],"_Atualiz")</f>
        <v>CPL_Atualiz</v>
      </c>
      <c r="F1278" s="12" t="s">
        <v>67</v>
      </c>
      <c r="G1278" s="12"/>
      <c r="H1278" s="33">
        <v>41367.686111111114</v>
      </c>
      <c r="I1278" s="33">
        <v>41369.830555555556</v>
      </c>
      <c r="J1278" s="2" t="s">
        <v>434</v>
      </c>
      <c r="K1278" s="14">
        <f t="shared" si="38"/>
        <v>2.1444444444423425</v>
      </c>
      <c r="L1278" s="15">
        <f t="shared" si="39"/>
        <v>2.1444444444423425</v>
      </c>
      <c r="M1278" s="16">
        <f>NETWORKDAYS.INTL(DATE(YEAR(H1278),MONTH(I1278),DAY(H1278)),DATE(YEAR(I1278),MONTH(I1278),DAY(I1278)),1,[1]LISTAFERIADOS!$B$2:$B$194)</f>
        <v>3</v>
      </c>
      <c r="N1278" s="17" t="str">
        <f>CONCATENATE(HOUR(Tabela132[[#This Row],[DATA INICIO]]),":",MINUTE(Tabela132[[#This Row],[DATA INICIO]]))</f>
        <v>16:28</v>
      </c>
      <c r="O1278" s="12"/>
    </row>
    <row r="1279" spans="1:15" ht="25.5" hidden="1" x14ac:dyDescent="0.25">
      <c r="A1279" s="30" t="s">
        <v>15</v>
      </c>
      <c r="B1279" s="23" t="s">
        <v>898</v>
      </c>
      <c r="C1279" s="31" t="s">
        <v>222</v>
      </c>
      <c r="D1279" s="32" t="s">
        <v>69</v>
      </c>
      <c r="E1279" s="11" t="str">
        <f>CONCATENATE(Tabela132[[#This Row],[TRAMITE_SETOR]],"_Atualiz")</f>
        <v>ASSDG_Atualiz</v>
      </c>
      <c r="F1279" s="12" t="s">
        <v>70</v>
      </c>
      <c r="G1279" s="12"/>
      <c r="H1279" s="33">
        <v>41369.830555555556</v>
      </c>
      <c r="I1279" s="33">
        <v>41372.683333333334</v>
      </c>
      <c r="J1279" s="2" t="s">
        <v>289</v>
      </c>
      <c r="K1279" s="14">
        <f t="shared" si="38"/>
        <v>2.8527777777781012</v>
      </c>
      <c r="L1279" s="15">
        <f t="shared" si="39"/>
        <v>2.8527777777781012</v>
      </c>
      <c r="M1279" s="16">
        <f>NETWORKDAYS.INTL(DATE(YEAR(H1279),MONTH(I1279),DAY(H1279)),DATE(YEAR(I1279),MONTH(I1279),DAY(I1279)),1,[1]LISTAFERIADOS!$B$2:$B$194)</f>
        <v>2</v>
      </c>
      <c r="N1279" s="17" t="str">
        <f>CONCATENATE(HOUR(Tabela132[[#This Row],[DATA INICIO]]),":",MINUTE(Tabela132[[#This Row],[DATA INICIO]]))</f>
        <v>19:56</v>
      </c>
      <c r="O1279" s="12"/>
    </row>
    <row r="1280" spans="1:15" ht="63.75" hidden="1" x14ac:dyDescent="0.25">
      <c r="A1280" s="30" t="s">
        <v>15</v>
      </c>
      <c r="B1280" s="23" t="s">
        <v>898</v>
      </c>
      <c r="C1280" s="31" t="s">
        <v>222</v>
      </c>
      <c r="D1280" s="32" t="s">
        <v>239</v>
      </c>
      <c r="E1280" s="11" t="str">
        <f>CONCATENATE(Tabela132[[#This Row],[TRAMITE_SETOR]],"_Atualiz")</f>
        <v>SLIC_Atualiz</v>
      </c>
      <c r="F1280" s="12" t="s">
        <v>240</v>
      </c>
      <c r="G1280" s="12"/>
      <c r="H1280" s="33">
        <v>41372.683333333334</v>
      </c>
      <c r="I1280" s="33">
        <v>41373.795138888891</v>
      </c>
      <c r="J1280" s="2" t="s">
        <v>914</v>
      </c>
      <c r="K1280" s="14">
        <f t="shared" si="38"/>
        <v>1.1118055555562023</v>
      </c>
      <c r="L1280" s="15">
        <f t="shared" si="39"/>
        <v>1.1118055555562023</v>
      </c>
      <c r="M1280" s="16">
        <f>NETWORKDAYS.INTL(DATE(YEAR(H1280),MONTH(I1280),DAY(H1280)),DATE(YEAR(I1280),MONTH(I1280),DAY(I1280)),1,[1]LISTAFERIADOS!$B$2:$B$194)</f>
        <v>2</v>
      </c>
      <c r="N1280" s="17" t="str">
        <f>CONCATENATE(HOUR(Tabela132[[#This Row],[DATA INICIO]]),":",MINUTE(Tabela132[[#This Row],[DATA INICIO]]))</f>
        <v>16:24</v>
      </c>
      <c r="O1280" s="12"/>
    </row>
    <row r="1281" spans="1:15" ht="63.75" hidden="1" x14ac:dyDescent="0.25">
      <c r="A1281" s="30" t="s">
        <v>15</v>
      </c>
      <c r="B1281" s="23" t="s">
        <v>898</v>
      </c>
      <c r="C1281" s="31" t="s">
        <v>222</v>
      </c>
      <c r="D1281" s="32" t="s">
        <v>69</v>
      </c>
      <c r="E1281" s="11" t="str">
        <f>CONCATENATE(Tabela132[[#This Row],[TRAMITE_SETOR]],"_Atualiz")</f>
        <v>ASSDG_Atualiz</v>
      </c>
      <c r="F1281" s="12" t="s">
        <v>70</v>
      </c>
      <c r="G1281" s="12"/>
      <c r="H1281" s="33">
        <v>41373.795138888891</v>
      </c>
      <c r="I1281" s="33">
        <v>41374.830555555556</v>
      </c>
      <c r="J1281" s="2" t="s">
        <v>915</v>
      </c>
      <c r="K1281" s="14">
        <f t="shared" si="38"/>
        <v>1.0354166666656965</v>
      </c>
      <c r="L1281" s="15">
        <f t="shared" si="39"/>
        <v>1.0354166666656965</v>
      </c>
      <c r="M1281" s="16">
        <f>NETWORKDAYS.INTL(DATE(YEAR(H1281),MONTH(I1281),DAY(H1281)),DATE(YEAR(I1281),MONTH(I1281),DAY(I1281)),1,[1]LISTAFERIADOS!$B$2:$B$194)</f>
        <v>2</v>
      </c>
      <c r="N1281" s="17" t="str">
        <f>CONCATENATE(HOUR(Tabela132[[#This Row],[DATA INICIO]]),":",MINUTE(Tabela132[[#This Row],[DATA INICIO]]))</f>
        <v>19:5</v>
      </c>
      <c r="O1281" s="12"/>
    </row>
    <row r="1282" spans="1:15" ht="38.25" hidden="1" x14ac:dyDescent="0.25">
      <c r="A1282" s="30" t="s">
        <v>15</v>
      </c>
      <c r="B1282" s="23" t="s">
        <v>898</v>
      </c>
      <c r="C1282" s="31" t="s">
        <v>222</v>
      </c>
      <c r="D1282" s="32" t="s">
        <v>239</v>
      </c>
      <c r="E1282" s="11" t="str">
        <f>CONCATENATE(Tabela132[[#This Row],[TRAMITE_SETOR]],"_Atualiz")</f>
        <v>SLIC_Atualiz</v>
      </c>
      <c r="F1282" s="12" t="s">
        <v>240</v>
      </c>
      <c r="G1282" s="12"/>
      <c r="H1282" s="33">
        <v>41374.830555555556</v>
      </c>
      <c r="I1282" s="33">
        <v>41375.69027777778</v>
      </c>
      <c r="J1282" s="2" t="s">
        <v>916</v>
      </c>
      <c r="K1282" s="14">
        <f t="shared" ref="K1282:K1345" si="40">IF(OR(H1282="-",I1282="-"),0,I1282-H1282)</f>
        <v>0.85972222222335404</v>
      </c>
      <c r="L1282" s="15">
        <f t="shared" ref="L1282:L1345" si="41">K1282</f>
        <v>0.85972222222335404</v>
      </c>
      <c r="M1282" s="16">
        <f>NETWORKDAYS.INTL(DATE(YEAR(H1282),MONTH(I1282),DAY(H1282)),DATE(YEAR(I1282),MONTH(I1282),DAY(I1282)),1,[1]LISTAFERIADOS!$B$2:$B$194)</f>
        <v>2</v>
      </c>
      <c r="N1282" s="17" t="str">
        <f>CONCATENATE(HOUR(Tabela132[[#This Row],[DATA INICIO]]),":",MINUTE(Tabela132[[#This Row],[DATA INICIO]]))</f>
        <v>19:56</v>
      </c>
      <c r="O1282" s="12"/>
    </row>
    <row r="1283" spans="1:15" ht="51" hidden="1" x14ac:dyDescent="0.25">
      <c r="A1283" s="30" t="s">
        <v>15</v>
      </c>
      <c r="B1283" s="23" t="s">
        <v>898</v>
      </c>
      <c r="C1283" s="31" t="s">
        <v>222</v>
      </c>
      <c r="D1283" s="32" t="s">
        <v>899</v>
      </c>
      <c r="E1283" s="11" t="str">
        <f>CONCATENATE(Tabela132[[#This Row],[TRAMITE_SETOR]],"_Atualiz")</f>
        <v>ASG_Atualiz</v>
      </c>
      <c r="F1283" s="12" t="s">
        <v>900</v>
      </c>
      <c r="G1283" s="19" t="s">
        <v>26</v>
      </c>
      <c r="H1283" s="33">
        <v>41375.69027777778</v>
      </c>
      <c r="I1283" s="33">
        <v>41379.646527777775</v>
      </c>
      <c r="J1283" s="2" t="s">
        <v>917</v>
      </c>
      <c r="K1283" s="14">
        <f t="shared" si="40"/>
        <v>3.9562499999956344</v>
      </c>
      <c r="L1283" s="15">
        <f t="shared" si="41"/>
        <v>3.9562499999956344</v>
      </c>
      <c r="M1283" s="16">
        <f>NETWORKDAYS.INTL(DATE(YEAR(H1283),MONTH(I1283),DAY(H1283)),DATE(YEAR(I1283),MONTH(I1283),DAY(I1283)),1,[1]LISTAFERIADOS!$B$2:$B$194)</f>
        <v>3</v>
      </c>
      <c r="N1283" s="17" t="str">
        <f>CONCATENATE(HOUR(Tabela132[[#This Row],[DATA INICIO]]),":",MINUTE(Tabela132[[#This Row],[DATA INICIO]]))</f>
        <v>16:34</v>
      </c>
      <c r="O1283" s="12"/>
    </row>
    <row r="1284" spans="1:15" ht="76.5" hidden="1" x14ac:dyDescent="0.25">
      <c r="A1284" s="30" t="s">
        <v>15</v>
      </c>
      <c r="B1284" s="23" t="s">
        <v>898</v>
      </c>
      <c r="C1284" s="31" t="s">
        <v>222</v>
      </c>
      <c r="D1284" s="32" t="s">
        <v>239</v>
      </c>
      <c r="E1284" s="11" t="str">
        <f>CONCATENATE(Tabela132[[#This Row],[TRAMITE_SETOR]],"_Atualiz")</f>
        <v>SLIC_Atualiz</v>
      </c>
      <c r="F1284" s="12" t="s">
        <v>240</v>
      </c>
      <c r="G1284" s="12"/>
      <c r="H1284" s="33">
        <v>41379.646527777775</v>
      </c>
      <c r="I1284" s="33">
        <v>41386.556250000001</v>
      </c>
      <c r="J1284" s="2" t="s">
        <v>918</v>
      </c>
      <c r="K1284" s="14">
        <f t="shared" si="40"/>
        <v>6.9097222222262644</v>
      </c>
      <c r="L1284" s="15">
        <f t="shared" si="41"/>
        <v>6.9097222222262644</v>
      </c>
      <c r="M1284" s="16">
        <f>NETWORKDAYS.INTL(DATE(YEAR(H1284),MONTH(I1284),DAY(H1284)),DATE(YEAR(I1284),MONTH(I1284),DAY(I1284)),1,[1]LISTAFERIADOS!$B$2:$B$194)</f>
        <v>6</v>
      </c>
      <c r="N1284" s="17" t="str">
        <f>CONCATENATE(HOUR(Tabela132[[#This Row],[DATA INICIO]]),":",MINUTE(Tabela132[[#This Row],[DATA INICIO]]))</f>
        <v>15:31</v>
      </c>
      <c r="O1284" s="12"/>
    </row>
    <row r="1285" spans="1:15" ht="38.25" hidden="1" x14ac:dyDescent="0.25">
      <c r="A1285" s="30" t="s">
        <v>15</v>
      </c>
      <c r="B1285" s="23" t="s">
        <v>898</v>
      </c>
      <c r="C1285" s="31" t="s">
        <v>222</v>
      </c>
      <c r="D1285" s="32" t="s">
        <v>66</v>
      </c>
      <c r="E1285" s="11" t="str">
        <f>CONCATENATE(Tabela132[[#This Row],[TRAMITE_SETOR]],"_Atualiz")</f>
        <v>CPL_Atualiz</v>
      </c>
      <c r="F1285" s="12" t="s">
        <v>67</v>
      </c>
      <c r="G1285" s="12"/>
      <c r="H1285" s="33">
        <v>41386.556250000001</v>
      </c>
      <c r="I1285" s="33">
        <v>41386.665972222225</v>
      </c>
      <c r="J1285" s="2" t="s">
        <v>782</v>
      </c>
      <c r="K1285" s="14">
        <f t="shared" si="40"/>
        <v>0.10972222222335404</v>
      </c>
      <c r="L1285" s="15">
        <f t="shared" si="41"/>
        <v>0.10972222222335404</v>
      </c>
      <c r="M1285" s="16">
        <f>NETWORKDAYS.INTL(DATE(YEAR(H1285),MONTH(I1285),DAY(H1285)),DATE(YEAR(I1285),MONTH(I1285),DAY(I1285)),1,[1]LISTAFERIADOS!$B$2:$B$194)</f>
        <v>1</v>
      </c>
      <c r="N1285" s="17" t="str">
        <f>CONCATENATE(HOUR(Tabela132[[#This Row],[DATA INICIO]]),":",MINUTE(Tabela132[[#This Row],[DATA INICIO]]))</f>
        <v>13:21</v>
      </c>
      <c r="O1285" s="12"/>
    </row>
    <row r="1286" spans="1:15" ht="25.5" hidden="1" x14ac:dyDescent="0.25">
      <c r="A1286" s="30" t="s">
        <v>15</v>
      </c>
      <c r="B1286" s="23" t="s">
        <v>898</v>
      </c>
      <c r="C1286" s="31" t="s">
        <v>222</v>
      </c>
      <c r="D1286" s="32" t="s">
        <v>239</v>
      </c>
      <c r="E1286" s="11" t="str">
        <f>CONCATENATE(Tabela132[[#This Row],[TRAMITE_SETOR]],"_Atualiz")</f>
        <v>SLIC_Atualiz</v>
      </c>
      <c r="F1286" s="12" t="s">
        <v>240</v>
      </c>
      <c r="G1286" s="12"/>
      <c r="H1286" s="33">
        <v>41386.665972222225</v>
      </c>
      <c r="I1286" s="33">
        <v>41387.647916666669</v>
      </c>
      <c r="J1286" s="2" t="s">
        <v>251</v>
      </c>
      <c r="K1286" s="14">
        <f t="shared" si="40"/>
        <v>0.98194444444379769</v>
      </c>
      <c r="L1286" s="15">
        <f t="shared" si="41"/>
        <v>0.98194444444379769</v>
      </c>
      <c r="M1286" s="16">
        <f>NETWORKDAYS.INTL(DATE(YEAR(H1286),MONTH(I1286),DAY(H1286)),DATE(YEAR(I1286),MONTH(I1286),DAY(I1286)),1,[1]LISTAFERIADOS!$B$2:$B$194)</f>
        <v>2</v>
      </c>
      <c r="N1286" s="17" t="str">
        <f>CONCATENATE(HOUR(Tabela132[[#This Row],[DATA INICIO]]),":",MINUTE(Tabela132[[#This Row],[DATA INICIO]]))</f>
        <v>15:59</v>
      </c>
      <c r="O1286" s="12"/>
    </row>
    <row r="1287" spans="1:15" ht="51" hidden="1" x14ac:dyDescent="0.25">
      <c r="A1287" s="30" t="s">
        <v>15</v>
      </c>
      <c r="B1287" s="23" t="s">
        <v>898</v>
      </c>
      <c r="C1287" s="31" t="s">
        <v>222</v>
      </c>
      <c r="D1287" s="32" t="s">
        <v>66</v>
      </c>
      <c r="E1287" s="11" t="str">
        <f>CONCATENATE(Tabela132[[#This Row],[TRAMITE_SETOR]],"_Atualiz")</f>
        <v>CPL_Atualiz</v>
      </c>
      <c r="F1287" s="12" t="s">
        <v>67</v>
      </c>
      <c r="G1287" s="12"/>
      <c r="H1287" s="33">
        <v>41387.647916666669</v>
      </c>
      <c r="I1287" s="33">
        <v>41401.673611111109</v>
      </c>
      <c r="J1287" s="2" t="s">
        <v>919</v>
      </c>
      <c r="K1287" s="14">
        <f t="shared" si="40"/>
        <v>14.025694444440887</v>
      </c>
      <c r="L1287" s="15">
        <f t="shared" si="41"/>
        <v>14.025694444440887</v>
      </c>
      <c r="M1287" s="16">
        <f>NETWORKDAYS.INTL(DATE(YEAR(H1287),MONTH(I1287),DAY(H1287)),DATE(YEAR(I1287),MONTH(I1287),DAY(I1287)),1,[1]LISTAFERIADOS!$B$2:$B$194)</f>
        <v>-13</v>
      </c>
      <c r="N1287" s="17" t="str">
        <f>CONCATENATE(HOUR(Tabela132[[#This Row],[DATA INICIO]]),":",MINUTE(Tabela132[[#This Row],[DATA INICIO]]))</f>
        <v>15:33</v>
      </c>
      <c r="O1287" s="12"/>
    </row>
    <row r="1288" spans="1:15" ht="38.25" hidden="1" x14ac:dyDescent="0.25">
      <c r="A1288" s="30" t="s">
        <v>15</v>
      </c>
      <c r="B1288" s="23" t="s">
        <v>898</v>
      </c>
      <c r="C1288" s="31" t="s">
        <v>222</v>
      </c>
      <c r="D1288" s="32" t="s">
        <v>69</v>
      </c>
      <c r="E1288" s="11" t="str">
        <f>CONCATENATE(Tabela132[[#This Row],[TRAMITE_SETOR]],"_Atualiz")</f>
        <v>ASSDG_Atualiz</v>
      </c>
      <c r="F1288" s="12" t="s">
        <v>70</v>
      </c>
      <c r="G1288" s="12"/>
      <c r="H1288" s="33">
        <v>41401.673611111109</v>
      </c>
      <c r="I1288" s="33">
        <v>41401.843055555553</v>
      </c>
      <c r="J1288" s="2" t="s">
        <v>920</v>
      </c>
      <c r="K1288" s="14">
        <f t="shared" si="40"/>
        <v>0.16944444444379769</v>
      </c>
      <c r="L1288" s="15">
        <f t="shared" si="41"/>
        <v>0.16944444444379769</v>
      </c>
      <c r="M1288" s="16">
        <f>NETWORKDAYS.INTL(DATE(YEAR(H1288),MONTH(I1288),DAY(H1288)),DATE(YEAR(I1288),MONTH(I1288),DAY(I1288)),1,[1]LISTAFERIADOS!$B$2:$B$194)</f>
        <v>1</v>
      </c>
      <c r="N1288" s="17" t="str">
        <f>CONCATENATE(HOUR(Tabela132[[#This Row],[DATA INICIO]]),":",MINUTE(Tabela132[[#This Row],[DATA INICIO]]))</f>
        <v>16:10</v>
      </c>
      <c r="O1288" s="12"/>
    </row>
    <row r="1289" spans="1:15" ht="51" hidden="1" x14ac:dyDescent="0.25">
      <c r="A1289" s="30" t="s">
        <v>15</v>
      </c>
      <c r="B1289" s="23" t="s">
        <v>898</v>
      </c>
      <c r="C1289" s="31" t="s">
        <v>222</v>
      </c>
      <c r="D1289" s="32" t="s">
        <v>21</v>
      </c>
      <c r="E1289" s="11" t="str">
        <f>CONCATENATE(Tabela132[[#This Row],[TRAMITE_SETOR]],"_Atualiz")</f>
        <v>DG_Atualiz</v>
      </c>
      <c r="F1289" s="12" t="s">
        <v>22</v>
      </c>
      <c r="G1289" s="12"/>
      <c r="H1289" s="33">
        <v>41401.843055555553</v>
      </c>
      <c r="I1289" s="33">
        <v>41402.677083333336</v>
      </c>
      <c r="J1289" s="2" t="s">
        <v>295</v>
      </c>
      <c r="K1289" s="14">
        <f t="shared" si="40"/>
        <v>0.83402777778246673</v>
      </c>
      <c r="L1289" s="15">
        <f t="shared" si="41"/>
        <v>0.83402777778246673</v>
      </c>
      <c r="M1289" s="16">
        <f>NETWORKDAYS.INTL(DATE(YEAR(H1289),MONTH(I1289),DAY(H1289)),DATE(YEAR(I1289),MONTH(I1289),DAY(I1289)),1,[1]LISTAFERIADOS!$B$2:$B$194)</f>
        <v>2</v>
      </c>
      <c r="N1289" s="17" t="str">
        <f>CONCATENATE(HOUR(Tabela132[[#This Row],[DATA INICIO]]),":",MINUTE(Tabela132[[#This Row],[DATA INICIO]]))</f>
        <v>20:14</v>
      </c>
      <c r="O1289" s="12"/>
    </row>
    <row r="1290" spans="1:15" ht="25.5" hidden="1" x14ac:dyDescent="0.25">
      <c r="A1290" s="30" t="s">
        <v>15</v>
      </c>
      <c r="B1290" s="23" t="s">
        <v>898</v>
      </c>
      <c r="C1290" s="31" t="s">
        <v>222</v>
      </c>
      <c r="D1290" s="32" t="s">
        <v>35</v>
      </c>
      <c r="E1290" s="11" t="str">
        <f>CONCATENATE(Tabela132[[#This Row],[TRAMITE_SETOR]],"_Atualiz")</f>
        <v>SECADM_Atualiz</v>
      </c>
      <c r="F1290" s="12" t="s">
        <v>36</v>
      </c>
      <c r="G1290" s="12"/>
      <c r="H1290" s="33">
        <v>41402.677083333336</v>
      </c>
      <c r="I1290" s="33">
        <v>41403.77847222222</v>
      </c>
      <c r="J1290" s="2" t="s">
        <v>921</v>
      </c>
      <c r="K1290" s="14">
        <f t="shared" si="40"/>
        <v>1.101388888884685</v>
      </c>
      <c r="L1290" s="15">
        <f t="shared" si="41"/>
        <v>1.101388888884685</v>
      </c>
      <c r="M1290" s="16">
        <f>NETWORKDAYS.INTL(DATE(YEAR(H1290),MONTH(I1290),DAY(H1290)),DATE(YEAR(I1290),MONTH(I1290),DAY(I1290)),1,[1]LISTAFERIADOS!$B$2:$B$194)</f>
        <v>2</v>
      </c>
      <c r="N1290" s="17" t="str">
        <f>CONCATENATE(HOUR(Tabela132[[#This Row],[DATA INICIO]]),":",MINUTE(Tabela132[[#This Row],[DATA INICIO]]))</f>
        <v>16:15</v>
      </c>
      <c r="O1290" s="12"/>
    </row>
    <row r="1291" spans="1:15" ht="38.25" hidden="1" x14ac:dyDescent="0.25">
      <c r="A1291" s="30" t="s">
        <v>15</v>
      </c>
      <c r="B1291" s="23" t="s">
        <v>898</v>
      </c>
      <c r="C1291" s="31" t="s">
        <v>222</v>
      </c>
      <c r="D1291" s="32" t="s">
        <v>47</v>
      </c>
      <c r="E1291" s="11" t="str">
        <f>CONCATENATE(Tabela132[[#This Row],[TRAMITE_SETOR]],"_Atualiz")</f>
        <v>CLC_Atualiz</v>
      </c>
      <c r="F1291" s="12" t="s">
        <v>48</v>
      </c>
      <c r="G1291" s="12"/>
      <c r="H1291" s="33">
        <v>41403.77847222222</v>
      </c>
      <c r="I1291" s="33">
        <v>41404.6</v>
      </c>
      <c r="J1291" s="2" t="s">
        <v>922</v>
      </c>
      <c r="K1291" s="14">
        <f t="shared" si="40"/>
        <v>0.82152777777810115</v>
      </c>
      <c r="L1291" s="15">
        <f t="shared" si="41"/>
        <v>0.82152777777810115</v>
      </c>
      <c r="M1291" s="16">
        <f>NETWORKDAYS.INTL(DATE(YEAR(H1291),MONTH(I1291),DAY(H1291)),DATE(YEAR(I1291),MONTH(I1291),DAY(I1291)),1,[1]LISTAFERIADOS!$B$2:$B$194)</f>
        <v>2</v>
      </c>
      <c r="N1291" s="17" t="str">
        <f>CONCATENATE(HOUR(Tabela132[[#This Row],[DATA INICIO]]),":",MINUTE(Tabela132[[#This Row],[DATA INICIO]]))</f>
        <v>18:41</v>
      </c>
      <c r="O1291" s="12"/>
    </row>
    <row r="1292" spans="1:15" ht="38.25" hidden="1" x14ac:dyDescent="0.25">
      <c r="A1292" s="30" t="s">
        <v>15</v>
      </c>
      <c r="B1292" s="23" t="s">
        <v>898</v>
      </c>
      <c r="C1292" s="31" t="s">
        <v>222</v>
      </c>
      <c r="D1292" s="32" t="s">
        <v>239</v>
      </c>
      <c r="E1292" s="11" t="str">
        <f>CONCATENATE(Tabela132[[#This Row],[TRAMITE_SETOR]],"_Atualiz")</f>
        <v>SLIC_Atualiz</v>
      </c>
      <c r="F1292" s="12" t="s">
        <v>240</v>
      </c>
      <c r="G1292" s="12"/>
      <c r="H1292" s="33">
        <v>41404.6</v>
      </c>
      <c r="I1292" s="33">
        <v>41409.751388888886</v>
      </c>
      <c r="J1292" s="2" t="s">
        <v>922</v>
      </c>
      <c r="K1292" s="14">
        <f t="shared" si="40"/>
        <v>5.1513888888875954</v>
      </c>
      <c r="L1292" s="15">
        <f t="shared" si="41"/>
        <v>5.1513888888875954</v>
      </c>
      <c r="M1292" s="16">
        <f>NETWORKDAYS.INTL(DATE(YEAR(H1292),MONTH(I1292),DAY(H1292)),DATE(YEAR(I1292),MONTH(I1292),DAY(I1292)),1,[1]LISTAFERIADOS!$B$2:$B$194)</f>
        <v>4</v>
      </c>
      <c r="N1292" s="17" t="str">
        <f>CONCATENATE(HOUR(Tabela132[[#This Row],[DATA INICIO]]),":",MINUTE(Tabela132[[#This Row],[DATA INICIO]]))</f>
        <v>14:24</v>
      </c>
      <c r="O1292" s="12"/>
    </row>
    <row r="1293" spans="1:15" ht="63.75" hidden="1" x14ac:dyDescent="0.25">
      <c r="A1293" s="30" t="s">
        <v>15</v>
      </c>
      <c r="B1293" s="23" t="s">
        <v>898</v>
      </c>
      <c r="C1293" s="31" t="s">
        <v>222</v>
      </c>
      <c r="D1293" s="32" t="s">
        <v>66</v>
      </c>
      <c r="E1293" s="11" t="str">
        <f>CONCATENATE(Tabela132[[#This Row],[TRAMITE_SETOR]],"_Atualiz")</f>
        <v>CPL_Atualiz</v>
      </c>
      <c r="F1293" s="12" t="s">
        <v>67</v>
      </c>
      <c r="G1293" s="12"/>
      <c r="H1293" s="33">
        <v>41409.751388888886</v>
      </c>
      <c r="I1293" s="33">
        <v>41409.765277777777</v>
      </c>
      <c r="J1293" s="2" t="s">
        <v>923</v>
      </c>
      <c r="K1293" s="14">
        <f t="shared" si="40"/>
        <v>1.3888888890505768E-2</v>
      </c>
      <c r="L1293" s="15">
        <f t="shared" si="41"/>
        <v>1.3888888890505768E-2</v>
      </c>
      <c r="M1293" s="16">
        <f>NETWORKDAYS.INTL(DATE(YEAR(H1293),MONTH(I1293),DAY(H1293)),DATE(YEAR(I1293),MONTH(I1293),DAY(I1293)),1,[1]LISTAFERIADOS!$B$2:$B$194)</f>
        <v>1</v>
      </c>
      <c r="N1293" s="17" t="str">
        <f>CONCATENATE(HOUR(Tabela132[[#This Row],[DATA INICIO]]),":",MINUTE(Tabela132[[#This Row],[DATA INICIO]]))</f>
        <v>18:2</v>
      </c>
      <c r="O1293" s="12"/>
    </row>
    <row r="1294" spans="1:15" ht="25.5" hidden="1" x14ac:dyDescent="0.25">
      <c r="A1294" s="30" t="s">
        <v>15</v>
      </c>
      <c r="B1294" s="23" t="s">
        <v>898</v>
      </c>
      <c r="C1294" s="31" t="s">
        <v>222</v>
      </c>
      <c r="D1294" s="32" t="s">
        <v>239</v>
      </c>
      <c r="E1294" s="11" t="str">
        <f>CONCATENATE(Tabela132[[#This Row],[TRAMITE_SETOR]],"_Atualiz")</f>
        <v>SLIC_Atualiz</v>
      </c>
      <c r="F1294" s="12" t="s">
        <v>240</v>
      </c>
      <c r="G1294" s="12"/>
      <c r="H1294" s="33">
        <v>41409.765277777777</v>
      </c>
      <c r="I1294" s="33">
        <v>41415.606944444444</v>
      </c>
      <c r="J1294" s="2" t="s">
        <v>761</v>
      </c>
      <c r="K1294" s="14">
        <f t="shared" si="40"/>
        <v>5.8416666666671517</v>
      </c>
      <c r="L1294" s="15">
        <f t="shared" si="41"/>
        <v>5.8416666666671517</v>
      </c>
      <c r="M1294" s="16">
        <f>NETWORKDAYS.INTL(DATE(YEAR(H1294),MONTH(I1294),DAY(H1294)),DATE(YEAR(I1294),MONTH(I1294),DAY(I1294)),1,[1]LISTAFERIADOS!$B$2:$B$194)</f>
        <v>5</v>
      </c>
      <c r="N1294" s="17" t="str">
        <f>CONCATENATE(HOUR(Tabela132[[#This Row],[DATA INICIO]]),":",MINUTE(Tabela132[[#This Row],[DATA INICIO]]))</f>
        <v>18:22</v>
      </c>
      <c r="O1294" s="12"/>
    </row>
    <row r="1295" spans="1:15" ht="63.75" hidden="1" x14ac:dyDescent="0.25">
      <c r="A1295" s="30" t="s">
        <v>15</v>
      </c>
      <c r="B1295" s="23" t="s">
        <v>898</v>
      </c>
      <c r="C1295" s="31" t="s">
        <v>222</v>
      </c>
      <c r="D1295" s="32" t="s">
        <v>66</v>
      </c>
      <c r="E1295" s="11" t="str">
        <f>CONCATENATE(Tabela132[[#This Row],[TRAMITE_SETOR]],"_Atualiz")</f>
        <v>CPL_Atualiz</v>
      </c>
      <c r="F1295" s="12" t="s">
        <v>67</v>
      </c>
      <c r="G1295" s="12"/>
      <c r="H1295" s="33">
        <v>41415.606944444444</v>
      </c>
      <c r="I1295" s="33">
        <v>41430.759722222225</v>
      </c>
      <c r="J1295" s="2" t="s">
        <v>252</v>
      </c>
      <c r="K1295" s="14">
        <f t="shared" si="40"/>
        <v>15.152777777781012</v>
      </c>
      <c r="L1295" s="15">
        <f t="shared" si="41"/>
        <v>15.152777777781012</v>
      </c>
      <c r="M1295" s="16">
        <f>NETWORKDAYS.INTL(DATE(YEAR(H1295),MONTH(I1295),DAY(H1295)),DATE(YEAR(I1295),MONTH(I1295),DAY(I1295)),1,[1]LISTAFERIADOS!$B$2:$B$194)</f>
        <v>-13</v>
      </c>
      <c r="N1295" s="17" t="str">
        <f>CONCATENATE(HOUR(Tabela132[[#This Row],[DATA INICIO]]),":",MINUTE(Tabela132[[#This Row],[DATA INICIO]]))</f>
        <v>14:34</v>
      </c>
      <c r="O1295" s="12"/>
    </row>
    <row r="1296" spans="1:15" ht="38.25" hidden="1" x14ac:dyDescent="0.25">
      <c r="A1296" s="30" t="s">
        <v>15</v>
      </c>
      <c r="B1296" s="23" t="s">
        <v>898</v>
      </c>
      <c r="C1296" s="31" t="s">
        <v>222</v>
      </c>
      <c r="D1296" s="32" t="s">
        <v>69</v>
      </c>
      <c r="E1296" s="11" t="str">
        <f>CONCATENATE(Tabela132[[#This Row],[TRAMITE_SETOR]],"_Atualiz")</f>
        <v>ASSDG_Atualiz</v>
      </c>
      <c r="F1296" s="12" t="s">
        <v>70</v>
      </c>
      <c r="G1296" s="12"/>
      <c r="H1296" s="33">
        <v>41430.759722222225</v>
      </c>
      <c r="I1296" s="33">
        <v>41431.618750000001</v>
      </c>
      <c r="J1296" s="2" t="s">
        <v>481</v>
      </c>
      <c r="K1296" s="14">
        <f t="shared" si="40"/>
        <v>0.85902777777664596</v>
      </c>
      <c r="L1296" s="15">
        <f t="shared" si="41"/>
        <v>0.85902777777664596</v>
      </c>
      <c r="M1296" s="16">
        <f>NETWORKDAYS.INTL(DATE(YEAR(H1296),MONTH(I1296),DAY(H1296)),DATE(YEAR(I1296),MONTH(I1296),DAY(I1296)),1,[1]LISTAFERIADOS!$B$2:$B$194)</f>
        <v>2</v>
      </c>
      <c r="N1296" s="17" t="str">
        <f>CONCATENATE(HOUR(Tabela132[[#This Row],[DATA INICIO]]),":",MINUTE(Tabela132[[#This Row],[DATA INICIO]]))</f>
        <v>18:14</v>
      </c>
      <c r="O1296" s="12"/>
    </row>
    <row r="1297" spans="1:15" ht="25.5" hidden="1" x14ac:dyDescent="0.25">
      <c r="A1297" s="30" t="s">
        <v>15</v>
      </c>
      <c r="B1297" s="23" t="s">
        <v>924</v>
      </c>
      <c r="C1297" s="31" t="s">
        <v>222</v>
      </c>
      <c r="D1297" s="32" t="s">
        <v>899</v>
      </c>
      <c r="E1297" s="11" t="str">
        <f>CONCATENATE(Tabela132[[#This Row],[TRAMITE_SETOR]],"_Atualiz")</f>
        <v>ASG_Atualiz</v>
      </c>
      <c r="F1297" s="12" t="s">
        <v>900</v>
      </c>
      <c r="G1297" s="19" t="s">
        <v>26</v>
      </c>
      <c r="H1297" s="33">
        <v>42208.74722222222</v>
      </c>
      <c r="I1297" s="33">
        <v>42209.74722222222</v>
      </c>
      <c r="J1297" s="1" t="s">
        <v>20</v>
      </c>
      <c r="K1297" s="14">
        <f t="shared" si="40"/>
        <v>1</v>
      </c>
      <c r="L1297" s="15">
        <f t="shared" si="41"/>
        <v>1</v>
      </c>
      <c r="M1297" s="16">
        <f>NETWORKDAYS.INTL(DATE(YEAR(H1297),MONTH(I1297),DAY(H1297)),DATE(YEAR(I1297),MONTH(I1297),DAY(I1297)),1,[1]LISTAFERIADOS!$B$2:$B$194)</f>
        <v>2</v>
      </c>
      <c r="N1297" s="17" t="str">
        <f>CONCATENATE(HOUR(Tabela132[[#This Row],[DATA INICIO]]),":",MINUTE(Tabela132[[#This Row],[DATA INICIO]]))</f>
        <v>17:56</v>
      </c>
      <c r="O1297" s="12"/>
    </row>
    <row r="1298" spans="1:15" ht="127.5" hidden="1" x14ac:dyDescent="0.25">
      <c r="A1298" s="30" t="s">
        <v>15</v>
      </c>
      <c r="B1298" s="23" t="s">
        <v>924</v>
      </c>
      <c r="C1298" s="31" t="s">
        <v>222</v>
      </c>
      <c r="D1298" s="32" t="s">
        <v>901</v>
      </c>
      <c r="E1298" s="11" t="str">
        <f>CONCATENATE(Tabela132[[#This Row],[TRAMITE_SETOR]],"_Atualiz")</f>
        <v>CCS_Atualiz</v>
      </c>
      <c r="F1298" s="12" t="s">
        <v>902</v>
      </c>
      <c r="G1298" s="12"/>
      <c r="H1298" s="33">
        <v>42209.74722222222</v>
      </c>
      <c r="I1298" s="33">
        <v>42221.647222222222</v>
      </c>
      <c r="J1298" s="1" t="s">
        <v>925</v>
      </c>
      <c r="K1298" s="14">
        <f t="shared" si="40"/>
        <v>11.900000000001455</v>
      </c>
      <c r="L1298" s="15">
        <f t="shared" si="41"/>
        <v>11.900000000001455</v>
      </c>
      <c r="M1298" s="16">
        <f>NETWORKDAYS.INTL(DATE(YEAR(H1298),MONTH(I1298),DAY(H1298)),DATE(YEAR(I1298),MONTH(I1298),DAY(I1298)),1,[1]LISTAFERIADOS!$B$2:$B$194)</f>
        <v>-13</v>
      </c>
      <c r="N1298" s="17" t="str">
        <f>CONCATENATE(HOUR(Tabela132[[#This Row],[DATA INICIO]]),":",MINUTE(Tabela132[[#This Row],[DATA INICIO]]))</f>
        <v>17:56</v>
      </c>
      <c r="O1298" s="12"/>
    </row>
    <row r="1299" spans="1:15" ht="25.5" hidden="1" x14ac:dyDescent="0.25">
      <c r="A1299" s="30" t="s">
        <v>15</v>
      </c>
      <c r="B1299" s="23" t="s">
        <v>924</v>
      </c>
      <c r="C1299" s="31" t="s">
        <v>222</v>
      </c>
      <c r="D1299" s="32" t="s">
        <v>47</v>
      </c>
      <c r="E1299" s="11" t="str">
        <f>CONCATENATE(Tabela132[[#This Row],[TRAMITE_SETOR]],"_Atualiz")</f>
        <v>CLC_Atualiz</v>
      </c>
      <c r="F1299" s="12" t="s">
        <v>48</v>
      </c>
      <c r="G1299" s="12"/>
      <c r="H1299" s="33">
        <v>42221.647222222222</v>
      </c>
      <c r="I1299" s="33">
        <v>42222.618055555555</v>
      </c>
      <c r="J1299" s="1" t="s">
        <v>167</v>
      </c>
      <c r="K1299" s="14">
        <f t="shared" si="40"/>
        <v>0.97083333333284827</v>
      </c>
      <c r="L1299" s="15">
        <f t="shared" si="41"/>
        <v>0.97083333333284827</v>
      </c>
      <c r="M1299" s="16">
        <f>NETWORKDAYS.INTL(DATE(YEAR(H1299),MONTH(I1299),DAY(H1299)),DATE(YEAR(I1299),MONTH(I1299),DAY(I1299)),1,[1]LISTAFERIADOS!$B$2:$B$194)</f>
        <v>2</v>
      </c>
      <c r="N1299" s="17" t="str">
        <f>CONCATENATE(HOUR(Tabela132[[#This Row],[DATA INICIO]]),":",MINUTE(Tabela132[[#This Row],[DATA INICIO]]))</f>
        <v>15:32</v>
      </c>
      <c r="O1299" s="12"/>
    </row>
    <row r="1300" spans="1:15" ht="25.5" hidden="1" x14ac:dyDescent="0.25">
      <c r="A1300" s="30" t="s">
        <v>15</v>
      </c>
      <c r="B1300" s="23" t="s">
        <v>924</v>
      </c>
      <c r="C1300" s="31" t="s">
        <v>222</v>
      </c>
      <c r="D1300" s="32" t="s">
        <v>899</v>
      </c>
      <c r="E1300" s="11" t="str">
        <f>CONCATENATE(Tabela132[[#This Row],[TRAMITE_SETOR]],"_Atualiz")</f>
        <v>ASG_Atualiz</v>
      </c>
      <c r="F1300" s="12" t="s">
        <v>900</v>
      </c>
      <c r="G1300" s="19" t="s">
        <v>26</v>
      </c>
      <c r="H1300" s="33">
        <v>42222.618055555555</v>
      </c>
      <c r="I1300" s="33">
        <v>42223.543055555558</v>
      </c>
      <c r="J1300" s="1" t="s">
        <v>273</v>
      </c>
      <c r="K1300" s="14">
        <f t="shared" si="40"/>
        <v>0.92500000000291038</v>
      </c>
      <c r="L1300" s="15">
        <f t="shared" si="41"/>
        <v>0.92500000000291038</v>
      </c>
      <c r="M1300" s="16">
        <f>NETWORKDAYS.INTL(DATE(YEAR(H1300),MONTH(I1300),DAY(H1300)),DATE(YEAR(I1300),MONTH(I1300),DAY(I1300)),1,[1]LISTAFERIADOS!$B$2:$B$194)</f>
        <v>2</v>
      </c>
      <c r="N1300" s="17" t="str">
        <f>CONCATENATE(HOUR(Tabela132[[#This Row],[DATA INICIO]]),":",MINUTE(Tabela132[[#This Row],[DATA INICIO]]))</f>
        <v>14:50</v>
      </c>
      <c r="O1300" s="12"/>
    </row>
    <row r="1301" spans="1:15" ht="25.5" hidden="1" x14ac:dyDescent="0.25">
      <c r="A1301" s="30" t="s">
        <v>15</v>
      </c>
      <c r="B1301" s="23" t="s">
        <v>924</v>
      </c>
      <c r="C1301" s="31" t="s">
        <v>222</v>
      </c>
      <c r="D1301" s="32" t="s">
        <v>901</v>
      </c>
      <c r="E1301" s="11" t="str">
        <f>CONCATENATE(Tabela132[[#This Row],[TRAMITE_SETOR]],"_Atualiz")</f>
        <v>CCS_Atualiz</v>
      </c>
      <c r="F1301" s="12" t="s">
        <v>902</v>
      </c>
      <c r="G1301" s="12"/>
      <c r="H1301" s="33">
        <v>42223.543055555558</v>
      </c>
      <c r="I1301" s="33">
        <v>42226.32708333333</v>
      </c>
      <c r="J1301" s="1" t="s">
        <v>926</v>
      </c>
      <c r="K1301" s="14">
        <f t="shared" si="40"/>
        <v>2.7840277777722804</v>
      </c>
      <c r="L1301" s="15">
        <f t="shared" si="41"/>
        <v>2.7840277777722804</v>
      </c>
      <c r="M1301" s="16">
        <f>NETWORKDAYS.INTL(DATE(YEAR(H1301),MONTH(I1301),DAY(H1301)),DATE(YEAR(I1301),MONTH(I1301),DAY(I1301)),1,[1]LISTAFERIADOS!$B$2:$B$194)</f>
        <v>2</v>
      </c>
      <c r="N1301" s="17" t="str">
        <f>CONCATENATE(HOUR(Tabela132[[#This Row],[DATA INICIO]]),":",MINUTE(Tabela132[[#This Row],[DATA INICIO]]))</f>
        <v>13:2</v>
      </c>
      <c r="O1301" s="12"/>
    </row>
    <row r="1302" spans="1:15" ht="25.5" hidden="1" x14ac:dyDescent="0.25">
      <c r="A1302" s="30" t="s">
        <v>15</v>
      </c>
      <c r="B1302" s="23" t="s">
        <v>924</v>
      </c>
      <c r="C1302" s="31" t="s">
        <v>222</v>
      </c>
      <c r="D1302" s="32" t="s">
        <v>47</v>
      </c>
      <c r="E1302" s="11" t="str">
        <f>CONCATENATE(Tabela132[[#This Row],[TRAMITE_SETOR]],"_Atualiz")</f>
        <v>CLC_Atualiz</v>
      </c>
      <c r="F1302" s="12" t="s">
        <v>48</v>
      </c>
      <c r="G1302" s="12"/>
      <c r="H1302" s="33">
        <v>42226.32708333333</v>
      </c>
      <c r="I1302" s="33">
        <v>42228.55972222222</v>
      </c>
      <c r="J1302" s="1" t="s">
        <v>167</v>
      </c>
      <c r="K1302" s="14">
        <f t="shared" si="40"/>
        <v>2.2326388888905058</v>
      </c>
      <c r="L1302" s="15">
        <f t="shared" si="41"/>
        <v>2.2326388888905058</v>
      </c>
      <c r="M1302" s="16">
        <f>NETWORKDAYS.INTL(DATE(YEAR(H1302),MONTH(I1302),DAY(H1302)),DATE(YEAR(I1302),MONTH(I1302),DAY(I1302)),1,[1]LISTAFERIADOS!$B$2:$B$194)</f>
        <v>2</v>
      </c>
      <c r="N1302" s="17" t="str">
        <f>CONCATENATE(HOUR(Tabela132[[#This Row],[DATA INICIO]]),":",MINUTE(Tabela132[[#This Row],[DATA INICIO]]))</f>
        <v>7:51</v>
      </c>
      <c r="O1302" s="12"/>
    </row>
    <row r="1303" spans="1:15" ht="25.5" hidden="1" x14ac:dyDescent="0.25">
      <c r="A1303" s="30" t="s">
        <v>15</v>
      </c>
      <c r="B1303" s="23" t="s">
        <v>924</v>
      </c>
      <c r="C1303" s="31" t="s">
        <v>222</v>
      </c>
      <c r="D1303" s="32" t="s">
        <v>901</v>
      </c>
      <c r="E1303" s="11" t="str">
        <f>CONCATENATE(Tabela132[[#This Row],[TRAMITE_SETOR]],"_Atualiz")</f>
        <v>CCS_Atualiz</v>
      </c>
      <c r="F1303" s="12" t="s">
        <v>902</v>
      </c>
      <c r="G1303" s="12"/>
      <c r="H1303" s="33">
        <v>42228.55972222222</v>
      </c>
      <c r="I1303" s="33">
        <v>42228.564583333333</v>
      </c>
      <c r="J1303" s="1" t="s">
        <v>336</v>
      </c>
      <c r="K1303" s="14">
        <f t="shared" si="40"/>
        <v>4.8611111124046147E-3</v>
      </c>
      <c r="L1303" s="15">
        <f t="shared" si="41"/>
        <v>4.8611111124046147E-3</v>
      </c>
      <c r="M1303" s="16">
        <f>NETWORKDAYS.INTL(DATE(YEAR(H1303),MONTH(I1303),DAY(H1303)),DATE(YEAR(I1303),MONTH(I1303),DAY(I1303)),1,[1]LISTAFERIADOS!$B$2:$B$194)</f>
        <v>1</v>
      </c>
      <c r="N1303" s="17" t="str">
        <f>CONCATENATE(HOUR(Tabela132[[#This Row],[DATA INICIO]]),":",MINUTE(Tabela132[[#This Row],[DATA INICIO]]))</f>
        <v>13:26</v>
      </c>
      <c r="O1303" s="12"/>
    </row>
    <row r="1304" spans="1:15" ht="38.25" hidden="1" x14ac:dyDescent="0.25">
      <c r="A1304" s="30" t="s">
        <v>15</v>
      </c>
      <c r="B1304" s="23" t="s">
        <v>924</v>
      </c>
      <c r="C1304" s="31" t="s">
        <v>222</v>
      </c>
      <c r="D1304" s="32" t="s">
        <v>904</v>
      </c>
      <c r="E1304" s="11" t="str">
        <f>CONCATENATE(Tabela132[[#This Row],[TRAMITE_SETOR]],"_Atualiz")</f>
        <v>SECPEG_Atualiz</v>
      </c>
      <c r="F1304" s="12" t="s">
        <v>905</v>
      </c>
      <c r="G1304" s="12"/>
      <c r="H1304" s="33">
        <v>42228.564583333333</v>
      </c>
      <c r="I1304" s="33">
        <v>42228.797222222223</v>
      </c>
      <c r="J1304" s="1" t="s">
        <v>156</v>
      </c>
      <c r="K1304" s="14">
        <f t="shared" si="40"/>
        <v>0.23263888889050577</v>
      </c>
      <c r="L1304" s="15">
        <f t="shared" si="41"/>
        <v>0.23263888889050577</v>
      </c>
      <c r="M1304" s="16">
        <f>NETWORKDAYS.INTL(DATE(YEAR(H1304),MONTH(I1304),DAY(H1304)),DATE(YEAR(I1304),MONTH(I1304),DAY(I1304)),1,[1]LISTAFERIADOS!$B$2:$B$194)</f>
        <v>1</v>
      </c>
      <c r="N1304" s="17" t="str">
        <f>CONCATENATE(HOUR(Tabela132[[#This Row],[DATA INICIO]]),":",MINUTE(Tabela132[[#This Row],[DATA INICIO]]))</f>
        <v>13:33</v>
      </c>
      <c r="O1304" s="12"/>
    </row>
    <row r="1305" spans="1:15" ht="38.25" hidden="1" x14ac:dyDescent="0.25">
      <c r="A1305" s="30" t="s">
        <v>15</v>
      </c>
      <c r="B1305" s="23" t="s">
        <v>924</v>
      </c>
      <c r="C1305" s="31" t="s">
        <v>222</v>
      </c>
      <c r="D1305" s="32" t="s">
        <v>35</v>
      </c>
      <c r="E1305" s="11" t="str">
        <f>CONCATENATE(Tabela132[[#This Row],[TRAMITE_SETOR]],"_Atualiz")</f>
        <v>SECADM_Atualiz</v>
      </c>
      <c r="F1305" s="12" t="s">
        <v>36</v>
      </c>
      <c r="G1305" s="12"/>
      <c r="H1305" s="33">
        <v>42228.797222222223</v>
      </c>
      <c r="I1305" s="33">
        <v>42229.816666666666</v>
      </c>
      <c r="J1305" s="1" t="s">
        <v>156</v>
      </c>
      <c r="K1305" s="14">
        <f t="shared" si="40"/>
        <v>1.0194444444423425</v>
      </c>
      <c r="L1305" s="15">
        <f t="shared" si="41"/>
        <v>1.0194444444423425</v>
      </c>
      <c r="M1305" s="16">
        <f>NETWORKDAYS.INTL(DATE(YEAR(H1305),MONTH(I1305),DAY(H1305)),DATE(YEAR(I1305),MONTH(I1305),DAY(I1305)),1,[1]LISTAFERIADOS!$B$2:$B$194)</f>
        <v>2</v>
      </c>
      <c r="N1305" s="17" t="str">
        <f>CONCATENATE(HOUR(Tabela132[[#This Row],[DATA INICIO]]),":",MINUTE(Tabela132[[#This Row],[DATA INICIO]]))</f>
        <v>19:8</v>
      </c>
      <c r="O1305" s="12"/>
    </row>
    <row r="1306" spans="1:15" ht="51" hidden="1" x14ac:dyDescent="0.25">
      <c r="A1306" s="30" t="s">
        <v>15</v>
      </c>
      <c r="B1306" s="23" t="s">
        <v>924</v>
      </c>
      <c r="C1306" s="31" t="s">
        <v>222</v>
      </c>
      <c r="D1306" s="32" t="s">
        <v>47</v>
      </c>
      <c r="E1306" s="11" t="str">
        <f>CONCATENATE(Tabela132[[#This Row],[TRAMITE_SETOR]],"_Atualiz")</f>
        <v>CLC_Atualiz</v>
      </c>
      <c r="F1306" s="12" t="s">
        <v>48</v>
      </c>
      <c r="G1306" s="12"/>
      <c r="H1306" s="33">
        <v>42229.816666666666</v>
      </c>
      <c r="I1306" s="33">
        <v>42230.697916666664</v>
      </c>
      <c r="J1306" s="1" t="s">
        <v>927</v>
      </c>
      <c r="K1306" s="14">
        <f t="shared" si="40"/>
        <v>0.88124999999854481</v>
      </c>
      <c r="L1306" s="15">
        <f t="shared" si="41"/>
        <v>0.88124999999854481</v>
      </c>
      <c r="M1306" s="16">
        <f>NETWORKDAYS.INTL(DATE(YEAR(H1306),MONTH(I1306),DAY(H1306)),DATE(YEAR(I1306),MONTH(I1306),DAY(I1306)),1,[1]LISTAFERIADOS!$B$2:$B$194)</f>
        <v>2</v>
      </c>
      <c r="N1306" s="17" t="str">
        <f>CONCATENATE(HOUR(Tabela132[[#This Row],[DATA INICIO]]),":",MINUTE(Tabela132[[#This Row],[DATA INICIO]]))</f>
        <v>19:36</v>
      </c>
      <c r="O1306" s="12"/>
    </row>
    <row r="1307" spans="1:15" ht="51" hidden="1" x14ac:dyDescent="0.25">
      <c r="A1307" s="30" t="s">
        <v>15</v>
      </c>
      <c r="B1307" s="23" t="s">
        <v>924</v>
      </c>
      <c r="C1307" s="31" t="s">
        <v>222</v>
      </c>
      <c r="D1307" s="32" t="s">
        <v>899</v>
      </c>
      <c r="E1307" s="11" t="str">
        <f>CONCATENATE(Tabela132[[#This Row],[TRAMITE_SETOR]],"_Atualiz")</f>
        <v>ASG_Atualiz</v>
      </c>
      <c r="F1307" s="12" t="s">
        <v>900</v>
      </c>
      <c r="G1307" s="19" t="s">
        <v>26</v>
      </c>
      <c r="H1307" s="33">
        <v>42230.697916666664</v>
      </c>
      <c r="I1307" s="33">
        <v>42230.725694444445</v>
      </c>
      <c r="J1307" s="1" t="s">
        <v>928</v>
      </c>
      <c r="K1307" s="14">
        <f t="shared" si="40"/>
        <v>2.7777777781011537E-2</v>
      </c>
      <c r="L1307" s="15">
        <f t="shared" si="41"/>
        <v>2.7777777781011537E-2</v>
      </c>
      <c r="M1307" s="16">
        <f>NETWORKDAYS.INTL(DATE(YEAR(H1307),MONTH(I1307),DAY(H1307)),DATE(YEAR(I1307),MONTH(I1307),DAY(I1307)),1,[1]LISTAFERIADOS!$B$2:$B$194)</f>
        <v>1</v>
      </c>
      <c r="N1307" s="17" t="str">
        <f>CONCATENATE(HOUR(Tabela132[[#This Row],[DATA INICIO]]),":",MINUTE(Tabela132[[#This Row],[DATA INICIO]]))</f>
        <v>16:45</v>
      </c>
      <c r="O1307" s="12"/>
    </row>
    <row r="1308" spans="1:15" ht="51" hidden="1" x14ac:dyDescent="0.25">
      <c r="A1308" s="30" t="s">
        <v>15</v>
      </c>
      <c r="B1308" s="23" t="s">
        <v>924</v>
      </c>
      <c r="C1308" s="31" t="s">
        <v>222</v>
      </c>
      <c r="D1308" s="32" t="s">
        <v>47</v>
      </c>
      <c r="E1308" s="11" t="str">
        <f>CONCATENATE(Tabela132[[#This Row],[TRAMITE_SETOR]],"_Atualiz")</f>
        <v>CLC_Atualiz</v>
      </c>
      <c r="F1308" s="12" t="s">
        <v>48</v>
      </c>
      <c r="G1308" s="12"/>
      <c r="H1308" s="33">
        <v>42230.725694444445</v>
      </c>
      <c r="I1308" s="33">
        <v>42240.671527777777</v>
      </c>
      <c r="J1308" s="1" t="s">
        <v>929</v>
      </c>
      <c r="K1308" s="14">
        <f t="shared" si="40"/>
        <v>9.9458333333313931</v>
      </c>
      <c r="L1308" s="15">
        <f t="shared" si="41"/>
        <v>9.9458333333313931</v>
      </c>
      <c r="M1308" s="16">
        <f>NETWORKDAYS.INTL(DATE(YEAR(H1308),MONTH(I1308),DAY(H1308)),DATE(YEAR(I1308),MONTH(I1308),DAY(I1308)),1,[1]LISTAFERIADOS!$B$2:$B$194)</f>
        <v>7</v>
      </c>
      <c r="N1308" s="17" t="str">
        <f>CONCATENATE(HOUR(Tabela132[[#This Row],[DATA INICIO]]),":",MINUTE(Tabela132[[#This Row],[DATA INICIO]]))</f>
        <v>17:25</v>
      </c>
      <c r="O1308" s="12"/>
    </row>
    <row r="1309" spans="1:15" ht="102" hidden="1" x14ac:dyDescent="0.25">
      <c r="A1309" s="30" t="s">
        <v>15</v>
      </c>
      <c r="B1309" s="23" t="s">
        <v>924</v>
      </c>
      <c r="C1309" s="31" t="s">
        <v>222</v>
      </c>
      <c r="D1309" s="32" t="s">
        <v>899</v>
      </c>
      <c r="E1309" s="11" t="str">
        <f>CONCATENATE(Tabela132[[#This Row],[TRAMITE_SETOR]],"_Atualiz")</f>
        <v>ASG_Atualiz</v>
      </c>
      <c r="F1309" s="12" t="s">
        <v>900</v>
      </c>
      <c r="G1309" s="19" t="s">
        <v>26</v>
      </c>
      <c r="H1309" s="33">
        <v>42240.671527777777</v>
      </c>
      <c r="I1309" s="33">
        <v>42249.785416666666</v>
      </c>
      <c r="J1309" s="1" t="s">
        <v>930</v>
      </c>
      <c r="K1309" s="14">
        <f t="shared" si="40"/>
        <v>9.1138888888890506</v>
      </c>
      <c r="L1309" s="15">
        <f t="shared" si="41"/>
        <v>9.1138888888890506</v>
      </c>
      <c r="M1309" s="16">
        <f>NETWORKDAYS.INTL(DATE(YEAR(H1309),MONTH(I1309),DAY(H1309)),DATE(YEAR(I1309),MONTH(I1309),DAY(I1309)),1,[1]LISTAFERIADOS!$B$2:$B$194)</f>
        <v>-15</v>
      </c>
      <c r="N1309" s="17" t="str">
        <f>CONCATENATE(HOUR(Tabela132[[#This Row],[DATA INICIO]]),":",MINUTE(Tabela132[[#This Row],[DATA INICIO]]))</f>
        <v>16:7</v>
      </c>
      <c r="O1309" s="12"/>
    </row>
    <row r="1310" spans="1:15" ht="38.25" hidden="1" x14ac:dyDescent="0.25">
      <c r="A1310" s="30" t="s">
        <v>15</v>
      </c>
      <c r="B1310" s="23" t="s">
        <v>924</v>
      </c>
      <c r="C1310" s="31" t="s">
        <v>222</v>
      </c>
      <c r="D1310" s="32" t="s">
        <v>47</v>
      </c>
      <c r="E1310" s="11" t="str">
        <f>CONCATENATE(Tabela132[[#This Row],[TRAMITE_SETOR]],"_Atualiz")</f>
        <v>CLC_Atualiz</v>
      </c>
      <c r="F1310" s="12" t="s">
        <v>48</v>
      </c>
      <c r="G1310" s="12"/>
      <c r="H1310" s="33">
        <v>42249.785416666666</v>
      </c>
      <c r="I1310" s="33">
        <v>42251.767361111109</v>
      </c>
      <c r="J1310" s="1" t="s">
        <v>456</v>
      </c>
      <c r="K1310" s="14">
        <f t="shared" si="40"/>
        <v>1.9819444444437977</v>
      </c>
      <c r="L1310" s="15">
        <f t="shared" si="41"/>
        <v>1.9819444444437977</v>
      </c>
      <c r="M1310" s="16">
        <f>NETWORKDAYS.INTL(DATE(YEAR(H1310),MONTH(I1310),DAY(H1310)),DATE(YEAR(I1310),MONTH(I1310),DAY(I1310)),1,[1]LISTAFERIADOS!$B$2:$B$194)</f>
        <v>3</v>
      </c>
      <c r="N1310" s="17" t="str">
        <f>CONCATENATE(HOUR(Tabela132[[#This Row],[DATA INICIO]]),":",MINUTE(Tabela132[[#This Row],[DATA INICIO]]))</f>
        <v>18:51</v>
      </c>
      <c r="O1310" s="12"/>
    </row>
    <row r="1311" spans="1:15" ht="25.5" hidden="1" x14ac:dyDescent="0.25">
      <c r="A1311" s="30" t="s">
        <v>15</v>
      </c>
      <c r="B1311" s="23" t="s">
        <v>924</v>
      </c>
      <c r="C1311" s="31" t="s">
        <v>222</v>
      </c>
      <c r="D1311" s="32" t="s">
        <v>50</v>
      </c>
      <c r="E1311" s="11" t="str">
        <f>CONCATENATE(Tabela132[[#This Row],[TRAMITE_SETOR]],"_Atualiz")</f>
        <v>SC_Atualiz</v>
      </c>
      <c r="F1311" s="12" t="s">
        <v>51</v>
      </c>
      <c r="G1311" s="12"/>
      <c r="H1311" s="33">
        <v>42251.767361111109</v>
      </c>
      <c r="I1311" s="33">
        <v>42263.664583333331</v>
      </c>
      <c r="J1311" s="1" t="s">
        <v>232</v>
      </c>
      <c r="K1311" s="14">
        <f t="shared" si="40"/>
        <v>11.897222222221899</v>
      </c>
      <c r="L1311" s="15">
        <f t="shared" si="41"/>
        <v>11.897222222221899</v>
      </c>
      <c r="M1311" s="16">
        <f>NETWORKDAYS.INTL(DATE(YEAR(H1311),MONTH(I1311),DAY(H1311)),DATE(YEAR(I1311),MONTH(I1311),DAY(I1311)),1,[1]LISTAFERIADOS!$B$2:$B$194)</f>
        <v>7</v>
      </c>
      <c r="N1311" s="17" t="str">
        <f>CONCATENATE(HOUR(Tabela132[[#This Row],[DATA INICIO]]),":",MINUTE(Tabela132[[#This Row],[DATA INICIO]]))</f>
        <v>18:25</v>
      </c>
      <c r="O1311" s="12"/>
    </row>
    <row r="1312" spans="1:15" ht="51" hidden="1" x14ac:dyDescent="0.25">
      <c r="A1312" s="30" t="s">
        <v>15</v>
      </c>
      <c r="B1312" s="23" t="s">
        <v>924</v>
      </c>
      <c r="C1312" s="31" t="s">
        <v>222</v>
      </c>
      <c r="D1312" s="32" t="s">
        <v>47</v>
      </c>
      <c r="E1312" s="11" t="str">
        <f>CONCATENATE(Tabela132[[#This Row],[TRAMITE_SETOR]],"_Atualiz")</f>
        <v>CLC_Atualiz</v>
      </c>
      <c r="F1312" s="12" t="s">
        <v>48</v>
      </c>
      <c r="G1312" s="12"/>
      <c r="H1312" s="33">
        <v>42263.664583333331</v>
      </c>
      <c r="I1312" s="33">
        <v>42264.720138888886</v>
      </c>
      <c r="J1312" s="1" t="s">
        <v>931</v>
      </c>
      <c r="K1312" s="14">
        <f t="shared" si="40"/>
        <v>1.0555555555547471</v>
      </c>
      <c r="L1312" s="15">
        <f t="shared" si="41"/>
        <v>1.0555555555547471</v>
      </c>
      <c r="M1312" s="16">
        <f>NETWORKDAYS.INTL(DATE(YEAR(H1312),MONTH(I1312),DAY(H1312)),DATE(YEAR(I1312),MONTH(I1312),DAY(I1312)),1,[1]LISTAFERIADOS!$B$2:$B$194)</f>
        <v>2</v>
      </c>
      <c r="N1312" s="17" t="str">
        <f>CONCATENATE(HOUR(Tabela132[[#This Row],[DATA INICIO]]),":",MINUTE(Tabela132[[#This Row],[DATA INICIO]]))</f>
        <v>15:57</v>
      </c>
      <c r="O1312" s="12"/>
    </row>
    <row r="1313" spans="1:15" ht="63.75" hidden="1" x14ac:dyDescent="0.25">
      <c r="A1313" s="30" t="s">
        <v>15</v>
      </c>
      <c r="B1313" s="23" t="s">
        <v>924</v>
      </c>
      <c r="C1313" s="31" t="s">
        <v>222</v>
      </c>
      <c r="D1313" s="32" t="s">
        <v>443</v>
      </c>
      <c r="E1313" s="11" t="str">
        <f>CONCATENATE(Tabela132[[#This Row],[TRAMITE_SETOR]],"_Atualiz")</f>
        <v>SIASG_Atualiz</v>
      </c>
      <c r="F1313" s="12" t="s">
        <v>444</v>
      </c>
      <c r="G1313" s="12"/>
      <c r="H1313" s="33">
        <v>42264.720138888886</v>
      </c>
      <c r="I1313" s="33">
        <v>42270.805555555555</v>
      </c>
      <c r="J1313" s="1" t="s">
        <v>932</v>
      </c>
      <c r="K1313" s="14">
        <f t="shared" si="40"/>
        <v>6.0854166666686069</v>
      </c>
      <c r="L1313" s="15">
        <f t="shared" si="41"/>
        <v>6.0854166666686069</v>
      </c>
      <c r="M1313" s="16">
        <f>NETWORKDAYS.INTL(DATE(YEAR(H1313),MONTH(I1313),DAY(H1313)),DATE(YEAR(I1313),MONTH(I1313),DAY(I1313)),1,[1]LISTAFERIADOS!$B$2:$B$194)</f>
        <v>5</v>
      </c>
      <c r="N1313" s="17" t="str">
        <f>CONCATENATE(HOUR(Tabela132[[#This Row],[DATA INICIO]]),":",MINUTE(Tabela132[[#This Row],[DATA INICIO]]))</f>
        <v>17:17</v>
      </c>
      <c r="O1313" s="12"/>
    </row>
    <row r="1314" spans="1:15" ht="76.5" hidden="1" x14ac:dyDescent="0.25">
      <c r="A1314" s="30" t="s">
        <v>15</v>
      </c>
      <c r="B1314" s="23" t="s">
        <v>924</v>
      </c>
      <c r="C1314" s="31" t="s">
        <v>222</v>
      </c>
      <c r="D1314" s="32" t="s">
        <v>47</v>
      </c>
      <c r="E1314" s="11" t="str">
        <f>CONCATENATE(Tabela132[[#This Row],[TRAMITE_SETOR]],"_Atualiz")</f>
        <v>CLC_Atualiz</v>
      </c>
      <c r="F1314" s="12" t="s">
        <v>48</v>
      </c>
      <c r="G1314" s="12"/>
      <c r="H1314" s="33">
        <v>42270.805555555555</v>
      </c>
      <c r="I1314" s="33">
        <v>42271.554861111108</v>
      </c>
      <c r="J1314" s="1" t="s">
        <v>933</v>
      </c>
      <c r="K1314" s="14">
        <f t="shared" si="40"/>
        <v>0.74930555555329192</v>
      </c>
      <c r="L1314" s="15">
        <f t="shared" si="41"/>
        <v>0.74930555555329192</v>
      </c>
      <c r="M1314" s="16">
        <f>NETWORKDAYS.INTL(DATE(YEAR(H1314),MONTH(I1314),DAY(H1314)),DATE(YEAR(I1314),MONTH(I1314),DAY(I1314)),1,[1]LISTAFERIADOS!$B$2:$B$194)</f>
        <v>2</v>
      </c>
      <c r="N1314" s="17" t="str">
        <f>CONCATENATE(HOUR(Tabela132[[#This Row],[DATA INICIO]]),":",MINUTE(Tabela132[[#This Row],[DATA INICIO]]))</f>
        <v>19:20</v>
      </c>
      <c r="O1314" s="12"/>
    </row>
    <row r="1315" spans="1:15" ht="25.5" hidden="1" x14ac:dyDescent="0.25">
      <c r="A1315" s="30" t="s">
        <v>15</v>
      </c>
      <c r="B1315" s="23" t="s">
        <v>924</v>
      </c>
      <c r="C1315" s="31" t="s">
        <v>222</v>
      </c>
      <c r="D1315" s="32" t="s">
        <v>50</v>
      </c>
      <c r="E1315" s="11" t="str">
        <f>CONCATENATE(Tabela132[[#This Row],[TRAMITE_SETOR]],"_Atualiz")</f>
        <v>SC_Atualiz</v>
      </c>
      <c r="F1315" s="12" t="s">
        <v>51</v>
      </c>
      <c r="G1315" s="12"/>
      <c r="H1315" s="33">
        <v>42271.554861111108</v>
      </c>
      <c r="I1315" s="33">
        <v>42271.711111111108</v>
      </c>
      <c r="J1315" s="1" t="s">
        <v>232</v>
      </c>
      <c r="K1315" s="14">
        <f t="shared" si="40"/>
        <v>0.15625</v>
      </c>
      <c r="L1315" s="15">
        <f t="shared" si="41"/>
        <v>0.15625</v>
      </c>
      <c r="M1315" s="16">
        <f>NETWORKDAYS.INTL(DATE(YEAR(H1315),MONTH(I1315),DAY(H1315)),DATE(YEAR(I1315),MONTH(I1315),DAY(I1315)),1,[1]LISTAFERIADOS!$B$2:$B$194)</f>
        <v>1</v>
      </c>
      <c r="N1315" s="17" t="str">
        <f>CONCATENATE(HOUR(Tabela132[[#This Row],[DATA INICIO]]),":",MINUTE(Tabela132[[#This Row],[DATA INICIO]]))</f>
        <v>13:19</v>
      </c>
      <c r="O1315" s="12"/>
    </row>
    <row r="1316" spans="1:15" ht="25.5" hidden="1" x14ac:dyDescent="0.25">
      <c r="A1316" s="30" t="s">
        <v>15</v>
      </c>
      <c r="B1316" s="23" t="s">
        <v>924</v>
      </c>
      <c r="C1316" s="31" t="s">
        <v>222</v>
      </c>
      <c r="D1316" s="32" t="s">
        <v>443</v>
      </c>
      <c r="E1316" s="11" t="str">
        <f>CONCATENATE(Tabela132[[#This Row],[TRAMITE_SETOR]],"_Atualiz")</f>
        <v>SIASG_Atualiz</v>
      </c>
      <c r="F1316" s="12" t="s">
        <v>444</v>
      </c>
      <c r="G1316" s="12"/>
      <c r="H1316" s="33">
        <v>42271.711111111108</v>
      </c>
      <c r="I1316" s="33">
        <v>42275.600694444445</v>
      </c>
      <c r="J1316" s="1" t="s">
        <v>102</v>
      </c>
      <c r="K1316" s="14">
        <f t="shared" si="40"/>
        <v>3.8895833333372138</v>
      </c>
      <c r="L1316" s="15">
        <f t="shared" si="41"/>
        <v>3.8895833333372138</v>
      </c>
      <c r="M1316" s="16">
        <f>NETWORKDAYS.INTL(DATE(YEAR(H1316),MONTH(I1316),DAY(H1316)),DATE(YEAR(I1316),MONTH(I1316),DAY(I1316)),1,[1]LISTAFERIADOS!$B$2:$B$194)</f>
        <v>3</v>
      </c>
      <c r="N1316" s="17" t="str">
        <f>CONCATENATE(HOUR(Tabela132[[#This Row],[DATA INICIO]]),":",MINUTE(Tabela132[[#This Row],[DATA INICIO]]))</f>
        <v>17:4</v>
      </c>
      <c r="O1316" s="12"/>
    </row>
    <row r="1317" spans="1:15" ht="51" hidden="1" x14ac:dyDescent="0.25">
      <c r="A1317" s="30" t="s">
        <v>15</v>
      </c>
      <c r="B1317" s="23" t="s">
        <v>924</v>
      </c>
      <c r="C1317" s="31" t="s">
        <v>222</v>
      </c>
      <c r="D1317" s="32" t="s">
        <v>47</v>
      </c>
      <c r="E1317" s="11" t="str">
        <f>CONCATENATE(Tabela132[[#This Row],[TRAMITE_SETOR]],"_Atualiz")</f>
        <v>CLC_Atualiz</v>
      </c>
      <c r="F1317" s="12" t="s">
        <v>48</v>
      </c>
      <c r="G1317" s="12"/>
      <c r="H1317" s="33">
        <v>42275.600694444445</v>
      </c>
      <c r="I1317" s="33">
        <v>42275.690972222219</v>
      </c>
      <c r="J1317" s="1" t="s">
        <v>934</v>
      </c>
      <c r="K1317" s="14">
        <f t="shared" si="40"/>
        <v>9.0277777773735579E-2</v>
      </c>
      <c r="L1317" s="15">
        <f t="shared" si="41"/>
        <v>9.0277777773735579E-2</v>
      </c>
      <c r="M1317" s="16">
        <f>NETWORKDAYS.INTL(DATE(YEAR(H1317),MONTH(I1317),DAY(H1317)),DATE(YEAR(I1317),MONTH(I1317),DAY(I1317)),1,[1]LISTAFERIADOS!$B$2:$B$194)</f>
        <v>1</v>
      </c>
      <c r="N1317" s="17" t="str">
        <f>CONCATENATE(HOUR(Tabela132[[#This Row],[DATA INICIO]]),":",MINUTE(Tabela132[[#This Row],[DATA INICIO]]))</f>
        <v>14:25</v>
      </c>
      <c r="O1317" s="12"/>
    </row>
    <row r="1318" spans="1:15" ht="25.5" hidden="1" x14ac:dyDescent="0.25">
      <c r="A1318" s="30" t="s">
        <v>15</v>
      </c>
      <c r="B1318" s="23" t="s">
        <v>924</v>
      </c>
      <c r="C1318" s="31" t="s">
        <v>222</v>
      </c>
      <c r="D1318" s="32" t="s">
        <v>50</v>
      </c>
      <c r="E1318" s="11" t="str">
        <f>CONCATENATE(Tabela132[[#This Row],[TRAMITE_SETOR]],"_Atualiz")</f>
        <v>SC_Atualiz</v>
      </c>
      <c r="F1318" s="12" t="s">
        <v>51</v>
      </c>
      <c r="G1318" s="12"/>
      <c r="H1318" s="33">
        <v>42275.690972222219</v>
      </c>
      <c r="I1318" s="33">
        <v>42293.601388888892</v>
      </c>
      <c r="J1318" s="1" t="s">
        <v>232</v>
      </c>
      <c r="K1318" s="14">
        <f t="shared" si="40"/>
        <v>17.910416666672972</v>
      </c>
      <c r="L1318" s="15">
        <f t="shared" si="41"/>
        <v>17.910416666672972</v>
      </c>
      <c r="M1318" s="16">
        <f>NETWORKDAYS.INTL(DATE(YEAR(H1318),MONTH(I1318),DAY(H1318)),DATE(YEAR(I1318),MONTH(I1318),DAY(I1318)),1,[1]LISTAFERIADOS!$B$2:$B$194)</f>
        <v>-9</v>
      </c>
      <c r="N1318" s="17" t="str">
        <f>CONCATENATE(HOUR(Tabela132[[#This Row],[DATA INICIO]]),":",MINUTE(Tabela132[[#This Row],[DATA INICIO]]))</f>
        <v>16:35</v>
      </c>
      <c r="O1318" s="12"/>
    </row>
    <row r="1319" spans="1:15" ht="25.5" hidden="1" x14ac:dyDescent="0.25">
      <c r="A1319" s="30" t="s">
        <v>15</v>
      </c>
      <c r="B1319" s="23" t="s">
        <v>924</v>
      </c>
      <c r="C1319" s="31" t="s">
        <v>222</v>
      </c>
      <c r="D1319" s="32" t="s">
        <v>899</v>
      </c>
      <c r="E1319" s="11" t="str">
        <f>CONCATENATE(Tabela132[[#This Row],[TRAMITE_SETOR]],"_Atualiz")</f>
        <v>ASG_Atualiz</v>
      </c>
      <c r="F1319" s="12" t="s">
        <v>900</v>
      </c>
      <c r="G1319" s="19" t="s">
        <v>26</v>
      </c>
      <c r="H1319" s="33">
        <v>42293.601388888892</v>
      </c>
      <c r="I1319" s="33">
        <v>42298.67291666667</v>
      </c>
      <c r="J1319" s="1" t="s">
        <v>102</v>
      </c>
      <c r="K1319" s="14">
        <f t="shared" si="40"/>
        <v>5.0715277777781012</v>
      </c>
      <c r="L1319" s="15">
        <f t="shared" si="41"/>
        <v>5.0715277777781012</v>
      </c>
      <c r="M1319" s="16">
        <f>NETWORKDAYS.INTL(DATE(YEAR(H1319),MONTH(I1319),DAY(H1319)),DATE(YEAR(I1319),MONTH(I1319),DAY(I1319)),1,[1]LISTAFERIADOS!$B$2:$B$194)</f>
        <v>4</v>
      </c>
      <c r="N1319" s="17" t="str">
        <f>CONCATENATE(HOUR(Tabela132[[#This Row],[DATA INICIO]]),":",MINUTE(Tabela132[[#This Row],[DATA INICIO]]))</f>
        <v>14:26</v>
      </c>
      <c r="O1319" s="12"/>
    </row>
    <row r="1320" spans="1:15" ht="51" hidden="1" x14ac:dyDescent="0.25">
      <c r="A1320" s="30" t="s">
        <v>15</v>
      </c>
      <c r="B1320" s="23" t="s">
        <v>924</v>
      </c>
      <c r="C1320" s="31" t="s">
        <v>222</v>
      </c>
      <c r="D1320" s="32" t="s">
        <v>50</v>
      </c>
      <c r="E1320" s="11" t="str">
        <f>CONCATENATE(Tabela132[[#This Row],[TRAMITE_SETOR]],"_Atualiz")</f>
        <v>SC_Atualiz</v>
      </c>
      <c r="F1320" s="12" t="s">
        <v>51</v>
      </c>
      <c r="G1320" s="12"/>
      <c r="H1320" s="33">
        <v>42298.67291666667</v>
      </c>
      <c r="I1320" s="33">
        <v>42313.667361111111</v>
      </c>
      <c r="J1320" s="1" t="s">
        <v>935</v>
      </c>
      <c r="K1320" s="14">
        <f t="shared" si="40"/>
        <v>14.994444444440887</v>
      </c>
      <c r="L1320" s="15">
        <f t="shared" si="41"/>
        <v>14.994444444440887</v>
      </c>
      <c r="M1320" s="16">
        <f>NETWORKDAYS.INTL(DATE(YEAR(H1320),MONTH(I1320),DAY(H1320)),DATE(YEAR(I1320),MONTH(I1320),DAY(I1320)),1,[1]LISTAFERIADOS!$B$2:$B$194)</f>
        <v>-12</v>
      </c>
      <c r="N1320" s="17" t="str">
        <f>CONCATENATE(HOUR(Tabela132[[#This Row],[DATA INICIO]]),":",MINUTE(Tabela132[[#This Row],[DATA INICIO]]))</f>
        <v>16:9</v>
      </c>
      <c r="O1320" s="12"/>
    </row>
    <row r="1321" spans="1:15" ht="25.5" hidden="1" x14ac:dyDescent="0.25">
      <c r="A1321" s="30" t="s">
        <v>15</v>
      </c>
      <c r="B1321" s="23" t="s">
        <v>924</v>
      </c>
      <c r="C1321" s="31" t="s">
        <v>222</v>
      </c>
      <c r="D1321" s="32" t="s">
        <v>47</v>
      </c>
      <c r="E1321" s="11" t="str">
        <f>CONCATENATE(Tabela132[[#This Row],[TRAMITE_SETOR]],"_Atualiz")</f>
        <v>CLC_Atualiz</v>
      </c>
      <c r="F1321" s="12" t="s">
        <v>48</v>
      </c>
      <c r="G1321" s="12"/>
      <c r="H1321" s="33">
        <v>42313.667361111111</v>
      </c>
      <c r="I1321" s="33">
        <v>42313.712500000001</v>
      </c>
      <c r="J1321" s="1" t="s">
        <v>936</v>
      </c>
      <c r="K1321" s="14">
        <f t="shared" si="40"/>
        <v>4.5138888890505768E-2</v>
      </c>
      <c r="L1321" s="15">
        <f t="shared" si="41"/>
        <v>4.5138888890505768E-2</v>
      </c>
      <c r="M1321" s="16">
        <f>NETWORKDAYS.INTL(DATE(YEAR(H1321),MONTH(I1321),DAY(H1321)),DATE(YEAR(I1321),MONTH(I1321),DAY(I1321)),1,[1]LISTAFERIADOS!$B$2:$B$194)</f>
        <v>1</v>
      </c>
      <c r="N1321" s="17" t="str">
        <f>CONCATENATE(HOUR(Tabela132[[#This Row],[DATA INICIO]]),":",MINUTE(Tabela132[[#This Row],[DATA INICIO]]))</f>
        <v>16:1</v>
      </c>
      <c r="O1321" s="12"/>
    </row>
    <row r="1322" spans="1:15" ht="76.5" hidden="1" x14ac:dyDescent="0.25">
      <c r="A1322" s="30" t="s">
        <v>15</v>
      </c>
      <c r="B1322" s="23" t="s">
        <v>924</v>
      </c>
      <c r="C1322" s="31" t="s">
        <v>222</v>
      </c>
      <c r="D1322" s="32" t="s">
        <v>38</v>
      </c>
      <c r="E1322" s="11" t="str">
        <f>CONCATENATE(Tabela132[[#This Row],[TRAMITE_SETOR]],"_Atualiz")</f>
        <v>SPO_Atualiz</v>
      </c>
      <c r="F1322" s="12" t="s">
        <v>39</v>
      </c>
      <c r="G1322" s="12"/>
      <c r="H1322" s="33">
        <v>42313.712500000001</v>
      </c>
      <c r="I1322" s="33">
        <v>42313.756249999999</v>
      </c>
      <c r="J1322" s="1" t="s">
        <v>359</v>
      </c>
      <c r="K1322" s="14">
        <f t="shared" si="40"/>
        <v>4.3749999997089617E-2</v>
      </c>
      <c r="L1322" s="15">
        <f t="shared" si="41"/>
        <v>4.3749999997089617E-2</v>
      </c>
      <c r="M1322" s="16">
        <f>NETWORKDAYS.INTL(DATE(YEAR(H1322),MONTH(I1322),DAY(H1322)),DATE(YEAR(I1322),MONTH(I1322),DAY(I1322)),1,[1]LISTAFERIADOS!$B$2:$B$194)</f>
        <v>1</v>
      </c>
      <c r="N1322" s="17" t="str">
        <f>CONCATENATE(HOUR(Tabela132[[#This Row],[DATA INICIO]]),":",MINUTE(Tabela132[[#This Row],[DATA INICIO]]))</f>
        <v>17:6</v>
      </c>
      <c r="O1322" s="12"/>
    </row>
    <row r="1323" spans="1:15" ht="25.5" hidden="1" x14ac:dyDescent="0.25">
      <c r="A1323" s="30" t="s">
        <v>15</v>
      </c>
      <c r="B1323" s="23" t="s">
        <v>924</v>
      </c>
      <c r="C1323" s="31" t="s">
        <v>222</v>
      </c>
      <c r="D1323" s="32" t="s">
        <v>899</v>
      </c>
      <c r="E1323" s="11" t="str">
        <f>CONCATENATE(Tabela132[[#This Row],[TRAMITE_SETOR]],"_Atualiz")</f>
        <v>ASG_Atualiz</v>
      </c>
      <c r="F1323" s="12" t="s">
        <v>900</v>
      </c>
      <c r="G1323" s="19" t="s">
        <v>26</v>
      </c>
      <c r="H1323" s="33">
        <v>42313.756249999999</v>
      </c>
      <c r="I1323" s="33">
        <v>42317.709027777775</v>
      </c>
      <c r="J1323" s="1" t="s">
        <v>32</v>
      </c>
      <c r="K1323" s="14">
        <f t="shared" si="40"/>
        <v>3.952777777776646</v>
      </c>
      <c r="L1323" s="15">
        <f t="shared" si="41"/>
        <v>3.952777777776646</v>
      </c>
      <c r="M1323" s="16">
        <f>NETWORKDAYS.INTL(DATE(YEAR(H1323),MONTH(I1323),DAY(H1323)),DATE(YEAR(I1323),MONTH(I1323),DAY(I1323)),1,[1]LISTAFERIADOS!$B$2:$B$194)</f>
        <v>3</v>
      </c>
      <c r="N1323" s="17" t="str">
        <f>CONCATENATE(HOUR(Tabela132[[#This Row],[DATA INICIO]]),":",MINUTE(Tabela132[[#This Row],[DATA INICIO]]))</f>
        <v>18:9</v>
      </c>
      <c r="O1323" s="12"/>
    </row>
    <row r="1324" spans="1:15" ht="51" hidden="1" x14ac:dyDescent="0.25">
      <c r="A1324" s="30" t="s">
        <v>15</v>
      </c>
      <c r="B1324" s="23" t="s">
        <v>924</v>
      </c>
      <c r="C1324" s="31" t="s">
        <v>222</v>
      </c>
      <c r="D1324" s="32" t="s">
        <v>38</v>
      </c>
      <c r="E1324" s="11" t="str">
        <f>CONCATENATE(Tabela132[[#This Row],[TRAMITE_SETOR]],"_Atualiz")</f>
        <v>SPO_Atualiz</v>
      </c>
      <c r="F1324" s="12" t="s">
        <v>39</v>
      </c>
      <c r="G1324" s="12"/>
      <c r="H1324" s="33">
        <v>42317.709027777775</v>
      </c>
      <c r="I1324" s="33">
        <v>42317.802777777775</v>
      </c>
      <c r="J1324" s="1" t="s">
        <v>937</v>
      </c>
      <c r="K1324" s="14">
        <f t="shared" si="40"/>
        <v>9.375E-2</v>
      </c>
      <c r="L1324" s="15">
        <f t="shared" si="41"/>
        <v>9.375E-2</v>
      </c>
      <c r="M1324" s="16">
        <f>NETWORKDAYS.INTL(DATE(YEAR(H1324),MONTH(I1324),DAY(H1324)),DATE(YEAR(I1324),MONTH(I1324),DAY(I1324)),1,[1]LISTAFERIADOS!$B$2:$B$194)</f>
        <v>1</v>
      </c>
      <c r="N1324" s="17" t="str">
        <f>CONCATENATE(HOUR(Tabela132[[#This Row],[DATA INICIO]]),":",MINUTE(Tabela132[[#This Row],[DATA INICIO]]))</f>
        <v>17:1</v>
      </c>
      <c r="O1324" s="12"/>
    </row>
    <row r="1325" spans="1:15" ht="25.5" hidden="1" x14ac:dyDescent="0.25">
      <c r="A1325" s="30" t="s">
        <v>15</v>
      </c>
      <c r="B1325" s="23" t="s">
        <v>924</v>
      </c>
      <c r="C1325" s="31" t="s">
        <v>222</v>
      </c>
      <c r="D1325" s="32" t="s">
        <v>41</v>
      </c>
      <c r="E1325" s="11" t="str">
        <f>CONCATENATE(Tabela132[[#This Row],[TRAMITE_SETOR]],"_Atualiz")</f>
        <v>CO_Atualiz</v>
      </c>
      <c r="F1325" s="12" t="s">
        <v>42</v>
      </c>
      <c r="G1325" s="12"/>
      <c r="H1325" s="33">
        <v>42317.802777777775</v>
      </c>
      <c r="I1325" s="33">
        <v>42318.557638888888</v>
      </c>
      <c r="J1325" s="1" t="s">
        <v>43</v>
      </c>
      <c r="K1325" s="14">
        <f t="shared" si="40"/>
        <v>0.75486111111240461</v>
      </c>
      <c r="L1325" s="15">
        <f t="shared" si="41"/>
        <v>0.75486111111240461</v>
      </c>
      <c r="M1325" s="16">
        <f>NETWORKDAYS.INTL(DATE(YEAR(H1325),MONTH(I1325),DAY(H1325)),DATE(YEAR(I1325),MONTH(I1325),DAY(I1325)),1,[1]LISTAFERIADOS!$B$2:$B$194)</f>
        <v>2</v>
      </c>
      <c r="N1325" s="17" t="str">
        <f>CONCATENATE(HOUR(Tabela132[[#This Row],[DATA INICIO]]),":",MINUTE(Tabela132[[#This Row],[DATA INICIO]]))</f>
        <v>19:16</v>
      </c>
      <c r="O1325" s="12"/>
    </row>
    <row r="1326" spans="1:15" ht="51" hidden="1" x14ac:dyDescent="0.25">
      <c r="A1326" s="30" t="s">
        <v>15</v>
      </c>
      <c r="B1326" s="23" t="s">
        <v>924</v>
      </c>
      <c r="C1326" s="31" t="s">
        <v>222</v>
      </c>
      <c r="D1326" s="32" t="s">
        <v>44</v>
      </c>
      <c r="E1326" s="11" t="str">
        <f>CONCATENATE(Tabela132[[#This Row],[TRAMITE_SETOR]],"_Atualiz")</f>
        <v>SECOFC_Atualiz</v>
      </c>
      <c r="F1326" s="12" t="s">
        <v>45</v>
      </c>
      <c r="G1326" s="12"/>
      <c r="H1326" s="33">
        <v>42318.557638888888</v>
      </c>
      <c r="I1326" s="33">
        <v>42318.629166666666</v>
      </c>
      <c r="J1326" s="1" t="s">
        <v>46</v>
      </c>
      <c r="K1326" s="14">
        <f t="shared" si="40"/>
        <v>7.1527777778101154E-2</v>
      </c>
      <c r="L1326" s="15">
        <f t="shared" si="41"/>
        <v>7.1527777778101154E-2</v>
      </c>
      <c r="M1326" s="16">
        <f>NETWORKDAYS.INTL(DATE(YEAR(H1326),MONTH(I1326),DAY(H1326)),DATE(YEAR(I1326),MONTH(I1326),DAY(I1326)),1,[1]LISTAFERIADOS!$B$2:$B$194)</f>
        <v>1</v>
      </c>
      <c r="N1326" s="17" t="str">
        <f>CONCATENATE(HOUR(Tabela132[[#This Row],[DATA INICIO]]),":",MINUTE(Tabela132[[#This Row],[DATA INICIO]]))</f>
        <v>13:23</v>
      </c>
      <c r="O1326" s="12"/>
    </row>
    <row r="1327" spans="1:15" ht="38.25" hidden="1" x14ac:dyDescent="0.25">
      <c r="A1327" s="30" t="s">
        <v>15</v>
      </c>
      <c r="B1327" s="23" t="s">
        <v>924</v>
      </c>
      <c r="C1327" s="31" t="s">
        <v>222</v>
      </c>
      <c r="D1327" s="32" t="s">
        <v>47</v>
      </c>
      <c r="E1327" s="11" t="str">
        <f>CONCATENATE(Tabela132[[#This Row],[TRAMITE_SETOR]],"_Atualiz")</f>
        <v>CLC_Atualiz</v>
      </c>
      <c r="F1327" s="12" t="s">
        <v>48</v>
      </c>
      <c r="G1327" s="12"/>
      <c r="H1327" s="33">
        <v>42318.629166666666</v>
      </c>
      <c r="I1327" s="33">
        <v>42318.772916666669</v>
      </c>
      <c r="J1327" s="1" t="s">
        <v>522</v>
      </c>
      <c r="K1327" s="14">
        <f t="shared" si="40"/>
        <v>0.14375000000291038</v>
      </c>
      <c r="L1327" s="15">
        <f t="shared" si="41"/>
        <v>0.14375000000291038</v>
      </c>
      <c r="M1327" s="16">
        <f>NETWORKDAYS.INTL(DATE(YEAR(H1327),MONTH(I1327),DAY(H1327)),DATE(YEAR(I1327),MONTH(I1327),DAY(I1327)),1,[1]LISTAFERIADOS!$B$2:$B$194)</f>
        <v>1</v>
      </c>
      <c r="N1327" s="17" t="str">
        <f>CONCATENATE(HOUR(Tabela132[[#This Row],[DATA INICIO]]),":",MINUTE(Tabela132[[#This Row],[DATA INICIO]]))</f>
        <v>15:6</v>
      </c>
      <c r="O1327" s="12"/>
    </row>
    <row r="1328" spans="1:15" ht="63.75" hidden="1" x14ac:dyDescent="0.25">
      <c r="A1328" s="30" t="s">
        <v>15</v>
      </c>
      <c r="B1328" s="23" t="s">
        <v>924</v>
      </c>
      <c r="C1328" s="31" t="s">
        <v>222</v>
      </c>
      <c r="D1328" s="32" t="s">
        <v>50</v>
      </c>
      <c r="E1328" s="11" t="str">
        <f>CONCATENATE(Tabela132[[#This Row],[TRAMITE_SETOR]],"_Atualiz")</f>
        <v>SC_Atualiz</v>
      </c>
      <c r="F1328" s="12" t="s">
        <v>51</v>
      </c>
      <c r="G1328" s="12"/>
      <c r="H1328" s="33">
        <v>42318.772916666669</v>
      </c>
      <c r="I1328" s="33">
        <v>42319.676388888889</v>
      </c>
      <c r="J1328" s="1" t="s">
        <v>235</v>
      </c>
      <c r="K1328" s="14">
        <f t="shared" si="40"/>
        <v>0.90347222222044365</v>
      </c>
      <c r="L1328" s="15">
        <f t="shared" si="41"/>
        <v>0.90347222222044365</v>
      </c>
      <c r="M1328" s="16">
        <f>NETWORKDAYS.INTL(DATE(YEAR(H1328),MONTH(I1328),DAY(H1328)),DATE(YEAR(I1328),MONTH(I1328),DAY(I1328)),1,[1]LISTAFERIADOS!$B$2:$B$194)</f>
        <v>2</v>
      </c>
      <c r="N1328" s="17" t="str">
        <f>CONCATENATE(HOUR(Tabela132[[#This Row],[DATA INICIO]]),":",MINUTE(Tabela132[[#This Row],[DATA INICIO]]))</f>
        <v>18:33</v>
      </c>
      <c r="O1328" s="12"/>
    </row>
    <row r="1329" spans="1:15" ht="38.25" hidden="1" x14ac:dyDescent="0.25">
      <c r="A1329" s="30" t="s">
        <v>15</v>
      </c>
      <c r="B1329" s="23" t="s">
        <v>924</v>
      </c>
      <c r="C1329" s="31" t="s">
        <v>222</v>
      </c>
      <c r="D1329" s="32" t="s">
        <v>47</v>
      </c>
      <c r="E1329" s="11" t="str">
        <f>CONCATENATE(Tabela132[[#This Row],[TRAMITE_SETOR]],"_Atualiz")</f>
        <v>CLC_Atualiz</v>
      </c>
      <c r="F1329" s="12" t="s">
        <v>48</v>
      </c>
      <c r="G1329" s="12"/>
      <c r="H1329" s="33">
        <v>42319.676388888889</v>
      </c>
      <c r="I1329" s="33">
        <v>42319.8</v>
      </c>
      <c r="J1329" s="1" t="s">
        <v>938</v>
      </c>
      <c r="K1329" s="14">
        <f t="shared" si="40"/>
        <v>0.12361111111385981</v>
      </c>
      <c r="L1329" s="15">
        <f t="shared" si="41"/>
        <v>0.12361111111385981</v>
      </c>
      <c r="M1329" s="16">
        <f>NETWORKDAYS.INTL(DATE(YEAR(H1329),MONTH(I1329),DAY(H1329)),DATE(YEAR(I1329),MONTH(I1329),DAY(I1329)),1,[1]LISTAFERIADOS!$B$2:$B$194)</f>
        <v>1</v>
      </c>
      <c r="N1329" s="17" t="str">
        <f>CONCATENATE(HOUR(Tabela132[[#This Row],[DATA INICIO]]),":",MINUTE(Tabela132[[#This Row],[DATA INICIO]]))</f>
        <v>16:14</v>
      </c>
      <c r="O1329" s="12"/>
    </row>
    <row r="1330" spans="1:15" ht="51" hidden="1" x14ac:dyDescent="0.25">
      <c r="A1330" s="30" t="s">
        <v>15</v>
      </c>
      <c r="B1330" s="23" t="s">
        <v>924</v>
      </c>
      <c r="C1330" s="31" t="s">
        <v>222</v>
      </c>
      <c r="D1330" s="32" t="s">
        <v>35</v>
      </c>
      <c r="E1330" s="11" t="str">
        <f>CONCATENATE(Tabela132[[#This Row],[TRAMITE_SETOR]],"_Atualiz")</f>
        <v>SECADM_Atualiz</v>
      </c>
      <c r="F1330" s="12" t="s">
        <v>36</v>
      </c>
      <c r="G1330" s="12"/>
      <c r="H1330" s="33">
        <v>42319.8</v>
      </c>
      <c r="I1330" s="33">
        <v>42320.763888888891</v>
      </c>
      <c r="J1330" s="1" t="s">
        <v>939</v>
      </c>
      <c r="K1330" s="14">
        <f t="shared" si="40"/>
        <v>0.96388888888759539</v>
      </c>
      <c r="L1330" s="15">
        <f t="shared" si="41"/>
        <v>0.96388888888759539</v>
      </c>
      <c r="M1330" s="16">
        <f>NETWORKDAYS.INTL(DATE(YEAR(H1330),MONTH(I1330),DAY(H1330)),DATE(YEAR(I1330),MONTH(I1330),DAY(I1330)),1,[1]LISTAFERIADOS!$B$2:$B$194)</f>
        <v>2</v>
      </c>
      <c r="N1330" s="17" t="str">
        <f>CONCATENATE(HOUR(Tabela132[[#This Row],[DATA INICIO]]),":",MINUTE(Tabela132[[#This Row],[DATA INICIO]]))</f>
        <v>19:12</v>
      </c>
      <c r="O1330" s="12"/>
    </row>
    <row r="1331" spans="1:15" ht="25.5" hidden="1" x14ac:dyDescent="0.25">
      <c r="A1331" s="30" t="s">
        <v>15</v>
      </c>
      <c r="B1331" s="23" t="s">
        <v>924</v>
      </c>
      <c r="C1331" s="31" t="s">
        <v>222</v>
      </c>
      <c r="D1331" s="32" t="s">
        <v>47</v>
      </c>
      <c r="E1331" s="11" t="str">
        <f>CONCATENATE(Tabela132[[#This Row],[TRAMITE_SETOR]],"_Atualiz")</f>
        <v>CLC_Atualiz</v>
      </c>
      <c r="F1331" s="12" t="s">
        <v>48</v>
      </c>
      <c r="G1331" s="12"/>
      <c r="H1331" s="33">
        <v>42320.763888888891</v>
      </c>
      <c r="I1331" s="33">
        <v>42321.626388888886</v>
      </c>
      <c r="J1331" s="1" t="s">
        <v>940</v>
      </c>
      <c r="K1331" s="14">
        <f t="shared" si="40"/>
        <v>0.86249999999563443</v>
      </c>
      <c r="L1331" s="15">
        <f t="shared" si="41"/>
        <v>0.86249999999563443</v>
      </c>
      <c r="M1331" s="16">
        <f>NETWORKDAYS.INTL(DATE(YEAR(H1331),MONTH(I1331),DAY(H1331)),DATE(YEAR(I1331),MONTH(I1331),DAY(I1331)),1,[1]LISTAFERIADOS!$B$2:$B$194)</f>
        <v>2</v>
      </c>
      <c r="N1331" s="17" t="str">
        <f>CONCATENATE(HOUR(Tabela132[[#This Row],[DATA INICIO]]),":",MINUTE(Tabela132[[#This Row],[DATA INICIO]]))</f>
        <v>18:20</v>
      </c>
      <c r="O1331" s="12"/>
    </row>
    <row r="1332" spans="1:15" ht="51" hidden="1" x14ac:dyDescent="0.25">
      <c r="A1332" s="30" t="s">
        <v>15</v>
      </c>
      <c r="B1332" s="23" t="s">
        <v>924</v>
      </c>
      <c r="C1332" s="31" t="s">
        <v>222</v>
      </c>
      <c r="D1332" s="32" t="s">
        <v>239</v>
      </c>
      <c r="E1332" s="11" t="str">
        <f>CONCATENATE(Tabela132[[#This Row],[TRAMITE_SETOR]],"_Atualiz")</f>
        <v>SLIC_Atualiz</v>
      </c>
      <c r="F1332" s="12" t="s">
        <v>240</v>
      </c>
      <c r="G1332" s="12"/>
      <c r="H1332" s="33">
        <v>42321.626388888886</v>
      </c>
      <c r="I1332" s="33">
        <v>42355.732638888891</v>
      </c>
      <c r="J1332" s="1" t="s">
        <v>363</v>
      </c>
      <c r="K1332" s="14">
        <f t="shared" si="40"/>
        <v>34.106250000004366</v>
      </c>
      <c r="L1332" s="15">
        <f t="shared" si="41"/>
        <v>34.106250000004366</v>
      </c>
      <c r="M1332" s="16">
        <f>NETWORKDAYS.INTL(DATE(YEAR(H1332),MONTH(I1332),DAY(H1332)),DATE(YEAR(I1332),MONTH(I1332),DAY(I1332)),1,[1]LISTAFERIADOS!$B$2:$B$194)</f>
        <v>4</v>
      </c>
      <c r="N1332" s="17" t="str">
        <f>CONCATENATE(HOUR(Tabela132[[#This Row],[DATA INICIO]]),":",MINUTE(Tabela132[[#This Row],[DATA INICIO]]))</f>
        <v>15:2</v>
      </c>
      <c r="O1332" s="12"/>
    </row>
    <row r="1333" spans="1:15" ht="25.5" hidden="1" x14ac:dyDescent="0.25">
      <c r="A1333" s="30" t="s">
        <v>15</v>
      </c>
      <c r="B1333" s="23" t="s">
        <v>924</v>
      </c>
      <c r="C1333" s="31" t="s">
        <v>222</v>
      </c>
      <c r="D1333" s="32" t="s">
        <v>38</v>
      </c>
      <c r="E1333" s="11" t="str">
        <f>CONCATENATE(Tabela132[[#This Row],[TRAMITE_SETOR]],"_Atualiz")</f>
        <v>SPO_Atualiz</v>
      </c>
      <c r="F1333" s="12" t="s">
        <v>39</v>
      </c>
      <c r="G1333" s="12"/>
      <c r="H1333" s="33">
        <v>42355.732638888891</v>
      </c>
      <c r="I1333" s="33">
        <v>42355.745833333334</v>
      </c>
      <c r="J1333" s="1" t="s">
        <v>941</v>
      </c>
      <c r="K1333" s="14">
        <f t="shared" si="40"/>
        <v>1.3194444443797693E-2</v>
      </c>
      <c r="L1333" s="15">
        <f t="shared" si="41"/>
        <v>1.3194444443797693E-2</v>
      </c>
      <c r="M1333" s="16">
        <f>NETWORKDAYS.INTL(DATE(YEAR(H1333),MONTH(I1333),DAY(H1333)),DATE(YEAR(I1333),MONTH(I1333),DAY(I1333)),1,[1]LISTAFERIADOS!$B$2:$B$194)</f>
        <v>1</v>
      </c>
      <c r="N1333" s="17" t="str">
        <f>CONCATENATE(HOUR(Tabela132[[#This Row],[DATA INICIO]]),":",MINUTE(Tabela132[[#This Row],[DATA INICIO]]))</f>
        <v>17:35</v>
      </c>
      <c r="O1333" s="12"/>
    </row>
    <row r="1334" spans="1:15" ht="89.25" hidden="1" x14ac:dyDescent="0.25">
      <c r="A1334" s="30" t="s">
        <v>15</v>
      </c>
      <c r="B1334" s="23" t="s">
        <v>924</v>
      </c>
      <c r="C1334" s="31" t="s">
        <v>222</v>
      </c>
      <c r="D1334" s="32" t="s">
        <v>47</v>
      </c>
      <c r="E1334" s="11" t="str">
        <f>CONCATENATE(Tabela132[[#This Row],[TRAMITE_SETOR]],"_Atualiz")</f>
        <v>CLC_Atualiz</v>
      </c>
      <c r="F1334" s="12" t="s">
        <v>48</v>
      </c>
      <c r="G1334" s="12"/>
      <c r="H1334" s="33">
        <v>42355.745833333334</v>
      </c>
      <c r="I1334" s="33">
        <v>42355.748611111114</v>
      </c>
      <c r="J1334" s="1" t="s">
        <v>942</v>
      </c>
      <c r="K1334" s="14">
        <f t="shared" si="40"/>
        <v>2.7777777795563452E-3</v>
      </c>
      <c r="L1334" s="15">
        <f t="shared" si="41"/>
        <v>2.7777777795563452E-3</v>
      </c>
      <c r="M1334" s="16">
        <f>NETWORKDAYS.INTL(DATE(YEAR(H1334),MONTH(I1334),DAY(H1334)),DATE(YEAR(I1334),MONTH(I1334),DAY(I1334)),1,[1]LISTAFERIADOS!$B$2:$B$194)</f>
        <v>1</v>
      </c>
      <c r="N1334" s="17" t="str">
        <f>CONCATENATE(HOUR(Tabela132[[#This Row],[DATA INICIO]]),":",MINUTE(Tabela132[[#This Row],[DATA INICIO]]))</f>
        <v>17:54</v>
      </c>
      <c r="O1334" s="12"/>
    </row>
    <row r="1335" spans="1:15" ht="127.5" hidden="1" x14ac:dyDescent="0.25">
      <c r="A1335" s="30" t="s">
        <v>15</v>
      </c>
      <c r="B1335" s="23" t="s">
        <v>924</v>
      </c>
      <c r="C1335" s="31" t="s">
        <v>222</v>
      </c>
      <c r="D1335" s="32" t="s">
        <v>38</v>
      </c>
      <c r="E1335" s="11" t="str">
        <f>CONCATENATE(Tabela132[[#This Row],[TRAMITE_SETOR]],"_Atualiz")</f>
        <v>SPO_Atualiz</v>
      </c>
      <c r="F1335" s="12" t="s">
        <v>39</v>
      </c>
      <c r="G1335" s="12"/>
      <c r="H1335" s="33">
        <v>42355.748611111114</v>
      </c>
      <c r="I1335" s="33">
        <v>42355.758333333331</v>
      </c>
      <c r="J1335" s="1" t="s">
        <v>943</v>
      </c>
      <c r="K1335" s="14">
        <f t="shared" si="40"/>
        <v>9.7222222175332718E-3</v>
      </c>
      <c r="L1335" s="15">
        <f t="shared" si="41"/>
        <v>9.7222222175332718E-3</v>
      </c>
      <c r="M1335" s="16">
        <f>NETWORKDAYS.INTL(DATE(YEAR(H1335),MONTH(I1335),DAY(H1335)),DATE(YEAR(I1335),MONTH(I1335),DAY(I1335)),1,[1]LISTAFERIADOS!$B$2:$B$194)</f>
        <v>1</v>
      </c>
      <c r="N1335" s="17" t="str">
        <f>CONCATENATE(HOUR(Tabela132[[#This Row],[DATA INICIO]]),":",MINUTE(Tabela132[[#This Row],[DATA INICIO]]))</f>
        <v>17:58</v>
      </c>
      <c r="O1335" s="12"/>
    </row>
    <row r="1336" spans="1:15" ht="76.5" hidden="1" x14ac:dyDescent="0.25">
      <c r="A1336" s="30" t="s">
        <v>15</v>
      </c>
      <c r="B1336" s="23" t="s">
        <v>924</v>
      </c>
      <c r="C1336" s="31" t="s">
        <v>222</v>
      </c>
      <c r="D1336" s="32" t="s">
        <v>944</v>
      </c>
      <c r="E1336" s="11" t="str">
        <f>CONCATENATE(Tabela132[[#This Row],[TRAMITE_SETOR]],"_Atualiz")</f>
        <v>SSG_Atualiz</v>
      </c>
      <c r="F1336" s="12" t="s">
        <v>945</v>
      </c>
      <c r="G1336" s="12"/>
      <c r="H1336" s="33">
        <v>42355.758333333331</v>
      </c>
      <c r="I1336" s="33">
        <v>42356.727083333331</v>
      </c>
      <c r="J1336" s="1" t="s">
        <v>946</v>
      </c>
      <c r="K1336" s="14">
        <f t="shared" si="40"/>
        <v>0.96875</v>
      </c>
      <c r="L1336" s="15">
        <f t="shared" si="41"/>
        <v>0.96875</v>
      </c>
      <c r="M1336" s="16">
        <f>NETWORKDAYS.INTL(DATE(YEAR(H1336),MONTH(I1336),DAY(H1336)),DATE(YEAR(I1336),MONTH(I1336),DAY(I1336)),1,[1]LISTAFERIADOS!$B$2:$B$194)</f>
        <v>2</v>
      </c>
      <c r="N1336" s="17" t="str">
        <f>CONCATENATE(HOUR(Tabela132[[#This Row],[DATA INICIO]]),":",MINUTE(Tabela132[[#This Row],[DATA INICIO]]))</f>
        <v>18:12</v>
      </c>
      <c r="O1336" s="12"/>
    </row>
    <row r="1337" spans="1:15" ht="51" hidden="1" x14ac:dyDescent="0.25">
      <c r="A1337" s="30" t="s">
        <v>15</v>
      </c>
      <c r="B1337" s="23" t="s">
        <v>924</v>
      </c>
      <c r="C1337" s="31" t="s">
        <v>222</v>
      </c>
      <c r="D1337" s="32" t="s">
        <v>38</v>
      </c>
      <c r="E1337" s="11" t="str">
        <f>CONCATENATE(Tabela132[[#This Row],[TRAMITE_SETOR]],"_Atualiz")</f>
        <v>SPO_Atualiz</v>
      </c>
      <c r="F1337" s="12" t="s">
        <v>39</v>
      </c>
      <c r="G1337" s="12"/>
      <c r="H1337" s="33">
        <v>42356.727083333331</v>
      </c>
      <c r="I1337" s="33">
        <v>42359.879166666666</v>
      </c>
      <c r="J1337" s="1" t="s">
        <v>947</v>
      </c>
      <c r="K1337" s="14">
        <f t="shared" si="40"/>
        <v>3.1520833333343035</v>
      </c>
      <c r="L1337" s="15">
        <f t="shared" si="41"/>
        <v>3.1520833333343035</v>
      </c>
      <c r="M1337" s="16">
        <f>NETWORKDAYS.INTL(DATE(YEAR(H1337),MONTH(I1337),DAY(H1337)),DATE(YEAR(I1337),MONTH(I1337),DAY(I1337)),1,[1]LISTAFERIADOS!$B$2:$B$194)</f>
        <v>1</v>
      </c>
      <c r="N1337" s="17" t="str">
        <f>CONCATENATE(HOUR(Tabela132[[#This Row],[DATA INICIO]]),":",MINUTE(Tabela132[[#This Row],[DATA INICIO]]))</f>
        <v>17:27</v>
      </c>
      <c r="O1337" s="12"/>
    </row>
    <row r="1338" spans="1:15" ht="25.5" hidden="1" x14ac:dyDescent="0.25">
      <c r="A1338" s="30" t="s">
        <v>15</v>
      </c>
      <c r="B1338" s="23" t="s">
        <v>924</v>
      </c>
      <c r="C1338" s="31" t="s">
        <v>222</v>
      </c>
      <c r="D1338" s="32" t="s">
        <v>41</v>
      </c>
      <c r="E1338" s="11" t="str">
        <f>CONCATENATE(Tabela132[[#This Row],[TRAMITE_SETOR]],"_Atualiz")</f>
        <v>CO_Atualiz</v>
      </c>
      <c r="F1338" s="12" t="s">
        <v>42</v>
      </c>
      <c r="G1338" s="12"/>
      <c r="H1338" s="33">
        <v>42359.879166666666</v>
      </c>
      <c r="I1338" s="33">
        <v>42360.518750000003</v>
      </c>
      <c r="J1338" s="1" t="s">
        <v>43</v>
      </c>
      <c r="K1338" s="14">
        <f t="shared" si="40"/>
        <v>0.63958333333721384</v>
      </c>
      <c r="L1338" s="15">
        <f t="shared" si="41"/>
        <v>0.63958333333721384</v>
      </c>
      <c r="M1338" s="16">
        <f>NETWORKDAYS.INTL(DATE(YEAR(H1338),MONTH(I1338),DAY(H1338)),DATE(YEAR(I1338),MONTH(I1338),DAY(I1338)),1,[1]LISTAFERIADOS!$B$2:$B$194)</f>
        <v>0</v>
      </c>
      <c r="N1338" s="17" t="str">
        <f>CONCATENATE(HOUR(Tabela132[[#This Row],[DATA INICIO]]),":",MINUTE(Tabela132[[#This Row],[DATA INICIO]]))</f>
        <v>21:6</v>
      </c>
      <c r="O1338" s="12"/>
    </row>
    <row r="1339" spans="1:15" ht="51" hidden="1" x14ac:dyDescent="0.25">
      <c r="A1339" s="30" t="s">
        <v>15</v>
      </c>
      <c r="B1339" s="23" t="s">
        <v>924</v>
      </c>
      <c r="C1339" s="31" t="s">
        <v>222</v>
      </c>
      <c r="D1339" s="32" t="s">
        <v>44</v>
      </c>
      <c r="E1339" s="11" t="str">
        <f>CONCATENATE(Tabela132[[#This Row],[TRAMITE_SETOR]],"_Atualiz")</f>
        <v>SECOFC_Atualiz</v>
      </c>
      <c r="F1339" s="12" t="s">
        <v>45</v>
      </c>
      <c r="G1339" s="12"/>
      <c r="H1339" s="33">
        <v>42360.518750000003</v>
      </c>
      <c r="I1339" s="33">
        <v>42360.588194444441</v>
      </c>
      <c r="J1339" s="1" t="s">
        <v>46</v>
      </c>
      <c r="K1339" s="14">
        <f t="shared" si="40"/>
        <v>6.9444444437976927E-2</v>
      </c>
      <c r="L1339" s="15">
        <f t="shared" si="41"/>
        <v>6.9444444437976927E-2</v>
      </c>
      <c r="M1339" s="16">
        <f>NETWORKDAYS.INTL(DATE(YEAR(H1339),MONTH(I1339),DAY(H1339)),DATE(YEAR(I1339),MONTH(I1339),DAY(I1339)),1,[1]LISTAFERIADOS!$B$2:$B$194)</f>
        <v>0</v>
      </c>
      <c r="N1339" s="17" t="str">
        <f>CONCATENATE(HOUR(Tabela132[[#This Row],[DATA INICIO]]),":",MINUTE(Tabela132[[#This Row],[DATA INICIO]]))</f>
        <v>12:27</v>
      </c>
      <c r="O1339" s="12"/>
    </row>
    <row r="1340" spans="1:15" ht="25.5" hidden="1" x14ac:dyDescent="0.25">
      <c r="A1340" s="30" t="s">
        <v>15</v>
      </c>
      <c r="B1340" s="23" t="s">
        <v>924</v>
      </c>
      <c r="C1340" s="31" t="s">
        <v>222</v>
      </c>
      <c r="D1340" s="32" t="s">
        <v>21</v>
      </c>
      <c r="E1340" s="11" t="str">
        <f>CONCATENATE(Tabela132[[#This Row],[TRAMITE_SETOR]],"_Atualiz")</f>
        <v>DG_Atualiz</v>
      </c>
      <c r="F1340" s="12" t="s">
        <v>22</v>
      </c>
      <c r="G1340" s="12"/>
      <c r="H1340" s="33">
        <v>42360.588194444441</v>
      </c>
      <c r="I1340" s="33">
        <v>42360.638888888891</v>
      </c>
      <c r="J1340" s="1" t="s">
        <v>49</v>
      </c>
      <c r="K1340" s="14">
        <f t="shared" si="40"/>
        <v>5.0694444449618459E-2</v>
      </c>
      <c r="L1340" s="15">
        <f t="shared" si="41"/>
        <v>5.0694444449618459E-2</v>
      </c>
      <c r="M1340" s="16">
        <f>NETWORKDAYS.INTL(DATE(YEAR(H1340),MONTH(I1340),DAY(H1340)),DATE(YEAR(I1340),MONTH(I1340),DAY(I1340)),1,[1]LISTAFERIADOS!$B$2:$B$194)</f>
        <v>0</v>
      </c>
      <c r="N1340" s="17" t="str">
        <f>CONCATENATE(HOUR(Tabela132[[#This Row],[DATA INICIO]]),":",MINUTE(Tabela132[[#This Row],[DATA INICIO]]))</f>
        <v>14:7</v>
      </c>
      <c r="O1340" s="12"/>
    </row>
    <row r="1341" spans="1:15" ht="25.5" hidden="1" x14ac:dyDescent="0.25">
      <c r="A1341" s="30" t="s">
        <v>15</v>
      </c>
      <c r="B1341" s="23" t="s">
        <v>924</v>
      </c>
      <c r="C1341" s="31" t="s">
        <v>222</v>
      </c>
      <c r="D1341" s="32" t="s">
        <v>47</v>
      </c>
      <c r="E1341" s="11" t="str">
        <f>CONCATENATE(Tabela132[[#This Row],[TRAMITE_SETOR]],"_Atualiz")</f>
        <v>CLC_Atualiz</v>
      </c>
      <c r="F1341" s="12" t="s">
        <v>48</v>
      </c>
      <c r="G1341" s="12"/>
      <c r="H1341" s="33">
        <v>42360.638888888891</v>
      </c>
      <c r="I1341" s="33">
        <v>42360.734722222223</v>
      </c>
      <c r="J1341" s="1" t="s">
        <v>273</v>
      </c>
      <c r="K1341" s="14">
        <f t="shared" si="40"/>
        <v>9.5833333332848269E-2</v>
      </c>
      <c r="L1341" s="15">
        <f t="shared" si="41"/>
        <v>9.5833333332848269E-2</v>
      </c>
      <c r="M1341" s="16">
        <f>NETWORKDAYS.INTL(DATE(YEAR(H1341),MONTH(I1341),DAY(H1341)),DATE(YEAR(I1341),MONTH(I1341),DAY(I1341)),1,[1]LISTAFERIADOS!$B$2:$B$194)</f>
        <v>0</v>
      </c>
      <c r="N1341" s="17" t="str">
        <f>CONCATENATE(HOUR(Tabela132[[#This Row],[DATA INICIO]]),":",MINUTE(Tabela132[[#This Row],[DATA INICIO]]))</f>
        <v>15:20</v>
      </c>
      <c r="O1341" s="12"/>
    </row>
    <row r="1342" spans="1:15" ht="102" hidden="1" x14ac:dyDescent="0.25">
      <c r="A1342" s="30" t="s">
        <v>15</v>
      </c>
      <c r="B1342" s="23" t="s">
        <v>924</v>
      </c>
      <c r="C1342" s="31" t="s">
        <v>222</v>
      </c>
      <c r="D1342" s="32" t="s">
        <v>239</v>
      </c>
      <c r="E1342" s="11" t="str">
        <f>CONCATENATE(Tabela132[[#This Row],[TRAMITE_SETOR]],"_Atualiz")</f>
        <v>SLIC_Atualiz</v>
      </c>
      <c r="F1342" s="12" t="s">
        <v>240</v>
      </c>
      <c r="G1342" s="12"/>
      <c r="H1342" s="33">
        <v>42360.734722222223</v>
      </c>
      <c r="I1342" s="33">
        <v>42361.588888888888</v>
      </c>
      <c r="J1342" s="1" t="s">
        <v>948</v>
      </c>
      <c r="K1342" s="14">
        <f t="shared" si="40"/>
        <v>0.85416666666424135</v>
      </c>
      <c r="L1342" s="15">
        <f t="shared" si="41"/>
        <v>0.85416666666424135</v>
      </c>
      <c r="M1342" s="16">
        <f>NETWORKDAYS.INTL(DATE(YEAR(H1342),MONTH(I1342),DAY(H1342)),DATE(YEAR(I1342),MONTH(I1342),DAY(I1342)),1,[1]LISTAFERIADOS!$B$2:$B$194)</f>
        <v>0</v>
      </c>
      <c r="N1342" s="17" t="str">
        <f>CONCATENATE(HOUR(Tabela132[[#This Row],[DATA INICIO]]),":",MINUTE(Tabela132[[#This Row],[DATA INICIO]]))</f>
        <v>17:38</v>
      </c>
      <c r="O1342" s="12"/>
    </row>
    <row r="1343" spans="1:15" ht="51" hidden="1" x14ac:dyDescent="0.25">
      <c r="A1343" s="30" t="s">
        <v>15</v>
      </c>
      <c r="B1343" s="23" t="s">
        <v>924</v>
      </c>
      <c r="C1343" s="31" t="s">
        <v>222</v>
      </c>
      <c r="D1343" s="32" t="s">
        <v>54</v>
      </c>
      <c r="E1343" s="11" t="str">
        <f>CONCATENATE(Tabela132[[#This Row],[TRAMITE_SETOR]],"_Atualiz")</f>
        <v>SCON_Atualiz</v>
      </c>
      <c r="F1343" s="12" t="s">
        <v>55</v>
      </c>
      <c r="G1343" s="12"/>
      <c r="H1343" s="33">
        <v>42361.588888888888</v>
      </c>
      <c r="I1343" s="33">
        <v>42377.692361111112</v>
      </c>
      <c r="J1343" s="1" t="s">
        <v>865</v>
      </c>
      <c r="K1343" s="14">
        <f t="shared" si="40"/>
        <v>16.103472222224809</v>
      </c>
      <c r="L1343" s="15">
        <f t="shared" si="41"/>
        <v>16.103472222224809</v>
      </c>
      <c r="M1343" s="16">
        <f>NETWORKDAYS.INTL(DATE(YEAR(H1343),MONTH(I1343),DAY(H1343)),DATE(YEAR(I1343),MONTH(I1343),DAY(I1343)),1,[1]LISTAFERIADOS!$B$2:$B$194)</f>
        <v>223</v>
      </c>
      <c r="N1343" s="17" t="str">
        <f>CONCATENATE(HOUR(Tabela132[[#This Row],[DATA INICIO]]),":",MINUTE(Tabela132[[#This Row],[DATA INICIO]]))</f>
        <v>14:8</v>
      </c>
      <c r="O1343" s="12"/>
    </row>
    <row r="1344" spans="1:15" ht="38.25" hidden="1" x14ac:dyDescent="0.25">
      <c r="A1344" s="30" t="s">
        <v>15</v>
      </c>
      <c r="B1344" s="23" t="s">
        <v>924</v>
      </c>
      <c r="C1344" s="31" t="s">
        <v>222</v>
      </c>
      <c r="D1344" s="32" t="s">
        <v>239</v>
      </c>
      <c r="E1344" s="11" t="str">
        <f>CONCATENATE(Tabela132[[#This Row],[TRAMITE_SETOR]],"_Atualiz")</f>
        <v>SLIC_Atualiz</v>
      </c>
      <c r="F1344" s="12" t="s">
        <v>240</v>
      </c>
      <c r="G1344" s="12"/>
      <c r="H1344" s="33">
        <v>42377.692361111112</v>
      </c>
      <c r="I1344" s="33">
        <v>42377.702777777777</v>
      </c>
      <c r="J1344" s="1" t="s">
        <v>949</v>
      </c>
      <c r="K1344" s="14">
        <f t="shared" si="40"/>
        <v>1.0416666664241347E-2</v>
      </c>
      <c r="L1344" s="15">
        <f t="shared" si="41"/>
        <v>1.0416666664241347E-2</v>
      </c>
      <c r="M1344" s="16">
        <f>NETWORKDAYS.INTL(DATE(YEAR(H1344),MONTH(I1344),DAY(H1344)),DATE(YEAR(I1344),MONTH(I1344),DAY(I1344)),1,[1]LISTAFERIADOS!$B$2:$B$194)</f>
        <v>1</v>
      </c>
      <c r="N1344" s="17" t="str">
        <f>CONCATENATE(HOUR(Tabela132[[#This Row],[DATA INICIO]]),":",MINUTE(Tabela132[[#This Row],[DATA INICIO]]))</f>
        <v>16:37</v>
      </c>
      <c r="O1344" s="12"/>
    </row>
    <row r="1345" spans="1:15" ht="25.5" hidden="1" x14ac:dyDescent="0.25">
      <c r="A1345" s="30" t="s">
        <v>15</v>
      </c>
      <c r="B1345" s="23" t="s">
        <v>924</v>
      </c>
      <c r="C1345" s="31" t="s">
        <v>222</v>
      </c>
      <c r="D1345" s="32" t="s">
        <v>54</v>
      </c>
      <c r="E1345" s="11" t="str">
        <f>CONCATENATE(Tabela132[[#This Row],[TRAMITE_SETOR]],"_Atualiz")</f>
        <v>SCON_Atualiz</v>
      </c>
      <c r="F1345" s="12" t="s">
        <v>55</v>
      </c>
      <c r="G1345" s="12"/>
      <c r="H1345" s="33">
        <v>42377.702777777777</v>
      </c>
      <c r="I1345" s="33">
        <v>42377.703472222223</v>
      </c>
      <c r="J1345" s="1" t="s">
        <v>950</v>
      </c>
      <c r="K1345" s="14">
        <f t="shared" si="40"/>
        <v>6.944444467080757E-4</v>
      </c>
      <c r="L1345" s="15">
        <f t="shared" si="41"/>
        <v>6.944444467080757E-4</v>
      </c>
      <c r="M1345" s="16">
        <f>NETWORKDAYS.INTL(DATE(YEAR(H1345),MONTH(I1345),DAY(H1345)),DATE(YEAR(I1345),MONTH(I1345),DAY(I1345)),1,[1]LISTAFERIADOS!$B$2:$B$194)</f>
        <v>1</v>
      </c>
      <c r="N1345" s="17" t="str">
        <f>CONCATENATE(HOUR(Tabela132[[#This Row],[DATA INICIO]]),":",MINUTE(Tabela132[[#This Row],[DATA INICIO]]))</f>
        <v>16:52</v>
      </c>
      <c r="O1345" s="12"/>
    </row>
    <row r="1346" spans="1:15" ht="25.5" hidden="1" x14ac:dyDescent="0.25">
      <c r="A1346" s="30" t="s">
        <v>15</v>
      </c>
      <c r="B1346" s="23" t="s">
        <v>924</v>
      </c>
      <c r="C1346" s="31" t="s">
        <v>222</v>
      </c>
      <c r="D1346" s="32" t="s">
        <v>239</v>
      </c>
      <c r="E1346" s="11" t="str">
        <f>CONCATENATE(Tabela132[[#This Row],[TRAMITE_SETOR]],"_Atualiz")</f>
        <v>SLIC_Atualiz</v>
      </c>
      <c r="F1346" s="12" t="s">
        <v>240</v>
      </c>
      <c r="G1346" s="12"/>
      <c r="H1346" s="33">
        <v>42377.703472222223</v>
      </c>
      <c r="I1346" s="33">
        <v>42380.578472222223</v>
      </c>
      <c r="J1346" s="1" t="s">
        <v>950</v>
      </c>
      <c r="K1346" s="14">
        <f t="shared" ref="K1346:K1409" si="42">IF(OR(H1346="-",I1346="-"),0,I1346-H1346)</f>
        <v>2.875</v>
      </c>
      <c r="L1346" s="15">
        <f t="shared" ref="L1346:L1409" si="43">K1346</f>
        <v>2.875</v>
      </c>
      <c r="M1346" s="16">
        <f>NETWORKDAYS.INTL(DATE(YEAR(H1346),MONTH(I1346),DAY(H1346)),DATE(YEAR(I1346),MONTH(I1346),DAY(I1346)),1,[1]LISTAFERIADOS!$B$2:$B$194)</f>
        <v>2</v>
      </c>
      <c r="N1346" s="17" t="str">
        <f>CONCATENATE(HOUR(Tabela132[[#This Row],[DATA INICIO]]),":",MINUTE(Tabela132[[#This Row],[DATA INICIO]]))</f>
        <v>16:53</v>
      </c>
      <c r="O1346" s="12"/>
    </row>
    <row r="1347" spans="1:15" ht="89.25" hidden="1" x14ac:dyDescent="0.25">
      <c r="A1347" s="30" t="s">
        <v>15</v>
      </c>
      <c r="B1347" s="23" t="s">
        <v>924</v>
      </c>
      <c r="C1347" s="31" t="s">
        <v>222</v>
      </c>
      <c r="D1347" s="32" t="s">
        <v>47</v>
      </c>
      <c r="E1347" s="11" t="str">
        <f>CONCATENATE(Tabela132[[#This Row],[TRAMITE_SETOR]],"_Atualiz")</f>
        <v>CLC_Atualiz</v>
      </c>
      <c r="F1347" s="12" t="s">
        <v>48</v>
      </c>
      <c r="G1347" s="12"/>
      <c r="H1347" s="33">
        <v>42380.578472222223</v>
      </c>
      <c r="I1347" s="33">
        <v>42380.645138888889</v>
      </c>
      <c r="J1347" s="1" t="s">
        <v>951</v>
      </c>
      <c r="K1347" s="14">
        <f t="shared" si="42"/>
        <v>6.6666666665696539E-2</v>
      </c>
      <c r="L1347" s="15">
        <f t="shared" si="43"/>
        <v>6.6666666665696539E-2</v>
      </c>
      <c r="M1347" s="16">
        <f>NETWORKDAYS.INTL(DATE(YEAR(H1347),MONTH(I1347),DAY(H1347)),DATE(YEAR(I1347),MONTH(I1347),DAY(I1347)),1,[1]LISTAFERIADOS!$B$2:$B$194)</f>
        <v>1</v>
      </c>
      <c r="N1347" s="17" t="str">
        <f>CONCATENATE(HOUR(Tabela132[[#This Row],[DATA INICIO]]),":",MINUTE(Tabela132[[#This Row],[DATA INICIO]]))</f>
        <v>13:53</v>
      </c>
      <c r="O1347" s="12"/>
    </row>
    <row r="1348" spans="1:15" ht="51" hidden="1" x14ac:dyDescent="0.25">
      <c r="A1348" s="30" t="s">
        <v>15</v>
      </c>
      <c r="B1348" s="23" t="s">
        <v>924</v>
      </c>
      <c r="C1348" s="31" t="s">
        <v>222</v>
      </c>
      <c r="D1348" s="32" t="s">
        <v>35</v>
      </c>
      <c r="E1348" s="11" t="str">
        <f>CONCATENATE(Tabela132[[#This Row],[TRAMITE_SETOR]],"_Atualiz")</f>
        <v>SECADM_Atualiz</v>
      </c>
      <c r="F1348" s="12" t="s">
        <v>36</v>
      </c>
      <c r="G1348" s="12"/>
      <c r="H1348" s="33">
        <v>42380.645138888889</v>
      </c>
      <c r="I1348" s="33">
        <v>42381.727083333331</v>
      </c>
      <c r="J1348" s="1" t="s">
        <v>952</v>
      </c>
      <c r="K1348" s="14">
        <f t="shared" si="42"/>
        <v>1.0819444444423425</v>
      </c>
      <c r="L1348" s="15">
        <f t="shared" si="43"/>
        <v>1.0819444444423425</v>
      </c>
      <c r="M1348" s="16">
        <f>NETWORKDAYS.INTL(DATE(YEAR(H1348),MONTH(I1348),DAY(H1348)),DATE(YEAR(I1348),MONTH(I1348),DAY(I1348)),1,[1]LISTAFERIADOS!$B$2:$B$194)</f>
        <v>2</v>
      </c>
      <c r="N1348" s="17" t="str">
        <f>CONCATENATE(HOUR(Tabela132[[#This Row],[DATA INICIO]]),":",MINUTE(Tabela132[[#This Row],[DATA INICIO]]))</f>
        <v>15:29</v>
      </c>
      <c r="O1348" s="12"/>
    </row>
    <row r="1349" spans="1:15" ht="25.5" hidden="1" x14ac:dyDescent="0.25">
      <c r="A1349" s="30" t="s">
        <v>15</v>
      </c>
      <c r="B1349" s="23" t="s">
        <v>924</v>
      </c>
      <c r="C1349" s="31" t="s">
        <v>222</v>
      </c>
      <c r="D1349" s="32" t="s">
        <v>47</v>
      </c>
      <c r="E1349" s="11" t="str">
        <f>CONCATENATE(Tabela132[[#This Row],[TRAMITE_SETOR]],"_Atualiz")</f>
        <v>CLC_Atualiz</v>
      </c>
      <c r="F1349" s="12" t="s">
        <v>48</v>
      </c>
      <c r="G1349" s="12"/>
      <c r="H1349" s="33">
        <v>42381.727083333331</v>
      </c>
      <c r="I1349" s="33">
        <v>42387.706944444442</v>
      </c>
      <c r="J1349" s="1" t="s">
        <v>58</v>
      </c>
      <c r="K1349" s="14">
        <f t="shared" si="42"/>
        <v>5.9798611111109494</v>
      </c>
      <c r="L1349" s="15">
        <f t="shared" si="43"/>
        <v>5.9798611111109494</v>
      </c>
      <c r="M1349" s="16">
        <f>NETWORKDAYS.INTL(DATE(YEAR(H1349),MONTH(I1349),DAY(H1349)),DATE(YEAR(I1349),MONTH(I1349),DAY(I1349)),1,[1]LISTAFERIADOS!$B$2:$B$194)</f>
        <v>5</v>
      </c>
      <c r="N1349" s="17" t="str">
        <f>CONCATENATE(HOUR(Tabela132[[#This Row],[DATA INICIO]]),":",MINUTE(Tabela132[[#This Row],[DATA INICIO]]))</f>
        <v>17:27</v>
      </c>
      <c r="O1349" s="12"/>
    </row>
    <row r="1350" spans="1:15" ht="25.5" hidden="1" x14ac:dyDescent="0.25">
      <c r="A1350" s="30" t="s">
        <v>15</v>
      </c>
      <c r="B1350" s="23" t="s">
        <v>924</v>
      </c>
      <c r="C1350" s="31" t="s">
        <v>222</v>
      </c>
      <c r="D1350" s="32" t="s">
        <v>944</v>
      </c>
      <c r="E1350" s="11" t="str">
        <f>CONCATENATE(Tabela132[[#This Row],[TRAMITE_SETOR]],"_Atualiz")</f>
        <v>SSG_Atualiz</v>
      </c>
      <c r="F1350" s="12" t="s">
        <v>945</v>
      </c>
      <c r="G1350" s="12"/>
      <c r="H1350" s="33">
        <v>42387.706944444442</v>
      </c>
      <c r="I1350" s="33">
        <v>42402.756249999999</v>
      </c>
      <c r="J1350" s="1" t="s">
        <v>154</v>
      </c>
      <c r="K1350" s="14">
        <f t="shared" si="42"/>
        <v>15.049305555556202</v>
      </c>
      <c r="L1350" s="15">
        <f t="shared" si="43"/>
        <v>15.049305555556202</v>
      </c>
      <c r="M1350" s="16">
        <f>NETWORKDAYS.INTL(DATE(YEAR(H1350),MONTH(I1350),DAY(H1350)),DATE(YEAR(I1350),MONTH(I1350),DAY(I1350)),1,[1]LISTAFERIADOS!$B$2:$B$194)</f>
        <v>-11</v>
      </c>
      <c r="N1350" s="17" t="str">
        <f>CONCATENATE(HOUR(Tabela132[[#This Row],[DATA INICIO]]),":",MINUTE(Tabela132[[#This Row],[DATA INICIO]]))</f>
        <v>16:58</v>
      </c>
      <c r="O1350" s="12"/>
    </row>
    <row r="1351" spans="1:15" ht="25.5" hidden="1" x14ac:dyDescent="0.25">
      <c r="A1351" s="30" t="s">
        <v>15</v>
      </c>
      <c r="B1351" s="23" t="s">
        <v>924</v>
      </c>
      <c r="C1351" s="31" t="s">
        <v>222</v>
      </c>
      <c r="D1351" s="32" t="s">
        <v>47</v>
      </c>
      <c r="E1351" s="11" t="str">
        <f>CONCATENATE(Tabela132[[#This Row],[TRAMITE_SETOR]],"_Atualiz")</f>
        <v>CLC_Atualiz</v>
      </c>
      <c r="F1351" s="12" t="s">
        <v>48</v>
      </c>
      <c r="G1351" s="12"/>
      <c r="H1351" s="33">
        <v>42402.756249999999</v>
      </c>
      <c r="I1351" s="33">
        <v>42403.611111111109</v>
      </c>
      <c r="J1351" s="1" t="s">
        <v>953</v>
      </c>
      <c r="K1351" s="14">
        <f t="shared" si="42"/>
        <v>0.85486111111094942</v>
      </c>
      <c r="L1351" s="15">
        <f t="shared" si="43"/>
        <v>0.85486111111094942</v>
      </c>
      <c r="M1351" s="16">
        <f>NETWORKDAYS.INTL(DATE(YEAR(H1351),MONTH(I1351),DAY(H1351)),DATE(YEAR(I1351),MONTH(I1351),DAY(I1351)),1,[1]LISTAFERIADOS!$B$2:$B$194)</f>
        <v>2</v>
      </c>
      <c r="N1351" s="17" t="str">
        <f>CONCATENATE(HOUR(Tabela132[[#This Row],[DATA INICIO]]),":",MINUTE(Tabela132[[#This Row],[DATA INICIO]]))</f>
        <v>18:9</v>
      </c>
      <c r="O1351" s="12"/>
    </row>
    <row r="1352" spans="1:15" ht="25.5" hidden="1" x14ac:dyDescent="0.25">
      <c r="A1352" s="30" t="s">
        <v>15</v>
      </c>
      <c r="B1352" s="23" t="s">
        <v>924</v>
      </c>
      <c r="C1352" s="31" t="s">
        <v>222</v>
      </c>
      <c r="D1352" s="32" t="s">
        <v>35</v>
      </c>
      <c r="E1352" s="11" t="str">
        <f>CONCATENATE(Tabela132[[#This Row],[TRAMITE_SETOR]],"_Atualiz")</f>
        <v>SECADM_Atualiz</v>
      </c>
      <c r="F1352" s="12" t="s">
        <v>36</v>
      </c>
      <c r="G1352" s="12"/>
      <c r="H1352" s="33">
        <v>42403.611111111109</v>
      </c>
      <c r="I1352" s="33">
        <v>42411.560416666667</v>
      </c>
      <c r="J1352" s="1" t="s">
        <v>37</v>
      </c>
      <c r="K1352" s="14">
        <f t="shared" si="42"/>
        <v>7.9493055555576575</v>
      </c>
      <c r="L1352" s="15">
        <f t="shared" si="43"/>
        <v>7.9493055555576575</v>
      </c>
      <c r="M1352" s="16">
        <f>NETWORKDAYS.INTL(DATE(YEAR(H1352),MONTH(I1352),DAY(H1352)),DATE(YEAR(I1352),MONTH(I1352),DAY(I1352)),1,[1]LISTAFERIADOS!$B$2:$B$194)</f>
        <v>5</v>
      </c>
      <c r="N1352" s="17" t="str">
        <f>CONCATENATE(HOUR(Tabela132[[#This Row],[DATA INICIO]]),":",MINUTE(Tabela132[[#This Row],[DATA INICIO]]))</f>
        <v>14:40</v>
      </c>
      <c r="O1352" s="12"/>
    </row>
    <row r="1353" spans="1:15" ht="38.25" hidden="1" x14ac:dyDescent="0.25">
      <c r="A1353" s="30" t="s">
        <v>15</v>
      </c>
      <c r="B1353" s="23" t="s">
        <v>924</v>
      </c>
      <c r="C1353" s="31" t="s">
        <v>222</v>
      </c>
      <c r="D1353" s="32" t="s">
        <v>66</v>
      </c>
      <c r="E1353" s="11" t="str">
        <f>CONCATENATE(Tabela132[[#This Row],[TRAMITE_SETOR]],"_Atualiz")</f>
        <v>CPL_Atualiz</v>
      </c>
      <c r="F1353" s="12" t="s">
        <v>67</v>
      </c>
      <c r="G1353" s="12"/>
      <c r="H1353" s="33">
        <v>42411.560416666667</v>
      </c>
      <c r="I1353" s="33">
        <v>42411.819444444445</v>
      </c>
      <c r="J1353" s="1" t="s">
        <v>954</v>
      </c>
      <c r="K1353" s="14">
        <f t="shared" si="42"/>
        <v>0.25902777777810115</v>
      </c>
      <c r="L1353" s="15">
        <f t="shared" si="43"/>
        <v>0.25902777777810115</v>
      </c>
      <c r="M1353" s="16">
        <f>NETWORKDAYS.INTL(DATE(YEAR(H1353),MONTH(I1353),DAY(H1353)),DATE(YEAR(I1353),MONTH(I1353),DAY(I1353)),1,[1]LISTAFERIADOS!$B$2:$B$194)</f>
        <v>1</v>
      </c>
      <c r="N1353" s="17" t="str">
        <f>CONCATENATE(HOUR(Tabela132[[#This Row],[DATA INICIO]]),":",MINUTE(Tabela132[[#This Row],[DATA INICIO]]))</f>
        <v>13:27</v>
      </c>
      <c r="O1353" s="12"/>
    </row>
    <row r="1354" spans="1:15" ht="38.25" hidden="1" x14ac:dyDescent="0.25">
      <c r="A1354" s="30" t="s">
        <v>15</v>
      </c>
      <c r="B1354" s="23" t="s">
        <v>924</v>
      </c>
      <c r="C1354" s="31" t="s">
        <v>222</v>
      </c>
      <c r="D1354" s="32" t="s">
        <v>69</v>
      </c>
      <c r="E1354" s="11" t="str">
        <f>CONCATENATE(Tabela132[[#This Row],[TRAMITE_SETOR]],"_Atualiz")</f>
        <v>ASSDG_Atualiz</v>
      </c>
      <c r="F1354" s="12" t="s">
        <v>70</v>
      </c>
      <c r="G1354" s="12"/>
      <c r="H1354" s="33">
        <v>42411.819444444445</v>
      </c>
      <c r="I1354" s="33">
        <v>42412.661805555559</v>
      </c>
      <c r="J1354" s="1" t="s">
        <v>284</v>
      </c>
      <c r="K1354" s="14">
        <f t="shared" si="42"/>
        <v>0.84236111111385981</v>
      </c>
      <c r="L1354" s="15">
        <f t="shared" si="43"/>
        <v>0.84236111111385981</v>
      </c>
      <c r="M1354" s="16">
        <f>NETWORKDAYS.INTL(DATE(YEAR(H1354),MONTH(I1354),DAY(H1354)),DATE(YEAR(I1354),MONTH(I1354),DAY(I1354)),1,[1]LISTAFERIADOS!$B$2:$B$194)</f>
        <v>2</v>
      </c>
      <c r="N1354" s="17" t="str">
        <f>CONCATENATE(HOUR(Tabela132[[#This Row],[DATA INICIO]]),":",MINUTE(Tabela132[[#This Row],[DATA INICIO]]))</f>
        <v>19:40</v>
      </c>
      <c r="O1354" s="12"/>
    </row>
    <row r="1355" spans="1:15" ht="63.75" hidden="1" x14ac:dyDescent="0.25">
      <c r="A1355" s="30" t="s">
        <v>15</v>
      </c>
      <c r="B1355" s="23" t="s">
        <v>924</v>
      </c>
      <c r="C1355" s="31" t="s">
        <v>222</v>
      </c>
      <c r="D1355" s="32" t="s">
        <v>21</v>
      </c>
      <c r="E1355" s="11" t="str">
        <f>CONCATENATE(Tabela132[[#This Row],[TRAMITE_SETOR]],"_Atualiz")</f>
        <v>DG_Atualiz</v>
      </c>
      <c r="F1355" s="12" t="s">
        <v>22</v>
      </c>
      <c r="G1355" s="12"/>
      <c r="H1355" s="33">
        <v>42412.661805555559</v>
      </c>
      <c r="I1355" s="33">
        <v>42412.679166666669</v>
      </c>
      <c r="J1355" s="1" t="s">
        <v>880</v>
      </c>
      <c r="K1355" s="14">
        <f t="shared" si="42"/>
        <v>1.7361111109494232E-2</v>
      </c>
      <c r="L1355" s="15">
        <f t="shared" si="43"/>
        <v>1.7361111109494232E-2</v>
      </c>
      <c r="M1355" s="16">
        <f>NETWORKDAYS.INTL(DATE(YEAR(H1355),MONTH(I1355),DAY(H1355)),DATE(YEAR(I1355),MONTH(I1355),DAY(I1355)),1,[1]LISTAFERIADOS!$B$2:$B$194)</f>
        <v>1</v>
      </c>
      <c r="N1355" s="17" t="str">
        <f>CONCATENATE(HOUR(Tabela132[[#This Row],[DATA INICIO]]),":",MINUTE(Tabela132[[#This Row],[DATA INICIO]]))</f>
        <v>15:53</v>
      </c>
      <c r="O1355" s="12"/>
    </row>
    <row r="1356" spans="1:15" ht="25.5" hidden="1" x14ac:dyDescent="0.25">
      <c r="A1356" s="30" t="s">
        <v>15</v>
      </c>
      <c r="B1356" s="23" t="s">
        <v>924</v>
      </c>
      <c r="C1356" s="31" t="s">
        <v>222</v>
      </c>
      <c r="D1356" s="32" t="s">
        <v>239</v>
      </c>
      <c r="E1356" s="11" t="str">
        <f>CONCATENATE(Tabela132[[#This Row],[TRAMITE_SETOR]],"_Atualiz")</f>
        <v>SLIC_Atualiz</v>
      </c>
      <c r="F1356" s="12" t="s">
        <v>240</v>
      </c>
      <c r="G1356" s="12"/>
      <c r="H1356" s="33">
        <v>42412.679166666669</v>
      </c>
      <c r="I1356" s="33">
        <v>42417.720833333333</v>
      </c>
      <c r="J1356" s="1" t="s">
        <v>286</v>
      </c>
      <c r="K1356" s="14">
        <f t="shared" si="42"/>
        <v>5.0416666666642413</v>
      </c>
      <c r="L1356" s="15">
        <f t="shared" si="43"/>
        <v>5.0416666666642413</v>
      </c>
      <c r="M1356" s="16">
        <f>NETWORKDAYS.INTL(DATE(YEAR(H1356),MONTH(I1356),DAY(H1356)),DATE(YEAR(I1356),MONTH(I1356),DAY(I1356)),1,[1]LISTAFERIADOS!$B$2:$B$194)</f>
        <v>4</v>
      </c>
      <c r="N1356" s="17" t="str">
        <f>CONCATENATE(HOUR(Tabela132[[#This Row],[DATA INICIO]]),":",MINUTE(Tabela132[[#This Row],[DATA INICIO]]))</f>
        <v>16:18</v>
      </c>
      <c r="O1356" s="12"/>
    </row>
    <row r="1357" spans="1:15" ht="51" hidden="1" x14ac:dyDescent="0.25">
      <c r="A1357" s="30" t="s">
        <v>15</v>
      </c>
      <c r="B1357" s="23" t="s">
        <v>924</v>
      </c>
      <c r="C1357" s="31" t="s">
        <v>222</v>
      </c>
      <c r="D1357" s="32" t="s">
        <v>47</v>
      </c>
      <c r="E1357" s="11" t="str">
        <f>CONCATENATE(Tabela132[[#This Row],[TRAMITE_SETOR]],"_Atualiz")</f>
        <v>CLC_Atualiz</v>
      </c>
      <c r="F1357" s="12" t="s">
        <v>48</v>
      </c>
      <c r="G1357" s="12"/>
      <c r="H1357" s="33">
        <v>42417.720833333333</v>
      </c>
      <c r="I1357" s="33">
        <v>42417.847916666666</v>
      </c>
      <c r="J1357" s="1" t="s">
        <v>124</v>
      </c>
      <c r="K1357" s="14">
        <f t="shared" si="42"/>
        <v>0.12708333333284827</v>
      </c>
      <c r="L1357" s="15">
        <f t="shared" si="43"/>
        <v>0.12708333333284827</v>
      </c>
      <c r="M1357" s="16">
        <f>NETWORKDAYS.INTL(DATE(YEAR(H1357),MONTH(I1357),DAY(H1357)),DATE(YEAR(I1357),MONTH(I1357),DAY(I1357)),1,[1]LISTAFERIADOS!$B$2:$B$194)</f>
        <v>1</v>
      </c>
      <c r="N1357" s="17" t="str">
        <f>CONCATENATE(HOUR(Tabela132[[#This Row],[DATA INICIO]]),":",MINUTE(Tabela132[[#This Row],[DATA INICIO]]))</f>
        <v>17:18</v>
      </c>
      <c r="O1357" s="12"/>
    </row>
    <row r="1358" spans="1:15" ht="63.75" hidden="1" x14ac:dyDescent="0.25">
      <c r="A1358" s="30" t="s">
        <v>15</v>
      </c>
      <c r="B1358" s="23" t="s">
        <v>924</v>
      </c>
      <c r="C1358" s="31" t="s">
        <v>222</v>
      </c>
      <c r="D1358" s="32" t="s">
        <v>944</v>
      </c>
      <c r="E1358" s="11" t="str">
        <f>CONCATENATE(Tabela132[[#This Row],[TRAMITE_SETOR]],"_Atualiz")</f>
        <v>SSG_Atualiz</v>
      </c>
      <c r="F1358" s="12" t="s">
        <v>945</v>
      </c>
      <c r="G1358" s="12"/>
      <c r="H1358" s="33">
        <v>42417.847916666666</v>
      </c>
      <c r="I1358" s="33">
        <v>42431.736805555556</v>
      </c>
      <c r="J1358" s="1" t="s">
        <v>955</v>
      </c>
      <c r="K1358" s="14">
        <f t="shared" si="42"/>
        <v>13.888888888890506</v>
      </c>
      <c r="L1358" s="15">
        <f t="shared" si="43"/>
        <v>13.888888888890506</v>
      </c>
      <c r="M1358" s="16">
        <f>NETWORKDAYS.INTL(DATE(YEAR(H1358),MONTH(I1358),DAY(H1358)),DATE(YEAR(I1358),MONTH(I1358),DAY(I1358)),1,[1]LISTAFERIADOS!$B$2:$B$194)</f>
        <v>-12</v>
      </c>
      <c r="N1358" s="17" t="str">
        <f>CONCATENATE(HOUR(Tabela132[[#This Row],[DATA INICIO]]),":",MINUTE(Tabela132[[#This Row],[DATA INICIO]]))</f>
        <v>20:21</v>
      </c>
      <c r="O1358" s="12"/>
    </row>
    <row r="1359" spans="1:15" ht="25.5" hidden="1" x14ac:dyDescent="0.25">
      <c r="A1359" s="30" t="s">
        <v>15</v>
      </c>
      <c r="B1359" s="23" t="s">
        <v>924</v>
      </c>
      <c r="C1359" s="31" t="s">
        <v>222</v>
      </c>
      <c r="D1359" s="32" t="s">
        <v>47</v>
      </c>
      <c r="E1359" s="11" t="str">
        <f>CONCATENATE(Tabela132[[#This Row],[TRAMITE_SETOR]],"_Atualiz")</f>
        <v>CLC_Atualiz</v>
      </c>
      <c r="F1359" s="12" t="s">
        <v>48</v>
      </c>
      <c r="G1359" s="12"/>
      <c r="H1359" s="33">
        <v>42431.736805555556</v>
      </c>
      <c r="I1359" s="33">
        <v>42433.759027777778</v>
      </c>
      <c r="J1359" s="1" t="s">
        <v>956</v>
      </c>
      <c r="K1359" s="14">
        <f t="shared" si="42"/>
        <v>2.0222222222218988</v>
      </c>
      <c r="L1359" s="15">
        <f t="shared" si="43"/>
        <v>2.0222222222218988</v>
      </c>
      <c r="M1359" s="16">
        <f>NETWORKDAYS.INTL(DATE(YEAR(H1359),MONTH(I1359),DAY(H1359)),DATE(YEAR(I1359),MONTH(I1359),DAY(I1359)),1,[1]LISTAFERIADOS!$B$2:$B$194)</f>
        <v>3</v>
      </c>
      <c r="N1359" s="17" t="str">
        <f>CONCATENATE(HOUR(Tabela132[[#This Row],[DATA INICIO]]),":",MINUTE(Tabela132[[#This Row],[DATA INICIO]]))</f>
        <v>17:41</v>
      </c>
      <c r="O1359" s="12"/>
    </row>
    <row r="1360" spans="1:15" ht="63.75" hidden="1" x14ac:dyDescent="0.25">
      <c r="A1360" s="30" t="s">
        <v>15</v>
      </c>
      <c r="B1360" s="23" t="s">
        <v>924</v>
      </c>
      <c r="C1360" s="31" t="s">
        <v>222</v>
      </c>
      <c r="D1360" s="32" t="s">
        <v>944</v>
      </c>
      <c r="E1360" s="11" t="str">
        <f>CONCATENATE(Tabela132[[#This Row],[TRAMITE_SETOR]],"_Atualiz")</f>
        <v>SSG_Atualiz</v>
      </c>
      <c r="F1360" s="12" t="s">
        <v>945</v>
      </c>
      <c r="G1360" s="12"/>
      <c r="H1360" s="33">
        <v>42433.759027777778</v>
      </c>
      <c r="I1360" s="33">
        <v>42440.668055555558</v>
      </c>
      <c r="J1360" s="1" t="s">
        <v>957</v>
      </c>
      <c r="K1360" s="14">
        <f t="shared" si="42"/>
        <v>6.9090277777795563</v>
      </c>
      <c r="L1360" s="15">
        <f t="shared" si="43"/>
        <v>6.9090277777795563</v>
      </c>
      <c r="M1360" s="16">
        <f>NETWORKDAYS.INTL(DATE(YEAR(H1360),MONTH(I1360),DAY(H1360)),DATE(YEAR(I1360),MONTH(I1360),DAY(I1360)),1,[1]LISTAFERIADOS!$B$2:$B$194)</f>
        <v>6</v>
      </c>
      <c r="N1360" s="17" t="str">
        <f>CONCATENATE(HOUR(Tabela132[[#This Row],[DATA INICIO]]),":",MINUTE(Tabela132[[#This Row],[DATA INICIO]]))</f>
        <v>18:13</v>
      </c>
      <c r="O1360" s="12"/>
    </row>
    <row r="1361" spans="1:15" ht="114.75" hidden="1" x14ac:dyDescent="0.25">
      <c r="A1361" s="30" t="s">
        <v>15</v>
      </c>
      <c r="B1361" s="23" t="s">
        <v>924</v>
      </c>
      <c r="C1361" s="31" t="s">
        <v>222</v>
      </c>
      <c r="D1361" s="32" t="s">
        <v>35</v>
      </c>
      <c r="E1361" s="11" t="str">
        <f>CONCATENATE(Tabela132[[#This Row],[TRAMITE_SETOR]],"_Atualiz")</f>
        <v>SECADM_Atualiz</v>
      </c>
      <c r="F1361" s="12" t="s">
        <v>36</v>
      </c>
      <c r="G1361" s="12"/>
      <c r="H1361" s="33">
        <v>42440.668055555558</v>
      </c>
      <c r="I1361" s="33">
        <v>42443.89166666667</v>
      </c>
      <c r="J1361" s="1" t="s">
        <v>958</v>
      </c>
      <c r="K1361" s="14">
        <f t="shared" si="42"/>
        <v>3.2236111111124046</v>
      </c>
      <c r="L1361" s="15">
        <f t="shared" si="43"/>
        <v>3.2236111111124046</v>
      </c>
      <c r="M1361" s="16">
        <f>NETWORKDAYS.INTL(DATE(YEAR(H1361),MONTH(I1361),DAY(H1361)),DATE(YEAR(I1361),MONTH(I1361),DAY(I1361)),1,[1]LISTAFERIADOS!$B$2:$B$194)</f>
        <v>2</v>
      </c>
      <c r="N1361" s="17" t="str">
        <f>CONCATENATE(HOUR(Tabela132[[#This Row],[DATA INICIO]]),":",MINUTE(Tabela132[[#This Row],[DATA INICIO]]))</f>
        <v>16:2</v>
      </c>
      <c r="O1361" s="12"/>
    </row>
    <row r="1362" spans="1:15" ht="25.5" hidden="1" x14ac:dyDescent="0.25">
      <c r="A1362" s="30" t="s">
        <v>15</v>
      </c>
      <c r="B1362" s="23" t="s">
        <v>924</v>
      </c>
      <c r="C1362" s="31" t="s">
        <v>222</v>
      </c>
      <c r="D1362" s="32" t="s">
        <v>944</v>
      </c>
      <c r="E1362" s="11" t="str">
        <f>CONCATENATE(Tabela132[[#This Row],[TRAMITE_SETOR]],"_Atualiz")</f>
        <v>SSG_Atualiz</v>
      </c>
      <c r="F1362" s="12" t="s">
        <v>945</v>
      </c>
      <c r="G1362" s="12"/>
      <c r="H1362" s="33">
        <v>42443.89166666667</v>
      </c>
      <c r="I1362" s="33">
        <v>42445.578472222223</v>
      </c>
      <c r="J1362" s="1" t="s">
        <v>959</v>
      </c>
      <c r="K1362" s="14">
        <f t="shared" si="42"/>
        <v>1.6868055555532919</v>
      </c>
      <c r="L1362" s="15">
        <f t="shared" si="43"/>
        <v>1.6868055555532919</v>
      </c>
      <c r="M1362" s="16">
        <f>NETWORKDAYS.INTL(DATE(YEAR(H1362),MONTH(I1362),DAY(H1362)),DATE(YEAR(I1362),MONTH(I1362),DAY(I1362)),1,[1]LISTAFERIADOS!$B$2:$B$194)</f>
        <v>3</v>
      </c>
      <c r="N1362" s="17" t="str">
        <f>CONCATENATE(HOUR(Tabela132[[#This Row],[DATA INICIO]]),":",MINUTE(Tabela132[[#This Row],[DATA INICIO]]))</f>
        <v>21:24</v>
      </c>
      <c r="O1362" s="12"/>
    </row>
    <row r="1363" spans="1:15" ht="140.25" hidden="1" x14ac:dyDescent="0.25">
      <c r="A1363" s="30" t="s">
        <v>15</v>
      </c>
      <c r="B1363" s="23" t="s">
        <v>924</v>
      </c>
      <c r="C1363" s="31" t="s">
        <v>222</v>
      </c>
      <c r="D1363" s="32" t="s">
        <v>35</v>
      </c>
      <c r="E1363" s="11" t="str">
        <f>CONCATENATE(Tabela132[[#This Row],[TRAMITE_SETOR]],"_Atualiz")</f>
        <v>SECADM_Atualiz</v>
      </c>
      <c r="F1363" s="12" t="s">
        <v>36</v>
      </c>
      <c r="G1363" s="12"/>
      <c r="H1363" s="33">
        <v>42445.578472222223</v>
      </c>
      <c r="I1363" s="33">
        <v>42452.677083333336</v>
      </c>
      <c r="J1363" s="1" t="s">
        <v>960</v>
      </c>
      <c r="K1363" s="14">
        <f t="shared" si="42"/>
        <v>7.0986111111124046</v>
      </c>
      <c r="L1363" s="15">
        <f t="shared" si="43"/>
        <v>7.0986111111124046</v>
      </c>
      <c r="M1363" s="16">
        <f>NETWORKDAYS.INTL(DATE(YEAR(H1363),MONTH(I1363),DAY(H1363)),DATE(YEAR(I1363),MONTH(I1363),DAY(I1363)),1,[1]LISTAFERIADOS!$B$2:$B$194)</f>
        <v>5</v>
      </c>
      <c r="N1363" s="17" t="str">
        <f>CONCATENATE(HOUR(Tabela132[[#This Row],[DATA INICIO]]),":",MINUTE(Tabela132[[#This Row],[DATA INICIO]]))</f>
        <v>13:53</v>
      </c>
      <c r="O1363" s="12"/>
    </row>
    <row r="1364" spans="1:15" ht="89.25" hidden="1" x14ac:dyDescent="0.25">
      <c r="A1364" s="30" t="s">
        <v>15</v>
      </c>
      <c r="B1364" s="23" t="s">
        <v>924</v>
      </c>
      <c r="C1364" s="31" t="s">
        <v>222</v>
      </c>
      <c r="D1364" s="32" t="s">
        <v>944</v>
      </c>
      <c r="E1364" s="11" t="str">
        <f>CONCATENATE(Tabela132[[#This Row],[TRAMITE_SETOR]],"_Atualiz")</f>
        <v>SSG_Atualiz</v>
      </c>
      <c r="F1364" s="12" t="s">
        <v>945</v>
      </c>
      <c r="G1364" s="12"/>
      <c r="H1364" s="33">
        <v>42452.677083333336</v>
      </c>
      <c r="I1364" s="33">
        <v>42472.568749999999</v>
      </c>
      <c r="J1364" s="1" t="s">
        <v>961</v>
      </c>
      <c r="K1364" s="14">
        <f t="shared" si="42"/>
        <v>19.891666666662786</v>
      </c>
      <c r="L1364" s="15">
        <f t="shared" si="43"/>
        <v>19.891666666662786</v>
      </c>
      <c r="M1364" s="16">
        <f>NETWORKDAYS.INTL(DATE(YEAR(H1364),MONTH(I1364),DAY(H1364)),DATE(YEAR(I1364),MONTH(I1364),DAY(I1364)),1,[1]LISTAFERIADOS!$B$2:$B$194)</f>
        <v>-8</v>
      </c>
      <c r="N1364" s="17" t="str">
        <f>CONCATENATE(HOUR(Tabela132[[#This Row],[DATA INICIO]]),":",MINUTE(Tabela132[[#This Row],[DATA INICIO]]))</f>
        <v>16:15</v>
      </c>
      <c r="O1364" s="12"/>
    </row>
    <row r="1365" spans="1:15" ht="51" hidden="1" x14ac:dyDescent="0.25">
      <c r="A1365" s="30" t="s">
        <v>15</v>
      </c>
      <c r="B1365" s="23" t="s">
        <v>924</v>
      </c>
      <c r="C1365" s="31" t="s">
        <v>222</v>
      </c>
      <c r="D1365" s="32" t="s">
        <v>35</v>
      </c>
      <c r="E1365" s="11" t="str">
        <f>CONCATENATE(Tabela132[[#This Row],[TRAMITE_SETOR]],"_Atualiz")</f>
        <v>SECADM_Atualiz</v>
      </c>
      <c r="F1365" s="12" t="s">
        <v>36</v>
      </c>
      <c r="G1365" s="12"/>
      <c r="H1365" s="33">
        <v>42472.568749999999</v>
      </c>
      <c r="I1365" s="33">
        <v>42472.67083333333</v>
      </c>
      <c r="J1365" s="1" t="s">
        <v>962</v>
      </c>
      <c r="K1365" s="14">
        <f t="shared" si="42"/>
        <v>0.10208333333139308</v>
      </c>
      <c r="L1365" s="15">
        <f t="shared" si="43"/>
        <v>0.10208333333139308</v>
      </c>
      <c r="M1365" s="16">
        <f>NETWORKDAYS.INTL(DATE(YEAR(H1365),MONTH(I1365),DAY(H1365)),DATE(YEAR(I1365),MONTH(I1365),DAY(I1365)),1,[1]LISTAFERIADOS!$B$2:$B$194)</f>
        <v>1</v>
      </c>
      <c r="N1365" s="17" t="str">
        <f>CONCATENATE(HOUR(Tabela132[[#This Row],[DATA INICIO]]),":",MINUTE(Tabela132[[#This Row],[DATA INICIO]]))</f>
        <v>13:39</v>
      </c>
      <c r="O1365" s="12"/>
    </row>
    <row r="1366" spans="1:15" ht="127.5" hidden="1" x14ac:dyDescent="0.25">
      <c r="A1366" s="30" t="s">
        <v>15</v>
      </c>
      <c r="B1366" s="23" t="s">
        <v>924</v>
      </c>
      <c r="C1366" s="31" t="s">
        <v>222</v>
      </c>
      <c r="D1366" s="32" t="s">
        <v>47</v>
      </c>
      <c r="E1366" s="11" t="str">
        <f>CONCATENATE(Tabela132[[#This Row],[TRAMITE_SETOR]],"_Atualiz")</f>
        <v>CLC_Atualiz</v>
      </c>
      <c r="F1366" s="12" t="s">
        <v>48</v>
      </c>
      <c r="G1366" s="12"/>
      <c r="H1366" s="33">
        <v>42472.67083333333</v>
      </c>
      <c r="I1366" s="33">
        <v>42474.711805555555</v>
      </c>
      <c r="J1366" s="1" t="s">
        <v>963</v>
      </c>
      <c r="K1366" s="14">
        <f t="shared" si="42"/>
        <v>2.0409722222248092</v>
      </c>
      <c r="L1366" s="15">
        <f t="shared" si="43"/>
        <v>2.0409722222248092</v>
      </c>
      <c r="M1366" s="16">
        <f>NETWORKDAYS.INTL(DATE(YEAR(H1366),MONTH(I1366),DAY(H1366)),DATE(YEAR(I1366),MONTH(I1366),DAY(I1366)),1,[1]LISTAFERIADOS!$B$2:$B$194)</f>
        <v>3</v>
      </c>
      <c r="N1366" s="17" t="str">
        <f>CONCATENATE(HOUR(Tabela132[[#This Row],[DATA INICIO]]),":",MINUTE(Tabela132[[#This Row],[DATA INICIO]]))</f>
        <v>16:6</v>
      </c>
      <c r="O1366" s="12"/>
    </row>
    <row r="1367" spans="1:15" ht="127.5" hidden="1" x14ac:dyDescent="0.25">
      <c r="A1367" s="30" t="s">
        <v>15</v>
      </c>
      <c r="B1367" s="23" t="s">
        <v>924</v>
      </c>
      <c r="C1367" s="31" t="s">
        <v>222</v>
      </c>
      <c r="D1367" s="32" t="s">
        <v>119</v>
      </c>
      <c r="E1367" s="11" t="str">
        <f>CONCATENATE(Tabela132[[#This Row],[TRAMITE_SETOR]],"_Atualiz")</f>
        <v>SASG_Atualiz</v>
      </c>
      <c r="F1367" s="12" t="s">
        <v>120</v>
      </c>
      <c r="G1367" s="12"/>
      <c r="H1367" s="33">
        <v>42474.711805555555</v>
      </c>
      <c r="I1367" s="33">
        <v>42479.704861111109</v>
      </c>
      <c r="J1367" s="1" t="s">
        <v>964</v>
      </c>
      <c r="K1367" s="14">
        <f t="shared" si="42"/>
        <v>4.9930555555547471</v>
      </c>
      <c r="L1367" s="15">
        <f t="shared" si="43"/>
        <v>4.9930555555547471</v>
      </c>
      <c r="M1367" s="16">
        <f>NETWORKDAYS.INTL(DATE(YEAR(H1367),MONTH(I1367),DAY(H1367)),DATE(YEAR(I1367),MONTH(I1367),DAY(I1367)),1,[1]LISTAFERIADOS!$B$2:$B$194)</f>
        <v>4</v>
      </c>
      <c r="N1367" s="17" t="str">
        <f>CONCATENATE(HOUR(Tabela132[[#This Row],[DATA INICIO]]),":",MINUTE(Tabela132[[#This Row],[DATA INICIO]]))</f>
        <v>17:5</v>
      </c>
      <c r="O1367" s="12"/>
    </row>
    <row r="1368" spans="1:15" ht="25.5" hidden="1" x14ac:dyDescent="0.25">
      <c r="A1368" s="30" t="s">
        <v>15</v>
      </c>
      <c r="B1368" s="23" t="s">
        <v>924</v>
      </c>
      <c r="C1368" s="31" t="s">
        <v>222</v>
      </c>
      <c r="D1368" s="32" t="s">
        <v>50</v>
      </c>
      <c r="E1368" s="11" t="str">
        <f>CONCATENATE(Tabela132[[#This Row],[TRAMITE_SETOR]],"_Atualiz")</f>
        <v>SC_Atualiz</v>
      </c>
      <c r="F1368" s="12" t="s">
        <v>51</v>
      </c>
      <c r="G1368" s="12"/>
      <c r="H1368" s="33">
        <v>42479.704861111109</v>
      </c>
      <c r="I1368" s="33">
        <v>42482.692361111112</v>
      </c>
      <c r="J1368" s="1" t="s">
        <v>232</v>
      </c>
      <c r="K1368" s="14">
        <f t="shared" si="42"/>
        <v>2.9875000000029104</v>
      </c>
      <c r="L1368" s="15">
        <f t="shared" si="43"/>
        <v>2.9875000000029104</v>
      </c>
      <c r="M1368" s="16">
        <f>NETWORKDAYS.INTL(DATE(YEAR(H1368),MONTH(I1368),DAY(H1368)),DATE(YEAR(I1368),MONTH(I1368),DAY(I1368)),1,[1]LISTAFERIADOS!$B$2:$B$194)</f>
        <v>3</v>
      </c>
      <c r="N1368" s="17" t="str">
        <f>CONCATENATE(HOUR(Tabela132[[#This Row],[DATA INICIO]]),":",MINUTE(Tabela132[[#This Row],[DATA INICIO]]))</f>
        <v>16:55</v>
      </c>
      <c r="O1368" s="12"/>
    </row>
    <row r="1369" spans="1:15" ht="38.25" hidden="1" x14ac:dyDescent="0.25">
      <c r="A1369" s="30" t="s">
        <v>15</v>
      </c>
      <c r="B1369" s="23" t="s">
        <v>924</v>
      </c>
      <c r="C1369" s="31" t="s">
        <v>222</v>
      </c>
      <c r="D1369" s="32" t="s">
        <v>119</v>
      </c>
      <c r="E1369" s="11" t="str">
        <f>CONCATENATE(Tabela132[[#This Row],[TRAMITE_SETOR]],"_Atualiz")</f>
        <v>SASG_Atualiz</v>
      </c>
      <c r="F1369" s="12" t="s">
        <v>120</v>
      </c>
      <c r="G1369" s="12"/>
      <c r="H1369" s="33">
        <v>42482.692361111112</v>
      </c>
      <c r="I1369" s="33">
        <v>42489.5625</v>
      </c>
      <c r="J1369" s="1" t="s">
        <v>965</v>
      </c>
      <c r="K1369" s="14">
        <f t="shared" si="42"/>
        <v>6.8701388888875954</v>
      </c>
      <c r="L1369" s="15">
        <f t="shared" si="43"/>
        <v>6.8701388888875954</v>
      </c>
      <c r="M1369" s="16">
        <f>NETWORKDAYS.INTL(DATE(YEAR(H1369),MONTH(I1369),DAY(H1369)),DATE(YEAR(I1369),MONTH(I1369),DAY(I1369)),1,[1]LISTAFERIADOS!$B$2:$B$194)</f>
        <v>6</v>
      </c>
      <c r="N1369" s="17" t="str">
        <f>CONCATENATE(HOUR(Tabela132[[#This Row],[DATA INICIO]]),":",MINUTE(Tabela132[[#This Row],[DATA INICIO]]))</f>
        <v>16:37</v>
      </c>
      <c r="O1369" s="12"/>
    </row>
    <row r="1370" spans="1:15" ht="25.5" hidden="1" x14ac:dyDescent="0.25">
      <c r="A1370" s="30" t="s">
        <v>15</v>
      </c>
      <c r="B1370" s="23" t="s">
        <v>924</v>
      </c>
      <c r="C1370" s="31" t="s">
        <v>222</v>
      </c>
      <c r="D1370" s="32" t="s">
        <v>50</v>
      </c>
      <c r="E1370" s="11" t="str">
        <f>CONCATENATE(Tabela132[[#This Row],[TRAMITE_SETOR]],"_Atualiz")</f>
        <v>SC_Atualiz</v>
      </c>
      <c r="F1370" s="12" t="s">
        <v>51</v>
      </c>
      <c r="G1370" s="12"/>
      <c r="H1370" s="33">
        <v>42489.5625</v>
      </c>
      <c r="I1370" s="33">
        <v>42493.732638888891</v>
      </c>
      <c r="J1370" s="1" t="s">
        <v>966</v>
      </c>
      <c r="K1370" s="14">
        <f t="shared" si="42"/>
        <v>4.1701388888905058</v>
      </c>
      <c r="L1370" s="15">
        <f t="shared" si="43"/>
        <v>4.1701388888905058</v>
      </c>
      <c r="M1370" s="16">
        <f>NETWORKDAYS.INTL(DATE(YEAR(H1370),MONTH(I1370),DAY(H1370)),DATE(YEAR(I1370),MONTH(I1370),DAY(I1370)),1,[1]LISTAFERIADOS!$B$2:$B$194)</f>
        <v>-17</v>
      </c>
      <c r="N1370" s="17" t="str">
        <f>CONCATENATE(HOUR(Tabela132[[#This Row],[DATA INICIO]]),":",MINUTE(Tabela132[[#This Row],[DATA INICIO]]))</f>
        <v>13:30</v>
      </c>
      <c r="O1370" s="12"/>
    </row>
    <row r="1371" spans="1:15" ht="25.5" hidden="1" x14ac:dyDescent="0.25">
      <c r="A1371" s="30" t="s">
        <v>15</v>
      </c>
      <c r="B1371" s="23" t="s">
        <v>924</v>
      </c>
      <c r="C1371" s="31" t="s">
        <v>222</v>
      </c>
      <c r="D1371" s="32" t="s">
        <v>944</v>
      </c>
      <c r="E1371" s="11" t="str">
        <f>CONCATENATE(Tabela132[[#This Row],[TRAMITE_SETOR]],"_Atualiz")</f>
        <v>SSG_Atualiz</v>
      </c>
      <c r="F1371" s="12" t="s">
        <v>945</v>
      </c>
      <c r="G1371" s="12"/>
      <c r="H1371" s="33">
        <v>42493.732638888891</v>
      </c>
      <c r="I1371" s="33">
        <v>42493.765972222223</v>
      </c>
      <c r="J1371" s="1" t="s">
        <v>30</v>
      </c>
      <c r="K1371" s="14">
        <f t="shared" si="42"/>
        <v>3.3333333332848269E-2</v>
      </c>
      <c r="L1371" s="15">
        <f t="shared" si="43"/>
        <v>3.3333333332848269E-2</v>
      </c>
      <c r="M1371" s="16">
        <f>NETWORKDAYS.INTL(DATE(YEAR(H1371),MONTH(I1371),DAY(H1371)),DATE(YEAR(I1371),MONTH(I1371),DAY(I1371)),1,[1]LISTAFERIADOS!$B$2:$B$194)</f>
        <v>1</v>
      </c>
      <c r="N1371" s="17" t="str">
        <f>CONCATENATE(HOUR(Tabela132[[#This Row],[DATA INICIO]]),":",MINUTE(Tabela132[[#This Row],[DATA INICIO]]))</f>
        <v>17:35</v>
      </c>
      <c r="O1371" s="12"/>
    </row>
    <row r="1372" spans="1:15" ht="51" hidden="1" x14ac:dyDescent="0.25">
      <c r="A1372" s="30" t="s">
        <v>15</v>
      </c>
      <c r="B1372" s="23" t="s">
        <v>924</v>
      </c>
      <c r="C1372" s="31" t="s">
        <v>222</v>
      </c>
      <c r="D1372" s="32" t="s">
        <v>50</v>
      </c>
      <c r="E1372" s="11" t="str">
        <f>CONCATENATE(Tabela132[[#This Row],[TRAMITE_SETOR]],"_Atualiz")</f>
        <v>SC_Atualiz</v>
      </c>
      <c r="F1372" s="12" t="s">
        <v>51</v>
      </c>
      <c r="G1372" s="12"/>
      <c r="H1372" s="33">
        <v>42493.765972222223</v>
      </c>
      <c r="I1372" s="33">
        <v>42494.662499999999</v>
      </c>
      <c r="J1372" s="1" t="s">
        <v>967</v>
      </c>
      <c r="K1372" s="14">
        <f t="shared" si="42"/>
        <v>0.89652777777519077</v>
      </c>
      <c r="L1372" s="15">
        <f t="shared" si="43"/>
        <v>0.89652777777519077</v>
      </c>
      <c r="M1372" s="16">
        <f>NETWORKDAYS.INTL(DATE(YEAR(H1372),MONTH(I1372),DAY(H1372)),DATE(YEAR(I1372),MONTH(I1372),DAY(I1372)),1,[1]LISTAFERIADOS!$B$2:$B$194)</f>
        <v>2</v>
      </c>
      <c r="N1372" s="17" t="str">
        <f>CONCATENATE(HOUR(Tabela132[[#This Row],[DATA INICIO]]),":",MINUTE(Tabela132[[#This Row],[DATA INICIO]]))</f>
        <v>18:23</v>
      </c>
      <c r="O1372" s="12"/>
    </row>
    <row r="1373" spans="1:15" ht="38.25" hidden="1" x14ac:dyDescent="0.25">
      <c r="A1373" s="30" t="s">
        <v>15</v>
      </c>
      <c r="B1373" s="23" t="s">
        <v>924</v>
      </c>
      <c r="C1373" s="31" t="s">
        <v>222</v>
      </c>
      <c r="D1373" s="32" t="s">
        <v>119</v>
      </c>
      <c r="E1373" s="11" t="str">
        <f>CONCATENATE(Tabela132[[#This Row],[TRAMITE_SETOR]],"_Atualiz")</f>
        <v>SASG_Atualiz</v>
      </c>
      <c r="F1373" s="12" t="s">
        <v>120</v>
      </c>
      <c r="G1373" s="12"/>
      <c r="H1373" s="33">
        <v>42494.662499999999</v>
      </c>
      <c r="I1373" s="33">
        <v>42494.728472222225</v>
      </c>
      <c r="J1373" s="1" t="s">
        <v>968</v>
      </c>
      <c r="K1373" s="14">
        <f t="shared" si="42"/>
        <v>6.5972222226264421E-2</v>
      </c>
      <c r="L1373" s="15">
        <f t="shared" si="43"/>
        <v>6.5972222226264421E-2</v>
      </c>
      <c r="M1373" s="16">
        <f>NETWORKDAYS.INTL(DATE(YEAR(H1373),MONTH(I1373),DAY(H1373)),DATE(YEAR(I1373),MONTH(I1373),DAY(I1373)),1,[1]LISTAFERIADOS!$B$2:$B$194)</f>
        <v>1</v>
      </c>
      <c r="N1373" s="17" t="str">
        <f>CONCATENATE(HOUR(Tabela132[[#This Row],[DATA INICIO]]),":",MINUTE(Tabela132[[#This Row],[DATA INICIO]]))</f>
        <v>15:54</v>
      </c>
      <c r="O1373" s="12"/>
    </row>
    <row r="1374" spans="1:15" ht="25.5" hidden="1" x14ac:dyDescent="0.25">
      <c r="A1374" s="30" t="s">
        <v>15</v>
      </c>
      <c r="B1374" s="23" t="s">
        <v>924</v>
      </c>
      <c r="C1374" s="31" t="s">
        <v>222</v>
      </c>
      <c r="D1374" s="32" t="s">
        <v>50</v>
      </c>
      <c r="E1374" s="11" t="str">
        <f>CONCATENATE(Tabela132[[#This Row],[TRAMITE_SETOR]],"_Atualiz")</f>
        <v>SC_Atualiz</v>
      </c>
      <c r="F1374" s="12" t="s">
        <v>51</v>
      </c>
      <c r="G1374" s="12"/>
      <c r="H1374" s="33">
        <v>42494.728472222225</v>
      </c>
      <c r="I1374" s="33">
        <v>42521.677083333336</v>
      </c>
      <c r="J1374" s="1" t="s">
        <v>969</v>
      </c>
      <c r="K1374" s="14">
        <f t="shared" si="42"/>
        <v>26.948611111110949</v>
      </c>
      <c r="L1374" s="15">
        <f t="shared" si="43"/>
        <v>26.948611111110949</v>
      </c>
      <c r="M1374" s="16">
        <f>NETWORKDAYS.INTL(DATE(YEAR(H1374),MONTH(I1374),DAY(H1374)),DATE(YEAR(I1374),MONTH(I1374),DAY(I1374)),1,[1]LISTAFERIADOS!$B$2:$B$194)</f>
        <v>18</v>
      </c>
      <c r="N1374" s="17" t="str">
        <f>CONCATENATE(HOUR(Tabela132[[#This Row],[DATA INICIO]]),":",MINUTE(Tabela132[[#This Row],[DATA INICIO]]))</f>
        <v>17:29</v>
      </c>
      <c r="O1374" s="12"/>
    </row>
    <row r="1375" spans="1:15" ht="25.5" hidden="1" x14ac:dyDescent="0.25">
      <c r="A1375" s="30" t="s">
        <v>15</v>
      </c>
      <c r="B1375" s="23" t="s">
        <v>924</v>
      </c>
      <c r="C1375" s="31" t="s">
        <v>222</v>
      </c>
      <c r="D1375" s="32" t="s">
        <v>47</v>
      </c>
      <c r="E1375" s="11" t="str">
        <f>CONCATENATE(Tabela132[[#This Row],[TRAMITE_SETOR]],"_Atualiz")</f>
        <v>CLC_Atualiz</v>
      </c>
      <c r="F1375" s="12" t="s">
        <v>48</v>
      </c>
      <c r="G1375" s="12"/>
      <c r="H1375" s="33">
        <v>42521.677083333336</v>
      </c>
      <c r="I1375" s="33">
        <v>42522.69027777778</v>
      </c>
      <c r="J1375" s="1" t="s">
        <v>970</v>
      </c>
      <c r="K1375" s="14">
        <f t="shared" si="42"/>
        <v>1.0131944444437977</v>
      </c>
      <c r="L1375" s="15">
        <f t="shared" si="43"/>
        <v>1.0131944444437977</v>
      </c>
      <c r="M1375" s="16">
        <f>NETWORKDAYS.INTL(DATE(YEAR(H1375),MONTH(I1375),DAY(H1375)),DATE(YEAR(I1375),MONTH(I1375),DAY(I1375)),1,[1]LISTAFERIADOS!$B$2:$B$194)</f>
        <v>-23</v>
      </c>
      <c r="N1375" s="17" t="str">
        <f>CONCATENATE(HOUR(Tabela132[[#This Row],[DATA INICIO]]),":",MINUTE(Tabela132[[#This Row],[DATA INICIO]]))</f>
        <v>16:15</v>
      </c>
      <c r="O1375" s="12"/>
    </row>
    <row r="1376" spans="1:15" ht="76.5" hidden="1" x14ac:dyDescent="0.25">
      <c r="A1376" s="30" t="s">
        <v>15</v>
      </c>
      <c r="B1376" s="23" t="s">
        <v>924</v>
      </c>
      <c r="C1376" s="31" t="s">
        <v>222</v>
      </c>
      <c r="D1376" s="32" t="s">
        <v>38</v>
      </c>
      <c r="E1376" s="11" t="str">
        <f>CONCATENATE(Tabela132[[#This Row],[TRAMITE_SETOR]],"_Atualiz")</f>
        <v>SPO_Atualiz</v>
      </c>
      <c r="F1376" s="12" t="s">
        <v>39</v>
      </c>
      <c r="G1376" s="12"/>
      <c r="H1376" s="33">
        <v>42522.69027777778</v>
      </c>
      <c r="I1376" s="33">
        <v>42527.520833333336</v>
      </c>
      <c r="J1376" s="1" t="s">
        <v>40</v>
      </c>
      <c r="K1376" s="14">
        <f t="shared" si="42"/>
        <v>4.8305555555562023</v>
      </c>
      <c r="L1376" s="15">
        <f t="shared" si="43"/>
        <v>4.8305555555562023</v>
      </c>
      <c r="M1376" s="16">
        <f>NETWORKDAYS.INTL(DATE(YEAR(H1376),MONTH(I1376),DAY(H1376)),DATE(YEAR(I1376),MONTH(I1376),DAY(I1376)),1,[1]LISTAFERIADOS!$B$2:$B$194)</f>
        <v>4</v>
      </c>
      <c r="N1376" s="17" t="str">
        <f>CONCATENATE(HOUR(Tabela132[[#This Row],[DATA INICIO]]),":",MINUTE(Tabela132[[#This Row],[DATA INICIO]]))</f>
        <v>16:34</v>
      </c>
      <c r="O1376" s="12"/>
    </row>
    <row r="1377" spans="1:15" ht="25.5" hidden="1" x14ac:dyDescent="0.25">
      <c r="A1377" s="30" t="s">
        <v>15</v>
      </c>
      <c r="B1377" s="23" t="s">
        <v>924</v>
      </c>
      <c r="C1377" s="31" t="s">
        <v>222</v>
      </c>
      <c r="D1377" s="32" t="s">
        <v>41</v>
      </c>
      <c r="E1377" s="11" t="str">
        <f>CONCATENATE(Tabela132[[#This Row],[TRAMITE_SETOR]],"_Atualiz")</f>
        <v>CO_Atualiz</v>
      </c>
      <c r="F1377" s="12" t="s">
        <v>42</v>
      </c>
      <c r="G1377" s="12"/>
      <c r="H1377" s="33">
        <v>42527.520833333336</v>
      </c>
      <c r="I1377" s="33">
        <v>42527.717361111114</v>
      </c>
      <c r="J1377" s="1" t="s">
        <v>472</v>
      </c>
      <c r="K1377" s="14">
        <f t="shared" si="42"/>
        <v>0.19652777777810115</v>
      </c>
      <c r="L1377" s="15">
        <f t="shared" si="43"/>
        <v>0.19652777777810115</v>
      </c>
      <c r="M1377" s="16">
        <f>NETWORKDAYS.INTL(DATE(YEAR(H1377),MONTH(I1377),DAY(H1377)),DATE(YEAR(I1377),MONTH(I1377),DAY(I1377)),1,[1]LISTAFERIADOS!$B$2:$B$194)</f>
        <v>1</v>
      </c>
      <c r="N1377" s="17" t="str">
        <f>CONCATENATE(HOUR(Tabela132[[#This Row],[DATA INICIO]]),":",MINUTE(Tabela132[[#This Row],[DATA INICIO]]))</f>
        <v>12:30</v>
      </c>
      <c r="O1377" s="12"/>
    </row>
    <row r="1378" spans="1:15" ht="51" hidden="1" x14ac:dyDescent="0.25">
      <c r="A1378" s="30" t="s">
        <v>15</v>
      </c>
      <c r="B1378" s="23" t="s">
        <v>924</v>
      </c>
      <c r="C1378" s="31" t="s">
        <v>222</v>
      </c>
      <c r="D1378" s="32" t="s">
        <v>44</v>
      </c>
      <c r="E1378" s="11" t="str">
        <f>CONCATENATE(Tabela132[[#This Row],[TRAMITE_SETOR]],"_Atualiz")</f>
        <v>SECOFC_Atualiz</v>
      </c>
      <c r="F1378" s="12" t="s">
        <v>45</v>
      </c>
      <c r="G1378" s="12"/>
      <c r="H1378" s="33">
        <v>42527.717361111114</v>
      </c>
      <c r="I1378" s="33">
        <v>42527.847222222219</v>
      </c>
      <c r="J1378" s="1" t="s">
        <v>46</v>
      </c>
      <c r="K1378" s="14">
        <f t="shared" si="42"/>
        <v>0.12986111110512866</v>
      </c>
      <c r="L1378" s="15">
        <f t="shared" si="43"/>
        <v>0.12986111110512866</v>
      </c>
      <c r="M1378" s="16">
        <f>NETWORKDAYS.INTL(DATE(YEAR(H1378),MONTH(I1378),DAY(H1378)),DATE(YEAR(I1378),MONTH(I1378),DAY(I1378)),1,[1]LISTAFERIADOS!$B$2:$B$194)</f>
        <v>1</v>
      </c>
      <c r="N1378" s="17" t="str">
        <f>CONCATENATE(HOUR(Tabela132[[#This Row],[DATA INICIO]]),":",MINUTE(Tabela132[[#This Row],[DATA INICIO]]))</f>
        <v>17:13</v>
      </c>
      <c r="O1378" s="12"/>
    </row>
    <row r="1379" spans="1:15" ht="38.25" hidden="1" x14ac:dyDescent="0.25">
      <c r="A1379" s="30" t="s">
        <v>15</v>
      </c>
      <c r="B1379" s="23" t="s">
        <v>924</v>
      </c>
      <c r="C1379" s="31" t="s">
        <v>222</v>
      </c>
      <c r="D1379" s="32" t="s">
        <v>47</v>
      </c>
      <c r="E1379" s="11" t="str">
        <f>CONCATENATE(Tabela132[[#This Row],[TRAMITE_SETOR]],"_Atualiz")</f>
        <v>CLC_Atualiz</v>
      </c>
      <c r="F1379" s="12" t="s">
        <v>48</v>
      </c>
      <c r="G1379" s="12"/>
      <c r="H1379" s="33">
        <v>42527.847222222219</v>
      </c>
      <c r="I1379" s="33">
        <v>42544.809027777781</v>
      </c>
      <c r="J1379" s="1" t="s">
        <v>522</v>
      </c>
      <c r="K1379" s="14">
        <f t="shared" si="42"/>
        <v>16.961805555562023</v>
      </c>
      <c r="L1379" s="15">
        <f t="shared" si="43"/>
        <v>16.961805555562023</v>
      </c>
      <c r="M1379" s="16">
        <f>NETWORKDAYS.INTL(DATE(YEAR(H1379),MONTH(I1379),DAY(H1379)),DATE(YEAR(I1379),MONTH(I1379),DAY(I1379)),1,[1]LISTAFERIADOS!$B$2:$B$194)</f>
        <v>14</v>
      </c>
      <c r="N1379" s="17" t="str">
        <f>CONCATENATE(HOUR(Tabela132[[#This Row],[DATA INICIO]]),":",MINUTE(Tabela132[[#This Row],[DATA INICIO]]))</f>
        <v>20:20</v>
      </c>
      <c r="O1379" s="12"/>
    </row>
    <row r="1380" spans="1:15" ht="89.25" hidden="1" x14ac:dyDescent="0.25">
      <c r="A1380" s="30" t="s">
        <v>15</v>
      </c>
      <c r="B1380" s="23" t="s">
        <v>924</v>
      </c>
      <c r="C1380" s="31" t="s">
        <v>222</v>
      </c>
      <c r="D1380" s="32" t="s">
        <v>35</v>
      </c>
      <c r="E1380" s="11" t="str">
        <f>CONCATENATE(Tabela132[[#This Row],[TRAMITE_SETOR]],"_Atualiz")</f>
        <v>SECADM_Atualiz</v>
      </c>
      <c r="F1380" s="12" t="s">
        <v>36</v>
      </c>
      <c r="G1380" s="12"/>
      <c r="H1380" s="33">
        <v>42544.809027777781</v>
      </c>
      <c r="I1380" s="33">
        <v>42545.731944444444</v>
      </c>
      <c r="J1380" s="1" t="s">
        <v>971</v>
      </c>
      <c r="K1380" s="14">
        <f t="shared" si="42"/>
        <v>0.92291666666278616</v>
      </c>
      <c r="L1380" s="15">
        <f t="shared" si="43"/>
        <v>0.92291666666278616</v>
      </c>
      <c r="M1380" s="16">
        <f>NETWORKDAYS.INTL(DATE(YEAR(H1380),MONTH(I1380),DAY(H1380)),DATE(YEAR(I1380),MONTH(I1380),DAY(I1380)),1,[1]LISTAFERIADOS!$B$2:$B$194)</f>
        <v>2</v>
      </c>
      <c r="N1380" s="17" t="str">
        <f>CONCATENATE(HOUR(Tabela132[[#This Row],[DATA INICIO]]),":",MINUTE(Tabela132[[#This Row],[DATA INICIO]]))</f>
        <v>19:25</v>
      </c>
      <c r="O1380" s="12"/>
    </row>
    <row r="1381" spans="1:15" ht="114.75" hidden="1" x14ac:dyDescent="0.25">
      <c r="A1381" s="30" t="s">
        <v>15</v>
      </c>
      <c r="B1381" s="23" t="s">
        <v>924</v>
      </c>
      <c r="C1381" s="31" t="s">
        <v>222</v>
      </c>
      <c r="D1381" s="32" t="s">
        <v>111</v>
      </c>
      <c r="E1381" s="11" t="str">
        <f>CONCATENATE(Tabela132[[#This Row],[TRAMITE_SETOR]],"_Atualiz")</f>
        <v>CSTA_Atualiz</v>
      </c>
      <c r="F1381" s="12" t="s">
        <v>112</v>
      </c>
      <c r="G1381" s="19" t="s">
        <v>26</v>
      </c>
      <c r="H1381" s="33">
        <v>42545.731944444444</v>
      </c>
      <c r="I1381" s="33">
        <v>42548.669444444444</v>
      </c>
      <c r="J1381" s="1" t="s">
        <v>972</v>
      </c>
      <c r="K1381" s="14">
        <f t="shared" si="42"/>
        <v>2.9375</v>
      </c>
      <c r="L1381" s="15">
        <f t="shared" si="43"/>
        <v>2.9375</v>
      </c>
      <c r="M1381" s="16">
        <f>NETWORKDAYS.INTL(DATE(YEAR(H1381),MONTH(I1381),DAY(H1381)),DATE(YEAR(I1381),MONTH(I1381),DAY(I1381)),1,[1]LISTAFERIADOS!$B$2:$B$194)</f>
        <v>2</v>
      </c>
      <c r="N1381" s="17" t="str">
        <f>CONCATENATE(HOUR(Tabela132[[#This Row],[DATA INICIO]]),":",MINUTE(Tabela132[[#This Row],[DATA INICIO]]))</f>
        <v>17:34</v>
      </c>
      <c r="O1381" s="12"/>
    </row>
    <row r="1382" spans="1:15" ht="25.5" hidden="1" x14ac:dyDescent="0.25">
      <c r="A1382" s="30" t="s">
        <v>15</v>
      </c>
      <c r="B1382" s="23" t="s">
        <v>924</v>
      </c>
      <c r="C1382" s="31" t="s">
        <v>222</v>
      </c>
      <c r="D1382" s="32" t="s">
        <v>944</v>
      </c>
      <c r="E1382" s="11" t="str">
        <f>CONCATENATE(Tabela132[[#This Row],[TRAMITE_SETOR]],"_Atualiz")</f>
        <v>SSG_Atualiz</v>
      </c>
      <c r="F1382" s="12" t="s">
        <v>945</v>
      </c>
      <c r="G1382" s="12"/>
      <c r="H1382" s="33">
        <v>42548.669444444444</v>
      </c>
      <c r="I1382" s="33">
        <v>42549.683333333334</v>
      </c>
      <c r="J1382" s="1" t="s">
        <v>154</v>
      </c>
      <c r="K1382" s="14">
        <f t="shared" si="42"/>
        <v>1.0138888888905058</v>
      </c>
      <c r="L1382" s="15">
        <f t="shared" si="43"/>
        <v>1.0138888888905058</v>
      </c>
      <c r="M1382" s="16">
        <f>NETWORKDAYS.INTL(DATE(YEAR(H1382),MONTH(I1382),DAY(H1382)),DATE(YEAR(I1382),MONTH(I1382),DAY(I1382)),1,[1]LISTAFERIADOS!$B$2:$B$194)</f>
        <v>2</v>
      </c>
      <c r="N1382" s="17" t="str">
        <f>CONCATENATE(HOUR(Tabela132[[#This Row],[DATA INICIO]]),":",MINUTE(Tabela132[[#This Row],[DATA INICIO]]))</f>
        <v>16:4</v>
      </c>
      <c r="O1382" s="12"/>
    </row>
    <row r="1383" spans="1:15" ht="25.5" hidden="1" x14ac:dyDescent="0.25">
      <c r="A1383" s="30" t="s">
        <v>15</v>
      </c>
      <c r="B1383" s="23" t="s">
        <v>924</v>
      </c>
      <c r="C1383" s="31" t="s">
        <v>222</v>
      </c>
      <c r="D1383" s="32" t="s">
        <v>111</v>
      </c>
      <c r="E1383" s="11" t="str">
        <f>CONCATENATE(Tabela132[[#This Row],[TRAMITE_SETOR]],"_Atualiz")</f>
        <v>CSTA_Atualiz</v>
      </c>
      <c r="F1383" s="12" t="s">
        <v>112</v>
      </c>
      <c r="G1383" s="19" t="s">
        <v>26</v>
      </c>
      <c r="H1383" s="33">
        <v>42549.683333333334</v>
      </c>
      <c r="I1383" s="33">
        <v>42601.622916666667</v>
      </c>
      <c r="J1383" s="1" t="s">
        <v>753</v>
      </c>
      <c r="K1383" s="14">
        <f t="shared" si="42"/>
        <v>51.939583333332848</v>
      </c>
      <c r="L1383" s="15">
        <f t="shared" si="43"/>
        <v>51.939583333332848</v>
      </c>
      <c r="M1383" s="16">
        <f>NETWORKDAYS.INTL(DATE(YEAR(H1383),MONTH(I1383),DAY(H1383)),DATE(YEAR(I1383),MONTH(I1383),DAY(I1383)),1,[1]LISTAFERIADOS!$B$2:$B$194)</f>
        <v>-6</v>
      </c>
      <c r="N1383" s="17" t="str">
        <f>CONCATENATE(HOUR(Tabela132[[#This Row],[DATA INICIO]]),":",MINUTE(Tabela132[[#This Row],[DATA INICIO]]))</f>
        <v>16:24</v>
      </c>
      <c r="O1383" s="12"/>
    </row>
    <row r="1384" spans="1:15" ht="51" hidden="1" x14ac:dyDescent="0.25">
      <c r="A1384" s="30" t="s">
        <v>15</v>
      </c>
      <c r="B1384" s="23" t="s">
        <v>924</v>
      </c>
      <c r="C1384" s="31" t="s">
        <v>222</v>
      </c>
      <c r="D1384" s="32" t="s">
        <v>38</v>
      </c>
      <c r="E1384" s="11" t="str">
        <f>CONCATENATE(Tabela132[[#This Row],[TRAMITE_SETOR]],"_Atualiz")</f>
        <v>SPO_Atualiz</v>
      </c>
      <c r="F1384" s="12" t="s">
        <v>39</v>
      </c>
      <c r="G1384" s="12"/>
      <c r="H1384" s="33">
        <v>42601.622916666667</v>
      </c>
      <c r="I1384" s="33">
        <v>42601.650694444441</v>
      </c>
      <c r="J1384" s="1" t="s">
        <v>973</v>
      </c>
      <c r="K1384" s="14">
        <f t="shared" si="42"/>
        <v>2.7777777773735579E-2</v>
      </c>
      <c r="L1384" s="15">
        <f t="shared" si="43"/>
        <v>2.7777777773735579E-2</v>
      </c>
      <c r="M1384" s="16">
        <f>NETWORKDAYS.INTL(DATE(YEAR(H1384),MONTH(I1384),DAY(H1384)),DATE(YEAR(I1384),MONTH(I1384),DAY(I1384)),1,[1]LISTAFERIADOS!$B$2:$B$194)</f>
        <v>1</v>
      </c>
      <c r="N1384" s="17" t="str">
        <f>CONCATENATE(HOUR(Tabela132[[#This Row],[DATA INICIO]]),":",MINUTE(Tabela132[[#This Row],[DATA INICIO]]))</f>
        <v>14:57</v>
      </c>
      <c r="O1384" s="12"/>
    </row>
    <row r="1385" spans="1:15" ht="51" hidden="1" x14ac:dyDescent="0.25">
      <c r="A1385" s="30" t="s">
        <v>15</v>
      </c>
      <c r="B1385" s="23" t="s">
        <v>924</v>
      </c>
      <c r="C1385" s="31" t="s">
        <v>222</v>
      </c>
      <c r="D1385" s="32" t="s">
        <v>41</v>
      </c>
      <c r="E1385" s="11" t="str">
        <f>CONCATENATE(Tabela132[[#This Row],[TRAMITE_SETOR]],"_Atualiz")</f>
        <v>CO_Atualiz</v>
      </c>
      <c r="F1385" s="12" t="s">
        <v>42</v>
      </c>
      <c r="G1385" s="12"/>
      <c r="H1385" s="33">
        <v>42601.650694444441</v>
      </c>
      <c r="I1385" s="33">
        <v>42601.772222222222</v>
      </c>
      <c r="J1385" s="1" t="s">
        <v>429</v>
      </c>
      <c r="K1385" s="14">
        <f t="shared" si="42"/>
        <v>0.12152777778101154</v>
      </c>
      <c r="L1385" s="15">
        <f t="shared" si="43"/>
        <v>0.12152777778101154</v>
      </c>
      <c r="M1385" s="16">
        <f>NETWORKDAYS.INTL(DATE(YEAR(H1385),MONTH(I1385),DAY(H1385)),DATE(YEAR(I1385),MONTH(I1385),DAY(I1385)),1,[1]LISTAFERIADOS!$B$2:$B$194)</f>
        <v>1</v>
      </c>
      <c r="N1385" s="17" t="str">
        <f>CONCATENATE(HOUR(Tabela132[[#This Row],[DATA INICIO]]),":",MINUTE(Tabela132[[#This Row],[DATA INICIO]]))</f>
        <v>15:37</v>
      </c>
      <c r="O1385" s="12"/>
    </row>
    <row r="1386" spans="1:15" ht="51" hidden="1" x14ac:dyDescent="0.25">
      <c r="A1386" s="30" t="s">
        <v>15</v>
      </c>
      <c r="B1386" s="23" t="s">
        <v>924</v>
      </c>
      <c r="C1386" s="31" t="s">
        <v>222</v>
      </c>
      <c r="D1386" s="32" t="s">
        <v>111</v>
      </c>
      <c r="E1386" s="11" t="str">
        <f>CONCATENATE(Tabela132[[#This Row],[TRAMITE_SETOR]],"_Atualiz")</f>
        <v>CSTA_Atualiz</v>
      </c>
      <c r="F1386" s="12" t="s">
        <v>112</v>
      </c>
      <c r="G1386" s="19" t="s">
        <v>26</v>
      </c>
      <c r="H1386" s="33">
        <v>42601.772222222222</v>
      </c>
      <c r="I1386" s="33">
        <v>42622.741666666669</v>
      </c>
      <c r="J1386" s="1" t="s">
        <v>974</v>
      </c>
      <c r="K1386" s="14">
        <f t="shared" si="42"/>
        <v>20.969444444446708</v>
      </c>
      <c r="L1386" s="15">
        <f t="shared" si="43"/>
        <v>20.969444444446708</v>
      </c>
      <c r="M1386" s="16">
        <f>NETWORKDAYS.INTL(DATE(YEAR(H1386),MONTH(I1386),DAY(H1386)),DATE(YEAR(I1386),MONTH(I1386),DAY(I1386)),1,[1]LISTAFERIADOS!$B$2:$B$194)</f>
        <v>-7</v>
      </c>
      <c r="N1386" s="17" t="str">
        <f>CONCATENATE(HOUR(Tabela132[[#This Row],[DATA INICIO]]),":",MINUTE(Tabela132[[#This Row],[DATA INICIO]]))</f>
        <v>18:32</v>
      </c>
      <c r="O1386" s="12"/>
    </row>
    <row r="1387" spans="1:15" hidden="1" x14ac:dyDescent="0.25">
      <c r="A1387" s="22" t="s">
        <v>113</v>
      </c>
      <c r="B1387" s="23" t="s">
        <v>924</v>
      </c>
      <c r="C1387" s="31" t="s">
        <v>222</v>
      </c>
      <c r="D1387" s="32" t="s">
        <v>114</v>
      </c>
      <c r="E1387" s="11" t="str">
        <f>CONCATENATE(Tabela132[[#This Row],[TRAMITE_SETOR]],"_Atualiz")</f>
        <v>SECGS_Atualiz</v>
      </c>
      <c r="F1387" s="12" t="s">
        <v>115</v>
      </c>
      <c r="G1387" s="19" t="s">
        <v>26</v>
      </c>
      <c r="H1387" s="33">
        <v>42622.741666666669</v>
      </c>
      <c r="I1387" s="33">
        <v>42625.663194444445</v>
      </c>
      <c r="J1387" s="1" t="s">
        <v>30</v>
      </c>
      <c r="K1387" s="14">
        <f t="shared" si="42"/>
        <v>2.921527777776646</v>
      </c>
      <c r="L1387" s="15">
        <f t="shared" si="43"/>
        <v>2.921527777776646</v>
      </c>
      <c r="M1387" s="16">
        <f>NETWORKDAYS.INTL(DATE(YEAR(H1387),MONTH(I1387),DAY(H1387)),DATE(YEAR(I1387),MONTH(I1387),DAY(I1387)),1,[1]LISTAFERIADOS!$B$2:$B$194)</f>
        <v>2</v>
      </c>
      <c r="N1387" s="17" t="str">
        <f>CONCATENATE(HOUR(Tabela132[[#This Row],[DATA INICIO]]),":",MINUTE(Tabela132[[#This Row],[DATA INICIO]]))</f>
        <v>17:48</v>
      </c>
      <c r="O1387" s="12"/>
    </row>
    <row r="1388" spans="1:15" ht="25.5" hidden="1" x14ac:dyDescent="0.25">
      <c r="A1388" s="30" t="s">
        <v>15</v>
      </c>
      <c r="B1388" s="23" t="s">
        <v>924</v>
      </c>
      <c r="C1388" s="31" t="s">
        <v>222</v>
      </c>
      <c r="D1388" s="32" t="s">
        <v>111</v>
      </c>
      <c r="E1388" s="11" t="str">
        <f>CONCATENATE(Tabela132[[#This Row],[TRAMITE_SETOR]],"_Atualiz")</f>
        <v>CSTA_Atualiz</v>
      </c>
      <c r="F1388" s="12" t="s">
        <v>112</v>
      </c>
      <c r="G1388" s="19" t="s">
        <v>26</v>
      </c>
      <c r="H1388" s="33">
        <v>42625.663194444445</v>
      </c>
      <c r="I1388" s="33">
        <v>42632.644444444442</v>
      </c>
      <c r="J1388" s="1" t="s">
        <v>975</v>
      </c>
      <c r="K1388" s="14">
        <f t="shared" si="42"/>
        <v>6.9812499999970896</v>
      </c>
      <c r="L1388" s="15">
        <f t="shared" si="43"/>
        <v>6.9812499999970896</v>
      </c>
      <c r="M1388" s="16">
        <f>NETWORKDAYS.INTL(DATE(YEAR(H1388),MONTH(I1388),DAY(H1388)),DATE(YEAR(I1388),MONTH(I1388),DAY(I1388)),1,[1]LISTAFERIADOS!$B$2:$B$194)</f>
        <v>6</v>
      </c>
      <c r="N1388" s="17" t="str">
        <f>CONCATENATE(HOUR(Tabela132[[#This Row],[DATA INICIO]]),":",MINUTE(Tabela132[[#This Row],[DATA INICIO]]))</f>
        <v>15:55</v>
      </c>
      <c r="O1388" s="12"/>
    </row>
    <row r="1389" spans="1:15" ht="114.75" hidden="1" x14ac:dyDescent="0.25">
      <c r="A1389" s="22" t="s">
        <v>113</v>
      </c>
      <c r="B1389" s="23" t="s">
        <v>924</v>
      </c>
      <c r="C1389" s="31" t="s">
        <v>222</v>
      </c>
      <c r="D1389" s="32" t="s">
        <v>114</v>
      </c>
      <c r="E1389" s="11" t="str">
        <f>CONCATENATE(Tabela132[[#This Row],[TRAMITE_SETOR]],"_Atualiz")</f>
        <v>SECGS_Atualiz</v>
      </c>
      <c r="F1389" s="12" t="s">
        <v>115</v>
      </c>
      <c r="G1389" s="19" t="s">
        <v>26</v>
      </c>
      <c r="H1389" s="33">
        <v>42632.644444444442</v>
      </c>
      <c r="I1389" s="33">
        <v>42632.686805555553</v>
      </c>
      <c r="J1389" s="1" t="s">
        <v>976</v>
      </c>
      <c r="K1389" s="14">
        <f t="shared" si="42"/>
        <v>4.2361111110949423E-2</v>
      </c>
      <c r="L1389" s="15">
        <f t="shared" si="43"/>
        <v>4.2361111110949423E-2</v>
      </c>
      <c r="M1389" s="16">
        <f>NETWORKDAYS.INTL(DATE(YEAR(H1389),MONTH(I1389),DAY(H1389)),DATE(YEAR(I1389),MONTH(I1389),DAY(I1389)),1,[1]LISTAFERIADOS!$B$2:$B$194)</f>
        <v>1</v>
      </c>
      <c r="N1389" s="17" t="str">
        <f>CONCATENATE(HOUR(Tabela132[[#This Row],[DATA INICIO]]),":",MINUTE(Tabela132[[#This Row],[DATA INICIO]]))</f>
        <v>15:28</v>
      </c>
      <c r="O1389" s="12"/>
    </row>
    <row r="1390" spans="1:15" ht="140.25" hidden="1" x14ac:dyDescent="0.25">
      <c r="A1390" s="30" t="s">
        <v>15</v>
      </c>
      <c r="B1390" s="23" t="s">
        <v>924</v>
      </c>
      <c r="C1390" s="31" t="s">
        <v>222</v>
      </c>
      <c r="D1390" s="32" t="s">
        <v>47</v>
      </c>
      <c r="E1390" s="11" t="str">
        <f>CONCATENATE(Tabela132[[#This Row],[TRAMITE_SETOR]],"_Atualiz")</f>
        <v>CLC_Atualiz</v>
      </c>
      <c r="F1390" s="12" t="s">
        <v>48</v>
      </c>
      <c r="G1390" s="12"/>
      <c r="H1390" s="33">
        <v>42632.686805555553</v>
      </c>
      <c r="I1390" s="33">
        <v>42635.751388888886</v>
      </c>
      <c r="J1390" s="1" t="s">
        <v>977</v>
      </c>
      <c r="K1390" s="14">
        <f t="shared" si="42"/>
        <v>3.0645833333328483</v>
      </c>
      <c r="L1390" s="15">
        <f t="shared" si="43"/>
        <v>3.0645833333328483</v>
      </c>
      <c r="M1390" s="16">
        <f>NETWORKDAYS.INTL(DATE(YEAR(H1390),MONTH(I1390),DAY(H1390)),DATE(YEAR(I1390),MONTH(I1390),DAY(I1390)),1,[1]LISTAFERIADOS!$B$2:$B$194)</f>
        <v>4</v>
      </c>
      <c r="N1390" s="17" t="str">
        <f>CONCATENATE(HOUR(Tabela132[[#This Row],[DATA INICIO]]),":",MINUTE(Tabela132[[#This Row],[DATA INICIO]]))</f>
        <v>16:29</v>
      </c>
      <c r="O1390" s="12"/>
    </row>
    <row r="1391" spans="1:15" ht="89.25" hidden="1" x14ac:dyDescent="0.25">
      <c r="A1391" s="30" t="s">
        <v>15</v>
      </c>
      <c r="B1391" s="23" t="s">
        <v>924</v>
      </c>
      <c r="C1391" s="31" t="s">
        <v>222</v>
      </c>
      <c r="D1391" s="32" t="s">
        <v>111</v>
      </c>
      <c r="E1391" s="11" t="str">
        <f>CONCATENATE(Tabela132[[#This Row],[TRAMITE_SETOR]],"_Atualiz")</f>
        <v>CSTA_Atualiz</v>
      </c>
      <c r="F1391" s="12" t="s">
        <v>112</v>
      </c>
      <c r="G1391" s="19" t="s">
        <v>26</v>
      </c>
      <c r="H1391" s="33">
        <v>42635.751388888886</v>
      </c>
      <c r="I1391" s="33">
        <v>42638.630555555559</v>
      </c>
      <c r="J1391" s="1" t="s">
        <v>978</v>
      </c>
      <c r="K1391" s="14">
        <f t="shared" si="42"/>
        <v>2.8791666666729725</v>
      </c>
      <c r="L1391" s="15">
        <f t="shared" si="43"/>
        <v>2.8791666666729725</v>
      </c>
      <c r="M1391" s="16">
        <f>NETWORKDAYS.INTL(DATE(YEAR(H1391),MONTH(I1391),DAY(H1391)),DATE(YEAR(I1391),MONTH(I1391),DAY(I1391)),1,[1]LISTAFERIADOS!$B$2:$B$194)</f>
        <v>2</v>
      </c>
      <c r="N1391" s="17" t="str">
        <f>CONCATENATE(HOUR(Tabela132[[#This Row],[DATA INICIO]]),":",MINUTE(Tabela132[[#This Row],[DATA INICIO]]))</f>
        <v>18:2</v>
      </c>
      <c r="O1391" s="12"/>
    </row>
    <row r="1392" spans="1:15" ht="51" hidden="1" x14ac:dyDescent="0.25">
      <c r="A1392" s="22" t="s">
        <v>113</v>
      </c>
      <c r="B1392" s="23" t="s">
        <v>924</v>
      </c>
      <c r="C1392" s="31" t="s">
        <v>222</v>
      </c>
      <c r="D1392" s="32" t="s">
        <v>114</v>
      </c>
      <c r="E1392" s="11" t="str">
        <f>CONCATENATE(Tabela132[[#This Row],[TRAMITE_SETOR]],"_Atualiz")</f>
        <v>SECGS_Atualiz</v>
      </c>
      <c r="F1392" s="12" t="s">
        <v>115</v>
      </c>
      <c r="G1392" s="19" t="s">
        <v>26</v>
      </c>
      <c r="H1392" s="33">
        <v>42638.630555555559</v>
      </c>
      <c r="I1392" s="33">
        <v>42639.508333333331</v>
      </c>
      <c r="J1392" s="1" t="s">
        <v>124</v>
      </c>
      <c r="K1392" s="14">
        <f t="shared" si="42"/>
        <v>0.87777777777228039</v>
      </c>
      <c r="L1392" s="15">
        <f t="shared" si="43"/>
        <v>0.87777777777228039</v>
      </c>
      <c r="M1392" s="16">
        <f>NETWORKDAYS.INTL(DATE(YEAR(H1392),MONTH(I1392),DAY(H1392)),DATE(YEAR(I1392),MONTH(I1392),DAY(I1392)),1,[1]LISTAFERIADOS!$B$2:$B$194)</f>
        <v>1</v>
      </c>
      <c r="N1392" s="17" t="str">
        <f>CONCATENATE(HOUR(Tabela132[[#This Row],[DATA INICIO]]),":",MINUTE(Tabela132[[#This Row],[DATA INICIO]]))</f>
        <v>15:8</v>
      </c>
      <c r="O1392" s="12"/>
    </row>
    <row r="1393" spans="1:15" ht="140.25" hidden="1" x14ac:dyDescent="0.25">
      <c r="A1393" s="30" t="s">
        <v>15</v>
      </c>
      <c r="B1393" s="23" t="s">
        <v>924</v>
      </c>
      <c r="C1393" s="31" t="s">
        <v>222</v>
      </c>
      <c r="D1393" s="32" t="s">
        <v>111</v>
      </c>
      <c r="E1393" s="11" t="str">
        <f>CONCATENATE(Tabela132[[#This Row],[TRAMITE_SETOR]],"_Atualiz")</f>
        <v>CSTA_Atualiz</v>
      </c>
      <c r="F1393" s="12" t="s">
        <v>112</v>
      </c>
      <c r="G1393" s="19" t="s">
        <v>26</v>
      </c>
      <c r="H1393" s="33">
        <v>42639.508333333331</v>
      </c>
      <c r="I1393" s="33">
        <v>42639.520833333336</v>
      </c>
      <c r="J1393" s="1" t="s">
        <v>979</v>
      </c>
      <c r="K1393" s="14">
        <f t="shared" si="42"/>
        <v>1.2500000004365575E-2</v>
      </c>
      <c r="L1393" s="15">
        <f t="shared" si="43"/>
        <v>1.2500000004365575E-2</v>
      </c>
      <c r="M1393" s="16">
        <f>NETWORKDAYS.INTL(DATE(YEAR(H1393),MONTH(I1393),DAY(H1393)),DATE(YEAR(I1393),MONTH(I1393),DAY(I1393)),1,[1]LISTAFERIADOS!$B$2:$B$194)</f>
        <v>1</v>
      </c>
      <c r="N1393" s="17" t="str">
        <f>CONCATENATE(HOUR(Tabela132[[#This Row],[DATA INICIO]]),":",MINUTE(Tabela132[[#This Row],[DATA INICIO]]))</f>
        <v>12:12</v>
      </c>
      <c r="O1393" s="12"/>
    </row>
    <row r="1394" spans="1:15" ht="25.5" hidden="1" x14ac:dyDescent="0.25">
      <c r="A1394" s="22" t="s">
        <v>113</v>
      </c>
      <c r="B1394" s="23" t="s">
        <v>924</v>
      </c>
      <c r="C1394" s="31" t="s">
        <v>222</v>
      </c>
      <c r="D1394" s="32" t="s">
        <v>114</v>
      </c>
      <c r="E1394" s="11" t="str">
        <f>CONCATENATE(Tabela132[[#This Row],[TRAMITE_SETOR]],"_Atualiz")</f>
        <v>SECGS_Atualiz</v>
      </c>
      <c r="F1394" s="12" t="s">
        <v>115</v>
      </c>
      <c r="G1394" s="19" t="s">
        <v>26</v>
      </c>
      <c r="H1394" s="33">
        <v>42639.520833333336</v>
      </c>
      <c r="I1394" s="33">
        <v>42639.568749999999</v>
      </c>
      <c r="J1394" s="1" t="s">
        <v>980</v>
      </c>
      <c r="K1394" s="14">
        <f t="shared" si="42"/>
        <v>4.7916666662786156E-2</v>
      </c>
      <c r="L1394" s="15">
        <f t="shared" si="43"/>
        <v>4.7916666662786156E-2</v>
      </c>
      <c r="M1394" s="16">
        <f>NETWORKDAYS.INTL(DATE(YEAR(H1394),MONTH(I1394),DAY(H1394)),DATE(YEAR(I1394),MONTH(I1394),DAY(I1394)),1,[1]LISTAFERIADOS!$B$2:$B$194)</f>
        <v>1</v>
      </c>
      <c r="N1394" s="17" t="str">
        <f>CONCATENATE(HOUR(Tabela132[[#This Row],[DATA INICIO]]),":",MINUTE(Tabela132[[#This Row],[DATA INICIO]]))</f>
        <v>12:30</v>
      </c>
      <c r="O1394" s="12"/>
    </row>
    <row r="1395" spans="1:15" ht="25.5" hidden="1" x14ac:dyDescent="0.25">
      <c r="A1395" s="30" t="s">
        <v>15</v>
      </c>
      <c r="B1395" s="23" t="s">
        <v>924</v>
      </c>
      <c r="C1395" s="31" t="s">
        <v>222</v>
      </c>
      <c r="D1395" s="32" t="s">
        <v>111</v>
      </c>
      <c r="E1395" s="11" t="str">
        <f>CONCATENATE(Tabela132[[#This Row],[TRAMITE_SETOR]],"_Atualiz")</f>
        <v>CSTA_Atualiz</v>
      </c>
      <c r="F1395" s="12" t="s">
        <v>112</v>
      </c>
      <c r="G1395" s="19" t="s">
        <v>26</v>
      </c>
      <c r="H1395" s="33">
        <v>42639.568749999999</v>
      </c>
      <c r="I1395" s="33">
        <v>42639.613194444442</v>
      </c>
      <c r="J1395" s="1" t="s">
        <v>226</v>
      </c>
      <c r="K1395" s="14">
        <f t="shared" si="42"/>
        <v>4.4444444443797693E-2</v>
      </c>
      <c r="L1395" s="15">
        <f t="shared" si="43"/>
        <v>4.4444444443797693E-2</v>
      </c>
      <c r="M1395" s="16">
        <f>NETWORKDAYS.INTL(DATE(YEAR(H1395),MONTH(I1395),DAY(H1395)),DATE(YEAR(I1395),MONTH(I1395),DAY(I1395)),1,[1]LISTAFERIADOS!$B$2:$B$194)</f>
        <v>1</v>
      </c>
      <c r="N1395" s="17" t="str">
        <f>CONCATENATE(HOUR(Tabela132[[#This Row],[DATA INICIO]]),":",MINUTE(Tabela132[[#This Row],[DATA INICIO]]))</f>
        <v>13:39</v>
      </c>
      <c r="O1395" s="12"/>
    </row>
    <row r="1396" spans="1:15" hidden="1" x14ac:dyDescent="0.25">
      <c r="A1396" s="22" t="s">
        <v>113</v>
      </c>
      <c r="B1396" s="23" t="s">
        <v>924</v>
      </c>
      <c r="C1396" s="31" t="s">
        <v>222</v>
      </c>
      <c r="D1396" s="32" t="s">
        <v>114</v>
      </c>
      <c r="E1396" s="11" t="str">
        <f>CONCATENATE(Tabela132[[#This Row],[TRAMITE_SETOR]],"_Atualiz")</f>
        <v>SECGS_Atualiz</v>
      </c>
      <c r="F1396" s="12" t="s">
        <v>115</v>
      </c>
      <c r="G1396" s="19" t="s">
        <v>26</v>
      </c>
      <c r="H1396" s="33">
        <v>42639.613194444442</v>
      </c>
      <c r="I1396" s="33">
        <v>42639.75277777778</v>
      </c>
      <c r="J1396" s="1" t="s">
        <v>30</v>
      </c>
      <c r="K1396" s="14">
        <f t="shared" si="42"/>
        <v>0.13958333333721384</v>
      </c>
      <c r="L1396" s="15">
        <f t="shared" si="43"/>
        <v>0.13958333333721384</v>
      </c>
      <c r="M1396" s="16">
        <f>NETWORKDAYS.INTL(DATE(YEAR(H1396),MONTH(I1396),DAY(H1396)),DATE(YEAR(I1396),MONTH(I1396),DAY(I1396)),1,[1]LISTAFERIADOS!$B$2:$B$194)</f>
        <v>1</v>
      </c>
      <c r="N1396" s="17" t="str">
        <f>CONCATENATE(HOUR(Tabela132[[#This Row],[DATA INICIO]]),":",MINUTE(Tabela132[[#This Row],[DATA INICIO]]))</f>
        <v>14:43</v>
      </c>
      <c r="O1396" s="12"/>
    </row>
    <row r="1397" spans="1:15" ht="140.25" hidden="1" x14ac:dyDescent="0.25">
      <c r="A1397" s="30" t="s">
        <v>15</v>
      </c>
      <c r="B1397" s="23" t="s">
        <v>924</v>
      </c>
      <c r="C1397" s="31" t="s">
        <v>222</v>
      </c>
      <c r="D1397" s="32" t="s">
        <v>47</v>
      </c>
      <c r="E1397" s="11" t="str">
        <f>CONCATENATE(Tabela132[[#This Row],[TRAMITE_SETOR]],"_Atualiz")</f>
        <v>CLC_Atualiz</v>
      </c>
      <c r="F1397" s="12" t="s">
        <v>48</v>
      </c>
      <c r="G1397" s="12"/>
      <c r="H1397" s="33">
        <v>42639.75277777778</v>
      </c>
      <c r="I1397" s="33">
        <v>42641.777777777781</v>
      </c>
      <c r="J1397" s="1" t="s">
        <v>981</v>
      </c>
      <c r="K1397" s="14">
        <f t="shared" si="42"/>
        <v>2.0250000000014552</v>
      </c>
      <c r="L1397" s="15">
        <f t="shared" si="43"/>
        <v>2.0250000000014552</v>
      </c>
      <c r="M1397" s="16">
        <f>NETWORKDAYS.INTL(DATE(YEAR(H1397),MONTH(I1397),DAY(H1397)),DATE(YEAR(I1397),MONTH(I1397),DAY(I1397)),1,[1]LISTAFERIADOS!$B$2:$B$194)</f>
        <v>3</v>
      </c>
      <c r="N1397" s="17" t="str">
        <f>CONCATENATE(HOUR(Tabela132[[#This Row],[DATA INICIO]]),":",MINUTE(Tabela132[[#This Row],[DATA INICIO]]))</f>
        <v>18:4</v>
      </c>
      <c r="O1397" s="12"/>
    </row>
    <row r="1398" spans="1:15" ht="114.75" hidden="1" x14ac:dyDescent="0.25">
      <c r="A1398" s="30" t="s">
        <v>15</v>
      </c>
      <c r="B1398" s="23" t="s">
        <v>924</v>
      </c>
      <c r="C1398" s="31" t="s">
        <v>222</v>
      </c>
      <c r="D1398" s="32" t="s">
        <v>119</v>
      </c>
      <c r="E1398" s="11" t="str">
        <f>CONCATENATE(Tabela132[[#This Row],[TRAMITE_SETOR]],"_Atualiz")</f>
        <v>SASG_Atualiz</v>
      </c>
      <c r="F1398" s="12" t="s">
        <v>120</v>
      </c>
      <c r="G1398" s="12"/>
      <c r="H1398" s="33">
        <v>42641.777777777781</v>
      </c>
      <c r="I1398" s="33">
        <v>42642.643750000003</v>
      </c>
      <c r="J1398" s="1" t="s">
        <v>982</v>
      </c>
      <c r="K1398" s="14">
        <f t="shared" si="42"/>
        <v>0.86597222222189885</v>
      </c>
      <c r="L1398" s="15">
        <f t="shared" si="43"/>
        <v>0.86597222222189885</v>
      </c>
      <c r="M1398" s="16">
        <f>NETWORKDAYS.INTL(DATE(YEAR(H1398),MONTH(I1398),DAY(H1398)),DATE(YEAR(I1398),MONTH(I1398),DAY(I1398)),1,[1]LISTAFERIADOS!$B$2:$B$194)</f>
        <v>2</v>
      </c>
      <c r="N1398" s="17" t="str">
        <f>CONCATENATE(HOUR(Tabela132[[#This Row],[DATA INICIO]]),":",MINUTE(Tabela132[[#This Row],[DATA INICIO]]))</f>
        <v>18:40</v>
      </c>
      <c r="O1398" s="12"/>
    </row>
    <row r="1399" spans="1:15" ht="25.5" hidden="1" x14ac:dyDescent="0.25">
      <c r="A1399" s="30" t="s">
        <v>15</v>
      </c>
      <c r="B1399" s="23" t="s">
        <v>924</v>
      </c>
      <c r="C1399" s="31" t="s">
        <v>222</v>
      </c>
      <c r="D1399" s="32" t="s">
        <v>111</v>
      </c>
      <c r="E1399" s="11" t="str">
        <f>CONCATENATE(Tabela132[[#This Row],[TRAMITE_SETOR]],"_Atualiz")</f>
        <v>CSTA_Atualiz</v>
      </c>
      <c r="F1399" s="12" t="s">
        <v>112</v>
      </c>
      <c r="G1399" s="19" t="s">
        <v>26</v>
      </c>
      <c r="H1399" s="33">
        <v>42642.643750000003</v>
      </c>
      <c r="I1399" s="33">
        <v>42648.654861111114</v>
      </c>
      <c r="J1399" s="1" t="s">
        <v>983</v>
      </c>
      <c r="K1399" s="14">
        <f t="shared" si="42"/>
        <v>6.0111111111109494</v>
      </c>
      <c r="L1399" s="15">
        <f t="shared" si="43"/>
        <v>6.0111111111109494</v>
      </c>
      <c r="M1399" s="16">
        <f>NETWORKDAYS.INTL(DATE(YEAR(H1399),MONTH(I1399),DAY(H1399)),DATE(YEAR(I1399),MONTH(I1399),DAY(I1399)),1,[1]LISTAFERIADOS!$B$2:$B$194)</f>
        <v>-17</v>
      </c>
      <c r="N1399" s="17" t="str">
        <f>CONCATENATE(HOUR(Tabela132[[#This Row],[DATA INICIO]]),":",MINUTE(Tabela132[[#This Row],[DATA INICIO]]))</f>
        <v>15:27</v>
      </c>
      <c r="O1399" s="12"/>
    </row>
    <row r="1400" spans="1:15" hidden="1" x14ac:dyDescent="0.25">
      <c r="A1400" s="22" t="s">
        <v>113</v>
      </c>
      <c r="B1400" s="23" t="s">
        <v>924</v>
      </c>
      <c r="C1400" s="31" t="s">
        <v>222</v>
      </c>
      <c r="D1400" s="32" t="s">
        <v>114</v>
      </c>
      <c r="E1400" s="11" t="str">
        <f>CONCATENATE(Tabela132[[#This Row],[TRAMITE_SETOR]],"_Atualiz")</f>
        <v>SECGS_Atualiz</v>
      </c>
      <c r="F1400" s="12" t="s">
        <v>115</v>
      </c>
      <c r="G1400" s="19" t="s">
        <v>26</v>
      </c>
      <c r="H1400" s="33">
        <v>42648.654861111114</v>
      </c>
      <c r="I1400" s="33">
        <v>42649.517361111109</v>
      </c>
      <c r="J1400" s="1" t="s">
        <v>30</v>
      </c>
      <c r="K1400" s="14">
        <f t="shared" si="42"/>
        <v>0.86249999999563443</v>
      </c>
      <c r="L1400" s="15">
        <f t="shared" si="43"/>
        <v>0.86249999999563443</v>
      </c>
      <c r="M1400" s="16">
        <f>NETWORKDAYS.INTL(DATE(YEAR(H1400),MONTH(I1400),DAY(H1400)),DATE(YEAR(I1400),MONTH(I1400),DAY(I1400)),1,[1]LISTAFERIADOS!$B$2:$B$194)</f>
        <v>2</v>
      </c>
      <c r="N1400" s="17" t="str">
        <f>CONCATENATE(HOUR(Tabela132[[#This Row],[DATA INICIO]]),":",MINUTE(Tabela132[[#This Row],[DATA INICIO]]))</f>
        <v>15:43</v>
      </c>
      <c r="O1400" s="12"/>
    </row>
    <row r="1401" spans="1:15" ht="127.5" hidden="1" x14ac:dyDescent="0.25">
      <c r="A1401" s="30" t="s">
        <v>15</v>
      </c>
      <c r="B1401" s="23" t="s">
        <v>924</v>
      </c>
      <c r="C1401" s="31" t="s">
        <v>222</v>
      </c>
      <c r="D1401" s="32" t="s">
        <v>119</v>
      </c>
      <c r="E1401" s="11" t="str">
        <f>CONCATENATE(Tabela132[[#This Row],[TRAMITE_SETOR]],"_Atualiz")</f>
        <v>SASG_Atualiz</v>
      </c>
      <c r="F1401" s="12" t="s">
        <v>120</v>
      </c>
      <c r="G1401" s="12"/>
      <c r="H1401" s="33">
        <v>42649.517361111109</v>
      </c>
      <c r="I1401" s="33">
        <v>42661.788888888892</v>
      </c>
      <c r="J1401" s="1" t="s">
        <v>984</v>
      </c>
      <c r="K1401" s="14">
        <f t="shared" si="42"/>
        <v>12.271527777782467</v>
      </c>
      <c r="L1401" s="15">
        <f t="shared" si="43"/>
        <v>12.271527777782467</v>
      </c>
      <c r="M1401" s="16">
        <f>NETWORKDAYS.INTL(DATE(YEAR(H1401),MONTH(I1401),DAY(H1401)),DATE(YEAR(I1401),MONTH(I1401),DAY(I1401)),1,[1]LISTAFERIADOS!$B$2:$B$194)</f>
        <v>8</v>
      </c>
      <c r="N1401" s="17" t="str">
        <f>CONCATENATE(HOUR(Tabela132[[#This Row],[DATA INICIO]]),":",MINUTE(Tabela132[[#This Row],[DATA INICIO]]))</f>
        <v>12:25</v>
      </c>
      <c r="O1401" s="12"/>
    </row>
    <row r="1402" spans="1:15" ht="114.75" hidden="1" x14ac:dyDescent="0.25">
      <c r="A1402" s="30" t="s">
        <v>15</v>
      </c>
      <c r="B1402" s="23" t="s">
        <v>924</v>
      </c>
      <c r="C1402" s="31" t="s">
        <v>222</v>
      </c>
      <c r="D1402" s="32" t="s">
        <v>47</v>
      </c>
      <c r="E1402" s="11" t="str">
        <f>CONCATENATE(Tabela132[[#This Row],[TRAMITE_SETOR]],"_Atualiz")</f>
        <v>CLC_Atualiz</v>
      </c>
      <c r="F1402" s="12" t="s">
        <v>48</v>
      </c>
      <c r="G1402" s="12"/>
      <c r="H1402" s="33">
        <v>42661.788888888892</v>
      </c>
      <c r="I1402" s="33">
        <v>42683.629861111112</v>
      </c>
      <c r="J1402" s="1" t="s">
        <v>985</v>
      </c>
      <c r="K1402" s="14">
        <f t="shared" si="42"/>
        <v>21.840972222220444</v>
      </c>
      <c r="L1402" s="15">
        <f t="shared" si="43"/>
        <v>21.840972222220444</v>
      </c>
      <c r="M1402" s="16">
        <f>NETWORKDAYS.INTL(DATE(YEAR(H1402),MONTH(I1402),DAY(H1402)),DATE(YEAR(I1402),MONTH(I1402),DAY(I1402)),1,[1]LISTAFERIADOS!$B$2:$B$194)</f>
        <v>-6</v>
      </c>
      <c r="N1402" s="17" t="str">
        <f>CONCATENATE(HOUR(Tabela132[[#This Row],[DATA INICIO]]),":",MINUTE(Tabela132[[#This Row],[DATA INICIO]]))</f>
        <v>18:56</v>
      </c>
      <c r="O1402" s="12"/>
    </row>
    <row r="1403" spans="1:15" ht="89.25" hidden="1" x14ac:dyDescent="0.25">
      <c r="A1403" s="30" t="s">
        <v>15</v>
      </c>
      <c r="B1403" s="23" t="s">
        <v>924</v>
      </c>
      <c r="C1403" s="31" t="s">
        <v>222</v>
      </c>
      <c r="D1403" s="32" t="s">
        <v>111</v>
      </c>
      <c r="E1403" s="11" t="str">
        <f>CONCATENATE(Tabela132[[#This Row],[TRAMITE_SETOR]],"_Atualiz")</f>
        <v>CSTA_Atualiz</v>
      </c>
      <c r="F1403" s="12" t="s">
        <v>112</v>
      </c>
      <c r="G1403" s="19" t="s">
        <v>26</v>
      </c>
      <c r="H1403" s="33">
        <v>42683.629861111112</v>
      </c>
      <c r="I1403" s="33">
        <v>42683.707638888889</v>
      </c>
      <c r="J1403" s="1" t="s">
        <v>986</v>
      </c>
      <c r="K1403" s="14">
        <f t="shared" si="42"/>
        <v>7.7777777776645962E-2</v>
      </c>
      <c r="L1403" s="15">
        <f t="shared" si="43"/>
        <v>7.7777777776645962E-2</v>
      </c>
      <c r="M1403" s="16">
        <f>NETWORKDAYS.INTL(DATE(YEAR(H1403),MONTH(I1403),DAY(H1403)),DATE(YEAR(I1403),MONTH(I1403),DAY(I1403)),1,[1]LISTAFERIADOS!$B$2:$B$194)</f>
        <v>1</v>
      </c>
      <c r="N1403" s="17" t="str">
        <f>CONCATENATE(HOUR(Tabela132[[#This Row],[DATA INICIO]]),":",MINUTE(Tabela132[[#This Row],[DATA INICIO]]))</f>
        <v>15:7</v>
      </c>
      <c r="O1403" s="12"/>
    </row>
    <row r="1404" spans="1:15" hidden="1" x14ac:dyDescent="0.25">
      <c r="A1404" s="22" t="s">
        <v>113</v>
      </c>
      <c r="B1404" s="23" t="s">
        <v>924</v>
      </c>
      <c r="C1404" s="31" t="s">
        <v>222</v>
      </c>
      <c r="D1404" s="32" t="s">
        <v>114</v>
      </c>
      <c r="E1404" s="11" t="str">
        <f>CONCATENATE(Tabela132[[#This Row],[TRAMITE_SETOR]],"_Atualiz")</f>
        <v>SECGS_Atualiz</v>
      </c>
      <c r="F1404" s="12" t="s">
        <v>115</v>
      </c>
      <c r="G1404" s="19" t="s">
        <v>26</v>
      </c>
      <c r="H1404" s="33">
        <v>42683.707638888889</v>
      </c>
      <c r="I1404" s="33">
        <v>42683.718055555553</v>
      </c>
      <c r="J1404" s="1" t="s">
        <v>30</v>
      </c>
      <c r="K1404" s="14">
        <f t="shared" si="42"/>
        <v>1.0416666664241347E-2</v>
      </c>
      <c r="L1404" s="15">
        <f t="shared" si="43"/>
        <v>1.0416666664241347E-2</v>
      </c>
      <c r="M1404" s="16">
        <f>NETWORKDAYS.INTL(DATE(YEAR(H1404),MONTH(I1404),DAY(H1404)),DATE(YEAR(I1404),MONTH(I1404),DAY(I1404)),1,[1]LISTAFERIADOS!$B$2:$B$194)</f>
        <v>1</v>
      </c>
      <c r="N1404" s="17" t="str">
        <f>CONCATENATE(HOUR(Tabela132[[#This Row],[DATA INICIO]]),":",MINUTE(Tabela132[[#This Row],[DATA INICIO]]))</f>
        <v>16:59</v>
      </c>
      <c r="O1404" s="12"/>
    </row>
    <row r="1405" spans="1:15" ht="102" hidden="1" x14ac:dyDescent="0.25">
      <c r="A1405" s="30" t="s">
        <v>15</v>
      </c>
      <c r="B1405" s="23" t="s">
        <v>924</v>
      </c>
      <c r="C1405" s="31" t="s">
        <v>222</v>
      </c>
      <c r="D1405" s="32" t="s">
        <v>122</v>
      </c>
      <c r="E1405" s="11" t="str">
        <f>CONCATENATE(Tabela132[[#This Row],[TRAMITE_SETOR]],"_Atualiz")</f>
        <v>SECGA_Atualiz</v>
      </c>
      <c r="F1405" s="12" t="s">
        <v>123</v>
      </c>
      <c r="G1405" s="12"/>
      <c r="H1405" s="33">
        <v>42683.718055555553</v>
      </c>
      <c r="I1405" s="33">
        <v>42683.851388888892</v>
      </c>
      <c r="J1405" s="1" t="s">
        <v>987</v>
      </c>
      <c r="K1405" s="14">
        <f t="shared" si="42"/>
        <v>0.13333333333866904</v>
      </c>
      <c r="L1405" s="15">
        <f t="shared" si="43"/>
        <v>0.13333333333866904</v>
      </c>
      <c r="M1405" s="16">
        <f>NETWORKDAYS.INTL(DATE(YEAR(H1405),MONTH(I1405),DAY(H1405)),DATE(YEAR(I1405),MONTH(I1405),DAY(I1405)),1,[1]LISTAFERIADOS!$B$2:$B$194)</f>
        <v>1</v>
      </c>
      <c r="N1405" s="17" t="str">
        <f>CONCATENATE(HOUR(Tabela132[[#This Row],[DATA INICIO]]),":",MINUTE(Tabela132[[#This Row],[DATA INICIO]]))</f>
        <v>17:14</v>
      </c>
      <c r="O1405" s="12"/>
    </row>
    <row r="1406" spans="1:15" ht="51" hidden="1" x14ac:dyDescent="0.25">
      <c r="A1406" s="34" t="s">
        <v>15</v>
      </c>
      <c r="B1406" s="35" t="s">
        <v>924</v>
      </c>
      <c r="C1406" s="36" t="s">
        <v>222</v>
      </c>
      <c r="D1406" s="32" t="s">
        <v>47</v>
      </c>
      <c r="E1406" s="11" t="str">
        <f>CONCATENATE(Tabela132[[#This Row],[TRAMITE_SETOR]],"_Atualiz")</f>
        <v>CLC_Atualiz</v>
      </c>
      <c r="F1406" s="12" t="s">
        <v>48</v>
      </c>
      <c r="G1406" s="12"/>
      <c r="H1406" s="37">
        <v>42683.851388888892</v>
      </c>
      <c r="I1406" s="36" t="s">
        <v>20</v>
      </c>
      <c r="J1406" s="38" t="s">
        <v>988</v>
      </c>
      <c r="K1406" s="39">
        <f t="shared" si="42"/>
        <v>0</v>
      </c>
      <c r="L1406" s="15">
        <f t="shared" si="43"/>
        <v>0</v>
      </c>
      <c r="M1406" s="16" t="e">
        <f>NETWORKDAYS.INTL(DATE(YEAR(H1406),MONTH(I1406),DAY(H1406)),DATE(YEAR(I1406),MONTH(I1406),DAY(I1406)),1,[1]LISTAFERIADOS!$B$2:$B$194)</f>
        <v>#VALUE!</v>
      </c>
      <c r="N1406" s="17" t="str">
        <f>CONCATENATE(HOUR(Tabela132[[#This Row],[DATA INICIO]]),":",MINUTE(Tabela132[[#This Row],[DATA INICIO]]))</f>
        <v>20:26</v>
      </c>
      <c r="O1406" s="12"/>
    </row>
    <row r="1407" spans="1:15" hidden="1" x14ac:dyDescent="0.25">
      <c r="A1407" s="30" t="s">
        <v>113</v>
      </c>
      <c r="B1407" s="23" t="s">
        <v>989</v>
      </c>
      <c r="C1407" s="31" t="s">
        <v>222</v>
      </c>
      <c r="D1407" s="32" t="s">
        <v>302</v>
      </c>
      <c r="E1407" s="11" t="str">
        <f>CONCATENATE(Tabela132[[#This Row],[TRAMITE_SETOR]],"_Atualiz")</f>
        <v>SMIC_Atualiz</v>
      </c>
      <c r="F1407" s="12" t="s">
        <v>303</v>
      </c>
      <c r="G1407" s="19" t="s">
        <v>26</v>
      </c>
      <c r="H1407" s="25">
        <v>42376.779166666667</v>
      </c>
      <c r="I1407" s="25">
        <v>42439.779166666667</v>
      </c>
      <c r="J1407" s="1" t="s">
        <v>20</v>
      </c>
      <c r="K1407" s="39">
        <f t="shared" si="42"/>
        <v>63</v>
      </c>
      <c r="L1407" s="15">
        <f t="shared" si="43"/>
        <v>63</v>
      </c>
      <c r="M1407" s="16">
        <f>NETWORKDAYS.INTL(DATE(YEAR(H1407),MONTH(I1407),DAY(H1407)),DATE(YEAR(I1407),MONTH(I1407),DAY(I1407)),1,[1]LISTAFERIADOS!$B$2:$B$194)</f>
        <v>4</v>
      </c>
      <c r="N1407" s="17" t="str">
        <f>CONCATENATE(HOUR(Tabela132[[#This Row],[DATA INICIO]]),":",MINUTE(Tabela132[[#This Row],[DATA INICIO]]))</f>
        <v>18:42</v>
      </c>
      <c r="O1407" s="12"/>
    </row>
    <row r="1408" spans="1:15" ht="25.5" hidden="1" x14ac:dyDescent="0.25">
      <c r="A1408" s="30" t="s">
        <v>113</v>
      </c>
      <c r="B1408" s="23" t="s">
        <v>989</v>
      </c>
      <c r="C1408" s="31" t="s">
        <v>222</v>
      </c>
      <c r="D1408" s="32" t="s">
        <v>144</v>
      </c>
      <c r="E1408" s="11" t="str">
        <f>CONCATENATE(Tabela132[[#This Row],[TRAMITE_SETOR]],"_Atualiz")</f>
        <v>CIP_Atualiz</v>
      </c>
      <c r="F1408" s="12" t="s">
        <v>29</v>
      </c>
      <c r="G1408" s="19" t="s">
        <v>26</v>
      </c>
      <c r="H1408" s="25">
        <v>42439.779166666667</v>
      </c>
      <c r="I1408" s="25">
        <v>42446.602083333331</v>
      </c>
      <c r="J1408" s="1" t="s">
        <v>990</v>
      </c>
      <c r="K1408" s="39">
        <f t="shared" si="42"/>
        <v>6.8229166666642413</v>
      </c>
      <c r="L1408" s="15">
        <f t="shared" si="43"/>
        <v>6.8229166666642413</v>
      </c>
      <c r="M1408" s="16">
        <f>NETWORKDAYS.INTL(DATE(YEAR(H1408),MONTH(I1408),DAY(H1408)),DATE(YEAR(I1408),MONTH(I1408),DAY(I1408)),1,[1]LISTAFERIADOS!$B$2:$B$194)</f>
        <v>6</v>
      </c>
      <c r="N1408" s="17" t="str">
        <f>CONCATENATE(HOUR(Tabela132[[#This Row],[DATA INICIO]]),":",MINUTE(Tabela132[[#This Row],[DATA INICIO]]))</f>
        <v>18:42</v>
      </c>
      <c r="O1408" s="12"/>
    </row>
    <row r="1409" spans="1:15" ht="38.25" hidden="1" x14ac:dyDescent="0.25">
      <c r="A1409" s="30" t="s">
        <v>113</v>
      </c>
      <c r="B1409" s="23" t="s">
        <v>989</v>
      </c>
      <c r="C1409" s="31" t="s">
        <v>222</v>
      </c>
      <c r="D1409" s="32" t="s">
        <v>302</v>
      </c>
      <c r="E1409" s="11" t="str">
        <f>CONCATENATE(Tabela132[[#This Row],[TRAMITE_SETOR]],"_Atualiz")</f>
        <v>SMIC_Atualiz</v>
      </c>
      <c r="F1409" s="12" t="s">
        <v>303</v>
      </c>
      <c r="G1409" s="19" t="s">
        <v>26</v>
      </c>
      <c r="H1409" s="25">
        <v>42446.602083333331</v>
      </c>
      <c r="I1409" s="25">
        <v>42450.728472222225</v>
      </c>
      <c r="J1409" s="1" t="s">
        <v>991</v>
      </c>
      <c r="K1409" s="39">
        <f t="shared" si="42"/>
        <v>4.1263888888934162</v>
      </c>
      <c r="L1409" s="15">
        <f t="shared" si="43"/>
        <v>4.1263888888934162</v>
      </c>
      <c r="M1409" s="16">
        <f>NETWORKDAYS.INTL(DATE(YEAR(H1409),MONTH(I1409),DAY(H1409)),DATE(YEAR(I1409),MONTH(I1409),DAY(I1409)),1,[1]LISTAFERIADOS!$B$2:$B$194)</f>
        <v>3</v>
      </c>
      <c r="N1409" s="17" t="str">
        <f>CONCATENATE(HOUR(Tabela132[[#This Row],[DATA INICIO]]),":",MINUTE(Tabela132[[#This Row],[DATA INICIO]]))</f>
        <v>14:27</v>
      </c>
      <c r="O1409" s="12"/>
    </row>
    <row r="1410" spans="1:15" ht="38.25" hidden="1" x14ac:dyDescent="0.25">
      <c r="A1410" s="30" t="s">
        <v>113</v>
      </c>
      <c r="B1410" s="23" t="s">
        <v>989</v>
      </c>
      <c r="C1410" s="31" t="s">
        <v>222</v>
      </c>
      <c r="D1410" s="32" t="s">
        <v>144</v>
      </c>
      <c r="E1410" s="11" t="str">
        <f>CONCATENATE(Tabela132[[#This Row],[TRAMITE_SETOR]],"_Atualiz")</f>
        <v>CIP_Atualiz</v>
      </c>
      <c r="F1410" s="12" t="s">
        <v>29</v>
      </c>
      <c r="G1410" s="19" t="s">
        <v>26</v>
      </c>
      <c r="H1410" s="25">
        <v>42450.728472222225</v>
      </c>
      <c r="I1410" s="25">
        <v>42457.51458333333</v>
      </c>
      <c r="J1410" s="1" t="s">
        <v>992</v>
      </c>
      <c r="K1410" s="39">
        <f t="shared" ref="K1410:K1455" si="44">IF(OR(H1410="-",I1410="-"),0,I1410-H1410)</f>
        <v>6.7861111111051287</v>
      </c>
      <c r="L1410" s="15">
        <f t="shared" ref="L1410:L1473" si="45">K1410</f>
        <v>6.7861111111051287</v>
      </c>
      <c r="M1410" s="16">
        <f>NETWORKDAYS.INTL(DATE(YEAR(H1410),MONTH(I1410),DAY(H1410)),DATE(YEAR(I1410),MONTH(I1410),DAY(I1410)),1,[1]LISTAFERIADOS!$B$2:$B$194)</f>
        <v>3</v>
      </c>
      <c r="N1410" s="17" t="str">
        <f>CONCATENATE(HOUR(Tabela132[[#This Row],[DATA INICIO]]),":",MINUTE(Tabela132[[#This Row],[DATA INICIO]]))</f>
        <v>17:29</v>
      </c>
      <c r="O1410" s="12"/>
    </row>
    <row r="1411" spans="1:15" ht="140.25" hidden="1" x14ac:dyDescent="0.25">
      <c r="A1411" s="30" t="s">
        <v>113</v>
      </c>
      <c r="B1411" s="23" t="s">
        <v>989</v>
      </c>
      <c r="C1411" s="31" t="s">
        <v>222</v>
      </c>
      <c r="D1411" s="32" t="s">
        <v>302</v>
      </c>
      <c r="E1411" s="11" t="str">
        <f>CONCATENATE(Tabela132[[#This Row],[TRAMITE_SETOR]],"_Atualiz")</f>
        <v>SMIC_Atualiz</v>
      </c>
      <c r="F1411" s="12" t="s">
        <v>303</v>
      </c>
      <c r="G1411" s="19" t="s">
        <v>26</v>
      </c>
      <c r="H1411" s="25">
        <v>42457.51458333333</v>
      </c>
      <c r="I1411" s="25">
        <v>42460.782638888886</v>
      </c>
      <c r="J1411" s="1" t="s">
        <v>993</v>
      </c>
      <c r="K1411" s="39">
        <f t="shared" si="44"/>
        <v>3.2680555555562023</v>
      </c>
      <c r="L1411" s="15">
        <f t="shared" si="45"/>
        <v>3.2680555555562023</v>
      </c>
      <c r="M1411" s="16">
        <f>NETWORKDAYS.INTL(DATE(YEAR(H1411),MONTH(I1411),DAY(H1411)),DATE(YEAR(I1411),MONTH(I1411),DAY(I1411)),1,[1]LISTAFERIADOS!$B$2:$B$194)</f>
        <v>4</v>
      </c>
      <c r="N1411" s="17" t="str">
        <f>CONCATENATE(HOUR(Tabela132[[#This Row],[DATA INICIO]]),":",MINUTE(Tabela132[[#This Row],[DATA INICIO]]))</f>
        <v>12:21</v>
      </c>
      <c r="O1411" s="12"/>
    </row>
    <row r="1412" spans="1:15" ht="38.25" hidden="1" x14ac:dyDescent="0.25">
      <c r="A1412" s="30" t="s">
        <v>113</v>
      </c>
      <c r="B1412" s="23" t="s">
        <v>989</v>
      </c>
      <c r="C1412" s="31" t="s">
        <v>222</v>
      </c>
      <c r="D1412" s="32" t="s">
        <v>144</v>
      </c>
      <c r="E1412" s="11" t="str">
        <f>CONCATENATE(Tabela132[[#This Row],[TRAMITE_SETOR]],"_Atualiz")</f>
        <v>CIP_Atualiz</v>
      </c>
      <c r="F1412" s="12" t="s">
        <v>29</v>
      </c>
      <c r="G1412" s="19" t="s">
        <v>26</v>
      </c>
      <c r="H1412" s="25">
        <v>42460.782638888886</v>
      </c>
      <c r="I1412" s="25">
        <v>42461.533333333333</v>
      </c>
      <c r="J1412" s="1" t="s">
        <v>499</v>
      </c>
      <c r="K1412" s="39">
        <f t="shared" si="44"/>
        <v>0.75069444444670808</v>
      </c>
      <c r="L1412" s="15">
        <f t="shared" si="45"/>
        <v>0.75069444444670808</v>
      </c>
      <c r="M1412" s="16">
        <f>NETWORKDAYS.INTL(DATE(YEAR(H1412),MONTH(I1412),DAY(H1412)),DATE(YEAR(I1412),MONTH(I1412),DAY(I1412)),1,[1]LISTAFERIADOS!$B$2:$B$194)</f>
        <v>-20</v>
      </c>
      <c r="N1412" s="17" t="str">
        <f>CONCATENATE(HOUR(Tabela132[[#This Row],[DATA INICIO]]),":",MINUTE(Tabela132[[#This Row],[DATA INICIO]]))</f>
        <v>18:47</v>
      </c>
      <c r="O1412" s="12"/>
    </row>
    <row r="1413" spans="1:15" ht="102" hidden="1" x14ac:dyDescent="0.25">
      <c r="A1413" s="30" t="s">
        <v>113</v>
      </c>
      <c r="B1413" s="23" t="s">
        <v>989</v>
      </c>
      <c r="C1413" s="31" t="s">
        <v>222</v>
      </c>
      <c r="D1413" s="32" t="s">
        <v>35</v>
      </c>
      <c r="E1413" s="11" t="str">
        <f>CONCATENATE(Tabela132[[#This Row],[TRAMITE_SETOR]],"_Atualiz")</f>
        <v>SECADM_Atualiz</v>
      </c>
      <c r="F1413" s="12" t="s">
        <v>36</v>
      </c>
      <c r="G1413" s="12"/>
      <c r="H1413" s="25">
        <v>42461.533333333333</v>
      </c>
      <c r="I1413" s="25">
        <v>42461.650694444441</v>
      </c>
      <c r="J1413" s="1" t="s">
        <v>994</v>
      </c>
      <c r="K1413" s="39">
        <f t="shared" si="44"/>
        <v>0.11736111110803904</v>
      </c>
      <c r="L1413" s="15">
        <f t="shared" si="45"/>
        <v>0.11736111110803904</v>
      </c>
      <c r="M1413" s="16">
        <f>NETWORKDAYS.INTL(DATE(YEAR(H1413),MONTH(I1413),DAY(H1413)),DATE(YEAR(I1413),MONTH(I1413),DAY(I1413)),1,[1]LISTAFERIADOS!$B$2:$B$194)</f>
        <v>1</v>
      </c>
      <c r="N1413" s="17" t="str">
        <f>CONCATENATE(HOUR(Tabela132[[#This Row],[DATA INICIO]]),":",MINUTE(Tabela132[[#This Row],[DATA INICIO]]))</f>
        <v>12:48</v>
      </c>
      <c r="O1413" s="12"/>
    </row>
    <row r="1414" spans="1:15" ht="38.25" hidden="1" x14ac:dyDescent="0.25">
      <c r="A1414" s="30" t="s">
        <v>113</v>
      </c>
      <c r="B1414" s="23" t="s">
        <v>989</v>
      </c>
      <c r="C1414" s="31" t="s">
        <v>222</v>
      </c>
      <c r="D1414" s="32" t="s">
        <v>47</v>
      </c>
      <c r="E1414" s="11" t="str">
        <f>CONCATENATE(Tabela132[[#This Row],[TRAMITE_SETOR]],"_Atualiz")</f>
        <v>CLC_Atualiz</v>
      </c>
      <c r="F1414" s="12" t="s">
        <v>48</v>
      </c>
      <c r="G1414" s="12"/>
      <c r="H1414" s="25">
        <v>42461.650694444441</v>
      </c>
      <c r="I1414" s="25">
        <v>42461.75</v>
      </c>
      <c r="J1414" s="1" t="s">
        <v>995</v>
      </c>
      <c r="K1414" s="39">
        <f t="shared" si="44"/>
        <v>9.930555555911269E-2</v>
      </c>
      <c r="L1414" s="15">
        <f t="shared" si="45"/>
        <v>9.930555555911269E-2</v>
      </c>
      <c r="M1414" s="16">
        <f>NETWORKDAYS.INTL(DATE(YEAR(H1414),MONTH(I1414),DAY(H1414)),DATE(YEAR(I1414),MONTH(I1414),DAY(I1414)),1,[1]LISTAFERIADOS!$B$2:$B$194)</f>
        <v>1</v>
      </c>
      <c r="N1414" s="17" t="str">
        <f>CONCATENATE(HOUR(Tabela132[[#This Row],[DATA INICIO]]),":",MINUTE(Tabela132[[#This Row],[DATA INICIO]]))</f>
        <v>15:37</v>
      </c>
      <c r="O1414" s="12"/>
    </row>
    <row r="1415" spans="1:15" hidden="1" x14ac:dyDescent="0.25">
      <c r="A1415" s="30" t="s">
        <v>113</v>
      </c>
      <c r="B1415" s="23" t="s">
        <v>989</v>
      </c>
      <c r="C1415" s="31" t="s">
        <v>222</v>
      </c>
      <c r="D1415" s="32" t="s">
        <v>50</v>
      </c>
      <c r="E1415" s="11" t="str">
        <f>CONCATENATE(Tabela132[[#This Row],[TRAMITE_SETOR]],"_Atualiz")</f>
        <v>SC_Atualiz</v>
      </c>
      <c r="F1415" s="12" t="s">
        <v>51</v>
      </c>
      <c r="G1415" s="12"/>
      <c r="H1415" s="25">
        <v>42461.75</v>
      </c>
      <c r="I1415" s="25">
        <v>42534.772222222222</v>
      </c>
      <c r="J1415" s="1" t="s">
        <v>232</v>
      </c>
      <c r="K1415" s="39">
        <f t="shared" si="44"/>
        <v>73.022222222221899</v>
      </c>
      <c r="L1415" s="15">
        <f t="shared" si="45"/>
        <v>73.022222222221899</v>
      </c>
      <c r="M1415" s="16">
        <f>NETWORKDAYS.INTL(DATE(YEAR(H1415),MONTH(I1415),DAY(H1415)),DATE(YEAR(I1415),MONTH(I1415),DAY(I1415)),1,[1]LISTAFERIADOS!$B$2:$B$194)</f>
        <v>9</v>
      </c>
      <c r="N1415" s="17" t="str">
        <f>CONCATENATE(HOUR(Tabela132[[#This Row],[DATA INICIO]]),":",MINUTE(Tabela132[[#This Row],[DATA INICIO]]))</f>
        <v>18:0</v>
      </c>
      <c r="O1415" s="12"/>
    </row>
    <row r="1416" spans="1:15" ht="25.5" hidden="1" x14ac:dyDescent="0.25">
      <c r="A1416" s="30" t="s">
        <v>113</v>
      </c>
      <c r="B1416" s="23" t="s">
        <v>989</v>
      </c>
      <c r="C1416" s="31" t="s">
        <v>222</v>
      </c>
      <c r="D1416" s="32" t="s">
        <v>47</v>
      </c>
      <c r="E1416" s="11" t="str">
        <f>CONCATENATE(Tabela132[[#This Row],[TRAMITE_SETOR]],"_Atualiz")</f>
        <v>CLC_Atualiz</v>
      </c>
      <c r="F1416" s="12" t="s">
        <v>48</v>
      </c>
      <c r="G1416" s="12"/>
      <c r="H1416" s="25">
        <v>42534.772222222222</v>
      </c>
      <c r="I1416" s="25">
        <v>42535.770138888889</v>
      </c>
      <c r="J1416" s="1" t="s">
        <v>167</v>
      </c>
      <c r="K1416" s="39">
        <f t="shared" si="44"/>
        <v>0.99791666666715173</v>
      </c>
      <c r="L1416" s="15">
        <f t="shared" si="45"/>
        <v>0.99791666666715173</v>
      </c>
      <c r="M1416" s="16">
        <f>NETWORKDAYS.INTL(DATE(YEAR(H1416),MONTH(I1416),DAY(H1416)),DATE(YEAR(I1416),MONTH(I1416),DAY(I1416)),1,[1]LISTAFERIADOS!$B$2:$B$194)</f>
        <v>2</v>
      </c>
      <c r="N1416" s="17" t="str">
        <f>CONCATENATE(HOUR(Tabela132[[#This Row],[DATA INICIO]]),":",MINUTE(Tabela132[[#This Row],[DATA INICIO]]))</f>
        <v>18:32</v>
      </c>
      <c r="O1416" s="12"/>
    </row>
    <row r="1417" spans="1:15" ht="76.5" hidden="1" x14ac:dyDescent="0.25">
      <c r="A1417" s="30" t="s">
        <v>113</v>
      </c>
      <c r="B1417" s="23" t="s">
        <v>989</v>
      </c>
      <c r="C1417" s="31" t="s">
        <v>222</v>
      </c>
      <c r="D1417" s="32" t="s">
        <v>38</v>
      </c>
      <c r="E1417" s="11" t="str">
        <f>CONCATENATE(Tabela132[[#This Row],[TRAMITE_SETOR]],"_Atualiz")</f>
        <v>SPO_Atualiz</v>
      </c>
      <c r="F1417" s="12" t="s">
        <v>39</v>
      </c>
      <c r="G1417" s="12"/>
      <c r="H1417" s="25">
        <v>42535.770138888889</v>
      </c>
      <c r="I1417" s="25">
        <v>42556.624305555553</v>
      </c>
      <c r="J1417" s="1" t="s">
        <v>359</v>
      </c>
      <c r="K1417" s="39">
        <f t="shared" si="44"/>
        <v>20.854166666664241</v>
      </c>
      <c r="L1417" s="15">
        <f t="shared" si="45"/>
        <v>20.854166666664241</v>
      </c>
      <c r="M1417" s="16">
        <f>NETWORKDAYS.INTL(DATE(YEAR(H1417),MONTH(I1417),DAY(H1417)),DATE(YEAR(I1417),MONTH(I1417),DAY(I1417)),1,[1]LISTAFERIADOS!$B$2:$B$194)</f>
        <v>-8</v>
      </c>
      <c r="N1417" s="17" t="str">
        <f>CONCATENATE(HOUR(Tabela132[[#This Row],[DATA INICIO]]),":",MINUTE(Tabela132[[#This Row],[DATA INICIO]]))</f>
        <v>18:29</v>
      </c>
      <c r="O1417" s="12"/>
    </row>
    <row r="1418" spans="1:15" ht="102" hidden="1" x14ac:dyDescent="0.25">
      <c r="A1418" s="30" t="s">
        <v>113</v>
      </c>
      <c r="B1418" s="23" t="s">
        <v>989</v>
      </c>
      <c r="C1418" s="31" t="s">
        <v>222</v>
      </c>
      <c r="D1418" s="32" t="s">
        <v>35</v>
      </c>
      <c r="E1418" s="11" t="str">
        <f>CONCATENATE(Tabela132[[#This Row],[TRAMITE_SETOR]],"_Atualiz")</f>
        <v>SECADM_Atualiz</v>
      </c>
      <c r="F1418" s="12" t="s">
        <v>36</v>
      </c>
      <c r="G1418" s="12"/>
      <c r="H1418" s="25">
        <v>42556.624305555553</v>
      </c>
      <c r="I1418" s="25">
        <v>42556.710416666669</v>
      </c>
      <c r="J1418" s="1" t="s">
        <v>996</v>
      </c>
      <c r="K1418" s="39">
        <f t="shared" si="44"/>
        <v>8.6111111115314998E-2</v>
      </c>
      <c r="L1418" s="15">
        <f t="shared" si="45"/>
        <v>8.6111111115314998E-2</v>
      </c>
      <c r="M1418" s="16">
        <f>NETWORKDAYS.INTL(DATE(YEAR(H1418),MONTH(I1418),DAY(H1418)),DATE(YEAR(I1418),MONTH(I1418),DAY(I1418)),1,[1]LISTAFERIADOS!$B$2:$B$194)</f>
        <v>1</v>
      </c>
      <c r="N1418" s="17" t="str">
        <f>CONCATENATE(HOUR(Tabela132[[#This Row],[DATA INICIO]]),":",MINUTE(Tabela132[[#This Row],[DATA INICIO]]))</f>
        <v>14:59</v>
      </c>
      <c r="O1418" s="12"/>
    </row>
    <row r="1419" spans="1:15" ht="140.25" hidden="1" x14ac:dyDescent="0.25">
      <c r="A1419" s="30" t="s">
        <v>113</v>
      </c>
      <c r="B1419" s="23" t="s">
        <v>989</v>
      </c>
      <c r="C1419" s="31" t="s">
        <v>222</v>
      </c>
      <c r="D1419" s="32" t="s">
        <v>47</v>
      </c>
      <c r="E1419" s="11" t="str">
        <f>CONCATENATE(Tabela132[[#This Row],[TRAMITE_SETOR]],"_Atualiz")</f>
        <v>CLC_Atualiz</v>
      </c>
      <c r="F1419" s="12" t="s">
        <v>48</v>
      </c>
      <c r="G1419" s="12"/>
      <c r="H1419" s="25">
        <v>42556.710416666669</v>
      </c>
      <c r="I1419" s="25">
        <v>42556.782638888886</v>
      </c>
      <c r="J1419" s="1" t="s">
        <v>997</v>
      </c>
      <c r="K1419" s="39">
        <f t="shared" si="44"/>
        <v>7.2222222217533272E-2</v>
      </c>
      <c r="L1419" s="15">
        <f t="shared" si="45"/>
        <v>7.2222222217533272E-2</v>
      </c>
      <c r="M1419" s="16">
        <f>NETWORKDAYS.INTL(DATE(YEAR(H1419),MONTH(I1419),DAY(H1419)),DATE(YEAR(I1419),MONTH(I1419),DAY(I1419)),1,[1]LISTAFERIADOS!$B$2:$B$194)</f>
        <v>1</v>
      </c>
      <c r="N1419" s="17" t="str">
        <f>CONCATENATE(HOUR(Tabela132[[#This Row],[DATA INICIO]]),":",MINUTE(Tabela132[[#This Row],[DATA INICIO]]))</f>
        <v>17:3</v>
      </c>
      <c r="O1419" s="12"/>
    </row>
    <row r="1420" spans="1:15" ht="63.75" hidden="1" x14ac:dyDescent="0.25">
      <c r="A1420" s="30" t="s">
        <v>113</v>
      </c>
      <c r="B1420" s="23" t="s">
        <v>989</v>
      </c>
      <c r="C1420" s="31" t="s">
        <v>222</v>
      </c>
      <c r="D1420" s="32" t="s">
        <v>50</v>
      </c>
      <c r="E1420" s="11" t="str">
        <f>CONCATENATE(Tabela132[[#This Row],[TRAMITE_SETOR]],"_Atualiz")</f>
        <v>SC_Atualiz</v>
      </c>
      <c r="F1420" s="12" t="s">
        <v>51</v>
      </c>
      <c r="G1420" s="12"/>
      <c r="H1420" s="25">
        <v>42556.782638888886</v>
      </c>
      <c r="I1420" s="25">
        <v>42565.574999999997</v>
      </c>
      <c r="J1420" s="1" t="s">
        <v>235</v>
      </c>
      <c r="K1420" s="39">
        <f t="shared" si="44"/>
        <v>8.7923611111109494</v>
      </c>
      <c r="L1420" s="15">
        <f t="shared" si="45"/>
        <v>8.7923611111109494</v>
      </c>
      <c r="M1420" s="16">
        <f>NETWORKDAYS.INTL(DATE(YEAR(H1420),MONTH(I1420),DAY(H1420)),DATE(YEAR(I1420),MONTH(I1420),DAY(I1420)),1,[1]LISTAFERIADOS!$B$2:$B$194)</f>
        <v>8</v>
      </c>
      <c r="N1420" s="17" t="str">
        <f>CONCATENATE(HOUR(Tabela132[[#This Row],[DATA INICIO]]),":",MINUTE(Tabela132[[#This Row],[DATA INICIO]]))</f>
        <v>18:47</v>
      </c>
      <c r="O1420" s="12"/>
    </row>
    <row r="1421" spans="1:15" ht="51" hidden="1" x14ac:dyDescent="0.25">
      <c r="A1421" s="30" t="s">
        <v>113</v>
      </c>
      <c r="B1421" s="23" t="s">
        <v>989</v>
      </c>
      <c r="C1421" s="31" t="s">
        <v>222</v>
      </c>
      <c r="D1421" s="32" t="s">
        <v>47</v>
      </c>
      <c r="E1421" s="11" t="str">
        <f>CONCATENATE(Tabela132[[#This Row],[TRAMITE_SETOR]],"_Atualiz")</f>
        <v>CLC_Atualiz</v>
      </c>
      <c r="F1421" s="12" t="s">
        <v>48</v>
      </c>
      <c r="G1421" s="12"/>
      <c r="H1421" s="25">
        <v>42565.574999999997</v>
      </c>
      <c r="I1421" s="25">
        <v>42565.59652777778</v>
      </c>
      <c r="J1421" s="1" t="s">
        <v>998</v>
      </c>
      <c r="K1421" s="39">
        <f t="shared" si="44"/>
        <v>2.1527777782466728E-2</v>
      </c>
      <c r="L1421" s="15">
        <f t="shared" si="45"/>
        <v>2.1527777782466728E-2</v>
      </c>
      <c r="M1421" s="16">
        <f>NETWORKDAYS.INTL(DATE(YEAR(H1421),MONTH(I1421),DAY(H1421)),DATE(YEAR(I1421),MONTH(I1421),DAY(I1421)),1,[1]LISTAFERIADOS!$B$2:$B$194)</f>
        <v>1</v>
      </c>
      <c r="N1421" s="17" t="str">
        <f>CONCATENATE(HOUR(Tabela132[[#This Row],[DATA INICIO]]),":",MINUTE(Tabela132[[#This Row],[DATA INICIO]]))</f>
        <v>13:48</v>
      </c>
      <c r="O1421" s="12"/>
    </row>
    <row r="1422" spans="1:15" ht="76.5" hidden="1" x14ac:dyDescent="0.25">
      <c r="A1422" s="30" t="s">
        <v>113</v>
      </c>
      <c r="B1422" s="23" t="s">
        <v>989</v>
      </c>
      <c r="C1422" s="31" t="s">
        <v>222</v>
      </c>
      <c r="D1422" s="32" t="s">
        <v>35</v>
      </c>
      <c r="E1422" s="11" t="str">
        <f>CONCATENATE(Tabela132[[#This Row],[TRAMITE_SETOR]],"_Atualiz")</f>
        <v>SECADM_Atualiz</v>
      </c>
      <c r="F1422" s="12" t="s">
        <v>36</v>
      </c>
      <c r="G1422" s="12"/>
      <c r="H1422" s="25">
        <v>42565.59652777778</v>
      </c>
      <c r="I1422" s="25">
        <v>42565.704861111109</v>
      </c>
      <c r="J1422" s="1" t="s">
        <v>999</v>
      </c>
      <c r="K1422" s="39">
        <f t="shared" si="44"/>
        <v>0.10833333332993789</v>
      </c>
      <c r="L1422" s="15">
        <f t="shared" si="45"/>
        <v>0.10833333332993789</v>
      </c>
      <c r="M1422" s="16">
        <f>NETWORKDAYS.INTL(DATE(YEAR(H1422),MONTH(I1422),DAY(H1422)),DATE(YEAR(I1422),MONTH(I1422),DAY(I1422)),1,[1]LISTAFERIADOS!$B$2:$B$194)</f>
        <v>1</v>
      </c>
      <c r="N1422" s="17" t="str">
        <f>CONCATENATE(HOUR(Tabela132[[#This Row],[DATA INICIO]]),":",MINUTE(Tabela132[[#This Row],[DATA INICIO]]))</f>
        <v>14:19</v>
      </c>
      <c r="O1422" s="12"/>
    </row>
    <row r="1423" spans="1:15" ht="76.5" hidden="1" x14ac:dyDescent="0.25">
      <c r="A1423" s="30" t="s">
        <v>113</v>
      </c>
      <c r="B1423" s="23" t="s">
        <v>989</v>
      </c>
      <c r="C1423" s="31" t="s">
        <v>222</v>
      </c>
      <c r="D1423" s="32" t="s">
        <v>47</v>
      </c>
      <c r="E1423" s="11" t="str">
        <f>CONCATENATE(Tabela132[[#This Row],[TRAMITE_SETOR]],"_Atualiz")</f>
        <v>CLC_Atualiz</v>
      </c>
      <c r="F1423" s="12" t="s">
        <v>48</v>
      </c>
      <c r="G1423" s="12"/>
      <c r="H1423" s="25">
        <v>42565.704861111109</v>
      </c>
      <c r="I1423" s="25">
        <v>42565.734027777777</v>
      </c>
      <c r="J1423" s="1" t="s">
        <v>1000</v>
      </c>
      <c r="K1423" s="39">
        <f t="shared" si="44"/>
        <v>2.9166666667151731E-2</v>
      </c>
      <c r="L1423" s="15">
        <f t="shared" si="45"/>
        <v>2.9166666667151731E-2</v>
      </c>
      <c r="M1423" s="16">
        <f>NETWORKDAYS.INTL(DATE(YEAR(H1423),MONTH(I1423),DAY(H1423)),DATE(YEAR(I1423),MONTH(I1423),DAY(I1423)),1,[1]LISTAFERIADOS!$B$2:$B$194)</f>
        <v>1</v>
      </c>
      <c r="N1423" s="17" t="str">
        <f>CONCATENATE(HOUR(Tabela132[[#This Row],[DATA INICIO]]),":",MINUTE(Tabela132[[#This Row],[DATA INICIO]]))</f>
        <v>16:55</v>
      </c>
      <c r="O1423" s="12"/>
    </row>
    <row r="1424" spans="1:15" ht="102" hidden="1" x14ac:dyDescent="0.25">
      <c r="A1424" s="30" t="s">
        <v>113</v>
      </c>
      <c r="B1424" s="23" t="s">
        <v>989</v>
      </c>
      <c r="C1424" s="31" t="s">
        <v>222</v>
      </c>
      <c r="D1424" s="32" t="s">
        <v>239</v>
      </c>
      <c r="E1424" s="11" t="str">
        <f>CONCATENATE(Tabela132[[#This Row],[TRAMITE_SETOR]],"_Atualiz")</f>
        <v>SLIC_Atualiz</v>
      </c>
      <c r="F1424" s="12" t="s">
        <v>240</v>
      </c>
      <c r="G1424" s="12"/>
      <c r="H1424" s="25">
        <v>42565.734027777777</v>
      </c>
      <c r="I1424" s="25">
        <v>42569.632638888892</v>
      </c>
      <c r="J1424" s="1" t="s">
        <v>1001</v>
      </c>
      <c r="K1424" s="39">
        <f t="shared" si="44"/>
        <v>3.898611111115315</v>
      </c>
      <c r="L1424" s="15">
        <f t="shared" si="45"/>
        <v>3.898611111115315</v>
      </c>
      <c r="M1424" s="16">
        <f>NETWORKDAYS.INTL(DATE(YEAR(H1424),MONTH(I1424),DAY(H1424)),DATE(YEAR(I1424),MONTH(I1424),DAY(I1424)),1,[1]LISTAFERIADOS!$B$2:$B$194)</f>
        <v>3</v>
      </c>
      <c r="N1424" s="17" t="str">
        <f>CONCATENATE(HOUR(Tabela132[[#This Row],[DATA INICIO]]),":",MINUTE(Tabela132[[#This Row],[DATA INICIO]]))</f>
        <v>17:37</v>
      </c>
      <c r="O1424" s="12"/>
    </row>
    <row r="1425" spans="1:15" ht="25.5" hidden="1" x14ac:dyDescent="0.25">
      <c r="A1425" s="30" t="s">
        <v>113</v>
      </c>
      <c r="B1425" s="23" t="s">
        <v>989</v>
      </c>
      <c r="C1425" s="31" t="s">
        <v>222</v>
      </c>
      <c r="D1425" s="32" t="s">
        <v>50</v>
      </c>
      <c r="E1425" s="11" t="str">
        <f>CONCATENATE(Tabela132[[#This Row],[TRAMITE_SETOR]],"_Atualiz")</f>
        <v>SC_Atualiz</v>
      </c>
      <c r="F1425" s="12" t="s">
        <v>51</v>
      </c>
      <c r="G1425" s="12"/>
      <c r="H1425" s="25">
        <v>42569.632638888892</v>
      </c>
      <c r="I1425" s="25">
        <v>42570.581250000003</v>
      </c>
      <c r="J1425" s="1" t="s">
        <v>58</v>
      </c>
      <c r="K1425" s="39">
        <f t="shared" si="44"/>
        <v>0.94861111111094942</v>
      </c>
      <c r="L1425" s="15">
        <f t="shared" si="45"/>
        <v>0.94861111111094942</v>
      </c>
      <c r="M1425" s="16">
        <f>NETWORKDAYS.INTL(DATE(YEAR(H1425),MONTH(I1425),DAY(H1425)),DATE(YEAR(I1425),MONTH(I1425),DAY(I1425)),1,[1]LISTAFERIADOS!$B$2:$B$194)</f>
        <v>2</v>
      </c>
      <c r="N1425" s="17" t="str">
        <f>CONCATENATE(HOUR(Tabela132[[#This Row],[DATA INICIO]]),":",MINUTE(Tabela132[[#This Row],[DATA INICIO]]))</f>
        <v>15:11</v>
      </c>
      <c r="O1425" s="12"/>
    </row>
    <row r="1426" spans="1:15" ht="25.5" hidden="1" x14ac:dyDescent="0.25">
      <c r="A1426" s="30" t="s">
        <v>113</v>
      </c>
      <c r="B1426" s="23" t="s">
        <v>989</v>
      </c>
      <c r="C1426" s="31" t="s">
        <v>222</v>
      </c>
      <c r="D1426" s="32" t="s">
        <v>302</v>
      </c>
      <c r="E1426" s="11" t="str">
        <f>CONCATENATE(Tabela132[[#This Row],[TRAMITE_SETOR]],"_Atualiz")</f>
        <v>SMIC_Atualiz</v>
      </c>
      <c r="F1426" s="12" t="s">
        <v>303</v>
      </c>
      <c r="G1426" s="19" t="s">
        <v>26</v>
      </c>
      <c r="H1426" s="25">
        <v>42570.581250000003</v>
      </c>
      <c r="I1426" s="25">
        <v>42570.595138888886</v>
      </c>
      <c r="J1426" s="1" t="s">
        <v>1002</v>
      </c>
      <c r="K1426" s="39">
        <f t="shared" si="44"/>
        <v>1.3888888883229811E-2</v>
      </c>
      <c r="L1426" s="15">
        <f t="shared" si="45"/>
        <v>1.3888888883229811E-2</v>
      </c>
      <c r="M1426" s="16">
        <f>NETWORKDAYS.INTL(DATE(YEAR(H1426),MONTH(I1426),DAY(H1426)),DATE(YEAR(I1426),MONTH(I1426),DAY(I1426)),1,[1]LISTAFERIADOS!$B$2:$B$194)</f>
        <v>1</v>
      </c>
      <c r="N1426" s="17" t="str">
        <f>CONCATENATE(HOUR(Tabela132[[#This Row],[DATA INICIO]]),":",MINUTE(Tabela132[[#This Row],[DATA INICIO]]))</f>
        <v>13:57</v>
      </c>
      <c r="O1426" s="12"/>
    </row>
    <row r="1427" spans="1:15" ht="89.25" hidden="1" x14ac:dyDescent="0.25">
      <c r="A1427" s="30" t="s">
        <v>113</v>
      </c>
      <c r="B1427" s="23" t="s">
        <v>989</v>
      </c>
      <c r="C1427" s="31" t="s">
        <v>222</v>
      </c>
      <c r="D1427" s="32" t="s">
        <v>50</v>
      </c>
      <c r="E1427" s="11" t="str">
        <f>CONCATENATE(Tabela132[[#This Row],[TRAMITE_SETOR]],"_Atualiz")</f>
        <v>SC_Atualiz</v>
      </c>
      <c r="F1427" s="12" t="s">
        <v>51</v>
      </c>
      <c r="G1427" s="12"/>
      <c r="H1427" s="25">
        <v>42570.595138888886</v>
      </c>
      <c r="I1427" s="25">
        <v>42591.595833333333</v>
      </c>
      <c r="J1427" s="1" t="s">
        <v>1003</v>
      </c>
      <c r="K1427" s="39">
        <f t="shared" si="44"/>
        <v>21.000694444446708</v>
      </c>
      <c r="L1427" s="15">
        <f t="shared" si="45"/>
        <v>21.000694444446708</v>
      </c>
      <c r="M1427" s="16">
        <f>NETWORKDAYS.INTL(DATE(YEAR(H1427),MONTH(I1427),DAY(H1427)),DATE(YEAR(I1427),MONTH(I1427),DAY(I1427)),1,[1]LISTAFERIADOS!$B$2:$B$194)</f>
        <v>-9</v>
      </c>
      <c r="N1427" s="17" t="str">
        <f>CONCATENATE(HOUR(Tabela132[[#This Row],[DATA INICIO]]),":",MINUTE(Tabela132[[#This Row],[DATA INICIO]]))</f>
        <v>14:17</v>
      </c>
      <c r="O1427" s="12"/>
    </row>
    <row r="1428" spans="1:15" ht="63.75" hidden="1" x14ac:dyDescent="0.25">
      <c r="A1428" s="30" t="s">
        <v>113</v>
      </c>
      <c r="B1428" s="23" t="s">
        <v>989</v>
      </c>
      <c r="C1428" s="31" t="s">
        <v>222</v>
      </c>
      <c r="D1428" s="32" t="s">
        <v>47</v>
      </c>
      <c r="E1428" s="11" t="str">
        <f>CONCATENATE(Tabela132[[#This Row],[TRAMITE_SETOR]],"_Atualiz")</f>
        <v>CLC_Atualiz</v>
      </c>
      <c r="F1428" s="12" t="s">
        <v>48</v>
      </c>
      <c r="G1428" s="12"/>
      <c r="H1428" s="25">
        <v>42591.595833333333</v>
      </c>
      <c r="I1428" s="25">
        <v>42594.782638888886</v>
      </c>
      <c r="J1428" s="1" t="s">
        <v>1004</v>
      </c>
      <c r="K1428" s="39">
        <f t="shared" si="44"/>
        <v>3.1868055555532919</v>
      </c>
      <c r="L1428" s="15">
        <f t="shared" si="45"/>
        <v>3.1868055555532919</v>
      </c>
      <c r="M1428" s="16">
        <f>NETWORKDAYS.INTL(DATE(YEAR(H1428),MONTH(I1428),DAY(H1428)),DATE(YEAR(I1428),MONTH(I1428),DAY(I1428)),1,[1]LISTAFERIADOS!$B$2:$B$194)</f>
        <v>4</v>
      </c>
      <c r="N1428" s="17" t="str">
        <f>CONCATENATE(HOUR(Tabela132[[#This Row],[DATA INICIO]]),":",MINUTE(Tabela132[[#This Row],[DATA INICIO]]))</f>
        <v>14:18</v>
      </c>
      <c r="O1428" s="12"/>
    </row>
    <row r="1429" spans="1:15" ht="51" hidden="1" x14ac:dyDescent="0.25">
      <c r="A1429" s="30" t="s">
        <v>113</v>
      </c>
      <c r="B1429" s="23" t="s">
        <v>989</v>
      </c>
      <c r="C1429" s="31" t="s">
        <v>222</v>
      </c>
      <c r="D1429" s="32" t="s">
        <v>239</v>
      </c>
      <c r="E1429" s="11" t="str">
        <f>CONCATENATE(Tabela132[[#This Row],[TRAMITE_SETOR]],"_Atualiz")</f>
        <v>SLIC_Atualiz</v>
      </c>
      <c r="F1429" s="12" t="s">
        <v>240</v>
      </c>
      <c r="G1429" s="12"/>
      <c r="H1429" s="25">
        <v>42594.782638888886</v>
      </c>
      <c r="I1429" s="25">
        <v>42598.665972222225</v>
      </c>
      <c r="J1429" s="1" t="s">
        <v>363</v>
      </c>
      <c r="K1429" s="39">
        <f t="shared" si="44"/>
        <v>3.883333333338669</v>
      </c>
      <c r="L1429" s="15">
        <f t="shared" si="45"/>
        <v>3.883333333338669</v>
      </c>
      <c r="M1429" s="16">
        <f>NETWORKDAYS.INTL(DATE(YEAR(H1429),MONTH(I1429),DAY(H1429)),DATE(YEAR(I1429),MONTH(I1429),DAY(I1429)),1,[1]LISTAFERIADOS!$B$2:$B$194)</f>
        <v>3</v>
      </c>
      <c r="N1429" s="17" t="str">
        <f>CONCATENATE(HOUR(Tabela132[[#This Row],[DATA INICIO]]),":",MINUTE(Tabela132[[#This Row],[DATA INICIO]]))</f>
        <v>18:47</v>
      </c>
      <c r="O1429" s="12"/>
    </row>
    <row r="1430" spans="1:15" ht="89.25" hidden="1" x14ac:dyDescent="0.25">
      <c r="A1430" s="30" t="s">
        <v>113</v>
      </c>
      <c r="B1430" s="23" t="s">
        <v>989</v>
      </c>
      <c r="C1430" s="31" t="s">
        <v>222</v>
      </c>
      <c r="D1430" s="32" t="s">
        <v>54</v>
      </c>
      <c r="E1430" s="11" t="str">
        <f>CONCATENATE(Tabela132[[#This Row],[TRAMITE_SETOR]],"_Atualiz")</f>
        <v>SCON_Atualiz</v>
      </c>
      <c r="F1430" s="12" t="s">
        <v>55</v>
      </c>
      <c r="G1430" s="12"/>
      <c r="H1430" s="25">
        <v>42598.665972222225</v>
      </c>
      <c r="I1430" s="25">
        <v>42604.748611111114</v>
      </c>
      <c r="J1430" s="1" t="s">
        <v>1005</v>
      </c>
      <c r="K1430" s="39">
        <f t="shared" si="44"/>
        <v>6.0826388888890506</v>
      </c>
      <c r="L1430" s="15">
        <f t="shared" si="45"/>
        <v>6.0826388888890506</v>
      </c>
      <c r="M1430" s="16">
        <f>NETWORKDAYS.INTL(DATE(YEAR(H1430),MONTH(I1430),DAY(H1430)),DATE(YEAR(I1430),MONTH(I1430),DAY(I1430)),1,[1]LISTAFERIADOS!$B$2:$B$194)</f>
        <v>5</v>
      </c>
      <c r="N1430" s="17" t="str">
        <f>CONCATENATE(HOUR(Tabela132[[#This Row],[DATA INICIO]]),":",MINUTE(Tabela132[[#This Row],[DATA INICIO]]))</f>
        <v>15:59</v>
      </c>
      <c r="O1430" s="12"/>
    </row>
    <row r="1431" spans="1:15" ht="127.5" hidden="1" x14ac:dyDescent="0.25">
      <c r="A1431" s="30" t="s">
        <v>113</v>
      </c>
      <c r="B1431" s="23" t="s">
        <v>989</v>
      </c>
      <c r="C1431" s="31" t="s">
        <v>222</v>
      </c>
      <c r="D1431" s="32" t="s">
        <v>239</v>
      </c>
      <c r="E1431" s="11" t="str">
        <f>CONCATENATE(Tabela132[[#This Row],[TRAMITE_SETOR]],"_Atualiz")</f>
        <v>SLIC_Atualiz</v>
      </c>
      <c r="F1431" s="12" t="s">
        <v>240</v>
      </c>
      <c r="G1431" s="12"/>
      <c r="H1431" s="25">
        <v>42604.748611111114</v>
      </c>
      <c r="I1431" s="25">
        <v>42605.749305555553</v>
      </c>
      <c r="J1431" s="1" t="s">
        <v>1006</v>
      </c>
      <c r="K1431" s="39">
        <f t="shared" si="44"/>
        <v>1.0006944444394321</v>
      </c>
      <c r="L1431" s="15">
        <f t="shared" si="45"/>
        <v>1.0006944444394321</v>
      </c>
      <c r="M1431" s="16">
        <f>NETWORKDAYS.INTL(DATE(YEAR(H1431),MONTH(I1431),DAY(H1431)),DATE(YEAR(I1431),MONTH(I1431),DAY(I1431)),1,[1]LISTAFERIADOS!$B$2:$B$194)</f>
        <v>2</v>
      </c>
      <c r="N1431" s="17" t="str">
        <f>CONCATENATE(HOUR(Tabela132[[#This Row],[DATA INICIO]]),":",MINUTE(Tabela132[[#This Row],[DATA INICIO]]))</f>
        <v>17:58</v>
      </c>
      <c r="O1431" s="12"/>
    </row>
    <row r="1432" spans="1:15" ht="51" hidden="1" x14ac:dyDescent="0.25">
      <c r="A1432" s="30" t="s">
        <v>113</v>
      </c>
      <c r="B1432" s="23" t="s">
        <v>989</v>
      </c>
      <c r="C1432" s="31" t="s">
        <v>222</v>
      </c>
      <c r="D1432" s="32" t="s">
        <v>47</v>
      </c>
      <c r="E1432" s="11" t="str">
        <f>CONCATENATE(Tabela132[[#This Row],[TRAMITE_SETOR]],"_Atualiz")</f>
        <v>CLC_Atualiz</v>
      </c>
      <c r="F1432" s="12" t="s">
        <v>48</v>
      </c>
      <c r="G1432" s="12"/>
      <c r="H1432" s="25">
        <v>42605.632638888892</v>
      </c>
      <c r="I1432" s="25">
        <v>42605.818055555559</v>
      </c>
      <c r="J1432" s="1" t="s">
        <v>434</v>
      </c>
      <c r="K1432" s="39">
        <f t="shared" si="44"/>
        <v>0.18541666666715173</v>
      </c>
      <c r="L1432" s="15">
        <f t="shared" si="45"/>
        <v>0.18541666666715173</v>
      </c>
      <c r="M1432" s="16">
        <f>NETWORKDAYS.INTL(DATE(YEAR(H1432),MONTH(I1432),DAY(H1432)),DATE(YEAR(I1432),MONTH(I1432),DAY(I1432)),1,[1]LISTAFERIADOS!$B$2:$B$194)</f>
        <v>1</v>
      </c>
      <c r="N1432" s="17" t="str">
        <f>CONCATENATE(HOUR(Tabela132[[#This Row],[DATA INICIO]]),":",MINUTE(Tabela132[[#This Row],[DATA INICIO]]))</f>
        <v>15:11</v>
      </c>
      <c r="O1432" s="12"/>
    </row>
    <row r="1433" spans="1:15" ht="38.25" hidden="1" x14ac:dyDescent="0.25">
      <c r="A1433" s="30" t="s">
        <v>113</v>
      </c>
      <c r="B1433" s="23" t="s">
        <v>989</v>
      </c>
      <c r="C1433" s="31" t="s">
        <v>222</v>
      </c>
      <c r="D1433" s="32" t="s">
        <v>122</v>
      </c>
      <c r="E1433" s="11" t="str">
        <f>CONCATENATE(Tabela132[[#This Row],[TRAMITE_SETOR]],"_Atualiz")</f>
        <v>SECGA_Atualiz</v>
      </c>
      <c r="F1433" s="12" t="s">
        <v>123</v>
      </c>
      <c r="G1433" s="12"/>
      <c r="H1433" s="25">
        <v>42605.818055555559</v>
      </c>
      <c r="I1433" s="25">
        <v>42607.760416666664</v>
      </c>
      <c r="J1433" s="1" t="s">
        <v>364</v>
      </c>
      <c r="K1433" s="39">
        <f t="shared" si="44"/>
        <v>1.9423611111051287</v>
      </c>
      <c r="L1433" s="15">
        <f t="shared" si="45"/>
        <v>1.9423611111051287</v>
      </c>
      <c r="M1433" s="16">
        <f>NETWORKDAYS.INTL(DATE(YEAR(H1433),MONTH(I1433),DAY(H1433)),DATE(YEAR(I1433),MONTH(I1433),DAY(I1433)),1,[1]LISTAFERIADOS!$B$2:$B$194)</f>
        <v>3</v>
      </c>
      <c r="N1433" s="17" t="str">
        <f>CONCATENATE(HOUR(Tabela132[[#This Row],[DATA INICIO]]),":",MINUTE(Tabela132[[#This Row],[DATA INICIO]]))</f>
        <v>19:38</v>
      </c>
      <c r="O1433" s="12"/>
    </row>
    <row r="1434" spans="1:15" ht="25.5" hidden="1" x14ac:dyDescent="0.25">
      <c r="A1434" s="30" t="s">
        <v>113</v>
      </c>
      <c r="B1434" s="23" t="s">
        <v>989</v>
      </c>
      <c r="C1434" s="31" t="s">
        <v>222</v>
      </c>
      <c r="D1434" s="32" t="s">
        <v>47</v>
      </c>
      <c r="E1434" s="11" t="str">
        <f>CONCATENATE(Tabela132[[#This Row],[TRAMITE_SETOR]],"_Atualiz")</f>
        <v>CLC_Atualiz</v>
      </c>
      <c r="F1434" s="12" t="s">
        <v>48</v>
      </c>
      <c r="G1434" s="12"/>
      <c r="H1434" s="25">
        <v>42607.760416666664</v>
      </c>
      <c r="I1434" s="25">
        <v>42608.754166666666</v>
      </c>
      <c r="J1434" s="1" t="s">
        <v>306</v>
      </c>
      <c r="K1434" s="39">
        <f t="shared" si="44"/>
        <v>0.99375000000145519</v>
      </c>
      <c r="L1434" s="15">
        <f t="shared" si="45"/>
        <v>0.99375000000145519</v>
      </c>
      <c r="M1434" s="16">
        <f>NETWORKDAYS.INTL(DATE(YEAR(H1434),MONTH(I1434),DAY(H1434)),DATE(YEAR(I1434),MONTH(I1434),DAY(I1434)),1,[1]LISTAFERIADOS!$B$2:$B$194)</f>
        <v>2</v>
      </c>
      <c r="N1434" s="17" t="str">
        <f>CONCATENATE(HOUR(Tabela132[[#This Row],[DATA INICIO]]),":",MINUTE(Tabela132[[#This Row],[DATA INICIO]]))</f>
        <v>18:15</v>
      </c>
      <c r="O1434" s="12"/>
    </row>
    <row r="1435" spans="1:15" ht="38.25" hidden="1" x14ac:dyDescent="0.25">
      <c r="A1435" s="30" t="s">
        <v>113</v>
      </c>
      <c r="B1435" s="23" t="s">
        <v>989</v>
      </c>
      <c r="C1435" s="31" t="s">
        <v>222</v>
      </c>
      <c r="D1435" s="32" t="s">
        <v>239</v>
      </c>
      <c r="E1435" s="11" t="str">
        <f>CONCATENATE(Tabela132[[#This Row],[TRAMITE_SETOR]],"_Atualiz")</f>
        <v>SLIC_Atualiz</v>
      </c>
      <c r="F1435" s="12" t="s">
        <v>240</v>
      </c>
      <c r="G1435" s="12"/>
      <c r="H1435" s="25">
        <v>42608.754166666666</v>
      </c>
      <c r="I1435" s="25">
        <v>42608.803472222222</v>
      </c>
      <c r="J1435" s="1" t="s">
        <v>1007</v>
      </c>
      <c r="K1435" s="39">
        <f t="shared" si="44"/>
        <v>4.9305555556202307E-2</v>
      </c>
      <c r="L1435" s="15">
        <f t="shared" si="45"/>
        <v>4.9305555556202307E-2</v>
      </c>
      <c r="M1435" s="16">
        <f>NETWORKDAYS.INTL(DATE(YEAR(H1435),MONTH(I1435),DAY(H1435)),DATE(YEAR(I1435),MONTH(I1435),DAY(I1435)),1,[1]LISTAFERIADOS!$B$2:$B$194)</f>
        <v>1</v>
      </c>
      <c r="N1435" s="17" t="str">
        <f>CONCATENATE(HOUR(Tabela132[[#This Row],[DATA INICIO]]),":",MINUTE(Tabela132[[#This Row],[DATA INICIO]]))</f>
        <v>18:6</v>
      </c>
      <c r="O1435" s="12"/>
    </row>
    <row r="1436" spans="1:15" ht="51" hidden="1" x14ac:dyDescent="0.25">
      <c r="A1436" s="30" t="s">
        <v>113</v>
      </c>
      <c r="B1436" s="23" t="s">
        <v>989</v>
      </c>
      <c r="C1436" s="31" t="s">
        <v>222</v>
      </c>
      <c r="D1436" s="32" t="s">
        <v>47</v>
      </c>
      <c r="E1436" s="11" t="str">
        <f>CONCATENATE(Tabela132[[#This Row],[TRAMITE_SETOR]],"_Atualiz")</f>
        <v>CLC_Atualiz</v>
      </c>
      <c r="F1436" s="12" t="s">
        <v>48</v>
      </c>
      <c r="G1436" s="12"/>
      <c r="H1436" s="25">
        <v>42608.803472222222</v>
      </c>
      <c r="I1436" s="25">
        <v>42612.73333333333</v>
      </c>
      <c r="J1436" s="1" t="s">
        <v>1008</v>
      </c>
      <c r="K1436" s="39">
        <f t="shared" si="44"/>
        <v>3.929861111108039</v>
      </c>
      <c r="L1436" s="15">
        <f t="shared" si="45"/>
        <v>3.929861111108039</v>
      </c>
      <c r="M1436" s="16">
        <f>NETWORKDAYS.INTL(DATE(YEAR(H1436),MONTH(I1436),DAY(H1436)),DATE(YEAR(I1436),MONTH(I1436),DAY(I1436)),1,[1]LISTAFERIADOS!$B$2:$B$194)</f>
        <v>3</v>
      </c>
      <c r="N1436" s="17" t="str">
        <f>CONCATENATE(HOUR(Tabela132[[#This Row],[DATA INICIO]]),":",MINUTE(Tabela132[[#This Row],[DATA INICIO]]))</f>
        <v>19:17</v>
      </c>
      <c r="O1436" s="12"/>
    </row>
    <row r="1437" spans="1:15" ht="89.25" hidden="1" x14ac:dyDescent="0.25">
      <c r="A1437" s="30" t="s">
        <v>113</v>
      </c>
      <c r="B1437" s="23" t="s">
        <v>989</v>
      </c>
      <c r="C1437" s="31" t="s">
        <v>222</v>
      </c>
      <c r="D1437" s="32" t="s">
        <v>122</v>
      </c>
      <c r="E1437" s="11" t="str">
        <f>CONCATENATE(Tabela132[[#This Row],[TRAMITE_SETOR]],"_Atualiz")</f>
        <v>SECGA_Atualiz</v>
      </c>
      <c r="F1437" s="12" t="s">
        <v>123</v>
      </c>
      <c r="G1437" s="12"/>
      <c r="H1437" s="25">
        <v>42612.73333333333</v>
      </c>
      <c r="I1437" s="25">
        <v>42613.706250000003</v>
      </c>
      <c r="J1437" s="1" t="s">
        <v>1009</v>
      </c>
      <c r="K1437" s="39">
        <f t="shared" si="44"/>
        <v>0.9729166666729725</v>
      </c>
      <c r="L1437" s="15">
        <f t="shared" si="45"/>
        <v>0.9729166666729725</v>
      </c>
      <c r="M1437" s="16">
        <f>NETWORKDAYS.INTL(DATE(YEAR(H1437),MONTH(I1437),DAY(H1437)),DATE(YEAR(I1437),MONTH(I1437),DAY(I1437)),1,[1]LISTAFERIADOS!$B$2:$B$194)</f>
        <v>2</v>
      </c>
      <c r="N1437" s="17" t="str">
        <f>CONCATENATE(HOUR(Tabela132[[#This Row],[DATA INICIO]]),":",MINUTE(Tabela132[[#This Row],[DATA INICIO]]))</f>
        <v>17:36</v>
      </c>
      <c r="O1437" s="12"/>
    </row>
    <row r="1438" spans="1:15" ht="140.25" hidden="1" x14ac:dyDescent="0.25">
      <c r="A1438" s="30" t="s">
        <v>113</v>
      </c>
      <c r="B1438" s="23" t="s">
        <v>989</v>
      </c>
      <c r="C1438" s="31" t="s">
        <v>222</v>
      </c>
      <c r="D1438" s="32" t="s">
        <v>66</v>
      </c>
      <c r="E1438" s="11" t="str">
        <f>CONCATENATE(Tabela132[[#This Row],[TRAMITE_SETOR]],"_Atualiz")</f>
        <v>CPL_Atualiz</v>
      </c>
      <c r="F1438" s="12" t="s">
        <v>67</v>
      </c>
      <c r="G1438" s="12"/>
      <c r="H1438" s="25">
        <v>42613.706250000003</v>
      </c>
      <c r="I1438" s="25">
        <v>42613.743055555555</v>
      </c>
      <c r="J1438" s="1" t="s">
        <v>868</v>
      </c>
      <c r="K1438" s="39">
        <f t="shared" si="44"/>
        <v>3.6805555551836733E-2</v>
      </c>
      <c r="L1438" s="15">
        <f t="shared" si="45"/>
        <v>3.6805555551836733E-2</v>
      </c>
      <c r="M1438" s="16">
        <f>NETWORKDAYS.INTL(DATE(YEAR(H1438),MONTH(I1438),DAY(H1438)),DATE(YEAR(I1438),MONTH(I1438),DAY(I1438)),1,[1]LISTAFERIADOS!$B$2:$B$194)</f>
        <v>1</v>
      </c>
      <c r="N1438" s="17" t="str">
        <f>CONCATENATE(HOUR(Tabela132[[#This Row],[DATA INICIO]]),":",MINUTE(Tabela132[[#This Row],[DATA INICIO]]))</f>
        <v>16:57</v>
      </c>
      <c r="O1438" s="12"/>
    </row>
    <row r="1439" spans="1:15" ht="38.25" hidden="1" x14ac:dyDescent="0.25">
      <c r="A1439" s="30" t="s">
        <v>113</v>
      </c>
      <c r="B1439" s="23" t="s">
        <v>989</v>
      </c>
      <c r="C1439" s="31" t="s">
        <v>222</v>
      </c>
      <c r="D1439" s="32" t="s">
        <v>69</v>
      </c>
      <c r="E1439" s="11" t="str">
        <f>CONCATENATE(Tabela132[[#This Row],[TRAMITE_SETOR]],"_Atualiz")</f>
        <v>ASSDG_Atualiz</v>
      </c>
      <c r="F1439" s="12" t="s">
        <v>70</v>
      </c>
      <c r="G1439" s="12"/>
      <c r="H1439" s="25">
        <v>42613.743055555555</v>
      </c>
      <c r="I1439" s="25">
        <v>42618.740277777775</v>
      </c>
      <c r="J1439" s="1" t="s">
        <v>284</v>
      </c>
      <c r="K1439" s="39">
        <f t="shared" si="44"/>
        <v>4.9972222222204437</v>
      </c>
      <c r="L1439" s="15">
        <f t="shared" si="45"/>
        <v>4.9972222222204437</v>
      </c>
      <c r="M1439" s="16">
        <f>NETWORKDAYS.INTL(DATE(YEAR(H1439),MONTH(I1439),DAY(H1439)),DATE(YEAR(I1439),MONTH(I1439),DAY(I1439)),1,[1]LISTAFERIADOS!$B$2:$B$194)</f>
        <v>-18</v>
      </c>
      <c r="N1439" s="17" t="str">
        <f>CONCATENATE(HOUR(Tabela132[[#This Row],[DATA INICIO]]),":",MINUTE(Tabela132[[#This Row],[DATA INICIO]]))</f>
        <v>17:50</v>
      </c>
      <c r="O1439" s="12"/>
    </row>
    <row r="1440" spans="1:15" ht="25.5" hidden="1" x14ac:dyDescent="0.25">
      <c r="A1440" s="30" t="s">
        <v>113</v>
      </c>
      <c r="B1440" s="23" t="s">
        <v>989</v>
      </c>
      <c r="C1440" s="31" t="s">
        <v>222</v>
      </c>
      <c r="D1440" s="32" t="s">
        <v>38</v>
      </c>
      <c r="E1440" s="11" t="str">
        <f>CONCATENATE(Tabela132[[#This Row],[TRAMITE_SETOR]],"_Atualiz")</f>
        <v>SPO_Atualiz</v>
      </c>
      <c r="F1440" s="12" t="s">
        <v>39</v>
      </c>
      <c r="G1440" s="12"/>
      <c r="H1440" s="25">
        <v>42618.740277777775</v>
      </c>
      <c r="I1440" s="25">
        <v>42619.627083333333</v>
      </c>
      <c r="J1440" s="1" t="s">
        <v>167</v>
      </c>
      <c r="K1440" s="39">
        <f t="shared" si="44"/>
        <v>0.8868055555576575</v>
      </c>
      <c r="L1440" s="15">
        <f t="shared" si="45"/>
        <v>0.8868055555576575</v>
      </c>
      <c r="M1440" s="16">
        <f>NETWORKDAYS.INTL(DATE(YEAR(H1440),MONTH(I1440),DAY(H1440)),DATE(YEAR(I1440),MONTH(I1440),DAY(I1440)),1,[1]LISTAFERIADOS!$B$2:$B$194)</f>
        <v>2</v>
      </c>
      <c r="N1440" s="17" t="str">
        <f>CONCATENATE(HOUR(Tabela132[[#This Row],[DATA INICIO]]),":",MINUTE(Tabela132[[#This Row],[DATA INICIO]]))</f>
        <v>17:46</v>
      </c>
      <c r="O1440" s="12"/>
    </row>
    <row r="1441" spans="1:15" ht="63.75" hidden="1" x14ac:dyDescent="0.25">
      <c r="A1441" s="30" t="s">
        <v>113</v>
      </c>
      <c r="B1441" s="23" t="s">
        <v>989</v>
      </c>
      <c r="C1441" s="31" t="s">
        <v>222</v>
      </c>
      <c r="D1441" s="32" t="s">
        <v>41</v>
      </c>
      <c r="E1441" s="11" t="str">
        <f>CONCATENATE(Tabela132[[#This Row],[TRAMITE_SETOR]],"_Atualiz")</f>
        <v>CO_Atualiz</v>
      </c>
      <c r="F1441" s="12" t="s">
        <v>42</v>
      </c>
      <c r="G1441" s="12"/>
      <c r="H1441" s="25">
        <v>42619.627083333333</v>
      </c>
      <c r="I1441" s="25">
        <v>42619.63958333333</v>
      </c>
      <c r="J1441" s="1" t="s">
        <v>118</v>
      </c>
      <c r="K1441" s="39">
        <f t="shared" si="44"/>
        <v>1.2499999997089617E-2</v>
      </c>
      <c r="L1441" s="15">
        <f t="shared" si="45"/>
        <v>1.2499999997089617E-2</v>
      </c>
      <c r="M1441" s="16">
        <f>NETWORKDAYS.INTL(DATE(YEAR(H1441),MONTH(I1441),DAY(H1441)),DATE(YEAR(I1441),MONTH(I1441),DAY(I1441)),1,[1]LISTAFERIADOS!$B$2:$B$194)</f>
        <v>1</v>
      </c>
      <c r="N1441" s="17" t="str">
        <f>CONCATENATE(HOUR(Tabela132[[#This Row],[DATA INICIO]]),":",MINUTE(Tabela132[[#This Row],[DATA INICIO]]))</f>
        <v>15:3</v>
      </c>
      <c r="O1441" s="12"/>
    </row>
    <row r="1442" spans="1:15" ht="51" hidden="1" x14ac:dyDescent="0.25">
      <c r="A1442" s="30" t="s">
        <v>113</v>
      </c>
      <c r="B1442" s="23" t="s">
        <v>989</v>
      </c>
      <c r="C1442" s="31" t="s">
        <v>222</v>
      </c>
      <c r="D1442" s="32" t="s">
        <v>44</v>
      </c>
      <c r="E1442" s="11" t="str">
        <f>CONCATENATE(Tabela132[[#This Row],[TRAMITE_SETOR]],"_Atualiz")</f>
        <v>SECOFC_Atualiz</v>
      </c>
      <c r="F1442" s="12" t="s">
        <v>45</v>
      </c>
      <c r="G1442" s="12"/>
      <c r="H1442" s="25">
        <v>42619.63958333333</v>
      </c>
      <c r="I1442" s="25">
        <v>42619.73541666667</v>
      </c>
      <c r="J1442" s="1" t="s">
        <v>46</v>
      </c>
      <c r="K1442" s="39">
        <f t="shared" si="44"/>
        <v>9.5833333340124227E-2</v>
      </c>
      <c r="L1442" s="15">
        <f t="shared" si="45"/>
        <v>9.5833333340124227E-2</v>
      </c>
      <c r="M1442" s="16">
        <f>NETWORKDAYS.INTL(DATE(YEAR(H1442),MONTH(I1442),DAY(H1442)),DATE(YEAR(I1442),MONTH(I1442),DAY(I1442)),1,[1]LISTAFERIADOS!$B$2:$B$194)</f>
        <v>1</v>
      </c>
      <c r="N1442" s="17" t="str">
        <f>CONCATENATE(HOUR(Tabela132[[#This Row],[DATA INICIO]]),":",MINUTE(Tabela132[[#This Row],[DATA INICIO]]))</f>
        <v>15:21</v>
      </c>
      <c r="O1442" s="12"/>
    </row>
    <row r="1443" spans="1:15" ht="38.25" hidden="1" x14ac:dyDescent="0.25">
      <c r="A1443" s="30" t="s">
        <v>113</v>
      </c>
      <c r="B1443" s="23" t="s">
        <v>989</v>
      </c>
      <c r="C1443" s="31" t="s">
        <v>222</v>
      </c>
      <c r="D1443" s="32" t="s">
        <v>47</v>
      </c>
      <c r="E1443" s="11" t="str">
        <f>CONCATENATE(Tabela132[[#This Row],[TRAMITE_SETOR]],"_Atualiz")</f>
        <v>CLC_Atualiz</v>
      </c>
      <c r="F1443" s="12" t="s">
        <v>48</v>
      </c>
      <c r="G1443" s="12"/>
      <c r="H1443" s="25">
        <v>42619.73541666667</v>
      </c>
      <c r="I1443" s="25">
        <v>42620.634722222225</v>
      </c>
      <c r="J1443" s="1" t="s">
        <v>522</v>
      </c>
      <c r="K1443" s="39">
        <f t="shared" si="44"/>
        <v>0.89930555555474712</v>
      </c>
      <c r="L1443" s="15">
        <f t="shared" si="45"/>
        <v>0.89930555555474712</v>
      </c>
      <c r="M1443" s="16">
        <f>NETWORKDAYS.INTL(DATE(YEAR(H1443),MONTH(I1443),DAY(H1443)),DATE(YEAR(I1443),MONTH(I1443),DAY(I1443)),1,[1]LISTAFERIADOS!$B$2:$B$194)</f>
        <v>1</v>
      </c>
      <c r="N1443" s="17" t="str">
        <f>CONCATENATE(HOUR(Tabela132[[#This Row],[DATA INICIO]]),":",MINUTE(Tabela132[[#This Row],[DATA INICIO]]))</f>
        <v>17:39</v>
      </c>
      <c r="O1443" s="12"/>
    </row>
    <row r="1444" spans="1:15" ht="140.25" hidden="1" x14ac:dyDescent="0.25">
      <c r="A1444" s="30" t="s">
        <v>113</v>
      </c>
      <c r="B1444" s="23" t="s">
        <v>989</v>
      </c>
      <c r="C1444" s="31" t="s">
        <v>222</v>
      </c>
      <c r="D1444" s="32" t="s">
        <v>69</v>
      </c>
      <c r="E1444" s="11" t="str">
        <f>CONCATENATE(Tabela132[[#This Row],[TRAMITE_SETOR]],"_Atualiz")</f>
        <v>ASSDG_Atualiz</v>
      </c>
      <c r="F1444" s="12" t="s">
        <v>70</v>
      </c>
      <c r="G1444" s="12"/>
      <c r="H1444" s="25">
        <v>42620.634722222225</v>
      </c>
      <c r="I1444" s="25">
        <v>42622.784722222219</v>
      </c>
      <c r="J1444" s="1" t="s">
        <v>1010</v>
      </c>
      <c r="K1444" s="39">
        <f t="shared" si="44"/>
        <v>2.1499999999941792</v>
      </c>
      <c r="L1444" s="15">
        <f t="shared" si="45"/>
        <v>2.1499999999941792</v>
      </c>
      <c r="M1444" s="16">
        <f>NETWORKDAYS.INTL(DATE(YEAR(H1444),MONTH(I1444),DAY(H1444)),DATE(YEAR(I1444),MONTH(I1444),DAY(I1444)),1,[1]LISTAFERIADOS!$B$2:$B$194)</f>
        <v>1</v>
      </c>
      <c r="N1444" s="17" t="str">
        <f>CONCATENATE(HOUR(Tabela132[[#This Row],[DATA INICIO]]),":",MINUTE(Tabela132[[#This Row],[DATA INICIO]]))</f>
        <v>15:14</v>
      </c>
      <c r="O1444" s="12"/>
    </row>
    <row r="1445" spans="1:15" ht="25.5" hidden="1" x14ac:dyDescent="0.25">
      <c r="A1445" s="30" t="s">
        <v>113</v>
      </c>
      <c r="B1445" s="23" t="s">
        <v>989</v>
      </c>
      <c r="C1445" s="31" t="s">
        <v>222</v>
      </c>
      <c r="D1445" s="32" t="s">
        <v>21</v>
      </c>
      <c r="E1445" s="11" t="str">
        <f>CONCATENATE(Tabela132[[#This Row],[TRAMITE_SETOR]],"_Atualiz")</f>
        <v>DG_Atualiz</v>
      </c>
      <c r="F1445" s="12" t="s">
        <v>22</v>
      </c>
      <c r="G1445" s="12"/>
      <c r="H1445" s="25">
        <v>42622.784722222219</v>
      </c>
      <c r="I1445" s="25">
        <v>42625.768055555556</v>
      </c>
      <c r="J1445" s="1" t="s">
        <v>167</v>
      </c>
      <c r="K1445" s="39">
        <f t="shared" si="44"/>
        <v>2.9833333333372138</v>
      </c>
      <c r="L1445" s="15">
        <f t="shared" si="45"/>
        <v>2.9833333333372138</v>
      </c>
      <c r="M1445" s="16">
        <f>NETWORKDAYS.INTL(DATE(YEAR(H1445),MONTH(I1445),DAY(H1445)),DATE(YEAR(I1445),MONTH(I1445),DAY(I1445)),1,[1]LISTAFERIADOS!$B$2:$B$194)</f>
        <v>2</v>
      </c>
      <c r="N1445" s="17" t="str">
        <f>CONCATENATE(HOUR(Tabela132[[#This Row],[DATA INICIO]]),":",MINUTE(Tabela132[[#This Row],[DATA INICIO]]))</f>
        <v>18:50</v>
      </c>
      <c r="O1445" s="12"/>
    </row>
    <row r="1446" spans="1:15" ht="38.25" hidden="1" x14ac:dyDescent="0.25">
      <c r="A1446" s="30" t="s">
        <v>113</v>
      </c>
      <c r="B1446" s="23" t="s">
        <v>989</v>
      </c>
      <c r="C1446" s="31" t="s">
        <v>222</v>
      </c>
      <c r="D1446" s="32" t="s">
        <v>47</v>
      </c>
      <c r="E1446" s="11" t="str">
        <f>CONCATENATE(Tabela132[[#This Row],[TRAMITE_SETOR]],"_Atualiz")</f>
        <v>CLC_Atualiz</v>
      </c>
      <c r="F1446" s="12" t="s">
        <v>48</v>
      </c>
      <c r="G1446" s="12"/>
      <c r="H1446" s="25">
        <v>42625.768055555556</v>
      </c>
      <c r="I1446" s="25">
        <v>42627.684027777781</v>
      </c>
      <c r="J1446" s="1" t="s">
        <v>296</v>
      </c>
      <c r="K1446" s="39">
        <f t="shared" si="44"/>
        <v>1.9159722222248092</v>
      </c>
      <c r="L1446" s="15">
        <f t="shared" si="45"/>
        <v>1.9159722222248092</v>
      </c>
      <c r="M1446" s="16">
        <f>NETWORKDAYS.INTL(DATE(YEAR(H1446),MONTH(I1446),DAY(H1446)),DATE(YEAR(I1446),MONTH(I1446),DAY(I1446)),1,[1]LISTAFERIADOS!$B$2:$B$194)</f>
        <v>3</v>
      </c>
      <c r="N1446" s="17" t="str">
        <f>CONCATENATE(HOUR(Tabela132[[#This Row],[DATA INICIO]]),":",MINUTE(Tabela132[[#This Row],[DATA INICIO]]))</f>
        <v>18:26</v>
      </c>
      <c r="O1446" s="12"/>
    </row>
    <row r="1447" spans="1:15" hidden="1" x14ac:dyDescent="0.25">
      <c r="A1447" s="30" t="s">
        <v>113</v>
      </c>
      <c r="B1447" s="23" t="s">
        <v>989</v>
      </c>
      <c r="C1447" s="31" t="s">
        <v>222</v>
      </c>
      <c r="D1447" s="32" t="s">
        <v>790</v>
      </c>
      <c r="E1447" s="11" t="str">
        <f>CONCATENATE(Tabela132[[#This Row],[TRAMITE_SETOR]],"_Atualiz")</f>
        <v>GABDG_Atualiz</v>
      </c>
      <c r="F1447" s="12" t="s">
        <v>791</v>
      </c>
      <c r="G1447" s="12"/>
      <c r="H1447" s="25">
        <v>42627.684027777781</v>
      </c>
      <c r="I1447" s="25">
        <v>42628.795138888891</v>
      </c>
      <c r="J1447" s="1" t="s">
        <v>273</v>
      </c>
      <c r="K1447" s="39">
        <f t="shared" si="44"/>
        <v>1.1111111111094942</v>
      </c>
      <c r="L1447" s="15">
        <f t="shared" si="45"/>
        <v>1.1111111111094942</v>
      </c>
      <c r="M1447" s="16">
        <f>NETWORKDAYS.INTL(DATE(YEAR(H1447),MONTH(I1447),DAY(H1447)),DATE(YEAR(I1447),MONTH(I1447),DAY(I1447)),1,[1]LISTAFERIADOS!$B$2:$B$194)</f>
        <v>2</v>
      </c>
      <c r="N1447" s="17" t="str">
        <f>CONCATENATE(HOUR(Tabela132[[#This Row],[DATA INICIO]]),":",MINUTE(Tabela132[[#This Row],[DATA INICIO]]))</f>
        <v>16:25</v>
      </c>
      <c r="O1447" s="12"/>
    </row>
    <row r="1448" spans="1:15" ht="38.25" hidden="1" x14ac:dyDescent="0.25">
      <c r="A1448" s="30" t="s">
        <v>113</v>
      </c>
      <c r="B1448" s="23" t="s">
        <v>989</v>
      </c>
      <c r="C1448" s="31" t="s">
        <v>222</v>
      </c>
      <c r="D1448" s="32" t="s">
        <v>47</v>
      </c>
      <c r="E1448" s="11" t="str">
        <f>CONCATENATE(Tabela132[[#This Row],[TRAMITE_SETOR]],"_Atualiz")</f>
        <v>CLC_Atualiz</v>
      </c>
      <c r="F1448" s="12" t="s">
        <v>48</v>
      </c>
      <c r="G1448" s="12"/>
      <c r="H1448" s="25">
        <v>42628.795138888891</v>
      </c>
      <c r="I1448" s="25">
        <v>42629.785416666666</v>
      </c>
      <c r="J1448" s="1" t="s">
        <v>290</v>
      </c>
      <c r="K1448" s="39">
        <f t="shared" si="44"/>
        <v>0.99027777777519077</v>
      </c>
      <c r="L1448" s="15">
        <f t="shared" si="45"/>
        <v>0.99027777777519077</v>
      </c>
      <c r="M1448" s="16">
        <f>NETWORKDAYS.INTL(DATE(YEAR(H1448),MONTH(I1448),DAY(H1448)),DATE(YEAR(I1448),MONTH(I1448),DAY(I1448)),1,[1]LISTAFERIADOS!$B$2:$B$194)</f>
        <v>2</v>
      </c>
      <c r="N1448" s="17" t="str">
        <f>CONCATENATE(HOUR(Tabela132[[#This Row],[DATA INICIO]]),":",MINUTE(Tabela132[[#This Row],[DATA INICIO]]))</f>
        <v>19:5</v>
      </c>
      <c r="O1448" s="12"/>
    </row>
    <row r="1449" spans="1:15" ht="89.25" hidden="1" x14ac:dyDescent="0.25">
      <c r="A1449" s="30" t="s">
        <v>113</v>
      </c>
      <c r="B1449" s="23" t="s">
        <v>989</v>
      </c>
      <c r="C1449" s="31" t="s">
        <v>222</v>
      </c>
      <c r="D1449" s="32" t="s">
        <v>239</v>
      </c>
      <c r="E1449" s="11" t="str">
        <f>CONCATENATE(Tabela132[[#This Row],[TRAMITE_SETOR]],"_Atualiz")</f>
        <v>SLIC_Atualiz</v>
      </c>
      <c r="F1449" s="12" t="s">
        <v>240</v>
      </c>
      <c r="G1449" s="12"/>
      <c r="H1449" s="25">
        <v>42629.785416666666</v>
      </c>
      <c r="I1449" s="25">
        <v>42632.654166666667</v>
      </c>
      <c r="J1449" s="1" t="s">
        <v>1011</v>
      </c>
      <c r="K1449" s="39">
        <f t="shared" si="44"/>
        <v>2.8687500000014552</v>
      </c>
      <c r="L1449" s="15">
        <f t="shared" si="45"/>
        <v>2.8687500000014552</v>
      </c>
      <c r="M1449" s="16">
        <f>NETWORKDAYS.INTL(DATE(YEAR(H1449),MONTH(I1449),DAY(H1449)),DATE(YEAR(I1449),MONTH(I1449),DAY(I1449)),1,[1]LISTAFERIADOS!$B$2:$B$194)</f>
        <v>2</v>
      </c>
      <c r="N1449" s="17" t="str">
        <f>CONCATENATE(HOUR(Tabela132[[#This Row],[DATA INICIO]]),":",MINUTE(Tabela132[[#This Row],[DATA INICIO]]))</f>
        <v>18:51</v>
      </c>
      <c r="O1449" s="12"/>
    </row>
    <row r="1450" spans="1:15" ht="25.5" hidden="1" x14ac:dyDescent="0.25">
      <c r="A1450" s="30" t="s">
        <v>113</v>
      </c>
      <c r="B1450" s="23" t="s">
        <v>989</v>
      </c>
      <c r="C1450" s="31" t="s">
        <v>222</v>
      </c>
      <c r="D1450" s="32" t="s">
        <v>66</v>
      </c>
      <c r="E1450" s="11" t="str">
        <f>CONCATENATE(Tabela132[[#This Row],[TRAMITE_SETOR]],"_Atualiz")</f>
        <v>CPL_Atualiz</v>
      </c>
      <c r="F1450" s="12" t="s">
        <v>67</v>
      </c>
      <c r="G1450" s="12"/>
      <c r="H1450" s="25">
        <v>42632.654166666667</v>
      </c>
      <c r="I1450" s="25">
        <v>42632.67083333333</v>
      </c>
      <c r="J1450" s="1" t="s">
        <v>805</v>
      </c>
      <c r="K1450" s="39">
        <f t="shared" si="44"/>
        <v>1.6666666662786156E-2</v>
      </c>
      <c r="L1450" s="15">
        <f t="shared" si="45"/>
        <v>1.6666666662786156E-2</v>
      </c>
      <c r="M1450" s="16">
        <f>NETWORKDAYS.INTL(DATE(YEAR(H1450),MONTH(I1450),DAY(H1450)),DATE(YEAR(I1450),MONTH(I1450),DAY(I1450)),1,[1]LISTAFERIADOS!$B$2:$B$194)</f>
        <v>1</v>
      </c>
      <c r="N1450" s="17" t="str">
        <f>CONCATENATE(HOUR(Tabela132[[#This Row],[DATA INICIO]]),":",MINUTE(Tabela132[[#This Row],[DATA INICIO]]))</f>
        <v>15:42</v>
      </c>
      <c r="O1450" s="12"/>
    </row>
    <row r="1451" spans="1:15" ht="25.5" hidden="1" x14ac:dyDescent="0.25">
      <c r="A1451" s="30" t="s">
        <v>113</v>
      </c>
      <c r="B1451" s="23" t="s">
        <v>989</v>
      </c>
      <c r="C1451" s="31" t="s">
        <v>222</v>
      </c>
      <c r="D1451" s="32" t="s">
        <v>239</v>
      </c>
      <c r="E1451" s="11" t="str">
        <f>CONCATENATE(Tabela132[[#This Row],[TRAMITE_SETOR]],"_Atualiz")</f>
        <v>SLIC_Atualiz</v>
      </c>
      <c r="F1451" s="12" t="s">
        <v>240</v>
      </c>
      <c r="G1451" s="12"/>
      <c r="H1451" s="25">
        <v>42632.67083333333</v>
      </c>
      <c r="I1451" s="25">
        <v>42633.546527777777</v>
      </c>
      <c r="J1451" s="1" t="s">
        <v>801</v>
      </c>
      <c r="K1451" s="39">
        <f t="shared" si="44"/>
        <v>0.87569444444670808</v>
      </c>
      <c r="L1451" s="15">
        <f t="shared" si="45"/>
        <v>0.87569444444670808</v>
      </c>
      <c r="M1451" s="16">
        <f>NETWORKDAYS.INTL(DATE(YEAR(H1451),MONTH(I1451),DAY(H1451)),DATE(YEAR(I1451),MONTH(I1451),DAY(I1451)),1,[1]LISTAFERIADOS!$B$2:$B$194)</f>
        <v>2</v>
      </c>
      <c r="N1451" s="17" t="str">
        <f>CONCATENATE(HOUR(Tabela132[[#This Row],[DATA INICIO]]),":",MINUTE(Tabela132[[#This Row],[DATA INICIO]]))</f>
        <v>16:6</v>
      </c>
      <c r="O1451" s="12"/>
    </row>
    <row r="1452" spans="1:15" ht="51" hidden="1" x14ac:dyDescent="0.25">
      <c r="A1452" s="30" t="s">
        <v>113</v>
      </c>
      <c r="B1452" s="23" t="s">
        <v>989</v>
      </c>
      <c r="C1452" s="31" t="s">
        <v>222</v>
      </c>
      <c r="D1452" s="32" t="s">
        <v>66</v>
      </c>
      <c r="E1452" s="11" t="str">
        <f>CONCATENATE(Tabela132[[#This Row],[TRAMITE_SETOR]],"_Atualiz")</f>
        <v>CPL_Atualiz</v>
      </c>
      <c r="F1452" s="12" t="s">
        <v>67</v>
      </c>
      <c r="G1452" s="12"/>
      <c r="H1452" s="25">
        <v>42633.546527777777</v>
      </c>
      <c r="I1452" s="25">
        <v>42648.738194444442</v>
      </c>
      <c r="J1452" s="1" t="s">
        <v>555</v>
      </c>
      <c r="K1452" s="39">
        <f t="shared" si="44"/>
        <v>15.191666666665697</v>
      </c>
      <c r="L1452" s="15">
        <f t="shared" si="45"/>
        <v>15.191666666665697</v>
      </c>
      <c r="M1452" s="16">
        <f>NETWORKDAYS.INTL(DATE(YEAR(H1452),MONTH(I1452),DAY(H1452)),DATE(YEAR(I1452),MONTH(I1452),DAY(I1452)),1,[1]LISTAFERIADOS!$B$2:$B$194)</f>
        <v>-11</v>
      </c>
      <c r="N1452" s="17" t="str">
        <f>CONCATENATE(HOUR(Tabela132[[#This Row],[DATA INICIO]]),":",MINUTE(Tabela132[[#This Row],[DATA INICIO]]))</f>
        <v>13:7</v>
      </c>
      <c r="O1452" s="12"/>
    </row>
    <row r="1453" spans="1:15" hidden="1" x14ac:dyDescent="0.25">
      <c r="A1453" s="30" t="s">
        <v>113</v>
      </c>
      <c r="B1453" s="23" t="s">
        <v>989</v>
      </c>
      <c r="C1453" s="31" t="s">
        <v>222</v>
      </c>
      <c r="D1453" s="32" t="s">
        <v>532</v>
      </c>
      <c r="E1453" s="11" t="str">
        <f>CONCATENATE(Tabela132[[#This Row],[TRAMITE_SETOR]],"_Atualiz")</f>
        <v>SMIC_Atualiz</v>
      </c>
      <c r="F1453" s="12" t="s">
        <v>303</v>
      </c>
      <c r="G1453" s="19" t="s">
        <v>26</v>
      </c>
      <c r="H1453" s="25">
        <v>42648.738194444442</v>
      </c>
      <c r="I1453" s="25">
        <v>42649.611805555556</v>
      </c>
      <c r="J1453" s="1" t="s">
        <v>1012</v>
      </c>
      <c r="K1453" s="39">
        <f t="shared" si="44"/>
        <v>0.87361111111385981</v>
      </c>
      <c r="L1453" s="15">
        <f t="shared" si="45"/>
        <v>0.87361111111385981</v>
      </c>
      <c r="M1453" s="16">
        <f>NETWORKDAYS.INTL(DATE(YEAR(H1453),MONTH(I1453),DAY(H1453)),DATE(YEAR(I1453),MONTH(I1453),DAY(I1453)),1,[1]LISTAFERIADOS!$B$2:$B$194)</f>
        <v>2</v>
      </c>
      <c r="N1453" s="17" t="str">
        <f>CONCATENATE(HOUR(Tabela132[[#This Row],[DATA INICIO]]),":",MINUTE(Tabela132[[#This Row],[DATA INICIO]]))</f>
        <v>17:43</v>
      </c>
      <c r="O1453" s="12"/>
    </row>
    <row r="1454" spans="1:15" ht="38.25" hidden="1" x14ac:dyDescent="0.25">
      <c r="A1454" s="30" t="s">
        <v>113</v>
      </c>
      <c r="B1454" s="23" t="s">
        <v>989</v>
      </c>
      <c r="C1454" s="31" t="s">
        <v>222</v>
      </c>
      <c r="D1454" s="32" t="s">
        <v>66</v>
      </c>
      <c r="E1454" s="11" t="str">
        <f>CONCATENATE(Tabela132[[#This Row],[TRAMITE_SETOR]],"_Atualiz")</f>
        <v>CPL_Atualiz</v>
      </c>
      <c r="F1454" s="12" t="s">
        <v>67</v>
      </c>
      <c r="G1454" s="12"/>
      <c r="H1454" s="25">
        <v>42649.611805555556</v>
      </c>
      <c r="I1454" s="25">
        <v>42654.76458333333</v>
      </c>
      <c r="J1454" s="1" t="s">
        <v>1013</v>
      </c>
      <c r="K1454" s="39">
        <f t="shared" si="44"/>
        <v>5.1527777777737356</v>
      </c>
      <c r="L1454" s="15">
        <f t="shared" si="45"/>
        <v>5.1527777777737356</v>
      </c>
      <c r="M1454" s="16">
        <f>NETWORKDAYS.INTL(DATE(YEAR(H1454),MONTH(I1454),DAY(H1454)),DATE(YEAR(I1454),MONTH(I1454),DAY(I1454)),1,[1]LISTAFERIADOS!$B$2:$B$194)</f>
        <v>4</v>
      </c>
      <c r="N1454" s="17" t="str">
        <f>CONCATENATE(HOUR(Tabela132[[#This Row],[DATA INICIO]]),":",MINUTE(Tabela132[[#This Row],[DATA INICIO]]))</f>
        <v>14:41</v>
      </c>
      <c r="O1454" s="12"/>
    </row>
    <row r="1455" spans="1:15" ht="51" hidden="1" x14ac:dyDescent="0.25">
      <c r="A1455" s="34" t="s">
        <v>113</v>
      </c>
      <c r="B1455" s="23" t="s">
        <v>989</v>
      </c>
      <c r="C1455" s="31" t="s">
        <v>222</v>
      </c>
      <c r="D1455" s="32" t="s">
        <v>69</v>
      </c>
      <c r="E1455" s="11" t="str">
        <f>CONCATENATE(Tabela132[[#This Row],[TRAMITE_SETOR]],"_Atualiz")</f>
        <v>ASSDG_Atualiz</v>
      </c>
      <c r="F1455" s="12" t="s">
        <v>70</v>
      </c>
      <c r="G1455" s="12"/>
      <c r="H1455" s="40">
        <v>42654.76458333333</v>
      </c>
      <c r="I1455" s="40">
        <v>42657.810416666667</v>
      </c>
      <c r="J1455" s="38" t="s">
        <v>440</v>
      </c>
      <c r="K1455" s="39">
        <f t="shared" si="44"/>
        <v>3.0458333333372138</v>
      </c>
      <c r="L1455" s="15">
        <f t="shared" si="45"/>
        <v>3.0458333333372138</v>
      </c>
      <c r="M1455" s="16">
        <f>NETWORKDAYS.INTL(DATE(YEAR(H1455),MONTH(I1455),DAY(H1455)),DATE(YEAR(I1455),MONTH(I1455),DAY(I1455)),1,[1]LISTAFERIADOS!$B$2:$B$194)</f>
        <v>3</v>
      </c>
      <c r="N1455" s="17" t="str">
        <f>CONCATENATE(HOUR(Tabela132[[#This Row],[DATA INICIO]]),":",MINUTE(Tabela132[[#This Row],[DATA INICIO]]))</f>
        <v>18:21</v>
      </c>
      <c r="O1455" s="12"/>
    </row>
    <row r="1456" spans="1:15" hidden="1" x14ac:dyDescent="0.25">
      <c r="A1456" s="34" t="s">
        <v>113</v>
      </c>
      <c r="B1456" s="38" t="s">
        <v>1014</v>
      </c>
      <c r="C1456" s="36" t="s">
        <v>222</v>
      </c>
      <c r="D1456" s="32" t="s">
        <v>304</v>
      </c>
      <c r="E1456" s="11" t="str">
        <f>CONCATENATE(Tabela132[[#This Row],[TRAMITE_SETOR]],"_Atualiz")</f>
        <v>SAPRE_Atualiz</v>
      </c>
      <c r="F1456" s="12" t="s">
        <v>305</v>
      </c>
      <c r="G1456" s="19" t="s">
        <v>26</v>
      </c>
      <c r="H1456" s="41">
        <v>42668.651388888888</v>
      </c>
      <c r="I1456" s="41">
        <v>42669.651388888888</v>
      </c>
      <c r="J1456" s="42" t="s">
        <v>20</v>
      </c>
      <c r="K1456" s="39">
        <f>IF(OR(H1456="-",I1456="-"),0,I1456-H1456)</f>
        <v>1</v>
      </c>
      <c r="L1456" s="15">
        <f t="shared" si="45"/>
        <v>1</v>
      </c>
      <c r="M1456" s="16">
        <f>NETWORKDAYS.INTL(DATE(YEAR(H1456),MONTH(I1456),DAY(H1456)),DATE(YEAR(I1456),MONTH(I1456),DAY(I1456)),1,[1]LISTAFERIADOS!$B$2:$B$194)</f>
        <v>2</v>
      </c>
      <c r="N1456" s="17" t="str">
        <f>CONCATENATE(HOUR(Tabela132[[#This Row],[DATA INICIO]]),":",MINUTE(Tabela132[[#This Row],[DATA INICIO]]))</f>
        <v>15:38</v>
      </c>
      <c r="O1456" s="12"/>
    </row>
    <row r="1457" spans="1:15" hidden="1" x14ac:dyDescent="0.25">
      <c r="A1457" s="34" t="s">
        <v>113</v>
      </c>
      <c r="B1457" s="38" t="s">
        <v>1014</v>
      </c>
      <c r="C1457" s="36" t="s">
        <v>222</v>
      </c>
      <c r="D1457" s="32" t="s">
        <v>144</v>
      </c>
      <c r="E1457" s="11" t="str">
        <f>CONCATENATE(Tabela132[[#This Row],[TRAMITE_SETOR]],"_Atualiz")</f>
        <v>CIP_Atualiz</v>
      </c>
      <c r="F1457" s="12" t="s">
        <v>29</v>
      </c>
      <c r="G1457" s="19" t="s">
        <v>26</v>
      </c>
      <c r="H1457" s="41">
        <v>42669.651388888888</v>
      </c>
      <c r="I1457" s="41">
        <v>42675.561111111114</v>
      </c>
      <c r="J1457" s="42" t="s">
        <v>20</v>
      </c>
      <c r="K1457" s="39">
        <f t="shared" ref="K1457:K1491" si="46">IF(OR(H1457="-",I1457="-"),0,I1457-H1457)</f>
        <v>5.9097222222262644</v>
      </c>
      <c r="L1457" s="15">
        <f t="shared" si="45"/>
        <v>5.9097222222262644</v>
      </c>
      <c r="M1457" s="16">
        <f>NETWORKDAYS.INTL(DATE(YEAR(H1457),MONTH(I1457),DAY(H1457)),DATE(YEAR(I1457),MONTH(I1457),DAY(I1457)),1,[1]LISTAFERIADOS!$B$2:$B$194)</f>
        <v>-15</v>
      </c>
      <c r="N1457" s="17" t="str">
        <f>CONCATENATE(HOUR(Tabela132[[#This Row],[DATA INICIO]]),":",MINUTE(Tabela132[[#This Row],[DATA INICIO]]))</f>
        <v>15:38</v>
      </c>
      <c r="O1457" s="12"/>
    </row>
    <row r="1458" spans="1:15" hidden="1" x14ac:dyDescent="0.25">
      <c r="A1458" s="34" t="s">
        <v>113</v>
      </c>
      <c r="B1458" s="38" t="s">
        <v>1014</v>
      </c>
      <c r="C1458" s="36" t="s">
        <v>222</v>
      </c>
      <c r="D1458" s="32" t="s">
        <v>114</v>
      </c>
      <c r="E1458" s="11" t="str">
        <f>CONCATENATE(Tabela132[[#This Row],[TRAMITE_SETOR]],"_Atualiz")</f>
        <v>SECGS_Atualiz</v>
      </c>
      <c r="F1458" s="12" t="s">
        <v>115</v>
      </c>
      <c r="G1458" s="19" t="s">
        <v>26</v>
      </c>
      <c r="H1458" s="41">
        <v>42669.651388888888</v>
      </c>
      <c r="I1458" s="41">
        <v>42682.507638888892</v>
      </c>
      <c r="J1458" s="42" t="s">
        <v>20</v>
      </c>
      <c r="K1458" s="39">
        <f t="shared" si="46"/>
        <v>12.856250000004366</v>
      </c>
      <c r="L1458" s="15">
        <f t="shared" si="45"/>
        <v>12.856250000004366</v>
      </c>
      <c r="M1458" s="16">
        <f>NETWORKDAYS.INTL(DATE(YEAR(H1458),MONTH(I1458),DAY(H1458)),DATE(YEAR(I1458),MONTH(I1458),DAY(I1458)),1,[1]LISTAFERIADOS!$B$2:$B$194)</f>
        <v>-12</v>
      </c>
      <c r="N1458" s="17" t="str">
        <f>CONCATENATE(HOUR(Tabela132[[#This Row],[DATA INICIO]]),":",MINUTE(Tabela132[[#This Row],[DATA INICIO]]))</f>
        <v>15:38</v>
      </c>
      <c r="O1458" s="12"/>
    </row>
    <row r="1459" spans="1:15" ht="45" hidden="1" x14ac:dyDescent="0.25">
      <c r="A1459" s="34" t="s">
        <v>113</v>
      </c>
      <c r="B1459" s="38" t="s">
        <v>1014</v>
      </c>
      <c r="C1459" s="36" t="s">
        <v>222</v>
      </c>
      <c r="D1459" s="32" t="s">
        <v>304</v>
      </c>
      <c r="E1459" s="11" t="str">
        <f>CONCATENATE(Tabela132[[#This Row],[TRAMITE_SETOR]],"_Atualiz")</f>
        <v>SAPRE_Atualiz</v>
      </c>
      <c r="F1459" s="12" t="s">
        <v>305</v>
      </c>
      <c r="G1459" s="19" t="s">
        <v>26</v>
      </c>
      <c r="H1459" s="41">
        <v>42682.507638888892</v>
      </c>
      <c r="I1459" s="41">
        <v>42734.605555555558</v>
      </c>
      <c r="J1459" s="42" t="s">
        <v>79</v>
      </c>
      <c r="K1459" s="39">
        <f t="shared" si="46"/>
        <v>52.097916666665697</v>
      </c>
      <c r="L1459" s="15">
        <f t="shared" si="45"/>
        <v>52.097916666665697</v>
      </c>
      <c r="M1459" s="16">
        <f>NETWORKDAYS.INTL(DATE(YEAR(H1459),MONTH(I1459),DAY(H1459)),DATE(YEAR(I1459),MONTH(I1459),DAY(I1459)),1,[1]LISTAFERIADOS!$B$2:$B$194)</f>
        <v>7</v>
      </c>
      <c r="N1459" s="17" t="str">
        <f>CONCATENATE(HOUR(Tabela132[[#This Row],[DATA INICIO]]),":",MINUTE(Tabela132[[#This Row],[DATA INICIO]]))</f>
        <v>12:11</v>
      </c>
      <c r="O1459" s="12"/>
    </row>
    <row r="1460" spans="1:15" ht="30" hidden="1" x14ac:dyDescent="0.25">
      <c r="A1460" s="34" t="s">
        <v>113</v>
      </c>
      <c r="B1460" s="38" t="s">
        <v>1014</v>
      </c>
      <c r="C1460" s="36" t="s">
        <v>222</v>
      </c>
      <c r="D1460" s="32" t="s">
        <v>144</v>
      </c>
      <c r="E1460" s="11" t="str">
        <f>CONCATENATE(Tabela132[[#This Row],[TRAMITE_SETOR]],"_Atualiz")</f>
        <v>CIP_Atualiz</v>
      </c>
      <c r="F1460" s="12" t="s">
        <v>29</v>
      </c>
      <c r="G1460" s="19" t="s">
        <v>26</v>
      </c>
      <c r="H1460" s="41">
        <v>42734.605555555558</v>
      </c>
      <c r="I1460" s="41">
        <v>42745.775694444441</v>
      </c>
      <c r="J1460" s="42" t="s">
        <v>179</v>
      </c>
      <c r="K1460" s="39">
        <f t="shared" si="46"/>
        <v>11.17013888888323</v>
      </c>
      <c r="L1460" s="15">
        <f t="shared" si="45"/>
        <v>11.17013888888323</v>
      </c>
      <c r="M1460" s="16">
        <f>NETWORKDAYS.INTL(DATE(YEAR(H1460),MONTH(I1460),DAY(H1460)),DATE(YEAR(I1460),MONTH(I1460),DAY(I1460)),1,[1]LISTAFERIADOS!$B$2:$B$194)</f>
        <v>217</v>
      </c>
      <c r="N1460" s="17" t="str">
        <f>CONCATENATE(HOUR(Tabela132[[#This Row],[DATA INICIO]]),":",MINUTE(Tabela132[[#This Row],[DATA INICIO]]))</f>
        <v>14:32</v>
      </c>
      <c r="O1460" s="12"/>
    </row>
    <row r="1461" spans="1:15" ht="45" hidden="1" x14ac:dyDescent="0.25">
      <c r="A1461" s="34" t="s">
        <v>113</v>
      </c>
      <c r="B1461" s="38" t="s">
        <v>1014</v>
      </c>
      <c r="C1461" s="36" t="s">
        <v>222</v>
      </c>
      <c r="D1461" s="32" t="s">
        <v>114</v>
      </c>
      <c r="E1461" s="11" t="str">
        <f>CONCATENATE(Tabela132[[#This Row],[TRAMITE_SETOR]],"_Atualiz")</f>
        <v>SECGS_Atualiz</v>
      </c>
      <c r="F1461" s="12" t="s">
        <v>115</v>
      </c>
      <c r="G1461" s="19" t="s">
        <v>26</v>
      </c>
      <c r="H1461" s="41">
        <v>42745.775694444441</v>
      </c>
      <c r="I1461" s="41">
        <v>42746.557638888888</v>
      </c>
      <c r="J1461" s="42" t="s">
        <v>266</v>
      </c>
      <c r="K1461" s="39">
        <f t="shared" si="46"/>
        <v>0.78194444444670808</v>
      </c>
      <c r="L1461" s="15">
        <f t="shared" si="45"/>
        <v>0.78194444444670808</v>
      </c>
      <c r="M1461" s="16">
        <f>NETWORKDAYS.INTL(DATE(YEAR(H1461),MONTH(I1461),DAY(H1461)),DATE(YEAR(I1461),MONTH(I1461),DAY(I1461)),1,[1]LISTAFERIADOS!$B$2:$B$194)</f>
        <v>2</v>
      </c>
      <c r="N1461" s="17" t="str">
        <f>CONCATENATE(HOUR(Tabela132[[#This Row],[DATA INICIO]]),":",MINUTE(Tabela132[[#This Row],[DATA INICIO]]))</f>
        <v>18:37</v>
      </c>
      <c r="O1461" s="12"/>
    </row>
    <row r="1462" spans="1:15" hidden="1" x14ac:dyDescent="0.25">
      <c r="A1462" s="34" t="s">
        <v>113</v>
      </c>
      <c r="B1462" s="38" t="s">
        <v>1014</v>
      </c>
      <c r="C1462" s="36" t="s">
        <v>222</v>
      </c>
      <c r="D1462" s="32" t="s">
        <v>304</v>
      </c>
      <c r="E1462" s="11" t="str">
        <f>CONCATENATE(Tabela132[[#This Row],[TRAMITE_SETOR]],"_Atualiz")</f>
        <v>SAPRE_Atualiz</v>
      </c>
      <c r="F1462" s="12" t="s">
        <v>305</v>
      </c>
      <c r="G1462" s="19" t="s">
        <v>26</v>
      </c>
      <c r="H1462" s="41">
        <v>42746.557638888888</v>
      </c>
      <c r="I1462" s="41">
        <v>42746.779166666667</v>
      </c>
      <c r="J1462" s="42" t="s">
        <v>102</v>
      </c>
      <c r="K1462" s="39">
        <f t="shared" si="46"/>
        <v>0.22152777777955635</v>
      </c>
      <c r="L1462" s="15">
        <f t="shared" si="45"/>
        <v>0.22152777777955635</v>
      </c>
      <c r="M1462" s="16">
        <f>NETWORKDAYS.INTL(DATE(YEAR(H1462),MONTH(I1462),DAY(H1462)),DATE(YEAR(I1462),MONTH(I1462),DAY(I1462)),1,[1]LISTAFERIADOS!$B$2:$B$194)</f>
        <v>1</v>
      </c>
      <c r="N1462" s="17" t="str">
        <f>CONCATENATE(HOUR(Tabela132[[#This Row],[DATA INICIO]]),":",MINUTE(Tabela132[[#This Row],[DATA INICIO]]))</f>
        <v>13:23</v>
      </c>
      <c r="O1462" s="12"/>
    </row>
    <row r="1463" spans="1:15" hidden="1" x14ac:dyDescent="0.25">
      <c r="A1463" s="34" t="s">
        <v>113</v>
      </c>
      <c r="B1463" s="38" t="s">
        <v>1014</v>
      </c>
      <c r="C1463" s="36" t="s">
        <v>222</v>
      </c>
      <c r="D1463" s="32" t="s">
        <v>114</v>
      </c>
      <c r="E1463" s="11" t="str">
        <f>CONCATENATE(Tabela132[[#This Row],[TRAMITE_SETOR]],"_Atualiz")</f>
        <v>SECGS_Atualiz</v>
      </c>
      <c r="F1463" s="12" t="s">
        <v>115</v>
      </c>
      <c r="G1463" s="19" t="s">
        <v>26</v>
      </c>
      <c r="H1463" s="41">
        <v>42746.779166666667</v>
      </c>
      <c r="I1463" s="41">
        <v>42748.737500000003</v>
      </c>
      <c r="J1463" s="42" t="s">
        <v>34</v>
      </c>
      <c r="K1463" s="39">
        <f t="shared" si="46"/>
        <v>1.9583333333357587</v>
      </c>
      <c r="L1463" s="15">
        <f t="shared" si="45"/>
        <v>1.9583333333357587</v>
      </c>
      <c r="M1463" s="16">
        <f>NETWORKDAYS.INTL(DATE(YEAR(H1463),MONTH(I1463),DAY(H1463)),DATE(YEAR(I1463),MONTH(I1463),DAY(I1463)),1,[1]LISTAFERIADOS!$B$2:$B$194)</f>
        <v>3</v>
      </c>
      <c r="N1463" s="17" t="str">
        <f>CONCATENATE(HOUR(Tabela132[[#This Row],[DATA INICIO]]),":",MINUTE(Tabela132[[#This Row],[DATA INICIO]]))</f>
        <v>18:42</v>
      </c>
      <c r="O1463" s="12"/>
    </row>
    <row r="1464" spans="1:15" ht="90" hidden="1" x14ac:dyDescent="0.25">
      <c r="A1464" s="34" t="s">
        <v>113</v>
      </c>
      <c r="B1464" s="38" t="s">
        <v>1014</v>
      </c>
      <c r="C1464" s="36" t="s">
        <v>222</v>
      </c>
      <c r="D1464" s="32" t="s">
        <v>47</v>
      </c>
      <c r="E1464" s="11" t="str">
        <f>CONCATENATE(Tabela132[[#This Row],[TRAMITE_SETOR]],"_Atualiz")</f>
        <v>CLC_Atualiz</v>
      </c>
      <c r="F1464" s="12" t="s">
        <v>48</v>
      </c>
      <c r="G1464" s="12"/>
      <c r="H1464" s="41">
        <v>42748.737500000003</v>
      </c>
      <c r="I1464" s="41">
        <v>42748.761805555558</v>
      </c>
      <c r="J1464" s="42" t="s">
        <v>1015</v>
      </c>
      <c r="K1464" s="39">
        <f t="shared" si="46"/>
        <v>2.4305555554747116E-2</v>
      </c>
      <c r="L1464" s="15">
        <f t="shared" si="45"/>
        <v>2.4305555554747116E-2</v>
      </c>
      <c r="M1464" s="16">
        <f>NETWORKDAYS.INTL(DATE(YEAR(H1464),MONTH(I1464),DAY(H1464)),DATE(YEAR(I1464),MONTH(I1464),DAY(I1464)),1,[1]LISTAFERIADOS!$B$2:$B$194)</f>
        <v>1</v>
      </c>
      <c r="N1464" s="17" t="str">
        <f>CONCATENATE(HOUR(Tabela132[[#This Row],[DATA INICIO]]),":",MINUTE(Tabela132[[#This Row],[DATA INICIO]]))</f>
        <v>17:42</v>
      </c>
      <c r="O1464" s="12"/>
    </row>
    <row r="1465" spans="1:15" hidden="1" x14ac:dyDescent="0.25">
      <c r="A1465" s="34" t="s">
        <v>113</v>
      </c>
      <c r="B1465" s="38" t="s">
        <v>1014</v>
      </c>
      <c r="C1465" s="36" t="s">
        <v>222</v>
      </c>
      <c r="D1465" s="32" t="s">
        <v>1016</v>
      </c>
      <c r="E1465" s="11" t="str">
        <f>CONCATENATE(Tabela132[[#This Row],[TRAMITE_SETOR]],"_Atualiz")</f>
        <v>SC _Atualiz</v>
      </c>
      <c r="F1465" s="12" t="s">
        <v>1017</v>
      </c>
      <c r="G1465" s="12"/>
      <c r="H1465" s="41">
        <v>42748.761805555558</v>
      </c>
      <c r="I1465" s="41">
        <v>42759.759722222225</v>
      </c>
      <c r="J1465" s="42" t="s">
        <v>232</v>
      </c>
      <c r="K1465" s="39">
        <f t="shared" si="46"/>
        <v>10.997916666667152</v>
      </c>
      <c r="L1465" s="15">
        <f t="shared" si="45"/>
        <v>10.997916666667152</v>
      </c>
      <c r="M1465" s="16">
        <f>NETWORKDAYS.INTL(DATE(YEAR(H1465),MONTH(I1465),DAY(H1465)),DATE(YEAR(I1465),MONTH(I1465),DAY(I1465)),1,[1]LISTAFERIADOS!$B$2:$B$194)</f>
        <v>8</v>
      </c>
      <c r="N1465" s="17" t="str">
        <f>CONCATENATE(HOUR(Tabela132[[#This Row],[DATA INICIO]]),":",MINUTE(Tabela132[[#This Row],[DATA INICIO]]))</f>
        <v>18:17</v>
      </c>
      <c r="O1465" s="12"/>
    </row>
    <row r="1466" spans="1:15" ht="30" hidden="1" x14ac:dyDescent="0.25">
      <c r="A1466" s="34" t="s">
        <v>113</v>
      </c>
      <c r="B1466" s="38" t="s">
        <v>1014</v>
      </c>
      <c r="C1466" s="36" t="s">
        <v>222</v>
      </c>
      <c r="D1466" s="32" t="s">
        <v>47</v>
      </c>
      <c r="E1466" s="11" t="str">
        <f>CONCATENATE(Tabela132[[#This Row],[TRAMITE_SETOR]],"_Atualiz")</f>
        <v>CLC_Atualiz</v>
      </c>
      <c r="F1466" s="12" t="s">
        <v>48</v>
      </c>
      <c r="G1466" s="12"/>
      <c r="H1466" s="41">
        <v>42759.759722222225</v>
      </c>
      <c r="I1466" s="41">
        <v>42759.804861111108</v>
      </c>
      <c r="J1466" s="42" t="s">
        <v>543</v>
      </c>
      <c r="K1466" s="39">
        <f t="shared" si="46"/>
        <v>4.5138888883229811E-2</v>
      </c>
      <c r="L1466" s="15">
        <f t="shared" si="45"/>
        <v>4.5138888883229811E-2</v>
      </c>
      <c r="M1466" s="16">
        <f>NETWORKDAYS.INTL(DATE(YEAR(H1466),MONTH(I1466),DAY(H1466)),DATE(YEAR(I1466),MONTH(I1466),DAY(I1466)),1,[1]LISTAFERIADOS!$B$2:$B$194)</f>
        <v>1</v>
      </c>
      <c r="N1466" s="17" t="str">
        <f>CONCATENATE(HOUR(Tabela132[[#This Row],[DATA INICIO]]),":",MINUTE(Tabela132[[#This Row],[DATA INICIO]]))</f>
        <v>18:14</v>
      </c>
      <c r="O1466" s="12"/>
    </row>
    <row r="1467" spans="1:15" ht="30" hidden="1" x14ac:dyDescent="0.25">
      <c r="A1467" s="34" t="s">
        <v>113</v>
      </c>
      <c r="B1467" s="38" t="s">
        <v>1014</v>
      </c>
      <c r="C1467" s="36" t="s">
        <v>222</v>
      </c>
      <c r="D1467" s="32" t="s">
        <v>304</v>
      </c>
      <c r="E1467" s="11" t="str">
        <f>CONCATENATE(Tabela132[[#This Row],[TRAMITE_SETOR]],"_Atualiz")</f>
        <v>SAPRE_Atualiz</v>
      </c>
      <c r="F1467" s="12" t="s">
        <v>305</v>
      </c>
      <c r="G1467" s="19" t="s">
        <v>26</v>
      </c>
      <c r="H1467" s="41">
        <v>42759.804861111108</v>
      </c>
      <c r="I1467" s="41">
        <v>42760.73333333333</v>
      </c>
      <c r="J1467" s="42" t="s">
        <v>1018</v>
      </c>
      <c r="K1467" s="39">
        <f t="shared" si="46"/>
        <v>0.92847222222189885</v>
      </c>
      <c r="L1467" s="15">
        <f t="shared" si="45"/>
        <v>0.92847222222189885</v>
      </c>
      <c r="M1467" s="16">
        <f>NETWORKDAYS.INTL(DATE(YEAR(H1467),MONTH(I1467),DAY(H1467)),DATE(YEAR(I1467),MONTH(I1467),DAY(I1467)),1,[1]LISTAFERIADOS!$B$2:$B$194)</f>
        <v>2</v>
      </c>
      <c r="N1467" s="17" t="str">
        <f>CONCATENATE(HOUR(Tabela132[[#This Row],[DATA INICIO]]),":",MINUTE(Tabela132[[#This Row],[DATA INICIO]]))</f>
        <v>19:19</v>
      </c>
      <c r="O1467" s="12"/>
    </row>
    <row r="1468" spans="1:15" hidden="1" x14ac:dyDescent="0.25">
      <c r="A1468" s="34" t="s">
        <v>113</v>
      </c>
      <c r="B1468" s="38" t="s">
        <v>1014</v>
      </c>
      <c r="C1468" s="36" t="s">
        <v>222</v>
      </c>
      <c r="D1468" s="32" t="s">
        <v>47</v>
      </c>
      <c r="E1468" s="11" t="str">
        <f>CONCATENATE(Tabela132[[#This Row],[TRAMITE_SETOR]],"_Atualiz")</f>
        <v>CLC_Atualiz</v>
      </c>
      <c r="F1468" s="12" t="s">
        <v>48</v>
      </c>
      <c r="G1468" s="12"/>
      <c r="H1468" s="41">
        <v>42760.73333333333</v>
      </c>
      <c r="I1468" s="41">
        <v>42760.772222222222</v>
      </c>
      <c r="J1468" s="42" t="s">
        <v>34</v>
      </c>
      <c r="K1468" s="39">
        <f t="shared" si="46"/>
        <v>3.888888889196096E-2</v>
      </c>
      <c r="L1468" s="15">
        <f t="shared" si="45"/>
        <v>3.888888889196096E-2</v>
      </c>
      <c r="M1468" s="16">
        <f>NETWORKDAYS.INTL(DATE(YEAR(H1468),MONTH(I1468),DAY(H1468)),DATE(YEAR(I1468),MONTH(I1468),DAY(I1468)),1,[1]LISTAFERIADOS!$B$2:$B$194)</f>
        <v>1</v>
      </c>
      <c r="N1468" s="17" t="str">
        <f>CONCATENATE(HOUR(Tabela132[[#This Row],[DATA INICIO]]),":",MINUTE(Tabela132[[#This Row],[DATA INICIO]]))</f>
        <v>17:36</v>
      </c>
      <c r="O1468" s="12"/>
    </row>
    <row r="1469" spans="1:15" ht="60" hidden="1" x14ac:dyDescent="0.25">
      <c r="A1469" s="34" t="s">
        <v>113</v>
      </c>
      <c r="B1469" s="38" t="s">
        <v>1014</v>
      </c>
      <c r="C1469" s="36" t="s">
        <v>222</v>
      </c>
      <c r="D1469" s="32" t="s">
        <v>38</v>
      </c>
      <c r="E1469" s="11" t="str">
        <f>CONCATENATE(Tabela132[[#This Row],[TRAMITE_SETOR]],"_Atualiz")</f>
        <v>SPO_Atualiz</v>
      </c>
      <c r="F1469" s="12" t="s">
        <v>39</v>
      </c>
      <c r="G1469" s="12"/>
      <c r="H1469" s="41">
        <v>42760.772222222222</v>
      </c>
      <c r="I1469" s="41">
        <v>42761.572222222225</v>
      </c>
      <c r="J1469" s="42" t="s">
        <v>40</v>
      </c>
      <c r="K1469" s="39">
        <f t="shared" si="46"/>
        <v>0.80000000000291038</v>
      </c>
      <c r="L1469" s="15">
        <f t="shared" si="45"/>
        <v>0.80000000000291038</v>
      </c>
      <c r="M1469" s="16">
        <f>NETWORKDAYS.INTL(DATE(YEAR(H1469),MONTH(I1469),DAY(H1469)),DATE(YEAR(I1469),MONTH(I1469),DAY(I1469)),1,[1]LISTAFERIADOS!$B$2:$B$194)</f>
        <v>2</v>
      </c>
      <c r="N1469" s="17" t="str">
        <f>CONCATENATE(HOUR(Tabela132[[#This Row],[DATA INICIO]]),":",MINUTE(Tabela132[[#This Row],[DATA INICIO]]))</f>
        <v>18:32</v>
      </c>
      <c r="O1469" s="12"/>
    </row>
    <row r="1470" spans="1:15" ht="30" hidden="1" x14ac:dyDescent="0.25">
      <c r="A1470" s="34" t="s">
        <v>113</v>
      </c>
      <c r="B1470" s="38" t="s">
        <v>1014</v>
      </c>
      <c r="C1470" s="36" t="s">
        <v>222</v>
      </c>
      <c r="D1470" s="32" t="s">
        <v>41</v>
      </c>
      <c r="E1470" s="11" t="str">
        <f>CONCATENATE(Tabela132[[#This Row],[TRAMITE_SETOR]],"_Atualiz")</f>
        <v>CO_Atualiz</v>
      </c>
      <c r="F1470" s="12" t="s">
        <v>42</v>
      </c>
      <c r="G1470" s="12"/>
      <c r="H1470" s="41">
        <v>42761.572222222225</v>
      </c>
      <c r="I1470" s="41">
        <v>42761.586111111108</v>
      </c>
      <c r="J1470" s="42" t="s">
        <v>468</v>
      </c>
      <c r="K1470" s="39">
        <f t="shared" si="46"/>
        <v>1.3888888883229811E-2</v>
      </c>
      <c r="L1470" s="15">
        <f t="shared" si="45"/>
        <v>1.3888888883229811E-2</v>
      </c>
      <c r="M1470" s="16">
        <f>NETWORKDAYS.INTL(DATE(YEAR(H1470),MONTH(I1470),DAY(H1470)),DATE(YEAR(I1470),MONTH(I1470),DAY(I1470)),1,[1]LISTAFERIADOS!$B$2:$B$194)</f>
        <v>1</v>
      </c>
      <c r="N1470" s="17" t="str">
        <f>CONCATENATE(HOUR(Tabela132[[#This Row],[DATA INICIO]]),":",MINUTE(Tabela132[[#This Row],[DATA INICIO]]))</f>
        <v>13:44</v>
      </c>
      <c r="O1470" s="12"/>
    </row>
    <row r="1471" spans="1:15" ht="45" hidden="1" x14ac:dyDescent="0.25">
      <c r="A1471" s="34" t="s">
        <v>113</v>
      </c>
      <c r="B1471" s="38" t="s">
        <v>1014</v>
      </c>
      <c r="C1471" s="36" t="s">
        <v>222</v>
      </c>
      <c r="D1471" s="32" t="s">
        <v>44</v>
      </c>
      <c r="E1471" s="11" t="str">
        <f>CONCATENATE(Tabela132[[#This Row],[TRAMITE_SETOR]],"_Atualiz")</f>
        <v>SECOFC_Atualiz</v>
      </c>
      <c r="F1471" s="12" t="s">
        <v>45</v>
      </c>
      <c r="G1471" s="12"/>
      <c r="H1471" s="41">
        <v>42761.586111111108</v>
      </c>
      <c r="I1471" s="41">
        <v>42761.711805555555</v>
      </c>
      <c r="J1471" s="42" t="s">
        <v>46</v>
      </c>
      <c r="K1471" s="39">
        <f t="shared" si="46"/>
        <v>0.12569444444670808</v>
      </c>
      <c r="L1471" s="15">
        <f t="shared" si="45"/>
        <v>0.12569444444670808</v>
      </c>
      <c r="M1471" s="16">
        <f>NETWORKDAYS.INTL(DATE(YEAR(H1471),MONTH(I1471),DAY(H1471)),DATE(YEAR(I1471),MONTH(I1471),DAY(I1471)),1,[1]LISTAFERIADOS!$B$2:$B$194)</f>
        <v>1</v>
      </c>
      <c r="N1471" s="17" t="str">
        <f>CONCATENATE(HOUR(Tabela132[[#This Row],[DATA INICIO]]),":",MINUTE(Tabela132[[#This Row],[DATA INICIO]]))</f>
        <v>14:4</v>
      </c>
      <c r="O1471" s="12"/>
    </row>
    <row r="1472" spans="1:15" ht="60" hidden="1" x14ac:dyDescent="0.25">
      <c r="A1472" s="34" t="s">
        <v>113</v>
      </c>
      <c r="B1472" s="38" t="s">
        <v>1014</v>
      </c>
      <c r="C1472" s="36" t="s">
        <v>222</v>
      </c>
      <c r="D1472" s="32" t="s">
        <v>47</v>
      </c>
      <c r="E1472" s="11" t="str">
        <f>CONCATENATE(Tabela132[[#This Row],[TRAMITE_SETOR]],"_Atualiz")</f>
        <v>CLC_Atualiz</v>
      </c>
      <c r="F1472" s="12" t="s">
        <v>48</v>
      </c>
      <c r="G1472" s="12"/>
      <c r="H1472" s="41">
        <v>42761.711805555555</v>
      </c>
      <c r="I1472" s="41">
        <v>42761.75</v>
      </c>
      <c r="J1472" s="42" t="s">
        <v>1019</v>
      </c>
      <c r="K1472" s="39">
        <f t="shared" si="46"/>
        <v>3.8194444445252884E-2</v>
      </c>
      <c r="L1472" s="15">
        <f t="shared" si="45"/>
        <v>3.8194444445252884E-2</v>
      </c>
      <c r="M1472" s="16">
        <f>NETWORKDAYS.INTL(DATE(YEAR(H1472),MONTH(I1472),DAY(H1472)),DATE(YEAR(I1472),MONTH(I1472),DAY(I1472)),1,[1]LISTAFERIADOS!$B$2:$B$194)</f>
        <v>1</v>
      </c>
      <c r="N1472" s="17" t="str">
        <f>CONCATENATE(HOUR(Tabela132[[#This Row],[DATA INICIO]]),":",MINUTE(Tabela132[[#This Row],[DATA INICIO]]))</f>
        <v>17:5</v>
      </c>
      <c r="O1472" s="12"/>
    </row>
    <row r="1473" spans="1:15" ht="60" hidden="1" x14ac:dyDescent="0.25">
      <c r="A1473" s="34" t="s">
        <v>113</v>
      </c>
      <c r="B1473" s="38" t="s">
        <v>1014</v>
      </c>
      <c r="C1473" s="36" t="s">
        <v>222</v>
      </c>
      <c r="D1473" s="32" t="s">
        <v>50</v>
      </c>
      <c r="E1473" s="11" t="str">
        <f>CONCATENATE(Tabela132[[#This Row],[TRAMITE_SETOR]],"_Atualiz")</f>
        <v>SC_Atualiz</v>
      </c>
      <c r="F1473" s="12" t="s">
        <v>51</v>
      </c>
      <c r="G1473" s="12"/>
      <c r="H1473" s="41">
        <v>42761.75</v>
      </c>
      <c r="I1473" s="41">
        <v>42768.60833333333</v>
      </c>
      <c r="J1473" s="42" t="s">
        <v>235</v>
      </c>
      <c r="K1473" s="39">
        <f t="shared" si="46"/>
        <v>6.8583333333299379</v>
      </c>
      <c r="L1473" s="15">
        <f t="shared" si="45"/>
        <v>6.8583333333299379</v>
      </c>
      <c r="M1473" s="16">
        <f>NETWORKDAYS.INTL(DATE(YEAR(H1473),MONTH(I1473),DAY(H1473)),DATE(YEAR(I1473),MONTH(I1473),DAY(I1473)),1,[1]LISTAFERIADOS!$B$2:$B$194)</f>
        <v>-17</v>
      </c>
      <c r="N1473" s="17" t="str">
        <f>CONCATENATE(HOUR(Tabela132[[#This Row],[DATA INICIO]]),":",MINUTE(Tabela132[[#This Row],[DATA INICIO]]))</f>
        <v>18:0</v>
      </c>
      <c r="O1473" s="12"/>
    </row>
    <row r="1474" spans="1:15" ht="30" hidden="1" x14ac:dyDescent="0.25">
      <c r="A1474" s="34" t="s">
        <v>113</v>
      </c>
      <c r="B1474" s="38" t="s">
        <v>1014</v>
      </c>
      <c r="C1474" s="36" t="s">
        <v>222</v>
      </c>
      <c r="D1474" s="32" t="s">
        <v>47</v>
      </c>
      <c r="E1474" s="11" t="str">
        <f>CONCATENATE(Tabela132[[#This Row],[TRAMITE_SETOR]],"_Atualiz")</f>
        <v>CLC_Atualiz</v>
      </c>
      <c r="F1474" s="12" t="s">
        <v>48</v>
      </c>
      <c r="G1474" s="12"/>
      <c r="H1474" s="41">
        <v>42768.60833333333</v>
      </c>
      <c r="I1474" s="41">
        <v>42768.757638888892</v>
      </c>
      <c r="J1474" s="42" t="s">
        <v>1020</v>
      </c>
      <c r="K1474" s="39">
        <f t="shared" si="46"/>
        <v>0.14930555556202307</v>
      </c>
      <c r="L1474" s="15">
        <f t="shared" ref="L1474:L1491" si="47">K1474</f>
        <v>0.14930555556202307</v>
      </c>
      <c r="M1474" s="16">
        <f>NETWORKDAYS.INTL(DATE(YEAR(H1474),MONTH(I1474),DAY(H1474)),DATE(YEAR(I1474),MONTH(I1474),DAY(I1474)),1,[1]LISTAFERIADOS!$B$2:$B$194)</f>
        <v>1</v>
      </c>
      <c r="N1474" s="17" t="str">
        <f>CONCATENATE(HOUR(Tabela132[[#This Row],[DATA INICIO]]),":",MINUTE(Tabela132[[#This Row],[DATA INICIO]]))</f>
        <v>14:36</v>
      </c>
      <c r="O1474" s="12"/>
    </row>
    <row r="1475" spans="1:15" ht="60" hidden="1" x14ac:dyDescent="0.25">
      <c r="A1475" s="34" t="s">
        <v>113</v>
      </c>
      <c r="B1475" s="38" t="s">
        <v>1014</v>
      </c>
      <c r="C1475" s="36" t="s">
        <v>222</v>
      </c>
      <c r="D1475" s="32" t="s">
        <v>50</v>
      </c>
      <c r="E1475" s="11" t="str">
        <f>CONCATENATE(Tabela132[[#This Row],[TRAMITE_SETOR]],"_Atualiz")</f>
        <v>SC_Atualiz</v>
      </c>
      <c r="F1475" s="12" t="s">
        <v>51</v>
      </c>
      <c r="G1475" s="12"/>
      <c r="H1475" s="41">
        <v>42768.757638888892</v>
      </c>
      <c r="I1475" s="41">
        <v>42773.696527777778</v>
      </c>
      <c r="J1475" s="42" t="s">
        <v>1021</v>
      </c>
      <c r="K1475" s="39">
        <f t="shared" si="46"/>
        <v>4.9388888888861402</v>
      </c>
      <c r="L1475" s="15">
        <f t="shared" si="47"/>
        <v>4.9388888888861402</v>
      </c>
      <c r="M1475" s="16">
        <f>NETWORKDAYS.INTL(DATE(YEAR(H1475),MONTH(I1475),DAY(H1475)),DATE(YEAR(I1475),MONTH(I1475),DAY(I1475)),1,[1]LISTAFERIADOS!$B$2:$B$194)</f>
        <v>4</v>
      </c>
      <c r="N1475" s="17" t="str">
        <f>CONCATENATE(HOUR(Tabela132[[#This Row],[DATA INICIO]]),":",MINUTE(Tabela132[[#This Row],[DATA INICIO]]))</f>
        <v>18:11</v>
      </c>
      <c r="O1475" s="12"/>
    </row>
    <row r="1476" spans="1:15" ht="45" hidden="1" x14ac:dyDescent="0.25">
      <c r="A1476" s="34" t="s">
        <v>113</v>
      </c>
      <c r="B1476" s="38" t="s">
        <v>1014</v>
      </c>
      <c r="C1476" s="36" t="s">
        <v>222</v>
      </c>
      <c r="D1476" s="32" t="s">
        <v>47</v>
      </c>
      <c r="E1476" s="11" t="str">
        <f>CONCATENATE(Tabela132[[#This Row],[TRAMITE_SETOR]],"_Atualiz")</f>
        <v>CLC_Atualiz</v>
      </c>
      <c r="F1476" s="12" t="s">
        <v>48</v>
      </c>
      <c r="G1476" s="12"/>
      <c r="H1476" s="41">
        <v>42773.696527777778</v>
      </c>
      <c r="I1476" s="41">
        <v>42775.804166666669</v>
      </c>
      <c r="J1476" s="42" t="s">
        <v>1022</v>
      </c>
      <c r="K1476" s="39">
        <f t="shared" si="46"/>
        <v>2.1076388888905058</v>
      </c>
      <c r="L1476" s="15">
        <f t="shared" si="47"/>
        <v>2.1076388888905058</v>
      </c>
      <c r="M1476" s="16">
        <f>NETWORKDAYS.INTL(DATE(YEAR(H1476),MONTH(I1476),DAY(H1476)),DATE(YEAR(I1476),MONTH(I1476),DAY(I1476)),1,[1]LISTAFERIADOS!$B$2:$B$194)</f>
        <v>3</v>
      </c>
      <c r="N1476" s="17" t="str">
        <f>CONCATENATE(HOUR(Tabela132[[#This Row],[DATA INICIO]]),":",MINUTE(Tabela132[[#This Row],[DATA INICIO]]))</f>
        <v>16:43</v>
      </c>
      <c r="O1476" s="12"/>
    </row>
    <row r="1477" spans="1:15" ht="90" hidden="1" x14ac:dyDescent="0.25">
      <c r="A1477" s="34" t="s">
        <v>113</v>
      </c>
      <c r="B1477" s="38" t="s">
        <v>1014</v>
      </c>
      <c r="C1477" s="36" t="s">
        <v>222</v>
      </c>
      <c r="D1477" s="32" t="s">
        <v>122</v>
      </c>
      <c r="E1477" s="11" t="str">
        <f>CONCATENATE(Tabela132[[#This Row],[TRAMITE_SETOR]],"_Atualiz")</f>
        <v>SECGA_Atualiz</v>
      </c>
      <c r="F1477" s="12" t="s">
        <v>123</v>
      </c>
      <c r="G1477" s="12"/>
      <c r="H1477" s="41">
        <v>42775.804166666669</v>
      </c>
      <c r="I1477" s="41">
        <v>42776.65625</v>
      </c>
      <c r="J1477" s="42" t="s">
        <v>1023</v>
      </c>
      <c r="K1477" s="39">
        <f t="shared" si="46"/>
        <v>0.85208333333139308</v>
      </c>
      <c r="L1477" s="15">
        <f t="shared" si="47"/>
        <v>0.85208333333139308</v>
      </c>
      <c r="M1477" s="16">
        <f>NETWORKDAYS.INTL(DATE(YEAR(H1477),MONTH(I1477),DAY(H1477)),DATE(YEAR(I1477),MONTH(I1477),DAY(I1477)),1,[1]LISTAFERIADOS!$B$2:$B$194)</f>
        <v>2</v>
      </c>
      <c r="N1477" s="17" t="str">
        <f>CONCATENATE(HOUR(Tabela132[[#This Row],[DATA INICIO]]),":",MINUTE(Tabela132[[#This Row],[DATA INICIO]]))</f>
        <v>19:18</v>
      </c>
      <c r="O1477" s="12"/>
    </row>
    <row r="1478" spans="1:15" ht="60" hidden="1" x14ac:dyDescent="0.25">
      <c r="A1478" s="34" t="s">
        <v>113</v>
      </c>
      <c r="B1478" s="38" t="s">
        <v>1014</v>
      </c>
      <c r="C1478" s="36" t="s">
        <v>222</v>
      </c>
      <c r="D1478" s="32" t="s">
        <v>47</v>
      </c>
      <c r="E1478" s="11" t="str">
        <f>CONCATENATE(Tabela132[[#This Row],[TRAMITE_SETOR]],"_Atualiz")</f>
        <v>CLC_Atualiz</v>
      </c>
      <c r="F1478" s="12" t="s">
        <v>48</v>
      </c>
      <c r="G1478" s="12"/>
      <c r="H1478" s="41">
        <v>42776.65625</v>
      </c>
      <c r="I1478" s="41">
        <v>42776.674305555556</v>
      </c>
      <c r="J1478" s="42" t="s">
        <v>1024</v>
      </c>
      <c r="K1478" s="39">
        <f t="shared" si="46"/>
        <v>1.8055555556202307E-2</v>
      </c>
      <c r="L1478" s="15">
        <f t="shared" si="47"/>
        <v>1.8055555556202307E-2</v>
      </c>
      <c r="M1478" s="16">
        <f>NETWORKDAYS.INTL(DATE(YEAR(H1478),MONTH(I1478),DAY(H1478)),DATE(YEAR(I1478),MONTH(I1478),DAY(I1478)),1,[1]LISTAFERIADOS!$B$2:$B$194)</f>
        <v>1</v>
      </c>
      <c r="N1478" s="17" t="str">
        <f>CONCATENATE(HOUR(Tabela132[[#This Row],[DATA INICIO]]),":",MINUTE(Tabela132[[#This Row],[DATA INICIO]]))</f>
        <v>15:45</v>
      </c>
      <c r="O1478" s="12"/>
    </row>
    <row r="1479" spans="1:15" ht="60" hidden="1" x14ac:dyDescent="0.25">
      <c r="A1479" s="34" t="s">
        <v>113</v>
      </c>
      <c r="B1479" s="38" t="s">
        <v>1014</v>
      </c>
      <c r="C1479" s="36" t="s">
        <v>222</v>
      </c>
      <c r="D1479" s="32" t="s">
        <v>239</v>
      </c>
      <c r="E1479" s="11" t="str">
        <f>CONCATENATE(Tabela132[[#This Row],[TRAMITE_SETOR]],"_Atualiz")</f>
        <v>SLIC_Atualiz</v>
      </c>
      <c r="F1479" s="12" t="s">
        <v>240</v>
      </c>
      <c r="G1479" s="12"/>
      <c r="H1479" s="41">
        <v>42776.674305555556</v>
      </c>
      <c r="I1479" s="41">
        <v>42786.609722222223</v>
      </c>
      <c r="J1479" s="42" t="s">
        <v>1025</v>
      </c>
      <c r="K1479" s="39">
        <f t="shared" si="46"/>
        <v>9.9354166666671517</v>
      </c>
      <c r="L1479" s="15">
        <f t="shared" si="47"/>
        <v>9.9354166666671517</v>
      </c>
      <c r="M1479" s="16">
        <f>NETWORKDAYS.INTL(DATE(YEAR(H1479),MONTH(I1479),DAY(H1479)),DATE(YEAR(I1479),MONTH(I1479),DAY(I1479)),1,[1]LISTAFERIADOS!$B$2:$B$194)</f>
        <v>7</v>
      </c>
      <c r="N1479" s="17" t="str">
        <f>CONCATENATE(HOUR(Tabela132[[#This Row],[DATA INICIO]]),":",MINUTE(Tabela132[[#This Row],[DATA INICIO]]))</f>
        <v>16:11</v>
      </c>
      <c r="O1479" s="12"/>
    </row>
    <row r="1480" spans="1:15" ht="75" hidden="1" x14ac:dyDescent="0.25">
      <c r="A1480" s="34" t="s">
        <v>113</v>
      </c>
      <c r="B1480" s="38" t="s">
        <v>1014</v>
      </c>
      <c r="C1480" s="36" t="s">
        <v>222</v>
      </c>
      <c r="D1480" s="32" t="s">
        <v>54</v>
      </c>
      <c r="E1480" s="11" t="str">
        <f>CONCATENATE(Tabela132[[#This Row],[TRAMITE_SETOR]],"_Atualiz")</f>
        <v>SCON_Atualiz</v>
      </c>
      <c r="F1480" s="12" t="s">
        <v>55</v>
      </c>
      <c r="G1480" s="12"/>
      <c r="H1480" s="41">
        <v>42786.609722222223</v>
      </c>
      <c r="I1480" s="41">
        <v>42790.706944444442</v>
      </c>
      <c r="J1480" s="42" t="s">
        <v>1026</v>
      </c>
      <c r="K1480" s="39">
        <f t="shared" si="46"/>
        <v>4.0972222222189885</v>
      </c>
      <c r="L1480" s="15">
        <f t="shared" si="47"/>
        <v>4.0972222222189885</v>
      </c>
      <c r="M1480" s="16">
        <f>NETWORKDAYS.INTL(DATE(YEAR(H1480),MONTH(I1480),DAY(H1480)),DATE(YEAR(I1480),MONTH(I1480),DAY(I1480)),1,[1]LISTAFERIADOS!$B$2:$B$194)</f>
        <v>5</v>
      </c>
      <c r="N1480" s="17" t="str">
        <f>CONCATENATE(HOUR(Tabela132[[#This Row],[DATA INICIO]]),":",MINUTE(Tabela132[[#This Row],[DATA INICIO]]))</f>
        <v>14:38</v>
      </c>
      <c r="O1480" s="12"/>
    </row>
    <row r="1481" spans="1:15" ht="30" hidden="1" x14ac:dyDescent="0.25">
      <c r="A1481" s="34" t="s">
        <v>113</v>
      </c>
      <c r="B1481" s="38" t="s">
        <v>1014</v>
      </c>
      <c r="C1481" s="36" t="s">
        <v>222</v>
      </c>
      <c r="D1481" s="32" t="s">
        <v>1027</v>
      </c>
      <c r="E1481" s="11" t="str">
        <f>CONCATENATE(Tabela132[[#This Row],[TRAMITE_SETOR]],"_Atualiz")</f>
        <v>SLIC _Atualiz</v>
      </c>
      <c r="F1481" s="12" t="s">
        <v>1028</v>
      </c>
      <c r="G1481" s="12"/>
      <c r="H1481" s="41">
        <v>42790.706944444442</v>
      </c>
      <c r="I1481" s="41">
        <v>42796.745833333334</v>
      </c>
      <c r="J1481" s="42" t="s">
        <v>1029</v>
      </c>
      <c r="K1481" s="39">
        <f t="shared" si="46"/>
        <v>6.038888888891961</v>
      </c>
      <c r="L1481" s="15">
        <f t="shared" si="47"/>
        <v>6.038888888891961</v>
      </c>
      <c r="M1481" s="16">
        <f>NETWORKDAYS.INTL(DATE(YEAR(H1481),MONTH(I1481),DAY(H1481)),DATE(YEAR(I1481),MONTH(I1481),DAY(I1481)),1,[1]LISTAFERIADOS!$B$2:$B$194)</f>
        <v>-17</v>
      </c>
      <c r="N1481" s="17" t="str">
        <f>CONCATENATE(HOUR(Tabela132[[#This Row],[DATA INICIO]]),":",MINUTE(Tabela132[[#This Row],[DATA INICIO]]))</f>
        <v>16:58</v>
      </c>
      <c r="O1481" s="12"/>
    </row>
    <row r="1482" spans="1:15" ht="45" hidden="1" x14ac:dyDescent="0.25">
      <c r="A1482" s="34" t="s">
        <v>113</v>
      </c>
      <c r="B1482" s="38" t="s">
        <v>1014</v>
      </c>
      <c r="C1482" s="36" t="s">
        <v>222</v>
      </c>
      <c r="D1482" s="32" t="s">
        <v>47</v>
      </c>
      <c r="E1482" s="11" t="str">
        <f>CONCATENATE(Tabela132[[#This Row],[TRAMITE_SETOR]],"_Atualiz")</f>
        <v>CLC_Atualiz</v>
      </c>
      <c r="F1482" s="12" t="s">
        <v>48</v>
      </c>
      <c r="G1482" s="12"/>
      <c r="H1482" s="41">
        <v>42796.745833333334</v>
      </c>
      <c r="I1482" s="41">
        <v>42797.789583333331</v>
      </c>
      <c r="J1482" s="42" t="s">
        <v>124</v>
      </c>
      <c r="K1482" s="39">
        <f t="shared" si="46"/>
        <v>1.0437499999970896</v>
      </c>
      <c r="L1482" s="15">
        <f t="shared" si="47"/>
        <v>1.0437499999970896</v>
      </c>
      <c r="M1482" s="16">
        <f>NETWORKDAYS.INTL(DATE(YEAR(H1482),MONTH(I1482),DAY(H1482)),DATE(YEAR(I1482),MONTH(I1482),DAY(I1482)),1,[1]LISTAFERIADOS!$B$2:$B$194)</f>
        <v>2</v>
      </c>
      <c r="N1482" s="17" t="str">
        <f>CONCATENATE(HOUR(Tabela132[[#This Row],[DATA INICIO]]),":",MINUTE(Tabela132[[#This Row],[DATA INICIO]]))</f>
        <v>17:54</v>
      </c>
      <c r="O1482" s="12"/>
    </row>
    <row r="1483" spans="1:15" ht="45" hidden="1" x14ac:dyDescent="0.25">
      <c r="A1483" s="34" t="s">
        <v>113</v>
      </c>
      <c r="B1483" s="38" t="s">
        <v>1014</v>
      </c>
      <c r="C1483" s="36" t="s">
        <v>222</v>
      </c>
      <c r="D1483" s="32" t="s">
        <v>122</v>
      </c>
      <c r="E1483" s="11" t="str">
        <f>CONCATENATE(Tabela132[[#This Row],[TRAMITE_SETOR]],"_Atualiz")</f>
        <v>SECGA_Atualiz</v>
      </c>
      <c r="F1483" s="12" t="s">
        <v>123</v>
      </c>
      <c r="G1483" s="12"/>
      <c r="H1483" s="41">
        <v>42797.789583333331</v>
      </c>
      <c r="I1483" s="41">
        <v>42800.85</v>
      </c>
      <c r="J1483" s="42" t="s">
        <v>1030</v>
      </c>
      <c r="K1483" s="39">
        <f t="shared" si="46"/>
        <v>3.0604166666671517</v>
      </c>
      <c r="L1483" s="15">
        <f t="shared" si="47"/>
        <v>3.0604166666671517</v>
      </c>
      <c r="M1483" s="16">
        <f>NETWORKDAYS.INTL(DATE(YEAR(H1483),MONTH(I1483),DAY(H1483)),DATE(YEAR(I1483),MONTH(I1483),DAY(I1483)),1,[1]LISTAFERIADOS!$B$2:$B$194)</f>
        <v>2</v>
      </c>
      <c r="N1483" s="17" t="str">
        <f>CONCATENATE(HOUR(Tabela132[[#This Row],[DATA INICIO]]),":",MINUTE(Tabela132[[#This Row],[DATA INICIO]]))</f>
        <v>18:57</v>
      </c>
      <c r="O1483" s="12"/>
    </row>
    <row r="1484" spans="1:15" hidden="1" x14ac:dyDescent="0.25">
      <c r="A1484" s="34" t="s">
        <v>113</v>
      </c>
      <c r="B1484" s="38" t="s">
        <v>1014</v>
      </c>
      <c r="C1484" s="36" t="s">
        <v>222</v>
      </c>
      <c r="D1484" s="32" t="s">
        <v>66</v>
      </c>
      <c r="E1484" s="11" t="str">
        <f>CONCATENATE(Tabela132[[#This Row],[TRAMITE_SETOR]],"_Atualiz")</f>
        <v>CPL_Atualiz</v>
      </c>
      <c r="F1484" s="12" t="s">
        <v>67</v>
      </c>
      <c r="G1484" s="12"/>
      <c r="H1484" s="41">
        <v>42800.85</v>
      </c>
      <c r="I1484" s="41">
        <v>42801.614583333336</v>
      </c>
      <c r="J1484" s="42" t="s">
        <v>37</v>
      </c>
      <c r="K1484" s="39">
        <f t="shared" si="46"/>
        <v>0.76458333333721384</v>
      </c>
      <c r="L1484" s="15">
        <f t="shared" si="47"/>
        <v>0.76458333333721384</v>
      </c>
      <c r="M1484" s="16">
        <f>NETWORKDAYS.INTL(DATE(YEAR(H1484),MONTH(I1484),DAY(H1484)),DATE(YEAR(I1484),MONTH(I1484),DAY(I1484)),1,[1]LISTAFERIADOS!$B$2:$B$194)</f>
        <v>2</v>
      </c>
      <c r="N1484" s="17" t="str">
        <f>CONCATENATE(HOUR(Tabela132[[#This Row],[DATA INICIO]]),":",MINUTE(Tabela132[[#This Row],[DATA INICIO]]))</f>
        <v>20:24</v>
      </c>
      <c r="O1484" s="12"/>
    </row>
    <row r="1485" spans="1:15" ht="30" hidden="1" x14ac:dyDescent="0.25">
      <c r="A1485" s="34" t="s">
        <v>113</v>
      </c>
      <c r="B1485" s="38" t="s">
        <v>1014</v>
      </c>
      <c r="C1485" s="36" t="s">
        <v>222</v>
      </c>
      <c r="D1485" s="32" t="s">
        <v>69</v>
      </c>
      <c r="E1485" s="11" t="str">
        <f>CONCATENATE(Tabela132[[#This Row],[TRAMITE_SETOR]],"_Atualiz")</f>
        <v>ASSDG_Atualiz</v>
      </c>
      <c r="F1485" s="12" t="s">
        <v>70</v>
      </c>
      <c r="G1485" s="12"/>
      <c r="H1485" s="41">
        <v>42801.614583333336</v>
      </c>
      <c r="I1485" s="41">
        <v>42801.677777777775</v>
      </c>
      <c r="J1485" s="42" t="s">
        <v>284</v>
      </c>
      <c r="K1485" s="39">
        <f t="shared" si="46"/>
        <v>6.3194444439432118E-2</v>
      </c>
      <c r="L1485" s="15">
        <f t="shared" si="47"/>
        <v>6.3194444439432118E-2</v>
      </c>
      <c r="M1485" s="16">
        <f>NETWORKDAYS.INTL(DATE(YEAR(H1485),MONTH(I1485),DAY(H1485)),DATE(YEAR(I1485),MONTH(I1485),DAY(I1485)),1,[1]LISTAFERIADOS!$B$2:$B$194)</f>
        <v>1</v>
      </c>
      <c r="N1485" s="17" t="str">
        <f>CONCATENATE(HOUR(Tabela132[[#This Row],[DATA INICIO]]),":",MINUTE(Tabela132[[#This Row],[DATA INICIO]]))</f>
        <v>14:45</v>
      </c>
      <c r="O1485" s="12"/>
    </row>
    <row r="1486" spans="1:15" ht="30" hidden="1" x14ac:dyDescent="0.25">
      <c r="A1486" s="34" t="s">
        <v>113</v>
      </c>
      <c r="B1486" s="38" t="s">
        <v>1014</v>
      </c>
      <c r="C1486" s="36" t="s">
        <v>222</v>
      </c>
      <c r="D1486" s="32" t="s">
        <v>21</v>
      </c>
      <c r="E1486" s="11" t="str">
        <f>CONCATENATE(Tabela132[[#This Row],[TRAMITE_SETOR]],"_Atualiz")</f>
        <v>DG_Atualiz</v>
      </c>
      <c r="F1486" s="12" t="s">
        <v>22</v>
      </c>
      <c r="G1486" s="12"/>
      <c r="H1486" s="41">
        <v>42801.677777777775</v>
      </c>
      <c r="I1486" s="41">
        <v>42801.786111111112</v>
      </c>
      <c r="J1486" s="42" t="s">
        <v>98</v>
      </c>
      <c r="K1486" s="39">
        <f t="shared" si="46"/>
        <v>0.10833333333721384</v>
      </c>
      <c r="L1486" s="15">
        <f t="shared" si="47"/>
        <v>0.10833333333721384</v>
      </c>
      <c r="M1486" s="16">
        <f>NETWORKDAYS.INTL(DATE(YEAR(H1486),MONTH(I1486),DAY(H1486)),DATE(YEAR(I1486),MONTH(I1486),DAY(I1486)),1,[1]LISTAFERIADOS!$B$2:$B$194)</f>
        <v>1</v>
      </c>
      <c r="N1486" s="17" t="str">
        <f>CONCATENATE(HOUR(Tabela132[[#This Row],[DATA INICIO]]),":",MINUTE(Tabela132[[#This Row],[DATA INICIO]]))</f>
        <v>16:16</v>
      </c>
      <c r="O1486" s="12"/>
    </row>
    <row r="1487" spans="1:15" ht="45" hidden="1" x14ac:dyDescent="0.25">
      <c r="A1487" s="34" t="s">
        <v>113</v>
      </c>
      <c r="B1487" s="38" t="s">
        <v>1014</v>
      </c>
      <c r="C1487" s="36" t="s">
        <v>222</v>
      </c>
      <c r="D1487" s="32" t="s">
        <v>239</v>
      </c>
      <c r="E1487" s="11" t="str">
        <f>CONCATENATE(Tabela132[[#This Row],[TRAMITE_SETOR]],"_Atualiz")</f>
        <v>SLIC_Atualiz</v>
      </c>
      <c r="F1487" s="12" t="s">
        <v>240</v>
      </c>
      <c r="G1487" s="12"/>
      <c r="H1487" s="41">
        <v>42801.786111111112</v>
      </c>
      <c r="I1487" s="41">
        <v>42802.661805555559</v>
      </c>
      <c r="J1487" s="42" t="s">
        <v>1031</v>
      </c>
      <c r="K1487" s="39">
        <f t="shared" si="46"/>
        <v>0.87569444444670808</v>
      </c>
      <c r="L1487" s="15">
        <f t="shared" si="47"/>
        <v>0.87569444444670808</v>
      </c>
      <c r="M1487" s="16">
        <f>NETWORKDAYS.INTL(DATE(YEAR(H1487),MONTH(I1487),DAY(H1487)),DATE(YEAR(I1487),MONTH(I1487),DAY(I1487)),1,[1]LISTAFERIADOS!$B$2:$B$194)</f>
        <v>2</v>
      </c>
      <c r="N1487" s="17" t="str">
        <f>CONCATENATE(HOUR(Tabela132[[#This Row],[DATA INICIO]]),":",MINUTE(Tabela132[[#This Row],[DATA INICIO]]))</f>
        <v>18:52</v>
      </c>
      <c r="O1487" s="12"/>
    </row>
    <row r="1488" spans="1:15" ht="30" hidden="1" x14ac:dyDescent="0.25">
      <c r="A1488" s="34" t="s">
        <v>113</v>
      </c>
      <c r="B1488" s="38" t="s">
        <v>1014</v>
      </c>
      <c r="C1488" s="36" t="s">
        <v>222</v>
      </c>
      <c r="D1488" s="32" t="s">
        <v>66</v>
      </c>
      <c r="E1488" s="11" t="str">
        <f>CONCATENATE(Tabela132[[#This Row],[TRAMITE_SETOR]],"_Atualiz")</f>
        <v>CPL_Atualiz</v>
      </c>
      <c r="F1488" s="12" t="s">
        <v>67</v>
      </c>
      <c r="G1488" s="12"/>
      <c r="H1488" s="41">
        <v>42802.661805555559</v>
      </c>
      <c r="I1488" s="41">
        <v>42802.80972222222</v>
      </c>
      <c r="J1488" s="42" t="s">
        <v>805</v>
      </c>
      <c r="K1488" s="39">
        <f t="shared" si="46"/>
        <v>0.14791666666133096</v>
      </c>
      <c r="L1488" s="15">
        <f t="shared" si="47"/>
        <v>0.14791666666133096</v>
      </c>
      <c r="M1488" s="16">
        <f>NETWORKDAYS.INTL(DATE(YEAR(H1488),MONTH(I1488),DAY(H1488)),DATE(YEAR(I1488),MONTH(I1488),DAY(I1488)),1,[1]LISTAFERIADOS!$B$2:$B$194)</f>
        <v>1</v>
      </c>
      <c r="N1488" s="17" t="str">
        <f>CONCATENATE(HOUR(Tabela132[[#This Row],[DATA INICIO]]),":",MINUTE(Tabela132[[#This Row],[DATA INICIO]]))</f>
        <v>15:53</v>
      </c>
      <c r="O1488" s="12"/>
    </row>
    <row r="1489" spans="1:15" ht="30" hidden="1" x14ac:dyDescent="0.25">
      <c r="A1489" s="34" t="s">
        <v>113</v>
      </c>
      <c r="B1489" s="38" t="s">
        <v>1014</v>
      </c>
      <c r="C1489" s="36" t="s">
        <v>222</v>
      </c>
      <c r="D1489" s="32" t="s">
        <v>239</v>
      </c>
      <c r="E1489" s="11" t="str">
        <f>CONCATENATE(Tabela132[[#This Row],[TRAMITE_SETOR]],"_Atualiz")</f>
        <v>SLIC_Atualiz</v>
      </c>
      <c r="F1489" s="12" t="s">
        <v>240</v>
      </c>
      <c r="G1489" s="12"/>
      <c r="H1489" s="41">
        <v>42802.80972222222</v>
      </c>
      <c r="I1489" s="41">
        <v>42803.566666666666</v>
      </c>
      <c r="J1489" s="42" t="s">
        <v>251</v>
      </c>
      <c r="K1489" s="39">
        <f t="shared" si="46"/>
        <v>0.75694444444525288</v>
      </c>
      <c r="L1489" s="15">
        <f t="shared" si="47"/>
        <v>0.75694444444525288</v>
      </c>
      <c r="M1489" s="16">
        <f>NETWORKDAYS.INTL(DATE(YEAR(H1489),MONTH(I1489),DAY(H1489)),DATE(YEAR(I1489),MONTH(I1489),DAY(I1489)),1,[1]LISTAFERIADOS!$B$2:$B$194)</f>
        <v>2</v>
      </c>
      <c r="N1489" s="17" t="str">
        <f>CONCATENATE(HOUR(Tabela132[[#This Row],[DATA INICIO]]),":",MINUTE(Tabela132[[#This Row],[DATA INICIO]]))</f>
        <v>19:26</v>
      </c>
      <c r="O1489" s="12"/>
    </row>
    <row r="1490" spans="1:15" ht="45" hidden="1" x14ac:dyDescent="0.25">
      <c r="A1490" s="34" t="s">
        <v>113</v>
      </c>
      <c r="B1490" s="38" t="s">
        <v>1014</v>
      </c>
      <c r="C1490" s="36" t="s">
        <v>222</v>
      </c>
      <c r="D1490" s="32" t="s">
        <v>66</v>
      </c>
      <c r="E1490" s="11" t="str">
        <f>CONCATENATE(Tabela132[[#This Row],[TRAMITE_SETOR]],"_Atualiz")</f>
        <v>CPL_Atualiz</v>
      </c>
      <c r="F1490" s="12" t="s">
        <v>67</v>
      </c>
      <c r="G1490" s="12"/>
      <c r="H1490" s="41">
        <v>42803.566666666666</v>
      </c>
      <c r="I1490" s="41">
        <v>42817.538194444445</v>
      </c>
      <c r="J1490" s="42" t="s">
        <v>555</v>
      </c>
      <c r="K1490" s="39">
        <f t="shared" si="46"/>
        <v>13.971527777779556</v>
      </c>
      <c r="L1490" s="15">
        <f t="shared" si="47"/>
        <v>13.971527777779556</v>
      </c>
      <c r="M1490" s="16">
        <f>NETWORKDAYS.INTL(DATE(YEAR(H1490),MONTH(I1490),DAY(H1490)),DATE(YEAR(I1490),MONTH(I1490),DAY(I1490)),1,[1]LISTAFERIADOS!$B$2:$B$194)</f>
        <v>11</v>
      </c>
      <c r="N1490" s="17" t="str">
        <f>CONCATENATE(HOUR(Tabela132[[#This Row],[DATA INICIO]]),":",MINUTE(Tabela132[[#This Row],[DATA INICIO]]))</f>
        <v>13:36</v>
      </c>
      <c r="O1490" s="12"/>
    </row>
    <row r="1491" spans="1:15" ht="45" hidden="1" x14ac:dyDescent="0.25">
      <c r="A1491" s="34" t="s">
        <v>113</v>
      </c>
      <c r="B1491" s="38" t="s">
        <v>1014</v>
      </c>
      <c r="C1491" s="36" t="s">
        <v>222</v>
      </c>
      <c r="D1491" s="32" t="s">
        <v>69</v>
      </c>
      <c r="E1491" s="11" t="str">
        <f>CONCATENATE(Tabela132[[#This Row],[TRAMITE_SETOR]],"_Atualiz")</f>
        <v>ASSDG_Atualiz</v>
      </c>
      <c r="F1491" s="12" t="s">
        <v>70</v>
      </c>
      <c r="G1491" s="12"/>
      <c r="H1491" s="41">
        <v>42817.538194444445</v>
      </c>
      <c r="I1491" s="41">
        <v>42817.71875</v>
      </c>
      <c r="J1491" s="42" t="s">
        <v>440</v>
      </c>
      <c r="K1491" s="39">
        <f t="shared" si="46"/>
        <v>0.18055555555474712</v>
      </c>
      <c r="L1491" s="15">
        <f t="shared" si="47"/>
        <v>0.18055555555474712</v>
      </c>
      <c r="M1491" s="16">
        <f>NETWORKDAYS.INTL(DATE(YEAR(H1491),MONTH(I1491),DAY(H1491)),DATE(YEAR(I1491),MONTH(I1491),DAY(I1491)),1,[1]LISTAFERIADOS!$B$2:$B$194)</f>
        <v>1</v>
      </c>
      <c r="N1491" s="17" t="str">
        <f>CONCATENATE(HOUR(Tabela132[[#This Row],[DATA INICIO]]),":",MINUTE(Tabela132[[#This Row],[DATA INICIO]]))</f>
        <v>12:55</v>
      </c>
      <c r="O1491" s="12"/>
    </row>
    <row r="1492" spans="1:15" hidden="1" x14ac:dyDescent="0.25">
      <c r="A1492" s="34" t="s">
        <v>113</v>
      </c>
      <c r="B1492" s="38" t="s">
        <v>1032</v>
      </c>
      <c r="C1492" s="36" t="s">
        <v>222</v>
      </c>
      <c r="D1492" s="32" t="s">
        <v>535</v>
      </c>
      <c r="E1492" s="11" t="str">
        <f>CONCATENATE(Tabela132[[#This Row],[TRAMITE_SETOR]],"_Atualiz")</f>
        <v>SOP_Atualiz</v>
      </c>
      <c r="F1492" s="12" t="s">
        <v>536</v>
      </c>
      <c r="G1492" s="19" t="s">
        <v>26</v>
      </c>
      <c r="H1492" s="43">
        <v>42605.76666666667</v>
      </c>
      <c r="I1492" s="41">
        <v>42606.76666666667</v>
      </c>
      <c r="J1492" s="42" t="s">
        <v>20</v>
      </c>
      <c r="K1492" s="39">
        <f>IF(OR(H1492="-",I1492="-"),0,I1492-H1492)</f>
        <v>1</v>
      </c>
      <c r="L1492" s="44">
        <f>K1492</f>
        <v>1</v>
      </c>
      <c r="M1492" s="16">
        <f>NETWORKDAYS.INTL(DATE(YEAR(H1492),MONTH(I1492),DAY(H1492)),DATE(YEAR(I1492),MONTH(I1492),DAY(I1492)),1,[1]LISTAFERIADOS!$B$2:$B$194)</f>
        <v>2</v>
      </c>
      <c r="N1492" s="17" t="str">
        <f>CONCATENATE(HOUR(Tabela132[[#This Row],[DATA INICIO]]),":",MINUTE(Tabela132[[#This Row],[DATA INICIO]]))</f>
        <v>18:24</v>
      </c>
      <c r="O1492" s="12"/>
    </row>
    <row r="1493" spans="1:15" ht="45" hidden="1" x14ac:dyDescent="0.25">
      <c r="A1493" s="34" t="s">
        <v>113</v>
      </c>
      <c r="B1493" s="38" t="s">
        <v>1032</v>
      </c>
      <c r="C1493" s="36" t="s">
        <v>222</v>
      </c>
      <c r="D1493" s="32" t="s">
        <v>144</v>
      </c>
      <c r="E1493" s="11" t="str">
        <f>CONCATENATE(Tabela132[[#This Row],[TRAMITE_SETOR]],"_Atualiz")</f>
        <v>CIP_Atualiz</v>
      </c>
      <c r="F1493" s="12" t="s">
        <v>29</v>
      </c>
      <c r="G1493" s="19" t="s">
        <v>26</v>
      </c>
      <c r="H1493" s="41">
        <v>42606.76666666667</v>
      </c>
      <c r="I1493" s="41">
        <v>42606.774305555555</v>
      </c>
      <c r="J1493" s="42" t="s">
        <v>369</v>
      </c>
      <c r="K1493" s="39">
        <f t="shared" ref="K1493:K1519" si="48">IF(OR(H1493="-",I1493="-"),0,I1493-H1493)</f>
        <v>7.6388888846850023E-3</v>
      </c>
      <c r="L1493" s="15">
        <f t="shared" ref="L1493:L1519" si="49">K1493</f>
        <v>7.6388888846850023E-3</v>
      </c>
      <c r="M1493" s="16">
        <f>NETWORKDAYS.INTL(DATE(YEAR(H1493),MONTH(I1493),DAY(H1493)),DATE(YEAR(I1493),MONTH(I1493),DAY(I1493)),1,[1]LISTAFERIADOS!$B$2:$B$194)</f>
        <v>1</v>
      </c>
      <c r="N1493" s="17" t="str">
        <f>CONCATENATE(HOUR(Tabela132[[#This Row],[DATA INICIO]]),":",MINUTE(Tabela132[[#This Row],[DATA INICIO]]))</f>
        <v>18:24</v>
      </c>
      <c r="O1493" s="12"/>
    </row>
    <row r="1494" spans="1:15" ht="45" hidden="1" x14ac:dyDescent="0.25">
      <c r="A1494" s="34" t="s">
        <v>113</v>
      </c>
      <c r="B1494" s="38" t="s">
        <v>1032</v>
      </c>
      <c r="C1494" s="36" t="s">
        <v>222</v>
      </c>
      <c r="D1494" s="32" t="s">
        <v>114</v>
      </c>
      <c r="E1494" s="11" t="str">
        <f>CONCATENATE(Tabela132[[#This Row],[TRAMITE_SETOR]],"_Atualiz")</f>
        <v>SECGS_Atualiz</v>
      </c>
      <c r="F1494" s="12" t="s">
        <v>115</v>
      </c>
      <c r="G1494" s="19" t="s">
        <v>26</v>
      </c>
      <c r="H1494" s="41">
        <v>42606.774305555555</v>
      </c>
      <c r="I1494" s="41">
        <v>42606.777083333334</v>
      </c>
      <c r="J1494" s="42" t="s">
        <v>508</v>
      </c>
      <c r="K1494" s="39">
        <f t="shared" si="48"/>
        <v>2.7777777795563452E-3</v>
      </c>
      <c r="L1494" s="15">
        <f t="shared" si="49"/>
        <v>2.7777777795563452E-3</v>
      </c>
      <c r="M1494" s="16">
        <f>NETWORKDAYS.INTL(DATE(YEAR(H1494),MONTH(I1494),DAY(H1494)),DATE(YEAR(I1494),MONTH(I1494),DAY(I1494)),1,[1]LISTAFERIADOS!$B$2:$B$194)</f>
        <v>1</v>
      </c>
      <c r="N1494" s="17" t="str">
        <f>CONCATENATE(HOUR(Tabela132[[#This Row],[DATA INICIO]]),":",MINUTE(Tabela132[[#This Row],[DATA INICIO]]))</f>
        <v>18:35</v>
      </c>
      <c r="O1494" s="12"/>
    </row>
    <row r="1495" spans="1:15" ht="75" hidden="1" x14ac:dyDescent="0.25">
      <c r="A1495" s="34" t="s">
        <v>113</v>
      </c>
      <c r="B1495" s="38" t="s">
        <v>1032</v>
      </c>
      <c r="C1495" s="36" t="s">
        <v>222</v>
      </c>
      <c r="D1495" s="32" t="s">
        <v>122</v>
      </c>
      <c r="E1495" s="11" t="str">
        <f>CONCATENATE(Tabela132[[#This Row],[TRAMITE_SETOR]],"_Atualiz")</f>
        <v>SECGA_Atualiz</v>
      </c>
      <c r="F1495" s="12" t="s">
        <v>123</v>
      </c>
      <c r="G1495" s="12"/>
      <c r="H1495" s="41">
        <v>42606.777083333334</v>
      </c>
      <c r="I1495" s="41">
        <v>42606.837500000001</v>
      </c>
      <c r="J1495" s="42" t="s">
        <v>1033</v>
      </c>
      <c r="K1495" s="39">
        <f t="shared" si="48"/>
        <v>6.0416666667151731E-2</v>
      </c>
      <c r="L1495" s="15">
        <f t="shared" si="49"/>
        <v>6.0416666667151731E-2</v>
      </c>
      <c r="M1495" s="16">
        <f>NETWORKDAYS.INTL(DATE(YEAR(H1495),MONTH(I1495),DAY(H1495)),DATE(YEAR(I1495),MONTH(I1495),DAY(I1495)),1,[1]LISTAFERIADOS!$B$2:$B$194)</f>
        <v>1</v>
      </c>
      <c r="N1495" s="17" t="str">
        <f>CONCATENATE(HOUR(Tabela132[[#This Row],[DATA INICIO]]),":",MINUTE(Tabela132[[#This Row],[DATA INICIO]]))</f>
        <v>18:39</v>
      </c>
      <c r="O1495" s="12"/>
    </row>
    <row r="1496" spans="1:15" ht="45" hidden="1" x14ac:dyDescent="0.25">
      <c r="A1496" s="34" t="s">
        <v>113</v>
      </c>
      <c r="B1496" s="38" t="s">
        <v>1032</v>
      </c>
      <c r="C1496" s="36" t="s">
        <v>222</v>
      </c>
      <c r="D1496" s="32" t="s">
        <v>1034</v>
      </c>
      <c r="E1496" s="11" t="str">
        <f>CONCATENATE(Tabela132[[#This Row],[TRAMITE_SETOR]],"_Atualiz")</f>
        <v>CLC _Atualiz</v>
      </c>
      <c r="F1496" s="12" t="s">
        <v>1035</v>
      </c>
      <c r="G1496" s="12"/>
      <c r="H1496" s="41">
        <v>42606.837500000001</v>
      </c>
      <c r="I1496" s="41">
        <v>42607.587500000001</v>
      </c>
      <c r="J1496" s="42" t="s">
        <v>1036</v>
      </c>
      <c r="K1496" s="39">
        <f t="shared" si="48"/>
        <v>0.75</v>
      </c>
      <c r="L1496" s="15">
        <f t="shared" si="49"/>
        <v>0.75</v>
      </c>
      <c r="M1496" s="16">
        <f>NETWORKDAYS.INTL(DATE(YEAR(H1496),MONTH(I1496),DAY(H1496)),DATE(YEAR(I1496),MONTH(I1496),DAY(I1496)),1,[1]LISTAFERIADOS!$B$2:$B$194)</f>
        <v>2</v>
      </c>
      <c r="N1496" s="17" t="str">
        <f>CONCATENATE(HOUR(Tabela132[[#This Row],[DATA INICIO]]),":",MINUTE(Tabela132[[#This Row],[DATA INICIO]]))</f>
        <v>20:6</v>
      </c>
      <c r="O1496" s="12"/>
    </row>
    <row r="1497" spans="1:15" ht="75" hidden="1" x14ac:dyDescent="0.25">
      <c r="A1497" s="34" t="s">
        <v>113</v>
      </c>
      <c r="B1497" s="38" t="s">
        <v>1032</v>
      </c>
      <c r="C1497" s="36" t="s">
        <v>222</v>
      </c>
      <c r="D1497" s="32" t="s">
        <v>144</v>
      </c>
      <c r="E1497" s="11" t="str">
        <f>CONCATENATE(Tabela132[[#This Row],[TRAMITE_SETOR]],"_Atualiz")</f>
        <v>CIP_Atualiz</v>
      </c>
      <c r="F1497" s="12" t="s">
        <v>29</v>
      </c>
      <c r="G1497" s="19" t="s">
        <v>26</v>
      </c>
      <c r="H1497" s="41">
        <v>42607.587500000001</v>
      </c>
      <c r="I1497" s="41">
        <v>42607.60833333333</v>
      </c>
      <c r="J1497" s="42" t="s">
        <v>1037</v>
      </c>
      <c r="K1497" s="39">
        <f t="shared" si="48"/>
        <v>2.0833333328482695E-2</v>
      </c>
      <c r="L1497" s="15">
        <f t="shared" si="49"/>
        <v>2.0833333328482695E-2</v>
      </c>
      <c r="M1497" s="16">
        <f>NETWORKDAYS.INTL(DATE(YEAR(H1497),MONTH(I1497),DAY(H1497)),DATE(YEAR(I1497),MONTH(I1497),DAY(I1497)),1,[1]LISTAFERIADOS!$B$2:$B$194)</f>
        <v>1</v>
      </c>
      <c r="N1497" s="17" t="str">
        <f>CONCATENATE(HOUR(Tabela132[[#This Row],[DATA INICIO]]),":",MINUTE(Tabela132[[#This Row],[DATA INICIO]]))</f>
        <v>14:6</v>
      </c>
      <c r="O1497" s="12"/>
    </row>
    <row r="1498" spans="1:15" hidden="1" x14ac:dyDescent="0.25">
      <c r="A1498" s="34" t="s">
        <v>113</v>
      </c>
      <c r="B1498" s="38" t="s">
        <v>1032</v>
      </c>
      <c r="C1498" s="36" t="s">
        <v>222</v>
      </c>
      <c r="D1498" s="32" t="s">
        <v>114</v>
      </c>
      <c r="E1498" s="11" t="str">
        <f>CONCATENATE(Tabela132[[#This Row],[TRAMITE_SETOR]],"_Atualiz")</f>
        <v>SECGS_Atualiz</v>
      </c>
      <c r="F1498" s="12" t="s">
        <v>115</v>
      </c>
      <c r="G1498" s="19" t="s">
        <v>26</v>
      </c>
      <c r="H1498" s="41">
        <v>42607.60833333333</v>
      </c>
      <c r="I1498" s="41">
        <v>42607.637499999997</v>
      </c>
      <c r="J1498" s="42" t="s">
        <v>273</v>
      </c>
      <c r="K1498" s="39">
        <f t="shared" si="48"/>
        <v>2.9166666667151731E-2</v>
      </c>
      <c r="L1498" s="15">
        <f t="shared" si="49"/>
        <v>2.9166666667151731E-2</v>
      </c>
      <c r="M1498" s="16">
        <f>NETWORKDAYS.INTL(DATE(YEAR(H1498),MONTH(I1498),DAY(H1498)),DATE(YEAR(I1498),MONTH(I1498),DAY(I1498)),1,[1]LISTAFERIADOS!$B$2:$B$194)</f>
        <v>1</v>
      </c>
      <c r="N1498" s="17" t="str">
        <f>CONCATENATE(HOUR(Tabela132[[#This Row],[DATA INICIO]]),":",MINUTE(Tabela132[[#This Row],[DATA INICIO]]))</f>
        <v>14:36</v>
      </c>
      <c r="O1498" s="12"/>
    </row>
    <row r="1499" spans="1:15" ht="135" hidden="1" x14ac:dyDescent="0.25">
      <c r="A1499" s="34" t="s">
        <v>113</v>
      </c>
      <c r="B1499" s="38" t="s">
        <v>1032</v>
      </c>
      <c r="C1499" s="36" t="s">
        <v>222</v>
      </c>
      <c r="D1499" s="32" t="s">
        <v>535</v>
      </c>
      <c r="E1499" s="11" t="str">
        <f>CONCATENATE(Tabela132[[#This Row],[TRAMITE_SETOR]],"_Atualiz")</f>
        <v>SOP_Atualiz</v>
      </c>
      <c r="F1499" s="12" t="s">
        <v>536</v>
      </c>
      <c r="G1499" s="19" t="s">
        <v>26</v>
      </c>
      <c r="H1499" s="41">
        <v>42607.637499999997</v>
      </c>
      <c r="I1499" s="41">
        <v>42607.783333333333</v>
      </c>
      <c r="J1499" s="42" t="s">
        <v>1038</v>
      </c>
      <c r="K1499" s="39">
        <f t="shared" si="48"/>
        <v>0.14583333333575865</v>
      </c>
      <c r="L1499" s="15">
        <f t="shared" si="49"/>
        <v>0.14583333333575865</v>
      </c>
      <c r="M1499" s="16">
        <f>NETWORKDAYS.INTL(DATE(YEAR(H1499),MONTH(I1499),DAY(H1499)),DATE(YEAR(I1499),MONTH(I1499),DAY(I1499)),1,[1]LISTAFERIADOS!$B$2:$B$194)</f>
        <v>1</v>
      </c>
      <c r="N1499" s="17" t="str">
        <f>CONCATENATE(HOUR(Tabela132[[#This Row],[DATA INICIO]]),":",MINUTE(Tabela132[[#This Row],[DATA INICIO]]))</f>
        <v>15:18</v>
      </c>
      <c r="O1499" s="12"/>
    </row>
    <row r="1500" spans="1:15" ht="45" hidden="1" x14ac:dyDescent="0.25">
      <c r="A1500" s="34" t="s">
        <v>113</v>
      </c>
      <c r="B1500" s="38" t="s">
        <v>1032</v>
      </c>
      <c r="C1500" s="36" t="s">
        <v>222</v>
      </c>
      <c r="D1500" s="32" t="s">
        <v>144</v>
      </c>
      <c r="E1500" s="11" t="str">
        <f>CONCATENATE(Tabela132[[#This Row],[TRAMITE_SETOR]],"_Atualiz")</f>
        <v>CIP_Atualiz</v>
      </c>
      <c r="F1500" s="12" t="s">
        <v>29</v>
      </c>
      <c r="G1500" s="19" t="s">
        <v>26</v>
      </c>
      <c r="H1500" s="41">
        <v>42607.783333333333</v>
      </c>
      <c r="I1500" s="41">
        <v>42607.79583333333</v>
      </c>
      <c r="J1500" s="42" t="s">
        <v>1039</v>
      </c>
      <c r="K1500" s="39">
        <f t="shared" si="48"/>
        <v>1.2499999997089617E-2</v>
      </c>
      <c r="L1500" s="15">
        <f t="shared" si="49"/>
        <v>1.2499999997089617E-2</v>
      </c>
      <c r="M1500" s="16">
        <f>NETWORKDAYS.INTL(DATE(YEAR(H1500),MONTH(I1500),DAY(H1500)),DATE(YEAR(I1500),MONTH(I1500),DAY(I1500)),1,[1]LISTAFERIADOS!$B$2:$B$194)</f>
        <v>1</v>
      </c>
      <c r="N1500" s="17" t="str">
        <f>CONCATENATE(HOUR(Tabela132[[#This Row],[DATA INICIO]]),":",MINUTE(Tabela132[[#This Row],[DATA INICIO]]))</f>
        <v>18:48</v>
      </c>
      <c r="O1500" s="12"/>
    </row>
    <row r="1501" spans="1:15" ht="60" hidden="1" x14ac:dyDescent="0.25">
      <c r="A1501" s="34" t="s">
        <v>113</v>
      </c>
      <c r="B1501" s="38" t="s">
        <v>1032</v>
      </c>
      <c r="C1501" s="36" t="s">
        <v>222</v>
      </c>
      <c r="D1501" s="32" t="s">
        <v>38</v>
      </c>
      <c r="E1501" s="11" t="str">
        <f>CONCATENATE(Tabela132[[#This Row],[TRAMITE_SETOR]],"_Atualiz")</f>
        <v>SPO_Atualiz</v>
      </c>
      <c r="F1501" s="12" t="s">
        <v>39</v>
      </c>
      <c r="G1501" s="12"/>
      <c r="H1501" s="41">
        <v>42607.79583333333</v>
      </c>
      <c r="I1501" s="41">
        <v>42608.54791666667</v>
      </c>
      <c r="J1501" s="42" t="s">
        <v>40</v>
      </c>
      <c r="K1501" s="39">
        <f t="shared" si="48"/>
        <v>0.75208333334012423</v>
      </c>
      <c r="L1501" s="15">
        <f t="shared" si="49"/>
        <v>0.75208333334012423</v>
      </c>
      <c r="M1501" s="16">
        <f>NETWORKDAYS.INTL(DATE(YEAR(H1501),MONTH(I1501),DAY(H1501)),DATE(YEAR(I1501),MONTH(I1501),DAY(I1501)),1,[1]LISTAFERIADOS!$B$2:$B$194)</f>
        <v>2</v>
      </c>
      <c r="N1501" s="17" t="str">
        <f>CONCATENATE(HOUR(Tabela132[[#This Row],[DATA INICIO]]),":",MINUTE(Tabela132[[#This Row],[DATA INICIO]]))</f>
        <v>19:6</v>
      </c>
      <c r="O1501" s="12"/>
    </row>
    <row r="1502" spans="1:15" hidden="1" x14ac:dyDescent="0.25">
      <c r="A1502" s="34" t="s">
        <v>113</v>
      </c>
      <c r="B1502" s="38" t="s">
        <v>1032</v>
      </c>
      <c r="C1502" s="36" t="s">
        <v>222</v>
      </c>
      <c r="D1502" s="32" t="s">
        <v>144</v>
      </c>
      <c r="E1502" s="11" t="str">
        <f>CONCATENATE(Tabela132[[#This Row],[TRAMITE_SETOR]],"_Atualiz")</f>
        <v>CIP_Atualiz</v>
      </c>
      <c r="F1502" s="12" t="s">
        <v>29</v>
      </c>
      <c r="G1502" s="19" t="s">
        <v>26</v>
      </c>
      <c r="H1502" s="41">
        <v>42608.54791666667</v>
      </c>
      <c r="I1502" s="41">
        <v>42608.563888888886</v>
      </c>
      <c r="J1502" s="42" t="s">
        <v>273</v>
      </c>
      <c r="K1502" s="39">
        <f t="shared" si="48"/>
        <v>1.597222221607808E-2</v>
      </c>
      <c r="L1502" s="15">
        <f t="shared" si="49"/>
        <v>1.597222221607808E-2</v>
      </c>
      <c r="M1502" s="16">
        <f>NETWORKDAYS.INTL(DATE(YEAR(H1502),MONTH(I1502),DAY(H1502)),DATE(YEAR(I1502),MONTH(I1502),DAY(I1502)),1,[1]LISTAFERIADOS!$B$2:$B$194)</f>
        <v>1</v>
      </c>
      <c r="N1502" s="17" t="str">
        <f>CONCATENATE(HOUR(Tabela132[[#This Row],[DATA INICIO]]),":",MINUTE(Tabela132[[#This Row],[DATA INICIO]]))</f>
        <v>13:9</v>
      </c>
      <c r="O1502" s="12"/>
    </row>
    <row r="1503" spans="1:15" ht="30" hidden="1" x14ac:dyDescent="0.25">
      <c r="A1503" s="34" t="s">
        <v>113</v>
      </c>
      <c r="B1503" s="38" t="s">
        <v>1032</v>
      </c>
      <c r="C1503" s="36" t="s">
        <v>222</v>
      </c>
      <c r="D1503" s="32" t="s">
        <v>38</v>
      </c>
      <c r="E1503" s="11" t="str">
        <f>CONCATENATE(Tabela132[[#This Row],[TRAMITE_SETOR]],"_Atualiz")</f>
        <v>SPO_Atualiz</v>
      </c>
      <c r="F1503" s="12" t="s">
        <v>39</v>
      </c>
      <c r="G1503" s="12"/>
      <c r="H1503" s="41">
        <v>42608.563888888886</v>
      </c>
      <c r="I1503" s="41">
        <v>42608.620833333334</v>
      </c>
      <c r="J1503" s="42" t="s">
        <v>1040</v>
      </c>
      <c r="K1503" s="39">
        <f t="shared" si="48"/>
        <v>5.6944444448163267E-2</v>
      </c>
      <c r="L1503" s="15">
        <f t="shared" si="49"/>
        <v>5.6944444448163267E-2</v>
      </c>
      <c r="M1503" s="16">
        <f>NETWORKDAYS.INTL(DATE(YEAR(H1503),MONTH(I1503),DAY(H1503)),DATE(YEAR(I1503),MONTH(I1503),DAY(I1503)),1,[1]LISTAFERIADOS!$B$2:$B$194)</f>
        <v>1</v>
      </c>
      <c r="N1503" s="17" t="str">
        <f>CONCATENATE(HOUR(Tabela132[[#This Row],[DATA INICIO]]),":",MINUTE(Tabela132[[#This Row],[DATA INICIO]]))</f>
        <v>13:32</v>
      </c>
      <c r="O1503" s="12"/>
    </row>
    <row r="1504" spans="1:15" ht="30" hidden="1" x14ac:dyDescent="0.25">
      <c r="A1504" s="34" t="s">
        <v>113</v>
      </c>
      <c r="B1504" s="38" t="s">
        <v>1032</v>
      </c>
      <c r="C1504" s="36" t="s">
        <v>222</v>
      </c>
      <c r="D1504" s="32" t="s">
        <v>41</v>
      </c>
      <c r="E1504" s="11" t="str">
        <f>CONCATENATE(Tabela132[[#This Row],[TRAMITE_SETOR]],"_Atualiz")</f>
        <v>CO_Atualiz</v>
      </c>
      <c r="F1504" s="12" t="s">
        <v>42</v>
      </c>
      <c r="G1504" s="12"/>
      <c r="H1504" s="41">
        <v>42608.620833333334</v>
      </c>
      <c r="I1504" s="41">
        <v>42608.623611111114</v>
      </c>
      <c r="J1504" s="42" t="s">
        <v>468</v>
      </c>
      <c r="K1504" s="39">
        <f t="shared" si="48"/>
        <v>2.7777777795563452E-3</v>
      </c>
      <c r="L1504" s="15">
        <f t="shared" si="49"/>
        <v>2.7777777795563452E-3</v>
      </c>
      <c r="M1504" s="16">
        <f>NETWORKDAYS.INTL(DATE(YEAR(H1504),MONTH(I1504),DAY(H1504)),DATE(YEAR(I1504),MONTH(I1504),DAY(I1504)),1,[1]LISTAFERIADOS!$B$2:$B$194)</f>
        <v>1</v>
      </c>
      <c r="N1504" s="17" t="str">
        <f>CONCATENATE(HOUR(Tabela132[[#This Row],[DATA INICIO]]),":",MINUTE(Tabela132[[#This Row],[DATA INICIO]]))</f>
        <v>14:54</v>
      </c>
      <c r="O1504" s="12"/>
    </row>
    <row r="1505" spans="1:15" ht="45" hidden="1" x14ac:dyDescent="0.25">
      <c r="A1505" s="34" t="s">
        <v>113</v>
      </c>
      <c r="B1505" s="38" t="s">
        <v>1032</v>
      </c>
      <c r="C1505" s="36" t="s">
        <v>222</v>
      </c>
      <c r="D1505" s="32" t="s">
        <v>44</v>
      </c>
      <c r="E1505" s="11" t="str">
        <f>CONCATENATE(Tabela132[[#This Row],[TRAMITE_SETOR]],"_Atualiz")</f>
        <v>SECOFC_Atualiz</v>
      </c>
      <c r="F1505" s="12" t="s">
        <v>45</v>
      </c>
      <c r="G1505" s="12"/>
      <c r="H1505" s="41">
        <v>42608.623611111114</v>
      </c>
      <c r="I1505" s="41">
        <v>42608.625694444447</v>
      </c>
      <c r="J1505" s="42" t="s">
        <v>46</v>
      </c>
      <c r="K1505" s="39">
        <f t="shared" si="48"/>
        <v>2.0833333328482695E-3</v>
      </c>
      <c r="L1505" s="15">
        <f t="shared" si="49"/>
        <v>2.0833333328482695E-3</v>
      </c>
      <c r="M1505" s="16">
        <f>NETWORKDAYS.INTL(DATE(YEAR(H1505),MONTH(I1505),DAY(H1505)),DATE(YEAR(I1505),MONTH(I1505),DAY(I1505)),1,[1]LISTAFERIADOS!$B$2:$B$194)</f>
        <v>1</v>
      </c>
      <c r="N1505" s="17" t="str">
        <f>CONCATENATE(HOUR(Tabela132[[#This Row],[DATA INICIO]]),":",MINUTE(Tabela132[[#This Row],[DATA INICIO]]))</f>
        <v>14:58</v>
      </c>
      <c r="O1505" s="12"/>
    </row>
    <row r="1506" spans="1:15" ht="30" hidden="1" x14ac:dyDescent="0.25">
      <c r="A1506" s="34" t="s">
        <v>113</v>
      </c>
      <c r="B1506" s="38" t="s">
        <v>1032</v>
      </c>
      <c r="C1506" s="36" t="s">
        <v>222</v>
      </c>
      <c r="D1506" s="32" t="s">
        <v>47</v>
      </c>
      <c r="E1506" s="11" t="str">
        <f>CONCATENATE(Tabela132[[#This Row],[TRAMITE_SETOR]],"_Atualiz")</f>
        <v>CLC_Atualiz</v>
      </c>
      <c r="F1506" s="12" t="s">
        <v>48</v>
      </c>
      <c r="G1506" s="12"/>
      <c r="H1506" s="41">
        <v>42608.625694444447</v>
      </c>
      <c r="I1506" s="41">
        <v>42608.629166666666</v>
      </c>
      <c r="J1506" s="42" t="s">
        <v>49</v>
      </c>
      <c r="K1506" s="39">
        <f t="shared" si="48"/>
        <v>3.4722222189884633E-3</v>
      </c>
      <c r="L1506" s="15">
        <f t="shared" si="49"/>
        <v>3.4722222189884633E-3</v>
      </c>
      <c r="M1506" s="16">
        <f>NETWORKDAYS.INTL(DATE(YEAR(H1506),MONTH(I1506),DAY(H1506)),DATE(YEAR(I1506),MONTH(I1506),DAY(I1506)),1,[1]LISTAFERIADOS!$B$2:$B$194)</f>
        <v>1</v>
      </c>
      <c r="N1506" s="17" t="str">
        <f>CONCATENATE(HOUR(Tabela132[[#This Row],[DATA INICIO]]),":",MINUTE(Tabela132[[#This Row],[DATA INICIO]]))</f>
        <v>15:1</v>
      </c>
      <c r="O1506" s="12"/>
    </row>
    <row r="1507" spans="1:15" ht="60" hidden="1" x14ac:dyDescent="0.25">
      <c r="A1507" s="34" t="s">
        <v>113</v>
      </c>
      <c r="B1507" s="38" t="s">
        <v>1032</v>
      </c>
      <c r="C1507" s="36" t="s">
        <v>222</v>
      </c>
      <c r="D1507" s="32" t="s">
        <v>50</v>
      </c>
      <c r="E1507" s="11" t="str">
        <f>CONCATENATE(Tabela132[[#This Row],[TRAMITE_SETOR]],"_Atualiz")</f>
        <v>SC_Atualiz</v>
      </c>
      <c r="F1507" s="12" t="s">
        <v>51</v>
      </c>
      <c r="G1507" s="12"/>
      <c r="H1507" s="41">
        <v>42608.629166666666</v>
      </c>
      <c r="I1507" s="41">
        <v>42608.636805555558</v>
      </c>
      <c r="J1507" s="42" t="s">
        <v>360</v>
      </c>
      <c r="K1507" s="39">
        <f t="shared" si="48"/>
        <v>7.6388888919609599E-3</v>
      </c>
      <c r="L1507" s="15">
        <f t="shared" si="49"/>
        <v>7.6388888919609599E-3</v>
      </c>
      <c r="M1507" s="16">
        <f>NETWORKDAYS.INTL(DATE(YEAR(H1507),MONTH(I1507),DAY(H1507)),DATE(YEAR(I1507),MONTH(I1507),DAY(I1507)),1,[1]LISTAFERIADOS!$B$2:$B$194)</f>
        <v>1</v>
      </c>
      <c r="N1507" s="17" t="str">
        <f>CONCATENATE(HOUR(Tabela132[[#This Row],[DATA INICIO]]),":",MINUTE(Tabela132[[#This Row],[DATA INICIO]]))</f>
        <v>15:6</v>
      </c>
      <c r="O1507" s="12"/>
    </row>
    <row r="1508" spans="1:15" ht="120" hidden="1" x14ac:dyDescent="0.25">
      <c r="A1508" s="34" t="s">
        <v>113</v>
      </c>
      <c r="B1508" s="38" t="s">
        <v>1032</v>
      </c>
      <c r="C1508" s="36" t="s">
        <v>222</v>
      </c>
      <c r="D1508" s="32" t="s">
        <v>47</v>
      </c>
      <c r="E1508" s="11" t="str">
        <f>CONCATENATE(Tabela132[[#This Row],[TRAMITE_SETOR]],"_Atualiz")</f>
        <v>CLC_Atualiz</v>
      </c>
      <c r="F1508" s="12" t="s">
        <v>48</v>
      </c>
      <c r="G1508" s="12"/>
      <c r="H1508" s="41">
        <v>42608.636805555558</v>
      </c>
      <c r="I1508" s="41">
        <v>42608.640972222223</v>
      </c>
      <c r="J1508" s="42" t="s">
        <v>1041</v>
      </c>
      <c r="K1508" s="39">
        <f t="shared" si="48"/>
        <v>4.166666665696539E-3</v>
      </c>
      <c r="L1508" s="15">
        <f t="shared" si="49"/>
        <v>4.166666665696539E-3</v>
      </c>
      <c r="M1508" s="16">
        <f>NETWORKDAYS.INTL(DATE(YEAR(H1508),MONTH(I1508),DAY(H1508)),DATE(YEAR(I1508),MONTH(I1508),DAY(I1508)),1,[1]LISTAFERIADOS!$B$2:$B$194)</f>
        <v>1</v>
      </c>
      <c r="N1508" s="17" t="str">
        <f>CONCATENATE(HOUR(Tabela132[[#This Row],[DATA INICIO]]),":",MINUTE(Tabela132[[#This Row],[DATA INICIO]]))</f>
        <v>15:17</v>
      </c>
      <c r="O1508" s="12"/>
    </row>
    <row r="1509" spans="1:15" ht="90" hidden="1" x14ac:dyDescent="0.25">
      <c r="A1509" s="34" t="s">
        <v>113</v>
      </c>
      <c r="B1509" s="38" t="s">
        <v>1032</v>
      </c>
      <c r="C1509" s="36" t="s">
        <v>222</v>
      </c>
      <c r="D1509" s="32" t="s">
        <v>122</v>
      </c>
      <c r="E1509" s="11" t="str">
        <f>CONCATENATE(Tabela132[[#This Row],[TRAMITE_SETOR]],"_Atualiz")</f>
        <v>SECGA_Atualiz</v>
      </c>
      <c r="F1509" s="12" t="s">
        <v>123</v>
      </c>
      <c r="G1509" s="12"/>
      <c r="H1509" s="41">
        <v>42608.640972222223</v>
      </c>
      <c r="I1509" s="41">
        <v>42608.681944444441</v>
      </c>
      <c r="J1509" s="42" t="s">
        <v>1042</v>
      </c>
      <c r="K1509" s="39">
        <f t="shared" si="48"/>
        <v>4.0972222217533272E-2</v>
      </c>
      <c r="L1509" s="15">
        <f t="shared" si="49"/>
        <v>4.0972222217533272E-2</v>
      </c>
      <c r="M1509" s="16">
        <f>NETWORKDAYS.INTL(DATE(YEAR(H1509),MONTH(I1509),DAY(H1509)),DATE(YEAR(I1509),MONTH(I1509),DAY(I1509)),1,[1]LISTAFERIADOS!$B$2:$B$194)</f>
        <v>1</v>
      </c>
      <c r="N1509" s="17" t="str">
        <f>CONCATENATE(HOUR(Tabela132[[#This Row],[DATA INICIO]]),":",MINUTE(Tabela132[[#This Row],[DATA INICIO]]))</f>
        <v>15:23</v>
      </c>
      <c r="O1509" s="12"/>
    </row>
    <row r="1510" spans="1:15" ht="150" hidden="1" x14ac:dyDescent="0.25">
      <c r="A1510" s="34" t="s">
        <v>113</v>
      </c>
      <c r="B1510" s="38" t="s">
        <v>1032</v>
      </c>
      <c r="C1510" s="36" t="s">
        <v>222</v>
      </c>
      <c r="D1510" s="32" t="s">
        <v>47</v>
      </c>
      <c r="E1510" s="11" t="str">
        <f>CONCATENATE(Tabela132[[#This Row],[TRAMITE_SETOR]],"_Atualiz")</f>
        <v>CLC_Atualiz</v>
      </c>
      <c r="F1510" s="12" t="s">
        <v>48</v>
      </c>
      <c r="G1510" s="12"/>
      <c r="H1510" s="41">
        <v>42608.681944444441</v>
      </c>
      <c r="I1510" s="41">
        <v>42608.698611111111</v>
      </c>
      <c r="J1510" s="42" t="s">
        <v>1043</v>
      </c>
      <c r="K1510" s="39">
        <f t="shared" si="48"/>
        <v>1.6666666670062114E-2</v>
      </c>
      <c r="L1510" s="15">
        <f t="shared" si="49"/>
        <v>1.6666666670062114E-2</v>
      </c>
      <c r="M1510" s="16">
        <f>NETWORKDAYS.INTL(DATE(YEAR(H1510),MONTH(I1510),DAY(H1510)),DATE(YEAR(I1510),MONTH(I1510),DAY(I1510)),1,[1]LISTAFERIADOS!$B$2:$B$194)</f>
        <v>1</v>
      </c>
      <c r="N1510" s="17" t="str">
        <f>CONCATENATE(HOUR(Tabela132[[#This Row],[DATA INICIO]]),":",MINUTE(Tabela132[[#This Row],[DATA INICIO]]))</f>
        <v>16:22</v>
      </c>
      <c r="O1510" s="12"/>
    </row>
    <row r="1511" spans="1:15" ht="135" hidden="1" x14ac:dyDescent="0.25">
      <c r="A1511" s="34" t="s">
        <v>113</v>
      </c>
      <c r="B1511" s="38" t="s">
        <v>1032</v>
      </c>
      <c r="C1511" s="36" t="s">
        <v>222</v>
      </c>
      <c r="D1511" s="32" t="s">
        <v>239</v>
      </c>
      <c r="E1511" s="11" t="str">
        <f>CONCATENATE(Tabela132[[#This Row],[TRAMITE_SETOR]],"_Atualiz")</f>
        <v>SLIC_Atualiz</v>
      </c>
      <c r="F1511" s="12" t="s">
        <v>240</v>
      </c>
      <c r="G1511" s="12"/>
      <c r="H1511" s="41">
        <v>42608.698611111111</v>
      </c>
      <c r="I1511" s="41">
        <v>42608.720833333333</v>
      </c>
      <c r="J1511" s="42" t="s">
        <v>1044</v>
      </c>
      <c r="K1511" s="39">
        <f t="shared" si="48"/>
        <v>2.2222222221898846E-2</v>
      </c>
      <c r="L1511" s="15">
        <f t="shared" si="49"/>
        <v>2.2222222221898846E-2</v>
      </c>
      <c r="M1511" s="16">
        <f>NETWORKDAYS.INTL(DATE(YEAR(H1511),MONTH(I1511),DAY(H1511)),DATE(YEAR(I1511),MONTH(I1511),DAY(I1511)),1,[1]LISTAFERIADOS!$B$2:$B$194)</f>
        <v>1</v>
      </c>
      <c r="N1511" s="17" t="str">
        <f>CONCATENATE(HOUR(Tabela132[[#This Row],[DATA INICIO]]),":",MINUTE(Tabela132[[#This Row],[DATA INICIO]]))</f>
        <v>16:46</v>
      </c>
      <c r="O1511" s="12"/>
    </row>
    <row r="1512" spans="1:15" hidden="1" x14ac:dyDescent="0.25">
      <c r="A1512" s="34" t="s">
        <v>113</v>
      </c>
      <c r="B1512" s="38" t="s">
        <v>1032</v>
      </c>
      <c r="C1512" s="36" t="s">
        <v>222</v>
      </c>
      <c r="D1512" s="32" t="s">
        <v>47</v>
      </c>
      <c r="E1512" s="11" t="str">
        <f>CONCATENATE(Tabela132[[#This Row],[TRAMITE_SETOR]],"_Atualiz")</f>
        <v>CLC_Atualiz</v>
      </c>
      <c r="F1512" s="12" t="s">
        <v>48</v>
      </c>
      <c r="G1512" s="12"/>
      <c r="H1512" s="41">
        <v>42608.720833333333</v>
      </c>
      <c r="I1512" s="41">
        <v>42608.723611111112</v>
      </c>
      <c r="J1512" s="42" t="s">
        <v>37</v>
      </c>
      <c r="K1512" s="39">
        <f t="shared" si="48"/>
        <v>2.7777777795563452E-3</v>
      </c>
      <c r="L1512" s="15">
        <f t="shared" si="49"/>
        <v>2.7777777795563452E-3</v>
      </c>
      <c r="M1512" s="16">
        <f>NETWORKDAYS.INTL(DATE(YEAR(H1512),MONTH(I1512),DAY(H1512)),DATE(YEAR(I1512),MONTH(I1512),DAY(I1512)),1,[1]LISTAFERIADOS!$B$2:$B$194)</f>
        <v>1</v>
      </c>
      <c r="N1512" s="17" t="str">
        <f>CONCATENATE(HOUR(Tabela132[[#This Row],[DATA INICIO]]),":",MINUTE(Tabela132[[#This Row],[DATA INICIO]]))</f>
        <v>17:18</v>
      </c>
      <c r="O1512" s="12"/>
    </row>
    <row r="1513" spans="1:15" ht="45" hidden="1" x14ac:dyDescent="0.25">
      <c r="A1513" s="34" t="s">
        <v>113</v>
      </c>
      <c r="B1513" s="38" t="s">
        <v>1032</v>
      </c>
      <c r="C1513" s="36" t="s">
        <v>222</v>
      </c>
      <c r="D1513" s="32" t="s">
        <v>122</v>
      </c>
      <c r="E1513" s="11" t="str">
        <f>CONCATENATE(Tabela132[[#This Row],[TRAMITE_SETOR]],"_Atualiz")</f>
        <v>SECGA_Atualiz</v>
      </c>
      <c r="F1513" s="12" t="s">
        <v>123</v>
      </c>
      <c r="G1513" s="12"/>
      <c r="H1513" s="41">
        <v>42608.723611111112</v>
      </c>
      <c r="I1513" s="41">
        <v>42608.752083333333</v>
      </c>
      <c r="J1513" s="42" t="s">
        <v>364</v>
      </c>
      <c r="K1513" s="39">
        <f t="shared" si="48"/>
        <v>2.8472222220443655E-2</v>
      </c>
      <c r="L1513" s="15">
        <f t="shared" si="49"/>
        <v>2.8472222220443655E-2</v>
      </c>
      <c r="M1513" s="16">
        <f>NETWORKDAYS.INTL(DATE(YEAR(H1513),MONTH(I1513),DAY(H1513)),DATE(YEAR(I1513),MONTH(I1513),DAY(I1513)),1,[1]LISTAFERIADOS!$B$2:$B$194)</f>
        <v>1</v>
      </c>
      <c r="N1513" s="17" t="str">
        <f>CONCATENATE(HOUR(Tabela132[[#This Row],[DATA INICIO]]),":",MINUTE(Tabela132[[#This Row],[DATA INICIO]]))</f>
        <v>17:22</v>
      </c>
      <c r="O1513" s="12"/>
    </row>
    <row r="1514" spans="1:15" ht="60" hidden="1" x14ac:dyDescent="0.25">
      <c r="A1514" s="34" t="s">
        <v>113</v>
      </c>
      <c r="B1514" s="38" t="s">
        <v>1032</v>
      </c>
      <c r="C1514" s="36" t="s">
        <v>222</v>
      </c>
      <c r="D1514" s="32" t="s">
        <v>66</v>
      </c>
      <c r="E1514" s="11" t="str">
        <f>CONCATENATE(Tabela132[[#This Row],[TRAMITE_SETOR]],"_Atualiz")</f>
        <v>CPL_Atualiz</v>
      </c>
      <c r="F1514" s="12" t="s">
        <v>67</v>
      </c>
      <c r="G1514" s="12"/>
      <c r="H1514" s="41">
        <v>42608.752083333333</v>
      </c>
      <c r="I1514" s="41">
        <v>42608.76458333333</v>
      </c>
      <c r="J1514" s="42" t="s">
        <v>1045</v>
      </c>
      <c r="K1514" s="39">
        <f t="shared" si="48"/>
        <v>1.2499999997089617E-2</v>
      </c>
      <c r="L1514" s="15">
        <f t="shared" si="49"/>
        <v>1.2499999997089617E-2</v>
      </c>
      <c r="M1514" s="16">
        <f>NETWORKDAYS.INTL(DATE(YEAR(H1514),MONTH(I1514),DAY(H1514)),DATE(YEAR(I1514),MONTH(I1514),DAY(I1514)),1,[1]LISTAFERIADOS!$B$2:$B$194)</f>
        <v>1</v>
      </c>
      <c r="N1514" s="17" t="str">
        <f>CONCATENATE(HOUR(Tabela132[[#This Row],[DATA INICIO]]),":",MINUTE(Tabela132[[#This Row],[DATA INICIO]]))</f>
        <v>18:3</v>
      </c>
      <c r="O1514" s="12"/>
    </row>
    <row r="1515" spans="1:15" ht="30" hidden="1" x14ac:dyDescent="0.25">
      <c r="A1515" s="34" t="s">
        <v>113</v>
      </c>
      <c r="B1515" s="38" t="s">
        <v>1032</v>
      </c>
      <c r="C1515" s="36" t="s">
        <v>222</v>
      </c>
      <c r="D1515" s="32" t="s">
        <v>69</v>
      </c>
      <c r="E1515" s="11" t="str">
        <f>CONCATENATE(Tabela132[[#This Row],[TRAMITE_SETOR]],"_Atualiz")</f>
        <v>ASSDG_Atualiz</v>
      </c>
      <c r="F1515" s="12" t="s">
        <v>70</v>
      </c>
      <c r="G1515" s="12"/>
      <c r="H1515" s="41">
        <v>42608.76458333333</v>
      </c>
      <c r="I1515" s="41">
        <v>42608.776388888888</v>
      </c>
      <c r="J1515" s="42" t="s">
        <v>284</v>
      </c>
      <c r="K1515" s="39">
        <f t="shared" si="48"/>
        <v>1.1805555557657499E-2</v>
      </c>
      <c r="L1515" s="15">
        <f t="shared" si="49"/>
        <v>1.1805555557657499E-2</v>
      </c>
      <c r="M1515" s="16">
        <f>NETWORKDAYS.INTL(DATE(YEAR(H1515),MONTH(I1515),DAY(H1515)),DATE(YEAR(I1515),MONTH(I1515),DAY(I1515)),1,[1]LISTAFERIADOS!$B$2:$B$194)</f>
        <v>1</v>
      </c>
      <c r="N1515" s="17" t="str">
        <f>CONCATENATE(HOUR(Tabela132[[#This Row],[DATA INICIO]]),":",MINUTE(Tabela132[[#This Row],[DATA INICIO]]))</f>
        <v>18:21</v>
      </c>
      <c r="O1515" s="12"/>
    </row>
    <row r="1516" spans="1:15" ht="30" hidden="1" x14ac:dyDescent="0.25">
      <c r="A1516" s="34" t="s">
        <v>113</v>
      </c>
      <c r="B1516" s="38" t="s">
        <v>1032</v>
      </c>
      <c r="C1516" s="36" t="s">
        <v>222</v>
      </c>
      <c r="D1516" s="32" t="s">
        <v>21</v>
      </c>
      <c r="E1516" s="11" t="str">
        <f>CONCATENATE(Tabela132[[#This Row],[TRAMITE_SETOR]],"_Atualiz")</f>
        <v>DG_Atualiz</v>
      </c>
      <c r="F1516" s="12" t="s">
        <v>22</v>
      </c>
      <c r="G1516" s="12"/>
      <c r="H1516" s="41">
        <v>42608.776388888888</v>
      </c>
      <c r="I1516" s="41">
        <v>42608.781944444447</v>
      </c>
      <c r="J1516" s="42" t="s">
        <v>98</v>
      </c>
      <c r="K1516" s="39">
        <f t="shared" si="48"/>
        <v>5.5555555591126904E-3</v>
      </c>
      <c r="L1516" s="15">
        <f t="shared" si="49"/>
        <v>5.5555555591126904E-3</v>
      </c>
      <c r="M1516" s="16">
        <f>NETWORKDAYS.INTL(DATE(YEAR(H1516),MONTH(I1516),DAY(H1516)),DATE(YEAR(I1516),MONTH(I1516),DAY(I1516)),1,[1]LISTAFERIADOS!$B$2:$B$194)</f>
        <v>1</v>
      </c>
      <c r="N1516" s="17" t="str">
        <f>CONCATENATE(HOUR(Tabela132[[#This Row],[DATA INICIO]]),":",MINUTE(Tabela132[[#This Row],[DATA INICIO]]))</f>
        <v>18:38</v>
      </c>
      <c r="O1516" s="12"/>
    </row>
    <row r="1517" spans="1:15" ht="45" hidden="1" x14ac:dyDescent="0.25">
      <c r="A1517" s="34" t="s">
        <v>113</v>
      </c>
      <c r="B1517" s="38" t="s">
        <v>1032</v>
      </c>
      <c r="C1517" s="36" t="s">
        <v>222</v>
      </c>
      <c r="D1517" s="32" t="s">
        <v>239</v>
      </c>
      <c r="E1517" s="11" t="str">
        <f>CONCATENATE(Tabela132[[#This Row],[TRAMITE_SETOR]],"_Atualiz")</f>
        <v>SLIC_Atualiz</v>
      </c>
      <c r="F1517" s="12" t="s">
        <v>240</v>
      </c>
      <c r="G1517" s="12"/>
      <c r="H1517" s="41">
        <v>42608.781944444447</v>
      </c>
      <c r="I1517" s="41">
        <v>42612.695833333331</v>
      </c>
      <c r="J1517" s="42" t="s">
        <v>553</v>
      </c>
      <c r="K1517" s="39">
        <f t="shared" si="48"/>
        <v>3.913888888884685</v>
      </c>
      <c r="L1517" s="15">
        <f t="shared" si="49"/>
        <v>3.913888888884685</v>
      </c>
      <c r="M1517" s="16">
        <f>NETWORKDAYS.INTL(DATE(YEAR(H1517),MONTH(I1517),DAY(H1517)),DATE(YEAR(I1517),MONTH(I1517),DAY(I1517)),1,[1]LISTAFERIADOS!$B$2:$B$194)</f>
        <v>3</v>
      </c>
      <c r="N1517" s="17" t="str">
        <f>CONCATENATE(HOUR(Tabela132[[#This Row],[DATA INICIO]]),":",MINUTE(Tabela132[[#This Row],[DATA INICIO]]))</f>
        <v>18:46</v>
      </c>
      <c r="O1517" s="12"/>
    </row>
    <row r="1518" spans="1:15" ht="45" hidden="1" x14ac:dyDescent="0.25">
      <c r="A1518" s="34" t="s">
        <v>113</v>
      </c>
      <c r="B1518" s="38" t="s">
        <v>1032</v>
      </c>
      <c r="C1518" s="36" t="s">
        <v>222</v>
      </c>
      <c r="D1518" s="32" t="s">
        <v>66</v>
      </c>
      <c r="E1518" s="11" t="str">
        <f>CONCATENATE(Tabela132[[#This Row],[TRAMITE_SETOR]],"_Atualiz")</f>
        <v>CPL_Atualiz</v>
      </c>
      <c r="F1518" s="12" t="s">
        <v>67</v>
      </c>
      <c r="G1518" s="12"/>
      <c r="H1518" s="41">
        <v>42612.695833333331</v>
      </c>
      <c r="I1518" s="41">
        <v>42632.568055555559</v>
      </c>
      <c r="J1518" s="42" t="s">
        <v>555</v>
      </c>
      <c r="K1518" s="39">
        <f t="shared" si="48"/>
        <v>19.87222222222772</v>
      </c>
      <c r="L1518" s="15">
        <f t="shared" si="49"/>
        <v>19.87222222222772</v>
      </c>
      <c r="M1518" s="16">
        <f>NETWORKDAYS.INTL(DATE(YEAR(H1518),MONTH(I1518),DAY(H1518)),DATE(YEAR(I1518),MONTH(I1518),DAY(I1518)),1,[1]LISTAFERIADOS!$B$2:$B$194)</f>
        <v>-10</v>
      </c>
      <c r="N1518" s="17" t="str">
        <f>CONCATENATE(HOUR(Tabela132[[#This Row],[DATA INICIO]]),":",MINUTE(Tabela132[[#This Row],[DATA INICIO]]))</f>
        <v>16:42</v>
      </c>
      <c r="O1518" s="12"/>
    </row>
    <row r="1519" spans="1:15" ht="30" hidden="1" x14ac:dyDescent="0.25">
      <c r="A1519" s="34" t="s">
        <v>113</v>
      </c>
      <c r="B1519" s="38" t="s">
        <v>1032</v>
      </c>
      <c r="C1519" s="36" t="s">
        <v>222</v>
      </c>
      <c r="D1519" s="32" t="s">
        <v>69</v>
      </c>
      <c r="E1519" s="11" t="str">
        <f>CONCATENATE(Tabela132[[#This Row],[TRAMITE_SETOR]],"_Atualiz")</f>
        <v>ASSDG_Atualiz</v>
      </c>
      <c r="F1519" s="12" t="s">
        <v>70</v>
      </c>
      <c r="G1519" s="12"/>
      <c r="H1519" s="41">
        <v>42632.568055555559</v>
      </c>
      <c r="I1519" s="41">
        <v>42633.511111111111</v>
      </c>
      <c r="J1519" s="42" t="s">
        <v>481</v>
      </c>
      <c r="K1519" s="39">
        <f t="shared" si="48"/>
        <v>0.94305555555183673</v>
      </c>
      <c r="L1519" s="15">
        <f t="shared" si="49"/>
        <v>0.94305555555183673</v>
      </c>
      <c r="M1519" s="16">
        <f>NETWORKDAYS.INTL(DATE(YEAR(H1519),MONTH(I1519),DAY(H1519)),DATE(YEAR(I1519),MONTH(I1519),DAY(I1519)),1,[1]LISTAFERIADOS!$B$2:$B$194)</f>
        <v>2</v>
      </c>
      <c r="N1519" s="17" t="str">
        <f>CONCATENATE(HOUR(Tabela132[[#This Row],[DATA INICIO]]),":",MINUTE(Tabela132[[#This Row],[DATA INICIO]]))</f>
        <v>13:38</v>
      </c>
      <c r="O1519" s="12"/>
    </row>
    <row r="1520" spans="1:15" hidden="1" x14ac:dyDescent="0.25">
      <c r="A1520" s="34" t="s">
        <v>113</v>
      </c>
      <c r="B1520" s="38" t="s">
        <v>1046</v>
      </c>
      <c r="C1520" s="10" t="s">
        <v>17</v>
      </c>
      <c r="D1520" s="11" t="s">
        <v>535</v>
      </c>
      <c r="E1520" s="11" t="str">
        <f>CONCATENATE(Tabela132[[#This Row],[TRAMITE_SETOR]],"_Atualiz")</f>
        <v>SOP_Atualiz</v>
      </c>
      <c r="F1520" s="12" t="s">
        <v>536</v>
      </c>
      <c r="G1520" s="19" t="s">
        <v>26</v>
      </c>
      <c r="H1520" s="41">
        <v>42611.702777777777</v>
      </c>
      <c r="I1520" s="41">
        <v>42612.702777777777</v>
      </c>
      <c r="J1520" s="42" t="s">
        <v>20</v>
      </c>
      <c r="K1520" s="39">
        <f>IF(OR(H1520="-",I1520="-"),0,I1520-H1520)</f>
        <v>1</v>
      </c>
      <c r="L1520" s="44">
        <f>K1520</f>
        <v>1</v>
      </c>
      <c r="M1520" s="16">
        <f>NETWORKDAYS.INTL(DATE(YEAR(H1520),MONTH(I1520),DAY(H1520)),DATE(YEAR(I1520),MONTH(I1520),DAY(I1520)),1,[1]LISTAFERIADOS!$B$2:$B$194)</f>
        <v>2</v>
      </c>
      <c r="N1520" s="17" t="str">
        <f>CONCATENATE(HOUR(Tabela132[[#This Row],[DATA INICIO]]),":",MINUTE(Tabela132[[#This Row],[DATA INICIO]]))</f>
        <v>16:52</v>
      </c>
      <c r="O1520" s="12"/>
    </row>
    <row r="1521" spans="1:15" ht="45" hidden="1" x14ac:dyDescent="0.25">
      <c r="A1521" s="34" t="s">
        <v>113</v>
      </c>
      <c r="B1521" s="38" t="s">
        <v>1046</v>
      </c>
      <c r="C1521" s="10" t="s">
        <v>17</v>
      </c>
      <c r="D1521" s="11" t="s">
        <v>144</v>
      </c>
      <c r="E1521" s="11" t="str">
        <f>CONCATENATE(Tabela132[[#This Row],[TRAMITE_SETOR]],"_Atualiz")</f>
        <v>CIP_Atualiz</v>
      </c>
      <c r="F1521" s="12" t="s">
        <v>29</v>
      </c>
      <c r="G1521" s="19" t="s">
        <v>26</v>
      </c>
      <c r="H1521" s="41">
        <v>42612.702777777777</v>
      </c>
      <c r="I1521" s="41">
        <v>42613.541666666664</v>
      </c>
      <c r="J1521" s="42" t="s">
        <v>369</v>
      </c>
      <c r="K1521" s="39">
        <f t="shared" ref="K1521:K1532" si="50">IF(OR(H1521="-",I1521="-"),0,I1521-H1521)</f>
        <v>0.83888888888759539</v>
      </c>
      <c r="L1521" s="15">
        <f t="shared" ref="L1521:L1532" si="51">K1521</f>
        <v>0.83888888888759539</v>
      </c>
      <c r="M1521" s="16">
        <f>NETWORKDAYS.INTL(DATE(YEAR(H1521),MONTH(I1521),DAY(H1521)),DATE(YEAR(I1521),MONTH(I1521),DAY(I1521)),1,[1]LISTAFERIADOS!$B$2:$B$194)</f>
        <v>2</v>
      </c>
      <c r="N1521" s="17" t="str">
        <f>CONCATENATE(HOUR(Tabela132[[#This Row],[DATA INICIO]]),":",MINUTE(Tabela132[[#This Row],[DATA INICIO]]))</f>
        <v>16:52</v>
      </c>
      <c r="O1521" s="12"/>
    </row>
    <row r="1522" spans="1:15" ht="45" hidden="1" x14ac:dyDescent="0.25">
      <c r="A1522" s="34" t="s">
        <v>113</v>
      </c>
      <c r="B1522" s="38" t="s">
        <v>1046</v>
      </c>
      <c r="C1522" s="10" t="s">
        <v>17</v>
      </c>
      <c r="D1522" s="11" t="s">
        <v>114</v>
      </c>
      <c r="E1522" s="11" t="str">
        <f>CONCATENATE(Tabela132[[#This Row],[TRAMITE_SETOR]],"_Atualiz")</f>
        <v>SECGS_Atualiz</v>
      </c>
      <c r="F1522" s="12" t="s">
        <v>115</v>
      </c>
      <c r="G1522" s="19" t="s">
        <v>26</v>
      </c>
      <c r="H1522" s="41">
        <v>42613.541666666664</v>
      </c>
      <c r="I1522" s="41">
        <v>42613.740277777775</v>
      </c>
      <c r="J1522" s="42" t="s">
        <v>499</v>
      </c>
      <c r="K1522" s="39">
        <f t="shared" si="50"/>
        <v>0.19861111111094942</v>
      </c>
      <c r="L1522" s="15">
        <f t="shared" si="51"/>
        <v>0.19861111111094942</v>
      </c>
      <c r="M1522" s="16">
        <f>NETWORKDAYS.INTL(DATE(YEAR(H1522),MONTH(I1522),DAY(H1522)),DATE(YEAR(I1522),MONTH(I1522),DAY(I1522)),1,[1]LISTAFERIADOS!$B$2:$B$194)</f>
        <v>1</v>
      </c>
      <c r="N1522" s="17" t="str">
        <f>CONCATENATE(HOUR(Tabela132[[#This Row],[DATA INICIO]]),":",MINUTE(Tabela132[[#This Row],[DATA INICIO]]))</f>
        <v>13:0</v>
      </c>
      <c r="O1522" s="12"/>
    </row>
    <row r="1523" spans="1:15" ht="135" hidden="1" x14ac:dyDescent="0.25">
      <c r="A1523" s="34" t="s">
        <v>113</v>
      </c>
      <c r="B1523" s="38" t="s">
        <v>1046</v>
      </c>
      <c r="C1523" s="10" t="s">
        <v>17</v>
      </c>
      <c r="D1523" s="11" t="s">
        <v>47</v>
      </c>
      <c r="E1523" s="11" t="str">
        <f>CONCATENATE(Tabela132[[#This Row],[TRAMITE_SETOR]],"_Atualiz")</f>
        <v>CLC_Atualiz</v>
      </c>
      <c r="F1523" s="12" t="s">
        <v>48</v>
      </c>
      <c r="G1523" s="12"/>
      <c r="H1523" s="41">
        <v>42613.740277777775</v>
      </c>
      <c r="I1523" s="41">
        <v>42615.773611111108</v>
      </c>
      <c r="J1523" s="42" t="s">
        <v>1047</v>
      </c>
      <c r="K1523" s="39">
        <f t="shared" si="50"/>
        <v>2.0333333333328483</v>
      </c>
      <c r="L1523" s="15">
        <f t="shared" si="51"/>
        <v>2.0333333333328483</v>
      </c>
      <c r="M1523" s="16">
        <f>NETWORKDAYS.INTL(DATE(YEAR(H1523),MONTH(I1523),DAY(H1523)),DATE(YEAR(I1523),MONTH(I1523),DAY(I1523)),1,[1]LISTAFERIADOS!$B$2:$B$194)</f>
        <v>-19</v>
      </c>
      <c r="N1523" s="17" t="str">
        <f>CONCATENATE(HOUR(Tabela132[[#This Row],[DATA INICIO]]),":",MINUTE(Tabela132[[#This Row],[DATA INICIO]]))</f>
        <v>17:46</v>
      </c>
      <c r="O1523" s="12"/>
    </row>
    <row r="1524" spans="1:15" ht="60" hidden="1" x14ac:dyDescent="0.25">
      <c r="A1524" s="34" t="s">
        <v>113</v>
      </c>
      <c r="B1524" s="38" t="s">
        <v>1046</v>
      </c>
      <c r="C1524" s="10" t="s">
        <v>17</v>
      </c>
      <c r="D1524" s="11" t="s">
        <v>50</v>
      </c>
      <c r="E1524" s="11" t="str">
        <f>CONCATENATE(Tabela132[[#This Row],[TRAMITE_SETOR]],"_Atualiz")</f>
        <v>SC_Atualiz</v>
      </c>
      <c r="F1524" s="12" t="s">
        <v>51</v>
      </c>
      <c r="G1524" s="12"/>
      <c r="H1524" s="41">
        <v>42615.773611111108</v>
      </c>
      <c r="I1524" s="41">
        <v>42618.693055555559</v>
      </c>
      <c r="J1524" s="42" t="s">
        <v>1048</v>
      </c>
      <c r="K1524" s="39">
        <f t="shared" si="50"/>
        <v>2.9194444444510737</v>
      </c>
      <c r="L1524" s="15">
        <f t="shared" si="51"/>
        <v>2.9194444444510737</v>
      </c>
      <c r="M1524" s="16">
        <f>NETWORKDAYS.INTL(DATE(YEAR(H1524),MONTH(I1524),DAY(H1524)),DATE(YEAR(I1524),MONTH(I1524),DAY(I1524)),1,[1]LISTAFERIADOS!$B$2:$B$194)</f>
        <v>2</v>
      </c>
      <c r="N1524" s="17" t="str">
        <f>CONCATENATE(HOUR(Tabela132[[#This Row],[DATA INICIO]]),":",MINUTE(Tabela132[[#This Row],[DATA INICIO]]))</f>
        <v>18:34</v>
      </c>
      <c r="O1524" s="12"/>
    </row>
    <row r="1525" spans="1:15" ht="30" hidden="1" x14ac:dyDescent="0.25">
      <c r="A1525" s="34" t="s">
        <v>113</v>
      </c>
      <c r="B1525" s="38" t="s">
        <v>1046</v>
      </c>
      <c r="C1525" s="10" t="s">
        <v>17</v>
      </c>
      <c r="D1525" s="11" t="s">
        <v>47</v>
      </c>
      <c r="E1525" s="11" t="str">
        <f>CONCATENATE(Tabela132[[#This Row],[TRAMITE_SETOR]],"_Atualiz")</f>
        <v>CLC_Atualiz</v>
      </c>
      <c r="F1525" s="12" t="s">
        <v>48</v>
      </c>
      <c r="G1525" s="12"/>
      <c r="H1525" s="41">
        <v>42618.693055555559</v>
      </c>
      <c r="I1525" s="41">
        <v>42618.796527777777</v>
      </c>
      <c r="J1525" s="42" t="s">
        <v>1049</v>
      </c>
      <c r="K1525" s="39">
        <f t="shared" si="50"/>
        <v>0.10347222221753327</v>
      </c>
      <c r="L1525" s="15">
        <f t="shared" si="51"/>
        <v>0.10347222221753327</v>
      </c>
      <c r="M1525" s="16">
        <f>NETWORKDAYS.INTL(DATE(YEAR(H1525),MONTH(I1525),DAY(H1525)),DATE(YEAR(I1525),MONTH(I1525),DAY(I1525)),1,[1]LISTAFERIADOS!$B$2:$B$194)</f>
        <v>1</v>
      </c>
      <c r="N1525" s="17" t="str">
        <f>CONCATENATE(HOUR(Tabela132[[#This Row],[DATA INICIO]]),":",MINUTE(Tabela132[[#This Row],[DATA INICIO]]))</f>
        <v>16:38</v>
      </c>
      <c r="O1525" s="12"/>
    </row>
    <row r="1526" spans="1:15" ht="75" hidden="1" x14ac:dyDescent="0.25">
      <c r="A1526" s="34" t="s">
        <v>113</v>
      </c>
      <c r="B1526" s="38" t="s">
        <v>1046</v>
      </c>
      <c r="C1526" s="10" t="s">
        <v>17</v>
      </c>
      <c r="D1526" s="11" t="s">
        <v>38</v>
      </c>
      <c r="E1526" s="11" t="str">
        <f>CONCATENATE(Tabela132[[#This Row],[TRAMITE_SETOR]],"_Atualiz")</f>
        <v>SPO_Atualiz</v>
      </c>
      <c r="F1526" s="12" t="s">
        <v>39</v>
      </c>
      <c r="G1526" s="12"/>
      <c r="H1526" s="41">
        <v>42618.796527777777</v>
      </c>
      <c r="I1526" s="41">
        <v>42619.558333333334</v>
      </c>
      <c r="J1526" s="42" t="s">
        <v>1050</v>
      </c>
      <c r="K1526" s="39">
        <f t="shared" si="50"/>
        <v>0.7618055555576575</v>
      </c>
      <c r="L1526" s="15">
        <f t="shared" si="51"/>
        <v>0.7618055555576575</v>
      </c>
      <c r="M1526" s="16">
        <f>NETWORKDAYS.INTL(DATE(YEAR(H1526),MONTH(I1526),DAY(H1526)),DATE(YEAR(I1526),MONTH(I1526),DAY(I1526)),1,[1]LISTAFERIADOS!$B$2:$B$194)</f>
        <v>2</v>
      </c>
      <c r="N1526" s="17" t="str">
        <f>CONCATENATE(HOUR(Tabela132[[#This Row],[DATA INICIO]]),":",MINUTE(Tabela132[[#This Row],[DATA INICIO]]))</f>
        <v>19:7</v>
      </c>
      <c r="O1526" s="12"/>
    </row>
    <row r="1527" spans="1:15" ht="90" hidden="1" x14ac:dyDescent="0.25">
      <c r="A1527" s="34" t="s">
        <v>113</v>
      </c>
      <c r="B1527" s="38" t="s">
        <v>1046</v>
      </c>
      <c r="C1527" s="10" t="s">
        <v>17</v>
      </c>
      <c r="D1527" s="11" t="s">
        <v>41</v>
      </c>
      <c r="E1527" s="11" t="str">
        <f>CONCATENATE(Tabela132[[#This Row],[TRAMITE_SETOR]],"_Atualiz")</f>
        <v>CO_Atualiz</v>
      </c>
      <c r="F1527" s="12" t="s">
        <v>42</v>
      </c>
      <c r="G1527" s="12"/>
      <c r="H1527" s="41">
        <v>42619.558333333334</v>
      </c>
      <c r="I1527" s="41">
        <v>42619.586111111108</v>
      </c>
      <c r="J1527" s="42" t="s">
        <v>309</v>
      </c>
      <c r="K1527" s="39">
        <f t="shared" si="50"/>
        <v>2.7777777773735579E-2</v>
      </c>
      <c r="L1527" s="15">
        <f t="shared" si="51"/>
        <v>2.7777777773735579E-2</v>
      </c>
      <c r="M1527" s="16">
        <f>NETWORKDAYS.INTL(DATE(YEAR(H1527),MONTH(I1527),DAY(H1527)),DATE(YEAR(I1527),MONTH(I1527),DAY(I1527)),1,[1]LISTAFERIADOS!$B$2:$B$194)</f>
        <v>1</v>
      </c>
      <c r="N1527" s="17" t="str">
        <f>CONCATENATE(HOUR(Tabela132[[#This Row],[DATA INICIO]]),":",MINUTE(Tabela132[[#This Row],[DATA INICIO]]))</f>
        <v>13:24</v>
      </c>
      <c r="O1527" s="12"/>
    </row>
    <row r="1528" spans="1:15" ht="45" hidden="1" x14ac:dyDescent="0.25">
      <c r="A1528" s="34" t="s">
        <v>113</v>
      </c>
      <c r="B1528" s="38" t="s">
        <v>1046</v>
      </c>
      <c r="C1528" s="10" t="s">
        <v>17</v>
      </c>
      <c r="D1528" s="11" t="s">
        <v>44</v>
      </c>
      <c r="E1528" s="11" t="str">
        <f>CONCATENATE(Tabela132[[#This Row],[TRAMITE_SETOR]],"_Atualiz")</f>
        <v>SECOFC_Atualiz</v>
      </c>
      <c r="F1528" s="12" t="s">
        <v>45</v>
      </c>
      <c r="G1528" s="12"/>
      <c r="H1528" s="41">
        <v>42619.586111111108</v>
      </c>
      <c r="I1528" s="41">
        <v>42619.731944444444</v>
      </c>
      <c r="J1528" s="42" t="s">
        <v>46</v>
      </c>
      <c r="K1528" s="39">
        <f t="shared" si="50"/>
        <v>0.14583333333575865</v>
      </c>
      <c r="L1528" s="15">
        <f t="shared" si="51"/>
        <v>0.14583333333575865</v>
      </c>
      <c r="M1528" s="16">
        <f>NETWORKDAYS.INTL(DATE(YEAR(H1528),MONTH(I1528),DAY(H1528)),DATE(YEAR(I1528),MONTH(I1528),DAY(I1528)),1,[1]LISTAFERIADOS!$B$2:$B$194)</f>
        <v>1</v>
      </c>
      <c r="N1528" s="17" t="str">
        <f>CONCATENATE(HOUR(Tabela132[[#This Row],[DATA INICIO]]),":",MINUTE(Tabela132[[#This Row],[DATA INICIO]]))</f>
        <v>14:4</v>
      </c>
      <c r="O1528" s="12"/>
    </row>
    <row r="1529" spans="1:15" ht="30" hidden="1" x14ac:dyDescent="0.25">
      <c r="A1529" s="34" t="s">
        <v>113</v>
      </c>
      <c r="B1529" s="38" t="s">
        <v>1046</v>
      </c>
      <c r="C1529" s="10" t="s">
        <v>17</v>
      </c>
      <c r="D1529" s="11" t="s">
        <v>47</v>
      </c>
      <c r="E1529" s="11" t="str">
        <f>CONCATENATE(Tabela132[[#This Row],[TRAMITE_SETOR]],"_Atualiz")</f>
        <v>CLC_Atualiz</v>
      </c>
      <c r="F1529" s="12" t="s">
        <v>48</v>
      </c>
      <c r="G1529" s="12"/>
      <c r="H1529" s="41">
        <v>42619.731944444444</v>
      </c>
      <c r="I1529" s="41">
        <v>42619.832638888889</v>
      </c>
      <c r="J1529" s="42" t="s">
        <v>522</v>
      </c>
      <c r="K1529" s="39">
        <f t="shared" si="50"/>
        <v>0.10069444444525288</v>
      </c>
      <c r="L1529" s="15">
        <f t="shared" si="51"/>
        <v>0.10069444444525288</v>
      </c>
      <c r="M1529" s="16">
        <f>NETWORKDAYS.INTL(DATE(YEAR(H1529),MONTH(I1529),DAY(H1529)),DATE(YEAR(I1529),MONTH(I1529),DAY(I1529)),1,[1]LISTAFERIADOS!$B$2:$B$194)</f>
        <v>1</v>
      </c>
      <c r="N1529" s="17" t="str">
        <f>CONCATENATE(HOUR(Tabela132[[#This Row],[DATA INICIO]]),":",MINUTE(Tabela132[[#This Row],[DATA INICIO]]))</f>
        <v>17:34</v>
      </c>
      <c r="O1529" s="12"/>
    </row>
    <row r="1530" spans="1:15" ht="60" hidden="1" x14ac:dyDescent="0.25">
      <c r="A1530" s="34" t="s">
        <v>113</v>
      </c>
      <c r="B1530" s="38" t="s">
        <v>1046</v>
      </c>
      <c r="C1530" s="10" t="s">
        <v>17</v>
      </c>
      <c r="D1530" s="11" t="s">
        <v>50</v>
      </c>
      <c r="E1530" s="11" t="str">
        <f>CONCATENATE(Tabela132[[#This Row],[TRAMITE_SETOR]],"_Atualiz")</f>
        <v>SC_Atualiz</v>
      </c>
      <c r="F1530" s="12" t="s">
        <v>51</v>
      </c>
      <c r="G1530" s="12"/>
      <c r="H1530" s="41">
        <v>42619.832638888889</v>
      </c>
      <c r="I1530" s="41">
        <v>42625.715277777781</v>
      </c>
      <c r="J1530" s="42" t="s">
        <v>1051</v>
      </c>
      <c r="K1530" s="39">
        <f t="shared" si="50"/>
        <v>5.882638888891961</v>
      </c>
      <c r="L1530" s="15">
        <f t="shared" si="51"/>
        <v>5.882638888891961</v>
      </c>
      <c r="M1530" s="16">
        <f>NETWORKDAYS.INTL(DATE(YEAR(H1530),MONTH(I1530),DAY(H1530)),DATE(YEAR(I1530),MONTH(I1530),DAY(I1530)),1,[1]LISTAFERIADOS!$B$2:$B$194)</f>
        <v>3</v>
      </c>
      <c r="N1530" s="17" t="str">
        <f>CONCATENATE(HOUR(Tabela132[[#This Row],[DATA INICIO]]),":",MINUTE(Tabela132[[#This Row],[DATA INICIO]]))</f>
        <v>19:59</v>
      </c>
      <c r="O1530" s="12"/>
    </row>
    <row r="1531" spans="1:15" ht="45" hidden="1" x14ac:dyDescent="0.25">
      <c r="A1531" s="34" t="s">
        <v>113</v>
      </c>
      <c r="B1531" s="38" t="s">
        <v>1046</v>
      </c>
      <c r="C1531" s="10" t="s">
        <v>17</v>
      </c>
      <c r="D1531" s="11" t="s">
        <v>47</v>
      </c>
      <c r="E1531" s="11" t="str">
        <f>CONCATENATE(Tabela132[[#This Row],[TRAMITE_SETOR]],"_Atualiz")</f>
        <v>CLC_Atualiz</v>
      </c>
      <c r="F1531" s="12" t="s">
        <v>48</v>
      </c>
      <c r="G1531" s="12"/>
      <c r="H1531" s="41">
        <v>42625.715277777781</v>
      </c>
      <c r="I1531" s="41">
        <v>42625.821527777778</v>
      </c>
      <c r="J1531" s="42" t="s">
        <v>1052</v>
      </c>
      <c r="K1531" s="39">
        <f t="shared" si="50"/>
        <v>0.10624999999708962</v>
      </c>
      <c r="L1531" s="15">
        <f t="shared" si="51"/>
        <v>0.10624999999708962</v>
      </c>
      <c r="M1531" s="16">
        <f>NETWORKDAYS.INTL(DATE(YEAR(H1531),MONTH(I1531),DAY(H1531)),DATE(YEAR(I1531),MONTH(I1531),DAY(I1531)),1,[1]LISTAFERIADOS!$B$2:$B$194)</f>
        <v>1</v>
      </c>
      <c r="N1531" s="17" t="str">
        <f>CONCATENATE(HOUR(Tabela132[[#This Row],[DATA INICIO]]),":",MINUTE(Tabela132[[#This Row],[DATA INICIO]]))</f>
        <v>17:10</v>
      </c>
      <c r="O1531" s="12"/>
    </row>
    <row r="1532" spans="1:15" ht="75" hidden="1" x14ac:dyDescent="0.25">
      <c r="A1532" s="34" t="s">
        <v>113</v>
      </c>
      <c r="B1532" s="38" t="s">
        <v>1046</v>
      </c>
      <c r="C1532" s="10" t="s">
        <v>17</v>
      </c>
      <c r="D1532" s="11" t="s">
        <v>122</v>
      </c>
      <c r="E1532" s="11" t="str">
        <f>CONCATENATE(Tabela132[[#This Row],[TRAMITE_SETOR]],"_Atualiz")</f>
        <v>SECGA_Atualiz</v>
      </c>
      <c r="F1532" s="12" t="s">
        <v>123</v>
      </c>
      <c r="G1532" s="12"/>
      <c r="H1532" s="41">
        <v>42625.821527777778</v>
      </c>
      <c r="I1532" s="41">
        <v>42626.576388888891</v>
      </c>
      <c r="J1532" s="42" t="s">
        <v>1053</v>
      </c>
      <c r="K1532" s="39">
        <f t="shared" si="50"/>
        <v>0.75486111111240461</v>
      </c>
      <c r="L1532" s="15">
        <f t="shared" si="51"/>
        <v>0.75486111111240461</v>
      </c>
      <c r="M1532" s="16">
        <f>NETWORKDAYS.INTL(DATE(YEAR(H1532),MONTH(I1532),DAY(H1532)),DATE(YEAR(I1532),MONTH(I1532),DAY(I1532)),1,[1]LISTAFERIADOS!$B$2:$B$194)</f>
        <v>2</v>
      </c>
      <c r="N1532" s="17" t="str">
        <f>CONCATENATE(HOUR(Tabela132[[#This Row],[DATA INICIO]]),":",MINUTE(Tabela132[[#This Row],[DATA INICIO]]))</f>
        <v>19:43</v>
      </c>
      <c r="O1532" s="12"/>
    </row>
    <row r="1533" spans="1:15" hidden="1" x14ac:dyDescent="0.25">
      <c r="A1533" s="34" t="s">
        <v>113</v>
      </c>
      <c r="B1533" s="38" t="s">
        <v>1054</v>
      </c>
      <c r="C1533" s="36" t="s">
        <v>222</v>
      </c>
      <c r="D1533" s="32" t="s">
        <v>535</v>
      </c>
      <c r="E1533" s="11" t="str">
        <f>CONCATENATE(Tabela132[[#This Row],[TRAMITE_SETOR]],"_Atualiz")</f>
        <v>SOP_Atualiz</v>
      </c>
      <c r="F1533" s="12" t="s">
        <v>536</v>
      </c>
      <c r="G1533" s="19" t="s">
        <v>26</v>
      </c>
      <c r="H1533" s="41">
        <v>42662.770138888889</v>
      </c>
      <c r="I1533" s="41">
        <v>42663.770138888889</v>
      </c>
      <c r="J1533" s="42" t="s">
        <v>20</v>
      </c>
      <c r="K1533" s="39">
        <f>IF(OR(H1533="-",I1533="-"),0,I1533-H1533)</f>
        <v>1</v>
      </c>
      <c r="L1533" s="44">
        <f>K1533</f>
        <v>1</v>
      </c>
      <c r="M1533" s="16">
        <f>NETWORKDAYS.INTL(DATE(YEAR(H1533),MONTH(I1533),DAY(H1533)),DATE(YEAR(I1533),MONTH(I1533),DAY(I1533)),1,[1]LISTAFERIADOS!$B$2:$B$194)</f>
        <v>2</v>
      </c>
      <c r="N1533" s="17" t="str">
        <f>CONCATENATE(HOUR(Tabela132[[#This Row],[DATA INICIO]]),":",MINUTE(Tabela132[[#This Row],[DATA INICIO]]))</f>
        <v>18:29</v>
      </c>
      <c r="O1533" s="12"/>
    </row>
    <row r="1534" spans="1:15" ht="45" hidden="1" x14ac:dyDescent="0.25">
      <c r="A1534" s="34" t="s">
        <v>113</v>
      </c>
      <c r="B1534" s="38" t="s">
        <v>1054</v>
      </c>
      <c r="C1534" s="36" t="s">
        <v>222</v>
      </c>
      <c r="D1534" s="32" t="s">
        <v>144</v>
      </c>
      <c r="E1534" s="11" t="str">
        <f>CONCATENATE(Tabela132[[#This Row],[TRAMITE_SETOR]],"_Atualiz")</f>
        <v>CIP_Atualiz</v>
      </c>
      <c r="F1534" s="12" t="s">
        <v>29</v>
      </c>
      <c r="G1534" s="19" t="s">
        <v>26</v>
      </c>
      <c r="H1534" s="41">
        <v>42663.770138888889</v>
      </c>
      <c r="I1534" s="41">
        <v>42664.560416666667</v>
      </c>
      <c r="J1534" s="42" t="s">
        <v>369</v>
      </c>
      <c r="K1534" s="39">
        <f t="shared" ref="K1534:K1565" si="52">IF(OR(H1534="-",I1534="-"),0,I1534-H1534)</f>
        <v>0.79027777777810115</v>
      </c>
      <c r="L1534" s="15">
        <f t="shared" ref="L1534:L1565" si="53">K1534</f>
        <v>0.79027777777810115</v>
      </c>
      <c r="M1534" s="16">
        <f>NETWORKDAYS.INTL(DATE(YEAR(H1534),MONTH(I1534),DAY(H1534)),DATE(YEAR(I1534),MONTH(I1534),DAY(I1534)),1,[1]LISTAFERIADOS!$B$2:$B$194)</f>
        <v>2</v>
      </c>
      <c r="N1534" s="17" t="str">
        <f>CONCATENATE(HOUR(Tabela132[[#This Row],[DATA INICIO]]),":",MINUTE(Tabela132[[#This Row],[DATA INICIO]]))</f>
        <v>18:29</v>
      </c>
      <c r="O1534" s="12"/>
    </row>
    <row r="1535" spans="1:15" ht="30" hidden="1" x14ac:dyDescent="0.25">
      <c r="A1535" s="34" t="s">
        <v>113</v>
      </c>
      <c r="B1535" s="38" t="s">
        <v>1054</v>
      </c>
      <c r="C1535" s="36" t="s">
        <v>222</v>
      </c>
      <c r="D1535" s="32" t="s">
        <v>114</v>
      </c>
      <c r="E1535" s="11" t="str">
        <f>CONCATENATE(Tabela132[[#This Row],[TRAMITE_SETOR]],"_Atualiz")</f>
        <v>SECGS_Atualiz</v>
      </c>
      <c r="F1535" s="12" t="s">
        <v>115</v>
      </c>
      <c r="G1535" s="19" t="s">
        <v>26</v>
      </c>
      <c r="H1535" s="41">
        <v>42664.560416666667</v>
      </c>
      <c r="I1535" s="41">
        <v>42664.757638888892</v>
      </c>
      <c r="J1535" s="42" t="s">
        <v>1055</v>
      </c>
      <c r="K1535" s="39">
        <f t="shared" si="52"/>
        <v>0.19722222222480923</v>
      </c>
      <c r="L1535" s="15">
        <f t="shared" si="53"/>
        <v>0.19722222222480923</v>
      </c>
      <c r="M1535" s="16">
        <f>NETWORKDAYS.INTL(DATE(YEAR(H1535),MONTH(I1535),DAY(H1535)),DATE(YEAR(I1535),MONTH(I1535),DAY(I1535)),1,[1]LISTAFERIADOS!$B$2:$B$194)</f>
        <v>1</v>
      </c>
      <c r="N1535" s="17" t="str">
        <f>CONCATENATE(HOUR(Tabela132[[#This Row],[DATA INICIO]]),":",MINUTE(Tabela132[[#This Row],[DATA INICIO]]))</f>
        <v>13:27</v>
      </c>
      <c r="O1535" s="12"/>
    </row>
    <row r="1536" spans="1:15" ht="75" hidden="1" x14ac:dyDescent="0.25">
      <c r="A1536" s="34" t="s">
        <v>113</v>
      </c>
      <c r="B1536" s="38" t="s">
        <v>1054</v>
      </c>
      <c r="C1536" s="36" t="s">
        <v>222</v>
      </c>
      <c r="D1536" s="32" t="s">
        <v>38</v>
      </c>
      <c r="E1536" s="11" t="str">
        <f>CONCATENATE(Tabela132[[#This Row],[TRAMITE_SETOR]],"_Atualiz")</f>
        <v>SPO_Atualiz</v>
      </c>
      <c r="F1536" s="12" t="s">
        <v>39</v>
      </c>
      <c r="G1536" s="12"/>
      <c r="H1536" s="41">
        <v>42664.757638888892</v>
      </c>
      <c r="I1536" s="41">
        <v>42664.787499999999</v>
      </c>
      <c r="J1536" s="42" t="s">
        <v>1056</v>
      </c>
      <c r="K1536" s="39">
        <f t="shared" si="52"/>
        <v>2.9861111106583849E-2</v>
      </c>
      <c r="L1536" s="15">
        <f t="shared" si="53"/>
        <v>2.9861111106583849E-2</v>
      </c>
      <c r="M1536" s="16">
        <f>NETWORKDAYS.INTL(DATE(YEAR(H1536),MONTH(I1536),DAY(H1536)),DATE(YEAR(I1536),MONTH(I1536),DAY(I1536)),1,[1]LISTAFERIADOS!$B$2:$B$194)</f>
        <v>1</v>
      </c>
      <c r="N1536" s="17" t="str">
        <f>CONCATENATE(HOUR(Tabela132[[#This Row],[DATA INICIO]]),":",MINUTE(Tabela132[[#This Row],[DATA INICIO]]))</f>
        <v>18:11</v>
      </c>
      <c r="O1536" s="12"/>
    </row>
    <row r="1537" spans="1:15" ht="90" hidden="1" x14ac:dyDescent="0.25">
      <c r="A1537" s="34" t="s">
        <v>113</v>
      </c>
      <c r="B1537" s="38" t="s">
        <v>1054</v>
      </c>
      <c r="C1537" s="36" t="s">
        <v>222</v>
      </c>
      <c r="D1537" s="32" t="s">
        <v>41</v>
      </c>
      <c r="E1537" s="11" t="str">
        <f>CONCATENATE(Tabela132[[#This Row],[TRAMITE_SETOR]],"_Atualiz")</f>
        <v>CO_Atualiz</v>
      </c>
      <c r="F1537" s="12" t="s">
        <v>42</v>
      </c>
      <c r="G1537" s="12"/>
      <c r="H1537" s="41">
        <v>42664.787499999999</v>
      </c>
      <c r="I1537" s="41">
        <v>42664.802777777775</v>
      </c>
      <c r="J1537" s="42" t="s">
        <v>309</v>
      </c>
      <c r="K1537" s="39">
        <f t="shared" si="52"/>
        <v>1.5277777776645962E-2</v>
      </c>
      <c r="L1537" s="15">
        <f t="shared" si="53"/>
        <v>1.5277777776645962E-2</v>
      </c>
      <c r="M1537" s="16">
        <f>NETWORKDAYS.INTL(DATE(YEAR(H1537),MONTH(I1537),DAY(H1537)),DATE(YEAR(I1537),MONTH(I1537),DAY(I1537)),1,[1]LISTAFERIADOS!$B$2:$B$194)</f>
        <v>1</v>
      </c>
      <c r="N1537" s="17" t="str">
        <f>CONCATENATE(HOUR(Tabela132[[#This Row],[DATA INICIO]]),":",MINUTE(Tabela132[[#This Row],[DATA INICIO]]))</f>
        <v>18:54</v>
      </c>
      <c r="O1537" s="12"/>
    </row>
    <row r="1538" spans="1:15" ht="150" hidden="1" x14ac:dyDescent="0.25">
      <c r="A1538" s="34" t="s">
        <v>113</v>
      </c>
      <c r="B1538" s="38" t="s">
        <v>1054</v>
      </c>
      <c r="C1538" s="36" t="s">
        <v>222</v>
      </c>
      <c r="D1538" s="32" t="s">
        <v>44</v>
      </c>
      <c r="E1538" s="11" t="str">
        <f>CONCATENATE(Tabela132[[#This Row],[TRAMITE_SETOR]],"_Atualiz")</f>
        <v>SECOFC_Atualiz</v>
      </c>
      <c r="F1538" s="12" t="s">
        <v>45</v>
      </c>
      <c r="G1538" s="12"/>
      <c r="H1538" s="41">
        <v>42664.802777777775</v>
      </c>
      <c r="I1538" s="41">
        <v>42667.606249999997</v>
      </c>
      <c r="J1538" s="42" t="s">
        <v>1057</v>
      </c>
      <c r="K1538" s="39">
        <f t="shared" si="52"/>
        <v>2.8034722222218988</v>
      </c>
      <c r="L1538" s="15">
        <f t="shared" si="53"/>
        <v>2.8034722222218988</v>
      </c>
      <c r="M1538" s="16">
        <f>NETWORKDAYS.INTL(DATE(YEAR(H1538),MONTH(I1538),DAY(H1538)),DATE(YEAR(I1538),MONTH(I1538),DAY(I1538)),1,[1]LISTAFERIADOS!$B$2:$B$194)</f>
        <v>2</v>
      </c>
      <c r="N1538" s="17" t="str">
        <f>CONCATENATE(HOUR(Tabela132[[#This Row],[DATA INICIO]]),":",MINUTE(Tabela132[[#This Row],[DATA INICIO]]))</f>
        <v>19:16</v>
      </c>
      <c r="O1538" s="12"/>
    </row>
    <row r="1539" spans="1:15" ht="135" hidden="1" x14ac:dyDescent="0.25">
      <c r="A1539" s="34" t="s">
        <v>113</v>
      </c>
      <c r="B1539" s="38" t="s">
        <v>1054</v>
      </c>
      <c r="C1539" s="36" t="s">
        <v>222</v>
      </c>
      <c r="D1539" s="32" t="s">
        <v>47</v>
      </c>
      <c r="E1539" s="11" t="str">
        <f>CONCATENATE(Tabela132[[#This Row],[TRAMITE_SETOR]],"_Atualiz")</f>
        <v>CLC_Atualiz</v>
      </c>
      <c r="F1539" s="12" t="s">
        <v>48</v>
      </c>
      <c r="G1539" s="12"/>
      <c r="H1539" s="41">
        <v>42667.606249999997</v>
      </c>
      <c r="I1539" s="41">
        <v>42667.790972222225</v>
      </c>
      <c r="J1539" s="42" t="s">
        <v>660</v>
      </c>
      <c r="K1539" s="39">
        <f t="shared" si="52"/>
        <v>0.18472222222771961</v>
      </c>
      <c r="L1539" s="15">
        <f t="shared" si="53"/>
        <v>0.18472222222771961</v>
      </c>
      <c r="M1539" s="16">
        <f>NETWORKDAYS.INTL(DATE(YEAR(H1539),MONTH(I1539),DAY(H1539)),DATE(YEAR(I1539),MONTH(I1539),DAY(I1539)),1,[1]LISTAFERIADOS!$B$2:$B$194)</f>
        <v>1</v>
      </c>
      <c r="N1539" s="17" t="str">
        <f>CONCATENATE(HOUR(Tabela132[[#This Row],[DATA INICIO]]),":",MINUTE(Tabela132[[#This Row],[DATA INICIO]]))</f>
        <v>14:33</v>
      </c>
      <c r="O1539" s="12"/>
    </row>
    <row r="1540" spans="1:15" ht="75" hidden="1" x14ac:dyDescent="0.25">
      <c r="A1540" s="34" t="s">
        <v>113</v>
      </c>
      <c r="B1540" s="38" t="s">
        <v>1054</v>
      </c>
      <c r="C1540" s="36" t="s">
        <v>222</v>
      </c>
      <c r="D1540" s="32" t="s">
        <v>122</v>
      </c>
      <c r="E1540" s="11" t="str">
        <f>CONCATENATE(Tabela132[[#This Row],[TRAMITE_SETOR]],"_Atualiz")</f>
        <v>SECGA_Atualiz</v>
      </c>
      <c r="F1540" s="12" t="s">
        <v>123</v>
      </c>
      <c r="G1540" s="12"/>
      <c r="H1540" s="41">
        <v>42667.790972222225</v>
      </c>
      <c r="I1540" s="41">
        <v>42668.703472222223</v>
      </c>
      <c r="J1540" s="42" t="s">
        <v>1058</v>
      </c>
      <c r="K1540" s="39">
        <f t="shared" si="52"/>
        <v>0.91249999999854481</v>
      </c>
      <c r="L1540" s="15">
        <f t="shared" si="53"/>
        <v>0.91249999999854481</v>
      </c>
      <c r="M1540" s="16">
        <f>NETWORKDAYS.INTL(DATE(YEAR(H1540),MONTH(I1540),DAY(H1540)),DATE(YEAR(I1540),MONTH(I1540),DAY(I1540)),1,[1]LISTAFERIADOS!$B$2:$B$194)</f>
        <v>2</v>
      </c>
      <c r="N1540" s="17" t="str">
        <f>CONCATENATE(HOUR(Tabela132[[#This Row],[DATA INICIO]]),":",MINUTE(Tabela132[[#This Row],[DATA INICIO]]))</f>
        <v>18:59</v>
      </c>
      <c r="O1540" s="12"/>
    </row>
    <row r="1541" spans="1:15" ht="105" hidden="1" x14ac:dyDescent="0.25">
      <c r="A1541" s="34" t="s">
        <v>113</v>
      </c>
      <c r="B1541" s="38" t="s">
        <v>1054</v>
      </c>
      <c r="C1541" s="36" t="s">
        <v>222</v>
      </c>
      <c r="D1541" s="32" t="s">
        <v>41</v>
      </c>
      <c r="E1541" s="11" t="str">
        <f>CONCATENATE(Tabela132[[#This Row],[TRAMITE_SETOR]],"_Atualiz")</f>
        <v>CO_Atualiz</v>
      </c>
      <c r="F1541" s="12" t="s">
        <v>42</v>
      </c>
      <c r="G1541" s="12"/>
      <c r="H1541" s="41">
        <v>42668.703472222223</v>
      </c>
      <c r="I1541" s="41">
        <v>42668.841666666667</v>
      </c>
      <c r="J1541" s="42" t="s">
        <v>1059</v>
      </c>
      <c r="K1541" s="39">
        <f t="shared" si="52"/>
        <v>0.13819444444379769</v>
      </c>
      <c r="L1541" s="15">
        <f t="shared" si="53"/>
        <v>0.13819444444379769</v>
      </c>
      <c r="M1541" s="16">
        <f>NETWORKDAYS.INTL(DATE(YEAR(H1541),MONTH(I1541),DAY(H1541)),DATE(YEAR(I1541),MONTH(I1541),DAY(I1541)),1,[1]LISTAFERIADOS!$B$2:$B$194)</f>
        <v>1</v>
      </c>
      <c r="N1541" s="17" t="str">
        <f>CONCATENATE(HOUR(Tabela132[[#This Row],[DATA INICIO]]),":",MINUTE(Tabela132[[#This Row],[DATA INICIO]]))</f>
        <v>16:53</v>
      </c>
      <c r="O1541" s="12"/>
    </row>
    <row r="1542" spans="1:15" ht="120" hidden="1" x14ac:dyDescent="0.25">
      <c r="A1542" s="34" t="s">
        <v>113</v>
      </c>
      <c r="B1542" s="38" t="s">
        <v>1054</v>
      </c>
      <c r="C1542" s="36" t="s">
        <v>222</v>
      </c>
      <c r="D1542" s="32" t="s">
        <v>38</v>
      </c>
      <c r="E1542" s="11" t="str">
        <f>CONCATENATE(Tabela132[[#This Row],[TRAMITE_SETOR]],"_Atualiz")</f>
        <v>SPO_Atualiz</v>
      </c>
      <c r="F1542" s="12" t="s">
        <v>39</v>
      </c>
      <c r="G1542" s="12"/>
      <c r="H1542" s="41">
        <v>42668.841666666667</v>
      </c>
      <c r="I1542" s="41">
        <v>42669.576388888891</v>
      </c>
      <c r="J1542" s="42" t="s">
        <v>1060</v>
      </c>
      <c r="K1542" s="39">
        <f t="shared" si="52"/>
        <v>0.73472222222335404</v>
      </c>
      <c r="L1542" s="15">
        <f t="shared" si="53"/>
        <v>0.73472222222335404</v>
      </c>
      <c r="M1542" s="16">
        <f>NETWORKDAYS.INTL(DATE(YEAR(H1542),MONTH(I1542),DAY(H1542)),DATE(YEAR(I1542),MONTH(I1542),DAY(I1542)),1,[1]LISTAFERIADOS!$B$2:$B$194)</f>
        <v>2</v>
      </c>
      <c r="N1542" s="17" t="str">
        <f>CONCATENATE(HOUR(Tabela132[[#This Row],[DATA INICIO]]),":",MINUTE(Tabela132[[#This Row],[DATA INICIO]]))</f>
        <v>20:12</v>
      </c>
      <c r="O1542" s="12"/>
    </row>
    <row r="1543" spans="1:15" ht="75" hidden="1" x14ac:dyDescent="0.25">
      <c r="A1543" s="34" t="s">
        <v>113</v>
      </c>
      <c r="B1543" s="38" t="s">
        <v>1054</v>
      </c>
      <c r="C1543" s="36" t="s">
        <v>222</v>
      </c>
      <c r="D1543" s="32" t="s">
        <v>41</v>
      </c>
      <c r="E1543" s="11" t="str">
        <f>CONCATENATE(Tabela132[[#This Row],[TRAMITE_SETOR]],"_Atualiz")</f>
        <v>CO_Atualiz</v>
      </c>
      <c r="F1543" s="12" t="s">
        <v>42</v>
      </c>
      <c r="G1543" s="12"/>
      <c r="H1543" s="41">
        <v>42669.576388888891</v>
      </c>
      <c r="I1543" s="41">
        <v>42669.701388888891</v>
      </c>
      <c r="J1543" s="42" t="s">
        <v>158</v>
      </c>
      <c r="K1543" s="39">
        <f t="shared" si="52"/>
        <v>0.125</v>
      </c>
      <c r="L1543" s="15">
        <f t="shared" si="53"/>
        <v>0.125</v>
      </c>
      <c r="M1543" s="16">
        <f>NETWORKDAYS.INTL(DATE(YEAR(H1543),MONTH(I1543),DAY(H1543)),DATE(YEAR(I1543),MONTH(I1543),DAY(I1543)),1,[1]LISTAFERIADOS!$B$2:$B$194)</f>
        <v>1</v>
      </c>
      <c r="N1543" s="17" t="str">
        <f>CONCATENATE(HOUR(Tabela132[[#This Row],[DATA INICIO]]),":",MINUTE(Tabela132[[#This Row],[DATA INICIO]]))</f>
        <v>13:50</v>
      </c>
      <c r="O1543" s="12"/>
    </row>
    <row r="1544" spans="1:15" ht="45" hidden="1" x14ac:dyDescent="0.25">
      <c r="A1544" s="34" t="s">
        <v>113</v>
      </c>
      <c r="B1544" s="38" t="s">
        <v>1054</v>
      </c>
      <c r="C1544" s="36" t="s">
        <v>222</v>
      </c>
      <c r="D1544" s="32" t="s">
        <v>44</v>
      </c>
      <c r="E1544" s="11" t="str">
        <f>CONCATENATE(Tabela132[[#This Row],[TRAMITE_SETOR]],"_Atualiz")</f>
        <v>SECOFC_Atualiz</v>
      </c>
      <c r="F1544" s="12" t="s">
        <v>45</v>
      </c>
      <c r="G1544" s="12"/>
      <c r="H1544" s="41">
        <v>42669.701388888891</v>
      </c>
      <c r="I1544" s="41">
        <v>42669.819444444445</v>
      </c>
      <c r="J1544" s="42" t="s">
        <v>46</v>
      </c>
      <c r="K1544" s="39">
        <f t="shared" si="52"/>
        <v>0.11805555555474712</v>
      </c>
      <c r="L1544" s="15">
        <f t="shared" si="53"/>
        <v>0.11805555555474712</v>
      </c>
      <c r="M1544" s="16">
        <f>NETWORKDAYS.INTL(DATE(YEAR(H1544),MONTH(I1544),DAY(H1544)),DATE(YEAR(I1544),MONTH(I1544),DAY(I1544)),1,[1]LISTAFERIADOS!$B$2:$B$194)</f>
        <v>1</v>
      </c>
      <c r="N1544" s="17" t="str">
        <f>CONCATENATE(HOUR(Tabela132[[#This Row],[DATA INICIO]]),":",MINUTE(Tabela132[[#This Row],[DATA INICIO]]))</f>
        <v>16:50</v>
      </c>
      <c r="O1544" s="12"/>
    </row>
    <row r="1545" spans="1:15" ht="135" hidden="1" x14ac:dyDescent="0.25">
      <c r="A1545" s="34" t="s">
        <v>113</v>
      </c>
      <c r="B1545" s="38" t="s">
        <v>1054</v>
      </c>
      <c r="C1545" s="36" t="s">
        <v>222</v>
      </c>
      <c r="D1545" s="32" t="s">
        <v>47</v>
      </c>
      <c r="E1545" s="11" t="str">
        <f>CONCATENATE(Tabela132[[#This Row],[TRAMITE_SETOR]],"_Atualiz")</f>
        <v>CLC_Atualiz</v>
      </c>
      <c r="F1545" s="12" t="s">
        <v>48</v>
      </c>
      <c r="G1545" s="12"/>
      <c r="H1545" s="41">
        <v>42669.819444444445</v>
      </c>
      <c r="I1545" s="41">
        <v>42670.54791666667</v>
      </c>
      <c r="J1545" s="42" t="s">
        <v>660</v>
      </c>
      <c r="K1545" s="39">
        <f t="shared" si="52"/>
        <v>0.72847222222480923</v>
      </c>
      <c r="L1545" s="15">
        <f t="shared" si="53"/>
        <v>0.72847222222480923</v>
      </c>
      <c r="M1545" s="16">
        <f>NETWORKDAYS.INTL(DATE(YEAR(H1545),MONTH(I1545),DAY(H1545)),DATE(YEAR(I1545),MONTH(I1545),DAY(I1545)),1,[1]LISTAFERIADOS!$B$2:$B$194)</f>
        <v>2</v>
      </c>
      <c r="N1545" s="17" t="str">
        <f>CONCATENATE(HOUR(Tabela132[[#This Row],[DATA INICIO]]),":",MINUTE(Tabela132[[#This Row],[DATA INICIO]]))</f>
        <v>19:40</v>
      </c>
      <c r="O1545" s="12"/>
    </row>
    <row r="1546" spans="1:15" ht="165" hidden="1" x14ac:dyDescent="0.25">
      <c r="A1546" s="34" t="s">
        <v>113</v>
      </c>
      <c r="B1546" s="38" t="s">
        <v>1054</v>
      </c>
      <c r="C1546" s="36" t="s">
        <v>222</v>
      </c>
      <c r="D1546" s="32" t="s">
        <v>114</v>
      </c>
      <c r="E1546" s="11" t="str">
        <f>CONCATENATE(Tabela132[[#This Row],[TRAMITE_SETOR]],"_Atualiz")</f>
        <v>SECGS_Atualiz</v>
      </c>
      <c r="F1546" s="12" t="s">
        <v>115</v>
      </c>
      <c r="G1546" s="19" t="s">
        <v>26</v>
      </c>
      <c r="H1546" s="41">
        <v>42670.54791666667</v>
      </c>
      <c r="I1546" s="41">
        <v>42670.605555555558</v>
      </c>
      <c r="J1546" s="42" t="s">
        <v>1061</v>
      </c>
      <c r="K1546" s="39">
        <f t="shared" si="52"/>
        <v>5.7638888887595385E-2</v>
      </c>
      <c r="L1546" s="15">
        <f t="shared" si="53"/>
        <v>5.7638888887595385E-2</v>
      </c>
      <c r="M1546" s="16">
        <f>NETWORKDAYS.INTL(DATE(YEAR(H1546),MONTH(I1546),DAY(H1546)),DATE(YEAR(I1546),MONTH(I1546),DAY(I1546)),1,[1]LISTAFERIADOS!$B$2:$B$194)</f>
        <v>1</v>
      </c>
      <c r="N1546" s="17" t="str">
        <f>CONCATENATE(HOUR(Tabela132[[#This Row],[DATA INICIO]]),":",MINUTE(Tabela132[[#This Row],[DATA INICIO]]))</f>
        <v>13:9</v>
      </c>
      <c r="O1546" s="12"/>
    </row>
    <row r="1547" spans="1:15" ht="135" hidden="1" x14ac:dyDescent="0.25">
      <c r="A1547" s="34" t="s">
        <v>113</v>
      </c>
      <c r="B1547" s="38" t="s">
        <v>1054</v>
      </c>
      <c r="C1547" s="36" t="s">
        <v>222</v>
      </c>
      <c r="D1547" s="32" t="s">
        <v>535</v>
      </c>
      <c r="E1547" s="11" t="str">
        <f>CONCATENATE(Tabela132[[#This Row],[TRAMITE_SETOR]],"_Atualiz")</f>
        <v>SOP_Atualiz</v>
      </c>
      <c r="F1547" s="12" t="s">
        <v>536</v>
      </c>
      <c r="G1547" s="19" t="s">
        <v>26</v>
      </c>
      <c r="H1547" s="41">
        <v>42670.605555555558</v>
      </c>
      <c r="I1547" s="41">
        <v>42672.425694444442</v>
      </c>
      <c r="J1547" s="42" t="s">
        <v>1062</v>
      </c>
      <c r="K1547" s="39">
        <f t="shared" si="52"/>
        <v>1.820138888884685</v>
      </c>
      <c r="L1547" s="15">
        <f t="shared" si="53"/>
        <v>1.820138888884685</v>
      </c>
      <c r="M1547" s="16">
        <f>NETWORKDAYS.INTL(DATE(YEAR(H1547),MONTH(I1547),DAY(H1547)),DATE(YEAR(I1547),MONTH(I1547),DAY(I1547)),1,[1]LISTAFERIADOS!$B$2:$B$194)</f>
        <v>2</v>
      </c>
      <c r="N1547" s="17" t="str">
        <f>CONCATENATE(HOUR(Tabela132[[#This Row],[DATA INICIO]]),":",MINUTE(Tabela132[[#This Row],[DATA INICIO]]))</f>
        <v>14:32</v>
      </c>
      <c r="O1547" s="12"/>
    </row>
    <row r="1548" spans="1:15" ht="30" hidden="1" x14ac:dyDescent="0.25">
      <c r="A1548" s="34" t="s">
        <v>113</v>
      </c>
      <c r="B1548" s="38" t="s">
        <v>1054</v>
      </c>
      <c r="C1548" s="36" t="s">
        <v>222</v>
      </c>
      <c r="D1548" s="32" t="s">
        <v>47</v>
      </c>
      <c r="E1548" s="11" t="str">
        <f>CONCATENATE(Tabela132[[#This Row],[TRAMITE_SETOR]],"_Atualiz")</f>
        <v>CLC_Atualiz</v>
      </c>
      <c r="F1548" s="12" t="s">
        <v>48</v>
      </c>
      <c r="G1548" s="12"/>
      <c r="H1548" s="41">
        <v>42672.425694444442</v>
      </c>
      <c r="I1548" s="41">
        <v>42672.668749999997</v>
      </c>
      <c r="J1548" s="42" t="s">
        <v>1063</v>
      </c>
      <c r="K1548" s="39">
        <f t="shared" si="52"/>
        <v>0.24305555555474712</v>
      </c>
      <c r="L1548" s="15">
        <f t="shared" si="53"/>
        <v>0.24305555555474712</v>
      </c>
      <c r="M1548" s="16">
        <f>NETWORKDAYS.INTL(DATE(YEAR(H1548),MONTH(I1548),DAY(H1548)),DATE(YEAR(I1548),MONTH(I1548),DAY(I1548)),1,[1]LISTAFERIADOS!$B$2:$B$194)</f>
        <v>0</v>
      </c>
      <c r="N1548" s="17" t="str">
        <f>CONCATENATE(HOUR(Tabela132[[#This Row],[DATA INICIO]]),":",MINUTE(Tabela132[[#This Row],[DATA INICIO]]))</f>
        <v>10:13</v>
      </c>
      <c r="O1548" s="12"/>
    </row>
    <row r="1549" spans="1:15" ht="120" hidden="1" x14ac:dyDescent="0.25">
      <c r="A1549" s="34" t="s">
        <v>113</v>
      </c>
      <c r="B1549" s="38" t="s">
        <v>1054</v>
      </c>
      <c r="C1549" s="36" t="s">
        <v>222</v>
      </c>
      <c r="D1549" s="32" t="s">
        <v>122</v>
      </c>
      <c r="E1549" s="11" t="str">
        <f>CONCATENATE(Tabela132[[#This Row],[TRAMITE_SETOR]],"_Atualiz")</f>
        <v>SECGA_Atualiz</v>
      </c>
      <c r="F1549" s="12" t="s">
        <v>123</v>
      </c>
      <c r="G1549" s="12"/>
      <c r="H1549" s="41">
        <v>42672.668749999997</v>
      </c>
      <c r="I1549" s="41">
        <v>42672.813194444447</v>
      </c>
      <c r="J1549" s="42" t="s">
        <v>1064</v>
      </c>
      <c r="K1549" s="39">
        <f t="shared" si="52"/>
        <v>0.14444444444961846</v>
      </c>
      <c r="L1549" s="15">
        <f t="shared" si="53"/>
        <v>0.14444444444961846</v>
      </c>
      <c r="M1549" s="16">
        <f>NETWORKDAYS.INTL(DATE(YEAR(H1549),MONTH(I1549),DAY(H1549)),DATE(YEAR(I1549),MONTH(I1549),DAY(I1549)),1,[1]LISTAFERIADOS!$B$2:$B$194)</f>
        <v>0</v>
      </c>
      <c r="N1549" s="17" t="str">
        <f>CONCATENATE(HOUR(Tabela132[[#This Row],[DATA INICIO]]),":",MINUTE(Tabela132[[#This Row],[DATA INICIO]]))</f>
        <v>16:3</v>
      </c>
      <c r="O1549" s="12"/>
    </row>
    <row r="1550" spans="1:15" ht="45" hidden="1" x14ac:dyDescent="0.25">
      <c r="A1550" s="34" t="s">
        <v>113</v>
      </c>
      <c r="B1550" s="38" t="s">
        <v>1054</v>
      </c>
      <c r="C1550" s="36" t="s">
        <v>222</v>
      </c>
      <c r="D1550" s="32" t="s">
        <v>47</v>
      </c>
      <c r="E1550" s="11" t="str">
        <f>CONCATENATE(Tabela132[[#This Row],[TRAMITE_SETOR]],"_Atualiz")</f>
        <v>CLC_Atualiz</v>
      </c>
      <c r="F1550" s="12" t="s">
        <v>48</v>
      </c>
      <c r="G1550" s="12"/>
      <c r="H1550" s="41">
        <v>42672.813194444447</v>
      </c>
      <c r="I1550" s="41">
        <v>42674.709027777775</v>
      </c>
      <c r="J1550" s="42" t="s">
        <v>1065</v>
      </c>
      <c r="K1550" s="39">
        <f t="shared" si="52"/>
        <v>1.8958333333284827</v>
      </c>
      <c r="L1550" s="15">
        <f t="shared" si="53"/>
        <v>1.8958333333284827</v>
      </c>
      <c r="M1550" s="16">
        <f>NETWORKDAYS.INTL(DATE(YEAR(H1550),MONTH(I1550),DAY(H1550)),DATE(YEAR(I1550),MONTH(I1550),DAY(I1550)),1,[1]LISTAFERIADOS!$B$2:$B$194)</f>
        <v>1</v>
      </c>
      <c r="N1550" s="17" t="str">
        <f>CONCATENATE(HOUR(Tabela132[[#This Row],[DATA INICIO]]),":",MINUTE(Tabela132[[#This Row],[DATA INICIO]]))</f>
        <v>19:31</v>
      </c>
      <c r="O1550" s="12"/>
    </row>
    <row r="1551" spans="1:15" ht="105" hidden="1" x14ac:dyDescent="0.25">
      <c r="A1551" s="34" t="s">
        <v>113</v>
      </c>
      <c r="B1551" s="38" t="s">
        <v>1054</v>
      </c>
      <c r="C1551" s="36" t="s">
        <v>222</v>
      </c>
      <c r="D1551" s="32" t="s">
        <v>239</v>
      </c>
      <c r="E1551" s="11" t="str">
        <f>CONCATENATE(Tabela132[[#This Row],[TRAMITE_SETOR]],"_Atualiz")</f>
        <v>SLIC_Atualiz</v>
      </c>
      <c r="F1551" s="12" t="s">
        <v>240</v>
      </c>
      <c r="G1551" s="12"/>
      <c r="H1551" s="41">
        <v>42674.709027777775</v>
      </c>
      <c r="I1551" s="41">
        <v>42682.678472222222</v>
      </c>
      <c r="J1551" s="42" t="s">
        <v>1066</v>
      </c>
      <c r="K1551" s="39">
        <f t="shared" si="52"/>
        <v>7.9694444444467081</v>
      </c>
      <c r="L1551" s="15">
        <f t="shared" si="53"/>
        <v>7.9694444444467081</v>
      </c>
      <c r="M1551" s="16">
        <f>NETWORKDAYS.INTL(DATE(YEAR(H1551),MONTH(I1551),DAY(H1551)),DATE(YEAR(I1551),MONTH(I1551),DAY(I1551)),1,[1]LISTAFERIADOS!$B$2:$B$194)</f>
        <v>-16</v>
      </c>
      <c r="N1551" s="17" t="str">
        <f>CONCATENATE(HOUR(Tabela132[[#This Row],[DATA INICIO]]),":",MINUTE(Tabela132[[#This Row],[DATA INICIO]]))</f>
        <v>17:1</v>
      </c>
      <c r="O1551" s="12"/>
    </row>
    <row r="1552" spans="1:15" ht="60" hidden="1" x14ac:dyDescent="0.25">
      <c r="A1552" s="34" t="s">
        <v>113</v>
      </c>
      <c r="B1552" s="38" t="s">
        <v>1054</v>
      </c>
      <c r="C1552" s="36" t="s">
        <v>222</v>
      </c>
      <c r="D1552" s="32" t="s">
        <v>54</v>
      </c>
      <c r="E1552" s="11" t="str">
        <f>CONCATENATE(Tabela132[[#This Row],[TRAMITE_SETOR]],"_Atualiz")</f>
        <v>SCON_Atualiz</v>
      </c>
      <c r="F1552" s="12" t="s">
        <v>55</v>
      </c>
      <c r="G1552" s="12"/>
      <c r="H1552" s="41">
        <v>42682.678472222222</v>
      </c>
      <c r="I1552" s="41">
        <v>42682.765277777777</v>
      </c>
      <c r="J1552" s="42" t="s">
        <v>1067</v>
      </c>
      <c r="K1552" s="39">
        <f t="shared" si="52"/>
        <v>8.6805555554747116E-2</v>
      </c>
      <c r="L1552" s="15">
        <f t="shared" si="53"/>
        <v>8.6805555554747116E-2</v>
      </c>
      <c r="M1552" s="16">
        <f>NETWORKDAYS.INTL(DATE(YEAR(H1552),MONTH(I1552),DAY(H1552)),DATE(YEAR(I1552),MONTH(I1552),DAY(I1552)),1,[1]LISTAFERIADOS!$B$2:$B$194)</f>
        <v>1</v>
      </c>
      <c r="N1552" s="17" t="str">
        <f>CONCATENATE(HOUR(Tabela132[[#This Row],[DATA INICIO]]),":",MINUTE(Tabela132[[#This Row],[DATA INICIO]]))</f>
        <v>16:17</v>
      </c>
      <c r="O1552" s="12"/>
    </row>
    <row r="1553" spans="1:15" ht="75" hidden="1" x14ac:dyDescent="0.25">
      <c r="A1553" s="34" t="s">
        <v>113</v>
      </c>
      <c r="B1553" s="38" t="s">
        <v>1054</v>
      </c>
      <c r="C1553" s="36" t="s">
        <v>222</v>
      </c>
      <c r="D1553" s="32" t="s">
        <v>239</v>
      </c>
      <c r="E1553" s="11" t="str">
        <f>CONCATENATE(Tabela132[[#This Row],[TRAMITE_SETOR]],"_Atualiz")</f>
        <v>SLIC_Atualiz</v>
      </c>
      <c r="F1553" s="12" t="s">
        <v>240</v>
      </c>
      <c r="G1553" s="12"/>
      <c r="H1553" s="41">
        <v>42682.765277777777</v>
      </c>
      <c r="I1553" s="41">
        <v>42682.777777777781</v>
      </c>
      <c r="J1553" s="42" t="s">
        <v>1068</v>
      </c>
      <c r="K1553" s="39">
        <f t="shared" si="52"/>
        <v>1.2500000004365575E-2</v>
      </c>
      <c r="L1553" s="15">
        <f t="shared" si="53"/>
        <v>1.2500000004365575E-2</v>
      </c>
      <c r="M1553" s="16">
        <f>NETWORKDAYS.INTL(DATE(YEAR(H1553),MONTH(I1553),DAY(H1553)),DATE(YEAR(I1553),MONTH(I1553),DAY(I1553)),1,[1]LISTAFERIADOS!$B$2:$B$194)</f>
        <v>1</v>
      </c>
      <c r="N1553" s="17" t="str">
        <f>CONCATENATE(HOUR(Tabela132[[#This Row],[DATA INICIO]]),":",MINUTE(Tabela132[[#This Row],[DATA INICIO]]))</f>
        <v>18:22</v>
      </c>
      <c r="O1553" s="12"/>
    </row>
    <row r="1554" spans="1:15" ht="60" hidden="1" x14ac:dyDescent="0.25">
      <c r="A1554" s="34" t="s">
        <v>113</v>
      </c>
      <c r="B1554" s="38" t="s">
        <v>1054</v>
      </c>
      <c r="C1554" s="36" t="s">
        <v>222</v>
      </c>
      <c r="D1554" s="32" t="s">
        <v>47</v>
      </c>
      <c r="E1554" s="11" t="str">
        <f>CONCATENATE(Tabela132[[#This Row],[TRAMITE_SETOR]],"_Atualiz")</f>
        <v>CLC_Atualiz</v>
      </c>
      <c r="F1554" s="12" t="s">
        <v>48</v>
      </c>
      <c r="G1554" s="12"/>
      <c r="H1554" s="41">
        <v>42682.777777777781</v>
      </c>
      <c r="I1554" s="41">
        <v>42682.8</v>
      </c>
      <c r="J1554" s="42" t="s">
        <v>434</v>
      </c>
      <c r="K1554" s="39">
        <f t="shared" si="52"/>
        <v>2.2222222221898846E-2</v>
      </c>
      <c r="L1554" s="15">
        <f t="shared" si="53"/>
        <v>2.2222222221898846E-2</v>
      </c>
      <c r="M1554" s="16">
        <f>NETWORKDAYS.INTL(DATE(YEAR(H1554),MONTH(I1554),DAY(H1554)),DATE(YEAR(I1554),MONTH(I1554),DAY(I1554)),1,[1]LISTAFERIADOS!$B$2:$B$194)</f>
        <v>1</v>
      </c>
      <c r="N1554" s="17" t="str">
        <f>CONCATENATE(HOUR(Tabela132[[#This Row],[DATA INICIO]]),":",MINUTE(Tabela132[[#This Row],[DATA INICIO]]))</f>
        <v>18:40</v>
      </c>
      <c r="O1554" s="12"/>
    </row>
    <row r="1555" spans="1:15" ht="45" hidden="1" x14ac:dyDescent="0.25">
      <c r="A1555" s="34" t="s">
        <v>113</v>
      </c>
      <c r="B1555" s="38" t="s">
        <v>1054</v>
      </c>
      <c r="C1555" s="36" t="s">
        <v>222</v>
      </c>
      <c r="D1555" s="32" t="s">
        <v>122</v>
      </c>
      <c r="E1555" s="11" t="str">
        <f>CONCATENATE(Tabela132[[#This Row],[TRAMITE_SETOR]],"_Atualiz")</f>
        <v>SECGA_Atualiz</v>
      </c>
      <c r="F1555" s="12" t="s">
        <v>123</v>
      </c>
      <c r="G1555" s="12"/>
      <c r="H1555" s="41">
        <v>42682.8</v>
      </c>
      <c r="I1555" s="41">
        <v>42683.620138888888</v>
      </c>
      <c r="J1555" s="42" t="s">
        <v>124</v>
      </c>
      <c r="K1555" s="39">
        <f t="shared" si="52"/>
        <v>0.820138888884685</v>
      </c>
      <c r="L1555" s="15">
        <f t="shared" si="53"/>
        <v>0.820138888884685</v>
      </c>
      <c r="M1555" s="16">
        <f>NETWORKDAYS.INTL(DATE(YEAR(H1555),MONTH(I1555),DAY(H1555)),DATE(YEAR(I1555),MONTH(I1555),DAY(I1555)),1,[1]LISTAFERIADOS!$B$2:$B$194)</f>
        <v>2</v>
      </c>
      <c r="N1555" s="17" t="str">
        <f>CONCATENATE(HOUR(Tabela132[[#This Row],[DATA INICIO]]),":",MINUTE(Tabela132[[#This Row],[DATA INICIO]]))</f>
        <v>19:12</v>
      </c>
      <c r="O1555" s="12"/>
    </row>
    <row r="1556" spans="1:15" ht="135" hidden="1" x14ac:dyDescent="0.25">
      <c r="A1556" s="34" t="s">
        <v>113</v>
      </c>
      <c r="B1556" s="38" t="s">
        <v>1054</v>
      </c>
      <c r="C1556" s="36" t="s">
        <v>222</v>
      </c>
      <c r="D1556" s="32" t="s">
        <v>66</v>
      </c>
      <c r="E1556" s="11" t="str">
        <f>CONCATENATE(Tabela132[[#This Row],[TRAMITE_SETOR]],"_Atualiz")</f>
        <v>CPL_Atualiz</v>
      </c>
      <c r="F1556" s="12" t="s">
        <v>67</v>
      </c>
      <c r="G1556" s="12"/>
      <c r="H1556" s="41">
        <v>42683.620138888888</v>
      </c>
      <c r="I1556" s="41">
        <v>42683.793055555558</v>
      </c>
      <c r="J1556" s="42" t="s">
        <v>365</v>
      </c>
      <c r="K1556" s="39">
        <f t="shared" si="52"/>
        <v>0.17291666667006211</v>
      </c>
      <c r="L1556" s="15">
        <f t="shared" si="53"/>
        <v>0.17291666667006211</v>
      </c>
      <c r="M1556" s="16">
        <f>NETWORKDAYS.INTL(DATE(YEAR(H1556),MONTH(I1556),DAY(H1556)),DATE(YEAR(I1556),MONTH(I1556),DAY(I1556)),1,[1]LISTAFERIADOS!$B$2:$B$194)</f>
        <v>1</v>
      </c>
      <c r="N1556" s="17" t="str">
        <f>CONCATENATE(HOUR(Tabela132[[#This Row],[DATA INICIO]]),":",MINUTE(Tabela132[[#This Row],[DATA INICIO]]))</f>
        <v>14:53</v>
      </c>
      <c r="O1556" s="12"/>
    </row>
    <row r="1557" spans="1:15" ht="30" hidden="1" x14ac:dyDescent="0.25">
      <c r="A1557" s="34" t="s">
        <v>113</v>
      </c>
      <c r="B1557" s="38" t="s">
        <v>1054</v>
      </c>
      <c r="C1557" s="36" t="s">
        <v>222</v>
      </c>
      <c r="D1557" s="32" t="s">
        <v>69</v>
      </c>
      <c r="E1557" s="11" t="str">
        <f>CONCATENATE(Tabela132[[#This Row],[TRAMITE_SETOR]],"_Atualiz")</f>
        <v>ASSDG_Atualiz</v>
      </c>
      <c r="F1557" s="12" t="s">
        <v>70</v>
      </c>
      <c r="G1557" s="12"/>
      <c r="H1557" s="41">
        <v>42683.793055555558</v>
      </c>
      <c r="I1557" s="41">
        <v>42685.48333333333</v>
      </c>
      <c r="J1557" s="42" t="s">
        <v>248</v>
      </c>
      <c r="K1557" s="39">
        <f t="shared" si="52"/>
        <v>1.6902777777722804</v>
      </c>
      <c r="L1557" s="15">
        <f t="shared" si="53"/>
        <v>1.6902777777722804</v>
      </c>
      <c r="M1557" s="16">
        <f>NETWORKDAYS.INTL(DATE(YEAR(H1557),MONTH(I1557),DAY(H1557)),DATE(YEAR(I1557),MONTH(I1557),DAY(I1557)),1,[1]LISTAFERIADOS!$B$2:$B$194)</f>
        <v>3</v>
      </c>
      <c r="N1557" s="17" t="str">
        <f>CONCATENATE(HOUR(Tabela132[[#This Row],[DATA INICIO]]),":",MINUTE(Tabela132[[#This Row],[DATA INICIO]]))</f>
        <v>19:2</v>
      </c>
      <c r="O1557" s="12"/>
    </row>
    <row r="1558" spans="1:15" ht="30" hidden="1" x14ac:dyDescent="0.25">
      <c r="A1558" s="34" t="s">
        <v>113</v>
      </c>
      <c r="B1558" s="38" t="s">
        <v>1054</v>
      </c>
      <c r="C1558" s="36" t="s">
        <v>222</v>
      </c>
      <c r="D1558" s="32" t="s">
        <v>21</v>
      </c>
      <c r="E1558" s="11" t="str">
        <f>CONCATENATE(Tabela132[[#This Row],[TRAMITE_SETOR]],"_Atualiz")</f>
        <v>DG_Atualiz</v>
      </c>
      <c r="F1558" s="12" t="s">
        <v>22</v>
      </c>
      <c r="G1558" s="12"/>
      <c r="H1558" s="41">
        <v>42685.48333333333</v>
      </c>
      <c r="I1558" s="41">
        <v>42685.504861111112</v>
      </c>
      <c r="J1558" s="42" t="s">
        <v>98</v>
      </c>
      <c r="K1558" s="39">
        <f t="shared" si="52"/>
        <v>2.1527777782466728E-2</v>
      </c>
      <c r="L1558" s="15">
        <f t="shared" si="53"/>
        <v>2.1527777782466728E-2</v>
      </c>
      <c r="M1558" s="16">
        <f>NETWORKDAYS.INTL(DATE(YEAR(H1558),MONTH(I1558),DAY(H1558)),DATE(YEAR(I1558),MONTH(I1558),DAY(I1558)),1,[1]LISTAFERIADOS!$B$2:$B$194)</f>
        <v>1</v>
      </c>
      <c r="N1558" s="17" t="str">
        <f>CONCATENATE(HOUR(Tabela132[[#This Row],[DATA INICIO]]),":",MINUTE(Tabela132[[#This Row],[DATA INICIO]]))</f>
        <v>11:36</v>
      </c>
      <c r="O1558" s="12"/>
    </row>
    <row r="1559" spans="1:15" ht="30" hidden="1" x14ac:dyDescent="0.25">
      <c r="A1559" s="34" t="s">
        <v>113</v>
      </c>
      <c r="B1559" s="38" t="s">
        <v>1054</v>
      </c>
      <c r="C1559" s="36" t="s">
        <v>222</v>
      </c>
      <c r="D1559" s="32" t="s">
        <v>239</v>
      </c>
      <c r="E1559" s="11" t="str">
        <f>CONCATENATE(Tabela132[[#This Row],[TRAMITE_SETOR]],"_Atualiz")</f>
        <v>SLIC_Atualiz</v>
      </c>
      <c r="F1559" s="12" t="s">
        <v>240</v>
      </c>
      <c r="G1559" s="12"/>
      <c r="H1559" s="41">
        <v>42685.504861111112</v>
      </c>
      <c r="I1559" s="41">
        <v>42685.657638888886</v>
      </c>
      <c r="J1559" s="42" t="s">
        <v>286</v>
      </c>
      <c r="K1559" s="39">
        <f t="shared" si="52"/>
        <v>0.15277777777373558</v>
      </c>
      <c r="L1559" s="15">
        <f t="shared" si="53"/>
        <v>0.15277777777373558</v>
      </c>
      <c r="M1559" s="16">
        <f>NETWORKDAYS.INTL(DATE(YEAR(H1559),MONTH(I1559),DAY(H1559)),DATE(YEAR(I1559),MONTH(I1559),DAY(I1559)),1,[1]LISTAFERIADOS!$B$2:$B$194)</f>
        <v>1</v>
      </c>
      <c r="N1559" s="17" t="str">
        <f>CONCATENATE(HOUR(Tabela132[[#This Row],[DATA INICIO]]),":",MINUTE(Tabela132[[#This Row],[DATA INICIO]]))</f>
        <v>12:7</v>
      </c>
      <c r="O1559" s="12"/>
    </row>
    <row r="1560" spans="1:15" ht="30" hidden="1" x14ac:dyDescent="0.25">
      <c r="A1560" s="34" t="s">
        <v>113</v>
      </c>
      <c r="B1560" s="38" t="s">
        <v>1054</v>
      </c>
      <c r="C1560" s="36" t="s">
        <v>222</v>
      </c>
      <c r="D1560" s="32" t="s">
        <v>66</v>
      </c>
      <c r="E1560" s="11" t="str">
        <f>CONCATENATE(Tabela132[[#This Row],[TRAMITE_SETOR]],"_Atualiz")</f>
        <v>CPL_Atualiz</v>
      </c>
      <c r="F1560" s="12" t="s">
        <v>67</v>
      </c>
      <c r="G1560" s="12"/>
      <c r="H1560" s="41">
        <v>42685.657638888886</v>
      </c>
      <c r="I1560" s="41">
        <v>42685.724305555559</v>
      </c>
      <c r="J1560" s="42" t="s">
        <v>689</v>
      </c>
      <c r="K1560" s="39">
        <f t="shared" si="52"/>
        <v>6.6666666672972497E-2</v>
      </c>
      <c r="L1560" s="15">
        <f t="shared" si="53"/>
        <v>6.6666666672972497E-2</v>
      </c>
      <c r="M1560" s="16">
        <f>NETWORKDAYS.INTL(DATE(YEAR(H1560),MONTH(I1560),DAY(H1560)),DATE(YEAR(I1560),MONTH(I1560),DAY(I1560)),1,[1]LISTAFERIADOS!$B$2:$B$194)</f>
        <v>1</v>
      </c>
      <c r="N1560" s="17" t="str">
        <f>CONCATENATE(HOUR(Tabela132[[#This Row],[DATA INICIO]]),":",MINUTE(Tabela132[[#This Row],[DATA INICIO]]))</f>
        <v>15:47</v>
      </c>
      <c r="O1560" s="12"/>
    </row>
    <row r="1561" spans="1:15" ht="30" hidden="1" x14ac:dyDescent="0.25">
      <c r="A1561" s="34" t="s">
        <v>113</v>
      </c>
      <c r="B1561" s="38" t="s">
        <v>1054</v>
      </c>
      <c r="C1561" s="36" t="s">
        <v>222</v>
      </c>
      <c r="D1561" s="32" t="s">
        <v>239</v>
      </c>
      <c r="E1561" s="11" t="str">
        <f>CONCATENATE(Tabela132[[#This Row],[TRAMITE_SETOR]],"_Atualiz")</f>
        <v>SLIC_Atualiz</v>
      </c>
      <c r="F1561" s="12" t="s">
        <v>240</v>
      </c>
      <c r="G1561" s="12"/>
      <c r="H1561" s="41">
        <v>42685.724305555559</v>
      </c>
      <c r="I1561" s="41">
        <v>42690.557638888888</v>
      </c>
      <c r="J1561" s="42" t="s">
        <v>251</v>
      </c>
      <c r="K1561" s="39">
        <f t="shared" si="52"/>
        <v>4.8333333333284827</v>
      </c>
      <c r="L1561" s="15">
        <f t="shared" si="53"/>
        <v>4.8333333333284827</v>
      </c>
      <c r="M1561" s="16">
        <f>NETWORKDAYS.INTL(DATE(YEAR(H1561),MONTH(I1561),DAY(H1561)),DATE(YEAR(I1561),MONTH(I1561),DAY(I1561)),1,[1]LISTAFERIADOS!$B$2:$B$194)</f>
        <v>2</v>
      </c>
      <c r="N1561" s="17" t="str">
        <f>CONCATENATE(HOUR(Tabela132[[#This Row],[DATA INICIO]]),":",MINUTE(Tabela132[[#This Row],[DATA INICIO]]))</f>
        <v>17:23</v>
      </c>
      <c r="O1561" s="12"/>
    </row>
    <row r="1562" spans="1:15" ht="45" hidden="1" x14ac:dyDescent="0.25">
      <c r="A1562" s="34" t="s">
        <v>113</v>
      </c>
      <c r="B1562" s="38" t="s">
        <v>1054</v>
      </c>
      <c r="C1562" s="36" t="s">
        <v>222</v>
      </c>
      <c r="D1562" s="32" t="s">
        <v>66</v>
      </c>
      <c r="E1562" s="11" t="str">
        <f>CONCATENATE(Tabela132[[#This Row],[TRAMITE_SETOR]],"_Atualiz")</f>
        <v>CPL_Atualiz</v>
      </c>
      <c r="F1562" s="12" t="s">
        <v>67</v>
      </c>
      <c r="G1562" s="12"/>
      <c r="H1562" s="41">
        <v>42690.557638888888</v>
      </c>
      <c r="I1562" s="41">
        <v>42703.770138888889</v>
      </c>
      <c r="J1562" s="42" t="s">
        <v>555</v>
      </c>
      <c r="K1562" s="39">
        <f t="shared" si="52"/>
        <v>13.212500000001455</v>
      </c>
      <c r="L1562" s="15">
        <f t="shared" si="53"/>
        <v>13.212500000001455</v>
      </c>
      <c r="M1562" s="16">
        <f>NETWORKDAYS.INTL(DATE(YEAR(H1562),MONTH(I1562),DAY(H1562)),DATE(YEAR(I1562),MONTH(I1562),DAY(I1562)),1,[1]LISTAFERIADOS!$B$2:$B$194)</f>
        <v>10</v>
      </c>
      <c r="N1562" s="17" t="str">
        <f>CONCATENATE(HOUR(Tabela132[[#This Row],[DATA INICIO]]),":",MINUTE(Tabela132[[#This Row],[DATA INICIO]]))</f>
        <v>13:23</v>
      </c>
      <c r="O1562" s="12"/>
    </row>
    <row r="1563" spans="1:15" hidden="1" x14ac:dyDescent="0.25">
      <c r="A1563" s="34" t="s">
        <v>113</v>
      </c>
      <c r="B1563" s="38" t="s">
        <v>1054</v>
      </c>
      <c r="C1563" s="36" t="s">
        <v>222</v>
      </c>
      <c r="D1563" s="32" t="s">
        <v>239</v>
      </c>
      <c r="E1563" s="11" t="str">
        <f>CONCATENATE(Tabela132[[#This Row],[TRAMITE_SETOR]],"_Atualiz")</f>
        <v>SLIC_Atualiz</v>
      </c>
      <c r="F1563" s="12" t="s">
        <v>240</v>
      </c>
      <c r="G1563" s="12"/>
      <c r="H1563" s="41">
        <v>42703.770138888889</v>
      </c>
      <c r="I1563" s="41">
        <v>42703.800694444442</v>
      </c>
      <c r="J1563" s="42" t="s">
        <v>273</v>
      </c>
      <c r="K1563" s="39">
        <f t="shared" si="52"/>
        <v>3.0555555553291924E-2</v>
      </c>
      <c r="L1563" s="15">
        <f t="shared" si="53"/>
        <v>3.0555555553291924E-2</v>
      </c>
      <c r="M1563" s="16">
        <f>NETWORKDAYS.INTL(DATE(YEAR(H1563),MONTH(I1563),DAY(H1563)),DATE(YEAR(I1563),MONTH(I1563),DAY(I1563)),1,[1]LISTAFERIADOS!$B$2:$B$194)</f>
        <v>1</v>
      </c>
      <c r="N1563" s="17" t="str">
        <f>CONCATENATE(HOUR(Tabela132[[#This Row],[DATA INICIO]]),":",MINUTE(Tabela132[[#This Row],[DATA INICIO]]))</f>
        <v>18:29</v>
      </c>
      <c r="O1563" s="12"/>
    </row>
    <row r="1564" spans="1:15" ht="45" hidden="1" x14ac:dyDescent="0.25">
      <c r="A1564" s="34" t="s">
        <v>113</v>
      </c>
      <c r="B1564" s="38" t="s">
        <v>1054</v>
      </c>
      <c r="C1564" s="36" t="s">
        <v>222</v>
      </c>
      <c r="D1564" s="32" t="s">
        <v>66</v>
      </c>
      <c r="E1564" s="11" t="str">
        <f>CONCATENATE(Tabela132[[#This Row],[TRAMITE_SETOR]],"_Atualiz")</f>
        <v>CPL_Atualiz</v>
      </c>
      <c r="F1564" s="12" t="s">
        <v>67</v>
      </c>
      <c r="G1564" s="12"/>
      <c r="H1564" s="41">
        <v>42703.800694444442</v>
      </c>
      <c r="I1564" s="41">
        <v>42725.585416666669</v>
      </c>
      <c r="J1564" s="42" t="s">
        <v>1069</v>
      </c>
      <c r="K1564" s="39">
        <f t="shared" si="52"/>
        <v>21.784722222226264</v>
      </c>
      <c r="L1564" s="15">
        <f t="shared" si="53"/>
        <v>21.784722222226264</v>
      </c>
      <c r="M1564" s="16">
        <f>NETWORKDAYS.INTL(DATE(YEAR(H1564),MONTH(I1564),DAY(H1564)),DATE(YEAR(I1564),MONTH(I1564),DAY(I1564)),1,[1]LISTAFERIADOS!$B$2:$B$194)</f>
        <v>0</v>
      </c>
      <c r="N1564" s="17" t="str">
        <f>CONCATENATE(HOUR(Tabela132[[#This Row],[DATA INICIO]]),":",MINUTE(Tabela132[[#This Row],[DATA INICIO]]))</f>
        <v>19:13</v>
      </c>
      <c r="O1564" s="12"/>
    </row>
    <row r="1565" spans="1:15" ht="45" hidden="1" x14ac:dyDescent="0.25">
      <c r="A1565" s="34" t="s">
        <v>113</v>
      </c>
      <c r="B1565" s="38" t="s">
        <v>1054</v>
      </c>
      <c r="C1565" s="36" t="s">
        <v>222</v>
      </c>
      <c r="D1565" s="32" t="s">
        <v>69</v>
      </c>
      <c r="E1565" s="11" t="str">
        <f>CONCATENATE(Tabela132[[#This Row],[TRAMITE_SETOR]],"_Atualiz")</f>
        <v>ASSDG_Atualiz</v>
      </c>
      <c r="F1565" s="12" t="s">
        <v>70</v>
      </c>
      <c r="G1565" s="12"/>
      <c r="H1565" s="41">
        <v>42725.585416666669</v>
      </c>
      <c r="I1565" s="41">
        <v>42725.633333333331</v>
      </c>
      <c r="J1565" s="42" t="s">
        <v>440</v>
      </c>
      <c r="K1565" s="39">
        <f t="shared" si="52"/>
        <v>4.7916666662786156E-2</v>
      </c>
      <c r="L1565" s="15">
        <f t="shared" si="53"/>
        <v>4.7916666662786156E-2</v>
      </c>
      <c r="M1565" s="16">
        <f>NETWORKDAYS.INTL(DATE(YEAR(H1565),MONTH(I1565),DAY(H1565)),DATE(YEAR(I1565),MONTH(I1565),DAY(I1565)),1,[1]LISTAFERIADOS!$B$2:$B$194)</f>
        <v>0</v>
      </c>
      <c r="N1565" s="17" t="str">
        <f>CONCATENATE(HOUR(Tabela132[[#This Row],[DATA INICIO]]),":",MINUTE(Tabela132[[#This Row],[DATA INICIO]]))</f>
        <v>14:3</v>
      </c>
      <c r="O1565" s="12"/>
    </row>
    <row r="1566" spans="1:15" hidden="1" x14ac:dyDescent="0.25">
      <c r="A1566" s="34" t="s">
        <v>113</v>
      </c>
      <c r="B1566" s="38" t="s">
        <v>1070</v>
      </c>
      <c r="C1566" s="10" t="s">
        <v>17</v>
      </c>
      <c r="D1566" s="11" t="s">
        <v>532</v>
      </c>
      <c r="E1566" s="11" t="str">
        <f>CONCATENATE(Tabela132[[#This Row],[TRAMITE_SETOR]],"_Atualiz")</f>
        <v>SMIC_Atualiz</v>
      </c>
      <c r="F1566" s="12" t="s">
        <v>303</v>
      </c>
      <c r="G1566" s="19" t="s">
        <v>26</v>
      </c>
      <c r="H1566" s="41">
        <v>42612.780555555553</v>
      </c>
      <c r="I1566" s="41">
        <v>42613.780555555553</v>
      </c>
      <c r="J1566" s="42" t="s">
        <v>20</v>
      </c>
      <c r="K1566" s="39">
        <f>IF(OR(H1566="-",I1566="-"),0,I1566-H1566)</f>
        <v>1</v>
      </c>
      <c r="L1566" s="44">
        <f>K1566</f>
        <v>1</v>
      </c>
      <c r="M1566" s="16">
        <f>NETWORKDAYS.INTL(DATE(YEAR(H1566),MONTH(I1566),DAY(H1566)),DATE(YEAR(I1566),MONTH(I1566),DAY(I1566)),1,[1]LISTAFERIADOS!$B$2:$B$194)</f>
        <v>2</v>
      </c>
      <c r="N1566" s="17" t="str">
        <f>CONCATENATE(HOUR(Tabela132[[#This Row],[DATA INICIO]]),":",MINUTE(Tabela132[[#This Row],[DATA INICIO]]))</f>
        <v>18:44</v>
      </c>
      <c r="O1566" s="12"/>
    </row>
    <row r="1567" spans="1:15" ht="45" hidden="1" x14ac:dyDescent="0.25">
      <c r="A1567" s="34" t="s">
        <v>113</v>
      </c>
      <c r="B1567" s="38" t="s">
        <v>1070</v>
      </c>
      <c r="C1567" s="10" t="s">
        <v>17</v>
      </c>
      <c r="D1567" s="11" t="s">
        <v>144</v>
      </c>
      <c r="E1567" s="11" t="str">
        <f>CONCATENATE(Tabela132[[#This Row],[TRAMITE_SETOR]],"_Atualiz")</f>
        <v>CIP_Atualiz</v>
      </c>
      <c r="F1567" s="12" t="s">
        <v>29</v>
      </c>
      <c r="G1567" s="19" t="s">
        <v>26</v>
      </c>
      <c r="H1567" s="41">
        <v>42613.780555555553</v>
      </c>
      <c r="I1567" s="41">
        <v>42616.705555555556</v>
      </c>
      <c r="J1567" s="42" t="s">
        <v>1071</v>
      </c>
      <c r="K1567" s="39">
        <f t="shared" ref="K1567:K1612" si="54">IF(OR(H1567="-",I1567="-"),0,I1567-H1567)</f>
        <v>2.9250000000029104</v>
      </c>
      <c r="L1567" s="15">
        <f t="shared" ref="L1567:L1612" si="55">K1567</f>
        <v>2.9250000000029104</v>
      </c>
      <c r="M1567" s="16">
        <f>NETWORKDAYS.INTL(DATE(YEAR(H1567),MONTH(I1567),DAY(H1567)),DATE(YEAR(I1567),MONTH(I1567),DAY(I1567)),1,[1]LISTAFERIADOS!$B$2:$B$194)</f>
        <v>-18</v>
      </c>
      <c r="N1567" s="17" t="str">
        <f>CONCATENATE(HOUR(Tabela132[[#This Row],[DATA INICIO]]),":",MINUTE(Tabela132[[#This Row],[DATA INICIO]]))</f>
        <v>18:44</v>
      </c>
      <c r="O1567" s="12"/>
    </row>
    <row r="1568" spans="1:15" ht="45" hidden="1" x14ac:dyDescent="0.25">
      <c r="A1568" s="34" t="s">
        <v>113</v>
      </c>
      <c r="B1568" s="38" t="s">
        <v>1070</v>
      </c>
      <c r="C1568" s="10" t="s">
        <v>17</v>
      </c>
      <c r="D1568" s="11" t="s">
        <v>114</v>
      </c>
      <c r="E1568" s="11" t="str">
        <f>CONCATENATE(Tabela132[[#This Row],[TRAMITE_SETOR]],"_Atualiz")</f>
        <v>SECGS_Atualiz</v>
      </c>
      <c r="F1568" s="12" t="s">
        <v>115</v>
      </c>
      <c r="G1568" s="19" t="s">
        <v>26</v>
      </c>
      <c r="H1568" s="41">
        <v>42616.705555555556</v>
      </c>
      <c r="I1568" s="41">
        <v>42619.609027777777</v>
      </c>
      <c r="J1568" s="42" t="s">
        <v>1072</v>
      </c>
      <c r="K1568" s="39">
        <f t="shared" si="54"/>
        <v>2.9034722222204437</v>
      </c>
      <c r="L1568" s="15">
        <f t="shared" si="55"/>
        <v>2.9034722222204437</v>
      </c>
      <c r="M1568" s="16">
        <f>NETWORKDAYS.INTL(DATE(YEAR(H1568),MONTH(I1568),DAY(H1568)),DATE(YEAR(I1568),MONTH(I1568),DAY(I1568)),1,[1]LISTAFERIADOS!$B$2:$B$194)</f>
        <v>2</v>
      </c>
      <c r="N1568" s="17" t="str">
        <f>CONCATENATE(HOUR(Tabela132[[#This Row],[DATA INICIO]]),":",MINUTE(Tabela132[[#This Row],[DATA INICIO]]))</f>
        <v>16:56</v>
      </c>
      <c r="O1568" s="12"/>
    </row>
    <row r="1569" spans="1:15" ht="150" hidden="1" x14ac:dyDescent="0.25">
      <c r="A1569" s="34" t="s">
        <v>113</v>
      </c>
      <c r="B1569" s="38" t="s">
        <v>1070</v>
      </c>
      <c r="C1569" s="10" t="s">
        <v>17</v>
      </c>
      <c r="D1569" s="11" t="s">
        <v>47</v>
      </c>
      <c r="E1569" s="11" t="str">
        <f>CONCATENATE(Tabela132[[#This Row],[TRAMITE_SETOR]],"_Atualiz")</f>
        <v>CLC_Atualiz</v>
      </c>
      <c r="F1569" s="12" t="s">
        <v>48</v>
      </c>
      <c r="G1569" s="12"/>
      <c r="H1569" s="41">
        <v>42619.609027777777</v>
      </c>
      <c r="I1569" s="41">
        <v>42627.601388888892</v>
      </c>
      <c r="J1569" s="42" t="s">
        <v>1073</v>
      </c>
      <c r="K1569" s="39">
        <f t="shared" si="54"/>
        <v>7.992361111115315</v>
      </c>
      <c r="L1569" s="15">
        <f t="shared" si="55"/>
        <v>7.992361111115315</v>
      </c>
      <c r="M1569" s="16">
        <f>NETWORKDAYS.INTL(DATE(YEAR(H1569),MONTH(I1569),DAY(H1569)),DATE(YEAR(I1569),MONTH(I1569),DAY(I1569)),1,[1]LISTAFERIADOS!$B$2:$B$194)</f>
        <v>5</v>
      </c>
      <c r="N1569" s="17" t="str">
        <f>CONCATENATE(HOUR(Tabela132[[#This Row],[DATA INICIO]]),":",MINUTE(Tabela132[[#This Row],[DATA INICIO]]))</f>
        <v>14:37</v>
      </c>
      <c r="O1569" s="12"/>
    </row>
    <row r="1570" spans="1:15" ht="75" hidden="1" x14ac:dyDescent="0.25">
      <c r="A1570" s="34" t="s">
        <v>113</v>
      </c>
      <c r="B1570" s="38" t="s">
        <v>1070</v>
      </c>
      <c r="C1570" s="10" t="s">
        <v>17</v>
      </c>
      <c r="D1570" s="11" t="s">
        <v>144</v>
      </c>
      <c r="E1570" s="11" t="str">
        <f>CONCATENATE(Tabela132[[#This Row],[TRAMITE_SETOR]],"_Atualiz")</f>
        <v>CIP_Atualiz</v>
      </c>
      <c r="F1570" s="12" t="s">
        <v>29</v>
      </c>
      <c r="G1570" s="19" t="s">
        <v>26</v>
      </c>
      <c r="H1570" s="41">
        <v>42627.601388888892</v>
      </c>
      <c r="I1570" s="41">
        <v>42627.706944444442</v>
      </c>
      <c r="J1570" s="42" t="s">
        <v>1074</v>
      </c>
      <c r="K1570" s="39">
        <f t="shared" si="54"/>
        <v>0.10555555555038154</v>
      </c>
      <c r="L1570" s="15">
        <f t="shared" si="55"/>
        <v>0.10555555555038154</v>
      </c>
      <c r="M1570" s="16">
        <f>NETWORKDAYS.INTL(DATE(YEAR(H1570),MONTH(I1570),DAY(H1570)),DATE(YEAR(I1570),MONTH(I1570),DAY(I1570)),1,[1]LISTAFERIADOS!$B$2:$B$194)</f>
        <v>1</v>
      </c>
      <c r="N1570" s="17" t="str">
        <f>CONCATENATE(HOUR(Tabela132[[#This Row],[DATA INICIO]]),":",MINUTE(Tabela132[[#This Row],[DATA INICIO]]))</f>
        <v>14:26</v>
      </c>
      <c r="O1570" s="12"/>
    </row>
    <row r="1571" spans="1:15" ht="45" hidden="1" x14ac:dyDescent="0.25">
      <c r="A1571" s="34" t="s">
        <v>113</v>
      </c>
      <c r="B1571" s="38" t="s">
        <v>1070</v>
      </c>
      <c r="C1571" s="10" t="s">
        <v>17</v>
      </c>
      <c r="D1571" s="11" t="s">
        <v>532</v>
      </c>
      <c r="E1571" s="11" t="str">
        <f>CONCATENATE(Tabela132[[#This Row],[TRAMITE_SETOR]],"_Atualiz")</f>
        <v>SMIC_Atualiz</v>
      </c>
      <c r="F1571" s="12" t="s">
        <v>303</v>
      </c>
      <c r="G1571" s="19" t="s">
        <v>26</v>
      </c>
      <c r="H1571" s="41">
        <v>42627.706944444442</v>
      </c>
      <c r="I1571" s="41">
        <v>42629.65</v>
      </c>
      <c r="J1571" s="42" t="s">
        <v>1075</v>
      </c>
      <c r="K1571" s="39">
        <f t="shared" si="54"/>
        <v>1.9430555555591127</v>
      </c>
      <c r="L1571" s="15">
        <f t="shared" si="55"/>
        <v>1.9430555555591127</v>
      </c>
      <c r="M1571" s="16">
        <f>NETWORKDAYS.INTL(DATE(YEAR(H1571),MONTH(I1571),DAY(H1571)),DATE(YEAR(I1571),MONTH(I1571),DAY(I1571)),1,[1]LISTAFERIADOS!$B$2:$B$194)</f>
        <v>3</v>
      </c>
      <c r="N1571" s="17" t="str">
        <f>CONCATENATE(HOUR(Tabela132[[#This Row],[DATA INICIO]]),":",MINUTE(Tabela132[[#This Row],[DATA INICIO]]))</f>
        <v>16:58</v>
      </c>
      <c r="O1571" s="12"/>
    </row>
    <row r="1572" spans="1:15" ht="75" hidden="1" x14ac:dyDescent="0.25">
      <c r="A1572" s="34" t="s">
        <v>113</v>
      </c>
      <c r="B1572" s="38" t="s">
        <v>1070</v>
      </c>
      <c r="C1572" s="10" t="s">
        <v>17</v>
      </c>
      <c r="D1572" s="11" t="s">
        <v>47</v>
      </c>
      <c r="E1572" s="11" t="str">
        <f>CONCATENATE(Tabela132[[#This Row],[TRAMITE_SETOR]],"_Atualiz")</f>
        <v>CLC_Atualiz</v>
      </c>
      <c r="F1572" s="12" t="s">
        <v>48</v>
      </c>
      <c r="G1572" s="12"/>
      <c r="H1572" s="41">
        <v>42629.65</v>
      </c>
      <c r="I1572" s="41">
        <v>42634.589583333334</v>
      </c>
      <c r="J1572" s="42" t="s">
        <v>1076</v>
      </c>
      <c r="K1572" s="39">
        <f t="shared" si="54"/>
        <v>4.9395833333328483</v>
      </c>
      <c r="L1572" s="15">
        <f t="shared" si="55"/>
        <v>4.9395833333328483</v>
      </c>
      <c r="M1572" s="16">
        <f>NETWORKDAYS.INTL(DATE(YEAR(H1572),MONTH(I1572),DAY(H1572)),DATE(YEAR(I1572),MONTH(I1572),DAY(I1572)),1,[1]LISTAFERIADOS!$B$2:$B$194)</f>
        <v>4</v>
      </c>
      <c r="N1572" s="17" t="str">
        <f>CONCATENATE(HOUR(Tabela132[[#This Row],[DATA INICIO]]),":",MINUTE(Tabela132[[#This Row],[DATA INICIO]]))</f>
        <v>15:36</v>
      </c>
      <c r="O1572" s="12"/>
    </row>
    <row r="1573" spans="1:15" ht="75" hidden="1" x14ac:dyDescent="0.25">
      <c r="A1573" s="34" t="s">
        <v>113</v>
      </c>
      <c r="B1573" s="38" t="s">
        <v>1070</v>
      </c>
      <c r="C1573" s="10" t="s">
        <v>17</v>
      </c>
      <c r="D1573" s="11" t="s">
        <v>38</v>
      </c>
      <c r="E1573" s="11" t="str">
        <f>CONCATENATE(Tabela132[[#This Row],[TRAMITE_SETOR]],"_Atualiz")</f>
        <v>SPO_Atualiz</v>
      </c>
      <c r="F1573" s="12" t="s">
        <v>39</v>
      </c>
      <c r="G1573" s="12"/>
      <c r="H1573" s="41">
        <v>42634.589583333334</v>
      </c>
      <c r="I1573" s="41">
        <v>42634.712500000001</v>
      </c>
      <c r="J1573" s="42" t="s">
        <v>544</v>
      </c>
      <c r="K1573" s="39">
        <f t="shared" si="54"/>
        <v>0.12291666666715173</v>
      </c>
      <c r="L1573" s="15">
        <f t="shared" si="55"/>
        <v>0.12291666666715173</v>
      </c>
      <c r="M1573" s="16">
        <f>NETWORKDAYS.INTL(DATE(YEAR(H1573),MONTH(I1573),DAY(H1573)),DATE(YEAR(I1573),MONTH(I1573),DAY(I1573)),1,[1]LISTAFERIADOS!$B$2:$B$194)</f>
        <v>1</v>
      </c>
      <c r="N1573" s="17" t="str">
        <f>CONCATENATE(HOUR(Tabela132[[#This Row],[DATA INICIO]]),":",MINUTE(Tabela132[[#This Row],[DATA INICIO]]))</f>
        <v>14:9</v>
      </c>
      <c r="O1573" s="12"/>
    </row>
    <row r="1574" spans="1:15" ht="90" hidden="1" x14ac:dyDescent="0.25">
      <c r="A1574" s="34" t="s">
        <v>113</v>
      </c>
      <c r="B1574" s="38" t="s">
        <v>1070</v>
      </c>
      <c r="C1574" s="10" t="s">
        <v>17</v>
      </c>
      <c r="D1574" s="11" t="s">
        <v>41</v>
      </c>
      <c r="E1574" s="11" t="str">
        <f>CONCATENATE(Tabela132[[#This Row],[TRAMITE_SETOR]],"_Atualiz")</f>
        <v>CO_Atualiz</v>
      </c>
      <c r="F1574" s="12" t="s">
        <v>42</v>
      </c>
      <c r="G1574" s="12"/>
      <c r="H1574" s="41">
        <v>42634.712500000001</v>
      </c>
      <c r="I1574" s="41">
        <v>42634.73541666667</v>
      </c>
      <c r="J1574" s="42" t="s">
        <v>309</v>
      </c>
      <c r="K1574" s="39">
        <f t="shared" si="54"/>
        <v>2.2916666668606922E-2</v>
      </c>
      <c r="L1574" s="15">
        <f t="shared" si="55"/>
        <v>2.2916666668606922E-2</v>
      </c>
      <c r="M1574" s="16">
        <f>NETWORKDAYS.INTL(DATE(YEAR(H1574),MONTH(I1574),DAY(H1574)),DATE(YEAR(I1574),MONTH(I1574),DAY(I1574)),1,[1]LISTAFERIADOS!$B$2:$B$194)</f>
        <v>1</v>
      </c>
      <c r="N1574" s="17" t="str">
        <f>CONCATENATE(HOUR(Tabela132[[#This Row],[DATA INICIO]]),":",MINUTE(Tabela132[[#This Row],[DATA INICIO]]))</f>
        <v>17:6</v>
      </c>
      <c r="O1574" s="12"/>
    </row>
    <row r="1575" spans="1:15" ht="45" hidden="1" x14ac:dyDescent="0.25">
      <c r="A1575" s="34" t="s">
        <v>113</v>
      </c>
      <c r="B1575" s="38" t="s">
        <v>1070</v>
      </c>
      <c r="C1575" s="10" t="s">
        <v>17</v>
      </c>
      <c r="D1575" s="11" t="s">
        <v>44</v>
      </c>
      <c r="E1575" s="11" t="str">
        <f>CONCATENATE(Tabela132[[#This Row],[TRAMITE_SETOR]],"_Atualiz")</f>
        <v>SECOFC_Atualiz</v>
      </c>
      <c r="F1575" s="12" t="s">
        <v>45</v>
      </c>
      <c r="G1575" s="12"/>
      <c r="H1575" s="41">
        <v>42634.73541666667</v>
      </c>
      <c r="I1575" s="41">
        <v>42634.865277777775</v>
      </c>
      <c r="J1575" s="42" t="s">
        <v>46</v>
      </c>
      <c r="K1575" s="39">
        <f t="shared" si="54"/>
        <v>0.12986111110512866</v>
      </c>
      <c r="L1575" s="15">
        <f t="shared" si="55"/>
        <v>0.12986111110512866</v>
      </c>
      <c r="M1575" s="16">
        <f>NETWORKDAYS.INTL(DATE(YEAR(H1575),MONTH(I1575),DAY(H1575)),DATE(YEAR(I1575),MONTH(I1575),DAY(I1575)),1,[1]LISTAFERIADOS!$B$2:$B$194)</f>
        <v>1</v>
      </c>
      <c r="N1575" s="17" t="str">
        <f>CONCATENATE(HOUR(Tabela132[[#This Row],[DATA INICIO]]),":",MINUTE(Tabela132[[#This Row],[DATA INICIO]]))</f>
        <v>17:39</v>
      </c>
      <c r="O1575" s="12"/>
    </row>
    <row r="1576" spans="1:15" ht="120" hidden="1" x14ac:dyDescent="0.25">
      <c r="A1576" s="34" t="s">
        <v>113</v>
      </c>
      <c r="B1576" s="38" t="s">
        <v>1070</v>
      </c>
      <c r="C1576" s="10" t="s">
        <v>17</v>
      </c>
      <c r="D1576" s="11" t="s">
        <v>47</v>
      </c>
      <c r="E1576" s="11" t="str">
        <f>CONCATENATE(Tabela132[[#This Row],[TRAMITE_SETOR]],"_Atualiz")</f>
        <v>CLC_Atualiz</v>
      </c>
      <c r="F1576" s="12" t="s">
        <v>48</v>
      </c>
      <c r="G1576" s="12"/>
      <c r="H1576" s="41">
        <v>42634.865277777775</v>
      </c>
      <c r="I1576" s="41">
        <v>42635.722916666666</v>
      </c>
      <c r="J1576" s="42" t="s">
        <v>160</v>
      </c>
      <c r="K1576" s="39">
        <f t="shared" si="54"/>
        <v>0.85763888889050577</v>
      </c>
      <c r="L1576" s="15">
        <f t="shared" si="55"/>
        <v>0.85763888889050577</v>
      </c>
      <c r="M1576" s="16">
        <f>NETWORKDAYS.INTL(DATE(YEAR(H1576),MONTH(I1576),DAY(H1576)),DATE(YEAR(I1576),MONTH(I1576),DAY(I1576)),1,[1]LISTAFERIADOS!$B$2:$B$194)</f>
        <v>2</v>
      </c>
      <c r="N1576" s="17" t="str">
        <f>CONCATENATE(HOUR(Tabela132[[#This Row],[DATA INICIO]]),":",MINUTE(Tabela132[[#This Row],[DATA INICIO]]))</f>
        <v>20:46</v>
      </c>
      <c r="O1576" s="12"/>
    </row>
    <row r="1577" spans="1:15" ht="60" hidden="1" x14ac:dyDescent="0.25">
      <c r="A1577" s="34" t="s">
        <v>113</v>
      </c>
      <c r="B1577" s="38" t="s">
        <v>1070</v>
      </c>
      <c r="C1577" s="10" t="s">
        <v>17</v>
      </c>
      <c r="D1577" s="11" t="s">
        <v>122</v>
      </c>
      <c r="E1577" s="11" t="str">
        <f>CONCATENATE(Tabela132[[#This Row],[TRAMITE_SETOR]],"_Atualiz")</f>
        <v>SECGA_Atualiz</v>
      </c>
      <c r="F1577" s="12" t="s">
        <v>123</v>
      </c>
      <c r="G1577" s="12"/>
      <c r="H1577" s="41">
        <v>42635.722916666666</v>
      </c>
      <c r="I1577" s="41">
        <v>42636.555555555555</v>
      </c>
      <c r="J1577" s="42" t="s">
        <v>1077</v>
      </c>
      <c r="K1577" s="39">
        <f t="shared" si="54"/>
        <v>0.83263888888905058</v>
      </c>
      <c r="L1577" s="15">
        <f t="shared" si="55"/>
        <v>0.83263888888905058</v>
      </c>
      <c r="M1577" s="16">
        <f>NETWORKDAYS.INTL(DATE(YEAR(H1577),MONTH(I1577),DAY(H1577)),DATE(YEAR(I1577),MONTH(I1577),DAY(I1577)),1,[1]LISTAFERIADOS!$B$2:$B$194)</f>
        <v>2</v>
      </c>
      <c r="N1577" s="17" t="str">
        <f>CONCATENATE(HOUR(Tabela132[[#This Row],[DATA INICIO]]),":",MINUTE(Tabela132[[#This Row],[DATA INICIO]]))</f>
        <v>17:21</v>
      </c>
      <c r="O1577" s="12"/>
    </row>
    <row r="1578" spans="1:15" ht="60" hidden="1" x14ac:dyDescent="0.25">
      <c r="A1578" s="34" t="s">
        <v>113</v>
      </c>
      <c r="B1578" s="38" t="s">
        <v>1070</v>
      </c>
      <c r="C1578" s="10" t="s">
        <v>17</v>
      </c>
      <c r="D1578" s="11" t="s">
        <v>47</v>
      </c>
      <c r="E1578" s="11" t="str">
        <f>CONCATENATE(Tabela132[[#This Row],[TRAMITE_SETOR]],"_Atualiz")</f>
        <v>CLC_Atualiz</v>
      </c>
      <c r="F1578" s="12" t="s">
        <v>48</v>
      </c>
      <c r="G1578" s="12"/>
      <c r="H1578" s="41">
        <v>42636.555555555555</v>
      </c>
      <c r="I1578" s="41">
        <v>42636.62777777778</v>
      </c>
      <c r="J1578" s="42" t="s">
        <v>1078</v>
      </c>
      <c r="K1578" s="39">
        <f t="shared" si="54"/>
        <v>7.2222222224809229E-2</v>
      </c>
      <c r="L1578" s="15">
        <f t="shared" si="55"/>
        <v>7.2222222224809229E-2</v>
      </c>
      <c r="M1578" s="16">
        <f>NETWORKDAYS.INTL(DATE(YEAR(H1578),MONTH(I1578),DAY(H1578)),DATE(YEAR(I1578),MONTH(I1578),DAY(I1578)),1,[1]LISTAFERIADOS!$B$2:$B$194)</f>
        <v>1</v>
      </c>
      <c r="N1578" s="17" t="str">
        <f>CONCATENATE(HOUR(Tabela132[[#This Row],[DATA INICIO]]),":",MINUTE(Tabela132[[#This Row],[DATA INICIO]]))</f>
        <v>13:20</v>
      </c>
      <c r="O1578" s="12"/>
    </row>
    <row r="1579" spans="1:15" ht="120" hidden="1" x14ac:dyDescent="0.25">
      <c r="A1579" s="34" t="s">
        <v>113</v>
      </c>
      <c r="B1579" s="38" t="s">
        <v>1070</v>
      </c>
      <c r="C1579" s="10" t="s">
        <v>17</v>
      </c>
      <c r="D1579" s="11" t="s">
        <v>50</v>
      </c>
      <c r="E1579" s="11" t="str">
        <f>CONCATENATE(Tabela132[[#This Row],[TRAMITE_SETOR]],"_Atualiz")</f>
        <v>SC_Atualiz</v>
      </c>
      <c r="F1579" s="12" t="s">
        <v>51</v>
      </c>
      <c r="G1579" s="12"/>
      <c r="H1579" s="41">
        <v>42636.62777777778</v>
      </c>
      <c r="I1579" s="41">
        <v>42639.651388888888</v>
      </c>
      <c r="J1579" s="42" t="s">
        <v>1079</v>
      </c>
      <c r="K1579" s="39">
        <f t="shared" si="54"/>
        <v>3.023611111108039</v>
      </c>
      <c r="L1579" s="15">
        <f t="shared" si="55"/>
        <v>3.023611111108039</v>
      </c>
      <c r="M1579" s="16">
        <f>NETWORKDAYS.INTL(DATE(YEAR(H1579),MONTH(I1579),DAY(H1579)),DATE(YEAR(I1579),MONTH(I1579),DAY(I1579)),1,[1]LISTAFERIADOS!$B$2:$B$194)</f>
        <v>2</v>
      </c>
      <c r="N1579" s="17" t="str">
        <f>CONCATENATE(HOUR(Tabela132[[#This Row],[DATA INICIO]]),":",MINUTE(Tabela132[[#This Row],[DATA INICIO]]))</f>
        <v>15:4</v>
      </c>
      <c r="O1579" s="12"/>
    </row>
    <row r="1580" spans="1:15" ht="60" hidden="1" x14ac:dyDescent="0.25">
      <c r="A1580" s="34" t="s">
        <v>113</v>
      </c>
      <c r="B1580" s="38" t="s">
        <v>1070</v>
      </c>
      <c r="C1580" s="10" t="s">
        <v>17</v>
      </c>
      <c r="D1580" s="11" t="s">
        <v>47</v>
      </c>
      <c r="E1580" s="11" t="str">
        <f>CONCATENATE(Tabela132[[#This Row],[TRAMITE_SETOR]],"_Atualiz")</f>
        <v>CLC_Atualiz</v>
      </c>
      <c r="F1580" s="12" t="s">
        <v>48</v>
      </c>
      <c r="G1580" s="12"/>
      <c r="H1580" s="41">
        <v>42639.651388888888</v>
      </c>
      <c r="I1580" s="41">
        <v>42639.6875</v>
      </c>
      <c r="J1580" s="42" t="s">
        <v>1080</v>
      </c>
      <c r="K1580" s="39">
        <f t="shared" si="54"/>
        <v>3.6111111112404615E-2</v>
      </c>
      <c r="L1580" s="15">
        <f t="shared" si="55"/>
        <v>3.6111111112404615E-2</v>
      </c>
      <c r="M1580" s="16">
        <f>NETWORKDAYS.INTL(DATE(YEAR(H1580),MONTH(I1580),DAY(H1580)),DATE(YEAR(I1580),MONTH(I1580),DAY(I1580)),1,[1]LISTAFERIADOS!$B$2:$B$194)</f>
        <v>1</v>
      </c>
      <c r="N1580" s="17" t="str">
        <f>CONCATENATE(HOUR(Tabela132[[#This Row],[DATA INICIO]]),":",MINUTE(Tabela132[[#This Row],[DATA INICIO]]))</f>
        <v>15:38</v>
      </c>
      <c r="O1580" s="12"/>
    </row>
    <row r="1581" spans="1:15" ht="45" hidden="1" x14ac:dyDescent="0.25">
      <c r="A1581" s="34" t="s">
        <v>113</v>
      </c>
      <c r="B1581" s="38" t="s">
        <v>1070</v>
      </c>
      <c r="C1581" s="10" t="s">
        <v>17</v>
      </c>
      <c r="D1581" s="11" t="s">
        <v>54</v>
      </c>
      <c r="E1581" s="11" t="str">
        <f>CONCATENATE(Tabela132[[#This Row],[TRAMITE_SETOR]],"_Atualiz")</f>
        <v>SCON_Atualiz</v>
      </c>
      <c r="F1581" s="12" t="s">
        <v>55</v>
      </c>
      <c r="G1581" s="12"/>
      <c r="H1581" s="41">
        <v>42639.6875</v>
      </c>
      <c r="I1581" s="41">
        <v>42641.631944444445</v>
      </c>
      <c r="J1581" s="42" t="s">
        <v>565</v>
      </c>
      <c r="K1581" s="39">
        <f t="shared" si="54"/>
        <v>1.9444444444452529</v>
      </c>
      <c r="L1581" s="15">
        <f t="shared" si="55"/>
        <v>1.9444444444452529</v>
      </c>
      <c r="M1581" s="16">
        <f>NETWORKDAYS.INTL(DATE(YEAR(H1581),MONTH(I1581),DAY(H1581)),DATE(YEAR(I1581),MONTH(I1581),DAY(I1581)),1,[1]LISTAFERIADOS!$B$2:$B$194)</f>
        <v>3</v>
      </c>
      <c r="N1581" s="17" t="str">
        <f>CONCATENATE(HOUR(Tabela132[[#This Row],[DATA INICIO]]),":",MINUTE(Tabela132[[#This Row],[DATA INICIO]]))</f>
        <v>16:30</v>
      </c>
      <c r="O1581" s="12"/>
    </row>
    <row r="1582" spans="1:15" ht="135" hidden="1" x14ac:dyDescent="0.25">
      <c r="A1582" s="34" t="s">
        <v>113</v>
      </c>
      <c r="B1582" s="38" t="s">
        <v>1070</v>
      </c>
      <c r="C1582" s="10" t="s">
        <v>17</v>
      </c>
      <c r="D1582" s="11" t="s">
        <v>47</v>
      </c>
      <c r="E1582" s="11" t="str">
        <f>CONCATENATE(Tabela132[[#This Row],[TRAMITE_SETOR]],"_Atualiz")</f>
        <v>CLC_Atualiz</v>
      </c>
      <c r="F1582" s="12" t="s">
        <v>48</v>
      </c>
      <c r="G1582" s="12"/>
      <c r="H1582" s="41">
        <v>42641.631944444445</v>
      </c>
      <c r="I1582" s="41">
        <v>42641.774305555555</v>
      </c>
      <c r="J1582" s="42" t="s">
        <v>1081</v>
      </c>
      <c r="K1582" s="39">
        <f t="shared" si="54"/>
        <v>0.14236111110949423</v>
      </c>
      <c r="L1582" s="15">
        <f t="shared" si="55"/>
        <v>0.14236111110949423</v>
      </c>
      <c r="M1582" s="16">
        <f>NETWORKDAYS.INTL(DATE(YEAR(H1582),MONTH(I1582),DAY(H1582)),DATE(YEAR(I1582),MONTH(I1582),DAY(I1582)),1,[1]LISTAFERIADOS!$B$2:$B$194)</f>
        <v>1</v>
      </c>
      <c r="N1582" s="17" t="str">
        <f>CONCATENATE(HOUR(Tabela132[[#This Row],[DATA INICIO]]),":",MINUTE(Tabela132[[#This Row],[DATA INICIO]]))</f>
        <v>15:10</v>
      </c>
      <c r="O1582" s="12"/>
    </row>
    <row r="1583" spans="1:15" ht="45" hidden="1" x14ac:dyDescent="0.25">
      <c r="A1583" s="34" t="s">
        <v>113</v>
      </c>
      <c r="B1583" s="38" t="s">
        <v>1070</v>
      </c>
      <c r="C1583" s="10" t="s">
        <v>17</v>
      </c>
      <c r="D1583" s="11" t="s">
        <v>69</v>
      </c>
      <c r="E1583" s="11" t="str">
        <f>CONCATENATE(Tabela132[[#This Row],[TRAMITE_SETOR]],"_Atualiz")</f>
        <v>ASSDG_Atualiz</v>
      </c>
      <c r="F1583" s="12" t="s">
        <v>70</v>
      </c>
      <c r="G1583" s="12"/>
      <c r="H1583" s="41">
        <v>42641.774305555555</v>
      </c>
      <c r="I1583" s="41">
        <v>42643.623611111114</v>
      </c>
      <c r="J1583" s="42" t="s">
        <v>1082</v>
      </c>
      <c r="K1583" s="39">
        <f t="shared" si="54"/>
        <v>1.8493055555591127</v>
      </c>
      <c r="L1583" s="15">
        <f t="shared" si="55"/>
        <v>1.8493055555591127</v>
      </c>
      <c r="M1583" s="16">
        <f>NETWORKDAYS.INTL(DATE(YEAR(H1583),MONTH(I1583),DAY(H1583)),DATE(YEAR(I1583),MONTH(I1583),DAY(I1583)),1,[1]LISTAFERIADOS!$B$2:$B$194)</f>
        <v>3</v>
      </c>
      <c r="N1583" s="17" t="str">
        <f>CONCATENATE(HOUR(Tabela132[[#This Row],[DATA INICIO]]),":",MINUTE(Tabela132[[#This Row],[DATA INICIO]]))</f>
        <v>18:35</v>
      </c>
      <c r="O1583" s="12"/>
    </row>
    <row r="1584" spans="1:15" hidden="1" x14ac:dyDescent="0.25">
      <c r="A1584" s="30" t="s">
        <v>113</v>
      </c>
      <c r="B1584" s="1" t="s">
        <v>1083</v>
      </c>
      <c r="C1584" s="31" t="s">
        <v>222</v>
      </c>
      <c r="D1584" s="32" t="s">
        <v>535</v>
      </c>
      <c r="E1584" s="11" t="str">
        <f>CONCATENATE(Tabela132[[#This Row],[TRAMITE_SETOR]],"_Atualiz")</f>
        <v>SOP_Atualiz</v>
      </c>
      <c r="F1584" s="12" t="s">
        <v>536</v>
      </c>
      <c r="G1584" s="19" t="s">
        <v>26</v>
      </c>
      <c r="H1584" s="41">
        <v>42626.46875</v>
      </c>
      <c r="I1584" s="41">
        <v>42627.46875</v>
      </c>
      <c r="J1584" s="42" t="s">
        <v>20</v>
      </c>
      <c r="K1584" s="39">
        <f t="shared" si="54"/>
        <v>1</v>
      </c>
      <c r="L1584" s="15">
        <f t="shared" si="55"/>
        <v>1</v>
      </c>
      <c r="M1584" s="16">
        <f>NETWORKDAYS.INTL(DATE(YEAR(H1584),MONTH(I1584),DAY(H1584)),DATE(YEAR(I1584),MONTH(I1584),DAY(I1584)),1,[1]LISTAFERIADOS!$B$2:$B$194)</f>
        <v>2</v>
      </c>
      <c r="N1584" s="17" t="str">
        <f>CONCATENATE(HOUR(Tabela132[[#This Row],[DATA INICIO]]),":",MINUTE(Tabela132[[#This Row],[DATA INICIO]]))</f>
        <v>11:15</v>
      </c>
      <c r="O1584" s="12"/>
    </row>
    <row r="1585" spans="1:15" ht="45" hidden="1" x14ac:dyDescent="0.25">
      <c r="A1585" s="30" t="s">
        <v>113</v>
      </c>
      <c r="B1585" s="1" t="s">
        <v>1083</v>
      </c>
      <c r="C1585" s="31" t="s">
        <v>222</v>
      </c>
      <c r="D1585" s="32" t="s">
        <v>144</v>
      </c>
      <c r="E1585" s="11" t="str">
        <f>CONCATENATE(Tabela132[[#This Row],[TRAMITE_SETOR]],"_Atualiz")</f>
        <v>CIP_Atualiz</v>
      </c>
      <c r="F1585" s="12" t="s">
        <v>29</v>
      </c>
      <c r="G1585" s="19" t="s">
        <v>26</v>
      </c>
      <c r="H1585" s="41">
        <v>42627.46875</v>
      </c>
      <c r="I1585" s="41">
        <v>42628.788194444445</v>
      </c>
      <c r="J1585" s="42" t="s">
        <v>369</v>
      </c>
      <c r="K1585" s="39">
        <f t="shared" si="54"/>
        <v>1.3194444444452529</v>
      </c>
      <c r="L1585" s="15">
        <f t="shared" si="55"/>
        <v>1.3194444444452529</v>
      </c>
      <c r="M1585" s="16">
        <f>NETWORKDAYS.INTL(DATE(YEAR(H1585),MONTH(I1585),DAY(H1585)),DATE(YEAR(I1585),MONTH(I1585),DAY(I1585)),1,[1]LISTAFERIADOS!$B$2:$B$194)</f>
        <v>2</v>
      </c>
      <c r="N1585" s="17" t="str">
        <f>CONCATENATE(HOUR(Tabela132[[#This Row],[DATA INICIO]]),":",MINUTE(Tabela132[[#This Row],[DATA INICIO]]))</f>
        <v>11:15</v>
      </c>
      <c r="O1585" s="12"/>
    </row>
    <row r="1586" spans="1:15" ht="45" hidden="1" x14ac:dyDescent="0.25">
      <c r="A1586" s="30" t="s">
        <v>113</v>
      </c>
      <c r="B1586" s="1" t="s">
        <v>1083</v>
      </c>
      <c r="C1586" s="31" t="s">
        <v>222</v>
      </c>
      <c r="D1586" s="32" t="s">
        <v>114</v>
      </c>
      <c r="E1586" s="11" t="str">
        <f>CONCATENATE(Tabela132[[#This Row],[TRAMITE_SETOR]],"_Atualiz")</f>
        <v>SECGS_Atualiz</v>
      </c>
      <c r="F1586" s="12" t="s">
        <v>115</v>
      </c>
      <c r="G1586" s="19" t="s">
        <v>26</v>
      </c>
      <c r="H1586" s="41">
        <v>42628.788194444445</v>
      </c>
      <c r="I1586" s="41">
        <v>42632.457638888889</v>
      </c>
      <c r="J1586" s="42" t="s">
        <v>499</v>
      </c>
      <c r="K1586" s="39">
        <f t="shared" si="54"/>
        <v>3.6694444444437977</v>
      </c>
      <c r="L1586" s="15">
        <f t="shared" si="55"/>
        <v>3.6694444444437977</v>
      </c>
      <c r="M1586" s="16">
        <f>NETWORKDAYS.INTL(DATE(YEAR(H1586),MONTH(I1586),DAY(H1586)),DATE(YEAR(I1586),MONTH(I1586),DAY(I1586)),1,[1]LISTAFERIADOS!$B$2:$B$194)</f>
        <v>3</v>
      </c>
      <c r="N1586" s="17" t="str">
        <f>CONCATENATE(HOUR(Tabela132[[#This Row],[DATA INICIO]]),":",MINUTE(Tabela132[[#This Row],[DATA INICIO]]))</f>
        <v>18:55</v>
      </c>
      <c r="O1586" s="12"/>
    </row>
    <row r="1587" spans="1:15" ht="30" hidden="1" x14ac:dyDescent="0.25">
      <c r="A1587" s="30" t="s">
        <v>113</v>
      </c>
      <c r="B1587" s="1" t="s">
        <v>1083</v>
      </c>
      <c r="C1587" s="31" t="s">
        <v>222</v>
      </c>
      <c r="D1587" s="32" t="s">
        <v>44</v>
      </c>
      <c r="E1587" s="11" t="str">
        <f>CONCATENATE(Tabela132[[#This Row],[TRAMITE_SETOR]],"_Atualiz")</f>
        <v>SECOFC_Atualiz</v>
      </c>
      <c r="F1587" s="12" t="s">
        <v>45</v>
      </c>
      <c r="G1587" s="12"/>
      <c r="H1587" s="41">
        <v>42632.457638888889</v>
      </c>
      <c r="I1587" s="41">
        <v>42633.730555555558</v>
      </c>
      <c r="J1587" s="42" t="s">
        <v>1084</v>
      </c>
      <c r="K1587" s="39">
        <f t="shared" si="54"/>
        <v>1.2729166666686069</v>
      </c>
      <c r="L1587" s="15">
        <f t="shared" si="55"/>
        <v>1.2729166666686069</v>
      </c>
      <c r="M1587" s="16">
        <f>NETWORKDAYS.INTL(DATE(YEAR(H1587),MONTH(I1587),DAY(H1587)),DATE(YEAR(I1587),MONTH(I1587),DAY(I1587)),1,[1]LISTAFERIADOS!$B$2:$B$194)</f>
        <v>2</v>
      </c>
      <c r="N1587" s="17" t="str">
        <f>CONCATENATE(HOUR(Tabela132[[#This Row],[DATA INICIO]]),":",MINUTE(Tabela132[[#This Row],[DATA INICIO]]))</f>
        <v>10:59</v>
      </c>
      <c r="O1587" s="12"/>
    </row>
    <row r="1588" spans="1:15" ht="60" hidden="1" x14ac:dyDescent="0.25">
      <c r="A1588" s="30" t="s">
        <v>113</v>
      </c>
      <c r="B1588" s="1" t="s">
        <v>1083</v>
      </c>
      <c r="C1588" s="31" t="s">
        <v>222</v>
      </c>
      <c r="D1588" s="32" t="s">
        <v>41</v>
      </c>
      <c r="E1588" s="11" t="str">
        <f>CONCATENATE(Tabela132[[#This Row],[TRAMITE_SETOR]],"_Atualiz")</f>
        <v>CO_Atualiz</v>
      </c>
      <c r="F1588" s="12" t="s">
        <v>42</v>
      </c>
      <c r="G1588" s="12"/>
      <c r="H1588" s="41">
        <v>42633.730555555558</v>
      </c>
      <c r="I1588" s="41">
        <v>42633.734722222223</v>
      </c>
      <c r="J1588" s="42" t="s">
        <v>723</v>
      </c>
      <c r="K1588" s="39">
        <f t="shared" si="54"/>
        <v>4.166666665696539E-3</v>
      </c>
      <c r="L1588" s="15">
        <f t="shared" si="55"/>
        <v>4.166666665696539E-3</v>
      </c>
      <c r="M1588" s="16">
        <f>NETWORKDAYS.INTL(DATE(YEAR(H1588),MONTH(I1588),DAY(H1588)),DATE(YEAR(I1588),MONTH(I1588),DAY(I1588)),1,[1]LISTAFERIADOS!$B$2:$B$194)</f>
        <v>1</v>
      </c>
      <c r="N1588" s="17" t="str">
        <f>CONCATENATE(HOUR(Tabela132[[#This Row],[DATA INICIO]]),":",MINUTE(Tabela132[[#This Row],[DATA INICIO]]))</f>
        <v>17:32</v>
      </c>
      <c r="O1588" s="12"/>
    </row>
    <row r="1589" spans="1:15" ht="60" hidden="1" x14ac:dyDescent="0.25">
      <c r="A1589" s="30" t="s">
        <v>113</v>
      </c>
      <c r="B1589" s="1" t="s">
        <v>1083</v>
      </c>
      <c r="C1589" s="31" t="s">
        <v>222</v>
      </c>
      <c r="D1589" s="32" t="s">
        <v>38</v>
      </c>
      <c r="E1589" s="11" t="str">
        <f>CONCATENATE(Tabela132[[#This Row],[TRAMITE_SETOR]],"_Atualiz")</f>
        <v>SPO_Atualiz</v>
      </c>
      <c r="F1589" s="12" t="s">
        <v>39</v>
      </c>
      <c r="G1589" s="12"/>
      <c r="H1589" s="41">
        <v>42633.734722222223</v>
      </c>
      <c r="I1589" s="41">
        <v>42633.803472222222</v>
      </c>
      <c r="J1589" s="42" t="s">
        <v>40</v>
      </c>
      <c r="K1589" s="39">
        <f t="shared" si="54"/>
        <v>6.8749999998544808E-2</v>
      </c>
      <c r="L1589" s="15">
        <f t="shared" si="55"/>
        <v>6.8749999998544808E-2</v>
      </c>
      <c r="M1589" s="16">
        <f>NETWORKDAYS.INTL(DATE(YEAR(H1589),MONTH(I1589),DAY(H1589)),DATE(YEAR(I1589),MONTH(I1589),DAY(I1589)),1,[1]LISTAFERIADOS!$B$2:$B$194)</f>
        <v>1</v>
      </c>
      <c r="N1589" s="17" t="str">
        <f>CONCATENATE(HOUR(Tabela132[[#This Row],[DATA INICIO]]),":",MINUTE(Tabela132[[#This Row],[DATA INICIO]]))</f>
        <v>17:38</v>
      </c>
      <c r="O1589" s="12"/>
    </row>
    <row r="1590" spans="1:15" ht="90" hidden="1" x14ac:dyDescent="0.25">
      <c r="A1590" s="30" t="s">
        <v>113</v>
      </c>
      <c r="B1590" s="1" t="s">
        <v>1083</v>
      </c>
      <c r="C1590" s="31" t="s">
        <v>222</v>
      </c>
      <c r="D1590" s="32" t="s">
        <v>41</v>
      </c>
      <c r="E1590" s="11" t="str">
        <f>CONCATENATE(Tabela132[[#This Row],[TRAMITE_SETOR]],"_Atualiz")</f>
        <v>CO_Atualiz</v>
      </c>
      <c r="F1590" s="12" t="s">
        <v>42</v>
      </c>
      <c r="G1590" s="12"/>
      <c r="H1590" s="41">
        <v>42633.803472222222</v>
      </c>
      <c r="I1590" s="41">
        <v>42633.852083333331</v>
      </c>
      <c r="J1590" s="42" t="s">
        <v>309</v>
      </c>
      <c r="K1590" s="39">
        <f t="shared" si="54"/>
        <v>4.8611111109494232E-2</v>
      </c>
      <c r="L1590" s="15">
        <f t="shared" si="55"/>
        <v>4.8611111109494232E-2</v>
      </c>
      <c r="M1590" s="16">
        <f>NETWORKDAYS.INTL(DATE(YEAR(H1590),MONTH(I1590),DAY(H1590)),DATE(YEAR(I1590),MONTH(I1590),DAY(I1590)),1,[1]LISTAFERIADOS!$B$2:$B$194)</f>
        <v>1</v>
      </c>
      <c r="N1590" s="17" t="str">
        <f>CONCATENATE(HOUR(Tabela132[[#This Row],[DATA INICIO]]),":",MINUTE(Tabela132[[#This Row],[DATA INICIO]]))</f>
        <v>19:17</v>
      </c>
      <c r="O1590" s="12"/>
    </row>
    <row r="1591" spans="1:15" ht="45" hidden="1" x14ac:dyDescent="0.25">
      <c r="A1591" s="30" t="s">
        <v>113</v>
      </c>
      <c r="B1591" s="1" t="s">
        <v>1083</v>
      </c>
      <c r="C1591" s="31" t="s">
        <v>222</v>
      </c>
      <c r="D1591" s="32" t="s">
        <v>44</v>
      </c>
      <c r="E1591" s="11" t="str">
        <f>CONCATENATE(Tabela132[[#This Row],[TRAMITE_SETOR]],"_Atualiz")</f>
        <v>SECOFC_Atualiz</v>
      </c>
      <c r="F1591" s="12" t="s">
        <v>45</v>
      </c>
      <c r="G1591" s="12"/>
      <c r="H1591" s="41">
        <v>42633.852083333331</v>
      </c>
      <c r="I1591" s="41">
        <v>42634.67083333333</v>
      </c>
      <c r="J1591" s="42" t="s">
        <v>46</v>
      </c>
      <c r="K1591" s="39">
        <f t="shared" si="54"/>
        <v>0.81874999999854481</v>
      </c>
      <c r="L1591" s="15">
        <f t="shared" si="55"/>
        <v>0.81874999999854481</v>
      </c>
      <c r="M1591" s="16">
        <f>NETWORKDAYS.INTL(DATE(YEAR(H1591),MONTH(I1591),DAY(H1591)),DATE(YEAR(I1591),MONTH(I1591),DAY(I1591)),1,[1]LISTAFERIADOS!$B$2:$B$194)</f>
        <v>2</v>
      </c>
      <c r="N1591" s="17" t="str">
        <f>CONCATENATE(HOUR(Tabela132[[#This Row],[DATA INICIO]]),":",MINUTE(Tabela132[[#This Row],[DATA INICIO]]))</f>
        <v>20:27</v>
      </c>
      <c r="O1591" s="12"/>
    </row>
    <row r="1592" spans="1:15" ht="120" hidden="1" x14ac:dyDescent="0.25">
      <c r="A1592" s="30" t="s">
        <v>113</v>
      </c>
      <c r="B1592" s="1" t="s">
        <v>1083</v>
      </c>
      <c r="C1592" s="31" t="s">
        <v>222</v>
      </c>
      <c r="D1592" s="32" t="s">
        <v>47</v>
      </c>
      <c r="E1592" s="11" t="str">
        <f>CONCATENATE(Tabela132[[#This Row],[TRAMITE_SETOR]],"_Atualiz")</f>
        <v>CLC_Atualiz</v>
      </c>
      <c r="F1592" s="12" t="s">
        <v>48</v>
      </c>
      <c r="G1592" s="12"/>
      <c r="H1592" s="41">
        <v>42634.67083333333</v>
      </c>
      <c r="I1592" s="41">
        <v>42636.6875</v>
      </c>
      <c r="J1592" s="42" t="s">
        <v>160</v>
      </c>
      <c r="K1592" s="39">
        <f t="shared" si="54"/>
        <v>2.0166666666700621</v>
      </c>
      <c r="L1592" s="15">
        <f t="shared" si="55"/>
        <v>2.0166666666700621</v>
      </c>
      <c r="M1592" s="16">
        <f>NETWORKDAYS.INTL(DATE(YEAR(H1592),MONTH(I1592),DAY(H1592)),DATE(YEAR(I1592),MONTH(I1592),DAY(I1592)),1,[1]LISTAFERIADOS!$B$2:$B$194)</f>
        <v>3</v>
      </c>
      <c r="N1592" s="17" t="str">
        <f>CONCATENATE(HOUR(Tabela132[[#This Row],[DATA INICIO]]),":",MINUTE(Tabela132[[#This Row],[DATA INICIO]]))</f>
        <v>16:6</v>
      </c>
      <c r="O1592" s="12"/>
    </row>
    <row r="1593" spans="1:15" ht="30" hidden="1" x14ac:dyDescent="0.25">
      <c r="A1593" s="30" t="s">
        <v>113</v>
      </c>
      <c r="B1593" s="1" t="s">
        <v>1083</v>
      </c>
      <c r="C1593" s="31" t="s">
        <v>222</v>
      </c>
      <c r="D1593" s="32" t="s">
        <v>50</v>
      </c>
      <c r="E1593" s="11" t="str">
        <f>CONCATENATE(Tabela132[[#This Row],[TRAMITE_SETOR]],"_Atualiz")</f>
        <v>SC_Atualiz</v>
      </c>
      <c r="F1593" s="12" t="s">
        <v>51</v>
      </c>
      <c r="G1593" s="12"/>
      <c r="H1593" s="41">
        <v>42636.6875</v>
      </c>
      <c r="I1593" s="41">
        <v>42638.540972222225</v>
      </c>
      <c r="J1593" s="42" t="s">
        <v>1085</v>
      </c>
      <c r="K1593" s="39">
        <f t="shared" si="54"/>
        <v>1.8534722222248092</v>
      </c>
      <c r="L1593" s="15">
        <f t="shared" si="55"/>
        <v>1.8534722222248092</v>
      </c>
      <c r="M1593" s="16">
        <f>NETWORKDAYS.INTL(DATE(YEAR(H1593),MONTH(I1593),DAY(H1593)),DATE(YEAR(I1593),MONTH(I1593),DAY(I1593)),1,[1]LISTAFERIADOS!$B$2:$B$194)</f>
        <v>1</v>
      </c>
      <c r="N1593" s="17" t="str">
        <f>CONCATENATE(HOUR(Tabela132[[#This Row],[DATA INICIO]]),":",MINUTE(Tabela132[[#This Row],[DATA INICIO]]))</f>
        <v>16:30</v>
      </c>
      <c r="O1593" s="12"/>
    </row>
    <row r="1594" spans="1:15" hidden="1" x14ac:dyDescent="0.25">
      <c r="A1594" s="30" t="s">
        <v>113</v>
      </c>
      <c r="B1594" s="1" t="s">
        <v>1083</v>
      </c>
      <c r="C1594" s="31" t="s">
        <v>222</v>
      </c>
      <c r="D1594" s="32" t="s">
        <v>535</v>
      </c>
      <c r="E1594" s="11" t="str">
        <f>CONCATENATE(Tabela132[[#This Row],[TRAMITE_SETOR]],"_Atualiz")</f>
        <v>SOP_Atualiz</v>
      </c>
      <c r="F1594" s="12" t="s">
        <v>536</v>
      </c>
      <c r="G1594" s="19" t="s">
        <v>26</v>
      </c>
      <c r="H1594" s="41">
        <v>42638.540972222225</v>
      </c>
      <c r="I1594" s="41">
        <v>42640.655555555553</v>
      </c>
      <c r="J1594" s="42" t="s">
        <v>102</v>
      </c>
      <c r="K1594" s="39">
        <f t="shared" si="54"/>
        <v>2.1145833333284827</v>
      </c>
      <c r="L1594" s="15">
        <f t="shared" si="55"/>
        <v>2.1145833333284827</v>
      </c>
      <c r="M1594" s="16">
        <f>NETWORKDAYS.INTL(DATE(YEAR(H1594),MONTH(I1594),DAY(H1594)),DATE(YEAR(I1594),MONTH(I1594),DAY(I1594)),1,[1]LISTAFERIADOS!$B$2:$B$194)</f>
        <v>2</v>
      </c>
      <c r="N1594" s="17" t="str">
        <f>CONCATENATE(HOUR(Tabela132[[#This Row],[DATA INICIO]]),":",MINUTE(Tabela132[[#This Row],[DATA INICIO]]))</f>
        <v>12:59</v>
      </c>
      <c r="O1594" s="12"/>
    </row>
    <row r="1595" spans="1:15" ht="30" hidden="1" x14ac:dyDescent="0.25">
      <c r="A1595" s="30" t="s">
        <v>113</v>
      </c>
      <c r="B1595" s="1" t="s">
        <v>1083</v>
      </c>
      <c r="C1595" s="31" t="s">
        <v>222</v>
      </c>
      <c r="D1595" s="32" t="s">
        <v>38</v>
      </c>
      <c r="E1595" s="11" t="str">
        <f>CONCATENATE(Tabela132[[#This Row],[TRAMITE_SETOR]],"_Atualiz")</f>
        <v>SPO_Atualiz</v>
      </c>
      <c r="F1595" s="12" t="s">
        <v>39</v>
      </c>
      <c r="G1595" s="12"/>
      <c r="H1595" s="41">
        <v>42640.655555555553</v>
      </c>
      <c r="I1595" s="41">
        <v>42640.736805555556</v>
      </c>
      <c r="J1595" s="42" t="s">
        <v>1086</v>
      </c>
      <c r="K1595" s="39">
        <f t="shared" si="54"/>
        <v>8.1250000002910383E-2</v>
      </c>
      <c r="L1595" s="15">
        <f t="shared" si="55"/>
        <v>8.1250000002910383E-2</v>
      </c>
      <c r="M1595" s="16">
        <f>NETWORKDAYS.INTL(DATE(YEAR(H1595),MONTH(I1595),DAY(H1595)),DATE(YEAR(I1595),MONTH(I1595),DAY(I1595)),1,[1]LISTAFERIADOS!$B$2:$B$194)</f>
        <v>1</v>
      </c>
      <c r="N1595" s="17" t="str">
        <f>CONCATENATE(HOUR(Tabela132[[#This Row],[DATA INICIO]]),":",MINUTE(Tabela132[[#This Row],[DATA INICIO]]))</f>
        <v>15:44</v>
      </c>
      <c r="O1595" s="12"/>
    </row>
    <row r="1596" spans="1:15" ht="75" hidden="1" x14ac:dyDescent="0.25">
      <c r="A1596" s="30" t="s">
        <v>113</v>
      </c>
      <c r="B1596" s="1" t="s">
        <v>1083</v>
      </c>
      <c r="C1596" s="31" t="s">
        <v>222</v>
      </c>
      <c r="D1596" s="32" t="s">
        <v>41</v>
      </c>
      <c r="E1596" s="11" t="str">
        <f>CONCATENATE(Tabela132[[#This Row],[TRAMITE_SETOR]],"_Atualiz")</f>
        <v>CO_Atualiz</v>
      </c>
      <c r="F1596" s="12" t="s">
        <v>42</v>
      </c>
      <c r="G1596" s="12"/>
      <c r="H1596" s="41">
        <v>42640.736805555556</v>
      </c>
      <c r="I1596" s="41">
        <v>42640.763888888891</v>
      </c>
      <c r="J1596" s="42" t="s">
        <v>118</v>
      </c>
      <c r="K1596" s="39">
        <f t="shared" si="54"/>
        <v>2.7083333334303461E-2</v>
      </c>
      <c r="L1596" s="15">
        <f t="shared" si="55"/>
        <v>2.7083333334303461E-2</v>
      </c>
      <c r="M1596" s="16">
        <f>NETWORKDAYS.INTL(DATE(YEAR(H1596),MONTH(I1596),DAY(H1596)),DATE(YEAR(I1596),MONTH(I1596),DAY(I1596)),1,[1]LISTAFERIADOS!$B$2:$B$194)</f>
        <v>1</v>
      </c>
      <c r="N1596" s="17" t="str">
        <f>CONCATENATE(HOUR(Tabela132[[#This Row],[DATA INICIO]]),":",MINUTE(Tabela132[[#This Row],[DATA INICIO]]))</f>
        <v>17:41</v>
      </c>
      <c r="O1596" s="12"/>
    </row>
    <row r="1597" spans="1:15" ht="45" hidden="1" x14ac:dyDescent="0.25">
      <c r="A1597" s="30" t="s">
        <v>113</v>
      </c>
      <c r="B1597" s="1" t="s">
        <v>1083</v>
      </c>
      <c r="C1597" s="31" t="s">
        <v>222</v>
      </c>
      <c r="D1597" s="32" t="s">
        <v>44</v>
      </c>
      <c r="E1597" s="11" t="str">
        <f>CONCATENATE(Tabela132[[#This Row],[TRAMITE_SETOR]],"_Atualiz")</f>
        <v>SECOFC_Atualiz</v>
      </c>
      <c r="F1597" s="12" t="s">
        <v>45</v>
      </c>
      <c r="G1597" s="12"/>
      <c r="H1597" s="41">
        <v>42640.763888888891</v>
      </c>
      <c r="I1597" s="41">
        <v>42640.789583333331</v>
      </c>
      <c r="J1597" s="42" t="s">
        <v>46</v>
      </c>
      <c r="K1597" s="39">
        <f t="shared" si="54"/>
        <v>2.569444444088731E-2</v>
      </c>
      <c r="L1597" s="15">
        <f t="shared" si="55"/>
        <v>2.569444444088731E-2</v>
      </c>
      <c r="M1597" s="16">
        <f>NETWORKDAYS.INTL(DATE(YEAR(H1597),MONTH(I1597),DAY(H1597)),DATE(YEAR(I1597),MONTH(I1597),DAY(I1597)),1,[1]LISTAFERIADOS!$B$2:$B$194)</f>
        <v>1</v>
      </c>
      <c r="N1597" s="17" t="str">
        <f>CONCATENATE(HOUR(Tabela132[[#This Row],[DATA INICIO]]),":",MINUTE(Tabela132[[#This Row],[DATA INICIO]]))</f>
        <v>18:20</v>
      </c>
      <c r="O1597" s="12"/>
    </row>
    <row r="1598" spans="1:15" ht="45" hidden="1" x14ac:dyDescent="0.25">
      <c r="A1598" s="30" t="s">
        <v>113</v>
      </c>
      <c r="B1598" s="1" t="s">
        <v>1083</v>
      </c>
      <c r="C1598" s="31" t="s">
        <v>222</v>
      </c>
      <c r="D1598" s="32" t="s">
        <v>50</v>
      </c>
      <c r="E1598" s="11" t="str">
        <f>CONCATENATE(Tabela132[[#This Row],[TRAMITE_SETOR]],"_Atualiz")</f>
        <v>SC_Atualiz</v>
      </c>
      <c r="F1598" s="12" t="s">
        <v>51</v>
      </c>
      <c r="G1598" s="12"/>
      <c r="H1598" s="41">
        <v>42640.789583333331</v>
      </c>
      <c r="I1598" s="41">
        <v>42643.746527777781</v>
      </c>
      <c r="J1598" s="42" t="s">
        <v>1087</v>
      </c>
      <c r="K1598" s="39">
        <f t="shared" si="54"/>
        <v>2.9569444444496185</v>
      </c>
      <c r="L1598" s="15">
        <f t="shared" si="55"/>
        <v>2.9569444444496185</v>
      </c>
      <c r="M1598" s="16">
        <f>NETWORKDAYS.INTL(DATE(YEAR(H1598),MONTH(I1598),DAY(H1598)),DATE(YEAR(I1598),MONTH(I1598),DAY(I1598)),1,[1]LISTAFERIADOS!$B$2:$B$194)</f>
        <v>4</v>
      </c>
      <c r="N1598" s="17" t="str">
        <f>CONCATENATE(HOUR(Tabela132[[#This Row],[DATA INICIO]]),":",MINUTE(Tabela132[[#This Row],[DATA INICIO]]))</f>
        <v>18:57</v>
      </c>
      <c r="O1598" s="12"/>
    </row>
    <row r="1599" spans="1:15" ht="45" hidden="1" x14ac:dyDescent="0.25">
      <c r="A1599" s="30" t="s">
        <v>113</v>
      </c>
      <c r="B1599" s="1" t="s">
        <v>1083</v>
      </c>
      <c r="C1599" s="31" t="s">
        <v>222</v>
      </c>
      <c r="D1599" s="32" t="s">
        <v>47</v>
      </c>
      <c r="E1599" s="11" t="str">
        <f>CONCATENATE(Tabela132[[#This Row],[TRAMITE_SETOR]],"_Atualiz")</f>
        <v>CLC_Atualiz</v>
      </c>
      <c r="F1599" s="12" t="s">
        <v>48</v>
      </c>
      <c r="G1599" s="12"/>
      <c r="H1599" s="41">
        <v>42643.746527777781</v>
      </c>
      <c r="I1599" s="41">
        <v>42647.707638888889</v>
      </c>
      <c r="J1599" s="42" t="s">
        <v>1022</v>
      </c>
      <c r="K1599" s="39">
        <f t="shared" si="54"/>
        <v>3.961111111108039</v>
      </c>
      <c r="L1599" s="15">
        <f t="shared" si="55"/>
        <v>3.961111111108039</v>
      </c>
      <c r="M1599" s="16">
        <f>NETWORKDAYS.INTL(DATE(YEAR(H1599),MONTH(I1599),DAY(H1599)),DATE(YEAR(I1599),MONTH(I1599),DAY(I1599)),1,[1]LISTAFERIADOS!$B$2:$B$194)</f>
        <v>-18</v>
      </c>
      <c r="N1599" s="17" t="str">
        <f>CONCATENATE(HOUR(Tabela132[[#This Row],[DATA INICIO]]),":",MINUTE(Tabela132[[#This Row],[DATA INICIO]]))</f>
        <v>17:55</v>
      </c>
      <c r="O1599" s="12"/>
    </row>
    <row r="1600" spans="1:15" ht="150" hidden="1" x14ac:dyDescent="0.25">
      <c r="A1600" s="30" t="s">
        <v>113</v>
      </c>
      <c r="B1600" s="1" t="s">
        <v>1083</v>
      </c>
      <c r="C1600" s="31" t="s">
        <v>222</v>
      </c>
      <c r="D1600" s="32" t="s">
        <v>122</v>
      </c>
      <c r="E1600" s="11" t="str">
        <f>CONCATENATE(Tabela132[[#This Row],[TRAMITE_SETOR]],"_Atualiz")</f>
        <v>SECGA_Atualiz</v>
      </c>
      <c r="F1600" s="12" t="s">
        <v>123</v>
      </c>
      <c r="G1600" s="12"/>
      <c r="H1600" s="41">
        <v>42647.707638888889</v>
      </c>
      <c r="I1600" s="41">
        <v>42648.75</v>
      </c>
      <c r="J1600" s="42" t="s">
        <v>1088</v>
      </c>
      <c r="K1600" s="39">
        <f t="shared" si="54"/>
        <v>1.0423611111109494</v>
      </c>
      <c r="L1600" s="15">
        <f t="shared" si="55"/>
        <v>1.0423611111109494</v>
      </c>
      <c r="M1600" s="16">
        <f>NETWORKDAYS.INTL(DATE(YEAR(H1600),MONTH(I1600),DAY(H1600)),DATE(YEAR(I1600),MONTH(I1600),DAY(I1600)),1,[1]LISTAFERIADOS!$B$2:$B$194)</f>
        <v>2</v>
      </c>
      <c r="N1600" s="17" t="str">
        <f>CONCATENATE(HOUR(Tabela132[[#This Row],[DATA INICIO]]),":",MINUTE(Tabela132[[#This Row],[DATA INICIO]]))</f>
        <v>16:59</v>
      </c>
      <c r="O1600" s="12"/>
    </row>
    <row r="1601" spans="1:15" ht="60" hidden="1" x14ac:dyDescent="0.25">
      <c r="A1601" s="30" t="s">
        <v>113</v>
      </c>
      <c r="B1601" s="1" t="s">
        <v>1083</v>
      </c>
      <c r="C1601" s="31" t="s">
        <v>222</v>
      </c>
      <c r="D1601" s="32" t="s">
        <v>47</v>
      </c>
      <c r="E1601" s="11" t="str">
        <f>CONCATENATE(Tabela132[[#This Row],[TRAMITE_SETOR]],"_Atualiz")</f>
        <v>CLC_Atualiz</v>
      </c>
      <c r="F1601" s="12" t="s">
        <v>48</v>
      </c>
      <c r="G1601" s="12"/>
      <c r="H1601" s="41">
        <v>42648.75</v>
      </c>
      <c r="I1601" s="41">
        <v>42649.786805555559</v>
      </c>
      <c r="J1601" s="42" t="s">
        <v>1089</v>
      </c>
      <c r="K1601" s="39">
        <f t="shared" si="54"/>
        <v>1.0368055555591127</v>
      </c>
      <c r="L1601" s="15">
        <f t="shared" si="55"/>
        <v>1.0368055555591127</v>
      </c>
      <c r="M1601" s="16">
        <f>NETWORKDAYS.INTL(DATE(YEAR(H1601),MONTH(I1601),DAY(H1601)),DATE(YEAR(I1601),MONTH(I1601),DAY(I1601)),1,[1]LISTAFERIADOS!$B$2:$B$194)</f>
        <v>2</v>
      </c>
      <c r="N1601" s="17" t="str">
        <f>CONCATENATE(HOUR(Tabela132[[#This Row],[DATA INICIO]]),":",MINUTE(Tabela132[[#This Row],[DATA INICIO]]))</f>
        <v>18:0</v>
      </c>
      <c r="O1601" s="12"/>
    </row>
    <row r="1602" spans="1:15" ht="60" hidden="1" x14ac:dyDescent="0.25">
      <c r="A1602" s="30" t="s">
        <v>113</v>
      </c>
      <c r="B1602" s="1" t="s">
        <v>1083</v>
      </c>
      <c r="C1602" s="31" t="s">
        <v>222</v>
      </c>
      <c r="D1602" s="32" t="s">
        <v>239</v>
      </c>
      <c r="E1602" s="11" t="str">
        <f>CONCATENATE(Tabela132[[#This Row],[TRAMITE_SETOR]],"_Atualiz")</f>
        <v>SLIC_Atualiz</v>
      </c>
      <c r="F1602" s="12" t="s">
        <v>240</v>
      </c>
      <c r="G1602" s="12"/>
      <c r="H1602" s="41">
        <v>42649.786805555559</v>
      </c>
      <c r="I1602" s="41">
        <v>42654.6</v>
      </c>
      <c r="J1602" s="42" t="s">
        <v>549</v>
      </c>
      <c r="K1602" s="39">
        <f t="shared" si="54"/>
        <v>4.8131944444394321</v>
      </c>
      <c r="L1602" s="15">
        <f t="shared" si="55"/>
        <v>4.8131944444394321</v>
      </c>
      <c r="M1602" s="16">
        <f>NETWORKDAYS.INTL(DATE(YEAR(H1602),MONTH(I1602),DAY(H1602)),DATE(YEAR(I1602),MONTH(I1602),DAY(I1602)),1,[1]LISTAFERIADOS!$B$2:$B$194)</f>
        <v>4</v>
      </c>
      <c r="N1602" s="17" t="str">
        <f>CONCATENATE(HOUR(Tabela132[[#This Row],[DATA INICIO]]),":",MINUTE(Tabela132[[#This Row],[DATA INICIO]]))</f>
        <v>18:53</v>
      </c>
      <c r="O1602" s="12"/>
    </row>
    <row r="1603" spans="1:15" ht="60" hidden="1" x14ac:dyDescent="0.25">
      <c r="A1603" s="30" t="s">
        <v>113</v>
      </c>
      <c r="B1603" s="1" t="s">
        <v>1083</v>
      </c>
      <c r="C1603" s="31" t="s">
        <v>222</v>
      </c>
      <c r="D1603" s="32" t="s">
        <v>54</v>
      </c>
      <c r="E1603" s="11" t="str">
        <f>CONCATENATE(Tabela132[[#This Row],[TRAMITE_SETOR]],"_Atualiz")</f>
        <v>SCON_Atualiz</v>
      </c>
      <c r="F1603" s="12" t="s">
        <v>55</v>
      </c>
      <c r="G1603" s="12"/>
      <c r="H1603" s="41">
        <v>42654.6</v>
      </c>
      <c r="I1603" s="41">
        <v>42656.758333333331</v>
      </c>
      <c r="J1603" s="42" t="s">
        <v>1067</v>
      </c>
      <c r="K1603" s="39">
        <f t="shared" si="54"/>
        <v>2.1583333333328483</v>
      </c>
      <c r="L1603" s="15">
        <f t="shared" si="55"/>
        <v>2.1583333333328483</v>
      </c>
      <c r="M1603" s="16">
        <f>NETWORKDAYS.INTL(DATE(YEAR(H1603),MONTH(I1603),DAY(H1603)),DATE(YEAR(I1603),MONTH(I1603),DAY(I1603)),1,[1]LISTAFERIADOS!$B$2:$B$194)</f>
        <v>2</v>
      </c>
      <c r="N1603" s="17" t="str">
        <f>CONCATENATE(HOUR(Tabela132[[#This Row],[DATA INICIO]]),":",MINUTE(Tabela132[[#This Row],[DATA INICIO]]))</f>
        <v>14:24</v>
      </c>
      <c r="O1603" s="12"/>
    </row>
    <row r="1604" spans="1:15" ht="30" hidden="1" x14ac:dyDescent="0.25">
      <c r="A1604" s="30" t="s">
        <v>113</v>
      </c>
      <c r="B1604" s="1" t="s">
        <v>1083</v>
      </c>
      <c r="C1604" s="31" t="s">
        <v>222</v>
      </c>
      <c r="D1604" s="32" t="s">
        <v>239</v>
      </c>
      <c r="E1604" s="11" t="str">
        <f>CONCATENATE(Tabela132[[#This Row],[TRAMITE_SETOR]],"_Atualiz")</f>
        <v>SLIC_Atualiz</v>
      </c>
      <c r="F1604" s="12" t="s">
        <v>240</v>
      </c>
      <c r="G1604" s="12"/>
      <c r="H1604" s="41">
        <v>42656.758333333331</v>
      </c>
      <c r="I1604" s="41">
        <v>42657.636111111111</v>
      </c>
      <c r="J1604" s="42" t="s">
        <v>622</v>
      </c>
      <c r="K1604" s="39">
        <f t="shared" si="54"/>
        <v>0.87777777777955635</v>
      </c>
      <c r="L1604" s="15">
        <f t="shared" si="55"/>
        <v>0.87777777777955635</v>
      </c>
      <c r="M1604" s="16">
        <f>NETWORKDAYS.INTL(DATE(YEAR(H1604),MONTH(I1604),DAY(H1604)),DATE(YEAR(I1604),MONTH(I1604),DAY(I1604)),1,[1]LISTAFERIADOS!$B$2:$B$194)</f>
        <v>2</v>
      </c>
      <c r="N1604" s="17" t="str">
        <f>CONCATENATE(HOUR(Tabela132[[#This Row],[DATA INICIO]]),":",MINUTE(Tabela132[[#This Row],[DATA INICIO]]))</f>
        <v>18:12</v>
      </c>
      <c r="O1604" s="12"/>
    </row>
    <row r="1605" spans="1:15" ht="60" hidden="1" x14ac:dyDescent="0.25">
      <c r="A1605" s="30" t="s">
        <v>113</v>
      </c>
      <c r="B1605" s="1" t="s">
        <v>1083</v>
      </c>
      <c r="C1605" s="31" t="s">
        <v>222</v>
      </c>
      <c r="D1605" s="32" t="s">
        <v>47</v>
      </c>
      <c r="E1605" s="11" t="str">
        <f>CONCATENATE(Tabela132[[#This Row],[TRAMITE_SETOR]],"_Atualiz")</f>
        <v>CLC_Atualiz</v>
      </c>
      <c r="F1605" s="12" t="s">
        <v>48</v>
      </c>
      <c r="G1605" s="12"/>
      <c r="H1605" s="41">
        <v>42657.636111111111</v>
      </c>
      <c r="I1605" s="41">
        <v>42657.686111111114</v>
      </c>
      <c r="J1605" s="42" t="s">
        <v>434</v>
      </c>
      <c r="K1605" s="39">
        <f t="shared" si="54"/>
        <v>5.0000000002910383E-2</v>
      </c>
      <c r="L1605" s="15">
        <f t="shared" si="55"/>
        <v>5.0000000002910383E-2</v>
      </c>
      <c r="M1605" s="16">
        <f>NETWORKDAYS.INTL(DATE(YEAR(H1605),MONTH(I1605),DAY(H1605)),DATE(YEAR(I1605),MONTH(I1605),DAY(I1605)),1,[1]LISTAFERIADOS!$B$2:$B$194)</f>
        <v>1</v>
      </c>
      <c r="N1605" s="17" t="str">
        <f>CONCATENATE(HOUR(Tabela132[[#This Row],[DATA INICIO]]),":",MINUTE(Tabela132[[#This Row],[DATA INICIO]]))</f>
        <v>15:16</v>
      </c>
      <c r="O1605" s="12"/>
    </row>
    <row r="1606" spans="1:15" ht="45" hidden="1" x14ac:dyDescent="0.25">
      <c r="A1606" s="30" t="s">
        <v>113</v>
      </c>
      <c r="B1606" s="1" t="s">
        <v>1083</v>
      </c>
      <c r="C1606" s="31" t="s">
        <v>222</v>
      </c>
      <c r="D1606" s="32" t="s">
        <v>122</v>
      </c>
      <c r="E1606" s="11" t="str">
        <f>CONCATENATE(Tabela132[[#This Row],[TRAMITE_SETOR]],"_Atualiz")</f>
        <v>SECGA_Atualiz</v>
      </c>
      <c r="F1606" s="12" t="s">
        <v>123</v>
      </c>
      <c r="G1606" s="12"/>
      <c r="H1606" s="41">
        <v>42657.686111111114</v>
      </c>
      <c r="I1606" s="41">
        <v>42657.727777777778</v>
      </c>
      <c r="J1606" s="42" t="s">
        <v>364</v>
      </c>
      <c r="K1606" s="39">
        <f t="shared" si="54"/>
        <v>4.1666666664241347E-2</v>
      </c>
      <c r="L1606" s="15">
        <f t="shared" si="55"/>
        <v>4.1666666664241347E-2</v>
      </c>
      <c r="M1606" s="16">
        <f>NETWORKDAYS.INTL(DATE(YEAR(H1606),MONTH(I1606),DAY(H1606)),DATE(YEAR(I1606),MONTH(I1606),DAY(I1606)),1,[1]LISTAFERIADOS!$B$2:$B$194)</f>
        <v>1</v>
      </c>
      <c r="N1606" s="17" t="str">
        <f>CONCATENATE(HOUR(Tabela132[[#This Row],[DATA INICIO]]),":",MINUTE(Tabela132[[#This Row],[DATA INICIO]]))</f>
        <v>16:28</v>
      </c>
      <c r="O1606" s="12"/>
    </row>
    <row r="1607" spans="1:15" ht="135" hidden="1" x14ac:dyDescent="0.25">
      <c r="A1607" s="30" t="s">
        <v>113</v>
      </c>
      <c r="B1607" s="1" t="s">
        <v>1083</v>
      </c>
      <c r="C1607" s="31" t="s">
        <v>222</v>
      </c>
      <c r="D1607" s="32" t="s">
        <v>66</v>
      </c>
      <c r="E1607" s="11" t="str">
        <f>CONCATENATE(Tabela132[[#This Row],[TRAMITE_SETOR]],"_Atualiz")</f>
        <v>CPL_Atualiz</v>
      </c>
      <c r="F1607" s="12" t="s">
        <v>67</v>
      </c>
      <c r="G1607" s="12"/>
      <c r="H1607" s="41">
        <v>42657.727777777778</v>
      </c>
      <c r="I1607" s="41">
        <v>42657.802777777775</v>
      </c>
      <c r="J1607" s="42" t="s">
        <v>552</v>
      </c>
      <c r="K1607" s="39">
        <f t="shared" si="54"/>
        <v>7.4999999997089617E-2</v>
      </c>
      <c r="L1607" s="15">
        <f t="shared" si="55"/>
        <v>7.4999999997089617E-2</v>
      </c>
      <c r="M1607" s="16">
        <f>NETWORKDAYS.INTL(DATE(YEAR(H1607),MONTH(I1607),DAY(H1607)),DATE(YEAR(I1607),MONTH(I1607),DAY(I1607)),1,[1]LISTAFERIADOS!$B$2:$B$194)</f>
        <v>1</v>
      </c>
      <c r="N1607" s="17" t="str">
        <f>CONCATENATE(HOUR(Tabela132[[#This Row],[DATA INICIO]]),":",MINUTE(Tabela132[[#This Row],[DATA INICIO]]))</f>
        <v>17:28</v>
      </c>
      <c r="O1607" s="12"/>
    </row>
    <row r="1608" spans="1:15" ht="30" hidden="1" x14ac:dyDescent="0.25">
      <c r="A1608" s="30" t="s">
        <v>113</v>
      </c>
      <c r="B1608" s="1" t="s">
        <v>1083</v>
      </c>
      <c r="C1608" s="31" t="s">
        <v>222</v>
      </c>
      <c r="D1608" s="32" t="s">
        <v>69</v>
      </c>
      <c r="E1608" s="11" t="str">
        <f>CONCATENATE(Tabela132[[#This Row],[TRAMITE_SETOR]],"_Atualiz")</f>
        <v>ASSDG_Atualiz</v>
      </c>
      <c r="F1608" s="12" t="s">
        <v>70</v>
      </c>
      <c r="G1608" s="12"/>
      <c r="H1608" s="41">
        <v>42657.802777777775</v>
      </c>
      <c r="I1608" s="41">
        <v>42659.475694444445</v>
      </c>
      <c r="J1608" s="42" t="s">
        <v>284</v>
      </c>
      <c r="K1608" s="39">
        <f t="shared" si="54"/>
        <v>1.6729166666700621</v>
      </c>
      <c r="L1608" s="15">
        <f t="shared" si="55"/>
        <v>1.6729166666700621</v>
      </c>
      <c r="M1608" s="16">
        <f>NETWORKDAYS.INTL(DATE(YEAR(H1608),MONTH(I1608),DAY(H1608)),DATE(YEAR(I1608),MONTH(I1608),DAY(I1608)),1,[1]LISTAFERIADOS!$B$2:$B$194)</f>
        <v>1</v>
      </c>
      <c r="N1608" s="17" t="str">
        <f>CONCATENATE(HOUR(Tabela132[[#This Row],[DATA INICIO]]),":",MINUTE(Tabela132[[#This Row],[DATA INICIO]]))</f>
        <v>19:16</v>
      </c>
      <c r="O1608" s="12"/>
    </row>
    <row r="1609" spans="1:15" ht="30" hidden="1" x14ac:dyDescent="0.25">
      <c r="A1609" s="30" t="s">
        <v>113</v>
      </c>
      <c r="B1609" s="1" t="s">
        <v>1083</v>
      </c>
      <c r="C1609" s="31" t="s">
        <v>222</v>
      </c>
      <c r="D1609" s="32" t="s">
        <v>21</v>
      </c>
      <c r="E1609" s="11" t="str">
        <f>CONCATENATE(Tabela132[[#This Row],[TRAMITE_SETOR]],"_Atualiz")</f>
        <v>DG_Atualiz</v>
      </c>
      <c r="F1609" s="12" t="s">
        <v>22</v>
      </c>
      <c r="G1609" s="12"/>
      <c r="H1609" s="41">
        <v>42659.475694444445</v>
      </c>
      <c r="I1609" s="41">
        <v>42660.519444444442</v>
      </c>
      <c r="J1609" s="42" t="s">
        <v>98</v>
      </c>
      <c r="K1609" s="39">
        <f t="shared" si="54"/>
        <v>1.0437499999970896</v>
      </c>
      <c r="L1609" s="15">
        <f t="shared" si="55"/>
        <v>1.0437499999970896</v>
      </c>
      <c r="M1609" s="16">
        <f>NETWORKDAYS.INTL(DATE(YEAR(H1609),MONTH(I1609),DAY(H1609)),DATE(YEAR(I1609),MONTH(I1609),DAY(I1609)),1,[1]LISTAFERIADOS!$B$2:$B$194)</f>
        <v>1</v>
      </c>
      <c r="N1609" s="17" t="str">
        <f>CONCATENATE(HOUR(Tabela132[[#This Row],[DATA INICIO]]),":",MINUTE(Tabela132[[#This Row],[DATA INICIO]]))</f>
        <v>11:25</v>
      </c>
      <c r="O1609" s="12"/>
    </row>
    <row r="1610" spans="1:15" ht="45" hidden="1" x14ac:dyDescent="0.25">
      <c r="A1610" s="30" t="s">
        <v>113</v>
      </c>
      <c r="B1610" s="1" t="s">
        <v>1083</v>
      </c>
      <c r="C1610" s="31" t="s">
        <v>222</v>
      </c>
      <c r="D1610" s="32" t="s">
        <v>239</v>
      </c>
      <c r="E1610" s="11" t="str">
        <f>CONCATENATE(Tabela132[[#This Row],[TRAMITE_SETOR]],"_Atualiz")</f>
        <v>SLIC_Atualiz</v>
      </c>
      <c r="F1610" s="12" t="s">
        <v>240</v>
      </c>
      <c r="G1610" s="12"/>
      <c r="H1610" s="41">
        <v>42660.519444444442</v>
      </c>
      <c r="I1610" s="41">
        <v>42660.664583333331</v>
      </c>
      <c r="J1610" s="42" t="s">
        <v>479</v>
      </c>
      <c r="K1610" s="39">
        <f t="shared" si="54"/>
        <v>0.14513888888905058</v>
      </c>
      <c r="L1610" s="15">
        <f t="shared" si="55"/>
        <v>0.14513888888905058</v>
      </c>
      <c r="M1610" s="16">
        <f>NETWORKDAYS.INTL(DATE(YEAR(H1610),MONTH(I1610),DAY(H1610)),DATE(YEAR(I1610),MONTH(I1610),DAY(I1610)),1,[1]LISTAFERIADOS!$B$2:$B$194)</f>
        <v>1</v>
      </c>
      <c r="N1610" s="17" t="str">
        <f>CONCATENATE(HOUR(Tabela132[[#This Row],[DATA INICIO]]),":",MINUTE(Tabela132[[#This Row],[DATA INICIO]]))</f>
        <v>12:28</v>
      </c>
      <c r="O1610" s="12"/>
    </row>
    <row r="1611" spans="1:15" ht="30" hidden="1" x14ac:dyDescent="0.25">
      <c r="A1611" s="30" t="s">
        <v>113</v>
      </c>
      <c r="B1611" s="1" t="s">
        <v>1083</v>
      </c>
      <c r="C1611" s="31" t="s">
        <v>222</v>
      </c>
      <c r="D1611" s="32" t="s">
        <v>66</v>
      </c>
      <c r="E1611" s="11" t="str">
        <f>CONCATENATE(Tabela132[[#This Row],[TRAMITE_SETOR]],"_Atualiz")</f>
        <v>CPL_Atualiz</v>
      </c>
      <c r="F1611" s="12" t="s">
        <v>67</v>
      </c>
      <c r="G1611" s="12"/>
      <c r="H1611" s="41">
        <v>42660.664583333331</v>
      </c>
      <c r="I1611" s="41">
        <v>42660.699305555558</v>
      </c>
      <c r="J1611" s="42" t="s">
        <v>805</v>
      </c>
      <c r="K1611" s="39">
        <f t="shared" si="54"/>
        <v>3.4722222226264421E-2</v>
      </c>
      <c r="L1611" s="15">
        <f t="shared" si="55"/>
        <v>3.4722222226264421E-2</v>
      </c>
      <c r="M1611" s="16">
        <f>NETWORKDAYS.INTL(DATE(YEAR(H1611),MONTH(I1611),DAY(H1611)),DATE(YEAR(I1611),MONTH(I1611),DAY(I1611)),1,[1]LISTAFERIADOS!$B$2:$B$194)</f>
        <v>1</v>
      </c>
      <c r="N1611" s="17" t="str">
        <f>CONCATENATE(HOUR(Tabela132[[#This Row],[DATA INICIO]]),":",MINUTE(Tabela132[[#This Row],[DATA INICIO]]))</f>
        <v>15:57</v>
      </c>
      <c r="O1611" s="12"/>
    </row>
    <row r="1612" spans="1:15" ht="30" hidden="1" x14ac:dyDescent="0.25">
      <c r="A1612" s="30" t="s">
        <v>113</v>
      </c>
      <c r="B1612" s="1" t="s">
        <v>1083</v>
      </c>
      <c r="C1612" s="31" t="s">
        <v>222</v>
      </c>
      <c r="D1612" s="32" t="s">
        <v>239</v>
      </c>
      <c r="E1612" s="11" t="str">
        <f>CONCATENATE(Tabela132[[#This Row],[TRAMITE_SETOR]],"_Atualiz")</f>
        <v>SLIC_Atualiz</v>
      </c>
      <c r="F1612" s="12" t="s">
        <v>240</v>
      </c>
      <c r="G1612" s="12"/>
      <c r="H1612" s="41">
        <v>42660.699305555558</v>
      </c>
      <c r="I1612" s="41">
        <v>42661.627083333333</v>
      </c>
      <c r="J1612" s="42" t="s">
        <v>251</v>
      </c>
      <c r="K1612" s="39">
        <f t="shared" si="54"/>
        <v>0.92777777777519077</v>
      </c>
      <c r="L1612" s="44">
        <f t="shared" si="55"/>
        <v>0.92777777777519077</v>
      </c>
      <c r="M1612" s="16">
        <f>NETWORKDAYS.INTL(DATE(YEAR(H1612),MONTH(I1612),DAY(H1612)),DATE(YEAR(I1612),MONTH(I1612),DAY(I1612)),1,[1]LISTAFERIADOS!$B$2:$B$194)</f>
        <v>2</v>
      </c>
      <c r="N1612" s="17" t="str">
        <f>CONCATENATE(HOUR(Tabela132[[#This Row],[DATA INICIO]]),":",MINUTE(Tabela132[[#This Row],[DATA INICIO]]))</f>
        <v>16:47</v>
      </c>
      <c r="O1612" s="12"/>
    </row>
    <row r="1613" spans="1:15" hidden="1" x14ac:dyDescent="0.25">
      <c r="A1613" s="34" t="s">
        <v>113</v>
      </c>
      <c r="B1613" s="38" t="s">
        <v>1090</v>
      </c>
      <c r="C1613" s="36" t="s">
        <v>222</v>
      </c>
      <c r="D1613" s="32" t="s">
        <v>302</v>
      </c>
      <c r="E1613" s="11" t="str">
        <f>CONCATENATE(Tabela132[[#This Row],[TRAMITE_SETOR]],"_Atualiz")</f>
        <v>SMIC_Atualiz</v>
      </c>
      <c r="F1613" s="12" t="s">
        <v>303</v>
      </c>
      <c r="G1613" s="19" t="s">
        <v>26</v>
      </c>
      <c r="H1613" s="41">
        <v>42550.613888888889</v>
      </c>
      <c r="I1613" s="41">
        <v>42555.613888888889</v>
      </c>
      <c r="J1613" s="42" t="s">
        <v>20</v>
      </c>
      <c r="K1613" s="39">
        <f>IF(OR(H1613="-",I1613="-"),0,I1613-H1613)</f>
        <v>5</v>
      </c>
      <c r="L1613" s="44">
        <f>K1613</f>
        <v>5</v>
      </c>
      <c r="M1613" s="16">
        <f>NETWORKDAYS.INTL(DATE(YEAR(H1613),MONTH(I1613),DAY(H1613)),DATE(YEAR(I1613),MONTH(I1613),DAY(I1613)),1,[1]LISTAFERIADOS!$B$2:$B$194)</f>
        <v>-20</v>
      </c>
      <c r="N1613" s="17" t="str">
        <f>CONCATENATE(HOUR(Tabela132[[#This Row],[DATA INICIO]]),":",MINUTE(Tabela132[[#This Row],[DATA INICIO]]))</f>
        <v>14:44</v>
      </c>
      <c r="O1613" s="12"/>
    </row>
    <row r="1614" spans="1:15" ht="45" hidden="1" x14ac:dyDescent="0.25">
      <c r="A1614" s="34" t="s">
        <v>113</v>
      </c>
      <c r="B1614" s="38" t="s">
        <v>1090</v>
      </c>
      <c r="C1614" s="36" t="s">
        <v>222</v>
      </c>
      <c r="D1614" s="32" t="s">
        <v>144</v>
      </c>
      <c r="E1614" s="11" t="str">
        <f>CONCATENATE(Tabela132[[#This Row],[TRAMITE_SETOR]],"_Atualiz")</f>
        <v>CIP_Atualiz</v>
      </c>
      <c r="F1614" s="12" t="s">
        <v>29</v>
      </c>
      <c r="G1614" s="19" t="s">
        <v>26</v>
      </c>
      <c r="H1614" s="41">
        <v>42555.613888888889</v>
      </c>
      <c r="I1614" s="41">
        <v>42557.705555555556</v>
      </c>
      <c r="J1614" s="42" t="s">
        <v>1091</v>
      </c>
      <c r="K1614" s="39">
        <f t="shared" ref="K1614:K1677" si="56">IF(OR(H1614="-",I1614="-"),0,I1614-H1614)</f>
        <v>2.0916666666671517</v>
      </c>
      <c r="L1614" s="15">
        <f t="shared" ref="L1614:L1677" si="57">K1614</f>
        <v>2.0916666666671517</v>
      </c>
      <c r="M1614" s="16">
        <f>NETWORKDAYS.INTL(DATE(YEAR(H1614),MONTH(I1614),DAY(H1614)),DATE(YEAR(I1614),MONTH(I1614),DAY(I1614)),1,[1]LISTAFERIADOS!$B$2:$B$194)</f>
        <v>3</v>
      </c>
      <c r="N1614" s="17" t="str">
        <f>CONCATENATE(HOUR(Tabela132[[#This Row],[DATA INICIO]]),":",MINUTE(Tabela132[[#This Row],[DATA INICIO]]))</f>
        <v>14:44</v>
      </c>
      <c r="O1614" s="12"/>
    </row>
    <row r="1615" spans="1:15" ht="150" hidden="1" x14ac:dyDescent="0.25">
      <c r="A1615" s="34" t="s">
        <v>113</v>
      </c>
      <c r="B1615" s="38" t="s">
        <v>1090</v>
      </c>
      <c r="C1615" s="36" t="s">
        <v>222</v>
      </c>
      <c r="D1615" s="32" t="s">
        <v>302</v>
      </c>
      <c r="E1615" s="11" t="str">
        <f>CONCATENATE(Tabela132[[#This Row],[TRAMITE_SETOR]],"_Atualiz")</f>
        <v>SMIC_Atualiz</v>
      </c>
      <c r="F1615" s="12" t="s">
        <v>303</v>
      </c>
      <c r="G1615" s="19" t="s">
        <v>26</v>
      </c>
      <c r="H1615" s="41">
        <v>42557.705555555556</v>
      </c>
      <c r="I1615" s="41">
        <v>42559.618750000001</v>
      </c>
      <c r="J1615" s="42" t="s">
        <v>1092</v>
      </c>
      <c r="K1615" s="39">
        <f t="shared" si="56"/>
        <v>1.9131944444452529</v>
      </c>
      <c r="L1615" s="15">
        <f t="shared" si="57"/>
        <v>1.9131944444452529</v>
      </c>
      <c r="M1615" s="16">
        <f>NETWORKDAYS.INTL(DATE(YEAR(H1615),MONTH(I1615),DAY(H1615)),DATE(YEAR(I1615),MONTH(I1615),DAY(I1615)),1,[1]LISTAFERIADOS!$B$2:$B$194)</f>
        <v>3</v>
      </c>
      <c r="N1615" s="17" t="str">
        <f>CONCATENATE(HOUR(Tabela132[[#This Row],[DATA INICIO]]),":",MINUTE(Tabela132[[#This Row],[DATA INICIO]]))</f>
        <v>16:56</v>
      </c>
      <c r="O1615" s="12"/>
    </row>
    <row r="1616" spans="1:15" ht="60" hidden="1" x14ac:dyDescent="0.25">
      <c r="A1616" s="34" t="s">
        <v>113</v>
      </c>
      <c r="B1616" s="38" t="s">
        <v>1090</v>
      </c>
      <c r="C1616" s="36" t="s">
        <v>222</v>
      </c>
      <c r="D1616" s="32" t="s">
        <v>144</v>
      </c>
      <c r="E1616" s="11" t="str">
        <f>CONCATENATE(Tabela132[[#This Row],[TRAMITE_SETOR]],"_Atualiz")</f>
        <v>CIP_Atualiz</v>
      </c>
      <c r="F1616" s="12" t="s">
        <v>29</v>
      </c>
      <c r="G1616" s="19" t="s">
        <v>26</v>
      </c>
      <c r="H1616" s="41">
        <v>42559.618750000001</v>
      </c>
      <c r="I1616" s="41">
        <v>42559.714583333334</v>
      </c>
      <c r="J1616" s="42" t="s">
        <v>1093</v>
      </c>
      <c r="K1616" s="39">
        <f t="shared" si="56"/>
        <v>9.5833333332848269E-2</v>
      </c>
      <c r="L1616" s="15">
        <f t="shared" si="57"/>
        <v>9.5833333332848269E-2</v>
      </c>
      <c r="M1616" s="16">
        <f>NETWORKDAYS.INTL(DATE(YEAR(H1616),MONTH(I1616),DAY(H1616)),DATE(YEAR(I1616),MONTH(I1616),DAY(I1616)),1,[1]LISTAFERIADOS!$B$2:$B$194)</f>
        <v>1</v>
      </c>
      <c r="N1616" s="17" t="str">
        <f>CONCATENATE(HOUR(Tabela132[[#This Row],[DATA INICIO]]),":",MINUTE(Tabela132[[#This Row],[DATA INICIO]]))</f>
        <v>14:51</v>
      </c>
      <c r="O1616" s="12"/>
    </row>
    <row r="1617" spans="1:15" ht="90" hidden="1" x14ac:dyDescent="0.25">
      <c r="A1617" s="34" t="s">
        <v>113</v>
      </c>
      <c r="B1617" s="38" t="s">
        <v>1090</v>
      </c>
      <c r="C1617" s="36" t="s">
        <v>222</v>
      </c>
      <c r="D1617" s="32" t="s">
        <v>302</v>
      </c>
      <c r="E1617" s="11" t="str">
        <f>CONCATENATE(Tabela132[[#This Row],[TRAMITE_SETOR]],"_Atualiz")</f>
        <v>SMIC_Atualiz</v>
      </c>
      <c r="F1617" s="12" t="s">
        <v>303</v>
      </c>
      <c r="G1617" s="19" t="s">
        <v>26</v>
      </c>
      <c r="H1617" s="41">
        <v>42559.714583333334</v>
      </c>
      <c r="I1617" s="41">
        <v>42580.714583333334</v>
      </c>
      <c r="J1617" s="42" t="s">
        <v>1094</v>
      </c>
      <c r="K1617" s="39">
        <f t="shared" si="56"/>
        <v>21</v>
      </c>
      <c r="L1617" s="15">
        <f t="shared" si="57"/>
        <v>21</v>
      </c>
      <c r="M1617" s="16">
        <f>NETWORKDAYS.INTL(DATE(YEAR(H1617),MONTH(I1617),DAY(H1617)),DATE(YEAR(I1617),MONTH(I1617),DAY(I1617)),1,[1]LISTAFERIADOS!$B$2:$B$194)</f>
        <v>16</v>
      </c>
      <c r="N1617" s="17" t="str">
        <f>CONCATENATE(HOUR(Tabela132[[#This Row],[DATA INICIO]]),":",MINUTE(Tabela132[[#This Row],[DATA INICIO]]))</f>
        <v>17:9</v>
      </c>
      <c r="O1617" s="12"/>
    </row>
    <row r="1618" spans="1:15" ht="60" hidden="1" x14ac:dyDescent="0.25">
      <c r="A1618" s="34" t="s">
        <v>113</v>
      </c>
      <c r="B1618" s="38" t="s">
        <v>1090</v>
      </c>
      <c r="C1618" s="36" t="s">
        <v>222</v>
      </c>
      <c r="D1618" s="32" t="s">
        <v>144</v>
      </c>
      <c r="E1618" s="11" t="str">
        <f>CONCATENATE(Tabela132[[#This Row],[TRAMITE_SETOR]],"_Atualiz")</f>
        <v>CIP_Atualiz</v>
      </c>
      <c r="F1618" s="12" t="s">
        <v>29</v>
      </c>
      <c r="G1618" s="19" t="s">
        <v>26</v>
      </c>
      <c r="H1618" s="41">
        <v>42580.714583333334</v>
      </c>
      <c r="I1618" s="41">
        <v>42591.568055555559</v>
      </c>
      <c r="J1618" s="42" t="s">
        <v>1095</v>
      </c>
      <c r="K1618" s="39">
        <f t="shared" si="56"/>
        <v>10.853472222224809</v>
      </c>
      <c r="L1618" s="15">
        <f t="shared" si="57"/>
        <v>10.853472222224809</v>
      </c>
      <c r="M1618" s="16">
        <f>NETWORKDAYS.INTL(DATE(YEAR(H1618),MONTH(I1618),DAY(H1618)),DATE(YEAR(I1618),MONTH(I1618),DAY(I1618)),1,[1]LISTAFERIADOS!$B$2:$B$194)</f>
        <v>-15</v>
      </c>
      <c r="N1618" s="17" t="str">
        <f>CONCATENATE(HOUR(Tabela132[[#This Row],[DATA INICIO]]),":",MINUTE(Tabela132[[#This Row],[DATA INICIO]]))</f>
        <v>17:9</v>
      </c>
      <c r="O1618" s="12"/>
    </row>
    <row r="1619" spans="1:15" ht="45" hidden="1" x14ac:dyDescent="0.25">
      <c r="A1619" s="34" t="s">
        <v>113</v>
      </c>
      <c r="B1619" s="38" t="s">
        <v>1090</v>
      </c>
      <c r="C1619" s="36" t="s">
        <v>222</v>
      </c>
      <c r="D1619" s="32" t="s">
        <v>114</v>
      </c>
      <c r="E1619" s="11" t="str">
        <f>CONCATENATE(Tabela132[[#This Row],[TRAMITE_SETOR]],"_Atualiz")</f>
        <v>SECGS_Atualiz</v>
      </c>
      <c r="F1619" s="12" t="s">
        <v>115</v>
      </c>
      <c r="G1619" s="19" t="s">
        <v>26</v>
      </c>
      <c r="H1619" s="41">
        <v>42591.568055555559</v>
      </c>
      <c r="I1619" s="41">
        <v>42591.707638888889</v>
      </c>
      <c r="J1619" s="42" t="s">
        <v>266</v>
      </c>
      <c r="K1619" s="39">
        <f t="shared" si="56"/>
        <v>0.13958333332993789</v>
      </c>
      <c r="L1619" s="15">
        <f t="shared" si="57"/>
        <v>0.13958333332993789</v>
      </c>
      <c r="M1619" s="16">
        <f>NETWORKDAYS.INTL(DATE(YEAR(H1619),MONTH(I1619),DAY(H1619)),DATE(YEAR(I1619),MONTH(I1619),DAY(I1619)),1,[1]LISTAFERIADOS!$B$2:$B$194)</f>
        <v>1</v>
      </c>
      <c r="N1619" s="17" t="str">
        <f>CONCATENATE(HOUR(Tabela132[[#This Row],[DATA INICIO]]),":",MINUTE(Tabela132[[#This Row],[DATA INICIO]]))</f>
        <v>13:38</v>
      </c>
      <c r="O1619" s="12"/>
    </row>
    <row r="1620" spans="1:15" ht="120" hidden="1" x14ac:dyDescent="0.25">
      <c r="A1620" s="34" t="s">
        <v>113</v>
      </c>
      <c r="B1620" s="38" t="s">
        <v>1090</v>
      </c>
      <c r="C1620" s="36" t="s">
        <v>222</v>
      </c>
      <c r="D1620" s="32" t="s">
        <v>47</v>
      </c>
      <c r="E1620" s="11" t="str">
        <f>CONCATENATE(Tabela132[[#This Row],[TRAMITE_SETOR]],"_Atualiz")</f>
        <v>CLC_Atualiz</v>
      </c>
      <c r="F1620" s="12" t="s">
        <v>48</v>
      </c>
      <c r="G1620" s="12"/>
      <c r="H1620" s="41">
        <v>42591.707638888889</v>
      </c>
      <c r="I1620" s="41">
        <v>42594.605555555558</v>
      </c>
      <c r="J1620" s="42" t="s">
        <v>1096</v>
      </c>
      <c r="K1620" s="39">
        <f t="shared" si="56"/>
        <v>2.8979166666686069</v>
      </c>
      <c r="L1620" s="15">
        <f t="shared" si="57"/>
        <v>2.8979166666686069</v>
      </c>
      <c r="M1620" s="16">
        <f>NETWORKDAYS.INTL(DATE(YEAR(H1620),MONTH(I1620),DAY(H1620)),DATE(YEAR(I1620),MONTH(I1620),DAY(I1620)),1,[1]LISTAFERIADOS!$B$2:$B$194)</f>
        <v>4</v>
      </c>
      <c r="N1620" s="17" t="str">
        <f>CONCATENATE(HOUR(Tabela132[[#This Row],[DATA INICIO]]),":",MINUTE(Tabela132[[#This Row],[DATA INICIO]]))</f>
        <v>16:59</v>
      </c>
      <c r="O1620" s="12"/>
    </row>
    <row r="1621" spans="1:15" hidden="1" x14ac:dyDescent="0.25">
      <c r="A1621" s="34" t="s">
        <v>113</v>
      </c>
      <c r="B1621" s="38" t="s">
        <v>1090</v>
      </c>
      <c r="C1621" s="36" t="s">
        <v>222</v>
      </c>
      <c r="D1621" s="32" t="s">
        <v>50</v>
      </c>
      <c r="E1621" s="11" t="str">
        <f>CONCATENATE(Tabela132[[#This Row],[TRAMITE_SETOR]],"_Atualiz")</f>
        <v>SC_Atualiz</v>
      </c>
      <c r="F1621" s="12" t="s">
        <v>51</v>
      </c>
      <c r="G1621" s="12"/>
      <c r="H1621" s="41">
        <v>42594.605555555558</v>
      </c>
      <c r="I1621" s="41">
        <v>42647.611805555556</v>
      </c>
      <c r="J1621" s="42" t="s">
        <v>1097</v>
      </c>
      <c r="K1621" s="39">
        <f t="shared" si="56"/>
        <v>53.006249999998545</v>
      </c>
      <c r="L1621" s="15">
        <f t="shared" si="57"/>
        <v>53.006249999998545</v>
      </c>
      <c r="M1621" s="16">
        <f>NETWORKDAYS.INTL(DATE(YEAR(H1621),MONTH(I1621),DAY(H1621)),DATE(YEAR(I1621),MONTH(I1621),DAY(I1621)),1,[1]LISTAFERIADOS!$B$2:$B$194)</f>
        <v>-6</v>
      </c>
      <c r="N1621" s="17" t="str">
        <f>CONCATENATE(HOUR(Tabela132[[#This Row],[DATA INICIO]]),":",MINUTE(Tabela132[[#This Row],[DATA INICIO]]))</f>
        <v>14:32</v>
      </c>
      <c r="O1621" s="12"/>
    </row>
    <row r="1622" spans="1:15" ht="30" hidden="1" x14ac:dyDescent="0.25">
      <c r="A1622" s="34" t="s">
        <v>113</v>
      </c>
      <c r="B1622" s="38" t="s">
        <v>1090</v>
      </c>
      <c r="C1622" s="36" t="s">
        <v>222</v>
      </c>
      <c r="D1622" s="32" t="s">
        <v>47</v>
      </c>
      <c r="E1622" s="11" t="str">
        <f>CONCATENATE(Tabela132[[#This Row],[TRAMITE_SETOR]],"_Atualiz")</f>
        <v>CLC_Atualiz</v>
      </c>
      <c r="F1622" s="12" t="s">
        <v>48</v>
      </c>
      <c r="G1622" s="12"/>
      <c r="H1622" s="41">
        <v>42647.611805555556</v>
      </c>
      <c r="I1622" s="41">
        <v>42648.51458333333</v>
      </c>
      <c r="J1622" s="42" t="s">
        <v>936</v>
      </c>
      <c r="K1622" s="39">
        <f t="shared" si="56"/>
        <v>0.90277777777373558</v>
      </c>
      <c r="L1622" s="15">
        <f t="shared" si="57"/>
        <v>0.90277777777373558</v>
      </c>
      <c r="M1622" s="16">
        <f>NETWORKDAYS.INTL(DATE(YEAR(H1622),MONTH(I1622),DAY(H1622)),DATE(YEAR(I1622),MONTH(I1622),DAY(I1622)),1,[1]LISTAFERIADOS!$B$2:$B$194)</f>
        <v>2</v>
      </c>
      <c r="N1622" s="17" t="str">
        <f>CONCATENATE(HOUR(Tabela132[[#This Row],[DATA INICIO]]),":",MINUTE(Tabela132[[#This Row],[DATA INICIO]]))</f>
        <v>14:41</v>
      </c>
      <c r="O1622" s="12"/>
    </row>
    <row r="1623" spans="1:15" ht="75" hidden="1" x14ac:dyDescent="0.25">
      <c r="A1623" s="34" t="s">
        <v>113</v>
      </c>
      <c r="B1623" s="38" t="s">
        <v>1090</v>
      </c>
      <c r="C1623" s="36" t="s">
        <v>222</v>
      </c>
      <c r="D1623" s="32" t="s">
        <v>38</v>
      </c>
      <c r="E1623" s="11" t="str">
        <f>CONCATENATE(Tabela132[[#This Row],[TRAMITE_SETOR]],"_Atualiz")</f>
        <v>SPO_Atualiz</v>
      </c>
      <c r="F1623" s="12" t="s">
        <v>39</v>
      </c>
      <c r="G1623" s="12"/>
      <c r="H1623" s="41">
        <v>42648.51458333333</v>
      </c>
      <c r="I1623" s="41">
        <v>42648.618750000001</v>
      </c>
      <c r="J1623" s="42" t="s">
        <v>1050</v>
      </c>
      <c r="K1623" s="39">
        <f t="shared" si="56"/>
        <v>0.10416666667151731</v>
      </c>
      <c r="L1623" s="15">
        <f t="shared" si="57"/>
        <v>0.10416666667151731</v>
      </c>
      <c r="M1623" s="16">
        <f>NETWORKDAYS.INTL(DATE(YEAR(H1623),MONTH(I1623),DAY(H1623)),DATE(YEAR(I1623),MONTH(I1623),DAY(I1623)),1,[1]LISTAFERIADOS!$B$2:$B$194)</f>
        <v>1</v>
      </c>
      <c r="N1623" s="17" t="str">
        <f>CONCATENATE(HOUR(Tabela132[[#This Row],[DATA INICIO]]),":",MINUTE(Tabela132[[#This Row],[DATA INICIO]]))</f>
        <v>12:21</v>
      </c>
      <c r="O1623" s="12"/>
    </row>
    <row r="1624" spans="1:15" ht="90" hidden="1" x14ac:dyDescent="0.25">
      <c r="A1624" s="34" t="s">
        <v>113</v>
      </c>
      <c r="B1624" s="38" t="s">
        <v>1090</v>
      </c>
      <c r="C1624" s="36" t="s">
        <v>222</v>
      </c>
      <c r="D1624" s="32" t="s">
        <v>41</v>
      </c>
      <c r="E1624" s="11" t="str">
        <f>CONCATENATE(Tabela132[[#This Row],[TRAMITE_SETOR]],"_Atualiz")</f>
        <v>CO_Atualiz</v>
      </c>
      <c r="F1624" s="12" t="s">
        <v>42</v>
      </c>
      <c r="G1624" s="12"/>
      <c r="H1624" s="41">
        <v>42648.618750000001</v>
      </c>
      <c r="I1624" s="41">
        <v>42648.649305555555</v>
      </c>
      <c r="J1624" s="42" t="s">
        <v>309</v>
      </c>
      <c r="K1624" s="39">
        <f t="shared" si="56"/>
        <v>3.0555555553291924E-2</v>
      </c>
      <c r="L1624" s="15">
        <f t="shared" si="57"/>
        <v>3.0555555553291924E-2</v>
      </c>
      <c r="M1624" s="16">
        <f>NETWORKDAYS.INTL(DATE(YEAR(H1624),MONTH(I1624),DAY(H1624)),DATE(YEAR(I1624),MONTH(I1624),DAY(I1624)),1,[1]LISTAFERIADOS!$B$2:$B$194)</f>
        <v>1</v>
      </c>
      <c r="N1624" s="17" t="str">
        <f>CONCATENATE(HOUR(Tabela132[[#This Row],[DATA INICIO]]),":",MINUTE(Tabela132[[#This Row],[DATA INICIO]]))</f>
        <v>14:51</v>
      </c>
      <c r="O1624" s="12"/>
    </row>
    <row r="1625" spans="1:15" ht="45" hidden="1" x14ac:dyDescent="0.25">
      <c r="A1625" s="34" t="s">
        <v>113</v>
      </c>
      <c r="B1625" s="38" t="s">
        <v>1090</v>
      </c>
      <c r="C1625" s="36" t="s">
        <v>222</v>
      </c>
      <c r="D1625" s="32" t="s">
        <v>44</v>
      </c>
      <c r="E1625" s="11" t="str">
        <f>CONCATENATE(Tabela132[[#This Row],[TRAMITE_SETOR]],"_Atualiz")</f>
        <v>SECOFC_Atualiz</v>
      </c>
      <c r="F1625" s="12" t="s">
        <v>45</v>
      </c>
      <c r="G1625" s="12"/>
      <c r="H1625" s="41">
        <v>42648.649305555555</v>
      </c>
      <c r="I1625" s="41">
        <v>42648.713194444441</v>
      </c>
      <c r="J1625" s="42" t="s">
        <v>46</v>
      </c>
      <c r="K1625" s="39">
        <f t="shared" si="56"/>
        <v>6.3888888886140194E-2</v>
      </c>
      <c r="L1625" s="15">
        <f t="shared" si="57"/>
        <v>6.3888888886140194E-2</v>
      </c>
      <c r="M1625" s="16">
        <f>NETWORKDAYS.INTL(DATE(YEAR(H1625),MONTH(I1625),DAY(H1625)),DATE(YEAR(I1625),MONTH(I1625),DAY(I1625)),1,[1]LISTAFERIADOS!$B$2:$B$194)</f>
        <v>1</v>
      </c>
      <c r="N1625" s="17" t="str">
        <f>CONCATENATE(HOUR(Tabela132[[#This Row],[DATA INICIO]]),":",MINUTE(Tabela132[[#This Row],[DATA INICIO]]))</f>
        <v>15:35</v>
      </c>
      <c r="O1625" s="12"/>
    </row>
    <row r="1626" spans="1:15" ht="120" hidden="1" x14ac:dyDescent="0.25">
      <c r="A1626" s="34" t="s">
        <v>113</v>
      </c>
      <c r="B1626" s="38" t="s">
        <v>1090</v>
      </c>
      <c r="C1626" s="36" t="s">
        <v>222</v>
      </c>
      <c r="D1626" s="32" t="s">
        <v>47</v>
      </c>
      <c r="E1626" s="11" t="str">
        <f>CONCATENATE(Tabela132[[#This Row],[TRAMITE_SETOR]],"_Atualiz")</f>
        <v>CLC_Atualiz</v>
      </c>
      <c r="F1626" s="12" t="s">
        <v>48</v>
      </c>
      <c r="G1626" s="12"/>
      <c r="H1626" s="41">
        <v>42648.713194444441</v>
      </c>
      <c r="I1626" s="41">
        <v>42649.781944444447</v>
      </c>
      <c r="J1626" s="42" t="s">
        <v>160</v>
      </c>
      <c r="K1626" s="39">
        <f t="shared" si="56"/>
        <v>1.0687500000058208</v>
      </c>
      <c r="L1626" s="15">
        <f t="shared" si="57"/>
        <v>1.0687500000058208</v>
      </c>
      <c r="M1626" s="16">
        <f>NETWORKDAYS.INTL(DATE(YEAR(H1626),MONTH(I1626),DAY(H1626)),DATE(YEAR(I1626),MONTH(I1626),DAY(I1626)),1,[1]LISTAFERIADOS!$B$2:$B$194)</f>
        <v>2</v>
      </c>
      <c r="N1626" s="17" t="str">
        <f>CONCATENATE(HOUR(Tabela132[[#This Row],[DATA INICIO]]),":",MINUTE(Tabela132[[#This Row],[DATA INICIO]]))</f>
        <v>17:7</v>
      </c>
      <c r="O1626" s="12"/>
    </row>
    <row r="1627" spans="1:15" ht="60" hidden="1" x14ac:dyDescent="0.25">
      <c r="A1627" s="34" t="s">
        <v>113</v>
      </c>
      <c r="B1627" s="38" t="s">
        <v>1090</v>
      </c>
      <c r="C1627" s="36" t="s">
        <v>222</v>
      </c>
      <c r="D1627" s="32" t="s">
        <v>50</v>
      </c>
      <c r="E1627" s="11" t="str">
        <f>CONCATENATE(Tabela132[[#This Row],[TRAMITE_SETOR]],"_Atualiz")</f>
        <v>SC_Atualiz</v>
      </c>
      <c r="F1627" s="12" t="s">
        <v>51</v>
      </c>
      <c r="G1627" s="12"/>
      <c r="H1627" s="41">
        <v>42649.781944444447</v>
      </c>
      <c r="I1627" s="41">
        <v>42650.695833333331</v>
      </c>
      <c r="J1627" s="42" t="s">
        <v>1098</v>
      </c>
      <c r="K1627" s="39">
        <f t="shared" si="56"/>
        <v>0.913888888884685</v>
      </c>
      <c r="L1627" s="15">
        <f t="shared" si="57"/>
        <v>0.913888888884685</v>
      </c>
      <c r="M1627" s="16">
        <f>NETWORKDAYS.INTL(DATE(YEAR(H1627),MONTH(I1627),DAY(H1627)),DATE(YEAR(I1627),MONTH(I1627),DAY(I1627)),1,[1]LISTAFERIADOS!$B$2:$B$194)</f>
        <v>2</v>
      </c>
      <c r="N1627" s="17" t="str">
        <f>CONCATENATE(HOUR(Tabela132[[#This Row],[DATA INICIO]]),":",MINUTE(Tabela132[[#This Row],[DATA INICIO]]))</f>
        <v>18:46</v>
      </c>
      <c r="O1627" s="12"/>
    </row>
    <row r="1628" spans="1:15" ht="45" hidden="1" x14ac:dyDescent="0.25">
      <c r="A1628" s="34" t="s">
        <v>113</v>
      </c>
      <c r="B1628" s="38" t="s">
        <v>1090</v>
      </c>
      <c r="C1628" s="36" t="s">
        <v>222</v>
      </c>
      <c r="D1628" s="32" t="s">
        <v>47</v>
      </c>
      <c r="E1628" s="11" t="str">
        <f>CONCATENATE(Tabela132[[#This Row],[TRAMITE_SETOR]],"_Atualiz")</f>
        <v>CLC_Atualiz</v>
      </c>
      <c r="F1628" s="12" t="s">
        <v>48</v>
      </c>
      <c r="G1628" s="12"/>
      <c r="H1628" s="41">
        <v>42650.695833333331</v>
      </c>
      <c r="I1628" s="41">
        <v>42654.824305555558</v>
      </c>
      <c r="J1628" s="42" t="s">
        <v>726</v>
      </c>
      <c r="K1628" s="39">
        <f t="shared" si="56"/>
        <v>4.1284722222262644</v>
      </c>
      <c r="L1628" s="15">
        <f t="shared" si="57"/>
        <v>4.1284722222262644</v>
      </c>
      <c r="M1628" s="16">
        <f>NETWORKDAYS.INTL(DATE(YEAR(H1628),MONTH(I1628),DAY(H1628)),DATE(YEAR(I1628),MONTH(I1628),DAY(I1628)),1,[1]LISTAFERIADOS!$B$2:$B$194)</f>
        <v>3</v>
      </c>
      <c r="N1628" s="17" t="str">
        <f>CONCATENATE(HOUR(Tabela132[[#This Row],[DATA INICIO]]),":",MINUTE(Tabela132[[#This Row],[DATA INICIO]]))</f>
        <v>16:42</v>
      </c>
      <c r="O1628" s="12"/>
    </row>
    <row r="1629" spans="1:15" ht="75" hidden="1" x14ac:dyDescent="0.25">
      <c r="A1629" s="34" t="s">
        <v>113</v>
      </c>
      <c r="B1629" s="38" t="s">
        <v>1090</v>
      </c>
      <c r="C1629" s="36" t="s">
        <v>222</v>
      </c>
      <c r="D1629" s="32" t="s">
        <v>122</v>
      </c>
      <c r="E1629" s="11" t="str">
        <f>CONCATENATE(Tabela132[[#This Row],[TRAMITE_SETOR]],"_Atualiz")</f>
        <v>SECGA_Atualiz</v>
      </c>
      <c r="F1629" s="12" t="s">
        <v>123</v>
      </c>
      <c r="G1629" s="12"/>
      <c r="H1629" s="41">
        <v>42654.824305555558</v>
      </c>
      <c r="I1629" s="41">
        <v>42656.795138888891</v>
      </c>
      <c r="J1629" s="42" t="s">
        <v>1099</v>
      </c>
      <c r="K1629" s="39">
        <f t="shared" si="56"/>
        <v>1.9708333333328483</v>
      </c>
      <c r="L1629" s="15">
        <f t="shared" si="57"/>
        <v>1.9708333333328483</v>
      </c>
      <c r="M1629" s="16">
        <f>NETWORKDAYS.INTL(DATE(YEAR(H1629),MONTH(I1629),DAY(H1629)),DATE(YEAR(I1629),MONTH(I1629),DAY(I1629)),1,[1]LISTAFERIADOS!$B$2:$B$194)</f>
        <v>2</v>
      </c>
      <c r="N1629" s="17" t="str">
        <f>CONCATENATE(HOUR(Tabela132[[#This Row],[DATA INICIO]]),":",MINUTE(Tabela132[[#This Row],[DATA INICIO]]))</f>
        <v>19:47</v>
      </c>
      <c r="O1629" s="12"/>
    </row>
    <row r="1630" spans="1:15" hidden="1" x14ac:dyDescent="0.25">
      <c r="A1630" s="34" t="s">
        <v>113</v>
      </c>
      <c r="B1630" s="38" t="s">
        <v>1090</v>
      </c>
      <c r="C1630" s="36" t="s">
        <v>222</v>
      </c>
      <c r="D1630" s="32" t="s">
        <v>114</v>
      </c>
      <c r="E1630" s="11" t="str">
        <f>CONCATENATE(Tabela132[[#This Row],[TRAMITE_SETOR]],"_Atualiz")</f>
        <v>SECGS_Atualiz</v>
      </c>
      <c r="F1630" s="12" t="s">
        <v>115</v>
      </c>
      <c r="G1630" s="19" t="s">
        <v>26</v>
      </c>
      <c r="H1630" s="41">
        <v>42656.795138888891</v>
      </c>
      <c r="I1630" s="41">
        <v>42657.684027777781</v>
      </c>
      <c r="J1630" s="42" t="s">
        <v>154</v>
      </c>
      <c r="K1630" s="39">
        <f t="shared" si="56"/>
        <v>0.88888888889050577</v>
      </c>
      <c r="L1630" s="15">
        <f t="shared" si="57"/>
        <v>0.88888888889050577</v>
      </c>
      <c r="M1630" s="16">
        <f>NETWORKDAYS.INTL(DATE(YEAR(H1630),MONTH(I1630),DAY(H1630)),DATE(YEAR(I1630),MONTH(I1630),DAY(I1630)),1,[1]LISTAFERIADOS!$B$2:$B$194)</f>
        <v>2</v>
      </c>
      <c r="N1630" s="17" t="str">
        <f>CONCATENATE(HOUR(Tabela132[[#This Row],[DATA INICIO]]),":",MINUTE(Tabela132[[#This Row],[DATA INICIO]]))</f>
        <v>19:5</v>
      </c>
      <c r="O1630" s="12"/>
    </row>
    <row r="1631" spans="1:15" ht="165" hidden="1" x14ac:dyDescent="0.25">
      <c r="A1631" s="34" t="s">
        <v>113</v>
      </c>
      <c r="B1631" s="38" t="s">
        <v>1090</v>
      </c>
      <c r="C1631" s="36" t="s">
        <v>222</v>
      </c>
      <c r="D1631" s="32" t="s">
        <v>38</v>
      </c>
      <c r="E1631" s="11" t="str">
        <f>CONCATENATE(Tabela132[[#This Row],[TRAMITE_SETOR]],"_Atualiz")</f>
        <v>SPO_Atualiz</v>
      </c>
      <c r="F1631" s="12" t="s">
        <v>39</v>
      </c>
      <c r="G1631" s="12"/>
      <c r="H1631" s="41">
        <v>42657.684027777781</v>
      </c>
      <c r="I1631" s="41">
        <v>42657.720138888886</v>
      </c>
      <c r="J1631" s="42" t="s">
        <v>1100</v>
      </c>
      <c r="K1631" s="39">
        <f t="shared" si="56"/>
        <v>3.6111111105128657E-2</v>
      </c>
      <c r="L1631" s="15">
        <f t="shared" si="57"/>
        <v>3.6111111105128657E-2</v>
      </c>
      <c r="M1631" s="16">
        <f>NETWORKDAYS.INTL(DATE(YEAR(H1631),MONTH(I1631),DAY(H1631)),DATE(YEAR(I1631),MONTH(I1631),DAY(I1631)),1,[1]LISTAFERIADOS!$B$2:$B$194)</f>
        <v>1</v>
      </c>
      <c r="N1631" s="17" t="str">
        <f>CONCATENATE(HOUR(Tabela132[[#This Row],[DATA INICIO]]),":",MINUTE(Tabela132[[#This Row],[DATA INICIO]]))</f>
        <v>16:25</v>
      </c>
      <c r="O1631" s="12"/>
    </row>
    <row r="1632" spans="1:15" ht="180" hidden="1" x14ac:dyDescent="0.25">
      <c r="A1632" s="34" t="s">
        <v>113</v>
      </c>
      <c r="B1632" s="38" t="s">
        <v>1090</v>
      </c>
      <c r="C1632" s="36" t="s">
        <v>222</v>
      </c>
      <c r="D1632" s="32" t="s">
        <v>41</v>
      </c>
      <c r="E1632" s="11" t="str">
        <f>CONCATENATE(Tabela132[[#This Row],[TRAMITE_SETOR]],"_Atualiz")</f>
        <v>CO_Atualiz</v>
      </c>
      <c r="F1632" s="12" t="s">
        <v>42</v>
      </c>
      <c r="G1632" s="12"/>
      <c r="H1632" s="41">
        <v>42657.720138888886</v>
      </c>
      <c r="I1632" s="41">
        <v>42657.73333333333</v>
      </c>
      <c r="J1632" s="42" t="s">
        <v>1101</v>
      </c>
      <c r="K1632" s="39">
        <f t="shared" si="56"/>
        <v>1.3194444443797693E-2</v>
      </c>
      <c r="L1632" s="15">
        <f t="shared" si="57"/>
        <v>1.3194444443797693E-2</v>
      </c>
      <c r="M1632" s="16">
        <f>NETWORKDAYS.INTL(DATE(YEAR(H1632),MONTH(I1632),DAY(H1632)),DATE(YEAR(I1632),MONTH(I1632),DAY(I1632)),1,[1]LISTAFERIADOS!$B$2:$B$194)</f>
        <v>1</v>
      </c>
      <c r="N1632" s="17" t="str">
        <f>CONCATENATE(HOUR(Tabela132[[#This Row],[DATA INICIO]]),":",MINUTE(Tabela132[[#This Row],[DATA INICIO]]))</f>
        <v>17:17</v>
      </c>
      <c r="O1632" s="12"/>
    </row>
    <row r="1633" spans="1:15" ht="75" hidden="1" x14ac:dyDescent="0.25">
      <c r="A1633" s="34" t="s">
        <v>113</v>
      </c>
      <c r="B1633" s="38" t="s">
        <v>1090</v>
      </c>
      <c r="C1633" s="36" t="s">
        <v>222</v>
      </c>
      <c r="D1633" s="32" t="s">
        <v>114</v>
      </c>
      <c r="E1633" s="11" t="str">
        <f>CONCATENATE(Tabela132[[#This Row],[TRAMITE_SETOR]],"_Atualiz")</f>
        <v>SECGS_Atualiz</v>
      </c>
      <c r="F1633" s="12" t="s">
        <v>115</v>
      </c>
      <c r="G1633" s="19" t="s">
        <v>26</v>
      </c>
      <c r="H1633" s="41">
        <v>42657.73333333333</v>
      </c>
      <c r="I1633" s="41">
        <v>42664.578472222223</v>
      </c>
      <c r="J1633" s="42" t="s">
        <v>1102</v>
      </c>
      <c r="K1633" s="39">
        <f t="shared" si="56"/>
        <v>6.8451388888934162</v>
      </c>
      <c r="L1633" s="15">
        <f t="shared" si="57"/>
        <v>6.8451388888934162</v>
      </c>
      <c r="M1633" s="16">
        <f>NETWORKDAYS.INTL(DATE(YEAR(H1633),MONTH(I1633),DAY(H1633)),DATE(YEAR(I1633),MONTH(I1633),DAY(I1633)),1,[1]LISTAFERIADOS!$B$2:$B$194)</f>
        <v>6</v>
      </c>
      <c r="N1633" s="17" t="str">
        <f>CONCATENATE(HOUR(Tabela132[[#This Row],[DATA INICIO]]),":",MINUTE(Tabela132[[#This Row],[DATA INICIO]]))</f>
        <v>17:36</v>
      </c>
      <c r="O1633" s="12"/>
    </row>
    <row r="1634" spans="1:15" ht="45" hidden="1" x14ac:dyDescent="0.25">
      <c r="A1634" s="34" t="s">
        <v>113</v>
      </c>
      <c r="B1634" s="38" t="s">
        <v>1090</v>
      </c>
      <c r="C1634" s="36" t="s">
        <v>222</v>
      </c>
      <c r="D1634" s="32" t="s">
        <v>532</v>
      </c>
      <c r="E1634" s="11" t="str">
        <f>CONCATENATE(Tabela132[[#This Row],[TRAMITE_SETOR]],"_Atualiz")</f>
        <v>SMIC_Atualiz</v>
      </c>
      <c r="F1634" s="12" t="s">
        <v>303</v>
      </c>
      <c r="G1634" s="19" t="s">
        <v>26</v>
      </c>
      <c r="H1634" s="41">
        <v>42664.578472222223</v>
      </c>
      <c r="I1634" s="41">
        <v>42763.504861111112</v>
      </c>
      <c r="J1634" s="42" t="s">
        <v>1103</v>
      </c>
      <c r="K1634" s="39">
        <f t="shared" si="56"/>
        <v>98.926388888889051</v>
      </c>
      <c r="L1634" s="15">
        <f t="shared" si="57"/>
        <v>98.926388888889051</v>
      </c>
      <c r="M1634" s="16">
        <f>NETWORKDAYS.INTL(DATE(YEAR(H1634),MONTH(I1634),DAY(H1634)),DATE(YEAR(I1634),MONTH(I1634),DAY(I1634)),1,[1]LISTAFERIADOS!$B$2:$B$194)</f>
        <v>237</v>
      </c>
      <c r="N1634" s="17" t="str">
        <f>CONCATENATE(HOUR(Tabela132[[#This Row],[DATA INICIO]]),":",MINUTE(Tabela132[[#This Row],[DATA INICIO]]))</f>
        <v>13:53</v>
      </c>
      <c r="O1634" s="12"/>
    </row>
    <row r="1635" spans="1:15" ht="45" hidden="1" x14ac:dyDescent="0.25">
      <c r="A1635" s="34" t="s">
        <v>113</v>
      </c>
      <c r="B1635" s="38" t="s">
        <v>1090</v>
      </c>
      <c r="C1635" s="36" t="s">
        <v>222</v>
      </c>
      <c r="D1635" s="32" t="s">
        <v>144</v>
      </c>
      <c r="E1635" s="11" t="str">
        <f>CONCATENATE(Tabela132[[#This Row],[TRAMITE_SETOR]],"_Atualiz")</f>
        <v>CIP_Atualiz</v>
      </c>
      <c r="F1635" s="12" t="s">
        <v>29</v>
      </c>
      <c r="G1635" s="19" t="s">
        <v>26</v>
      </c>
      <c r="H1635" s="41">
        <v>42763.504861111112</v>
      </c>
      <c r="I1635" s="41">
        <v>42765.738888888889</v>
      </c>
      <c r="J1635" s="42" t="s">
        <v>508</v>
      </c>
      <c r="K1635" s="39">
        <f t="shared" si="56"/>
        <v>2.234027777776646</v>
      </c>
      <c r="L1635" s="15">
        <f t="shared" si="57"/>
        <v>2.234027777776646</v>
      </c>
      <c r="M1635" s="16">
        <f>NETWORKDAYS.INTL(DATE(YEAR(H1635),MONTH(I1635),DAY(H1635)),DATE(YEAR(I1635),MONTH(I1635),DAY(I1635)),1,[1]LISTAFERIADOS!$B$2:$B$194)</f>
        <v>1</v>
      </c>
      <c r="N1635" s="17" t="str">
        <f>CONCATENATE(HOUR(Tabela132[[#This Row],[DATA INICIO]]),":",MINUTE(Tabela132[[#This Row],[DATA INICIO]]))</f>
        <v>12:7</v>
      </c>
      <c r="O1635" s="12"/>
    </row>
    <row r="1636" spans="1:15" ht="30" hidden="1" x14ac:dyDescent="0.25">
      <c r="A1636" s="34" t="s">
        <v>113</v>
      </c>
      <c r="B1636" s="38" t="s">
        <v>1090</v>
      </c>
      <c r="C1636" s="36" t="s">
        <v>222</v>
      </c>
      <c r="D1636" s="32" t="s">
        <v>114</v>
      </c>
      <c r="E1636" s="11" t="str">
        <f>CONCATENATE(Tabela132[[#This Row],[TRAMITE_SETOR]],"_Atualiz")</f>
        <v>SECGS_Atualiz</v>
      </c>
      <c r="F1636" s="12" t="s">
        <v>115</v>
      </c>
      <c r="G1636" s="19" t="s">
        <v>26</v>
      </c>
      <c r="H1636" s="41">
        <v>42765.738888888889</v>
      </c>
      <c r="I1636" s="41">
        <v>42767.511805555558</v>
      </c>
      <c r="J1636" s="42" t="s">
        <v>990</v>
      </c>
      <c r="K1636" s="39">
        <f t="shared" si="56"/>
        <v>1.7729166666686069</v>
      </c>
      <c r="L1636" s="15">
        <f t="shared" si="57"/>
        <v>1.7729166666686069</v>
      </c>
      <c r="M1636" s="16">
        <f>NETWORKDAYS.INTL(DATE(YEAR(H1636),MONTH(I1636),DAY(H1636)),DATE(YEAR(I1636),MONTH(I1636),DAY(I1636)),1,[1]LISTAFERIADOS!$B$2:$B$194)</f>
        <v>-20</v>
      </c>
      <c r="N1636" s="17" t="str">
        <f>CONCATENATE(HOUR(Tabela132[[#This Row],[DATA INICIO]]),":",MINUTE(Tabela132[[#This Row],[DATA INICIO]]))</f>
        <v>17:44</v>
      </c>
      <c r="O1636" s="12"/>
    </row>
    <row r="1637" spans="1:15" ht="150" hidden="1" x14ac:dyDescent="0.25">
      <c r="A1637" s="34" t="s">
        <v>113</v>
      </c>
      <c r="B1637" s="38" t="s">
        <v>1090</v>
      </c>
      <c r="C1637" s="36" t="s">
        <v>222</v>
      </c>
      <c r="D1637" s="32" t="s">
        <v>38</v>
      </c>
      <c r="E1637" s="11" t="str">
        <f>CONCATENATE(Tabela132[[#This Row],[TRAMITE_SETOR]],"_Atualiz")</f>
        <v>SPO_Atualiz</v>
      </c>
      <c r="F1637" s="12" t="s">
        <v>39</v>
      </c>
      <c r="G1637" s="12"/>
      <c r="H1637" s="41">
        <v>42767.511805555558</v>
      </c>
      <c r="I1637" s="41">
        <v>42767.602777777778</v>
      </c>
      <c r="J1637" s="42" t="s">
        <v>1104</v>
      </c>
      <c r="K1637" s="39">
        <f t="shared" si="56"/>
        <v>9.0972222220443655E-2</v>
      </c>
      <c r="L1637" s="15">
        <f t="shared" si="57"/>
        <v>9.0972222220443655E-2</v>
      </c>
      <c r="M1637" s="16">
        <f>NETWORKDAYS.INTL(DATE(YEAR(H1637),MONTH(I1637),DAY(H1637)),DATE(YEAR(I1637),MONTH(I1637),DAY(I1637)),1,[1]LISTAFERIADOS!$B$2:$B$194)</f>
        <v>1</v>
      </c>
      <c r="N1637" s="17" t="str">
        <f>CONCATENATE(HOUR(Tabela132[[#This Row],[DATA INICIO]]),":",MINUTE(Tabela132[[#This Row],[DATA INICIO]]))</f>
        <v>12:17</v>
      </c>
      <c r="O1637" s="12"/>
    </row>
    <row r="1638" spans="1:15" ht="30" hidden="1" x14ac:dyDescent="0.25">
      <c r="A1638" s="34" t="s">
        <v>113</v>
      </c>
      <c r="B1638" s="38" t="s">
        <v>1090</v>
      </c>
      <c r="C1638" s="36" t="s">
        <v>222</v>
      </c>
      <c r="D1638" s="32" t="s">
        <v>41</v>
      </c>
      <c r="E1638" s="11" t="str">
        <f>CONCATENATE(Tabela132[[#This Row],[TRAMITE_SETOR]],"_Atualiz")</f>
        <v>CO_Atualiz</v>
      </c>
      <c r="F1638" s="12" t="s">
        <v>42</v>
      </c>
      <c r="G1638" s="12"/>
      <c r="H1638" s="41">
        <v>42767.602777777778</v>
      </c>
      <c r="I1638" s="41">
        <v>42767.716666666667</v>
      </c>
      <c r="J1638" s="42" t="s">
        <v>468</v>
      </c>
      <c r="K1638" s="39">
        <f t="shared" si="56"/>
        <v>0.11388888888905058</v>
      </c>
      <c r="L1638" s="15">
        <f t="shared" si="57"/>
        <v>0.11388888888905058</v>
      </c>
      <c r="M1638" s="16">
        <f>NETWORKDAYS.INTL(DATE(YEAR(H1638),MONTH(I1638),DAY(H1638)),DATE(YEAR(I1638),MONTH(I1638),DAY(I1638)),1,[1]LISTAFERIADOS!$B$2:$B$194)</f>
        <v>1</v>
      </c>
      <c r="N1638" s="17" t="str">
        <f>CONCATENATE(HOUR(Tabela132[[#This Row],[DATA INICIO]]),":",MINUTE(Tabela132[[#This Row],[DATA INICIO]]))</f>
        <v>14:28</v>
      </c>
      <c r="O1638" s="12"/>
    </row>
    <row r="1639" spans="1:15" ht="45" hidden="1" x14ac:dyDescent="0.25">
      <c r="A1639" s="34" t="s">
        <v>113</v>
      </c>
      <c r="B1639" s="38" t="s">
        <v>1090</v>
      </c>
      <c r="C1639" s="36" t="s">
        <v>222</v>
      </c>
      <c r="D1639" s="32" t="s">
        <v>44</v>
      </c>
      <c r="E1639" s="11" t="str">
        <f>CONCATENATE(Tabela132[[#This Row],[TRAMITE_SETOR]],"_Atualiz")</f>
        <v>SECOFC_Atualiz</v>
      </c>
      <c r="F1639" s="12" t="s">
        <v>45</v>
      </c>
      <c r="G1639" s="12"/>
      <c r="H1639" s="41">
        <v>42767.716666666667</v>
      </c>
      <c r="I1639" s="41">
        <v>42767.824999999997</v>
      </c>
      <c r="J1639" s="42" t="s">
        <v>46</v>
      </c>
      <c r="K1639" s="39">
        <f t="shared" si="56"/>
        <v>0.10833333332993789</v>
      </c>
      <c r="L1639" s="15">
        <f t="shared" si="57"/>
        <v>0.10833333332993789</v>
      </c>
      <c r="M1639" s="16">
        <f>NETWORKDAYS.INTL(DATE(YEAR(H1639),MONTH(I1639),DAY(H1639)),DATE(YEAR(I1639),MONTH(I1639),DAY(I1639)),1,[1]LISTAFERIADOS!$B$2:$B$194)</f>
        <v>1</v>
      </c>
      <c r="N1639" s="17" t="str">
        <f>CONCATENATE(HOUR(Tabela132[[#This Row],[DATA INICIO]]),":",MINUTE(Tabela132[[#This Row],[DATA INICIO]]))</f>
        <v>17:12</v>
      </c>
      <c r="O1639" s="12"/>
    </row>
    <row r="1640" spans="1:15" hidden="1" x14ac:dyDescent="0.25">
      <c r="A1640" s="34" t="s">
        <v>113</v>
      </c>
      <c r="B1640" s="38" t="s">
        <v>1090</v>
      </c>
      <c r="C1640" s="36" t="s">
        <v>222</v>
      </c>
      <c r="D1640" s="32" t="s">
        <v>114</v>
      </c>
      <c r="E1640" s="11" t="str">
        <f>CONCATENATE(Tabela132[[#This Row],[TRAMITE_SETOR]],"_Atualiz")</f>
        <v>SECGS_Atualiz</v>
      </c>
      <c r="F1640" s="12" t="s">
        <v>115</v>
      </c>
      <c r="G1640" s="19" t="s">
        <v>26</v>
      </c>
      <c r="H1640" s="41">
        <v>42767.824999999997</v>
      </c>
      <c r="I1640" s="41">
        <v>42773.74722222222</v>
      </c>
      <c r="J1640" s="42" t="s">
        <v>418</v>
      </c>
      <c r="K1640" s="39">
        <f t="shared" si="56"/>
        <v>5.922222222223354</v>
      </c>
      <c r="L1640" s="15">
        <f t="shared" si="57"/>
        <v>5.922222222223354</v>
      </c>
      <c r="M1640" s="16">
        <f>NETWORKDAYS.INTL(DATE(YEAR(H1640),MONTH(I1640),DAY(H1640)),DATE(YEAR(I1640),MONTH(I1640),DAY(I1640)),1,[1]LISTAFERIADOS!$B$2:$B$194)</f>
        <v>5</v>
      </c>
      <c r="N1640" s="17" t="str">
        <f>CONCATENATE(HOUR(Tabela132[[#This Row],[DATA INICIO]]),":",MINUTE(Tabela132[[#This Row],[DATA INICIO]]))</f>
        <v>19:48</v>
      </c>
      <c r="O1640" s="12"/>
    </row>
    <row r="1641" spans="1:15" ht="180" hidden="1" x14ac:dyDescent="0.25">
      <c r="A1641" s="34" t="s">
        <v>113</v>
      </c>
      <c r="B1641" s="38" t="s">
        <v>1090</v>
      </c>
      <c r="C1641" s="36" t="s">
        <v>222</v>
      </c>
      <c r="D1641" s="32" t="s">
        <v>47</v>
      </c>
      <c r="E1641" s="11" t="str">
        <f>CONCATENATE(Tabela132[[#This Row],[TRAMITE_SETOR]],"_Atualiz")</f>
        <v>CLC_Atualiz</v>
      </c>
      <c r="F1641" s="12" t="s">
        <v>48</v>
      </c>
      <c r="G1641" s="12"/>
      <c r="H1641" s="41">
        <v>42773.74722222222</v>
      </c>
      <c r="I1641" s="41">
        <v>42774.75</v>
      </c>
      <c r="J1641" s="42" t="s">
        <v>1105</v>
      </c>
      <c r="K1641" s="39">
        <f t="shared" si="56"/>
        <v>1.0027777777795563</v>
      </c>
      <c r="L1641" s="15">
        <f t="shared" si="57"/>
        <v>1.0027777777795563</v>
      </c>
      <c r="M1641" s="16">
        <f>NETWORKDAYS.INTL(DATE(YEAR(H1641),MONTH(I1641),DAY(H1641)),DATE(YEAR(I1641),MONTH(I1641),DAY(I1641)),1,[1]LISTAFERIADOS!$B$2:$B$194)</f>
        <v>2</v>
      </c>
      <c r="N1641" s="17" t="str">
        <f>CONCATENATE(HOUR(Tabela132[[#This Row],[DATA INICIO]]),":",MINUTE(Tabela132[[#This Row],[DATA INICIO]]))</f>
        <v>17:56</v>
      </c>
      <c r="O1641" s="12"/>
    </row>
    <row r="1642" spans="1:15" ht="105" hidden="1" x14ac:dyDescent="0.25">
      <c r="A1642" s="34" t="s">
        <v>113</v>
      </c>
      <c r="B1642" s="38" t="s">
        <v>1090</v>
      </c>
      <c r="C1642" s="36" t="s">
        <v>222</v>
      </c>
      <c r="D1642" s="32" t="s">
        <v>50</v>
      </c>
      <c r="E1642" s="11" t="str">
        <f>CONCATENATE(Tabela132[[#This Row],[TRAMITE_SETOR]],"_Atualiz")</f>
        <v>SC_Atualiz</v>
      </c>
      <c r="F1642" s="12" t="s">
        <v>51</v>
      </c>
      <c r="G1642" s="12"/>
      <c r="H1642" s="41">
        <v>42774.75</v>
      </c>
      <c r="I1642" s="41">
        <v>42775.638888888891</v>
      </c>
      <c r="J1642" s="42" t="s">
        <v>1106</v>
      </c>
      <c r="K1642" s="39">
        <f t="shared" si="56"/>
        <v>0.88888888889050577</v>
      </c>
      <c r="L1642" s="15">
        <f t="shared" si="57"/>
        <v>0.88888888889050577</v>
      </c>
      <c r="M1642" s="16">
        <f>NETWORKDAYS.INTL(DATE(YEAR(H1642),MONTH(I1642),DAY(H1642)),DATE(YEAR(I1642),MONTH(I1642),DAY(I1642)),1,[1]LISTAFERIADOS!$B$2:$B$194)</f>
        <v>2</v>
      </c>
      <c r="N1642" s="17" t="str">
        <f>CONCATENATE(HOUR(Tabela132[[#This Row],[DATA INICIO]]),":",MINUTE(Tabela132[[#This Row],[DATA INICIO]]))</f>
        <v>18:0</v>
      </c>
      <c r="O1642" s="12"/>
    </row>
    <row r="1643" spans="1:15" ht="60" hidden="1" x14ac:dyDescent="0.25">
      <c r="A1643" s="34" t="s">
        <v>113</v>
      </c>
      <c r="B1643" s="38" t="s">
        <v>1090</v>
      </c>
      <c r="C1643" s="36" t="s">
        <v>222</v>
      </c>
      <c r="D1643" s="32" t="s">
        <v>532</v>
      </c>
      <c r="E1643" s="11" t="str">
        <f>CONCATENATE(Tabela132[[#This Row],[TRAMITE_SETOR]],"_Atualiz")</f>
        <v>SMIC_Atualiz</v>
      </c>
      <c r="F1643" s="12" t="s">
        <v>303</v>
      </c>
      <c r="G1643" s="19" t="s">
        <v>26</v>
      </c>
      <c r="H1643" s="41">
        <v>42775.638888888891</v>
      </c>
      <c r="I1643" s="41">
        <v>42775.772916666669</v>
      </c>
      <c r="J1643" s="42" t="s">
        <v>1107</v>
      </c>
      <c r="K1643" s="39">
        <f t="shared" si="56"/>
        <v>0.13402777777810115</v>
      </c>
      <c r="L1643" s="15">
        <f t="shared" si="57"/>
        <v>0.13402777777810115</v>
      </c>
      <c r="M1643" s="16">
        <f>NETWORKDAYS.INTL(DATE(YEAR(H1643),MONTH(I1643),DAY(H1643)),DATE(YEAR(I1643),MONTH(I1643),DAY(I1643)),1,[1]LISTAFERIADOS!$B$2:$B$194)</f>
        <v>1</v>
      </c>
      <c r="N1643" s="17" t="str">
        <f>CONCATENATE(HOUR(Tabela132[[#This Row],[DATA INICIO]]),":",MINUTE(Tabela132[[#This Row],[DATA INICIO]]))</f>
        <v>15:20</v>
      </c>
      <c r="O1643" s="12"/>
    </row>
    <row r="1644" spans="1:15" ht="45" hidden="1" x14ac:dyDescent="0.25">
      <c r="A1644" s="34" t="s">
        <v>113</v>
      </c>
      <c r="B1644" s="38" t="s">
        <v>1090</v>
      </c>
      <c r="C1644" s="36" t="s">
        <v>222</v>
      </c>
      <c r="D1644" s="32" t="s">
        <v>50</v>
      </c>
      <c r="E1644" s="11" t="str">
        <f>CONCATENATE(Tabela132[[#This Row],[TRAMITE_SETOR]],"_Atualiz")</f>
        <v>SC_Atualiz</v>
      </c>
      <c r="F1644" s="12" t="s">
        <v>51</v>
      </c>
      <c r="G1644" s="12"/>
      <c r="H1644" s="41">
        <v>42775.772916666669</v>
      </c>
      <c r="I1644" s="41">
        <v>42801.611805555556</v>
      </c>
      <c r="J1644" s="42" t="s">
        <v>1108</v>
      </c>
      <c r="K1644" s="39">
        <f t="shared" si="56"/>
        <v>25.838888888887595</v>
      </c>
      <c r="L1644" s="15">
        <f t="shared" si="57"/>
        <v>25.838888888887595</v>
      </c>
      <c r="M1644" s="16">
        <f>NETWORKDAYS.INTL(DATE(YEAR(H1644),MONTH(I1644),DAY(H1644)),DATE(YEAR(I1644),MONTH(I1644),DAY(I1644)),1,[1]LISTAFERIADOS!$B$2:$B$194)</f>
        <v>-3</v>
      </c>
      <c r="N1644" s="17" t="str">
        <f>CONCATENATE(HOUR(Tabela132[[#This Row],[DATA INICIO]]),":",MINUTE(Tabela132[[#This Row],[DATA INICIO]]))</f>
        <v>18:33</v>
      </c>
      <c r="O1644" s="12"/>
    </row>
    <row r="1645" spans="1:15" ht="30" hidden="1" x14ac:dyDescent="0.25">
      <c r="A1645" s="34" t="s">
        <v>113</v>
      </c>
      <c r="B1645" s="38" t="s">
        <v>1090</v>
      </c>
      <c r="C1645" s="36" t="s">
        <v>222</v>
      </c>
      <c r="D1645" s="32" t="s">
        <v>47</v>
      </c>
      <c r="E1645" s="11" t="str">
        <f>CONCATENATE(Tabela132[[#This Row],[TRAMITE_SETOR]],"_Atualiz")</f>
        <v>CLC_Atualiz</v>
      </c>
      <c r="F1645" s="12" t="s">
        <v>48</v>
      </c>
      <c r="G1645" s="12"/>
      <c r="H1645" s="41">
        <v>42801.611805555556</v>
      </c>
      <c r="I1645" s="41">
        <v>42801.706944444442</v>
      </c>
      <c r="J1645" s="42" t="s">
        <v>698</v>
      </c>
      <c r="K1645" s="39">
        <f t="shared" si="56"/>
        <v>9.5138888886140194E-2</v>
      </c>
      <c r="L1645" s="15">
        <f t="shared" si="57"/>
        <v>9.5138888886140194E-2</v>
      </c>
      <c r="M1645" s="16">
        <f>NETWORKDAYS.INTL(DATE(YEAR(H1645),MONTH(I1645),DAY(H1645)),DATE(YEAR(I1645),MONTH(I1645),DAY(I1645)),1,[1]LISTAFERIADOS!$B$2:$B$194)</f>
        <v>1</v>
      </c>
      <c r="N1645" s="17" t="str">
        <f>CONCATENATE(HOUR(Tabela132[[#This Row],[DATA INICIO]]),":",MINUTE(Tabela132[[#This Row],[DATA INICIO]]))</f>
        <v>14:41</v>
      </c>
      <c r="O1645" s="12"/>
    </row>
    <row r="1646" spans="1:15" ht="120" hidden="1" x14ac:dyDescent="0.25">
      <c r="A1646" s="34" t="s">
        <v>113</v>
      </c>
      <c r="B1646" s="38" t="s">
        <v>1090</v>
      </c>
      <c r="C1646" s="36" t="s">
        <v>222</v>
      </c>
      <c r="D1646" s="32" t="s">
        <v>38</v>
      </c>
      <c r="E1646" s="11" t="str">
        <f>CONCATENATE(Tabela132[[#This Row],[TRAMITE_SETOR]],"_Atualiz")</f>
        <v>SPO_Atualiz</v>
      </c>
      <c r="F1646" s="12" t="s">
        <v>39</v>
      </c>
      <c r="G1646" s="12"/>
      <c r="H1646" s="41">
        <v>42801.706944444442</v>
      </c>
      <c r="I1646" s="41">
        <v>42801.728472222225</v>
      </c>
      <c r="J1646" s="42" t="s">
        <v>1109</v>
      </c>
      <c r="K1646" s="39">
        <f t="shared" si="56"/>
        <v>2.1527777782466728E-2</v>
      </c>
      <c r="L1646" s="15">
        <f t="shared" si="57"/>
        <v>2.1527777782466728E-2</v>
      </c>
      <c r="M1646" s="16">
        <f>NETWORKDAYS.INTL(DATE(YEAR(H1646),MONTH(I1646),DAY(H1646)),DATE(YEAR(I1646),MONTH(I1646),DAY(I1646)),1,[1]LISTAFERIADOS!$B$2:$B$194)</f>
        <v>1</v>
      </c>
      <c r="N1646" s="17" t="str">
        <f>CONCATENATE(HOUR(Tabela132[[#This Row],[DATA INICIO]]),":",MINUTE(Tabela132[[#This Row],[DATA INICIO]]))</f>
        <v>16:58</v>
      </c>
      <c r="O1646" s="12"/>
    </row>
    <row r="1647" spans="1:15" ht="75" hidden="1" x14ac:dyDescent="0.25">
      <c r="A1647" s="34" t="s">
        <v>113</v>
      </c>
      <c r="B1647" s="38" t="s">
        <v>1090</v>
      </c>
      <c r="C1647" s="36" t="s">
        <v>222</v>
      </c>
      <c r="D1647" s="32" t="s">
        <v>41</v>
      </c>
      <c r="E1647" s="11" t="str">
        <f>CONCATENATE(Tabela132[[#This Row],[TRAMITE_SETOR]],"_Atualiz")</f>
        <v>CO_Atualiz</v>
      </c>
      <c r="F1647" s="12" t="s">
        <v>42</v>
      </c>
      <c r="G1647" s="12"/>
      <c r="H1647" s="41">
        <v>42801.728472222225</v>
      </c>
      <c r="I1647" s="41">
        <v>42801.751388888886</v>
      </c>
      <c r="J1647" s="42" t="s">
        <v>158</v>
      </c>
      <c r="K1647" s="39">
        <f t="shared" si="56"/>
        <v>2.2916666661330964E-2</v>
      </c>
      <c r="L1647" s="15">
        <f t="shared" si="57"/>
        <v>2.2916666661330964E-2</v>
      </c>
      <c r="M1647" s="16">
        <f>NETWORKDAYS.INTL(DATE(YEAR(H1647),MONTH(I1647),DAY(H1647)),DATE(YEAR(I1647),MONTH(I1647),DAY(I1647)),1,[1]LISTAFERIADOS!$B$2:$B$194)</f>
        <v>1</v>
      </c>
      <c r="N1647" s="17" t="str">
        <f>CONCATENATE(HOUR(Tabela132[[#This Row],[DATA INICIO]]),":",MINUTE(Tabela132[[#This Row],[DATA INICIO]]))</f>
        <v>17:29</v>
      </c>
      <c r="O1647" s="12"/>
    </row>
    <row r="1648" spans="1:15" ht="45" hidden="1" x14ac:dyDescent="0.25">
      <c r="A1648" s="34" t="s">
        <v>113</v>
      </c>
      <c r="B1648" s="38" t="s">
        <v>1090</v>
      </c>
      <c r="C1648" s="36" t="s">
        <v>222</v>
      </c>
      <c r="D1648" s="32" t="s">
        <v>44</v>
      </c>
      <c r="E1648" s="11" t="str">
        <f>CONCATENATE(Tabela132[[#This Row],[TRAMITE_SETOR]],"_Atualiz")</f>
        <v>SECOFC_Atualiz</v>
      </c>
      <c r="F1648" s="12" t="s">
        <v>45</v>
      </c>
      <c r="G1648" s="12"/>
      <c r="H1648" s="41">
        <v>42801.751388888886</v>
      </c>
      <c r="I1648" s="41">
        <v>42802.613888888889</v>
      </c>
      <c r="J1648" s="42" t="s">
        <v>46</v>
      </c>
      <c r="K1648" s="39">
        <f t="shared" si="56"/>
        <v>0.86250000000291038</v>
      </c>
      <c r="L1648" s="15">
        <f t="shared" si="57"/>
        <v>0.86250000000291038</v>
      </c>
      <c r="M1648" s="16">
        <f>NETWORKDAYS.INTL(DATE(YEAR(H1648),MONTH(I1648),DAY(H1648)),DATE(YEAR(I1648),MONTH(I1648),DAY(I1648)),1,[1]LISTAFERIADOS!$B$2:$B$194)</f>
        <v>2</v>
      </c>
      <c r="N1648" s="17" t="str">
        <f>CONCATENATE(HOUR(Tabela132[[#This Row],[DATA INICIO]]),":",MINUTE(Tabela132[[#This Row],[DATA INICIO]]))</f>
        <v>18:2</v>
      </c>
      <c r="O1648" s="12"/>
    </row>
    <row r="1649" spans="1:15" ht="135" hidden="1" x14ac:dyDescent="0.25">
      <c r="A1649" s="34" t="s">
        <v>113</v>
      </c>
      <c r="B1649" s="38" t="s">
        <v>1090</v>
      </c>
      <c r="C1649" s="36" t="s">
        <v>222</v>
      </c>
      <c r="D1649" s="32" t="s">
        <v>47</v>
      </c>
      <c r="E1649" s="11" t="str">
        <f>CONCATENATE(Tabela132[[#This Row],[TRAMITE_SETOR]],"_Atualiz")</f>
        <v>CLC_Atualiz</v>
      </c>
      <c r="F1649" s="12" t="s">
        <v>48</v>
      </c>
      <c r="G1649" s="12"/>
      <c r="H1649" s="41">
        <v>42802.613888888889</v>
      </c>
      <c r="I1649" s="41">
        <v>42802.651388888888</v>
      </c>
      <c r="J1649" s="42" t="s">
        <v>660</v>
      </c>
      <c r="K1649" s="39">
        <f t="shared" si="56"/>
        <v>3.7499999998544808E-2</v>
      </c>
      <c r="L1649" s="15">
        <f t="shared" si="57"/>
        <v>3.7499999998544808E-2</v>
      </c>
      <c r="M1649" s="16">
        <f>NETWORKDAYS.INTL(DATE(YEAR(H1649),MONTH(I1649),DAY(H1649)),DATE(YEAR(I1649),MONTH(I1649),DAY(I1649)),1,[1]LISTAFERIADOS!$B$2:$B$194)</f>
        <v>1</v>
      </c>
      <c r="N1649" s="17" t="str">
        <f>CONCATENATE(HOUR(Tabela132[[#This Row],[DATA INICIO]]),":",MINUTE(Tabela132[[#This Row],[DATA INICIO]]))</f>
        <v>14:44</v>
      </c>
      <c r="O1649" s="12"/>
    </row>
    <row r="1650" spans="1:15" ht="60" hidden="1" x14ac:dyDescent="0.25">
      <c r="A1650" s="34" t="s">
        <v>113</v>
      </c>
      <c r="B1650" s="38" t="s">
        <v>1090</v>
      </c>
      <c r="C1650" s="36" t="s">
        <v>222</v>
      </c>
      <c r="D1650" s="32" t="s">
        <v>50</v>
      </c>
      <c r="E1650" s="11" t="str">
        <f>CONCATENATE(Tabela132[[#This Row],[TRAMITE_SETOR]],"_Atualiz")</f>
        <v>SC_Atualiz</v>
      </c>
      <c r="F1650" s="12" t="s">
        <v>51</v>
      </c>
      <c r="G1650" s="12"/>
      <c r="H1650" s="41">
        <v>42802.651388888888</v>
      </c>
      <c r="I1650" s="41">
        <v>42802.75277777778</v>
      </c>
      <c r="J1650" s="42" t="s">
        <v>1110</v>
      </c>
      <c r="K1650" s="39">
        <f t="shared" si="56"/>
        <v>0.10138888889196096</v>
      </c>
      <c r="L1650" s="15">
        <f t="shared" si="57"/>
        <v>0.10138888889196096</v>
      </c>
      <c r="M1650" s="16">
        <f>NETWORKDAYS.INTL(DATE(YEAR(H1650),MONTH(I1650),DAY(H1650)),DATE(YEAR(I1650),MONTH(I1650),DAY(I1650)),1,[1]LISTAFERIADOS!$B$2:$B$194)</f>
        <v>1</v>
      </c>
      <c r="N1650" s="17" t="str">
        <f>CONCATENATE(HOUR(Tabela132[[#This Row],[DATA INICIO]]),":",MINUTE(Tabela132[[#This Row],[DATA INICIO]]))</f>
        <v>15:38</v>
      </c>
      <c r="O1650" s="12"/>
    </row>
    <row r="1651" spans="1:15" ht="45" hidden="1" x14ac:dyDescent="0.25">
      <c r="A1651" s="34" t="s">
        <v>113</v>
      </c>
      <c r="B1651" s="38" t="s">
        <v>1090</v>
      </c>
      <c r="C1651" s="36" t="s">
        <v>222</v>
      </c>
      <c r="D1651" s="32" t="s">
        <v>47</v>
      </c>
      <c r="E1651" s="11" t="str">
        <f>CONCATENATE(Tabela132[[#This Row],[TRAMITE_SETOR]],"_Atualiz")</f>
        <v>CLC_Atualiz</v>
      </c>
      <c r="F1651" s="12" t="s">
        <v>48</v>
      </c>
      <c r="G1651" s="12"/>
      <c r="H1651" s="41">
        <v>42802.75277777778</v>
      </c>
      <c r="I1651" s="41">
        <v>42802.792361111111</v>
      </c>
      <c r="J1651" s="42" t="s">
        <v>726</v>
      </c>
      <c r="K1651" s="39">
        <f t="shared" si="56"/>
        <v>3.9583333331393078E-2</v>
      </c>
      <c r="L1651" s="15">
        <f t="shared" si="57"/>
        <v>3.9583333331393078E-2</v>
      </c>
      <c r="M1651" s="16">
        <f>NETWORKDAYS.INTL(DATE(YEAR(H1651),MONTH(I1651),DAY(H1651)),DATE(YEAR(I1651),MONTH(I1651),DAY(I1651)),1,[1]LISTAFERIADOS!$B$2:$B$194)</f>
        <v>1</v>
      </c>
      <c r="N1651" s="17" t="str">
        <f>CONCATENATE(HOUR(Tabela132[[#This Row],[DATA INICIO]]),":",MINUTE(Tabela132[[#This Row],[DATA INICIO]]))</f>
        <v>18:4</v>
      </c>
      <c r="O1651" s="12"/>
    </row>
    <row r="1652" spans="1:15" ht="30" hidden="1" x14ac:dyDescent="0.25">
      <c r="A1652" s="34" t="s">
        <v>113</v>
      </c>
      <c r="B1652" s="38" t="s">
        <v>1090</v>
      </c>
      <c r="C1652" s="36" t="s">
        <v>222</v>
      </c>
      <c r="D1652" s="32" t="s">
        <v>122</v>
      </c>
      <c r="E1652" s="11" t="str">
        <f>CONCATENATE(Tabela132[[#This Row],[TRAMITE_SETOR]],"_Atualiz")</f>
        <v>SECGA_Atualiz</v>
      </c>
      <c r="F1652" s="12" t="s">
        <v>123</v>
      </c>
      <c r="G1652" s="12"/>
      <c r="H1652" s="41">
        <v>42802.792361111111</v>
      </c>
      <c r="I1652" s="41">
        <v>42803.758333333331</v>
      </c>
      <c r="J1652" s="42" t="s">
        <v>127</v>
      </c>
      <c r="K1652" s="39">
        <f t="shared" si="56"/>
        <v>0.96597222222044365</v>
      </c>
      <c r="L1652" s="15">
        <f t="shared" si="57"/>
        <v>0.96597222222044365</v>
      </c>
      <c r="M1652" s="16">
        <f>NETWORKDAYS.INTL(DATE(YEAR(H1652),MONTH(I1652),DAY(H1652)),DATE(YEAR(I1652),MONTH(I1652),DAY(I1652)),1,[1]LISTAFERIADOS!$B$2:$B$194)</f>
        <v>2</v>
      </c>
      <c r="N1652" s="17" t="str">
        <f>CONCATENATE(HOUR(Tabela132[[#This Row],[DATA INICIO]]),":",MINUTE(Tabela132[[#This Row],[DATA INICIO]]))</f>
        <v>19:1</v>
      </c>
      <c r="O1652" s="12"/>
    </row>
    <row r="1653" spans="1:15" ht="60" hidden="1" x14ac:dyDescent="0.25">
      <c r="A1653" s="34" t="s">
        <v>113</v>
      </c>
      <c r="B1653" s="38" t="s">
        <v>1090</v>
      </c>
      <c r="C1653" s="36" t="s">
        <v>222</v>
      </c>
      <c r="D1653" s="32" t="s">
        <v>47</v>
      </c>
      <c r="E1653" s="11" t="str">
        <f>CONCATENATE(Tabela132[[#This Row],[TRAMITE_SETOR]],"_Atualiz")</f>
        <v>CLC_Atualiz</v>
      </c>
      <c r="F1653" s="12" t="s">
        <v>48</v>
      </c>
      <c r="G1653" s="12"/>
      <c r="H1653" s="41">
        <v>42803.758333333331</v>
      </c>
      <c r="I1653" s="41">
        <v>42803.801388888889</v>
      </c>
      <c r="J1653" s="42" t="s">
        <v>1111</v>
      </c>
      <c r="K1653" s="39">
        <f t="shared" si="56"/>
        <v>4.3055555557657499E-2</v>
      </c>
      <c r="L1653" s="15">
        <f t="shared" si="57"/>
        <v>4.3055555557657499E-2</v>
      </c>
      <c r="M1653" s="16">
        <f>NETWORKDAYS.INTL(DATE(YEAR(H1653),MONTH(I1653),DAY(H1653)),DATE(YEAR(I1653),MONTH(I1653),DAY(I1653)),1,[1]LISTAFERIADOS!$B$2:$B$194)</f>
        <v>1</v>
      </c>
      <c r="N1653" s="17" t="str">
        <f>CONCATENATE(HOUR(Tabela132[[#This Row],[DATA INICIO]]),":",MINUTE(Tabela132[[#This Row],[DATA INICIO]]))</f>
        <v>18:12</v>
      </c>
      <c r="O1653" s="12"/>
    </row>
    <row r="1654" spans="1:15" ht="60" hidden="1" x14ac:dyDescent="0.25">
      <c r="A1654" s="34" t="s">
        <v>113</v>
      </c>
      <c r="B1654" s="38" t="s">
        <v>1090</v>
      </c>
      <c r="C1654" s="36" t="s">
        <v>222</v>
      </c>
      <c r="D1654" s="32" t="s">
        <v>239</v>
      </c>
      <c r="E1654" s="11" t="str">
        <f>CONCATENATE(Tabela132[[#This Row],[TRAMITE_SETOR]],"_Atualiz")</f>
        <v>SLIC_Atualiz</v>
      </c>
      <c r="F1654" s="12" t="s">
        <v>240</v>
      </c>
      <c r="G1654" s="12"/>
      <c r="H1654" s="41">
        <v>42803.801388888889</v>
      </c>
      <c r="I1654" s="41">
        <v>42815.775000000001</v>
      </c>
      <c r="J1654" s="42" t="s">
        <v>1112</v>
      </c>
      <c r="K1654" s="39">
        <f t="shared" si="56"/>
        <v>11.973611111112405</v>
      </c>
      <c r="L1654" s="15">
        <f t="shared" si="57"/>
        <v>11.973611111112405</v>
      </c>
      <c r="M1654" s="16">
        <f>NETWORKDAYS.INTL(DATE(YEAR(H1654),MONTH(I1654),DAY(H1654)),DATE(YEAR(I1654),MONTH(I1654),DAY(I1654)),1,[1]LISTAFERIADOS!$B$2:$B$194)</f>
        <v>9</v>
      </c>
      <c r="N1654" s="17" t="str">
        <f>CONCATENATE(HOUR(Tabela132[[#This Row],[DATA INICIO]]),":",MINUTE(Tabela132[[#This Row],[DATA INICIO]]))</f>
        <v>19:14</v>
      </c>
      <c r="O1654" s="12"/>
    </row>
    <row r="1655" spans="1:15" ht="45" hidden="1" x14ac:dyDescent="0.25">
      <c r="A1655" s="34" t="s">
        <v>113</v>
      </c>
      <c r="B1655" s="38" t="s">
        <v>1090</v>
      </c>
      <c r="C1655" s="36" t="s">
        <v>222</v>
      </c>
      <c r="D1655" s="32" t="s">
        <v>54</v>
      </c>
      <c r="E1655" s="11" t="str">
        <f>CONCATENATE(Tabela132[[#This Row],[TRAMITE_SETOR]],"_Atualiz")</f>
        <v>SCON_Atualiz</v>
      </c>
      <c r="F1655" s="12" t="s">
        <v>55</v>
      </c>
      <c r="G1655" s="12"/>
      <c r="H1655" s="41">
        <v>42815.775000000001</v>
      </c>
      <c r="I1655" s="41">
        <v>42822.636111111111</v>
      </c>
      <c r="J1655" s="42" t="s">
        <v>1113</v>
      </c>
      <c r="K1655" s="39">
        <f t="shared" si="56"/>
        <v>6.8611111111094942</v>
      </c>
      <c r="L1655" s="15">
        <f t="shared" si="57"/>
        <v>6.8611111111094942</v>
      </c>
      <c r="M1655" s="16">
        <f>NETWORKDAYS.INTL(DATE(YEAR(H1655),MONTH(I1655),DAY(H1655)),DATE(YEAR(I1655),MONTH(I1655),DAY(I1655)),1,[1]LISTAFERIADOS!$B$2:$B$194)</f>
        <v>6</v>
      </c>
      <c r="N1655" s="17" t="str">
        <f>CONCATENATE(HOUR(Tabela132[[#This Row],[DATA INICIO]]),":",MINUTE(Tabela132[[#This Row],[DATA INICIO]]))</f>
        <v>18:36</v>
      </c>
      <c r="O1655" s="12"/>
    </row>
    <row r="1656" spans="1:15" ht="45" hidden="1" x14ac:dyDescent="0.25">
      <c r="A1656" s="34" t="s">
        <v>113</v>
      </c>
      <c r="B1656" s="38" t="s">
        <v>1090</v>
      </c>
      <c r="C1656" s="36" t="s">
        <v>222</v>
      </c>
      <c r="D1656" s="32" t="s">
        <v>239</v>
      </c>
      <c r="E1656" s="11" t="str">
        <f>CONCATENATE(Tabela132[[#This Row],[TRAMITE_SETOR]],"_Atualiz")</f>
        <v>SLIC_Atualiz</v>
      </c>
      <c r="F1656" s="12" t="s">
        <v>240</v>
      </c>
      <c r="G1656" s="12"/>
      <c r="H1656" s="41">
        <v>42822.636111111111</v>
      </c>
      <c r="I1656" s="41">
        <v>42822.772222222222</v>
      </c>
      <c r="J1656" s="42" t="s">
        <v>949</v>
      </c>
      <c r="K1656" s="39">
        <f t="shared" si="56"/>
        <v>0.13611111111094942</v>
      </c>
      <c r="L1656" s="15">
        <f t="shared" si="57"/>
        <v>0.13611111111094942</v>
      </c>
      <c r="M1656" s="16">
        <f>NETWORKDAYS.INTL(DATE(YEAR(H1656),MONTH(I1656),DAY(H1656)),DATE(YEAR(I1656),MONTH(I1656),DAY(I1656)),1,[1]LISTAFERIADOS!$B$2:$B$194)</f>
        <v>1</v>
      </c>
      <c r="N1656" s="17" t="str">
        <f>CONCATENATE(HOUR(Tabela132[[#This Row],[DATA INICIO]]),":",MINUTE(Tabela132[[#This Row],[DATA INICIO]]))</f>
        <v>15:16</v>
      </c>
      <c r="O1656" s="12"/>
    </row>
    <row r="1657" spans="1:15" hidden="1" x14ac:dyDescent="0.25">
      <c r="A1657" s="34" t="s">
        <v>113</v>
      </c>
      <c r="B1657" s="38" t="s">
        <v>1114</v>
      </c>
      <c r="C1657" s="10" t="s">
        <v>17</v>
      </c>
      <c r="D1657" s="11" t="s">
        <v>634</v>
      </c>
      <c r="E1657" s="11" t="str">
        <f>CONCATENATE(Tabela132[[#This Row],[TRAMITE_SETOR]],"_Atualiz")</f>
        <v>SMIN_Atualiz</v>
      </c>
      <c r="F1657" s="12" t="s">
        <v>693</v>
      </c>
      <c r="G1657" s="19" t="s">
        <v>26</v>
      </c>
      <c r="H1657" s="41">
        <v>42649.55972222222</v>
      </c>
      <c r="I1657" s="41">
        <v>42650.55972222222</v>
      </c>
      <c r="J1657" s="42" t="s">
        <v>20</v>
      </c>
      <c r="K1657" s="39">
        <f t="shared" si="56"/>
        <v>1</v>
      </c>
      <c r="L1657" s="15">
        <f t="shared" si="57"/>
        <v>1</v>
      </c>
      <c r="M1657" s="16">
        <f>NETWORKDAYS.INTL(DATE(YEAR(H1657),MONTH(I1657),DAY(H1657)),DATE(YEAR(I1657),MONTH(I1657),DAY(I1657)),1,[1]LISTAFERIADOS!$B$2:$B$194)</f>
        <v>2</v>
      </c>
      <c r="N1657" s="17" t="str">
        <f>CONCATENATE(HOUR(Tabela132[[#This Row],[DATA INICIO]]),":",MINUTE(Tabela132[[#This Row],[DATA INICIO]]))</f>
        <v>13:26</v>
      </c>
      <c r="O1657" s="12"/>
    </row>
    <row r="1658" spans="1:15" ht="30" hidden="1" x14ac:dyDescent="0.25">
      <c r="A1658" s="34" t="s">
        <v>113</v>
      </c>
      <c r="B1658" s="38" t="s">
        <v>1114</v>
      </c>
      <c r="C1658" s="10" t="s">
        <v>17</v>
      </c>
      <c r="D1658" s="11" t="s">
        <v>80</v>
      </c>
      <c r="E1658" s="11" t="str">
        <f>CONCATENATE(Tabela132[[#This Row],[TRAMITE_SETOR]],"_Atualiz")</f>
        <v>SAEO_Atualiz</v>
      </c>
      <c r="F1658" s="12" t="s">
        <v>81</v>
      </c>
      <c r="G1658" s="12"/>
      <c r="H1658" s="41">
        <v>42650.55972222222</v>
      </c>
      <c r="I1658" s="41">
        <v>42650.632638888892</v>
      </c>
      <c r="J1658" s="42" t="s">
        <v>82</v>
      </c>
      <c r="K1658" s="39">
        <f t="shared" si="56"/>
        <v>7.2916666671517305E-2</v>
      </c>
      <c r="L1658" s="15">
        <f t="shared" si="57"/>
        <v>7.2916666671517305E-2</v>
      </c>
      <c r="M1658" s="16">
        <f>NETWORKDAYS.INTL(DATE(YEAR(H1658),MONTH(I1658),DAY(H1658)),DATE(YEAR(I1658),MONTH(I1658),DAY(I1658)),1,[1]LISTAFERIADOS!$B$2:$B$194)</f>
        <v>1</v>
      </c>
      <c r="N1658" s="17" t="str">
        <f>CONCATENATE(HOUR(Tabela132[[#This Row],[DATA INICIO]]),":",MINUTE(Tabela132[[#This Row],[DATA INICIO]]))</f>
        <v>13:26</v>
      </c>
      <c r="O1658" s="12"/>
    </row>
    <row r="1659" spans="1:15" hidden="1" x14ac:dyDescent="0.25">
      <c r="A1659" s="34" t="s">
        <v>113</v>
      </c>
      <c r="B1659" s="38" t="s">
        <v>1114</v>
      </c>
      <c r="C1659" s="10" t="s">
        <v>17</v>
      </c>
      <c r="D1659" s="11" t="s">
        <v>317</v>
      </c>
      <c r="E1659" s="11" t="str">
        <f>CONCATENATE(Tabela132[[#This Row],[TRAMITE_SETOR]],"_Atualiz")</f>
        <v>SPCF_Atualiz</v>
      </c>
      <c r="F1659" s="12" t="s">
        <v>318</v>
      </c>
      <c r="G1659" s="12"/>
      <c r="H1659" s="41">
        <v>42650.632638888892</v>
      </c>
      <c r="I1659" s="41">
        <v>42653.531944444447</v>
      </c>
      <c r="J1659" s="42" t="s">
        <v>1115</v>
      </c>
      <c r="K1659" s="39">
        <f t="shared" si="56"/>
        <v>2.8993055555547471</v>
      </c>
      <c r="L1659" s="15">
        <f t="shared" si="57"/>
        <v>2.8993055555547471</v>
      </c>
      <c r="M1659" s="16">
        <f>NETWORKDAYS.INTL(DATE(YEAR(H1659),MONTH(I1659),DAY(H1659)),DATE(YEAR(I1659),MONTH(I1659),DAY(I1659)),1,[1]LISTAFERIADOS!$B$2:$B$194)</f>
        <v>2</v>
      </c>
      <c r="N1659" s="17" t="str">
        <f>CONCATENATE(HOUR(Tabela132[[#This Row],[DATA INICIO]]),":",MINUTE(Tabela132[[#This Row],[DATA INICIO]]))</f>
        <v>15:11</v>
      </c>
      <c r="O1659" s="12"/>
    </row>
    <row r="1660" spans="1:15" ht="45" hidden="1" x14ac:dyDescent="0.25">
      <c r="A1660" s="34" t="s">
        <v>113</v>
      </c>
      <c r="B1660" s="38" t="s">
        <v>1114</v>
      </c>
      <c r="C1660" s="10" t="s">
        <v>17</v>
      </c>
      <c r="D1660" s="11" t="s">
        <v>137</v>
      </c>
      <c r="E1660" s="11" t="str">
        <f>CONCATENATE(Tabela132[[#This Row],[TRAMITE_SETOR]],"_Atualiz")</f>
        <v>ACFIC_Atualiz</v>
      </c>
      <c r="F1660" s="12" t="s">
        <v>138</v>
      </c>
      <c r="G1660" s="12"/>
      <c r="H1660" s="41">
        <v>42653.531944444447</v>
      </c>
      <c r="I1660" s="41">
        <v>42653.634027777778</v>
      </c>
      <c r="J1660" s="42" t="s">
        <v>1116</v>
      </c>
      <c r="K1660" s="39">
        <f t="shared" si="56"/>
        <v>0.10208333333139308</v>
      </c>
      <c r="L1660" s="15">
        <f t="shared" si="57"/>
        <v>0.10208333333139308</v>
      </c>
      <c r="M1660" s="16">
        <f>NETWORKDAYS.INTL(DATE(YEAR(H1660),MONTH(I1660),DAY(H1660)),DATE(YEAR(I1660),MONTH(I1660),DAY(I1660)),1,[1]LISTAFERIADOS!$B$2:$B$194)</f>
        <v>1</v>
      </c>
      <c r="N1660" s="17" t="str">
        <f>CONCATENATE(HOUR(Tabela132[[#This Row],[DATA INICIO]]),":",MINUTE(Tabela132[[#This Row],[DATA INICIO]]))</f>
        <v>12:46</v>
      </c>
      <c r="O1660" s="12"/>
    </row>
    <row r="1661" spans="1:15" ht="75" hidden="1" x14ac:dyDescent="0.25">
      <c r="A1661" s="34" t="s">
        <v>113</v>
      </c>
      <c r="B1661" s="38" t="s">
        <v>1114</v>
      </c>
      <c r="C1661" s="10" t="s">
        <v>17</v>
      </c>
      <c r="D1661" s="11" t="s">
        <v>375</v>
      </c>
      <c r="E1661" s="11" t="str">
        <f>CONCATENATE(Tabela132[[#This Row],[TRAMITE_SETOR]],"_Atualiz")</f>
        <v>SGMC_Atualiz</v>
      </c>
      <c r="F1661" s="12" t="s">
        <v>376</v>
      </c>
      <c r="G1661" s="12"/>
      <c r="H1661" s="41">
        <v>42653.634027777778</v>
      </c>
      <c r="I1661" s="41">
        <v>42653.692361111112</v>
      </c>
      <c r="J1661" s="42" t="s">
        <v>1117</v>
      </c>
      <c r="K1661" s="39">
        <f t="shared" si="56"/>
        <v>5.8333333334303461E-2</v>
      </c>
      <c r="L1661" s="15">
        <f t="shared" si="57"/>
        <v>5.8333333334303461E-2</v>
      </c>
      <c r="M1661" s="16">
        <f>NETWORKDAYS.INTL(DATE(YEAR(H1661),MONTH(I1661),DAY(H1661)),DATE(YEAR(I1661),MONTH(I1661),DAY(I1661)),1,[1]LISTAFERIADOS!$B$2:$B$194)</f>
        <v>1</v>
      </c>
      <c r="N1661" s="17" t="str">
        <f>CONCATENATE(HOUR(Tabela132[[#This Row],[DATA INICIO]]),":",MINUTE(Tabela132[[#This Row],[DATA INICIO]]))</f>
        <v>15:13</v>
      </c>
      <c r="O1661" s="12"/>
    </row>
    <row r="1662" spans="1:15" ht="105" hidden="1" x14ac:dyDescent="0.25">
      <c r="A1662" s="34" t="s">
        <v>113</v>
      </c>
      <c r="B1662" s="38" t="s">
        <v>1114</v>
      </c>
      <c r="C1662" s="10" t="s">
        <v>17</v>
      </c>
      <c r="D1662" s="11" t="s">
        <v>384</v>
      </c>
      <c r="E1662" s="11" t="str">
        <f>CONCATENATE(Tabela132[[#This Row],[TRAMITE_SETOR]],"_Atualiz")</f>
        <v>CMP_Atualiz</v>
      </c>
      <c r="F1662" s="12" t="s">
        <v>385</v>
      </c>
      <c r="G1662" s="12"/>
      <c r="H1662" s="41">
        <v>42653.692361111112</v>
      </c>
      <c r="I1662" s="41">
        <v>42653.804861111108</v>
      </c>
      <c r="J1662" s="42" t="s">
        <v>1118</v>
      </c>
      <c r="K1662" s="39">
        <f t="shared" si="56"/>
        <v>0.11249999999563443</v>
      </c>
      <c r="L1662" s="15">
        <f t="shared" si="57"/>
        <v>0.11249999999563443</v>
      </c>
      <c r="M1662" s="16">
        <f>NETWORKDAYS.INTL(DATE(YEAR(H1662),MONTH(I1662),DAY(H1662)),DATE(YEAR(I1662),MONTH(I1662),DAY(I1662)),1,[1]LISTAFERIADOS!$B$2:$B$194)</f>
        <v>1</v>
      </c>
      <c r="N1662" s="17" t="str">
        <f>CONCATENATE(HOUR(Tabela132[[#This Row],[DATA INICIO]]),":",MINUTE(Tabela132[[#This Row],[DATA INICIO]]))</f>
        <v>16:37</v>
      </c>
      <c r="O1662" s="12"/>
    </row>
    <row r="1663" spans="1:15" ht="45" hidden="1" x14ac:dyDescent="0.25">
      <c r="A1663" s="34" t="s">
        <v>113</v>
      </c>
      <c r="B1663" s="38" t="s">
        <v>1114</v>
      </c>
      <c r="C1663" s="10" t="s">
        <v>17</v>
      </c>
      <c r="D1663" s="11" t="s">
        <v>317</v>
      </c>
      <c r="E1663" s="11" t="str">
        <f>CONCATENATE(Tabela132[[#This Row],[TRAMITE_SETOR]],"_Atualiz")</f>
        <v>SPCF_Atualiz</v>
      </c>
      <c r="F1663" s="12" t="s">
        <v>318</v>
      </c>
      <c r="G1663" s="12"/>
      <c r="H1663" s="41">
        <v>42653.804861111108</v>
      </c>
      <c r="I1663" s="41">
        <v>42654.634722222225</v>
      </c>
      <c r="J1663" s="42" t="s">
        <v>1119</v>
      </c>
      <c r="K1663" s="39">
        <f t="shared" si="56"/>
        <v>0.82986111111677019</v>
      </c>
      <c r="L1663" s="15">
        <f t="shared" si="57"/>
        <v>0.82986111111677019</v>
      </c>
      <c r="M1663" s="16">
        <f>NETWORKDAYS.INTL(DATE(YEAR(H1663),MONTH(I1663),DAY(H1663)),DATE(YEAR(I1663),MONTH(I1663),DAY(I1663)),1,[1]LISTAFERIADOS!$B$2:$B$194)</f>
        <v>2</v>
      </c>
      <c r="N1663" s="17" t="str">
        <f>CONCATENATE(HOUR(Tabela132[[#This Row],[DATA INICIO]]),":",MINUTE(Tabela132[[#This Row],[DATA INICIO]]))</f>
        <v>19:19</v>
      </c>
      <c r="O1663" s="12"/>
    </row>
    <row r="1664" spans="1:15" ht="45" hidden="1" x14ac:dyDescent="0.25">
      <c r="A1664" s="34" t="s">
        <v>113</v>
      </c>
      <c r="B1664" s="38" t="s">
        <v>1114</v>
      </c>
      <c r="C1664" s="10" t="s">
        <v>17</v>
      </c>
      <c r="D1664" s="11" t="s">
        <v>137</v>
      </c>
      <c r="E1664" s="11" t="str">
        <f>CONCATENATE(Tabela132[[#This Row],[TRAMITE_SETOR]],"_Atualiz")</f>
        <v>ACFIC_Atualiz</v>
      </c>
      <c r="F1664" s="12" t="s">
        <v>138</v>
      </c>
      <c r="G1664" s="12"/>
      <c r="H1664" s="41">
        <v>42654.634722222225</v>
      </c>
      <c r="I1664" s="41">
        <v>42654.725694444445</v>
      </c>
      <c r="J1664" s="42" t="s">
        <v>1120</v>
      </c>
      <c r="K1664" s="39">
        <f t="shared" si="56"/>
        <v>9.0972222220443655E-2</v>
      </c>
      <c r="L1664" s="15">
        <f t="shared" si="57"/>
        <v>9.0972222220443655E-2</v>
      </c>
      <c r="M1664" s="16">
        <f>NETWORKDAYS.INTL(DATE(YEAR(H1664),MONTH(I1664),DAY(H1664)),DATE(YEAR(I1664),MONTH(I1664),DAY(I1664)),1,[1]LISTAFERIADOS!$B$2:$B$194)</f>
        <v>1</v>
      </c>
      <c r="N1664" s="17" t="str">
        <f>CONCATENATE(HOUR(Tabela132[[#This Row],[DATA INICIO]]),":",MINUTE(Tabela132[[#This Row],[DATA INICIO]]))</f>
        <v>15:14</v>
      </c>
      <c r="O1664" s="12"/>
    </row>
    <row r="1665" spans="1:15" ht="60" hidden="1" x14ac:dyDescent="0.25">
      <c r="A1665" s="34" t="s">
        <v>113</v>
      </c>
      <c r="B1665" s="38" t="s">
        <v>1114</v>
      </c>
      <c r="C1665" s="10" t="s">
        <v>17</v>
      </c>
      <c r="D1665" s="11" t="s">
        <v>320</v>
      </c>
      <c r="E1665" s="11" t="str">
        <f>CONCATENATE(Tabela132[[#This Row],[TRAMITE_SETOR]],"_Atualiz")</f>
        <v>CFIC_Atualiz</v>
      </c>
      <c r="F1665" s="12" t="s">
        <v>321</v>
      </c>
      <c r="G1665" s="12"/>
      <c r="H1665" s="41">
        <v>42654.725694444445</v>
      </c>
      <c r="I1665" s="41">
        <v>42654.736111111109</v>
      </c>
      <c r="J1665" s="42" t="s">
        <v>1121</v>
      </c>
      <c r="K1665" s="39">
        <f t="shared" si="56"/>
        <v>1.0416666664241347E-2</v>
      </c>
      <c r="L1665" s="15">
        <f t="shared" si="57"/>
        <v>1.0416666664241347E-2</v>
      </c>
      <c r="M1665" s="16">
        <f>NETWORKDAYS.INTL(DATE(YEAR(H1665),MONTH(I1665),DAY(H1665)),DATE(YEAR(I1665),MONTH(I1665),DAY(I1665)),1,[1]LISTAFERIADOS!$B$2:$B$194)</f>
        <v>1</v>
      </c>
      <c r="N1665" s="17" t="str">
        <f>CONCATENATE(HOUR(Tabela132[[#This Row],[DATA INICIO]]),":",MINUTE(Tabela132[[#This Row],[DATA INICIO]]))</f>
        <v>17:25</v>
      </c>
      <c r="O1665" s="12"/>
    </row>
    <row r="1666" spans="1:15" ht="30" hidden="1" x14ac:dyDescent="0.25">
      <c r="A1666" s="34" t="s">
        <v>113</v>
      </c>
      <c r="B1666" s="38" t="s">
        <v>1114</v>
      </c>
      <c r="C1666" s="10" t="s">
        <v>17</v>
      </c>
      <c r="D1666" s="11" t="s">
        <v>1122</v>
      </c>
      <c r="E1666" s="11" t="str">
        <f>CONCATENATE(Tabela132[[#This Row],[TRAMITE_SETOR]],"_Atualiz")</f>
        <v>SAEF_Atualiz</v>
      </c>
      <c r="F1666" s="12" t="s">
        <v>1123</v>
      </c>
      <c r="G1666" s="12"/>
      <c r="H1666" s="41">
        <v>42654.736111111109</v>
      </c>
      <c r="I1666" s="41">
        <v>42654.799305555556</v>
      </c>
      <c r="J1666" s="42" t="s">
        <v>1124</v>
      </c>
      <c r="K1666" s="39">
        <f t="shared" si="56"/>
        <v>6.3194444446708076E-2</v>
      </c>
      <c r="L1666" s="15">
        <f t="shared" si="57"/>
        <v>6.3194444446708076E-2</v>
      </c>
      <c r="M1666" s="16">
        <f>NETWORKDAYS.INTL(DATE(YEAR(H1666),MONTH(I1666),DAY(H1666)),DATE(YEAR(I1666),MONTH(I1666),DAY(I1666)),1,[1]LISTAFERIADOS!$B$2:$B$194)</f>
        <v>1</v>
      </c>
      <c r="N1666" s="17" t="str">
        <f>CONCATENATE(HOUR(Tabela132[[#This Row],[DATA INICIO]]),":",MINUTE(Tabela132[[#This Row],[DATA INICIO]]))</f>
        <v>17:40</v>
      </c>
      <c r="O1666" s="12"/>
    </row>
    <row r="1667" spans="1:15" ht="60" hidden="1" x14ac:dyDescent="0.25">
      <c r="A1667" s="34" t="s">
        <v>113</v>
      </c>
      <c r="B1667" s="38" t="s">
        <v>1114</v>
      </c>
      <c r="C1667" s="10" t="s">
        <v>17</v>
      </c>
      <c r="D1667" s="11" t="s">
        <v>135</v>
      </c>
      <c r="E1667" s="11" t="str">
        <f>CONCATENATE(Tabela132[[#This Row],[TRAMITE_SETOR]],"_Atualiz")</f>
        <v>SACONT_Atualiz</v>
      </c>
      <c r="F1667" s="12" t="s">
        <v>136</v>
      </c>
      <c r="G1667" s="12"/>
      <c r="H1667" s="41">
        <v>42654.799305555556</v>
      </c>
      <c r="I1667" s="41">
        <v>42656.88958333333</v>
      </c>
      <c r="J1667" s="42" t="s">
        <v>1125</v>
      </c>
      <c r="K1667" s="39">
        <f t="shared" si="56"/>
        <v>2.0902777777737356</v>
      </c>
      <c r="L1667" s="15">
        <f t="shared" si="57"/>
        <v>2.0902777777737356</v>
      </c>
      <c r="M1667" s="16">
        <f>NETWORKDAYS.INTL(DATE(YEAR(H1667),MONTH(I1667),DAY(H1667)),DATE(YEAR(I1667),MONTH(I1667),DAY(I1667)),1,[1]LISTAFERIADOS!$B$2:$B$194)</f>
        <v>2</v>
      </c>
      <c r="N1667" s="17" t="str">
        <f>CONCATENATE(HOUR(Tabela132[[#This Row],[DATA INICIO]]),":",MINUTE(Tabela132[[#This Row],[DATA INICIO]]))</f>
        <v>19:11</v>
      </c>
      <c r="O1667" s="12"/>
    </row>
    <row r="1668" spans="1:15" ht="105" hidden="1" x14ac:dyDescent="0.25">
      <c r="A1668" s="34" t="s">
        <v>113</v>
      </c>
      <c r="B1668" s="38" t="s">
        <v>1114</v>
      </c>
      <c r="C1668" s="10" t="s">
        <v>17</v>
      </c>
      <c r="D1668" s="11" t="s">
        <v>80</v>
      </c>
      <c r="E1668" s="11" t="str">
        <f>CONCATENATE(Tabela132[[#This Row],[TRAMITE_SETOR]],"_Atualiz")</f>
        <v>SAEO_Atualiz</v>
      </c>
      <c r="F1668" s="12" t="s">
        <v>81</v>
      </c>
      <c r="G1668" s="12"/>
      <c r="H1668" s="41">
        <v>42656.88958333333</v>
      </c>
      <c r="I1668" s="41">
        <v>42657.542361111111</v>
      </c>
      <c r="J1668" s="42" t="s">
        <v>1126</v>
      </c>
      <c r="K1668" s="39">
        <f t="shared" si="56"/>
        <v>0.65277777778101154</v>
      </c>
      <c r="L1668" s="15">
        <f t="shared" si="57"/>
        <v>0.65277777778101154</v>
      </c>
      <c r="M1668" s="16">
        <f>NETWORKDAYS.INTL(DATE(YEAR(H1668),MONTH(I1668),DAY(H1668)),DATE(YEAR(I1668),MONTH(I1668),DAY(I1668)),1,[1]LISTAFERIADOS!$B$2:$B$194)</f>
        <v>2</v>
      </c>
      <c r="N1668" s="17" t="str">
        <f>CONCATENATE(HOUR(Tabela132[[#This Row],[DATA INICIO]]),":",MINUTE(Tabela132[[#This Row],[DATA INICIO]]))</f>
        <v>21:21</v>
      </c>
      <c r="O1668" s="12"/>
    </row>
    <row r="1669" spans="1:15" ht="45" hidden="1" x14ac:dyDescent="0.25">
      <c r="A1669" s="34" t="s">
        <v>113</v>
      </c>
      <c r="B1669" s="38" t="s">
        <v>1114</v>
      </c>
      <c r="C1669" s="10" t="s">
        <v>17</v>
      </c>
      <c r="D1669" s="11" t="s">
        <v>634</v>
      </c>
      <c r="E1669" s="11" t="str">
        <f>CONCATENATE(Tabela132[[#This Row],[TRAMITE_SETOR]],"_Atualiz")</f>
        <v>SMIN_Atualiz</v>
      </c>
      <c r="F1669" s="12" t="s">
        <v>693</v>
      </c>
      <c r="G1669" s="19" t="s">
        <v>26</v>
      </c>
      <c r="H1669" s="41">
        <v>42657.542361111111</v>
      </c>
      <c r="I1669" s="41">
        <v>42710.704861111109</v>
      </c>
      <c r="J1669" s="42" t="s">
        <v>1127</v>
      </c>
      <c r="K1669" s="39">
        <f t="shared" si="56"/>
        <v>53.162499999998545</v>
      </c>
      <c r="L1669" s="15">
        <f t="shared" si="57"/>
        <v>53.162499999998545</v>
      </c>
      <c r="M1669" s="16">
        <f>NETWORKDAYS.INTL(DATE(YEAR(H1669),MONTH(I1669),DAY(H1669)),DATE(YEAR(I1669),MONTH(I1669),DAY(I1669)),1,[1]LISTAFERIADOS!$B$2:$B$194)</f>
        <v>-6</v>
      </c>
      <c r="N1669" s="17" t="str">
        <f>CONCATENATE(HOUR(Tabela132[[#This Row],[DATA INICIO]]),":",MINUTE(Tabela132[[#This Row],[DATA INICIO]]))</f>
        <v>13:1</v>
      </c>
      <c r="O1669" s="12"/>
    </row>
    <row r="1670" spans="1:15" ht="30" hidden="1" x14ac:dyDescent="0.25">
      <c r="A1670" s="34" t="s">
        <v>113</v>
      </c>
      <c r="B1670" s="38" t="s">
        <v>1114</v>
      </c>
      <c r="C1670" s="10" t="s">
        <v>17</v>
      </c>
      <c r="D1670" s="11" t="s">
        <v>80</v>
      </c>
      <c r="E1670" s="11" t="str">
        <f>CONCATENATE(Tabela132[[#This Row],[TRAMITE_SETOR]],"_Atualiz")</f>
        <v>SAEO_Atualiz</v>
      </c>
      <c r="F1670" s="12" t="s">
        <v>81</v>
      </c>
      <c r="G1670" s="12"/>
      <c r="H1670" s="41">
        <v>42710.704861111109</v>
      </c>
      <c r="I1670" s="41">
        <v>42710.802777777775</v>
      </c>
      <c r="J1670" s="42" t="s">
        <v>82</v>
      </c>
      <c r="K1670" s="39">
        <f t="shared" si="56"/>
        <v>9.7916666665696539E-2</v>
      </c>
      <c r="L1670" s="15">
        <f t="shared" si="57"/>
        <v>9.7916666665696539E-2</v>
      </c>
      <c r="M1670" s="16">
        <f>NETWORKDAYS.INTL(DATE(YEAR(H1670),MONTH(I1670),DAY(H1670)),DATE(YEAR(I1670),MONTH(I1670),DAY(I1670)),1,[1]LISTAFERIADOS!$B$2:$B$194)</f>
        <v>1</v>
      </c>
      <c r="N1670" s="17" t="str">
        <f>CONCATENATE(HOUR(Tabela132[[#This Row],[DATA INICIO]]),":",MINUTE(Tabela132[[#This Row],[DATA INICIO]]))</f>
        <v>16:55</v>
      </c>
      <c r="O1670" s="12"/>
    </row>
    <row r="1671" spans="1:15" ht="45" hidden="1" x14ac:dyDescent="0.25">
      <c r="A1671" s="34" t="s">
        <v>113</v>
      </c>
      <c r="B1671" s="38" t="s">
        <v>1114</v>
      </c>
      <c r="C1671" s="10" t="s">
        <v>17</v>
      </c>
      <c r="D1671" s="11" t="s">
        <v>317</v>
      </c>
      <c r="E1671" s="11" t="str">
        <f>CONCATENATE(Tabela132[[#This Row],[TRAMITE_SETOR]],"_Atualiz")</f>
        <v>SPCF_Atualiz</v>
      </c>
      <c r="F1671" s="12" t="s">
        <v>318</v>
      </c>
      <c r="G1671" s="12"/>
      <c r="H1671" s="41">
        <v>42710.802777777775</v>
      </c>
      <c r="I1671" s="41">
        <v>42713.668749999997</v>
      </c>
      <c r="J1671" s="42" t="s">
        <v>1128</v>
      </c>
      <c r="K1671" s="39">
        <f t="shared" si="56"/>
        <v>2.8659722222218988</v>
      </c>
      <c r="L1671" s="15">
        <f t="shared" si="57"/>
        <v>2.8659722222218988</v>
      </c>
      <c r="M1671" s="16">
        <f>NETWORKDAYS.INTL(DATE(YEAR(H1671),MONTH(I1671),DAY(H1671)),DATE(YEAR(I1671),MONTH(I1671),DAY(I1671)),1,[1]LISTAFERIADOS!$B$2:$B$194)</f>
        <v>3</v>
      </c>
      <c r="N1671" s="17" t="str">
        <f>CONCATENATE(HOUR(Tabela132[[#This Row],[DATA INICIO]]),":",MINUTE(Tabela132[[#This Row],[DATA INICIO]]))</f>
        <v>19:16</v>
      </c>
      <c r="O1671" s="12"/>
    </row>
    <row r="1672" spans="1:15" ht="45" hidden="1" x14ac:dyDescent="0.25">
      <c r="A1672" s="34" t="s">
        <v>113</v>
      </c>
      <c r="B1672" s="38" t="s">
        <v>1114</v>
      </c>
      <c r="C1672" s="10" t="s">
        <v>17</v>
      </c>
      <c r="D1672" s="11" t="s">
        <v>137</v>
      </c>
      <c r="E1672" s="11" t="str">
        <f>CONCATENATE(Tabela132[[#This Row],[TRAMITE_SETOR]],"_Atualiz")</f>
        <v>ACFIC_Atualiz</v>
      </c>
      <c r="F1672" s="12" t="s">
        <v>138</v>
      </c>
      <c r="G1672" s="12"/>
      <c r="H1672" s="41">
        <v>42713.668749999997</v>
      </c>
      <c r="I1672" s="41">
        <v>42716.706250000003</v>
      </c>
      <c r="J1672" s="42" t="s">
        <v>1120</v>
      </c>
      <c r="K1672" s="39">
        <f t="shared" si="56"/>
        <v>3.0375000000058208</v>
      </c>
      <c r="L1672" s="15">
        <f t="shared" si="57"/>
        <v>3.0375000000058208</v>
      </c>
      <c r="M1672" s="16">
        <f>NETWORKDAYS.INTL(DATE(YEAR(H1672),MONTH(I1672),DAY(H1672)),DATE(YEAR(I1672),MONTH(I1672),DAY(I1672)),1,[1]LISTAFERIADOS!$B$2:$B$194)</f>
        <v>2</v>
      </c>
      <c r="N1672" s="17" t="str">
        <f>CONCATENATE(HOUR(Tabela132[[#This Row],[DATA INICIO]]),":",MINUTE(Tabela132[[#This Row],[DATA INICIO]]))</f>
        <v>16:3</v>
      </c>
      <c r="O1672" s="12"/>
    </row>
    <row r="1673" spans="1:15" ht="90" hidden="1" x14ac:dyDescent="0.25">
      <c r="A1673" s="34" t="s">
        <v>113</v>
      </c>
      <c r="B1673" s="38" t="s">
        <v>1114</v>
      </c>
      <c r="C1673" s="10" t="s">
        <v>17</v>
      </c>
      <c r="D1673" s="11" t="s">
        <v>320</v>
      </c>
      <c r="E1673" s="11" t="str">
        <f>CONCATENATE(Tabela132[[#This Row],[TRAMITE_SETOR]],"_Atualiz")</f>
        <v>CFIC_Atualiz</v>
      </c>
      <c r="F1673" s="12" t="s">
        <v>321</v>
      </c>
      <c r="G1673" s="12"/>
      <c r="H1673" s="41">
        <v>42716.706250000003</v>
      </c>
      <c r="I1673" s="41">
        <v>42717.473611111112</v>
      </c>
      <c r="J1673" s="42" t="s">
        <v>1129</v>
      </c>
      <c r="K1673" s="39">
        <f t="shared" si="56"/>
        <v>0.76736111110949423</v>
      </c>
      <c r="L1673" s="15">
        <f t="shared" si="57"/>
        <v>0.76736111110949423</v>
      </c>
      <c r="M1673" s="16">
        <f>NETWORKDAYS.INTL(DATE(YEAR(H1673),MONTH(I1673),DAY(H1673)),DATE(YEAR(I1673),MONTH(I1673),DAY(I1673)),1,[1]LISTAFERIADOS!$B$2:$B$194)</f>
        <v>2</v>
      </c>
      <c r="N1673" s="17" t="str">
        <f>CONCATENATE(HOUR(Tabela132[[#This Row],[DATA INICIO]]),":",MINUTE(Tabela132[[#This Row],[DATA INICIO]]))</f>
        <v>16:57</v>
      </c>
      <c r="O1673" s="12"/>
    </row>
    <row r="1674" spans="1:15" ht="30" hidden="1" x14ac:dyDescent="0.25">
      <c r="A1674" s="34" t="s">
        <v>113</v>
      </c>
      <c r="B1674" s="38" t="s">
        <v>1114</v>
      </c>
      <c r="C1674" s="10" t="s">
        <v>17</v>
      </c>
      <c r="D1674" s="11" t="s">
        <v>1122</v>
      </c>
      <c r="E1674" s="11" t="str">
        <f>CONCATENATE(Tabela132[[#This Row],[TRAMITE_SETOR]],"_Atualiz")</f>
        <v>SAEF_Atualiz</v>
      </c>
      <c r="F1674" s="12" t="s">
        <v>1123</v>
      </c>
      <c r="G1674" s="12"/>
      <c r="H1674" s="41">
        <v>42717.473611111112</v>
      </c>
      <c r="I1674" s="41">
        <v>42717.56527777778</v>
      </c>
      <c r="J1674" s="42" t="s">
        <v>1124</v>
      </c>
      <c r="K1674" s="39">
        <f t="shared" si="56"/>
        <v>9.1666666667151731E-2</v>
      </c>
      <c r="L1674" s="15">
        <f t="shared" si="57"/>
        <v>9.1666666667151731E-2</v>
      </c>
      <c r="M1674" s="16">
        <f>NETWORKDAYS.INTL(DATE(YEAR(H1674),MONTH(I1674),DAY(H1674)),DATE(YEAR(I1674),MONTH(I1674),DAY(I1674)),1,[1]LISTAFERIADOS!$B$2:$B$194)</f>
        <v>1</v>
      </c>
      <c r="N1674" s="17" t="str">
        <f>CONCATENATE(HOUR(Tabela132[[#This Row],[DATA INICIO]]),":",MINUTE(Tabela132[[#This Row],[DATA INICIO]]))</f>
        <v>11:22</v>
      </c>
      <c r="O1674" s="12"/>
    </row>
    <row r="1675" spans="1:15" ht="90" hidden="1" x14ac:dyDescent="0.25">
      <c r="A1675" s="34" t="s">
        <v>113</v>
      </c>
      <c r="B1675" s="38" t="s">
        <v>1114</v>
      </c>
      <c r="C1675" s="10" t="s">
        <v>17</v>
      </c>
      <c r="D1675" s="11" t="s">
        <v>634</v>
      </c>
      <c r="E1675" s="11" t="str">
        <f>CONCATENATE(Tabela132[[#This Row],[TRAMITE_SETOR]],"_Atualiz")</f>
        <v>SMIN_Atualiz</v>
      </c>
      <c r="F1675" s="12" t="s">
        <v>693</v>
      </c>
      <c r="G1675" s="19" t="s">
        <v>26</v>
      </c>
      <c r="H1675" s="41">
        <v>42717.56527777778</v>
      </c>
      <c r="I1675" s="41">
        <v>42719.495138888888</v>
      </c>
      <c r="J1675" s="42" t="s">
        <v>1130</v>
      </c>
      <c r="K1675" s="39">
        <f t="shared" si="56"/>
        <v>1.929861111108039</v>
      </c>
      <c r="L1675" s="15">
        <f t="shared" si="57"/>
        <v>1.929861111108039</v>
      </c>
      <c r="M1675" s="16">
        <f>NETWORKDAYS.INTL(DATE(YEAR(H1675),MONTH(I1675),DAY(H1675)),DATE(YEAR(I1675),MONTH(I1675),DAY(I1675)),1,[1]LISTAFERIADOS!$B$2:$B$194)</f>
        <v>3</v>
      </c>
      <c r="N1675" s="17" t="str">
        <f>CONCATENATE(HOUR(Tabela132[[#This Row],[DATA INICIO]]),":",MINUTE(Tabela132[[#This Row],[DATA INICIO]]))</f>
        <v>13:34</v>
      </c>
      <c r="O1675" s="12"/>
    </row>
    <row r="1676" spans="1:15" ht="30" hidden="1" x14ac:dyDescent="0.25">
      <c r="A1676" s="34" t="s">
        <v>113</v>
      </c>
      <c r="B1676" s="38" t="s">
        <v>1114</v>
      </c>
      <c r="C1676" s="10" t="s">
        <v>17</v>
      </c>
      <c r="D1676" s="11" t="s">
        <v>80</v>
      </c>
      <c r="E1676" s="11" t="str">
        <f>CONCATENATE(Tabela132[[#This Row],[TRAMITE_SETOR]],"_Atualiz")</f>
        <v>SAEO_Atualiz</v>
      </c>
      <c r="F1676" s="12" t="s">
        <v>81</v>
      </c>
      <c r="G1676" s="12"/>
      <c r="H1676" s="41">
        <v>42719.495138888888</v>
      </c>
      <c r="I1676" s="41">
        <v>42719.65347222222</v>
      </c>
      <c r="J1676" s="42" t="s">
        <v>82</v>
      </c>
      <c r="K1676" s="39">
        <f t="shared" si="56"/>
        <v>0.15833333333284827</v>
      </c>
      <c r="L1676" s="15">
        <f t="shared" si="57"/>
        <v>0.15833333333284827</v>
      </c>
      <c r="M1676" s="16">
        <f>NETWORKDAYS.INTL(DATE(YEAR(H1676),MONTH(I1676),DAY(H1676)),DATE(YEAR(I1676),MONTH(I1676),DAY(I1676)),1,[1]LISTAFERIADOS!$B$2:$B$194)</f>
        <v>1</v>
      </c>
      <c r="N1676" s="17" t="str">
        <f>CONCATENATE(HOUR(Tabela132[[#This Row],[DATA INICIO]]),":",MINUTE(Tabela132[[#This Row],[DATA INICIO]]))</f>
        <v>11:53</v>
      </c>
      <c r="O1676" s="12"/>
    </row>
    <row r="1677" spans="1:15" ht="45" hidden="1" x14ac:dyDescent="0.25">
      <c r="A1677" s="34" t="s">
        <v>113</v>
      </c>
      <c r="B1677" s="38" t="s">
        <v>1114</v>
      </c>
      <c r="C1677" s="10" t="s">
        <v>17</v>
      </c>
      <c r="D1677" s="11" t="s">
        <v>317</v>
      </c>
      <c r="E1677" s="11" t="str">
        <f>CONCATENATE(Tabela132[[#This Row],[TRAMITE_SETOR]],"_Atualiz")</f>
        <v>SPCF_Atualiz</v>
      </c>
      <c r="F1677" s="12" t="s">
        <v>318</v>
      </c>
      <c r="G1677" s="12"/>
      <c r="H1677" s="41">
        <v>42719.65347222222</v>
      </c>
      <c r="I1677" s="41">
        <v>42723.761805555558</v>
      </c>
      <c r="J1677" s="42" t="s">
        <v>1128</v>
      </c>
      <c r="K1677" s="39">
        <f t="shared" si="56"/>
        <v>4.1083333333372138</v>
      </c>
      <c r="L1677" s="15">
        <f t="shared" si="57"/>
        <v>4.1083333333372138</v>
      </c>
      <c r="M1677" s="16">
        <f>NETWORKDAYS.INTL(DATE(YEAR(H1677),MONTH(I1677),DAY(H1677)),DATE(YEAR(I1677),MONTH(I1677),DAY(I1677)),1,[1]LISTAFERIADOS!$B$2:$B$194)</f>
        <v>3</v>
      </c>
      <c r="N1677" s="17" t="str">
        <f>CONCATENATE(HOUR(Tabela132[[#This Row],[DATA INICIO]]),":",MINUTE(Tabela132[[#This Row],[DATA INICIO]]))</f>
        <v>15:41</v>
      </c>
      <c r="O1677" s="12"/>
    </row>
    <row r="1678" spans="1:15" hidden="1" x14ac:dyDescent="0.25">
      <c r="A1678" s="34" t="s">
        <v>113</v>
      </c>
      <c r="B1678" s="38" t="s">
        <v>1114</v>
      </c>
      <c r="C1678" s="10" t="s">
        <v>17</v>
      </c>
      <c r="D1678" s="11" t="s">
        <v>137</v>
      </c>
      <c r="E1678" s="11" t="str">
        <f>CONCATENATE(Tabela132[[#This Row],[TRAMITE_SETOR]],"_Atualiz")</f>
        <v>ACFIC_Atualiz</v>
      </c>
      <c r="F1678" s="12" t="s">
        <v>138</v>
      </c>
      <c r="G1678" s="12"/>
      <c r="H1678" s="41">
        <v>42723.761805555558</v>
      </c>
      <c r="I1678" s="41">
        <v>42724.579861111109</v>
      </c>
      <c r="J1678" s="42" t="s">
        <v>1131</v>
      </c>
      <c r="K1678" s="39">
        <f t="shared" ref="K1678:K1681" si="58">IF(OR(H1678="-",I1678="-"),0,I1678-H1678)</f>
        <v>0.81805555555183673</v>
      </c>
      <c r="L1678" s="15">
        <f t="shared" ref="L1678:L1681" si="59">K1678</f>
        <v>0.81805555555183673</v>
      </c>
      <c r="M1678" s="16">
        <f>NETWORKDAYS.INTL(DATE(YEAR(H1678),MONTH(I1678),DAY(H1678)),DATE(YEAR(I1678),MONTH(I1678),DAY(I1678)),1,[1]LISTAFERIADOS!$B$2:$B$194)</f>
        <v>1</v>
      </c>
      <c r="N1678" s="17" t="str">
        <f>CONCATENATE(HOUR(Tabela132[[#This Row],[DATA INICIO]]),":",MINUTE(Tabela132[[#This Row],[DATA INICIO]]))</f>
        <v>18:17</v>
      </c>
      <c r="O1678" s="12"/>
    </row>
    <row r="1679" spans="1:15" ht="60" hidden="1" x14ac:dyDescent="0.25">
      <c r="A1679" s="34" t="s">
        <v>113</v>
      </c>
      <c r="B1679" s="38" t="s">
        <v>1114</v>
      </c>
      <c r="C1679" s="10" t="s">
        <v>17</v>
      </c>
      <c r="D1679" s="11" t="s">
        <v>320</v>
      </c>
      <c r="E1679" s="11" t="str">
        <f>CONCATENATE(Tabela132[[#This Row],[TRAMITE_SETOR]],"_Atualiz")</f>
        <v>CFIC_Atualiz</v>
      </c>
      <c r="F1679" s="12" t="s">
        <v>321</v>
      </c>
      <c r="G1679" s="12"/>
      <c r="H1679" s="41">
        <v>42724.579861111109</v>
      </c>
      <c r="I1679" s="41">
        <v>42724.709027777775</v>
      </c>
      <c r="J1679" s="42" t="s">
        <v>1132</v>
      </c>
      <c r="K1679" s="39">
        <f t="shared" si="58"/>
        <v>0.12916666666569654</v>
      </c>
      <c r="L1679" s="15">
        <f t="shared" si="59"/>
        <v>0.12916666666569654</v>
      </c>
      <c r="M1679" s="16">
        <f>NETWORKDAYS.INTL(DATE(YEAR(H1679),MONTH(I1679),DAY(H1679)),DATE(YEAR(I1679),MONTH(I1679),DAY(I1679)),1,[1]LISTAFERIADOS!$B$2:$B$194)</f>
        <v>0</v>
      </c>
      <c r="N1679" s="17" t="str">
        <f>CONCATENATE(HOUR(Tabela132[[#This Row],[DATA INICIO]]),":",MINUTE(Tabela132[[#This Row],[DATA INICIO]]))</f>
        <v>13:55</v>
      </c>
      <c r="O1679" s="12"/>
    </row>
    <row r="1680" spans="1:15" ht="30" hidden="1" x14ac:dyDescent="0.25">
      <c r="A1680" s="34" t="s">
        <v>113</v>
      </c>
      <c r="B1680" s="38" t="s">
        <v>1114</v>
      </c>
      <c r="C1680" s="10" t="s">
        <v>17</v>
      </c>
      <c r="D1680" s="11" t="s">
        <v>1122</v>
      </c>
      <c r="E1680" s="11" t="str">
        <f>CONCATENATE(Tabela132[[#This Row],[TRAMITE_SETOR]],"_Atualiz")</f>
        <v>SAEF_Atualiz</v>
      </c>
      <c r="F1680" s="12" t="s">
        <v>1123</v>
      </c>
      <c r="G1680" s="12"/>
      <c r="H1680" s="41">
        <v>42724.709027777775</v>
      </c>
      <c r="I1680" s="41">
        <v>42725.626388888886</v>
      </c>
      <c r="J1680" s="42" t="s">
        <v>1133</v>
      </c>
      <c r="K1680" s="39">
        <f t="shared" si="58"/>
        <v>0.91736111111094942</v>
      </c>
      <c r="L1680" s="15">
        <f t="shared" si="59"/>
        <v>0.91736111111094942</v>
      </c>
      <c r="M1680" s="16">
        <f>NETWORKDAYS.INTL(DATE(YEAR(H1680),MONTH(I1680),DAY(H1680)),DATE(YEAR(I1680),MONTH(I1680),DAY(I1680)),1,[1]LISTAFERIADOS!$B$2:$B$194)</f>
        <v>0</v>
      </c>
      <c r="N1680" s="17" t="str">
        <f>CONCATENATE(HOUR(Tabela132[[#This Row],[DATA INICIO]]),":",MINUTE(Tabela132[[#This Row],[DATA INICIO]]))</f>
        <v>17:1</v>
      </c>
      <c r="O1680" s="12"/>
    </row>
    <row r="1681" spans="1:15" ht="90" hidden="1" x14ac:dyDescent="0.25">
      <c r="A1681" s="34" t="s">
        <v>113</v>
      </c>
      <c r="B1681" s="38" t="s">
        <v>1114</v>
      </c>
      <c r="C1681" s="10" t="s">
        <v>17</v>
      </c>
      <c r="D1681" s="11" t="s">
        <v>634</v>
      </c>
      <c r="E1681" s="11" t="str">
        <f>CONCATENATE(Tabela132[[#This Row],[TRAMITE_SETOR]],"_Atualiz")</f>
        <v>SMIN_Atualiz</v>
      </c>
      <c r="F1681" s="12" t="s">
        <v>693</v>
      </c>
      <c r="G1681" s="19" t="s">
        <v>26</v>
      </c>
      <c r="H1681" s="41">
        <v>42725.626388888886</v>
      </c>
      <c r="I1681" s="41">
        <v>42822.626388888886</v>
      </c>
      <c r="J1681" s="42" t="s">
        <v>1134</v>
      </c>
      <c r="K1681" s="39">
        <f t="shared" si="58"/>
        <v>97</v>
      </c>
      <c r="L1681" s="15">
        <f t="shared" si="59"/>
        <v>97</v>
      </c>
      <c r="M1681" s="16">
        <f>NETWORKDAYS.INTL(DATE(YEAR(H1681),MONTH(I1681),DAY(H1681)),DATE(YEAR(I1681),MONTH(I1681),DAY(I1681)),1,[1]LISTAFERIADOS!$B$2:$B$194)</f>
        <v>237</v>
      </c>
      <c r="N1681" s="17" t="str">
        <f>CONCATENATE(HOUR(Tabela132[[#This Row],[DATA INICIO]]),":",MINUTE(Tabela132[[#This Row],[DATA INICIO]]))</f>
        <v>15:2</v>
      </c>
      <c r="O1681" s="12"/>
    </row>
    <row r="1682" spans="1:15" hidden="1" x14ac:dyDescent="0.25">
      <c r="A1682" s="34" t="s">
        <v>113</v>
      </c>
      <c r="B1682" s="38" t="s">
        <v>1135</v>
      </c>
      <c r="C1682" s="10" t="s">
        <v>17</v>
      </c>
      <c r="D1682" s="11" t="s">
        <v>535</v>
      </c>
      <c r="E1682" s="11" t="str">
        <f>CONCATENATE(Tabela132[[#This Row],[TRAMITE_SETOR]],"_Atualiz")</f>
        <v>SOP_Atualiz</v>
      </c>
      <c r="F1682" s="12" t="s">
        <v>536</v>
      </c>
      <c r="G1682" s="19" t="s">
        <v>26</v>
      </c>
      <c r="H1682" s="41">
        <v>42634.80972222222</v>
      </c>
      <c r="I1682" s="41">
        <v>42635.80972222222</v>
      </c>
      <c r="J1682" s="42" t="s">
        <v>20</v>
      </c>
      <c r="K1682" s="39">
        <f>IF(OR(H1682="-",I1682="-"),0,I1682-H1682)</f>
        <v>1</v>
      </c>
      <c r="L1682" s="44">
        <f>K1682</f>
        <v>1</v>
      </c>
      <c r="M1682" s="16">
        <f>NETWORKDAYS.INTL(DATE(YEAR(H1682),MONTH(I1682),DAY(H1682)),DATE(YEAR(I1682),MONTH(I1682),DAY(I1682)),1,[1]LISTAFERIADOS!$B$2:$B$194)</f>
        <v>2</v>
      </c>
      <c r="N1682" s="17" t="str">
        <f>CONCATENATE(HOUR(Tabela132[[#This Row],[DATA INICIO]]),":",MINUTE(Tabela132[[#This Row],[DATA INICIO]]))</f>
        <v>19:26</v>
      </c>
      <c r="O1682" s="12"/>
    </row>
    <row r="1683" spans="1:15" ht="45" hidden="1" x14ac:dyDescent="0.25">
      <c r="A1683" s="34" t="s">
        <v>113</v>
      </c>
      <c r="B1683" s="38" t="s">
        <v>1135</v>
      </c>
      <c r="C1683" s="10" t="s">
        <v>17</v>
      </c>
      <c r="D1683" s="11" t="s">
        <v>144</v>
      </c>
      <c r="E1683" s="11" t="str">
        <f>CONCATENATE(Tabela132[[#This Row],[TRAMITE_SETOR]],"_Atualiz")</f>
        <v>CIP_Atualiz</v>
      </c>
      <c r="F1683" s="12" t="s">
        <v>29</v>
      </c>
      <c r="G1683" s="19" t="s">
        <v>26</v>
      </c>
      <c r="H1683" s="41">
        <v>42635.80972222222</v>
      </c>
      <c r="I1683" s="41">
        <v>42639.818055555559</v>
      </c>
      <c r="J1683" s="42" t="s">
        <v>1136</v>
      </c>
      <c r="K1683" s="39">
        <f t="shared" ref="K1683:K1746" si="60">IF(OR(H1683="-",I1683="-"),0,I1683-H1683)</f>
        <v>4.008333333338669</v>
      </c>
      <c r="L1683" s="15">
        <f t="shared" ref="L1683:L1746" si="61">K1683</f>
        <v>4.008333333338669</v>
      </c>
      <c r="M1683" s="16">
        <f>NETWORKDAYS.INTL(DATE(YEAR(H1683),MONTH(I1683),DAY(H1683)),DATE(YEAR(I1683),MONTH(I1683),DAY(I1683)),1,[1]LISTAFERIADOS!$B$2:$B$194)</f>
        <v>3</v>
      </c>
      <c r="N1683" s="17" t="str">
        <f>CONCATENATE(HOUR(Tabela132[[#This Row],[DATA INICIO]]),":",MINUTE(Tabela132[[#This Row],[DATA INICIO]]))</f>
        <v>19:26</v>
      </c>
      <c r="O1683" s="12"/>
    </row>
    <row r="1684" spans="1:15" ht="45" hidden="1" x14ac:dyDescent="0.25">
      <c r="A1684" s="34" t="s">
        <v>113</v>
      </c>
      <c r="B1684" s="38" t="s">
        <v>1135</v>
      </c>
      <c r="C1684" s="10" t="s">
        <v>17</v>
      </c>
      <c r="D1684" s="11" t="s">
        <v>114</v>
      </c>
      <c r="E1684" s="11" t="str">
        <f>CONCATENATE(Tabela132[[#This Row],[TRAMITE_SETOR]],"_Atualiz")</f>
        <v>SECGS_Atualiz</v>
      </c>
      <c r="F1684" s="12" t="s">
        <v>115</v>
      </c>
      <c r="G1684" s="19" t="s">
        <v>26</v>
      </c>
      <c r="H1684" s="41">
        <v>42639.818055555559</v>
      </c>
      <c r="I1684" s="41">
        <v>42646.797222222223</v>
      </c>
      <c r="J1684" s="42" t="s">
        <v>499</v>
      </c>
      <c r="K1684" s="39">
        <f t="shared" si="60"/>
        <v>6.9791666666642413</v>
      </c>
      <c r="L1684" s="15">
        <f t="shared" si="61"/>
        <v>6.9791666666642413</v>
      </c>
      <c r="M1684" s="16">
        <f>NETWORKDAYS.INTL(DATE(YEAR(H1684),MONTH(I1684),DAY(H1684)),DATE(YEAR(I1684),MONTH(I1684),DAY(I1684)),1,[1]LISTAFERIADOS!$B$2:$B$194)</f>
        <v>-17</v>
      </c>
      <c r="N1684" s="17" t="str">
        <f>CONCATENATE(HOUR(Tabela132[[#This Row],[DATA INICIO]]),":",MINUTE(Tabela132[[#This Row],[DATA INICIO]]))</f>
        <v>19:38</v>
      </c>
      <c r="O1684" s="12"/>
    </row>
    <row r="1685" spans="1:15" ht="45" hidden="1" x14ac:dyDescent="0.25">
      <c r="A1685" s="34" t="s">
        <v>113</v>
      </c>
      <c r="B1685" s="38" t="s">
        <v>1135</v>
      </c>
      <c r="C1685" s="10" t="s">
        <v>17</v>
      </c>
      <c r="D1685" s="11" t="s">
        <v>144</v>
      </c>
      <c r="E1685" s="11" t="str">
        <f>CONCATENATE(Tabela132[[#This Row],[TRAMITE_SETOR]],"_Atualiz")</f>
        <v>CIP_Atualiz</v>
      </c>
      <c r="F1685" s="12" t="s">
        <v>29</v>
      </c>
      <c r="G1685" s="19" t="s">
        <v>26</v>
      </c>
      <c r="H1685" s="41">
        <v>42646.797222222223</v>
      </c>
      <c r="I1685" s="41">
        <v>42654.36041666667</v>
      </c>
      <c r="J1685" s="42" t="s">
        <v>1137</v>
      </c>
      <c r="K1685" s="39">
        <f t="shared" si="60"/>
        <v>7.5631944444467081</v>
      </c>
      <c r="L1685" s="15">
        <f t="shared" si="61"/>
        <v>7.5631944444467081</v>
      </c>
      <c r="M1685" s="16">
        <f>NETWORKDAYS.INTL(DATE(YEAR(H1685),MONTH(I1685),DAY(H1685)),DATE(YEAR(I1685),MONTH(I1685),DAY(I1685)),1,[1]LISTAFERIADOS!$B$2:$B$194)</f>
        <v>7</v>
      </c>
      <c r="N1685" s="17" t="str">
        <f>CONCATENATE(HOUR(Tabela132[[#This Row],[DATA INICIO]]),":",MINUTE(Tabela132[[#This Row],[DATA INICIO]]))</f>
        <v>19:8</v>
      </c>
      <c r="O1685" s="12"/>
    </row>
    <row r="1686" spans="1:15" ht="60" hidden="1" x14ac:dyDescent="0.25">
      <c r="A1686" s="34" t="s">
        <v>113</v>
      </c>
      <c r="B1686" s="38" t="s">
        <v>1135</v>
      </c>
      <c r="C1686" s="10" t="s">
        <v>17</v>
      </c>
      <c r="D1686" s="11" t="s">
        <v>38</v>
      </c>
      <c r="E1686" s="11" t="str">
        <f>CONCATENATE(Tabela132[[#This Row],[TRAMITE_SETOR]],"_Atualiz")</f>
        <v>SPO_Atualiz</v>
      </c>
      <c r="F1686" s="12" t="s">
        <v>39</v>
      </c>
      <c r="G1686" s="12"/>
      <c r="H1686" s="41">
        <v>42654.36041666667</v>
      </c>
      <c r="I1686" s="41">
        <v>42654.665972222225</v>
      </c>
      <c r="J1686" s="42" t="s">
        <v>1138</v>
      </c>
      <c r="K1686" s="39">
        <f t="shared" si="60"/>
        <v>0.30555555555474712</v>
      </c>
      <c r="L1686" s="15">
        <f t="shared" si="61"/>
        <v>0.30555555555474712</v>
      </c>
      <c r="M1686" s="16">
        <f>NETWORKDAYS.INTL(DATE(YEAR(H1686),MONTH(I1686),DAY(H1686)),DATE(YEAR(I1686),MONTH(I1686),DAY(I1686)),1,[1]LISTAFERIADOS!$B$2:$B$194)</f>
        <v>1</v>
      </c>
      <c r="N1686" s="17" t="str">
        <f>CONCATENATE(HOUR(Tabela132[[#This Row],[DATA INICIO]]),":",MINUTE(Tabela132[[#This Row],[DATA INICIO]]))</f>
        <v>8:39</v>
      </c>
      <c r="O1686" s="12"/>
    </row>
    <row r="1687" spans="1:15" ht="75" hidden="1" x14ac:dyDescent="0.25">
      <c r="A1687" s="34" t="s">
        <v>113</v>
      </c>
      <c r="B1687" s="38" t="s">
        <v>1135</v>
      </c>
      <c r="C1687" s="10" t="s">
        <v>17</v>
      </c>
      <c r="D1687" s="11" t="s">
        <v>41</v>
      </c>
      <c r="E1687" s="11" t="str">
        <f>CONCATENATE(Tabela132[[#This Row],[TRAMITE_SETOR]],"_Atualiz")</f>
        <v>CO_Atualiz</v>
      </c>
      <c r="F1687" s="12" t="s">
        <v>42</v>
      </c>
      <c r="G1687" s="12"/>
      <c r="H1687" s="41">
        <v>42654.665972222225</v>
      </c>
      <c r="I1687" s="41">
        <v>42654.729166666664</v>
      </c>
      <c r="J1687" s="42" t="s">
        <v>118</v>
      </c>
      <c r="K1687" s="39">
        <f t="shared" si="60"/>
        <v>6.3194444439432118E-2</v>
      </c>
      <c r="L1687" s="15">
        <f t="shared" si="61"/>
        <v>6.3194444439432118E-2</v>
      </c>
      <c r="M1687" s="16">
        <f>NETWORKDAYS.INTL(DATE(YEAR(H1687),MONTH(I1687),DAY(H1687)),DATE(YEAR(I1687),MONTH(I1687),DAY(I1687)),1,[1]LISTAFERIADOS!$B$2:$B$194)</f>
        <v>1</v>
      </c>
      <c r="N1687" s="17" t="str">
        <f>CONCATENATE(HOUR(Tabela132[[#This Row],[DATA INICIO]]),":",MINUTE(Tabela132[[#This Row],[DATA INICIO]]))</f>
        <v>15:59</v>
      </c>
      <c r="O1687" s="12"/>
    </row>
    <row r="1688" spans="1:15" ht="45" hidden="1" x14ac:dyDescent="0.25">
      <c r="A1688" s="34" t="s">
        <v>113</v>
      </c>
      <c r="B1688" s="38" t="s">
        <v>1135</v>
      </c>
      <c r="C1688" s="10" t="s">
        <v>17</v>
      </c>
      <c r="D1688" s="11" t="s">
        <v>44</v>
      </c>
      <c r="E1688" s="11" t="str">
        <f>CONCATENATE(Tabela132[[#This Row],[TRAMITE_SETOR]],"_Atualiz")</f>
        <v>SECOFC_Atualiz</v>
      </c>
      <c r="F1688" s="12" t="s">
        <v>45</v>
      </c>
      <c r="G1688" s="12"/>
      <c r="H1688" s="41">
        <v>42654.729166666664</v>
      </c>
      <c r="I1688" s="41">
        <v>42654.760416666664</v>
      </c>
      <c r="J1688" s="42" t="s">
        <v>46</v>
      </c>
      <c r="K1688" s="39">
        <f t="shared" si="60"/>
        <v>3.125E-2</v>
      </c>
      <c r="L1688" s="15">
        <f t="shared" si="61"/>
        <v>3.125E-2</v>
      </c>
      <c r="M1688" s="16">
        <f>NETWORKDAYS.INTL(DATE(YEAR(H1688),MONTH(I1688),DAY(H1688)),DATE(YEAR(I1688),MONTH(I1688),DAY(I1688)),1,[1]LISTAFERIADOS!$B$2:$B$194)</f>
        <v>1</v>
      </c>
      <c r="N1688" s="17" t="str">
        <f>CONCATENATE(HOUR(Tabela132[[#This Row],[DATA INICIO]]),":",MINUTE(Tabela132[[#This Row],[DATA INICIO]]))</f>
        <v>17:30</v>
      </c>
      <c r="O1688" s="12"/>
    </row>
    <row r="1689" spans="1:15" ht="30" hidden="1" x14ac:dyDescent="0.25">
      <c r="A1689" s="34" t="s">
        <v>113</v>
      </c>
      <c r="B1689" s="38" t="s">
        <v>1135</v>
      </c>
      <c r="C1689" s="10" t="s">
        <v>17</v>
      </c>
      <c r="D1689" s="11" t="s">
        <v>47</v>
      </c>
      <c r="E1689" s="11" t="str">
        <f>CONCATENATE(Tabela132[[#This Row],[TRAMITE_SETOR]],"_Atualiz")</f>
        <v>CLC_Atualiz</v>
      </c>
      <c r="F1689" s="12" t="s">
        <v>48</v>
      </c>
      <c r="G1689" s="12"/>
      <c r="H1689" s="41">
        <v>42654.760416666664</v>
      </c>
      <c r="I1689" s="41">
        <v>42656.816666666666</v>
      </c>
      <c r="J1689" s="42" t="s">
        <v>49</v>
      </c>
      <c r="K1689" s="39">
        <f t="shared" si="60"/>
        <v>2.0562500000014552</v>
      </c>
      <c r="L1689" s="15">
        <f t="shared" si="61"/>
        <v>2.0562500000014552</v>
      </c>
      <c r="M1689" s="16">
        <f>NETWORKDAYS.INTL(DATE(YEAR(H1689),MONTH(I1689),DAY(H1689)),DATE(YEAR(I1689),MONTH(I1689),DAY(I1689)),1,[1]LISTAFERIADOS!$B$2:$B$194)</f>
        <v>2</v>
      </c>
      <c r="N1689" s="17" t="str">
        <f>CONCATENATE(HOUR(Tabela132[[#This Row],[DATA INICIO]]),":",MINUTE(Tabela132[[#This Row],[DATA INICIO]]))</f>
        <v>18:15</v>
      </c>
      <c r="O1689" s="12"/>
    </row>
    <row r="1690" spans="1:15" ht="30" hidden="1" x14ac:dyDescent="0.25">
      <c r="A1690" s="34" t="s">
        <v>113</v>
      </c>
      <c r="B1690" s="38" t="s">
        <v>1135</v>
      </c>
      <c r="C1690" s="10" t="s">
        <v>17</v>
      </c>
      <c r="D1690" s="11" t="s">
        <v>122</v>
      </c>
      <c r="E1690" s="11" t="str">
        <f>CONCATENATE(Tabela132[[#This Row],[TRAMITE_SETOR]],"_Atualiz")</f>
        <v>SECGA_Atualiz</v>
      </c>
      <c r="F1690" s="12" t="s">
        <v>123</v>
      </c>
      <c r="G1690" s="12"/>
      <c r="H1690" s="41">
        <v>42656.816666666666</v>
      </c>
      <c r="I1690" s="41">
        <v>42657.663194444445</v>
      </c>
      <c r="J1690" s="42" t="s">
        <v>244</v>
      </c>
      <c r="K1690" s="39">
        <f t="shared" si="60"/>
        <v>0.84652777777955635</v>
      </c>
      <c r="L1690" s="15">
        <f t="shared" si="61"/>
        <v>0.84652777777955635</v>
      </c>
      <c r="M1690" s="16">
        <f>NETWORKDAYS.INTL(DATE(YEAR(H1690),MONTH(I1690),DAY(H1690)),DATE(YEAR(I1690),MONTH(I1690),DAY(I1690)),1,[1]LISTAFERIADOS!$B$2:$B$194)</f>
        <v>2</v>
      </c>
      <c r="N1690" s="17" t="str">
        <f>CONCATENATE(HOUR(Tabela132[[#This Row],[DATA INICIO]]),":",MINUTE(Tabela132[[#This Row],[DATA INICIO]]))</f>
        <v>19:36</v>
      </c>
      <c r="O1690" s="12"/>
    </row>
    <row r="1691" spans="1:15" ht="75" hidden="1" x14ac:dyDescent="0.25">
      <c r="A1691" s="34" t="s">
        <v>113</v>
      </c>
      <c r="B1691" s="38" t="s">
        <v>1135</v>
      </c>
      <c r="C1691" s="10" t="s">
        <v>17</v>
      </c>
      <c r="D1691" s="11" t="s">
        <v>47</v>
      </c>
      <c r="E1691" s="11" t="str">
        <f>CONCATENATE(Tabela132[[#This Row],[TRAMITE_SETOR]],"_Atualiz")</f>
        <v>CLC_Atualiz</v>
      </c>
      <c r="F1691" s="12" t="s">
        <v>48</v>
      </c>
      <c r="G1691" s="12"/>
      <c r="H1691" s="41">
        <v>42657.663194444445</v>
      </c>
      <c r="I1691" s="41">
        <v>42660.71597222222</v>
      </c>
      <c r="J1691" s="42" t="s">
        <v>1139</v>
      </c>
      <c r="K1691" s="39">
        <f t="shared" si="60"/>
        <v>3.0527777777751908</v>
      </c>
      <c r="L1691" s="15">
        <f t="shared" si="61"/>
        <v>3.0527777777751908</v>
      </c>
      <c r="M1691" s="16">
        <f>NETWORKDAYS.INTL(DATE(YEAR(H1691),MONTH(I1691),DAY(H1691)),DATE(YEAR(I1691),MONTH(I1691),DAY(I1691)),1,[1]LISTAFERIADOS!$B$2:$B$194)</f>
        <v>2</v>
      </c>
      <c r="N1691" s="17" t="str">
        <f>CONCATENATE(HOUR(Tabela132[[#This Row],[DATA INICIO]]),":",MINUTE(Tabela132[[#This Row],[DATA INICIO]]))</f>
        <v>15:55</v>
      </c>
      <c r="O1691" s="12"/>
    </row>
    <row r="1692" spans="1:15" ht="120" hidden="1" x14ac:dyDescent="0.25">
      <c r="A1692" s="34" t="s">
        <v>113</v>
      </c>
      <c r="B1692" s="38" t="s">
        <v>1135</v>
      </c>
      <c r="C1692" s="10" t="s">
        <v>17</v>
      </c>
      <c r="D1692" s="11" t="s">
        <v>50</v>
      </c>
      <c r="E1692" s="11" t="str">
        <f>CONCATENATE(Tabela132[[#This Row],[TRAMITE_SETOR]],"_Atualiz")</f>
        <v>SC_Atualiz</v>
      </c>
      <c r="F1692" s="12" t="s">
        <v>51</v>
      </c>
      <c r="G1692" s="12"/>
      <c r="H1692" s="41">
        <v>42660.71597222222</v>
      </c>
      <c r="I1692" s="41">
        <v>42662.558333333334</v>
      </c>
      <c r="J1692" s="42" t="s">
        <v>1140</v>
      </c>
      <c r="K1692" s="39">
        <f t="shared" si="60"/>
        <v>1.8423611111138598</v>
      </c>
      <c r="L1692" s="15">
        <f t="shared" si="61"/>
        <v>1.8423611111138598</v>
      </c>
      <c r="M1692" s="16">
        <f>NETWORKDAYS.INTL(DATE(YEAR(H1692),MONTH(I1692),DAY(H1692)),DATE(YEAR(I1692),MONTH(I1692),DAY(I1692)),1,[1]LISTAFERIADOS!$B$2:$B$194)</f>
        <v>3</v>
      </c>
      <c r="N1692" s="17" t="str">
        <f>CONCATENATE(HOUR(Tabela132[[#This Row],[DATA INICIO]]),":",MINUTE(Tabela132[[#This Row],[DATA INICIO]]))</f>
        <v>17:11</v>
      </c>
      <c r="O1692" s="12"/>
    </row>
    <row r="1693" spans="1:15" ht="45" hidden="1" x14ac:dyDescent="0.25">
      <c r="A1693" s="34" t="s">
        <v>113</v>
      </c>
      <c r="B1693" s="38" t="s">
        <v>1135</v>
      </c>
      <c r="C1693" s="10" t="s">
        <v>17</v>
      </c>
      <c r="D1693" s="11" t="s">
        <v>47</v>
      </c>
      <c r="E1693" s="11" t="str">
        <f>CONCATENATE(Tabela132[[#This Row],[TRAMITE_SETOR]],"_Atualiz")</f>
        <v>CLC_Atualiz</v>
      </c>
      <c r="F1693" s="12" t="s">
        <v>48</v>
      </c>
      <c r="G1693" s="12"/>
      <c r="H1693" s="41">
        <v>42662.558333333334</v>
      </c>
      <c r="I1693" s="41">
        <v>42663.781944444447</v>
      </c>
      <c r="J1693" s="42" t="s">
        <v>1052</v>
      </c>
      <c r="K1693" s="39">
        <f t="shared" si="60"/>
        <v>1.2236111111124046</v>
      </c>
      <c r="L1693" s="15">
        <f t="shared" si="61"/>
        <v>1.2236111111124046</v>
      </c>
      <c r="M1693" s="16">
        <f>NETWORKDAYS.INTL(DATE(YEAR(H1693),MONTH(I1693),DAY(H1693)),DATE(YEAR(I1693),MONTH(I1693),DAY(I1693)),1,[1]LISTAFERIADOS!$B$2:$B$194)</f>
        <v>2</v>
      </c>
      <c r="N1693" s="17" t="str">
        <f>CONCATENATE(HOUR(Tabela132[[#This Row],[DATA INICIO]]),":",MINUTE(Tabela132[[#This Row],[DATA INICIO]]))</f>
        <v>13:24</v>
      </c>
      <c r="O1693" s="12"/>
    </row>
    <row r="1694" spans="1:15" ht="45" hidden="1" x14ac:dyDescent="0.25">
      <c r="A1694" s="34" t="s">
        <v>113</v>
      </c>
      <c r="B1694" s="38" t="s">
        <v>1135</v>
      </c>
      <c r="C1694" s="10" t="s">
        <v>17</v>
      </c>
      <c r="D1694" s="11" t="s">
        <v>50</v>
      </c>
      <c r="E1694" s="11" t="str">
        <f>CONCATENATE(Tabela132[[#This Row],[TRAMITE_SETOR]],"_Atualiz")</f>
        <v>SC_Atualiz</v>
      </c>
      <c r="F1694" s="12" t="s">
        <v>51</v>
      </c>
      <c r="G1694" s="12"/>
      <c r="H1694" s="41">
        <v>42663.781944444447</v>
      </c>
      <c r="I1694" s="41">
        <v>42664.629861111112</v>
      </c>
      <c r="J1694" s="42" t="s">
        <v>1141</v>
      </c>
      <c r="K1694" s="39">
        <f t="shared" si="60"/>
        <v>0.84791666666569654</v>
      </c>
      <c r="L1694" s="15">
        <f t="shared" si="61"/>
        <v>0.84791666666569654</v>
      </c>
      <c r="M1694" s="16">
        <f>NETWORKDAYS.INTL(DATE(YEAR(H1694),MONTH(I1694),DAY(H1694)),DATE(YEAR(I1694),MONTH(I1694),DAY(I1694)),1,[1]LISTAFERIADOS!$B$2:$B$194)</f>
        <v>2</v>
      </c>
      <c r="N1694" s="17" t="str">
        <f>CONCATENATE(HOUR(Tabela132[[#This Row],[DATA INICIO]]),":",MINUTE(Tabela132[[#This Row],[DATA INICIO]]))</f>
        <v>18:46</v>
      </c>
      <c r="O1694" s="12"/>
    </row>
    <row r="1695" spans="1:15" ht="60" hidden="1" x14ac:dyDescent="0.25">
      <c r="A1695" s="34" t="s">
        <v>113</v>
      </c>
      <c r="B1695" s="38" t="s">
        <v>1135</v>
      </c>
      <c r="C1695" s="10" t="s">
        <v>17</v>
      </c>
      <c r="D1695" s="11" t="s">
        <v>47</v>
      </c>
      <c r="E1695" s="11" t="str">
        <f>CONCATENATE(Tabela132[[#This Row],[TRAMITE_SETOR]],"_Atualiz")</f>
        <v>CLC_Atualiz</v>
      </c>
      <c r="F1695" s="12" t="s">
        <v>48</v>
      </c>
      <c r="G1695" s="12"/>
      <c r="H1695" s="41">
        <v>42664.629861111112</v>
      </c>
      <c r="I1695" s="41">
        <v>42667.710416666669</v>
      </c>
      <c r="J1695" s="42" t="s">
        <v>1142</v>
      </c>
      <c r="K1695" s="39">
        <f t="shared" si="60"/>
        <v>3.0805555555562023</v>
      </c>
      <c r="L1695" s="15">
        <f t="shared" si="61"/>
        <v>3.0805555555562023</v>
      </c>
      <c r="M1695" s="16">
        <f>NETWORKDAYS.INTL(DATE(YEAR(H1695),MONTH(I1695),DAY(H1695)),DATE(YEAR(I1695),MONTH(I1695),DAY(I1695)),1,[1]LISTAFERIADOS!$B$2:$B$194)</f>
        <v>2</v>
      </c>
      <c r="N1695" s="17" t="str">
        <f>CONCATENATE(HOUR(Tabela132[[#This Row],[DATA INICIO]]),":",MINUTE(Tabela132[[#This Row],[DATA INICIO]]))</f>
        <v>15:7</v>
      </c>
      <c r="O1695" s="12"/>
    </row>
    <row r="1696" spans="1:15" ht="90" hidden="1" x14ac:dyDescent="0.25">
      <c r="A1696" s="34" t="s">
        <v>113</v>
      </c>
      <c r="B1696" s="38" t="s">
        <v>1135</v>
      </c>
      <c r="C1696" s="10" t="s">
        <v>17</v>
      </c>
      <c r="D1696" s="11" t="s">
        <v>50</v>
      </c>
      <c r="E1696" s="11" t="str">
        <f>CONCATENATE(Tabela132[[#This Row],[TRAMITE_SETOR]],"_Atualiz")</f>
        <v>SC_Atualiz</v>
      </c>
      <c r="F1696" s="12" t="s">
        <v>51</v>
      </c>
      <c r="G1696" s="12"/>
      <c r="H1696" s="41">
        <v>42667.710416666669</v>
      </c>
      <c r="I1696" s="41">
        <v>42671.626388888886</v>
      </c>
      <c r="J1696" s="42" t="s">
        <v>1143</v>
      </c>
      <c r="K1696" s="39">
        <f t="shared" si="60"/>
        <v>3.9159722222175333</v>
      </c>
      <c r="L1696" s="15">
        <f t="shared" si="61"/>
        <v>3.9159722222175333</v>
      </c>
      <c r="M1696" s="16">
        <f>NETWORKDAYS.INTL(DATE(YEAR(H1696),MONTH(I1696),DAY(H1696)),DATE(YEAR(I1696),MONTH(I1696),DAY(I1696)),1,[1]LISTAFERIADOS!$B$2:$B$194)</f>
        <v>5</v>
      </c>
      <c r="N1696" s="17" t="str">
        <f>CONCATENATE(HOUR(Tabela132[[#This Row],[DATA INICIO]]),":",MINUTE(Tabela132[[#This Row],[DATA INICIO]]))</f>
        <v>17:3</v>
      </c>
      <c r="O1696" s="12"/>
    </row>
    <row r="1697" spans="1:15" ht="45" hidden="1" x14ac:dyDescent="0.25">
      <c r="A1697" s="34" t="s">
        <v>113</v>
      </c>
      <c r="B1697" s="38" t="s">
        <v>1135</v>
      </c>
      <c r="C1697" s="10" t="s">
        <v>17</v>
      </c>
      <c r="D1697" s="11" t="s">
        <v>47</v>
      </c>
      <c r="E1697" s="11" t="str">
        <f>CONCATENATE(Tabela132[[#This Row],[TRAMITE_SETOR]],"_Atualiz")</f>
        <v>CLC_Atualiz</v>
      </c>
      <c r="F1697" s="12" t="s">
        <v>48</v>
      </c>
      <c r="G1697" s="12"/>
      <c r="H1697" s="41">
        <v>42671.626388888886</v>
      </c>
      <c r="I1697" s="41">
        <v>42671.835416666669</v>
      </c>
      <c r="J1697" s="42" t="s">
        <v>1052</v>
      </c>
      <c r="K1697" s="39">
        <f t="shared" si="60"/>
        <v>0.20902777778246673</v>
      </c>
      <c r="L1697" s="15">
        <f t="shared" si="61"/>
        <v>0.20902777778246673</v>
      </c>
      <c r="M1697" s="16">
        <f>NETWORKDAYS.INTL(DATE(YEAR(H1697),MONTH(I1697),DAY(H1697)),DATE(YEAR(I1697),MONTH(I1697),DAY(I1697)),1,[1]LISTAFERIADOS!$B$2:$B$194)</f>
        <v>1</v>
      </c>
      <c r="N1697" s="17" t="str">
        <f>CONCATENATE(HOUR(Tabela132[[#This Row],[DATA INICIO]]),":",MINUTE(Tabela132[[#This Row],[DATA INICIO]]))</f>
        <v>15:2</v>
      </c>
      <c r="O1697" s="12"/>
    </row>
    <row r="1698" spans="1:15" ht="75" hidden="1" x14ac:dyDescent="0.25">
      <c r="A1698" s="34" t="s">
        <v>113</v>
      </c>
      <c r="B1698" s="38" t="s">
        <v>1135</v>
      </c>
      <c r="C1698" s="10" t="s">
        <v>17</v>
      </c>
      <c r="D1698" s="11" t="s">
        <v>122</v>
      </c>
      <c r="E1698" s="11" t="str">
        <f>CONCATENATE(Tabela132[[#This Row],[TRAMITE_SETOR]],"_Atualiz")</f>
        <v>SECGA_Atualiz</v>
      </c>
      <c r="F1698" s="12" t="s">
        <v>123</v>
      </c>
      <c r="G1698" s="12"/>
      <c r="H1698" s="41">
        <v>42671.835416666669</v>
      </c>
      <c r="I1698" s="41">
        <v>42674.625694444447</v>
      </c>
      <c r="J1698" s="42" t="s">
        <v>1144</v>
      </c>
      <c r="K1698" s="39">
        <f t="shared" si="60"/>
        <v>2.7902777777781012</v>
      </c>
      <c r="L1698" s="15">
        <f t="shared" si="61"/>
        <v>2.7902777777781012</v>
      </c>
      <c r="M1698" s="16">
        <f>NETWORKDAYS.INTL(DATE(YEAR(H1698),MONTH(I1698),DAY(H1698)),DATE(YEAR(I1698),MONTH(I1698),DAY(I1698)),1,[1]LISTAFERIADOS!$B$2:$B$194)</f>
        <v>2</v>
      </c>
      <c r="N1698" s="17" t="str">
        <f>CONCATENATE(HOUR(Tabela132[[#This Row],[DATA INICIO]]),":",MINUTE(Tabela132[[#This Row],[DATA INICIO]]))</f>
        <v>20:3</v>
      </c>
      <c r="O1698" s="12"/>
    </row>
    <row r="1699" spans="1:15" ht="30" hidden="1" x14ac:dyDescent="0.25">
      <c r="A1699" s="34" t="s">
        <v>113</v>
      </c>
      <c r="B1699" s="38" t="s">
        <v>1135</v>
      </c>
      <c r="C1699" s="10" t="s">
        <v>17</v>
      </c>
      <c r="D1699" s="11" t="s">
        <v>21</v>
      </c>
      <c r="E1699" s="11" t="str">
        <f>CONCATENATE(Tabela132[[#This Row],[TRAMITE_SETOR]],"_Atualiz")</f>
        <v>DG_Atualiz</v>
      </c>
      <c r="F1699" s="12" t="s">
        <v>22</v>
      </c>
      <c r="G1699" s="12"/>
      <c r="H1699" s="41">
        <v>42674.625694444447</v>
      </c>
      <c r="I1699" s="41">
        <v>42678.589583333334</v>
      </c>
      <c r="J1699" s="42" t="s">
        <v>635</v>
      </c>
      <c r="K1699" s="39">
        <f t="shared" si="60"/>
        <v>3.9638888888875954</v>
      </c>
      <c r="L1699" s="15">
        <f t="shared" si="61"/>
        <v>3.9638888888875954</v>
      </c>
      <c r="M1699" s="16">
        <f>NETWORKDAYS.INTL(DATE(YEAR(H1699),MONTH(I1699),DAY(H1699)),DATE(YEAR(I1699),MONTH(I1699),DAY(I1699)),1,[1]LISTAFERIADOS!$B$2:$B$194)</f>
        <v>-18</v>
      </c>
      <c r="N1699" s="17" t="str">
        <f>CONCATENATE(HOUR(Tabela132[[#This Row],[DATA INICIO]]),":",MINUTE(Tabela132[[#This Row],[DATA INICIO]]))</f>
        <v>15:1</v>
      </c>
      <c r="O1699" s="12"/>
    </row>
    <row r="1700" spans="1:15" hidden="1" x14ac:dyDescent="0.25">
      <c r="A1700" s="45" t="s">
        <v>113</v>
      </c>
      <c r="B1700" s="46" t="s">
        <v>1145</v>
      </c>
      <c r="C1700" s="47" t="s">
        <v>222</v>
      </c>
      <c r="D1700" s="48" t="s">
        <v>1146</v>
      </c>
      <c r="E1700" s="49"/>
      <c r="F1700" s="12" t="s">
        <v>536</v>
      </c>
      <c r="G1700" s="19" t="s">
        <v>26</v>
      </c>
      <c r="H1700" s="50" t="s">
        <v>20</v>
      </c>
      <c r="I1700" s="50">
        <v>42768.64166666667</v>
      </c>
      <c r="J1700" s="46"/>
      <c r="K1700" s="51">
        <f t="shared" si="60"/>
        <v>0</v>
      </c>
      <c r="L1700" s="52">
        <f t="shared" si="61"/>
        <v>0</v>
      </c>
      <c r="M1700" s="16" t="e">
        <f>NETWORKDAYS.INTL(DATE(YEAR(H1700),MONTH(I1700),DAY(H1700)),DATE(YEAR(I1700),MONTH(I1700),DAY(I1700)),1,[1]LISTAFERIADOS!$B$2:$B$194)</f>
        <v>#VALUE!</v>
      </c>
      <c r="N1700" s="17" t="e">
        <f>CONCATENATE(HOUR(Tabela132[[#This Row],[DATA INICIO]]),":",MINUTE(Tabela132[[#This Row],[DATA INICIO]]))</f>
        <v>#VALUE!</v>
      </c>
      <c r="O1700" s="12"/>
    </row>
    <row r="1701" spans="1:15" hidden="1" x14ac:dyDescent="0.25">
      <c r="A1701" s="45" t="s">
        <v>113</v>
      </c>
      <c r="B1701" s="46" t="s">
        <v>1147</v>
      </c>
      <c r="C1701" s="47" t="s">
        <v>222</v>
      </c>
      <c r="D1701" s="48" t="s">
        <v>1148</v>
      </c>
      <c r="E1701" s="49"/>
      <c r="F1701" s="12" t="s">
        <v>29</v>
      </c>
      <c r="G1701" s="19" t="s">
        <v>26</v>
      </c>
      <c r="H1701" s="41">
        <v>42768.64166666667</v>
      </c>
      <c r="I1701" s="41">
        <v>42768.819444444445</v>
      </c>
      <c r="J1701" s="46"/>
      <c r="K1701" s="51">
        <f t="shared" si="60"/>
        <v>0.17777777777519077</v>
      </c>
      <c r="L1701" s="52">
        <f t="shared" si="61"/>
        <v>0.17777777777519077</v>
      </c>
      <c r="M1701" s="16">
        <f>NETWORKDAYS.INTL(DATE(YEAR(H1701),MONTH(I1701),DAY(H1701)),DATE(YEAR(I1701),MONTH(I1701),DAY(I1701)),1,[1]LISTAFERIADOS!$B$2:$B$194)</f>
        <v>1</v>
      </c>
      <c r="N1701" s="17" t="str">
        <f>CONCATENATE(HOUR(Tabela132[[#This Row],[DATA INICIO]]),":",MINUTE(Tabela132[[#This Row],[DATA INICIO]]))</f>
        <v>15:24</v>
      </c>
      <c r="O1701" s="12"/>
    </row>
    <row r="1702" spans="1:15" hidden="1" x14ac:dyDescent="0.25">
      <c r="A1702" s="45" t="s">
        <v>113</v>
      </c>
      <c r="B1702" s="46" t="s">
        <v>1147</v>
      </c>
      <c r="C1702" s="47" t="s">
        <v>222</v>
      </c>
      <c r="D1702" s="48" t="s">
        <v>1149</v>
      </c>
      <c r="E1702" s="49"/>
      <c r="F1702" s="12" t="s">
        <v>115</v>
      </c>
      <c r="G1702" s="19" t="s">
        <v>26</v>
      </c>
      <c r="H1702" s="41">
        <v>42768.819444444445</v>
      </c>
      <c r="I1702" s="41">
        <v>42769.713888888888</v>
      </c>
      <c r="J1702" s="46"/>
      <c r="K1702" s="51">
        <f t="shared" si="60"/>
        <v>0.8944444444423425</v>
      </c>
      <c r="L1702" s="52">
        <f t="shared" si="61"/>
        <v>0.8944444444423425</v>
      </c>
      <c r="M1702" s="16">
        <f>NETWORKDAYS.INTL(DATE(YEAR(H1702),MONTH(I1702),DAY(H1702)),DATE(YEAR(I1702),MONTH(I1702),DAY(I1702)),1,[1]LISTAFERIADOS!$B$2:$B$194)</f>
        <v>2</v>
      </c>
      <c r="N1702" s="17" t="str">
        <f>CONCATENATE(HOUR(Tabela132[[#This Row],[DATA INICIO]]),":",MINUTE(Tabela132[[#This Row],[DATA INICIO]]))</f>
        <v>19:40</v>
      </c>
      <c r="O1702" s="12"/>
    </row>
    <row r="1703" spans="1:15" hidden="1" x14ac:dyDescent="0.25">
      <c r="A1703" s="45" t="s">
        <v>113</v>
      </c>
      <c r="B1703" s="46" t="s">
        <v>1147</v>
      </c>
      <c r="C1703" s="47" t="s">
        <v>222</v>
      </c>
      <c r="D1703" s="48" t="s">
        <v>1150</v>
      </c>
      <c r="E1703" s="49"/>
      <c r="F1703" s="48" t="s">
        <v>1150</v>
      </c>
      <c r="G1703" s="19"/>
      <c r="H1703" s="41">
        <v>42769.713888888888</v>
      </c>
      <c r="I1703" s="41">
        <v>42772.536111111112</v>
      </c>
      <c r="J1703" s="46"/>
      <c r="K1703" s="51">
        <f t="shared" si="60"/>
        <v>2.8222222222248092</v>
      </c>
      <c r="L1703" s="52">
        <f t="shared" si="61"/>
        <v>2.8222222222248092</v>
      </c>
      <c r="M1703" s="16">
        <f>NETWORKDAYS.INTL(DATE(YEAR(H1703),MONTH(I1703),DAY(H1703)),DATE(YEAR(I1703),MONTH(I1703),DAY(I1703)),1,[1]LISTAFERIADOS!$B$2:$B$194)</f>
        <v>2</v>
      </c>
      <c r="N1703" s="17" t="str">
        <f>CONCATENATE(HOUR(Tabela132[[#This Row],[DATA INICIO]]),":",MINUTE(Tabela132[[#This Row],[DATA INICIO]]))</f>
        <v>17:8</v>
      </c>
      <c r="O1703" s="12"/>
    </row>
    <row r="1704" spans="1:15" hidden="1" x14ac:dyDescent="0.25">
      <c r="A1704" s="45" t="s">
        <v>113</v>
      </c>
      <c r="B1704" s="46" t="s">
        <v>1147</v>
      </c>
      <c r="C1704" s="47" t="s">
        <v>222</v>
      </c>
      <c r="D1704" s="48" t="s">
        <v>1149</v>
      </c>
      <c r="E1704" s="49"/>
      <c r="F1704" s="12" t="s">
        <v>115</v>
      </c>
      <c r="G1704" s="19" t="s">
        <v>26</v>
      </c>
      <c r="H1704" s="41">
        <v>42772.536111111112</v>
      </c>
      <c r="I1704" s="41">
        <v>42773.518055555556</v>
      </c>
      <c r="J1704" s="46"/>
      <c r="K1704" s="51">
        <f t="shared" si="60"/>
        <v>0.98194444444379769</v>
      </c>
      <c r="L1704" s="52">
        <f t="shared" si="61"/>
        <v>0.98194444444379769</v>
      </c>
      <c r="M1704" s="16">
        <f>NETWORKDAYS.INTL(DATE(YEAR(H1704),MONTH(I1704),DAY(H1704)),DATE(YEAR(I1704),MONTH(I1704),DAY(I1704)),1,[1]LISTAFERIADOS!$B$2:$B$194)</f>
        <v>2</v>
      </c>
      <c r="N1704" s="17" t="str">
        <f>CONCATENATE(HOUR(Tabela132[[#This Row],[DATA INICIO]]),":",MINUTE(Tabela132[[#This Row],[DATA INICIO]]))</f>
        <v>12:52</v>
      </c>
      <c r="O1704" s="12"/>
    </row>
    <row r="1705" spans="1:15" hidden="1" x14ac:dyDescent="0.25">
      <c r="A1705" s="45" t="s">
        <v>113</v>
      </c>
      <c r="B1705" s="46" t="s">
        <v>1147</v>
      </c>
      <c r="C1705" s="47" t="s">
        <v>222</v>
      </c>
      <c r="D1705" s="48" t="s">
        <v>1151</v>
      </c>
      <c r="E1705" s="49"/>
      <c r="F1705" s="48" t="s">
        <v>1151</v>
      </c>
      <c r="G1705" s="19"/>
      <c r="H1705" s="41">
        <v>42772.536111111112</v>
      </c>
      <c r="I1705" s="41">
        <v>42776.818055555559</v>
      </c>
      <c r="J1705" s="46"/>
      <c r="K1705" s="51">
        <f t="shared" si="60"/>
        <v>4.2819444444467081</v>
      </c>
      <c r="L1705" s="52">
        <f t="shared" si="61"/>
        <v>4.2819444444467081</v>
      </c>
      <c r="M1705" s="16">
        <f>NETWORKDAYS.INTL(DATE(YEAR(H1705),MONTH(I1705),DAY(H1705)),DATE(YEAR(I1705),MONTH(I1705),DAY(I1705)),1,[1]LISTAFERIADOS!$B$2:$B$194)</f>
        <v>5</v>
      </c>
      <c r="N1705" s="17" t="str">
        <f>CONCATENATE(HOUR(Tabela132[[#This Row],[DATA INICIO]]),":",MINUTE(Tabela132[[#This Row],[DATA INICIO]]))</f>
        <v>12:52</v>
      </c>
      <c r="O1705" s="12"/>
    </row>
    <row r="1706" spans="1:15" hidden="1" x14ac:dyDescent="0.25">
      <c r="A1706" s="45" t="s">
        <v>113</v>
      </c>
      <c r="B1706" s="46" t="s">
        <v>1147</v>
      </c>
      <c r="C1706" s="47" t="s">
        <v>222</v>
      </c>
      <c r="D1706" s="48" t="s">
        <v>1150</v>
      </c>
      <c r="E1706" s="49"/>
      <c r="F1706" s="48" t="s">
        <v>1150</v>
      </c>
      <c r="G1706" s="19"/>
      <c r="H1706" s="41">
        <v>42776.818055555559</v>
      </c>
      <c r="I1706" s="41">
        <v>42776.870138888888</v>
      </c>
      <c r="J1706" s="46"/>
      <c r="K1706" s="51">
        <f t="shared" si="60"/>
        <v>5.2083333328482695E-2</v>
      </c>
      <c r="L1706" s="52">
        <f t="shared" si="61"/>
        <v>5.2083333328482695E-2</v>
      </c>
      <c r="M1706" s="16">
        <f>NETWORKDAYS.INTL(DATE(YEAR(H1706),MONTH(I1706),DAY(H1706)),DATE(YEAR(I1706),MONTH(I1706),DAY(I1706)),1,[1]LISTAFERIADOS!$B$2:$B$194)</f>
        <v>1</v>
      </c>
      <c r="N1706" s="17" t="str">
        <f>CONCATENATE(HOUR(Tabela132[[#This Row],[DATA INICIO]]),":",MINUTE(Tabela132[[#This Row],[DATA INICIO]]))</f>
        <v>19:38</v>
      </c>
      <c r="O1706" s="12"/>
    </row>
    <row r="1707" spans="1:15" hidden="1" x14ac:dyDescent="0.25">
      <c r="A1707" s="45" t="s">
        <v>113</v>
      </c>
      <c r="B1707" s="46" t="s">
        <v>1147</v>
      </c>
      <c r="C1707" s="47" t="s">
        <v>222</v>
      </c>
      <c r="D1707" s="48" t="s">
        <v>1149</v>
      </c>
      <c r="E1707" s="49"/>
      <c r="F1707" s="12" t="s">
        <v>115</v>
      </c>
      <c r="G1707" s="19" t="s">
        <v>26</v>
      </c>
      <c r="H1707" s="41">
        <v>42776.870138888888</v>
      </c>
      <c r="I1707" s="41">
        <v>42779.442361111112</v>
      </c>
      <c r="J1707" s="46"/>
      <c r="K1707" s="51">
        <f t="shared" si="60"/>
        <v>2.5722222222248092</v>
      </c>
      <c r="L1707" s="52">
        <f t="shared" si="61"/>
        <v>2.5722222222248092</v>
      </c>
      <c r="M1707" s="16">
        <f>NETWORKDAYS.INTL(DATE(YEAR(H1707),MONTH(I1707),DAY(H1707)),DATE(YEAR(I1707),MONTH(I1707),DAY(I1707)),1,[1]LISTAFERIADOS!$B$2:$B$194)</f>
        <v>2</v>
      </c>
      <c r="N1707" s="17" t="str">
        <f>CONCATENATE(HOUR(Tabela132[[#This Row],[DATA INICIO]]),":",MINUTE(Tabela132[[#This Row],[DATA INICIO]]))</f>
        <v>20:53</v>
      </c>
      <c r="O1707" s="12"/>
    </row>
    <row r="1708" spans="1:15" hidden="1" x14ac:dyDescent="0.25">
      <c r="A1708" s="45" t="s">
        <v>113</v>
      </c>
      <c r="B1708" s="46" t="s">
        <v>1147</v>
      </c>
      <c r="C1708" s="47" t="s">
        <v>222</v>
      </c>
      <c r="D1708" s="48" t="s">
        <v>1146</v>
      </c>
      <c r="E1708" s="49"/>
      <c r="F1708" s="12" t="s">
        <v>536</v>
      </c>
      <c r="G1708" s="19" t="s">
        <v>26</v>
      </c>
      <c r="H1708" s="41">
        <v>42779.442361111112</v>
      </c>
      <c r="I1708" s="41">
        <v>42780.594444444447</v>
      </c>
      <c r="J1708" s="46"/>
      <c r="K1708" s="51">
        <f t="shared" si="60"/>
        <v>1.1520833333343035</v>
      </c>
      <c r="L1708" s="52">
        <f t="shared" si="61"/>
        <v>1.1520833333343035</v>
      </c>
      <c r="M1708" s="16">
        <f>NETWORKDAYS.INTL(DATE(YEAR(H1708),MONTH(I1708),DAY(H1708)),DATE(YEAR(I1708),MONTH(I1708),DAY(I1708)),1,[1]LISTAFERIADOS!$B$2:$B$194)</f>
        <v>2</v>
      </c>
      <c r="N1708" s="17" t="str">
        <f>CONCATENATE(HOUR(Tabela132[[#This Row],[DATA INICIO]]),":",MINUTE(Tabela132[[#This Row],[DATA INICIO]]))</f>
        <v>10:37</v>
      </c>
      <c r="O1708" s="12"/>
    </row>
    <row r="1709" spans="1:15" hidden="1" x14ac:dyDescent="0.25">
      <c r="A1709" s="45" t="s">
        <v>113</v>
      </c>
      <c r="B1709" s="46" t="s">
        <v>1147</v>
      </c>
      <c r="C1709" s="47" t="s">
        <v>222</v>
      </c>
      <c r="D1709" s="48" t="s">
        <v>1152</v>
      </c>
      <c r="E1709" s="49"/>
      <c r="F1709" s="48" t="s">
        <v>1152</v>
      </c>
      <c r="G1709" s="19"/>
      <c r="H1709" s="41">
        <v>42780.594444444447</v>
      </c>
      <c r="I1709" s="41">
        <v>42780.633333333331</v>
      </c>
      <c r="J1709" s="46"/>
      <c r="K1709" s="51">
        <f t="shared" si="60"/>
        <v>3.8888888884685002E-2</v>
      </c>
      <c r="L1709" s="52">
        <f t="shared" si="61"/>
        <v>3.8888888884685002E-2</v>
      </c>
      <c r="M1709" s="16">
        <f>NETWORKDAYS.INTL(DATE(YEAR(H1709),MONTH(I1709),DAY(H1709)),DATE(YEAR(I1709),MONTH(I1709),DAY(I1709)),1,[1]LISTAFERIADOS!$B$2:$B$194)</f>
        <v>1</v>
      </c>
      <c r="N1709" s="17" t="str">
        <f>CONCATENATE(HOUR(Tabela132[[#This Row],[DATA INICIO]]),":",MINUTE(Tabela132[[#This Row],[DATA INICIO]]))</f>
        <v>14:16</v>
      </c>
      <c r="O1709" s="12"/>
    </row>
    <row r="1710" spans="1:15" hidden="1" x14ac:dyDescent="0.25">
      <c r="A1710" s="45" t="s">
        <v>113</v>
      </c>
      <c r="B1710" s="46" t="s">
        <v>1147</v>
      </c>
      <c r="C1710" s="47" t="s">
        <v>222</v>
      </c>
      <c r="D1710" s="48" t="s">
        <v>1153</v>
      </c>
      <c r="E1710" s="49"/>
      <c r="F1710" s="12" t="s">
        <v>536</v>
      </c>
      <c r="G1710" s="19" t="s">
        <v>26</v>
      </c>
      <c r="H1710" s="41">
        <v>42780.633333333331</v>
      </c>
      <c r="I1710" s="41">
        <v>42796.77847222222</v>
      </c>
      <c r="J1710" s="46"/>
      <c r="K1710" s="51">
        <f t="shared" si="60"/>
        <v>16.145138888889051</v>
      </c>
      <c r="L1710" s="52">
        <f t="shared" si="61"/>
        <v>16.145138888889051</v>
      </c>
      <c r="M1710" s="16">
        <f>NETWORKDAYS.INTL(DATE(YEAR(H1710),MONTH(I1710),DAY(H1710)),DATE(YEAR(I1710),MONTH(I1710),DAY(I1710)),1,[1]LISTAFERIADOS!$B$2:$B$194)</f>
        <v>-9</v>
      </c>
      <c r="N1710" s="17" t="str">
        <f>CONCATENATE(HOUR(Tabela132[[#This Row],[DATA INICIO]]),":",MINUTE(Tabela132[[#This Row],[DATA INICIO]]))</f>
        <v>15:12</v>
      </c>
      <c r="O1710" s="12"/>
    </row>
    <row r="1711" spans="1:15" hidden="1" x14ac:dyDescent="0.25">
      <c r="A1711" s="45" t="s">
        <v>113</v>
      </c>
      <c r="B1711" s="46" t="s">
        <v>1147</v>
      </c>
      <c r="C1711" s="47" t="s">
        <v>222</v>
      </c>
      <c r="D1711" s="48" t="s">
        <v>1154</v>
      </c>
      <c r="E1711" s="49"/>
      <c r="F1711" s="12" t="s">
        <v>115</v>
      </c>
      <c r="G1711" s="19" t="s">
        <v>26</v>
      </c>
      <c r="H1711" s="41">
        <v>42796.77847222222</v>
      </c>
      <c r="I1711" s="41">
        <v>42797.604166666664</v>
      </c>
      <c r="J1711" s="46"/>
      <c r="K1711" s="51">
        <f t="shared" si="60"/>
        <v>0.82569444444379769</v>
      </c>
      <c r="L1711" s="52">
        <f t="shared" si="61"/>
        <v>0.82569444444379769</v>
      </c>
      <c r="M1711" s="16">
        <f>NETWORKDAYS.INTL(DATE(YEAR(H1711),MONTH(I1711),DAY(H1711)),DATE(YEAR(I1711),MONTH(I1711),DAY(I1711)),1,[1]LISTAFERIADOS!$B$2:$B$194)</f>
        <v>2</v>
      </c>
      <c r="N1711" s="17" t="str">
        <f>CONCATENATE(HOUR(Tabela132[[#This Row],[DATA INICIO]]),":",MINUTE(Tabela132[[#This Row],[DATA INICIO]]))</f>
        <v>18:41</v>
      </c>
      <c r="O1711" s="12"/>
    </row>
    <row r="1712" spans="1:15" hidden="1" x14ac:dyDescent="0.25">
      <c r="A1712" s="45" t="s">
        <v>113</v>
      </c>
      <c r="B1712" s="46" t="s">
        <v>1147</v>
      </c>
      <c r="C1712" s="47" t="s">
        <v>222</v>
      </c>
      <c r="D1712" s="48" t="s">
        <v>29</v>
      </c>
      <c r="E1712" s="49"/>
      <c r="F1712" s="12" t="s">
        <v>29</v>
      </c>
      <c r="G1712" s="19" t="s">
        <v>26</v>
      </c>
      <c r="H1712" s="41">
        <v>42796.77847222222</v>
      </c>
      <c r="I1712" s="41">
        <v>42797.751388888886</v>
      </c>
      <c r="J1712" s="46"/>
      <c r="K1712" s="51">
        <f t="shared" si="60"/>
        <v>0.97291666666569654</v>
      </c>
      <c r="L1712" s="52">
        <f t="shared" si="61"/>
        <v>0.97291666666569654</v>
      </c>
      <c r="M1712" s="16">
        <f>NETWORKDAYS.INTL(DATE(YEAR(H1712),MONTH(I1712),DAY(H1712)),DATE(YEAR(I1712),MONTH(I1712),DAY(I1712)),1,[1]LISTAFERIADOS!$B$2:$B$194)</f>
        <v>2</v>
      </c>
      <c r="N1712" s="17" t="str">
        <f>CONCATENATE(HOUR(Tabela132[[#This Row],[DATA INICIO]]),":",MINUTE(Tabela132[[#This Row],[DATA INICIO]]))</f>
        <v>18:41</v>
      </c>
      <c r="O1712" s="12"/>
    </row>
    <row r="1713" spans="1:15" hidden="1" x14ac:dyDescent="0.25">
      <c r="A1713" s="45" t="s">
        <v>113</v>
      </c>
      <c r="B1713" s="46" t="s">
        <v>1147</v>
      </c>
      <c r="C1713" s="47" t="s">
        <v>222</v>
      </c>
      <c r="D1713" s="48" t="s">
        <v>1153</v>
      </c>
      <c r="E1713" s="49"/>
      <c r="F1713" s="12" t="s">
        <v>536</v>
      </c>
      <c r="G1713" s="19" t="s">
        <v>26</v>
      </c>
      <c r="H1713" s="41">
        <v>42797.751388888886</v>
      </c>
      <c r="I1713" s="41">
        <v>42821.661805555559</v>
      </c>
      <c r="J1713" s="46"/>
      <c r="K1713" s="51">
        <f t="shared" si="60"/>
        <v>23.910416666672972</v>
      </c>
      <c r="L1713" s="52">
        <f t="shared" si="61"/>
        <v>23.910416666672972</v>
      </c>
      <c r="M1713" s="16">
        <f>NETWORKDAYS.INTL(DATE(YEAR(H1713),MONTH(I1713),DAY(H1713)),DATE(YEAR(I1713),MONTH(I1713),DAY(I1713)),1,[1]LISTAFERIADOS!$B$2:$B$194)</f>
        <v>17</v>
      </c>
      <c r="N1713" s="17" t="str">
        <f>CONCATENATE(HOUR(Tabela132[[#This Row],[DATA INICIO]]),":",MINUTE(Tabela132[[#This Row],[DATA INICIO]]))</f>
        <v>18:2</v>
      </c>
      <c r="O1713" s="12"/>
    </row>
    <row r="1714" spans="1:15" hidden="1" x14ac:dyDescent="0.25">
      <c r="A1714" s="45" t="s">
        <v>113</v>
      </c>
      <c r="B1714" s="46" t="s">
        <v>1147</v>
      </c>
      <c r="C1714" s="47" t="s">
        <v>222</v>
      </c>
      <c r="D1714" s="48" t="s">
        <v>29</v>
      </c>
      <c r="E1714" s="49"/>
      <c r="F1714" s="12" t="s">
        <v>29</v>
      </c>
      <c r="G1714" s="19" t="s">
        <v>26</v>
      </c>
      <c r="H1714" s="41">
        <v>42821.661805555559</v>
      </c>
      <c r="I1714" s="41">
        <v>42821.688888888886</v>
      </c>
      <c r="J1714" s="46"/>
      <c r="K1714" s="51">
        <f t="shared" si="60"/>
        <v>2.7083333327027503E-2</v>
      </c>
      <c r="L1714" s="52">
        <f t="shared" si="61"/>
        <v>2.7083333327027503E-2</v>
      </c>
      <c r="M1714" s="16">
        <f>NETWORKDAYS.INTL(DATE(YEAR(H1714),MONTH(I1714),DAY(H1714)),DATE(YEAR(I1714),MONTH(I1714),DAY(I1714)),1,[1]LISTAFERIADOS!$B$2:$B$194)</f>
        <v>1</v>
      </c>
      <c r="N1714" s="17" t="str">
        <f>CONCATENATE(HOUR(Tabela132[[#This Row],[DATA INICIO]]),":",MINUTE(Tabela132[[#This Row],[DATA INICIO]]))</f>
        <v>15:53</v>
      </c>
      <c r="O1714" s="12"/>
    </row>
    <row r="1715" spans="1:15" hidden="1" x14ac:dyDescent="0.25">
      <c r="A1715" s="45" t="s">
        <v>113</v>
      </c>
      <c r="B1715" s="46" t="s">
        <v>1147</v>
      </c>
      <c r="C1715" s="47" t="s">
        <v>222</v>
      </c>
      <c r="D1715" s="48" t="s">
        <v>1154</v>
      </c>
      <c r="E1715" s="49"/>
      <c r="F1715" s="12" t="s">
        <v>115</v>
      </c>
      <c r="G1715" s="19" t="s">
        <v>26</v>
      </c>
      <c r="H1715" s="41">
        <v>42821.688888888886</v>
      </c>
      <c r="I1715" s="41">
        <v>42821.727083333331</v>
      </c>
      <c r="J1715" s="46"/>
      <c r="K1715" s="51">
        <f t="shared" si="60"/>
        <v>3.8194444445252884E-2</v>
      </c>
      <c r="L1715" s="52">
        <f t="shared" si="61"/>
        <v>3.8194444445252884E-2</v>
      </c>
      <c r="M1715" s="16">
        <f>NETWORKDAYS.INTL(DATE(YEAR(H1715),MONTH(I1715),DAY(H1715)),DATE(YEAR(I1715),MONTH(I1715),DAY(I1715)),1,[1]LISTAFERIADOS!$B$2:$B$194)</f>
        <v>1</v>
      </c>
      <c r="N1715" s="17" t="str">
        <f>CONCATENATE(HOUR(Tabela132[[#This Row],[DATA INICIO]]),":",MINUTE(Tabela132[[#This Row],[DATA INICIO]]))</f>
        <v>16:32</v>
      </c>
      <c r="O1715" s="12"/>
    </row>
    <row r="1716" spans="1:15" hidden="1" x14ac:dyDescent="0.25">
      <c r="A1716" s="45" t="s">
        <v>113</v>
      </c>
      <c r="B1716" s="46" t="s">
        <v>1147</v>
      </c>
      <c r="C1716" s="47" t="s">
        <v>222</v>
      </c>
      <c r="D1716" s="48" t="s">
        <v>1155</v>
      </c>
      <c r="E1716" s="49"/>
      <c r="F1716" s="48" t="s">
        <v>1155</v>
      </c>
      <c r="G1716" s="19"/>
      <c r="H1716" s="41">
        <v>42821.727083333331</v>
      </c>
      <c r="I1716" s="41">
        <v>42822.822916666664</v>
      </c>
      <c r="J1716" s="46"/>
      <c r="K1716" s="51">
        <f t="shared" si="60"/>
        <v>1.0958333333328483</v>
      </c>
      <c r="L1716" s="52">
        <f t="shared" si="61"/>
        <v>1.0958333333328483</v>
      </c>
      <c r="M1716" s="16">
        <f>NETWORKDAYS.INTL(DATE(YEAR(H1716),MONTH(I1716),DAY(H1716)),DATE(YEAR(I1716),MONTH(I1716),DAY(I1716)),1,[1]LISTAFERIADOS!$B$2:$B$194)</f>
        <v>2</v>
      </c>
      <c r="N1716" s="17" t="str">
        <f>CONCATENATE(HOUR(Tabela132[[#This Row],[DATA INICIO]]),":",MINUTE(Tabela132[[#This Row],[DATA INICIO]]))</f>
        <v>17:27</v>
      </c>
      <c r="O1716" s="12"/>
    </row>
    <row r="1717" spans="1:15" ht="25.5" hidden="1" x14ac:dyDescent="0.25">
      <c r="A1717" s="45" t="s">
        <v>113</v>
      </c>
      <c r="B1717" s="46" t="s">
        <v>1147</v>
      </c>
      <c r="C1717" s="47" t="s">
        <v>222</v>
      </c>
      <c r="D1717" s="48" t="s">
        <v>1156</v>
      </c>
      <c r="E1717" s="49"/>
      <c r="F1717" s="48" t="s">
        <v>1156</v>
      </c>
      <c r="G1717" s="19"/>
      <c r="H1717" s="41">
        <v>42822.822916666664</v>
      </c>
      <c r="I1717" s="41">
        <v>42824.571527777778</v>
      </c>
      <c r="J1717" s="46"/>
      <c r="K1717" s="51">
        <f t="shared" si="60"/>
        <v>1.7486111111138598</v>
      </c>
      <c r="L1717" s="52">
        <f t="shared" si="61"/>
        <v>1.7486111111138598</v>
      </c>
      <c r="M1717" s="16">
        <f>NETWORKDAYS.INTL(DATE(YEAR(H1717),MONTH(I1717),DAY(H1717)),DATE(YEAR(I1717),MONTH(I1717),DAY(I1717)),1,[1]LISTAFERIADOS!$B$2:$B$194)</f>
        <v>3</v>
      </c>
      <c r="N1717" s="17" t="str">
        <f>CONCATENATE(HOUR(Tabela132[[#This Row],[DATA INICIO]]),":",MINUTE(Tabela132[[#This Row],[DATA INICIO]]))</f>
        <v>19:45</v>
      </c>
      <c r="O1717" s="12"/>
    </row>
    <row r="1718" spans="1:15" hidden="1" x14ac:dyDescent="0.25">
      <c r="A1718" s="45" t="s">
        <v>113</v>
      </c>
      <c r="B1718" s="46" t="s">
        <v>1147</v>
      </c>
      <c r="C1718" s="47" t="s">
        <v>222</v>
      </c>
      <c r="D1718" s="48" t="s">
        <v>1154</v>
      </c>
      <c r="E1718" s="49"/>
      <c r="F1718" s="12" t="s">
        <v>115</v>
      </c>
      <c r="G1718" s="19" t="s">
        <v>26</v>
      </c>
      <c r="H1718" s="41">
        <v>42824.571527777778</v>
      </c>
      <c r="I1718" s="41">
        <v>42825.712500000001</v>
      </c>
      <c r="J1718" s="46"/>
      <c r="K1718" s="51">
        <f t="shared" si="60"/>
        <v>1.140972222223354</v>
      </c>
      <c r="L1718" s="52">
        <f t="shared" si="61"/>
        <v>1.140972222223354</v>
      </c>
      <c r="M1718" s="16">
        <f>NETWORKDAYS.INTL(DATE(YEAR(H1718),MONTH(I1718),DAY(H1718)),DATE(YEAR(I1718),MONTH(I1718),DAY(I1718)),1,[1]LISTAFERIADOS!$B$2:$B$194)</f>
        <v>2</v>
      </c>
      <c r="N1718" s="17" t="str">
        <f>CONCATENATE(HOUR(Tabela132[[#This Row],[DATA INICIO]]),":",MINUTE(Tabela132[[#This Row],[DATA INICIO]]))</f>
        <v>13:43</v>
      </c>
      <c r="O1718" s="12"/>
    </row>
    <row r="1719" spans="1:15" hidden="1" x14ac:dyDescent="0.25">
      <c r="A1719" s="45" t="s">
        <v>113</v>
      </c>
      <c r="B1719" s="46" t="s">
        <v>1147</v>
      </c>
      <c r="C1719" s="47" t="s">
        <v>222</v>
      </c>
      <c r="D1719" s="48" t="s">
        <v>29</v>
      </c>
      <c r="E1719" s="49"/>
      <c r="F1719" s="12" t="s">
        <v>29</v>
      </c>
      <c r="G1719" s="19" t="s">
        <v>26</v>
      </c>
      <c r="H1719" s="41">
        <v>42825.712500000001</v>
      </c>
      <c r="I1719" s="41">
        <v>42825.722222222219</v>
      </c>
      <c r="J1719" s="46"/>
      <c r="K1719" s="51">
        <f t="shared" si="60"/>
        <v>9.7222222175332718E-3</v>
      </c>
      <c r="L1719" s="52">
        <f t="shared" si="61"/>
        <v>9.7222222175332718E-3</v>
      </c>
      <c r="M1719" s="16">
        <f>NETWORKDAYS.INTL(DATE(YEAR(H1719),MONTH(I1719),DAY(H1719)),DATE(YEAR(I1719),MONTH(I1719),DAY(I1719)),1,[1]LISTAFERIADOS!$B$2:$B$194)</f>
        <v>1</v>
      </c>
      <c r="N1719" s="17" t="str">
        <f>CONCATENATE(HOUR(Tabela132[[#This Row],[DATA INICIO]]),":",MINUTE(Tabela132[[#This Row],[DATA INICIO]]))</f>
        <v>17:6</v>
      </c>
      <c r="O1719" s="12"/>
    </row>
    <row r="1720" spans="1:15" hidden="1" x14ac:dyDescent="0.25">
      <c r="A1720" s="45" t="s">
        <v>113</v>
      </c>
      <c r="B1720" s="46" t="s">
        <v>1147</v>
      </c>
      <c r="C1720" s="47" t="s">
        <v>222</v>
      </c>
      <c r="D1720" s="48" t="s">
        <v>1153</v>
      </c>
      <c r="E1720" s="49"/>
      <c r="F1720" s="12" t="s">
        <v>536</v>
      </c>
      <c r="G1720" s="19" t="s">
        <v>26</v>
      </c>
      <c r="H1720" s="41">
        <v>42825.722222222219</v>
      </c>
      <c r="I1720" s="41">
        <v>42828.61041666667</v>
      </c>
      <c r="J1720" s="46"/>
      <c r="K1720" s="51">
        <f t="shared" si="60"/>
        <v>2.8881944444510737</v>
      </c>
      <c r="L1720" s="52">
        <f t="shared" si="61"/>
        <v>2.8881944444510737</v>
      </c>
      <c r="M1720" s="16">
        <f>NETWORKDAYS.INTL(DATE(YEAR(H1720),MONTH(I1720),DAY(H1720)),DATE(YEAR(I1720),MONTH(I1720),DAY(I1720)),1,[1]LISTAFERIADOS!$B$2:$B$194)</f>
        <v>-16</v>
      </c>
      <c r="N1720" s="17" t="str">
        <f>CONCATENATE(HOUR(Tabela132[[#This Row],[DATA INICIO]]),":",MINUTE(Tabela132[[#This Row],[DATA INICIO]]))</f>
        <v>17:20</v>
      </c>
      <c r="O1720" s="12"/>
    </row>
    <row r="1721" spans="1:15" hidden="1" x14ac:dyDescent="0.25">
      <c r="A1721" s="45" t="s">
        <v>113</v>
      </c>
      <c r="B1721" s="46" t="s">
        <v>1147</v>
      </c>
      <c r="C1721" s="47" t="s">
        <v>222</v>
      </c>
      <c r="D1721" s="48" t="s">
        <v>29</v>
      </c>
      <c r="E1721" s="49"/>
      <c r="F1721" s="12" t="s">
        <v>29</v>
      </c>
      <c r="G1721" s="19" t="s">
        <v>26</v>
      </c>
      <c r="H1721" s="41">
        <v>42828.61041666667</v>
      </c>
      <c r="I1721" s="41">
        <v>42828.784722222219</v>
      </c>
      <c r="J1721" s="46"/>
      <c r="K1721" s="51">
        <f t="shared" si="60"/>
        <v>0.17430555554892635</v>
      </c>
      <c r="L1721" s="52">
        <f t="shared" si="61"/>
        <v>0.17430555554892635</v>
      </c>
      <c r="M1721" s="16">
        <f>NETWORKDAYS.INTL(DATE(YEAR(H1721),MONTH(I1721),DAY(H1721)),DATE(YEAR(I1721),MONTH(I1721),DAY(I1721)),1,[1]LISTAFERIADOS!$B$2:$B$194)</f>
        <v>1</v>
      </c>
      <c r="N1721" s="17" t="str">
        <f>CONCATENATE(HOUR(Tabela132[[#This Row],[DATA INICIO]]),":",MINUTE(Tabela132[[#This Row],[DATA INICIO]]))</f>
        <v>14:39</v>
      </c>
      <c r="O1721" s="12"/>
    </row>
    <row r="1722" spans="1:15" hidden="1" x14ac:dyDescent="0.25">
      <c r="A1722" s="45" t="s">
        <v>113</v>
      </c>
      <c r="B1722" s="46" t="s">
        <v>1147</v>
      </c>
      <c r="C1722" s="47" t="s">
        <v>222</v>
      </c>
      <c r="D1722" s="48" t="s">
        <v>1154</v>
      </c>
      <c r="E1722" s="49"/>
      <c r="F1722" s="12" t="s">
        <v>115</v>
      </c>
      <c r="G1722" s="19" t="s">
        <v>26</v>
      </c>
      <c r="H1722" s="41">
        <v>42828.784722222219</v>
      </c>
      <c r="I1722" s="41">
        <v>42829.560416666667</v>
      </c>
      <c r="J1722" s="46"/>
      <c r="K1722" s="51">
        <f t="shared" si="60"/>
        <v>0.77569444444816327</v>
      </c>
      <c r="L1722" s="52">
        <f t="shared" si="61"/>
        <v>0.77569444444816327</v>
      </c>
      <c r="M1722" s="16">
        <f>NETWORKDAYS.INTL(DATE(YEAR(H1722),MONTH(I1722),DAY(H1722)),DATE(YEAR(I1722),MONTH(I1722),DAY(I1722)),1,[1]LISTAFERIADOS!$B$2:$B$194)</f>
        <v>2</v>
      </c>
      <c r="N1722" s="17" t="str">
        <f>CONCATENATE(HOUR(Tabela132[[#This Row],[DATA INICIO]]),":",MINUTE(Tabela132[[#This Row],[DATA INICIO]]))</f>
        <v>18:50</v>
      </c>
      <c r="O1722" s="12"/>
    </row>
    <row r="1723" spans="1:15" hidden="1" x14ac:dyDescent="0.25">
      <c r="A1723" s="45" t="s">
        <v>113</v>
      </c>
      <c r="B1723" s="46" t="s">
        <v>1147</v>
      </c>
      <c r="C1723" s="47" t="s">
        <v>222</v>
      </c>
      <c r="D1723" s="48" t="s">
        <v>1157</v>
      </c>
      <c r="E1723" s="49"/>
      <c r="F1723" s="48" t="s">
        <v>1157</v>
      </c>
      <c r="G1723" s="19"/>
      <c r="H1723" s="41">
        <v>42829.560416666667</v>
      </c>
      <c r="I1723" s="41">
        <v>42829.637499999997</v>
      </c>
      <c r="J1723" s="46"/>
      <c r="K1723" s="51">
        <f t="shared" si="60"/>
        <v>7.7083333329937886E-2</v>
      </c>
      <c r="L1723" s="52">
        <f t="shared" si="61"/>
        <v>7.7083333329937886E-2</v>
      </c>
      <c r="M1723" s="16">
        <f>NETWORKDAYS.INTL(DATE(YEAR(H1723),MONTH(I1723),DAY(H1723)),DATE(YEAR(I1723),MONTH(I1723),DAY(I1723)),1,[1]LISTAFERIADOS!$B$2:$B$194)</f>
        <v>1</v>
      </c>
      <c r="N1723" s="17" t="str">
        <f>CONCATENATE(HOUR(Tabela132[[#This Row],[DATA INICIO]]),":",MINUTE(Tabela132[[#This Row],[DATA INICIO]]))</f>
        <v>13:27</v>
      </c>
      <c r="O1723" s="12"/>
    </row>
    <row r="1724" spans="1:15" hidden="1" x14ac:dyDescent="0.25">
      <c r="A1724" s="45" t="s">
        <v>113</v>
      </c>
      <c r="B1724" s="46" t="s">
        <v>1147</v>
      </c>
      <c r="C1724" s="47" t="s">
        <v>222</v>
      </c>
      <c r="D1724" s="48" t="s">
        <v>1158</v>
      </c>
      <c r="E1724" s="49"/>
      <c r="F1724" s="48" t="s">
        <v>1158</v>
      </c>
      <c r="G1724" s="19"/>
      <c r="H1724" s="41">
        <v>42829.637499999997</v>
      </c>
      <c r="I1724" s="41">
        <v>42829.7</v>
      </c>
      <c r="J1724" s="46"/>
      <c r="K1724" s="51">
        <f t="shared" si="60"/>
        <v>6.25E-2</v>
      </c>
      <c r="L1724" s="52">
        <f t="shared" si="61"/>
        <v>6.25E-2</v>
      </c>
      <c r="M1724" s="16">
        <f>NETWORKDAYS.INTL(DATE(YEAR(H1724),MONTH(I1724),DAY(H1724)),DATE(YEAR(I1724),MONTH(I1724),DAY(I1724)),1,[1]LISTAFERIADOS!$B$2:$B$194)</f>
        <v>1</v>
      </c>
      <c r="N1724" s="17" t="str">
        <f>CONCATENATE(HOUR(Tabela132[[#This Row],[DATA INICIO]]),":",MINUTE(Tabela132[[#This Row],[DATA INICIO]]))</f>
        <v>15:18</v>
      </c>
      <c r="O1724" s="12"/>
    </row>
    <row r="1725" spans="1:15" ht="38.25" hidden="1" x14ac:dyDescent="0.25">
      <c r="A1725" s="45" t="s">
        <v>113</v>
      </c>
      <c r="B1725" s="46" t="s">
        <v>1147</v>
      </c>
      <c r="C1725" s="47" t="s">
        <v>222</v>
      </c>
      <c r="D1725" s="48" t="s">
        <v>1159</v>
      </c>
      <c r="E1725" s="49"/>
      <c r="F1725" s="48" t="s">
        <v>1159</v>
      </c>
      <c r="G1725" s="19"/>
      <c r="H1725" s="41">
        <v>42829.7</v>
      </c>
      <c r="I1725" s="41">
        <v>42829.707638888889</v>
      </c>
      <c r="J1725" s="46"/>
      <c r="K1725" s="51">
        <f t="shared" si="60"/>
        <v>7.6388888919609599E-3</v>
      </c>
      <c r="L1725" s="52">
        <f t="shared" si="61"/>
        <v>7.6388888919609599E-3</v>
      </c>
      <c r="M1725" s="16">
        <f>NETWORKDAYS.INTL(DATE(YEAR(H1725),MONTH(I1725),DAY(H1725)),DATE(YEAR(I1725),MONTH(I1725),DAY(I1725)),1,[1]LISTAFERIADOS!$B$2:$B$194)</f>
        <v>1</v>
      </c>
      <c r="N1725" s="17" t="str">
        <f>CONCATENATE(HOUR(Tabela132[[#This Row],[DATA INICIO]]),":",MINUTE(Tabela132[[#This Row],[DATA INICIO]]))</f>
        <v>16:48</v>
      </c>
      <c r="O1725" s="12"/>
    </row>
    <row r="1726" spans="1:15" hidden="1" x14ac:dyDescent="0.25">
      <c r="A1726" s="45" t="s">
        <v>113</v>
      </c>
      <c r="B1726" s="46" t="s">
        <v>1147</v>
      </c>
      <c r="C1726" s="47" t="s">
        <v>222</v>
      </c>
      <c r="D1726" s="48" t="s">
        <v>1155</v>
      </c>
      <c r="E1726" s="49"/>
      <c r="F1726" s="48" t="s">
        <v>1155</v>
      </c>
      <c r="G1726" s="19"/>
      <c r="H1726" s="41">
        <v>42829.707638888889</v>
      </c>
      <c r="I1726" s="41">
        <v>42829.800694444442</v>
      </c>
      <c r="J1726" s="46"/>
      <c r="K1726" s="51">
        <f t="shared" si="60"/>
        <v>9.3055555553291924E-2</v>
      </c>
      <c r="L1726" s="52">
        <f t="shared" si="61"/>
        <v>9.3055555553291924E-2</v>
      </c>
      <c r="M1726" s="16">
        <f>NETWORKDAYS.INTL(DATE(YEAR(H1726),MONTH(I1726),DAY(H1726)),DATE(YEAR(I1726),MONTH(I1726),DAY(I1726)),1,[1]LISTAFERIADOS!$B$2:$B$194)</f>
        <v>1</v>
      </c>
      <c r="N1726" s="17" t="str">
        <f>CONCATENATE(HOUR(Tabela132[[#This Row],[DATA INICIO]]),":",MINUTE(Tabela132[[#This Row],[DATA INICIO]]))</f>
        <v>16:59</v>
      </c>
      <c r="O1726" s="12"/>
    </row>
    <row r="1727" spans="1:15" hidden="1" x14ac:dyDescent="0.25">
      <c r="A1727" s="45" t="s">
        <v>113</v>
      </c>
      <c r="B1727" s="46" t="s">
        <v>1147</v>
      </c>
      <c r="C1727" s="47" t="s">
        <v>222</v>
      </c>
      <c r="D1727" s="48" t="s">
        <v>1153</v>
      </c>
      <c r="E1727" s="49"/>
      <c r="F1727" s="12" t="s">
        <v>536</v>
      </c>
      <c r="G1727" s="19" t="s">
        <v>26</v>
      </c>
      <c r="H1727" s="41">
        <v>42829.800694444442</v>
      </c>
      <c r="I1727" s="41">
        <v>42830.61041666667</v>
      </c>
      <c r="J1727" s="46"/>
      <c r="K1727" s="51">
        <f t="shared" si="60"/>
        <v>0.80972222222771961</v>
      </c>
      <c r="L1727" s="52">
        <f t="shared" si="61"/>
        <v>0.80972222222771961</v>
      </c>
      <c r="M1727" s="16">
        <f>NETWORKDAYS.INTL(DATE(YEAR(H1727),MONTH(I1727),DAY(H1727)),DATE(YEAR(I1727),MONTH(I1727),DAY(I1727)),1,[1]LISTAFERIADOS!$B$2:$B$194)</f>
        <v>2</v>
      </c>
      <c r="N1727" s="17" t="str">
        <f>CONCATENATE(HOUR(Tabela132[[#This Row],[DATA INICIO]]),":",MINUTE(Tabela132[[#This Row],[DATA INICIO]]))</f>
        <v>19:13</v>
      </c>
      <c r="O1727" s="12"/>
    </row>
    <row r="1728" spans="1:15" ht="51" hidden="1" x14ac:dyDescent="0.25">
      <c r="A1728" s="45" t="s">
        <v>113</v>
      </c>
      <c r="B1728" s="46" t="s">
        <v>1147</v>
      </c>
      <c r="C1728" s="47" t="s">
        <v>222</v>
      </c>
      <c r="D1728" s="48" t="s">
        <v>1160</v>
      </c>
      <c r="E1728" s="49"/>
      <c r="F1728" s="48" t="s">
        <v>1160</v>
      </c>
      <c r="G1728" s="19"/>
      <c r="H1728" s="41">
        <v>42830.61041666667</v>
      </c>
      <c r="I1728" s="41">
        <v>42830.769444444442</v>
      </c>
      <c r="J1728" s="46"/>
      <c r="K1728" s="51">
        <f t="shared" si="60"/>
        <v>0.15902777777228039</v>
      </c>
      <c r="L1728" s="52">
        <f t="shared" si="61"/>
        <v>0.15902777777228039</v>
      </c>
      <c r="M1728" s="16">
        <f>NETWORKDAYS.INTL(DATE(YEAR(H1728),MONTH(I1728),DAY(H1728)),DATE(YEAR(I1728),MONTH(I1728),DAY(I1728)),1,[1]LISTAFERIADOS!$B$2:$B$194)</f>
        <v>1</v>
      </c>
      <c r="N1728" s="17" t="str">
        <f>CONCATENATE(HOUR(Tabela132[[#This Row],[DATA INICIO]]),":",MINUTE(Tabela132[[#This Row],[DATA INICIO]]))</f>
        <v>14:39</v>
      </c>
      <c r="O1728" s="12"/>
    </row>
    <row r="1729" spans="1:15" hidden="1" x14ac:dyDescent="0.25">
      <c r="A1729" s="45" t="s">
        <v>113</v>
      </c>
      <c r="B1729" s="46" t="s">
        <v>1147</v>
      </c>
      <c r="C1729" s="47" t="s">
        <v>222</v>
      </c>
      <c r="D1729" s="48" t="s">
        <v>1153</v>
      </c>
      <c r="E1729" s="49"/>
      <c r="F1729" s="12" t="s">
        <v>536</v>
      </c>
      <c r="G1729" s="19" t="s">
        <v>26</v>
      </c>
      <c r="H1729" s="41">
        <v>42830.769444444442</v>
      </c>
      <c r="I1729" s="41">
        <v>42830.774305555555</v>
      </c>
      <c r="J1729" s="46"/>
      <c r="K1729" s="51">
        <f t="shared" si="60"/>
        <v>4.8611111124046147E-3</v>
      </c>
      <c r="L1729" s="52">
        <f t="shared" si="61"/>
        <v>4.8611111124046147E-3</v>
      </c>
      <c r="M1729" s="16">
        <f>NETWORKDAYS.INTL(DATE(YEAR(H1729),MONTH(I1729),DAY(H1729)),DATE(YEAR(I1729),MONTH(I1729),DAY(I1729)),1,[1]LISTAFERIADOS!$B$2:$B$194)</f>
        <v>1</v>
      </c>
      <c r="N1729" s="17" t="str">
        <f>CONCATENATE(HOUR(Tabela132[[#This Row],[DATA INICIO]]),":",MINUTE(Tabela132[[#This Row],[DATA INICIO]]))</f>
        <v>18:28</v>
      </c>
      <c r="O1729" s="12"/>
    </row>
    <row r="1730" spans="1:15" hidden="1" x14ac:dyDescent="0.25">
      <c r="A1730" s="45" t="s">
        <v>113</v>
      </c>
      <c r="B1730" s="1" t="s">
        <v>1147</v>
      </c>
      <c r="C1730" s="47" t="s">
        <v>222</v>
      </c>
      <c r="D1730" s="48" t="s">
        <v>29</v>
      </c>
      <c r="E1730" s="49"/>
      <c r="F1730" s="12" t="s">
        <v>29</v>
      </c>
      <c r="G1730" s="19" t="s">
        <v>26</v>
      </c>
      <c r="H1730" s="41">
        <v>42830.774305555555</v>
      </c>
      <c r="I1730" s="41">
        <v>42832.556250000001</v>
      </c>
      <c r="J1730" s="46"/>
      <c r="K1730" s="51">
        <f t="shared" si="60"/>
        <v>1.7819444444467081</v>
      </c>
      <c r="L1730" s="132">
        <f t="shared" si="61"/>
        <v>1.7819444444467081</v>
      </c>
      <c r="M1730" s="16">
        <f>NETWORKDAYS.INTL(DATE(YEAR(H1730),MONTH(I1730),DAY(H1730)),DATE(YEAR(I1730),MONTH(I1730),DAY(I1730)),1,[1]LISTAFERIADOS!$B$2:$B$194)</f>
        <v>3</v>
      </c>
      <c r="N1730" s="17" t="str">
        <f>CONCATENATE(HOUR(Tabela132[[#This Row],[DATA INICIO]]),":",MINUTE(Tabela132[[#This Row],[DATA INICIO]]))</f>
        <v>18:35</v>
      </c>
      <c r="O1730" s="12"/>
    </row>
    <row r="1731" spans="1:15" hidden="1" x14ac:dyDescent="0.25">
      <c r="A1731" s="45" t="s">
        <v>113</v>
      </c>
      <c r="B1731" s="46" t="s">
        <v>1147</v>
      </c>
      <c r="C1731" s="47" t="s">
        <v>222</v>
      </c>
      <c r="D1731" s="48" t="s">
        <v>1154</v>
      </c>
      <c r="E1731" s="49"/>
      <c r="F1731" s="12" t="s">
        <v>115</v>
      </c>
      <c r="G1731" s="19" t="s">
        <v>26</v>
      </c>
      <c r="H1731" s="41">
        <v>42832.556250000001</v>
      </c>
      <c r="I1731" s="41">
        <v>42835.48541666667</v>
      </c>
      <c r="J1731" s="46"/>
      <c r="K1731" s="51">
        <f t="shared" si="60"/>
        <v>2.9291666666686069</v>
      </c>
      <c r="L1731" s="52">
        <f t="shared" si="61"/>
        <v>2.9291666666686069</v>
      </c>
      <c r="M1731" s="16">
        <f>NETWORKDAYS.INTL(DATE(YEAR(H1731),MONTH(I1731),DAY(H1731)),DATE(YEAR(I1731),MONTH(I1731),DAY(I1731)),1,[1]LISTAFERIADOS!$B$2:$B$194)</f>
        <v>2</v>
      </c>
      <c r="N1731" s="17" t="str">
        <f>CONCATENATE(HOUR(Tabela132[[#This Row],[DATA INICIO]]),":",MINUTE(Tabela132[[#This Row],[DATA INICIO]]))</f>
        <v>13:21</v>
      </c>
      <c r="O1731" s="12"/>
    </row>
    <row r="1732" spans="1:15" hidden="1" x14ac:dyDescent="0.25">
      <c r="A1732" s="45" t="s">
        <v>113</v>
      </c>
      <c r="B1732" s="46" t="s">
        <v>1147</v>
      </c>
      <c r="C1732" s="47" t="s">
        <v>222</v>
      </c>
      <c r="D1732" s="48" t="s">
        <v>1155</v>
      </c>
      <c r="E1732" s="49"/>
      <c r="F1732" s="48" t="s">
        <v>1155</v>
      </c>
      <c r="G1732" s="19"/>
      <c r="H1732" s="41">
        <v>42835.48541666667</v>
      </c>
      <c r="I1732" s="41">
        <v>42836.474999999999</v>
      </c>
      <c r="J1732" s="46"/>
      <c r="K1732" s="51">
        <f t="shared" si="60"/>
        <v>0.98958333332848269</v>
      </c>
      <c r="L1732" s="52">
        <f t="shared" si="61"/>
        <v>0.98958333332848269</v>
      </c>
      <c r="M1732" s="16">
        <f>NETWORKDAYS.INTL(DATE(YEAR(H1732),MONTH(I1732),DAY(H1732)),DATE(YEAR(I1732),MONTH(I1732),DAY(I1732)),1,[1]LISTAFERIADOS!$B$2:$B$194)</f>
        <v>2</v>
      </c>
      <c r="N1732" s="17" t="str">
        <f>CONCATENATE(HOUR(Tabela132[[#This Row],[DATA INICIO]]),":",MINUTE(Tabela132[[#This Row],[DATA INICIO]]))</f>
        <v>11:39</v>
      </c>
      <c r="O1732" s="12"/>
    </row>
    <row r="1733" spans="1:15" ht="38.25" hidden="1" x14ac:dyDescent="0.25">
      <c r="A1733" s="45" t="s">
        <v>113</v>
      </c>
      <c r="B1733" s="46" t="s">
        <v>1147</v>
      </c>
      <c r="C1733" s="47" t="s">
        <v>222</v>
      </c>
      <c r="D1733" s="48" t="s">
        <v>1159</v>
      </c>
      <c r="E1733" s="49"/>
      <c r="F1733" s="48" t="s">
        <v>1159</v>
      </c>
      <c r="G1733" s="19"/>
      <c r="H1733" s="41">
        <v>42836.474999999999</v>
      </c>
      <c r="I1733" s="41">
        <v>42836.80972222222</v>
      </c>
      <c r="J1733" s="46"/>
      <c r="K1733" s="51">
        <f t="shared" si="60"/>
        <v>0.33472222222189885</v>
      </c>
      <c r="L1733" s="52">
        <f t="shared" si="61"/>
        <v>0.33472222222189885</v>
      </c>
      <c r="M1733" s="16">
        <f>NETWORKDAYS.INTL(DATE(YEAR(H1733),MONTH(I1733),DAY(H1733)),DATE(YEAR(I1733),MONTH(I1733),DAY(I1733)),1,[1]LISTAFERIADOS!$B$2:$B$194)</f>
        <v>1</v>
      </c>
      <c r="N1733" s="17" t="str">
        <f>CONCATENATE(HOUR(Tabela132[[#This Row],[DATA INICIO]]),":",MINUTE(Tabela132[[#This Row],[DATA INICIO]]))</f>
        <v>11:24</v>
      </c>
      <c r="O1733" s="12"/>
    </row>
    <row r="1734" spans="1:15" hidden="1" x14ac:dyDescent="0.25">
      <c r="A1734" s="45" t="s">
        <v>113</v>
      </c>
      <c r="B1734" s="46" t="s">
        <v>1147</v>
      </c>
      <c r="C1734" s="47" t="s">
        <v>222</v>
      </c>
      <c r="D1734" s="48" t="s">
        <v>1158</v>
      </c>
      <c r="E1734" s="49"/>
      <c r="F1734" s="48" t="s">
        <v>1158</v>
      </c>
      <c r="G1734" s="19"/>
      <c r="H1734" s="41">
        <v>42836.80972222222</v>
      </c>
      <c r="I1734" s="41">
        <v>42842.572222222225</v>
      </c>
      <c r="J1734" s="46"/>
      <c r="K1734" s="51">
        <f t="shared" si="60"/>
        <v>5.7625000000043656</v>
      </c>
      <c r="L1734" s="52">
        <f t="shared" si="61"/>
        <v>5.7625000000043656</v>
      </c>
      <c r="M1734" s="16">
        <f>NETWORKDAYS.INTL(DATE(YEAR(H1734),MONTH(I1734),DAY(H1734)),DATE(YEAR(I1734),MONTH(I1734),DAY(I1734)),1,[1]LISTAFERIADOS!$B$2:$B$194)</f>
        <v>2</v>
      </c>
      <c r="N1734" s="17" t="str">
        <f>CONCATENATE(HOUR(Tabela132[[#This Row],[DATA INICIO]]),":",MINUTE(Tabela132[[#This Row],[DATA INICIO]]))</f>
        <v>19:26</v>
      </c>
      <c r="O1734" s="12"/>
    </row>
    <row r="1735" spans="1:15" hidden="1" x14ac:dyDescent="0.25">
      <c r="A1735" s="45" t="s">
        <v>113</v>
      </c>
      <c r="B1735" s="46" t="s">
        <v>1147</v>
      </c>
      <c r="C1735" s="47" t="s">
        <v>222</v>
      </c>
      <c r="D1735" s="48" t="s">
        <v>1157</v>
      </c>
      <c r="E1735" s="49"/>
      <c r="F1735" s="48" t="s">
        <v>1157</v>
      </c>
      <c r="G1735" s="19"/>
      <c r="H1735" s="41">
        <v>42842.572222222225</v>
      </c>
      <c r="I1735" s="41">
        <v>42842.619444444441</v>
      </c>
      <c r="J1735" s="46"/>
      <c r="K1735" s="51">
        <f t="shared" si="60"/>
        <v>4.722222221607808E-2</v>
      </c>
      <c r="L1735" s="52">
        <f t="shared" si="61"/>
        <v>4.722222221607808E-2</v>
      </c>
      <c r="M1735" s="16">
        <f>NETWORKDAYS.INTL(DATE(YEAR(H1735),MONTH(I1735),DAY(H1735)),DATE(YEAR(I1735),MONTH(I1735),DAY(I1735)),1,[1]LISTAFERIADOS!$B$2:$B$194)</f>
        <v>1</v>
      </c>
      <c r="N1735" s="17" t="str">
        <f>CONCATENATE(HOUR(Tabela132[[#This Row],[DATA INICIO]]),":",MINUTE(Tabela132[[#This Row],[DATA INICIO]]))</f>
        <v>13:44</v>
      </c>
      <c r="O1735" s="12"/>
    </row>
    <row r="1736" spans="1:15" hidden="1" x14ac:dyDescent="0.25">
      <c r="A1736" s="45" t="s">
        <v>113</v>
      </c>
      <c r="B1736" s="46" t="s">
        <v>1147</v>
      </c>
      <c r="C1736" s="47" t="s">
        <v>222</v>
      </c>
      <c r="D1736" s="48" t="s">
        <v>1158</v>
      </c>
      <c r="E1736" s="49"/>
      <c r="F1736" s="48" t="s">
        <v>1158</v>
      </c>
      <c r="G1736" s="19"/>
      <c r="H1736" s="41">
        <v>42842.619444444441</v>
      </c>
      <c r="I1736" s="41">
        <v>42842.628472222219</v>
      </c>
      <c r="J1736" s="46"/>
      <c r="K1736" s="51">
        <f t="shared" si="60"/>
        <v>9.0277777781011537E-3</v>
      </c>
      <c r="L1736" s="52">
        <f t="shared" si="61"/>
        <v>9.0277777781011537E-3</v>
      </c>
      <c r="M1736" s="16">
        <f>NETWORKDAYS.INTL(DATE(YEAR(H1736),MONTH(I1736),DAY(H1736)),DATE(YEAR(I1736),MONTH(I1736),DAY(I1736)),1,[1]LISTAFERIADOS!$B$2:$B$194)</f>
        <v>1</v>
      </c>
      <c r="N1736" s="17" t="str">
        <f>CONCATENATE(HOUR(Tabela132[[#This Row],[DATA INICIO]]),":",MINUTE(Tabela132[[#This Row],[DATA INICIO]]))</f>
        <v>14:52</v>
      </c>
      <c r="O1736" s="12"/>
    </row>
    <row r="1737" spans="1:15" ht="38.25" hidden="1" x14ac:dyDescent="0.25">
      <c r="A1737" s="45" t="s">
        <v>113</v>
      </c>
      <c r="B1737" s="46" t="s">
        <v>1147</v>
      </c>
      <c r="C1737" s="47" t="s">
        <v>222</v>
      </c>
      <c r="D1737" s="48" t="s">
        <v>1159</v>
      </c>
      <c r="E1737" s="49"/>
      <c r="F1737" s="48" t="s">
        <v>1159</v>
      </c>
      <c r="G1737" s="19"/>
      <c r="H1737" s="41">
        <v>42842.628472222219</v>
      </c>
      <c r="I1737" s="41">
        <v>42843.738194444442</v>
      </c>
      <c r="J1737" s="46"/>
      <c r="K1737" s="51">
        <f t="shared" si="60"/>
        <v>1.109722222223354</v>
      </c>
      <c r="L1737" s="52">
        <f t="shared" si="61"/>
        <v>1.109722222223354</v>
      </c>
      <c r="M1737" s="16">
        <f>NETWORKDAYS.INTL(DATE(YEAR(H1737),MONTH(I1737),DAY(H1737)),DATE(YEAR(I1737),MONTH(I1737),DAY(I1737)),1,[1]LISTAFERIADOS!$B$2:$B$194)</f>
        <v>2</v>
      </c>
      <c r="N1737" s="17" t="str">
        <f>CONCATENATE(HOUR(Tabela132[[#This Row],[DATA INICIO]]),":",MINUTE(Tabela132[[#This Row],[DATA INICIO]]))</f>
        <v>15:5</v>
      </c>
      <c r="O1737" s="12"/>
    </row>
    <row r="1738" spans="1:15" hidden="1" x14ac:dyDescent="0.25">
      <c r="A1738" s="45" t="s">
        <v>113</v>
      </c>
      <c r="B1738" s="46" t="s">
        <v>1147</v>
      </c>
      <c r="C1738" s="47" t="s">
        <v>222</v>
      </c>
      <c r="D1738" s="48" t="s">
        <v>1161</v>
      </c>
      <c r="E1738" s="49"/>
      <c r="F1738" s="48" t="s">
        <v>1161</v>
      </c>
      <c r="G1738" s="19"/>
      <c r="H1738" s="41">
        <v>42843.738194444442</v>
      </c>
      <c r="I1738" s="41">
        <v>42844.744444444441</v>
      </c>
      <c r="J1738" s="46"/>
      <c r="K1738" s="51">
        <f t="shared" si="60"/>
        <v>1.0062499999985448</v>
      </c>
      <c r="L1738" s="52">
        <f t="shared" si="61"/>
        <v>1.0062499999985448</v>
      </c>
      <c r="M1738" s="16">
        <f>NETWORKDAYS.INTL(DATE(YEAR(H1738),MONTH(I1738),DAY(H1738)),DATE(YEAR(I1738),MONTH(I1738),DAY(I1738)),1,[1]LISTAFERIADOS!$B$2:$B$194)</f>
        <v>2</v>
      </c>
      <c r="N1738" s="17" t="str">
        <f>CONCATENATE(HOUR(Tabela132[[#This Row],[DATA INICIO]]),":",MINUTE(Tabela132[[#This Row],[DATA INICIO]]))</f>
        <v>17:43</v>
      </c>
      <c r="O1738" s="12"/>
    </row>
    <row r="1739" spans="1:15" hidden="1" x14ac:dyDescent="0.25">
      <c r="A1739" s="45" t="s">
        <v>113</v>
      </c>
      <c r="B1739" s="46" t="s">
        <v>1147</v>
      </c>
      <c r="C1739" s="47" t="s">
        <v>222</v>
      </c>
      <c r="D1739" s="48" t="s">
        <v>1162</v>
      </c>
      <c r="E1739" s="49"/>
      <c r="F1739" s="48" t="s">
        <v>1162</v>
      </c>
      <c r="G1739" s="19"/>
      <c r="H1739" s="41">
        <v>42844.744444444441</v>
      </c>
      <c r="I1739" s="41">
        <v>42849.623611111114</v>
      </c>
      <c r="J1739" s="46"/>
      <c r="K1739" s="51">
        <f t="shared" si="60"/>
        <v>4.8791666666729725</v>
      </c>
      <c r="L1739" s="52">
        <f t="shared" si="61"/>
        <v>4.8791666666729725</v>
      </c>
      <c r="M1739" s="16">
        <f>NETWORKDAYS.INTL(DATE(YEAR(H1739),MONTH(I1739),DAY(H1739)),DATE(YEAR(I1739),MONTH(I1739),DAY(I1739)),1,[1]LISTAFERIADOS!$B$2:$B$194)</f>
        <v>3</v>
      </c>
      <c r="N1739" s="17" t="str">
        <f>CONCATENATE(HOUR(Tabela132[[#This Row],[DATA INICIO]]),":",MINUTE(Tabela132[[#This Row],[DATA INICIO]]))</f>
        <v>17:52</v>
      </c>
      <c r="O1739" s="12"/>
    </row>
    <row r="1740" spans="1:15" hidden="1" x14ac:dyDescent="0.25">
      <c r="A1740" s="45" t="s">
        <v>113</v>
      </c>
      <c r="B1740" s="46" t="s">
        <v>1147</v>
      </c>
      <c r="C1740" s="47" t="s">
        <v>222</v>
      </c>
      <c r="D1740" s="48" t="s">
        <v>1161</v>
      </c>
      <c r="E1740" s="49"/>
      <c r="F1740" s="48" t="s">
        <v>1161</v>
      </c>
      <c r="G1740" s="19"/>
      <c r="H1740" s="41">
        <v>42849.623611111114</v>
      </c>
      <c r="I1740" s="41">
        <v>42853.8125</v>
      </c>
      <c r="J1740" s="46"/>
      <c r="K1740" s="51">
        <f t="shared" si="60"/>
        <v>4.1888888888861402</v>
      </c>
      <c r="L1740" s="52">
        <f t="shared" si="61"/>
        <v>4.1888888888861402</v>
      </c>
      <c r="M1740" s="16">
        <f>NETWORKDAYS.INTL(DATE(YEAR(H1740),MONTH(I1740),DAY(H1740)),DATE(YEAR(I1740),MONTH(I1740),DAY(I1740)),1,[1]LISTAFERIADOS!$B$2:$B$194)</f>
        <v>5</v>
      </c>
      <c r="N1740" s="17" t="str">
        <f>CONCATENATE(HOUR(Tabela132[[#This Row],[DATA INICIO]]),":",MINUTE(Tabela132[[#This Row],[DATA INICIO]]))</f>
        <v>14:58</v>
      </c>
      <c r="O1740" s="12"/>
    </row>
    <row r="1741" spans="1:15" hidden="1" x14ac:dyDescent="0.25">
      <c r="A1741" s="45" t="s">
        <v>113</v>
      </c>
      <c r="B1741" s="46" t="s">
        <v>1147</v>
      </c>
      <c r="C1741" s="47" t="s">
        <v>222</v>
      </c>
      <c r="D1741" s="48" t="s">
        <v>29</v>
      </c>
      <c r="E1741" s="49"/>
      <c r="F1741" s="12" t="s">
        <v>29</v>
      </c>
      <c r="G1741" s="19" t="s">
        <v>26</v>
      </c>
      <c r="H1741" s="41">
        <v>42853.8125</v>
      </c>
      <c r="I1741" s="41">
        <v>42857.699305555558</v>
      </c>
      <c r="J1741" s="46"/>
      <c r="K1741" s="51">
        <f t="shared" si="60"/>
        <v>3.8868055555576575</v>
      </c>
      <c r="L1741" s="52">
        <f t="shared" si="61"/>
        <v>3.8868055555576575</v>
      </c>
      <c r="M1741" s="16">
        <f>NETWORKDAYS.INTL(DATE(YEAR(H1741),MONTH(I1741),DAY(H1741)),DATE(YEAR(I1741),MONTH(I1741),DAY(I1741)),1,[1]LISTAFERIADOS!$B$2:$B$194)</f>
        <v>-19</v>
      </c>
      <c r="N1741" s="17" t="str">
        <f>CONCATENATE(HOUR(Tabela132[[#This Row],[DATA INICIO]]),":",MINUTE(Tabela132[[#This Row],[DATA INICIO]]))</f>
        <v>19:30</v>
      </c>
      <c r="O1741" s="12"/>
    </row>
    <row r="1742" spans="1:15" hidden="1" x14ac:dyDescent="0.25">
      <c r="A1742" s="45" t="s">
        <v>113</v>
      </c>
      <c r="B1742" s="46" t="s">
        <v>1147</v>
      </c>
      <c r="C1742" s="47" t="s">
        <v>222</v>
      </c>
      <c r="D1742" s="48" t="s">
        <v>1161</v>
      </c>
      <c r="E1742" s="49"/>
      <c r="F1742" s="48" t="s">
        <v>1161</v>
      </c>
      <c r="G1742" s="19"/>
      <c r="H1742" s="41">
        <v>42857.699305555558</v>
      </c>
      <c r="I1742" s="41">
        <v>42864.794444444444</v>
      </c>
      <c r="J1742" s="46"/>
      <c r="K1742" s="51">
        <f t="shared" si="60"/>
        <v>7.0951388888861402</v>
      </c>
      <c r="L1742" s="52">
        <f t="shared" si="61"/>
        <v>7.0951388888861402</v>
      </c>
      <c r="M1742" s="16">
        <f>NETWORKDAYS.INTL(DATE(YEAR(H1742),MONTH(I1742),DAY(H1742)),DATE(YEAR(I1742),MONTH(I1742),DAY(I1742)),1,[1]LISTAFERIADOS!$B$2:$B$194)</f>
        <v>6</v>
      </c>
      <c r="N1742" s="17" t="str">
        <f>CONCATENATE(HOUR(Tabela132[[#This Row],[DATA INICIO]]),":",MINUTE(Tabela132[[#This Row],[DATA INICIO]]))</f>
        <v>16:47</v>
      </c>
      <c r="O1742" s="12"/>
    </row>
    <row r="1743" spans="1:15" ht="38.25" hidden="1" x14ac:dyDescent="0.25">
      <c r="A1743" s="45" t="s">
        <v>113</v>
      </c>
      <c r="B1743" s="46" t="s">
        <v>1147</v>
      </c>
      <c r="C1743" s="47" t="s">
        <v>222</v>
      </c>
      <c r="D1743" s="48" t="s">
        <v>1159</v>
      </c>
      <c r="E1743" s="49"/>
      <c r="F1743" s="48" t="s">
        <v>1159</v>
      </c>
      <c r="G1743" s="19"/>
      <c r="H1743" s="41">
        <v>42864.794444444444</v>
      </c>
      <c r="I1743" s="41">
        <v>42866.763888888891</v>
      </c>
      <c r="J1743" s="46"/>
      <c r="K1743" s="51">
        <f t="shared" si="60"/>
        <v>1.9694444444467081</v>
      </c>
      <c r="L1743" s="52">
        <f t="shared" si="61"/>
        <v>1.9694444444467081</v>
      </c>
      <c r="M1743" s="16">
        <f>NETWORKDAYS.INTL(DATE(YEAR(H1743),MONTH(I1743),DAY(H1743)),DATE(YEAR(I1743),MONTH(I1743),DAY(I1743)),1,[1]LISTAFERIADOS!$B$2:$B$194)</f>
        <v>3</v>
      </c>
      <c r="N1743" s="17" t="str">
        <f>CONCATENATE(HOUR(Tabela132[[#This Row],[DATA INICIO]]),":",MINUTE(Tabela132[[#This Row],[DATA INICIO]]))</f>
        <v>19:4</v>
      </c>
      <c r="O1743" s="12"/>
    </row>
    <row r="1744" spans="1:15" hidden="1" x14ac:dyDescent="0.25">
      <c r="A1744" s="45" t="s">
        <v>113</v>
      </c>
      <c r="B1744" s="46" t="s">
        <v>1147</v>
      </c>
      <c r="C1744" s="47" t="s">
        <v>222</v>
      </c>
      <c r="D1744" s="48" t="s">
        <v>1158</v>
      </c>
      <c r="E1744" s="49"/>
      <c r="F1744" s="48" t="s">
        <v>1158</v>
      </c>
      <c r="G1744" s="19"/>
      <c r="H1744" s="41">
        <v>42866.763888888891</v>
      </c>
      <c r="I1744" s="41">
        <v>42866.79583333333</v>
      </c>
      <c r="J1744" s="46"/>
      <c r="K1744" s="51">
        <f t="shared" si="60"/>
        <v>3.1944444439432118E-2</v>
      </c>
      <c r="L1744" s="52">
        <f t="shared" si="61"/>
        <v>3.1944444439432118E-2</v>
      </c>
      <c r="M1744" s="16">
        <f>NETWORKDAYS.INTL(DATE(YEAR(H1744),MONTH(I1744),DAY(H1744)),DATE(YEAR(I1744),MONTH(I1744),DAY(I1744)),1,[1]LISTAFERIADOS!$B$2:$B$194)</f>
        <v>1</v>
      </c>
      <c r="N1744" s="17" t="str">
        <f>CONCATENATE(HOUR(Tabela132[[#This Row],[DATA INICIO]]),":",MINUTE(Tabela132[[#This Row],[DATA INICIO]]))</f>
        <v>18:20</v>
      </c>
      <c r="O1744" s="12"/>
    </row>
    <row r="1745" spans="1:15" hidden="1" x14ac:dyDescent="0.25">
      <c r="A1745" s="45" t="s">
        <v>113</v>
      </c>
      <c r="B1745" s="46" t="s">
        <v>1147</v>
      </c>
      <c r="C1745" s="47" t="s">
        <v>222</v>
      </c>
      <c r="D1745" s="48" t="s">
        <v>1157</v>
      </c>
      <c r="E1745" s="49"/>
      <c r="F1745" s="48" t="s">
        <v>1157</v>
      </c>
      <c r="G1745" s="19"/>
      <c r="H1745" s="41">
        <v>42866.79583333333</v>
      </c>
      <c r="I1745" s="41">
        <v>42867.622916666667</v>
      </c>
      <c r="J1745" s="46"/>
      <c r="K1745" s="51">
        <f t="shared" si="60"/>
        <v>0.82708333333721384</v>
      </c>
      <c r="L1745" s="52">
        <f t="shared" si="61"/>
        <v>0.82708333333721384</v>
      </c>
      <c r="M1745" s="16">
        <f>NETWORKDAYS.INTL(DATE(YEAR(H1745),MONTH(I1745),DAY(H1745)),DATE(YEAR(I1745),MONTH(I1745),DAY(I1745)),1,[1]LISTAFERIADOS!$B$2:$B$194)</f>
        <v>2</v>
      </c>
      <c r="N1745" s="17" t="str">
        <f>CONCATENATE(HOUR(Tabela132[[#This Row],[DATA INICIO]]),":",MINUTE(Tabela132[[#This Row],[DATA INICIO]]))</f>
        <v>19:6</v>
      </c>
      <c r="O1745" s="12"/>
    </row>
    <row r="1746" spans="1:15" hidden="1" x14ac:dyDescent="0.25">
      <c r="A1746" s="45" t="s">
        <v>113</v>
      </c>
      <c r="B1746" s="46" t="s">
        <v>1147</v>
      </c>
      <c r="C1746" s="47" t="s">
        <v>222</v>
      </c>
      <c r="D1746" s="48" t="s">
        <v>1158</v>
      </c>
      <c r="E1746" s="49"/>
      <c r="F1746" s="48" t="s">
        <v>1158</v>
      </c>
      <c r="G1746" s="19"/>
      <c r="H1746" s="41">
        <v>42867.622916666667</v>
      </c>
      <c r="I1746" s="41">
        <v>42871.541666666664</v>
      </c>
      <c r="J1746" s="46"/>
      <c r="K1746" s="51">
        <f t="shared" si="60"/>
        <v>3.9187499999970896</v>
      </c>
      <c r="L1746" s="52">
        <f t="shared" si="61"/>
        <v>3.9187499999970896</v>
      </c>
      <c r="M1746" s="16">
        <f>NETWORKDAYS.INTL(DATE(YEAR(H1746),MONTH(I1746),DAY(H1746)),DATE(YEAR(I1746),MONTH(I1746),DAY(I1746)),1,[1]LISTAFERIADOS!$B$2:$B$194)</f>
        <v>3</v>
      </c>
      <c r="N1746" s="17" t="str">
        <f>CONCATENATE(HOUR(Tabela132[[#This Row],[DATA INICIO]]),":",MINUTE(Tabela132[[#This Row],[DATA INICIO]]))</f>
        <v>14:57</v>
      </c>
      <c r="O1746" s="12"/>
    </row>
    <row r="1747" spans="1:15" ht="38.25" hidden="1" x14ac:dyDescent="0.25">
      <c r="A1747" s="45" t="s">
        <v>113</v>
      </c>
      <c r="B1747" s="46" t="s">
        <v>1147</v>
      </c>
      <c r="C1747" s="47" t="s">
        <v>222</v>
      </c>
      <c r="D1747" s="48" t="s">
        <v>1159</v>
      </c>
      <c r="E1747" s="49"/>
      <c r="F1747" s="48" t="s">
        <v>1159</v>
      </c>
      <c r="G1747" s="19"/>
      <c r="H1747" s="41">
        <v>42871.541666666664</v>
      </c>
      <c r="I1747" s="41">
        <v>42871.760416666664</v>
      </c>
      <c r="J1747" s="46"/>
      <c r="K1747" s="51">
        <f t="shared" ref="K1747:K1769" si="62">IF(OR(H1747="-",I1747="-"),0,I1747-H1747)</f>
        <v>0.21875</v>
      </c>
      <c r="L1747" s="52">
        <f t="shared" ref="L1747:L1769" si="63">K1747</f>
        <v>0.21875</v>
      </c>
      <c r="M1747" s="16">
        <f>NETWORKDAYS.INTL(DATE(YEAR(H1747),MONTH(I1747),DAY(H1747)),DATE(YEAR(I1747),MONTH(I1747),DAY(I1747)),1,[1]LISTAFERIADOS!$B$2:$B$194)</f>
        <v>1</v>
      </c>
      <c r="N1747" s="17" t="str">
        <f>CONCATENATE(HOUR(Tabela132[[#This Row],[DATA INICIO]]),":",MINUTE(Tabela132[[#This Row],[DATA INICIO]]))</f>
        <v>13:0</v>
      </c>
      <c r="O1747" s="12"/>
    </row>
    <row r="1748" spans="1:15" hidden="1" x14ac:dyDescent="0.25">
      <c r="A1748" s="45" t="s">
        <v>113</v>
      </c>
      <c r="B1748" s="46" t="s">
        <v>1147</v>
      </c>
      <c r="C1748" s="47" t="s">
        <v>222</v>
      </c>
      <c r="D1748" s="48" t="s">
        <v>1161</v>
      </c>
      <c r="E1748" s="49"/>
      <c r="F1748" s="48" t="s">
        <v>1161</v>
      </c>
      <c r="G1748" s="19"/>
      <c r="H1748" s="41">
        <v>42871.760416666664</v>
      </c>
      <c r="I1748" s="41">
        <v>42871.788194444445</v>
      </c>
      <c r="J1748" s="46"/>
      <c r="K1748" s="51">
        <f t="shared" si="62"/>
        <v>2.7777777781011537E-2</v>
      </c>
      <c r="L1748" s="52">
        <f t="shared" si="63"/>
        <v>2.7777777781011537E-2</v>
      </c>
      <c r="M1748" s="16">
        <f>NETWORKDAYS.INTL(DATE(YEAR(H1748),MONTH(I1748),DAY(H1748)),DATE(YEAR(I1748),MONTH(I1748),DAY(I1748)),1,[1]LISTAFERIADOS!$B$2:$B$194)</f>
        <v>1</v>
      </c>
      <c r="N1748" s="17" t="str">
        <f>CONCATENATE(HOUR(Tabela132[[#This Row],[DATA INICIO]]),":",MINUTE(Tabela132[[#This Row],[DATA INICIO]]))</f>
        <v>18:15</v>
      </c>
      <c r="O1748" s="12"/>
    </row>
    <row r="1749" spans="1:15" hidden="1" x14ac:dyDescent="0.25">
      <c r="A1749" s="45" t="s">
        <v>113</v>
      </c>
      <c r="B1749" s="46" t="s">
        <v>1147</v>
      </c>
      <c r="C1749" s="47" t="s">
        <v>222</v>
      </c>
      <c r="D1749" s="48" t="s">
        <v>1162</v>
      </c>
      <c r="E1749" s="49"/>
      <c r="F1749" s="48" t="s">
        <v>1162</v>
      </c>
      <c r="G1749" s="19"/>
      <c r="H1749" s="41">
        <v>42871.788194444445</v>
      </c>
      <c r="I1749" s="41">
        <v>42874.626388888886</v>
      </c>
      <c r="J1749" s="46"/>
      <c r="K1749" s="51">
        <f t="shared" si="62"/>
        <v>2.8381944444408873</v>
      </c>
      <c r="L1749" s="52">
        <f t="shared" si="63"/>
        <v>2.8381944444408873</v>
      </c>
      <c r="M1749" s="16">
        <f>NETWORKDAYS.INTL(DATE(YEAR(H1749),MONTH(I1749),DAY(H1749)),DATE(YEAR(I1749),MONTH(I1749),DAY(I1749)),1,[1]LISTAFERIADOS!$B$2:$B$194)</f>
        <v>4</v>
      </c>
      <c r="N1749" s="17" t="str">
        <f>CONCATENATE(HOUR(Tabela132[[#This Row],[DATA INICIO]]),":",MINUTE(Tabela132[[#This Row],[DATA INICIO]]))</f>
        <v>18:55</v>
      </c>
      <c r="O1749" s="12"/>
    </row>
    <row r="1750" spans="1:15" hidden="1" x14ac:dyDescent="0.25">
      <c r="A1750" s="45" t="s">
        <v>113</v>
      </c>
      <c r="B1750" s="46" t="s">
        <v>1147</v>
      </c>
      <c r="C1750" s="47" t="s">
        <v>222</v>
      </c>
      <c r="D1750" s="48" t="s">
        <v>1161</v>
      </c>
      <c r="E1750" s="49"/>
      <c r="F1750" s="48" t="s">
        <v>1161</v>
      </c>
      <c r="G1750" s="19"/>
      <c r="H1750" s="41">
        <v>42874.626388888886</v>
      </c>
      <c r="I1750" s="41">
        <v>42874.737500000003</v>
      </c>
      <c r="J1750" s="46"/>
      <c r="K1750" s="51">
        <f t="shared" si="62"/>
        <v>0.11111111111677019</v>
      </c>
      <c r="L1750" s="52">
        <f t="shared" si="63"/>
        <v>0.11111111111677019</v>
      </c>
      <c r="M1750" s="16">
        <f>NETWORKDAYS.INTL(DATE(YEAR(H1750),MONTH(I1750),DAY(H1750)),DATE(YEAR(I1750),MONTH(I1750),DAY(I1750)),1,[1]LISTAFERIADOS!$B$2:$B$194)</f>
        <v>1</v>
      </c>
      <c r="N1750" s="17" t="str">
        <f>CONCATENATE(HOUR(Tabela132[[#This Row],[DATA INICIO]]),":",MINUTE(Tabela132[[#This Row],[DATA INICIO]]))</f>
        <v>15:2</v>
      </c>
      <c r="O1750" s="12"/>
    </row>
    <row r="1751" spans="1:15" ht="25.5" hidden="1" x14ac:dyDescent="0.25">
      <c r="A1751" s="45" t="s">
        <v>113</v>
      </c>
      <c r="B1751" s="46" t="s">
        <v>1147</v>
      </c>
      <c r="C1751" s="47" t="s">
        <v>222</v>
      </c>
      <c r="D1751" s="48" t="s">
        <v>1156</v>
      </c>
      <c r="E1751" s="49"/>
      <c r="F1751" s="48" t="s">
        <v>1156</v>
      </c>
      <c r="G1751" s="19"/>
      <c r="H1751" s="41">
        <v>42874.737500000003</v>
      </c>
      <c r="I1751" s="41">
        <v>42877.800694444442</v>
      </c>
      <c r="J1751" s="46"/>
      <c r="K1751" s="51">
        <f t="shared" si="62"/>
        <v>3.0631944444394321</v>
      </c>
      <c r="L1751" s="52">
        <f t="shared" si="63"/>
        <v>3.0631944444394321</v>
      </c>
      <c r="M1751" s="16">
        <f>NETWORKDAYS.INTL(DATE(YEAR(H1751),MONTH(I1751),DAY(H1751)),DATE(YEAR(I1751),MONTH(I1751),DAY(I1751)),1,[1]LISTAFERIADOS!$B$2:$B$194)</f>
        <v>2</v>
      </c>
      <c r="N1751" s="17" t="str">
        <f>CONCATENATE(HOUR(Tabela132[[#This Row],[DATA INICIO]]),":",MINUTE(Tabela132[[#This Row],[DATA INICIO]]))</f>
        <v>17:42</v>
      </c>
      <c r="O1751" s="12"/>
    </row>
    <row r="1752" spans="1:15" hidden="1" x14ac:dyDescent="0.25">
      <c r="A1752" s="45" t="s">
        <v>113</v>
      </c>
      <c r="B1752" s="46" t="s">
        <v>1147</v>
      </c>
      <c r="C1752" s="47" t="s">
        <v>222</v>
      </c>
      <c r="D1752" s="48" t="s">
        <v>1154</v>
      </c>
      <c r="E1752" s="49"/>
      <c r="F1752" s="12" t="s">
        <v>115</v>
      </c>
      <c r="G1752" s="19" t="s">
        <v>26</v>
      </c>
      <c r="H1752" s="41">
        <v>42877.800694444442</v>
      </c>
      <c r="I1752" s="41">
        <v>42878.488888888889</v>
      </c>
      <c r="J1752" s="46"/>
      <c r="K1752" s="51">
        <f t="shared" si="62"/>
        <v>0.68819444444670808</v>
      </c>
      <c r="L1752" s="52">
        <f t="shared" si="63"/>
        <v>0.68819444444670808</v>
      </c>
      <c r="M1752" s="16">
        <f>NETWORKDAYS.INTL(DATE(YEAR(H1752),MONTH(I1752),DAY(H1752)),DATE(YEAR(I1752),MONTH(I1752),DAY(I1752)),1,[1]LISTAFERIADOS!$B$2:$B$194)</f>
        <v>2</v>
      </c>
      <c r="N1752" s="17" t="str">
        <f>CONCATENATE(HOUR(Tabela132[[#This Row],[DATA INICIO]]),":",MINUTE(Tabela132[[#This Row],[DATA INICIO]]))</f>
        <v>19:13</v>
      </c>
      <c r="O1752" s="12"/>
    </row>
    <row r="1753" spans="1:15" ht="25.5" hidden="1" x14ac:dyDescent="0.25">
      <c r="A1753" s="45" t="s">
        <v>113</v>
      </c>
      <c r="B1753" s="46" t="s">
        <v>1147</v>
      </c>
      <c r="C1753" s="47" t="s">
        <v>222</v>
      </c>
      <c r="D1753" s="48" t="s">
        <v>1156</v>
      </c>
      <c r="E1753" s="49"/>
      <c r="F1753" s="48" t="s">
        <v>1156</v>
      </c>
      <c r="G1753" s="19"/>
      <c r="H1753" s="41">
        <v>42878.488888888889</v>
      </c>
      <c r="I1753" s="41">
        <v>42880.707638888889</v>
      </c>
      <c r="J1753" s="46"/>
      <c r="K1753" s="51">
        <f t="shared" si="62"/>
        <v>2.21875</v>
      </c>
      <c r="L1753" s="52">
        <f t="shared" si="63"/>
        <v>2.21875</v>
      </c>
      <c r="M1753" s="16">
        <f>NETWORKDAYS.INTL(DATE(YEAR(H1753),MONTH(I1753),DAY(H1753)),DATE(YEAR(I1753),MONTH(I1753),DAY(I1753)),1,[1]LISTAFERIADOS!$B$2:$B$194)</f>
        <v>3</v>
      </c>
      <c r="N1753" s="17" t="str">
        <f>CONCATENATE(HOUR(Tabela132[[#This Row],[DATA INICIO]]),":",MINUTE(Tabela132[[#This Row],[DATA INICIO]]))</f>
        <v>11:44</v>
      </c>
      <c r="O1753" s="12"/>
    </row>
    <row r="1754" spans="1:15" hidden="1" x14ac:dyDescent="0.25">
      <c r="A1754" s="45" t="s">
        <v>113</v>
      </c>
      <c r="B1754" s="46" t="s">
        <v>1147</v>
      </c>
      <c r="C1754" s="47" t="s">
        <v>222</v>
      </c>
      <c r="D1754" s="48" t="s">
        <v>1161</v>
      </c>
      <c r="E1754" s="49"/>
      <c r="F1754" s="48" t="s">
        <v>1161</v>
      </c>
      <c r="G1754" s="19"/>
      <c r="H1754" s="41">
        <v>42880.707638888889</v>
      </c>
      <c r="I1754" s="41">
        <v>42881.76458333333</v>
      </c>
      <c r="J1754" s="46"/>
      <c r="K1754" s="51">
        <f t="shared" si="62"/>
        <v>1.0569444444408873</v>
      </c>
      <c r="L1754" s="52">
        <f t="shared" si="63"/>
        <v>1.0569444444408873</v>
      </c>
      <c r="M1754" s="16">
        <f>NETWORKDAYS.INTL(DATE(YEAR(H1754),MONTH(I1754),DAY(H1754)),DATE(YEAR(I1754),MONTH(I1754),DAY(I1754)),1,[1]LISTAFERIADOS!$B$2:$B$194)</f>
        <v>2</v>
      </c>
      <c r="N1754" s="17" t="str">
        <f>CONCATENATE(HOUR(Tabela132[[#This Row],[DATA INICIO]]),":",MINUTE(Tabela132[[#This Row],[DATA INICIO]]))</f>
        <v>16:59</v>
      </c>
      <c r="O1754" s="12"/>
    </row>
    <row r="1755" spans="1:15" hidden="1" x14ac:dyDescent="0.25">
      <c r="A1755" s="45" t="s">
        <v>113</v>
      </c>
      <c r="B1755" s="46" t="s">
        <v>1147</v>
      </c>
      <c r="C1755" s="47" t="s">
        <v>222</v>
      </c>
      <c r="D1755" s="48" t="s">
        <v>1163</v>
      </c>
      <c r="E1755" s="49"/>
      <c r="F1755" s="48" t="s">
        <v>1163</v>
      </c>
      <c r="G1755" s="19"/>
      <c r="H1755" s="41">
        <v>42881.76458333333</v>
      </c>
      <c r="I1755" s="41">
        <v>42893.786805555559</v>
      </c>
      <c r="J1755" s="46"/>
      <c r="K1755" s="51">
        <f t="shared" si="62"/>
        <v>12.022222222229175</v>
      </c>
      <c r="L1755" s="52">
        <f t="shared" si="63"/>
        <v>12.022222222229175</v>
      </c>
      <c r="M1755" s="16">
        <f>NETWORKDAYS.INTL(DATE(YEAR(H1755),MONTH(I1755),DAY(H1755)),DATE(YEAR(I1755),MONTH(I1755),DAY(I1755)),1,[1]LISTAFERIADOS!$B$2:$B$194)</f>
        <v>-13</v>
      </c>
      <c r="N1755" s="17" t="str">
        <f>CONCATENATE(HOUR(Tabela132[[#This Row],[DATA INICIO]]),":",MINUTE(Tabela132[[#This Row],[DATA INICIO]]))</f>
        <v>18:21</v>
      </c>
      <c r="O1755" s="12"/>
    </row>
    <row r="1756" spans="1:15" hidden="1" x14ac:dyDescent="0.25">
      <c r="A1756" s="45" t="s">
        <v>113</v>
      </c>
      <c r="B1756" s="46" t="s">
        <v>1147</v>
      </c>
      <c r="C1756" s="47" t="s">
        <v>222</v>
      </c>
      <c r="D1756" s="48" t="s">
        <v>1164</v>
      </c>
      <c r="E1756" s="49"/>
      <c r="F1756" s="48" t="s">
        <v>1164</v>
      </c>
      <c r="G1756" s="19"/>
      <c r="H1756" s="41">
        <v>42893.786805555559</v>
      </c>
      <c r="I1756" s="41">
        <v>42900.795138888891</v>
      </c>
      <c r="J1756" s="46"/>
      <c r="K1756" s="51">
        <f t="shared" si="62"/>
        <v>7.0083333333313931</v>
      </c>
      <c r="L1756" s="52">
        <f t="shared" si="63"/>
        <v>7.0083333333313931</v>
      </c>
      <c r="M1756" s="16">
        <f>NETWORKDAYS.INTL(DATE(YEAR(H1756),MONTH(I1756),DAY(H1756)),DATE(YEAR(I1756),MONTH(I1756),DAY(I1756)),1,[1]LISTAFERIADOS!$B$2:$B$194)</f>
        <v>6</v>
      </c>
      <c r="N1756" s="17" t="str">
        <f>CONCATENATE(HOUR(Tabela132[[#This Row],[DATA INICIO]]),":",MINUTE(Tabela132[[#This Row],[DATA INICIO]]))</f>
        <v>18:53</v>
      </c>
      <c r="O1756" s="12"/>
    </row>
    <row r="1757" spans="1:15" hidden="1" x14ac:dyDescent="0.25">
      <c r="A1757" s="45" t="s">
        <v>113</v>
      </c>
      <c r="B1757" s="46" t="s">
        <v>1147</v>
      </c>
      <c r="C1757" s="47" t="s">
        <v>222</v>
      </c>
      <c r="D1757" s="48" t="s">
        <v>1163</v>
      </c>
      <c r="E1757" s="49"/>
      <c r="F1757" s="48" t="s">
        <v>1163</v>
      </c>
      <c r="G1757" s="19"/>
      <c r="H1757" s="41">
        <v>42900.795138888891</v>
      </c>
      <c r="I1757" s="41">
        <v>42902.728472222225</v>
      </c>
      <c r="J1757" s="46"/>
      <c r="K1757" s="51">
        <f t="shared" si="62"/>
        <v>1.9333333333343035</v>
      </c>
      <c r="L1757" s="52">
        <f t="shared" si="63"/>
        <v>1.9333333333343035</v>
      </c>
      <c r="M1757" s="16">
        <f>NETWORKDAYS.INTL(DATE(YEAR(H1757),MONTH(I1757),DAY(H1757)),DATE(YEAR(I1757),MONTH(I1757),DAY(I1757)),1,[1]LISTAFERIADOS!$B$2:$B$194)</f>
        <v>2</v>
      </c>
      <c r="N1757" s="17" t="str">
        <f>CONCATENATE(HOUR(Tabela132[[#This Row],[DATA INICIO]]),":",MINUTE(Tabela132[[#This Row],[DATA INICIO]]))</f>
        <v>19:5</v>
      </c>
      <c r="O1757" s="12"/>
    </row>
    <row r="1758" spans="1:15" hidden="1" x14ac:dyDescent="0.25">
      <c r="A1758" s="45" t="s">
        <v>113</v>
      </c>
      <c r="B1758" s="46" t="s">
        <v>1147</v>
      </c>
      <c r="C1758" s="47" t="s">
        <v>222</v>
      </c>
      <c r="D1758" s="48" t="s">
        <v>1161</v>
      </c>
      <c r="E1758" s="49"/>
      <c r="F1758" s="48" t="s">
        <v>1161</v>
      </c>
      <c r="G1758" s="19"/>
      <c r="H1758" s="41">
        <v>42902.728472222225</v>
      </c>
      <c r="I1758" s="41">
        <v>42902.744444444441</v>
      </c>
      <c r="J1758" s="46"/>
      <c r="K1758" s="51">
        <f t="shared" si="62"/>
        <v>1.597222221607808E-2</v>
      </c>
      <c r="L1758" s="52">
        <f t="shared" si="63"/>
        <v>1.597222221607808E-2</v>
      </c>
      <c r="M1758" s="16">
        <f>NETWORKDAYS.INTL(DATE(YEAR(H1758),MONTH(I1758),DAY(H1758)),DATE(YEAR(I1758),MONTH(I1758),DAY(I1758)),1,[1]LISTAFERIADOS!$B$2:$B$194)</f>
        <v>1</v>
      </c>
      <c r="N1758" s="17" t="str">
        <f>CONCATENATE(HOUR(Tabela132[[#This Row],[DATA INICIO]]),":",MINUTE(Tabela132[[#This Row],[DATA INICIO]]))</f>
        <v>17:29</v>
      </c>
      <c r="O1758" s="12"/>
    </row>
    <row r="1759" spans="1:15" ht="25.5" hidden="1" x14ac:dyDescent="0.25">
      <c r="A1759" s="45" t="s">
        <v>113</v>
      </c>
      <c r="B1759" s="46" t="s">
        <v>1147</v>
      </c>
      <c r="C1759" s="47" t="s">
        <v>222</v>
      </c>
      <c r="D1759" s="48" t="s">
        <v>1156</v>
      </c>
      <c r="E1759" s="49"/>
      <c r="F1759" s="48" t="s">
        <v>1156</v>
      </c>
      <c r="G1759" s="19"/>
      <c r="H1759" s="41">
        <v>42902.744444444441</v>
      </c>
      <c r="I1759" s="41">
        <v>42905.67291666667</v>
      </c>
      <c r="J1759" s="46"/>
      <c r="K1759" s="51">
        <f t="shared" si="62"/>
        <v>2.9284722222291748</v>
      </c>
      <c r="L1759" s="52">
        <f t="shared" si="63"/>
        <v>2.9284722222291748</v>
      </c>
      <c r="M1759" s="16">
        <f>NETWORKDAYS.INTL(DATE(YEAR(H1759),MONTH(I1759),DAY(H1759)),DATE(YEAR(I1759),MONTH(I1759),DAY(I1759)),1,[1]LISTAFERIADOS!$B$2:$B$194)</f>
        <v>2</v>
      </c>
      <c r="N1759" s="17" t="str">
        <f>CONCATENATE(HOUR(Tabela132[[#This Row],[DATA INICIO]]),":",MINUTE(Tabela132[[#This Row],[DATA INICIO]]))</f>
        <v>17:52</v>
      </c>
      <c r="O1759" s="12"/>
    </row>
    <row r="1760" spans="1:15" hidden="1" x14ac:dyDescent="0.25">
      <c r="A1760" s="45" t="s">
        <v>113</v>
      </c>
      <c r="B1760" s="46" t="s">
        <v>1147</v>
      </c>
      <c r="C1760" s="47" t="s">
        <v>222</v>
      </c>
      <c r="D1760" s="48" t="s">
        <v>1165</v>
      </c>
      <c r="E1760" s="49"/>
      <c r="F1760" s="48" t="s">
        <v>1165</v>
      </c>
      <c r="G1760" s="19"/>
      <c r="H1760" s="41">
        <v>42905.67291666667</v>
      </c>
      <c r="I1760" s="41">
        <v>42906.668749999997</v>
      </c>
      <c r="J1760" s="46"/>
      <c r="K1760" s="51">
        <f t="shared" si="62"/>
        <v>0.9958333333270275</v>
      </c>
      <c r="L1760" s="52">
        <f t="shared" si="63"/>
        <v>0.9958333333270275</v>
      </c>
      <c r="M1760" s="16">
        <f>NETWORKDAYS.INTL(DATE(YEAR(H1760),MONTH(I1760),DAY(H1760)),DATE(YEAR(I1760),MONTH(I1760),DAY(I1760)),1,[1]LISTAFERIADOS!$B$2:$B$194)</f>
        <v>2</v>
      </c>
      <c r="N1760" s="17" t="str">
        <f>CONCATENATE(HOUR(Tabela132[[#This Row],[DATA INICIO]]),":",MINUTE(Tabela132[[#This Row],[DATA INICIO]]))</f>
        <v>16:9</v>
      </c>
      <c r="O1760" s="12"/>
    </row>
    <row r="1761" spans="1:15" ht="25.5" hidden="1" x14ac:dyDescent="0.25">
      <c r="A1761" s="45" t="s">
        <v>113</v>
      </c>
      <c r="B1761" s="46" t="s">
        <v>1147</v>
      </c>
      <c r="C1761" s="47" t="s">
        <v>222</v>
      </c>
      <c r="D1761" s="48" t="s">
        <v>1166</v>
      </c>
      <c r="E1761" s="49"/>
      <c r="F1761" s="48" t="s">
        <v>1166</v>
      </c>
      <c r="G1761" s="19"/>
      <c r="H1761" s="41">
        <v>42906.668749999997</v>
      </c>
      <c r="I1761" s="41">
        <v>42908.731249999997</v>
      </c>
      <c r="J1761" s="46"/>
      <c r="K1761" s="51">
        <f t="shared" si="62"/>
        <v>2.0625</v>
      </c>
      <c r="L1761" s="52">
        <f t="shared" si="63"/>
        <v>2.0625</v>
      </c>
      <c r="M1761" s="16">
        <f>NETWORKDAYS.INTL(DATE(YEAR(H1761),MONTH(I1761),DAY(H1761)),DATE(YEAR(I1761),MONTH(I1761),DAY(I1761)),1,[1]LISTAFERIADOS!$B$2:$B$194)</f>
        <v>3</v>
      </c>
      <c r="N1761" s="17" t="str">
        <f>CONCATENATE(HOUR(Tabela132[[#This Row],[DATA INICIO]]),":",MINUTE(Tabela132[[#This Row],[DATA INICIO]]))</f>
        <v>16:3</v>
      </c>
      <c r="O1761" s="12"/>
    </row>
    <row r="1762" spans="1:15" hidden="1" x14ac:dyDescent="0.25">
      <c r="A1762" s="45" t="s">
        <v>113</v>
      </c>
      <c r="B1762" s="46" t="s">
        <v>1147</v>
      </c>
      <c r="C1762" s="47" t="s">
        <v>222</v>
      </c>
      <c r="D1762" s="48" t="s">
        <v>1155</v>
      </c>
      <c r="E1762" s="49"/>
      <c r="F1762" s="48" t="s">
        <v>1155</v>
      </c>
      <c r="G1762" s="19"/>
      <c r="H1762" s="41">
        <v>42908.731249999997</v>
      </c>
      <c r="I1762" s="41">
        <v>42908.768055555556</v>
      </c>
      <c r="J1762" s="46"/>
      <c r="K1762" s="51">
        <f t="shared" si="62"/>
        <v>3.680555555911269E-2</v>
      </c>
      <c r="L1762" s="52">
        <f t="shared" si="63"/>
        <v>3.680555555911269E-2</v>
      </c>
      <c r="M1762" s="16">
        <f>NETWORKDAYS.INTL(DATE(YEAR(H1762),MONTH(I1762),DAY(H1762)),DATE(YEAR(I1762),MONTH(I1762),DAY(I1762)),1,[1]LISTAFERIADOS!$B$2:$B$194)</f>
        <v>1</v>
      </c>
      <c r="N1762" s="17" t="str">
        <f>CONCATENATE(HOUR(Tabela132[[#This Row],[DATA INICIO]]),":",MINUTE(Tabela132[[#This Row],[DATA INICIO]]))</f>
        <v>17:33</v>
      </c>
      <c r="O1762" s="12"/>
    </row>
    <row r="1763" spans="1:15" hidden="1" x14ac:dyDescent="0.25">
      <c r="A1763" s="45" t="s">
        <v>113</v>
      </c>
      <c r="B1763" s="46" t="s">
        <v>1147</v>
      </c>
      <c r="C1763" s="47" t="s">
        <v>222</v>
      </c>
      <c r="D1763" s="48" t="s">
        <v>1163</v>
      </c>
      <c r="E1763" s="49"/>
      <c r="F1763" s="48" t="s">
        <v>1163</v>
      </c>
      <c r="G1763" s="19"/>
      <c r="H1763" s="41">
        <v>42908.768055555556</v>
      </c>
      <c r="I1763" s="41">
        <v>42908.782638888886</v>
      </c>
      <c r="J1763" s="46"/>
      <c r="K1763" s="51">
        <f t="shared" si="62"/>
        <v>1.4583333329937886E-2</v>
      </c>
      <c r="L1763" s="52">
        <f t="shared" si="63"/>
        <v>1.4583333329937886E-2</v>
      </c>
      <c r="M1763" s="16">
        <f>NETWORKDAYS.INTL(DATE(YEAR(H1763),MONTH(I1763),DAY(H1763)),DATE(YEAR(I1763),MONTH(I1763),DAY(I1763)),1,[1]LISTAFERIADOS!$B$2:$B$194)</f>
        <v>1</v>
      </c>
      <c r="N1763" s="17" t="str">
        <f>CONCATENATE(HOUR(Tabela132[[#This Row],[DATA INICIO]]),":",MINUTE(Tabela132[[#This Row],[DATA INICIO]]))</f>
        <v>18:26</v>
      </c>
      <c r="O1763" s="12"/>
    </row>
    <row r="1764" spans="1:15" hidden="1" x14ac:dyDescent="0.25">
      <c r="A1764" s="45" t="s">
        <v>113</v>
      </c>
      <c r="B1764" s="46" t="s">
        <v>1147</v>
      </c>
      <c r="C1764" s="47" t="s">
        <v>222</v>
      </c>
      <c r="D1764" s="48" t="s">
        <v>1165</v>
      </c>
      <c r="E1764" s="49"/>
      <c r="F1764" s="48" t="s">
        <v>1165</v>
      </c>
      <c r="G1764" s="19"/>
      <c r="H1764" s="41">
        <v>42908.782638888886</v>
      </c>
      <c r="I1764" s="41">
        <v>42909.578472222223</v>
      </c>
      <c r="J1764" s="46"/>
      <c r="K1764" s="51">
        <f t="shared" si="62"/>
        <v>0.79583333333721384</v>
      </c>
      <c r="L1764" s="52">
        <f t="shared" si="63"/>
        <v>0.79583333333721384</v>
      </c>
      <c r="M1764" s="16">
        <f>NETWORKDAYS.INTL(DATE(YEAR(H1764),MONTH(I1764),DAY(H1764)),DATE(YEAR(I1764),MONTH(I1764),DAY(I1764)),1,[1]LISTAFERIADOS!$B$2:$B$194)</f>
        <v>2</v>
      </c>
      <c r="N1764" s="17" t="str">
        <f>CONCATENATE(HOUR(Tabela132[[#This Row],[DATA INICIO]]),":",MINUTE(Tabela132[[#This Row],[DATA INICIO]]))</f>
        <v>18:47</v>
      </c>
      <c r="O1764" s="12"/>
    </row>
    <row r="1765" spans="1:15" hidden="1" x14ac:dyDescent="0.25">
      <c r="A1765" s="45" t="s">
        <v>113</v>
      </c>
      <c r="B1765" s="46" t="s">
        <v>1147</v>
      </c>
      <c r="C1765" s="47" t="s">
        <v>222</v>
      </c>
      <c r="D1765" s="48" t="s">
        <v>1163</v>
      </c>
      <c r="E1765" s="49"/>
      <c r="F1765" s="48" t="s">
        <v>1163</v>
      </c>
      <c r="G1765" s="19"/>
      <c r="H1765" s="41">
        <v>42909.578472222223</v>
      </c>
      <c r="I1765" s="41">
        <v>42909.60833333333</v>
      </c>
      <c r="J1765" s="46"/>
      <c r="K1765" s="51">
        <f t="shared" si="62"/>
        <v>2.9861111106583849E-2</v>
      </c>
      <c r="L1765" s="52">
        <f t="shared" si="63"/>
        <v>2.9861111106583849E-2</v>
      </c>
      <c r="M1765" s="16">
        <f>NETWORKDAYS.INTL(DATE(YEAR(H1765),MONTH(I1765),DAY(H1765)),DATE(YEAR(I1765),MONTH(I1765),DAY(I1765)),1,[1]LISTAFERIADOS!$B$2:$B$194)</f>
        <v>1</v>
      </c>
      <c r="N1765" s="17" t="str">
        <f>CONCATENATE(HOUR(Tabela132[[#This Row],[DATA INICIO]]),":",MINUTE(Tabela132[[#This Row],[DATA INICIO]]))</f>
        <v>13:53</v>
      </c>
      <c r="O1765" s="12"/>
    </row>
    <row r="1766" spans="1:15" hidden="1" x14ac:dyDescent="0.25">
      <c r="A1766" s="45" t="s">
        <v>113</v>
      </c>
      <c r="B1766" s="46" t="s">
        <v>1147</v>
      </c>
      <c r="C1766" s="47" t="s">
        <v>222</v>
      </c>
      <c r="D1766" s="48" t="s">
        <v>1165</v>
      </c>
      <c r="E1766" s="49"/>
      <c r="F1766" s="48" t="s">
        <v>1165</v>
      </c>
      <c r="G1766" s="19"/>
      <c r="H1766" s="41">
        <v>42909.60833333333</v>
      </c>
      <c r="I1766" s="41">
        <v>42928.729861111111</v>
      </c>
      <c r="J1766" s="46"/>
      <c r="K1766" s="51">
        <f t="shared" si="62"/>
        <v>19.121527777781012</v>
      </c>
      <c r="L1766" s="52">
        <f t="shared" si="63"/>
        <v>19.121527777781012</v>
      </c>
      <c r="M1766" s="16">
        <f>NETWORKDAYS.INTL(DATE(YEAR(H1766),MONTH(I1766),DAY(H1766)),DATE(YEAR(I1766),MONTH(I1766),DAY(I1766)),1,[1]LISTAFERIADOS!$B$2:$B$194)</f>
        <v>-8</v>
      </c>
      <c r="N1766" s="17" t="str">
        <f>CONCATENATE(HOUR(Tabela132[[#This Row],[DATA INICIO]]),":",MINUTE(Tabela132[[#This Row],[DATA INICIO]]))</f>
        <v>14:36</v>
      </c>
      <c r="O1766" s="12"/>
    </row>
    <row r="1767" spans="1:15" ht="25.5" hidden="1" x14ac:dyDescent="0.25">
      <c r="A1767" s="45" t="s">
        <v>113</v>
      </c>
      <c r="B1767" s="46" t="s">
        <v>1147</v>
      </c>
      <c r="C1767" s="47" t="s">
        <v>222</v>
      </c>
      <c r="D1767" s="48" t="s">
        <v>1166</v>
      </c>
      <c r="E1767" s="49"/>
      <c r="F1767" s="48" t="s">
        <v>1166</v>
      </c>
      <c r="G1767" s="19"/>
      <c r="H1767" s="41">
        <v>42928.729861111111</v>
      </c>
      <c r="I1767" s="41">
        <v>42929.704861111109</v>
      </c>
      <c r="J1767" s="46"/>
      <c r="K1767" s="51">
        <f t="shared" si="62"/>
        <v>0.97499999999854481</v>
      </c>
      <c r="L1767" s="52">
        <f t="shared" si="63"/>
        <v>0.97499999999854481</v>
      </c>
      <c r="M1767" s="16">
        <f>NETWORKDAYS.INTL(DATE(YEAR(H1767),MONTH(I1767),DAY(H1767)),DATE(YEAR(I1767),MONTH(I1767),DAY(I1767)),1,[1]LISTAFERIADOS!$B$2:$B$194)</f>
        <v>2</v>
      </c>
      <c r="N1767" s="17" t="str">
        <f>CONCATENATE(HOUR(Tabela132[[#This Row],[DATA INICIO]]),":",MINUTE(Tabela132[[#This Row],[DATA INICIO]]))</f>
        <v>17:31</v>
      </c>
      <c r="O1767" s="12"/>
    </row>
    <row r="1768" spans="1:15" hidden="1" x14ac:dyDescent="0.25">
      <c r="A1768" s="45" t="s">
        <v>113</v>
      </c>
      <c r="B1768" s="46" t="s">
        <v>1147</v>
      </c>
      <c r="C1768" s="47" t="s">
        <v>222</v>
      </c>
      <c r="D1768" s="48" t="s">
        <v>1155</v>
      </c>
      <c r="E1768" s="49"/>
      <c r="F1768" s="48" t="s">
        <v>1155</v>
      </c>
      <c r="G1768" s="19"/>
      <c r="H1768" s="41">
        <v>42929.704861111109</v>
      </c>
      <c r="I1768" s="41">
        <v>42929.818749999999</v>
      </c>
      <c r="J1768" s="46"/>
      <c r="K1768" s="51">
        <f t="shared" si="62"/>
        <v>0.11388888888905058</v>
      </c>
      <c r="L1768" s="52">
        <f t="shared" si="63"/>
        <v>0.11388888888905058</v>
      </c>
      <c r="M1768" s="16">
        <f>NETWORKDAYS.INTL(DATE(YEAR(H1768),MONTH(I1768),DAY(H1768)),DATE(YEAR(I1768),MONTH(I1768),DAY(I1768)),1,[1]LISTAFERIADOS!$B$2:$B$194)</f>
        <v>1</v>
      </c>
      <c r="N1768" s="17" t="str">
        <f>CONCATENATE(HOUR(Tabela132[[#This Row],[DATA INICIO]]),":",MINUTE(Tabela132[[#This Row],[DATA INICIO]]))</f>
        <v>16:55</v>
      </c>
      <c r="O1768" s="12"/>
    </row>
    <row r="1769" spans="1:15" hidden="1" x14ac:dyDescent="0.25">
      <c r="A1769" s="53" t="s">
        <v>113</v>
      </c>
      <c r="B1769" s="54" t="s">
        <v>1147</v>
      </c>
      <c r="C1769" s="55" t="s">
        <v>222</v>
      </c>
      <c r="D1769" s="48" t="s">
        <v>1167</v>
      </c>
      <c r="E1769" s="56"/>
      <c r="F1769" s="48" t="s">
        <v>1167</v>
      </c>
      <c r="G1769" s="19"/>
      <c r="H1769" s="41">
        <v>42929.818749999999</v>
      </c>
      <c r="I1769" s="41">
        <v>42930.527777777781</v>
      </c>
      <c r="J1769" s="54"/>
      <c r="K1769" s="51">
        <f t="shared" si="62"/>
        <v>0.70902777778246673</v>
      </c>
      <c r="L1769" s="57">
        <f t="shared" si="63"/>
        <v>0.70902777778246673</v>
      </c>
      <c r="M1769" s="16">
        <f>NETWORKDAYS.INTL(DATE(YEAR(H1769),MONTH(I1769),DAY(H1769)),DATE(YEAR(I1769),MONTH(I1769),DAY(I1769)),1,[1]LISTAFERIADOS!$B$2:$B$194)</f>
        <v>2</v>
      </c>
      <c r="N1769" s="17" t="str">
        <f>CONCATENATE(HOUR(Tabela132[[#This Row],[DATA INICIO]]),":",MINUTE(Tabela132[[#This Row],[DATA INICIO]]))</f>
        <v>19:39</v>
      </c>
      <c r="O1769" s="12"/>
    </row>
    <row r="1770" spans="1:15" hidden="1" x14ac:dyDescent="0.25">
      <c r="A1770" s="45" t="s">
        <v>113</v>
      </c>
      <c r="B1770" s="46" t="s">
        <v>1168</v>
      </c>
      <c r="C1770" s="58" t="s">
        <v>666</v>
      </c>
      <c r="D1770" s="48" t="s">
        <v>1146</v>
      </c>
      <c r="E1770" s="49"/>
      <c r="F1770" s="12" t="s">
        <v>536</v>
      </c>
      <c r="G1770" s="19" t="s">
        <v>26</v>
      </c>
      <c r="H1770" s="41" t="s">
        <v>20</v>
      </c>
      <c r="I1770" s="41">
        <v>42870.648611111108</v>
      </c>
      <c r="J1770" s="46"/>
      <c r="K1770" s="51">
        <f>IF(OR(H1770="-",I1770="-"),0,I1770-H1770)</f>
        <v>0</v>
      </c>
      <c r="L1770" s="52">
        <f>K1770</f>
        <v>0</v>
      </c>
      <c r="M1770" s="16" t="e">
        <f>NETWORKDAYS.INTL(DATE(YEAR(H1770),MONTH(I1770),DAY(H1770)),DATE(YEAR(I1770),MONTH(I1770),DAY(I1770)),1,[1]LISTAFERIADOS!$B$2:$B$194)</f>
        <v>#VALUE!</v>
      </c>
      <c r="N1770" s="17" t="e">
        <f>CONCATENATE(HOUR(Tabela132[[#This Row],[DATA INICIO]]),":",MINUTE(Tabela132[[#This Row],[DATA INICIO]]))</f>
        <v>#VALUE!</v>
      </c>
      <c r="O1770" s="12"/>
    </row>
    <row r="1771" spans="1:15" hidden="1" x14ac:dyDescent="0.25">
      <c r="A1771" s="30" t="s">
        <v>113</v>
      </c>
      <c r="B1771" s="1" t="s">
        <v>1168</v>
      </c>
      <c r="C1771" s="31" t="s">
        <v>666</v>
      </c>
      <c r="D1771" s="11" t="s">
        <v>1149</v>
      </c>
      <c r="E1771" s="59"/>
      <c r="F1771" s="12" t="s">
        <v>115</v>
      </c>
      <c r="G1771" s="19" t="s">
        <v>26</v>
      </c>
      <c r="H1771" s="33">
        <v>42870.648611111108</v>
      </c>
      <c r="I1771" s="33">
        <v>42874.505555555559</v>
      </c>
      <c r="J1771" s="1"/>
      <c r="K1771" s="39">
        <f t="shared" ref="K1771:K1834" si="64">IF(OR(H1771="-",I1771="-"),0,I1771-H1771)</f>
        <v>3.8569444444510737</v>
      </c>
      <c r="L1771" s="15">
        <f t="shared" ref="L1771:L1834" si="65">K1771</f>
        <v>3.8569444444510737</v>
      </c>
      <c r="M1771" s="16">
        <f>NETWORKDAYS.INTL(DATE(YEAR(H1771),MONTH(I1771),DAY(H1771)),DATE(YEAR(I1771),MONTH(I1771),DAY(I1771)),1,[1]LISTAFERIADOS!$B$2:$B$194)</f>
        <v>5</v>
      </c>
      <c r="N1771" s="17" t="str">
        <f>CONCATENATE(HOUR(Tabela132[[#This Row],[DATA INICIO]]),":",MINUTE(Tabela132[[#This Row],[DATA INICIO]]))</f>
        <v>15:34</v>
      </c>
      <c r="O1771" s="12"/>
    </row>
    <row r="1772" spans="1:15" hidden="1" x14ac:dyDescent="0.25">
      <c r="A1772" s="30" t="s">
        <v>113</v>
      </c>
      <c r="B1772" s="1" t="s">
        <v>1168</v>
      </c>
      <c r="C1772" s="31" t="s">
        <v>666</v>
      </c>
      <c r="D1772" s="11" t="s">
        <v>1148</v>
      </c>
      <c r="E1772" s="59"/>
      <c r="F1772" s="12" t="s">
        <v>29</v>
      </c>
      <c r="G1772" s="19" t="s">
        <v>26</v>
      </c>
      <c r="H1772" s="33">
        <v>42870.648611111108</v>
      </c>
      <c r="I1772" s="33">
        <v>42879.828472222223</v>
      </c>
      <c r="J1772" s="1"/>
      <c r="K1772" s="39">
        <f t="shared" si="64"/>
        <v>9.179861111115315</v>
      </c>
      <c r="L1772" s="15">
        <f t="shared" si="65"/>
        <v>9.179861111115315</v>
      </c>
      <c r="M1772" s="16">
        <f>NETWORKDAYS.INTL(DATE(YEAR(H1772),MONTH(I1772),DAY(H1772)),DATE(YEAR(I1772),MONTH(I1772),DAY(I1772)),1,[1]LISTAFERIADOS!$B$2:$B$194)</f>
        <v>8</v>
      </c>
      <c r="N1772" s="17" t="str">
        <f>CONCATENATE(HOUR(Tabela132[[#This Row],[DATA INICIO]]),":",MINUTE(Tabela132[[#This Row],[DATA INICIO]]))</f>
        <v>15:34</v>
      </c>
      <c r="O1772" s="12"/>
    </row>
    <row r="1773" spans="1:15" hidden="1" x14ac:dyDescent="0.25">
      <c r="A1773" s="30" t="s">
        <v>113</v>
      </c>
      <c r="B1773" s="1" t="s">
        <v>1168</v>
      </c>
      <c r="C1773" s="31" t="s">
        <v>666</v>
      </c>
      <c r="D1773" s="11" t="s">
        <v>1146</v>
      </c>
      <c r="E1773" s="59"/>
      <c r="F1773" s="12" t="s">
        <v>536</v>
      </c>
      <c r="G1773" s="19" t="s">
        <v>26</v>
      </c>
      <c r="H1773" s="33">
        <v>42879.828472222223</v>
      </c>
      <c r="I1773" s="33">
        <v>42886.698611111111</v>
      </c>
      <c r="J1773" s="1"/>
      <c r="K1773" s="39">
        <f t="shared" si="64"/>
        <v>6.8701388888875954</v>
      </c>
      <c r="L1773" s="15">
        <f t="shared" si="65"/>
        <v>6.8701388888875954</v>
      </c>
      <c r="M1773" s="16">
        <f>NETWORKDAYS.INTL(DATE(YEAR(H1773),MONTH(I1773),DAY(H1773)),DATE(YEAR(I1773),MONTH(I1773),DAY(I1773)),1,[1]LISTAFERIADOS!$B$2:$B$194)</f>
        <v>6</v>
      </c>
      <c r="N1773" s="17" t="str">
        <f>CONCATENATE(HOUR(Tabela132[[#This Row],[DATA INICIO]]),":",MINUTE(Tabela132[[#This Row],[DATA INICIO]]))</f>
        <v>19:53</v>
      </c>
      <c r="O1773" s="12"/>
    </row>
    <row r="1774" spans="1:15" hidden="1" x14ac:dyDescent="0.25">
      <c r="A1774" s="30" t="s">
        <v>113</v>
      </c>
      <c r="B1774" s="1" t="s">
        <v>1168</v>
      </c>
      <c r="C1774" s="31" t="s">
        <v>666</v>
      </c>
      <c r="D1774" s="11" t="s">
        <v>1148</v>
      </c>
      <c r="E1774" s="59"/>
      <c r="F1774" s="12" t="s">
        <v>29</v>
      </c>
      <c r="G1774" s="19" t="s">
        <v>26</v>
      </c>
      <c r="H1774" s="33">
        <v>42886.698611111111</v>
      </c>
      <c r="I1774" s="33">
        <v>42887.713888888888</v>
      </c>
      <c r="J1774" s="1"/>
      <c r="K1774" s="39">
        <f t="shared" si="64"/>
        <v>1.015277777776646</v>
      </c>
      <c r="L1774" s="15">
        <f t="shared" si="65"/>
        <v>1.015277777776646</v>
      </c>
      <c r="M1774" s="16">
        <f>NETWORKDAYS.INTL(DATE(YEAR(H1774),MONTH(I1774),DAY(H1774)),DATE(YEAR(I1774),MONTH(I1774),DAY(I1774)),1,[1]LISTAFERIADOS!$B$2:$B$194)</f>
        <v>-21</v>
      </c>
      <c r="N1774" s="17" t="str">
        <f>CONCATENATE(HOUR(Tabela132[[#This Row],[DATA INICIO]]),":",MINUTE(Tabela132[[#This Row],[DATA INICIO]]))</f>
        <v>16:46</v>
      </c>
      <c r="O1774" s="12"/>
    </row>
    <row r="1775" spans="1:15" hidden="1" x14ac:dyDescent="0.25">
      <c r="A1775" s="30" t="s">
        <v>113</v>
      </c>
      <c r="B1775" s="1" t="s">
        <v>1168</v>
      </c>
      <c r="C1775" s="31" t="s">
        <v>666</v>
      </c>
      <c r="D1775" s="11" t="s">
        <v>1146</v>
      </c>
      <c r="E1775" s="59"/>
      <c r="F1775" s="12" t="s">
        <v>536</v>
      </c>
      <c r="G1775" s="19" t="s">
        <v>26</v>
      </c>
      <c r="H1775" s="33">
        <v>42887.713888888888</v>
      </c>
      <c r="I1775" s="33">
        <v>42887.789583333331</v>
      </c>
      <c r="J1775" s="1"/>
      <c r="K1775" s="39">
        <f t="shared" si="64"/>
        <v>7.5694444443797693E-2</v>
      </c>
      <c r="L1775" s="15">
        <f t="shared" si="65"/>
        <v>7.5694444443797693E-2</v>
      </c>
      <c r="M1775" s="16">
        <f>NETWORKDAYS.INTL(DATE(YEAR(H1775),MONTH(I1775),DAY(H1775)),DATE(YEAR(I1775),MONTH(I1775),DAY(I1775)),1,[1]LISTAFERIADOS!$B$2:$B$194)</f>
        <v>1</v>
      </c>
      <c r="N1775" s="17" t="str">
        <f>CONCATENATE(HOUR(Tabela132[[#This Row],[DATA INICIO]]),":",MINUTE(Tabela132[[#This Row],[DATA INICIO]]))</f>
        <v>17:8</v>
      </c>
      <c r="O1775" s="12"/>
    </row>
    <row r="1776" spans="1:15" hidden="1" x14ac:dyDescent="0.25">
      <c r="A1776" s="30" t="s">
        <v>113</v>
      </c>
      <c r="B1776" s="1" t="s">
        <v>1168</v>
      </c>
      <c r="C1776" s="31" t="s">
        <v>666</v>
      </c>
      <c r="D1776" s="11" t="s">
        <v>1148</v>
      </c>
      <c r="E1776" s="59"/>
      <c r="F1776" s="12" t="s">
        <v>29</v>
      </c>
      <c r="G1776" s="19" t="s">
        <v>26</v>
      </c>
      <c r="H1776" s="33">
        <v>42887.789583333331</v>
      </c>
      <c r="I1776" s="33">
        <v>42888.776388888888</v>
      </c>
      <c r="J1776" s="1"/>
      <c r="K1776" s="39">
        <f t="shared" si="64"/>
        <v>0.98680555555620231</v>
      </c>
      <c r="L1776" s="15">
        <f t="shared" si="65"/>
        <v>0.98680555555620231</v>
      </c>
      <c r="M1776" s="16">
        <f>NETWORKDAYS.INTL(DATE(YEAR(H1776),MONTH(I1776),DAY(H1776)),DATE(YEAR(I1776),MONTH(I1776),DAY(I1776)),1,[1]LISTAFERIADOS!$B$2:$B$194)</f>
        <v>2</v>
      </c>
      <c r="N1776" s="17" t="str">
        <f>CONCATENATE(HOUR(Tabela132[[#This Row],[DATA INICIO]]),":",MINUTE(Tabela132[[#This Row],[DATA INICIO]]))</f>
        <v>18:57</v>
      </c>
      <c r="O1776" s="12"/>
    </row>
    <row r="1777" spans="1:15" hidden="1" x14ac:dyDescent="0.25">
      <c r="A1777" s="30" t="s">
        <v>113</v>
      </c>
      <c r="B1777" s="1" t="s">
        <v>1168</v>
      </c>
      <c r="C1777" s="31" t="s">
        <v>666</v>
      </c>
      <c r="D1777" s="11" t="s">
        <v>1149</v>
      </c>
      <c r="E1777" s="59"/>
      <c r="F1777" s="12" t="s">
        <v>115</v>
      </c>
      <c r="G1777" s="19" t="s">
        <v>26</v>
      </c>
      <c r="H1777" s="33">
        <v>42888.776388888888</v>
      </c>
      <c r="I1777" s="33">
        <v>42899.494444444441</v>
      </c>
      <c r="J1777" s="1"/>
      <c r="K1777" s="39">
        <f t="shared" si="64"/>
        <v>10.718055555553292</v>
      </c>
      <c r="L1777" s="15">
        <f t="shared" si="65"/>
        <v>10.718055555553292</v>
      </c>
      <c r="M1777" s="16">
        <f>NETWORKDAYS.INTL(DATE(YEAR(H1777),MONTH(I1777),DAY(H1777)),DATE(YEAR(I1777),MONTH(I1777),DAY(I1777)),1,[1]LISTAFERIADOS!$B$2:$B$194)</f>
        <v>8</v>
      </c>
      <c r="N1777" s="17" t="str">
        <f>CONCATENATE(HOUR(Tabela132[[#This Row],[DATA INICIO]]),":",MINUTE(Tabela132[[#This Row],[DATA INICIO]]))</f>
        <v>18:38</v>
      </c>
      <c r="O1777" s="12"/>
    </row>
    <row r="1778" spans="1:15" hidden="1" x14ac:dyDescent="0.25">
      <c r="A1778" s="30" t="s">
        <v>113</v>
      </c>
      <c r="B1778" s="1" t="s">
        <v>1168</v>
      </c>
      <c r="C1778" s="31" t="s">
        <v>666</v>
      </c>
      <c r="D1778" s="11" t="s">
        <v>1148</v>
      </c>
      <c r="E1778" s="59"/>
      <c r="F1778" s="12" t="s">
        <v>29</v>
      </c>
      <c r="G1778" s="19" t="s">
        <v>26</v>
      </c>
      <c r="H1778" s="33">
        <v>42899.494444444441</v>
      </c>
      <c r="I1778" s="33">
        <v>42899.556250000001</v>
      </c>
      <c r="J1778" s="1"/>
      <c r="K1778" s="39">
        <f t="shared" si="64"/>
        <v>6.1805555560567882E-2</v>
      </c>
      <c r="L1778" s="15">
        <f t="shared" si="65"/>
        <v>6.1805555560567882E-2</v>
      </c>
      <c r="M1778" s="16">
        <f>NETWORKDAYS.INTL(DATE(YEAR(H1778),MONTH(I1778),DAY(H1778)),DATE(YEAR(I1778),MONTH(I1778),DAY(I1778)),1,[1]LISTAFERIADOS!$B$2:$B$194)</f>
        <v>1</v>
      </c>
      <c r="N1778" s="17" t="str">
        <f>CONCATENATE(HOUR(Tabela132[[#This Row],[DATA INICIO]]),":",MINUTE(Tabela132[[#This Row],[DATA INICIO]]))</f>
        <v>11:52</v>
      </c>
      <c r="O1778" s="12"/>
    </row>
    <row r="1779" spans="1:15" hidden="1" x14ac:dyDescent="0.25">
      <c r="A1779" s="30" t="s">
        <v>113</v>
      </c>
      <c r="B1779" s="1" t="s">
        <v>1168</v>
      </c>
      <c r="C1779" s="31" t="s">
        <v>666</v>
      </c>
      <c r="D1779" s="11" t="s">
        <v>1153</v>
      </c>
      <c r="E1779" s="59"/>
      <c r="F1779" s="12" t="s">
        <v>536</v>
      </c>
      <c r="G1779" s="19" t="s">
        <v>26</v>
      </c>
      <c r="H1779" s="33">
        <v>42899.556250000001</v>
      </c>
      <c r="I1779" s="33">
        <v>42916.713194444441</v>
      </c>
      <c r="J1779" s="1"/>
      <c r="K1779" s="39">
        <f t="shared" si="64"/>
        <v>17.156944444439432</v>
      </c>
      <c r="L1779" s="15">
        <f t="shared" si="65"/>
        <v>17.156944444439432</v>
      </c>
      <c r="M1779" s="16">
        <f>NETWORKDAYS.INTL(DATE(YEAR(H1779),MONTH(I1779),DAY(H1779)),DATE(YEAR(I1779),MONTH(I1779),DAY(I1779)),1,[1]LISTAFERIADOS!$B$2:$B$194)</f>
        <v>13</v>
      </c>
      <c r="N1779" s="17" t="str">
        <f>CONCATENATE(HOUR(Tabela132[[#This Row],[DATA INICIO]]),":",MINUTE(Tabela132[[#This Row],[DATA INICIO]]))</f>
        <v>13:21</v>
      </c>
      <c r="O1779" s="12"/>
    </row>
    <row r="1780" spans="1:15" hidden="1" x14ac:dyDescent="0.25">
      <c r="A1780" s="30" t="s">
        <v>113</v>
      </c>
      <c r="B1780" s="1" t="s">
        <v>1168</v>
      </c>
      <c r="C1780" s="31" t="s">
        <v>666</v>
      </c>
      <c r="D1780" s="11" t="s">
        <v>1154</v>
      </c>
      <c r="E1780" s="59"/>
      <c r="F1780" s="12" t="s">
        <v>115</v>
      </c>
      <c r="G1780" s="19" t="s">
        <v>26</v>
      </c>
      <c r="H1780" s="33">
        <v>42916.713194444441</v>
      </c>
      <c r="I1780" s="33">
        <v>42919.697222222225</v>
      </c>
      <c r="J1780" s="1"/>
      <c r="K1780" s="39">
        <f t="shared" si="64"/>
        <v>2.9840277777839219</v>
      </c>
      <c r="L1780" s="15">
        <f t="shared" si="65"/>
        <v>2.9840277777839219</v>
      </c>
      <c r="M1780" s="16">
        <f>NETWORKDAYS.INTL(DATE(YEAR(H1780),MONTH(I1780),DAY(H1780)),DATE(YEAR(I1780),MONTH(I1780),DAY(I1780)),1,[1]LISTAFERIADOS!$B$2:$B$194)</f>
        <v>-20</v>
      </c>
      <c r="N1780" s="17" t="str">
        <f>CONCATENATE(HOUR(Tabela132[[#This Row],[DATA INICIO]]),":",MINUTE(Tabela132[[#This Row],[DATA INICIO]]))</f>
        <v>17:7</v>
      </c>
      <c r="O1780" s="12"/>
    </row>
    <row r="1781" spans="1:15" ht="25.5" hidden="1" x14ac:dyDescent="0.25">
      <c r="A1781" s="30" t="s">
        <v>113</v>
      </c>
      <c r="B1781" s="1" t="s">
        <v>1168</v>
      </c>
      <c r="C1781" s="31" t="s">
        <v>666</v>
      </c>
      <c r="D1781" s="11" t="s">
        <v>1156</v>
      </c>
      <c r="E1781" s="59"/>
      <c r="F1781" s="11" t="s">
        <v>1156</v>
      </c>
      <c r="G1781" s="19"/>
      <c r="H1781" s="33">
        <v>42919.697222222225</v>
      </c>
      <c r="I1781" s="33">
        <v>42920.563888888886</v>
      </c>
      <c r="J1781" s="1"/>
      <c r="K1781" s="39">
        <f t="shared" si="64"/>
        <v>0.86666666666133096</v>
      </c>
      <c r="L1781" s="15">
        <f t="shared" si="65"/>
        <v>0.86666666666133096</v>
      </c>
      <c r="M1781" s="16">
        <f>NETWORKDAYS.INTL(DATE(YEAR(H1781),MONTH(I1781),DAY(H1781)),DATE(YEAR(I1781),MONTH(I1781),DAY(I1781)),1,[1]LISTAFERIADOS!$B$2:$B$194)</f>
        <v>2</v>
      </c>
      <c r="N1781" s="17" t="str">
        <f>CONCATENATE(HOUR(Tabela132[[#This Row],[DATA INICIO]]),":",MINUTE(Tabela132[[#This Row],[DATA INICIO]]))</f>
        <v>16:44</v>
      </c>
      <c r="O1781" s="12"/>
    </row>
    <row r="1782" spans="1:15" hidden="1" x14ac:dyDescent="0.25">
      <c r="A1782" s="30" t="s">
        <v>113</v>
      </c>
      <c r="B1782" s="1" t="s">
        <v>1168</v>
      </c>
      <c r="C1782" s="31" t="s">
        <v>666</v>
      </c>
      <c r="D1782" s="11" t="s">
        <v>1161</v>
      </c>
      <c r="E1782" s="59"/>
      <c r="F1782" s="11" t="s">
        <v>1161</v>
      </c>
      <c r="G1782" s="19"/>
      <c r="H1782" s="33">
        <v>42920.563888888886</v>
      </c>
      <c r="I1782" s="33">
        <v>42920.668055555558</v>
      </c>
      <c r="J1782" s="1"/>
      <c r="K1782" s="39">
        <f t="shared" si="64"/>
        <v>0.10416666667151731</v>
      </c>
      <c r="L1782" s="15">
        <f t="shared" si="65"/>
        <v>0.10416666667151731</v>
      </c>
      <c r="M1782" s="16">
        <f>NETWORKDAYS.INTL(DATE(YEAR(H1782),MONTH(I1782),DAY(H1782)),DATE(YEAR(I1782),MONTH(I1782),DAY(I1782)),1,[1]LISTAFERIADOS!$B$2:$B$194)</f>
        <v>1</v>
      </c>
      <c r="N1782" s="17" t="str">
        <f>CONCATENATE(HOUR(Tabela132[[#This Row],[DATA INICIO]]),":",MINUTE(Tabela132[[#This Row],[DATA INICIO]]))</f>
        <v>13:32</v>
      </c>
      <c r="O1782" s="12"/>
    </row>
    <row r="1783" spans="1:15" hidden="1" x14ac:dyDescent="0.25">
      <c r="A1783" s="30" t="s">
        <v>113</v>
      </c>
      <c r="B1783" s="1" t="s">
        <v>1168</v>
      </c>
      <c r="C1783" s="31" t="s">
        <v>666</v>
      </c>
      <c r="D1783" s="11" t="s">
        <v>1163</v>
      </c>
      <c r="E1783" s="59"/>
      <c r="F1783" s="11" t="s">
        <v>1163</v>
      </c>
      <c r="G1783" s="19"/>
      <c r="H1783" s="33">
        <v>42920.668055555558</v>
      </c>
      <c r="I1783" s="33">
        <v>42926.566666666666</v>
      </c>
      <c r="J1783" s="1"/>
      <c r="K1783" s="39">
        <f t="shared" si="64"/>
        <v>5.898611111108039</v>
      </c>
      <c r="L1783" s="15">
        <f t="shared" si="65"/>
        <v>5.898611111108039</v>
      </c>
      <c r="M1783" s="16">
        <f>NETWORKDAYS.INTL(DATE(YEAR(H1783),MONTH(I1783),DAY(H1783)),DATE(YEAR(I1783),MONTH(I1783),DAY(I1783)),1,[1]LISTAFERIADOS!$B$2:$B$194)</f>
        <v>5</v>
      </c>
      <c r="N1783" s="17" t="str">
        <f>CONCATENATE(HOUR(Tabela132[[#This Row],[DATA INICIO]]),":",MINUTE(Tabela132[[#This Row],[DATA INICIO]]))</f>
        <v>16:2</v>
      </c>
      <c r="O1783" s="12"/>
    </row>
    <row r="1784" spans="1:15" hidden="1" x14ac:dyDescent="0.25">
      <c r="A1784" s="30" t="s">
        <v>113</v>
      </c>
      <c r="B1784" s="1" t="s">
        <v>1168</v>
      </c>
      <c r="C1784" s="31" t="s">
        <v>666</v>
      </c>
      <c r="D1784" s="11" t="s">
        <v>1161</v>
      </c>
      <c r="E1784" s="59"/>
      <c r="F1784" s="11" t="s">
        <v>1161</v>
      </c>
      <c r="G1784" s="19"/>
      <c r="H1784" s="33">
        <v>42926.566666666666</v>
      </c>
      <c r="I1784" s="33">
        <v>42926.634027777778</v>
      </c>
      <c r="J1784" s="1"/>
      <c r="K1784" s="39">
        <f t="shared" si="64"/>
        <v>6.7361111112404615E-2</v>
      </c>
      <c r="L1784" s="15">
        <f t="shared" si="65"/>
        <v>6.7361111112404615E-2</v>
      </c>
      <c r="M1784" s="16">
        <f>NETWORKDAYS.INTL(DATE(YEAR(H1784),MONTH(I1784),DAY(H1784)),DATE(YEAR(I1784),MONTH(I1784),DAY(I1784)),1,[1]LISTAFERIADOS!$B$2:$B$194)</f>
        <v>1</v>
      </c>
      <c r="N1784" s="17" t="str">
        <f>CONCATENATE(HOUR(Tabela132[[#This Row],[DATA INICIO]]),":",MINUTE(Tabela132[[#This Row],[DATA INICIO]]))</f>
        <v>13:36</v>
      </c>
      <c r="O1784" s="12"/>
    </row>
    <row r="1785" spans="1:15" hidden="1" x14ac:dyDescent="0.25">
      <c r="A1785" s="30" t="s">
        <v>113</v>
      </c>
      <c r="B1785" s="1" t="s">
        <v>1168</v>
      </c>
      <c r="C1785" s="31" t="s">
        <v>666</v>
      </c>
      <c r="D1785" s="11" t="s">
        <v>1162</v>
      </c>
      <c r="E1785" s="59"/>
      <c r="F1785" s="11" t="s">
        <v>1162</v>
      </c>
      <c r="G1785" s="19"/>
      <c r="H1785" s="33">
        <v>42926.634027777778</v>
      </c>
      <c r="I1785" s="33">
        <v>42927.76458333333</v>
      </c>
      <c r="J1785" s="1"/>
      <c r="K1785" s="39">
        <f t="shared" si="64"/>
        <v>1.1305555555518367</v>
      </c>
      <c r="L1785" s="15">
        <f t="shared" si="65"/>
        <v>1.1305555555518367</v>
      </c>
      <c r="M1785" s="16">
        <f>NETWORKDAYS.INTL(DATE(YEAR(H1785),MONTH(I1785),DAY(H1785)),DATE(YEAR(I1785),MONTH(I1785),DAY(I1785)),1,[1]LISTAFERIADOS!$B$2:$B$194)</f>
        <v>2</v>
      </c>
      <c r="N1785" s="17" t="str">
        <f>CONCATENATE(HOUR(Tabela132[[#This Row],[DATA INICIO]]),":",MINUTE(Tabela132[[#This Row],[DATA INICIO]]))</f>
        <v>15:13</v>
      </c>
      <c r="O1785" s="12"/>
    </row>
    <row r="1786" spans="1:15" hidden="1" x14ac:dyDescent="0.25">
      <c r="A1786" s="30" t="s">
        <v>113</v>
      </c>
      <c r="B1786" s="1" t="s">
        <v>1168</v>
      </c>
      <c r="C1786" s="31" t="s">
        <v>666</v>
      </c>
      <c r="D1786" s="11" t="s">
        <v>1161</v>
      </c>
      <c r="E1786" s="59"/>
      <c r="F1786" s="11" t="s">
        <v>1161</v>
      </c>
      <c r="G1786" s="19"/>
      <c r="H1786" s="33">
        <v>42927.76458333333</v>
      </c>
      <c r="I1786" s="33">
        <v>42928.600694444445</v>
      </c>
      <c r="J1786" s="1"/>
      <c r="K1786" s="39">
        <f t="shared" si="64"/>
        <v>0.836111111115315</v>
      </c>
      <c r="L1786" s="15">
        <f t="shared" si="65"/>
        <v>0.836111111115315</v>
      </c>
      <c r="M1786" s="16">
        <f>NETWORKDAYS.INTL(DATE(YEAR(H1786),MONTH(I1786),DAY(H1786)),DATE(YEAR(I1786),MONTH(I1786),DAY(I1786)),1,[1]LISTAFERIADOS!$B$2:$B$194)</f>
        <v>2</v>
      </c>
      <c r="N1786" s="17" t="str">
        <f>CONCATENATE(HOUR(Tabela132[[#This Row],[DATA INICIO]]),":",MINUTE(Tabela132[[#This Row],[DATA INICIO]]))</f>
        <v>18:21</v>
      </c>
      <c r="O1786" s="12"/>
    </row>
    <row r="1787" spans="1:15" ht="25.5" hidden="1" x14ac:dyDescent="0.25">
      <c r="A1787" s="30" t="s">
        <v>113</v>
      </c>
      <c r="B1787" s="1" t="s">
        <v>1168</v>
      </c>
      <c r="C1787" s="31" t="s">
        <v>666</v>
      </c>
      <c r="D1787" s="11" t="s">
        <v>1156</v>
      </c>
      <c r="E1787" s="59"/>
      <c r="F1787" s="11" t="s">
        <v>1156</v>
      </c>
      <c r="G1787" s="19"/>
      <c r="H1787" s="33">
        <v>42928.600694444445</v>
      </c>
      <c r="I1787" s="33">
        <v>42929.625694444447</v>
      </c>
      <c r="J1787" s="1"/>
      <c r="K1787" s="39">
        <f t="shared" si="64"/>
        <v>1.0250000000014552</v>
      </c>
      <c r="L1787" s="15">
        <f t="shared" si="65"/>
        <v>1.0250000000014552</v>
      </c>
      <c r="M1787" s="16">
        <f>NETWORKDAYS.INTL(DATE(YEAR(H1787),MONTH(I1787),DAY(H1787)),DATE(YEAR(I1787),MONTH(I1787),DAY(I1787)),1,[1]LISTAFERIADOS!$B$2:$B$194)</f>
        <v>2</v>
      </c>
      <c r="N1787" s="17" t="str">
        <f>CONCATENATE(HOUR(Tabela132[[#This Row],[DATA INICIO]]),":",MINUTE(Tabela132[[#This Row],[DATA INICIO]]))</f>
        <v>14:25</v>
      </c>
      <c r="O1787" s="12"/>
    </row>
    <row r="1788" spans="1:15" hidden="1" x14ac:dyDescent="0.25">
      <c r="A1788" s="30" t="s">
        <v>113</v>
      </c>
      <c r="B1788" s="1" t="s">
        <v>1168</v>
      </c>
      <c r="C1788" s="31" t="s">
        <v>666</v>
      </c>
      <c r="D1788" s="11" t="s">
        <v>1155</v>
      </c>
      <c r="E1788" s="59"/>
      <c r="F1788" s="11" t="s">
        <v>1155</v>
      </c>
      <c r="G1788" s="19"/>
      <c r="H1788" s="33">
        <v>42929.625694444447</v>
      </c>
      <c r="I1788" s="33">
        <v>42929.831944444442</v>
      </c>
      <c r="J1788" s="1"/>
      <c r="K1788" s="39">
        <f t="shared" si="64"/>
        <v>0.20624999999563443</v>
      </c>
      <c r="L1788" s="15">
        <f t="shared" si="65"/>
        <v>0.20624999999563443</v>
      </c>
      <c r="M1788" s="16">
        <f>NETWORKDAYS.INTL(DATE(YEAR(H1788),MONTH(I1788),DAY(H1788)),DATE(YEAR(I1788),MONTH(I1788),DAY(I1788)),1,[1]LISTAFERIADOS!$B$2:$B$194)</f>
        <v>1</v>
      </c>
      <c r="N1788" s="17" t="str">
        <f>CONCATENATE(HOUR(Tabela132[[#This Row],[DATA INICIO]]),":",MINUTE(Tabela132[[#This Row],[DATA INICIO]]))</f>
        <v>15:1</v>
      </c>
      <c r="O1788" s="12"/>
    </row>
    <row r="1789" spans="1:15" hidden="1" x14ac:dyDescent="0.25">
      <c r="A1789" s="30" t="s">
        <v>113</v>
      </c>
      <c r="B1789" s="1" t="s">
        <v>1168</v>
      </c>
      <c r="C1789" s="31" t="s">
        <v>666</v>
      </c>
      <c r="D1789" s="11" t="s">
        <v>1161</v>
      </c>
      <c r="E1789" s="59"/>
      <c r="F1789" s="11" t="s">
        <v>1161</v>
      </c>
      <c r="G1789" s="19"/>
      <c r="H1789" s="33">
        <v>42929.831944444442</v>
      </c>
      <c r="I1789" s="33">
        <v>42933.574305555558</v>
      </c>
      <c r="J1789" s="1"/>
      <c r="K1789" s="39">
        <f t="shared" si="64"/>
        <v>3.742361111115315</v>
      </c>
      <c r="L1789" s="15">
        <f t="shared" si="65"/>
        <v>3.742361111115315</v>
      </c>
      <c r="M1789" s="16">
        <f>NETWORKDAYS.INTL(DATE(YEAR(H1789),MONTH(I1789),DAY(H1789)),DATE(YEAR(I1789),MONTH(I1789),DAY(I1789)),1,[1]LISTAFERIADOS!$B$2:$B$194)</f>
        <v>3</v>
      </c>
      <c r="N1789" s="17" t="str">
        <f>CONCATENATE(HOUR(Tabela132[[#This Row],[DATA INICIO]]),":",MINUTE(Tabela132[[#This Row],[DATA INICIO]]))</f>
        <v>19:58</v>
      </c>
      <c r="O1789" s="12"/>
    </row>
    <row r="1790" spans="1:15" hidden="1" x14ac:dyDescent="0.25">
      <c r="A1790" s="30" t="s">
        <v>113</v>
      </c>
      <c r="B1790" s="1" t="s">
        <v>1168</v>
      </c>
      <c r="C1790" s="31" t="s">
        <v>666</v>
      </c>
      <c r="D1790" s="11" t="s">
        <v>1163</v>
      </c>
      <c r="E1790" s="59"/>
      <c r="F1790" s="11" t="s">
        <v>1163</v>
      </c>
      <c r="G1790" s="19"/>
      <c r="H1790" s="33">
        <v>42933.574305555558</v>
      </c>
      <c r="I1790" s="33">
        <v>42941.552083333336</v>
      </c>
      <c r="J1790" s="1"/>
      <c r="K1790" s="39">
        <f t="shared" si="64"/>
        <v>7.9777777777781012</v>
      </c>
      <c r="L1790" s="15">
        <f t="shared" si="65"/>
        <v>7.9777777777781012</v>
      </c>
      <c r="M1790" s="16">
        <f>NETWORKDAYS.INTL(DATE(YEAR(H1790),MONTH(I1790),DAY(H1790)),DATE(YEAR(I1790),MONTH(I1790),DAY(I1790)),1,[1]LISTAFERIADOS!$B$2:$B$194)</f>
        <v>7</v>
      </c>
      <c r="N1790" s="17" t="str">
        <f>CONCATENATE(HOUR(Tabela132[[#This Row],[DATA INICIO]]),":",MINUTE(Tabela132[[#This Row],[DATA INICIO]]))</f>
        <v>13:47</v>
      </c>
      <c r="O1790" s="12"/>
    </row>
    <row r="1791" spans="1:15" hidden="1" x14ac:dyDescent="0.25">
      <c r="A1791" s="30" t="s">
        <v>113</v>
      </c>
      <c r="B1791" s="1" t="s">
        <v>1168</v>
      </c>
      <c r="C1791" s="31" t="s">
        <v>666</v>
      </c>
      <c r="D1791" s="11" t="s">
        <v>1161</v>
      </c>
      <c r="E1791" s="59"/>
      <c r="F1791" s="11" t="s">
        <v>1161</v>
      </c>
      <c r="G1791" s="19"/>
      <c r="H1791" s="33">
        <v>42941.552083333336</v>
      </c>
      <c r="I1791" s="33">
        <v>42942.720833333333</v>
      </c>
      <c r="J1791" s="1"/>
      <c r="K1791" s="39">
        <f t="shared" si="64"/>
        <v>1.1687499999970896</v>
      </c>
      <c r="L1791" s="15">
        <f t="shared" si="65"/>
        <v>1.1687499999970896</v>
      </c>
      <c r="M1791" s="16">
        <f>NETWORKDAYS.INTL(DATE(YEAR(H1791),MONTH(I1791),DAY(H1791)),DATE(YEAR(I1791),MONTH(I1791),DAY(I1791)),1,[1]LISTAFERIADOS!$B$2:$B$194)</f>
        <v>2</v>
      </c>
      <c r="N1791" s="17" t="str">
        <f>CONCATENATE(HOUR(Tabela132[[#This Row],[DATA INICIO]]),":",MINUTE(Tabela132[[#This Row],[DATA INICIO]]))</f>
        <v>13:15</v>
      </c>
      <c r="O1791" s="12"/>
    </row>
    <row r="1792" spans="1:15" hidden="1" x14ac:dyDescent="0.25">
      <c r="A1792" s="30" t="s">
        <v>113</v>
      </c>
      <c r="B1792" s="1" t="s">
        <v>1168</v>
      </c>
      <c r="C1792" s="31" t="s">
        <v>666</v>
      </c>
      <c r="D1792" s="11" t="s">
        <v>1163</v>
      </c>
      <c r="E1792" s="59"/>
      <c r="F1792" s="11" t="s">
        <v>1163</v>
      </c>
      <c r="G1792" s="19"/>
      <c r="H1792" s="33">
        <v>42942.720833333333</v>
      </c>
      <c r="I1792" s="33">
        <v>42942.809027777781</v>
      </c>
      <c r="J1792" s="1"/>
      <c r="K1792" s="39">
        <f t="shared" si="64"/>
        <v>8.8194444448163267E-2</v>
      </c>
      <c r="L1792" s="15">
        <f t="shared" si="65"/>
        <v>8.8194444448163267E-2</v>
      </c>
      <c r="M1792" s="16">
        <f>NETWORKDAYS.INTL(DATE(YEAR(H1792),MONTH(I1792),DAY(H1792)),DATE(YEAR(I1792),MONTH(I1792),DAY(I1792)),1,[1]LISTAFERIADOS!$B$2:$B$194)</f>
        <v>1</v>
      </c>
      <c r="N1792" s="17" t="str">
        <f>CONCATENATE(HOUR(Tabela132[[#This Row],[DATA INICIO]]),":",MINUTE(Tabela132[[#This Row],[DATA INICIO]]))</f>
        <v>17:18</v>
      </c>
      <c r="O1792" s="12"/>
    </row>
    <row r="1793" spans="1:15" hidden="1" x14ac:dyDescent="0.25">
      <c r="A1793" s="30" t="s">
        <v>113</v>
      </c>
      <c r="B1793" s="1" t="s">
        <v>1168</v>
      </c>
      <c r="C1793" s="31" t="s">
        <v>666</v>
      </c>
      <c r="D1793" s="11" t="s">
        <v>1161</v>
      </c>
      <c r="E1793" s="59"/>
      <c r="F1793" s="11" t="s">
        <v>1161</v>
      </c>
      <c r="G1793" s="19"/>
      <c r="H1793" s="33">
        <v>42942.809027777781</v>
      </c>
      <c r="I1793" s="33">
        <v>42943.802777777775</v>
      </c>
      <c r="J1793" s="1"/>
      <c r="K1793" s="39">
        <f t="shared" si="64"/>
        <v>0.99374999999417923</v>
      </c>
      <c r="L1793" s="15">
        <f t="shared" si="65"/>
        <v>0.99374999999417923</v>
      </c>
      <c r="M1793" s="16">
        <f>NETWORKDAYS.INTL(DATE(YEAR(H1793),MONTH(I1793),DAY(H1793)),DATE(YEAR(I1793),MONTH(I1793),DAY(I1793)),1,[1]LISTAFERIADOS!$B$2:$B$194)</f>
        <v>2</v>
      </c>
      <c r="N1793" s="17" t="str">
        <f>CONCATENATE(HOUR(Tabela132[[#This Row],[DATA INICIO]]),":",MINUTE(Tabela132[[#This Row],[DATA INICIO]]))</f>
        <v>19:25</v>
      </c>
      <c r="O1793" s="12"/>
    </row>
    <row r="1794" spans="1:15" ht="25.5" hidden="1" x14ac:dyDescent="0.25">
      <c r="A1794" s="30" t="s">
        <v>113</v>
      </c>
      <c r="B1794" s="1" t="s">
        <v>1168</v>
      </c>
      <c r="C1794" s="31" t="s">
        <v>666</v>
      </c>
      <c r="D1794" s="11" t="s">
        <v>1156</v>
      </c>
      <c r="E1794" s="59"/>
      <c r="F1794" s="11" t="s">
        <v>1156</v>
      </c>
      <c r="G1794" s="19"/>
      <c r="H1794" s="33">
        <v>42943.802777777775</v>
      </c>
      <c r="I1794" s="33">
        <v>42947.479861111111</v>
      </c>
      <c r="J1794" s="1"/>
      <c r="K1794" s="39">
        <f t="shared" si="64"/>
        <v>3.6770833333357587</v>
      </c>
      <c r="L1794" s="15">
        <f t="shared" si="65"/>
        <v>3.6770833333357587</v>
      </c>
      <c r="M1794" s="16">
        <f>NETWORKDAYS.INTL(DATE(YEAR(H1794),MONTH(I1794),DAY(H1794)),DATE(YEAR(I1794),MONTH(I1794),DAY(I1794)),1,[1]LISTAFERIADOS!$B$2:$B$194)</f>
        <v>3</v>
      </c>
      <c r="N1794" s="17" t="str">
        <f>CONCATENATE(HOUR(Tabela132[[#This Row],[DATA INICIO]]),":",MINUTE(Tabela132[[#This Row],[DATA INICIO]]))</f>
        <v>19:16</v>
      </c>
      <c r="O1794" s="12"/>
    </row>
    <row r="1795" spans="1:15" hidden="1" x14ac:dyDescent="0.25">
      <c r="A1795" s="30" t="s">
        <v>113</v>
      </c>
      <c r="B1795" s="1" t="s">
        <v>1168</v>
      </c>
      <c r="C1795" s="31" t="s">
        <v>666</v>
      </c>
      <c r="D1795" s="11" t="s">
        <v>1165</v>
      </c>
      <c r="E1795" s="59"/>
      <c r="F1795" s="11" t="s">
        <v>1165</v>
      </c>
      <c r="G1795" s="19"/>
      <c r="H1795" s="33">
        <v>42947.479861111111</v>
      </c>
      <c r="I1795" s="33">
        <v>42947.611111111109</v>
      </c>
      <c r="J1795" s="1"/>
      <c r="K1795" s="39">
        <f t="shared" si="64"/>
        <v>0.13124999999854481</v>
      </c>
      <c r="L1795" s="15">
        <f t="shared" si="65"/>
        <v>0.13124999999854481</v>
      </c>
      <c r="M1795" s="16">
        <f>NETWORKDAYS.INTL(DATE(YEAR(H1795),MONTH(I1795),DAY(H1795)),DATE(YEAR(I1795),MONTH(I1795),DAY(I1795)),1,[1]LISTAFERIADOS!$B$2:$B$194)</f>
        <v>1</v>
      </c>
      <c r="N1795" s="17" t="str">
        <f>CONCATENATE(HOUR(Tabela132[[#This Row],[DATA INICIO]]),":",MINUTE(Tabela132[[#This Row],[DATA INICIO]]))</f>
        <v>11:31</v>
      </c>
      <c r="O1795" s="12"/>
    </row>
    <row r="1796" spans="1:15" ht="25.5" hidden="1" x14ac:dyDescent="0.25">
      <c r="A1796" s="30" t="s">
        <v>113</v>
      </c>
      <c r="B1796" s="1" t="s">
        <v>1168</v>
      </c>
      <c r="C1796" s="31" t="s">
        <v>666</v>
      </c>
      <c r="D1796" s="11" t="s">
        <v>1166</v>
      </c>
      <c r="E1796" s="59"/>
      <c r="F1796" s="11" t="s">
        <v>1166</v>
      </c>
      <c r="G1796" s="19"/>
      <c r="H1796" s="33">
        <v>42947.611111111109</v>
      </c>
      <c r="I1796" s="33">
        <v>42948.5625</v>
      </c>
      <c r="J1796" s="1"/>
      <c r="K1796" s="39">
        <f t="shared" si="64"/>
        <v>0.95138888889050577</v>
      </c>
      <c r="L1796" s="15">
        <f t="shared" si="65"/>
        <v>0.95138888889050577</v>
      </c>
      <c r="M1796" s="16">
        <f>NETWORKDAYS.INTL(DATE(YEAR(H1796),MONTH(I1796),DAY(H1796)),DATE(YEAR(I1796),MONTH(I1796),DAY(I1796)),1,[1]LISTAFERIADOS!$B$2:$B$194)</f>
        <v>-22</v>
      </c>
      <c r="N1796" s="17" t="str">
        <f>CONCATENATE(HOUR(Tabela132[[#This Row],[DATA INICIO]]),":",MINUTE(Tabela132[[#This Row],[DATA INICIO]]))</f>
        <v>14:40</v>
      </c>
      <c r="O1796" s="12"/>
    </row>
    <row r="1797" spans="1:15" hidden="1" x14ac:dyDescent="0.25">
      <c r="A1797" s="30" t="s">
        <v>113</v>
      </c>
      <c r="B1797" s="1" t="s">
        <v>1168</v>
      </c>
      <c r="C1797" s="31" t="s">
        <v>666</v>
      </c>
      <c r="D1797" s="11" t="s">
        <v>1155</v>
      </c>
      <c r="E1797" s="59"/>
      <c r="F1797" s="11" t="s">
        <v>1155</v>
      </c>
      <c r="G1797" s="19"/>
      <c r="H1797" s="33">
        <v>42948.5625</v>
      </c>
      <c r="I1797" s="33">
        <v>42949.724999999999</v>
      </c>
      <c r="J1797" s="1"/>
      <c r="K1797" s="39">
        <f t="shared" si="64"/>
        <v>1.1624999999985448</v>
      </c>
      <c r="L1797" s="15">
        <f t="shared" si="65"/>
        <v>1.1624999999985448</v>
      </c>
      <c r="M1797" s="16">
        <f>NETWORKDAYS.INTL(DATE(YEAR(H1797),MONTH(I1797),DAY(H1797)),DATE(YEAR(I1797),MONTH(I1797),DAY(I1797)),1,[1]LISTAFERIADOS!$B$2:$B$194)</f>
        <v>2</v>
      </c>
      <c r="N1797" s="17" t="str">
        <f>CONCATENATE(HOUR(Tabela132[[#This Row],[DATA INICIO]]),":",MINUTE(Tabela132[[#This Row],[DATA INICIO]]))</f>
        <v>13:30</v>
      </c>
      <c r="O1797" s="12"/>
    </row>
    <row r="1798" spans="1:15" hidden="1" x14ac:dyDescent="0.25">
      <c r="A1798" s="30" t="s">
        <v>113</v>
      </c>
      <c r="B1798" s="1" t="s">
        <v>1168</v>
      </c>
      <c r="C1798" s="31" t="s">
        <v>666</v>
      </c>
      <c r="D1798" s="11" t="s">
        <v>1163</v>
      </c>
      <c r="E1798" s="59"/>
      <c r="F1798" s="11" t="s">
        <v>1163</v>
      </c>
      <c r="G1798" s="19"/>
      <c r="H1798" s="33">
        <v>42949.724999999999</v>
      </c>
      <c r="I1798" s="33">
        <v>42950.613888888889</v>
      </c>
      <c r="J1798" s="1"/>
      <c r="K1798" s="39">
        <f t="shared" si="64"/>
        <v>0.88888888889050577</v>
      </c>
      <c r="L1798" s="15">
        <f t="shared" si="65"/>
        <v>0.88888888889050577</v>
      </c>
      <c r="M1798" s="16">
        <f>NETWORKDAYS.INTL(DATE(YEAR(H1798),MONTH(I1798),DAY(H1798)),DATE(YEAR(I1798),MONTH(I1798),DAY(I1798)),1,[1]LISTAFERIADOS!$B$2:$B$194)</f>
        <v>2</v>
      </c>
      <c r="N1798" s="17" t="str">
        <f>CONCATENATE(HOUR(Tabela132[[#This Row],[DATA INICIO]]),":",MINUTE(Tabela132[[#This Row],[DATA INICIO]]))</f>
        <v>17:24</v>
      </c>
      <c r="O1798" s="12"/>
    </row>
    <row r="1799" spans="1:15" hidden="1" x14ac:dyDescent="0.25">
      <c r="A1799" s="30" t="s">
        <v>113</v>
      </c>
      <c r="B1799" s="1" t="s">
        <v>1168</v>
      </c>
      <c r="C1799" s="31" t="s">
        <v>666</v>
      </c>
      <c r="D1799" s="11" t="s">
        <v>1165</v>
      </c>
      <c r="E1799" s="59"/>
      <c r="F1799" s="11" t="s">
        <v>1165</v>
      </c>
      <c r="G1799" s="19"/>
      <c r="H1799" s="33">
        <v>42950.613888888889</v>
      </c>
      <c r="I1799" s="33">
        <v>42950.619444444441</v>
      </c>
      <c r="J1799" s="1"/>
      <c r="K1799" s="39">
        <f t="shared" si="64"/>
        <v>5.5555555518367328E-3</v>
      </c>
      <c r="L1799" s="15">
        <f t="shared" si="65"/>
        <v>5.5555555518367328E-3</v>
      </c>
      <c r="M1799" s="16">
        <f>NETWORKDAYS.INTL(DATE(YEAR(H1799),MONTH(I1799),DAY(H1799)),DATE(YEAR(I1799),MONTH(I1799),DAY(I1799)),1,[1]LISTAFERIADOS!$B$2:$B$194)</f>
        <v>1</v>
      </c>
      <c r="N1799" s="17" t="str">
        <f>CONCATENATE(HOUR(Tabela132[[#This Row],[DATA INICIO]]),":",MINUTE(Tabela132[[#This Row],[DATA INICIO]]))</f>
        <v>14:44</v>
      </c>
      <c r="O1799" s="12"/>
    </row>
    <row r="1800" spans="1:15" hidden="1" x14ac:dyDescent="0.25">
      <c r="A1800" s="30" t="s">
        <v>113</v>
      </c>
      <c r="B1800" s="1" t="s">
        <v>1168</v>
      </c>
      <c r="C1800" s="31" t="s">
        <v>666</v>
      </c>
      <c r="D1800" s="11" t="s">
        <v>1163</v>
      </c>
      <c r="E1800" s="59"/>
      <c r="F1800" s="11" t="s">
        <v>1163</v>
      </c>
      <c r="G1800" s="19"/>
      <c r="H1800" s="33">
        <v>42950.619444444441</v>
      </c>
      <c r="I1800" s="33">
        <v>42951.508333333331</v>
      </c>
      <c r="J1800" s="1"/>
      <c r="K1800" s="39">
        <f t="shared" si="64"/>
        <v>0.88888888889050577</v>
      </c>
      <c r="L1800" s="15">
        <f t="shared" si="65"/>
        <v>0.88888888889050577</v>
      </c>
      <c r="M1800" s="16">
        <f>NETWORKDAYS.INTL(DATE(YEAR(H1800),MONTH(I1800),DAY(H1800)),DATE(YEAR(I1800),MONTH(I1800),DAY(I1800)),1,[1]LISTAFERIADOS!$B$2:$B$194)</f>
        <v>2</v>
      </c>
      <c r="N1800" s="17" t="str">
        <f>CONCATENATE(HOUR(Tabela132[[#This Row],[DATA INICIO]]),":",MINUTE(Tabela132[[#This Row],[DATA INICIO]]))</f>
        <v>14:52</v>
      </c>
      <c r="O1800" s="12"/>
    </row>
    <row r="1801" spans="1:15" hidden="1" x14ac:dyDescent="0.25">
      <c r="A1801" s="30" t="s">
        <v>113</v>
      </c>
      <c r="B1801" s="1" t="s">
        <v>1168</v>
      </c>
      <c r="C1801" s="31" t="s">
        <v>666</v>
      </c>
      <c r="D1801" s="11" t="s">
        <v>1165</v>
      </c>
      <c r="E1801" s="59"/>
      <c r="F1801" s="11" t="s">
        <v>1165</v>
      </c>
      <c r="G1801" s="19"/>
      <c r="H1801" s="33">
        <v>42951.508333333331</v>
      </c>
      <c r="I1801" s="33">
        <v>42961.67083333333</v>
      </c>
      <c r="J1801" s="1"/>
      <c r="K1801" s="39">
        <f t="shared" si="64"/>
        <v>10.162499999998545</v>
      </c>
      <c r="L1801" s="15">
        <f t="shared" si="65"/>
        <v>10.162499999998545</v>
      </c>
      <c r="M1801" s="16">
        <f>NETWORKDAYS.INTL(DATE(YEAR(H1801),MONTH(I1801),DAY(H1801)),DATE(YEAR(I1801),MONTH(I1801),DAY(I1801)),1,[1]LISTAFERIADOS!$B$2:$B$194)</f>
        <v>6</v>
      </c>
      <c r="N1801" s="17" t="str">
        <f>CONCATENATE(HOUR(Tabela132[[#This Row],[DATA INICIO]]),":",MINUTE(Tabela132[[#This Row],[DATA INICIO]]))</f>
        <v>12:12</v>
      </c>
      <c r="O1801" s="12"/>
    </row>
    <row r="1802" spans="1:15" hidden="1" x14ac:dyDescent="0.25">
      <c r="A1802" s="30" t="s">
        <v>113</v>
      </c>
      <c r="B1802" s="1" t="s">
        <v>1168</v>
      </c>
      <c r="C1802" s="31" t="s">
        <v>666</v>
      </c>
      <c r="D1802" s="11" t="s">
        <v>1191</v>
      </c>
      <c r="E1802" s="59"/>
      <c r="F1802" s="11" t="s">
        <v>303</v>
      </c>
      <c r="G1802" s="19" t="s">
        <v>26</v>
      </c>
      <c r="H1802" s="33">
        <v>42961.67083333333</v>
      </c>
      <c r="I1802" s="33">
        <v>42962.552777777775</v>
      </c>
      <c r="J1802" s="1"/>
      <c r="K1802" s="39">
        <f t="shared" si="64"/>
        <v>0.88194444444525288</v>
      </c>
      <c r="L1802" s="15">
        <f t="shared" si="65"/>
        <v>0.88194444444525288</v>
      </c>
      <c r="M1802" s="16">
        <f>NETWORKDAYS.INTL(DATE(YEAR(H1802),MONTH(I1802),DAY(H1802)),DATE(YEAR(I1802),MONTH(I1802),DAY(I1802)),1,[1]LISTAFERIADOS!$B$2:$B$194)</f>
        <v>2</v>
      </c>
      <c r="N1802" s="17" t="str">
        <f>CONCATENATE(HOUR(Tabela132[[#This Row],[DATA INICIO]]),":",MINUTE(Tabela132[[#This Row],[DATA INICIO]]))</f>
        <v>16:6</v>
      </c>
      <c r="O1802" s="12"/>
    </row>
    <row r="1803" spans="1:15" hidden="1" x14ac:dyDescent="0.25">
      <c r="A1803" s="30" t="s">
        <v>113</v>
      </c>
      <c r="B1803" s="1" t="s">
        <v>1168</v>
      </c>
      <c r="C1803" s="31" t="s">
        <v>666</v>
      </c>
      <c r="D1803" s="11" t="s">
        <v>1153</v>
      </c>
      <c r="E1803" s="59"/>
      <c r="F1803" s="12" t="s">
        <v>536</v>
      </c>
      <c r="G1803" s="19" t="s">
        <v>26</v>
      </c>
      <c r="H1803" s="33">
        <v>42962.552777777775</v>
      </c>
      <c r="I1803" s="33">
        <v>42962.595138888886</v>
      </c>
      <c r="J1803" s="1"/>
      <c r="K1803" s="39">
        <f t="shared" si="64"/>
        <v>4.2361111110949423E-2</v>
      </c>
      <c r="L1803" s="15">
        <f t="shared" si="65"/>
        <v>4.2361111110949423E-2</v>
      </c>
      <c r="M1803" s="16">
        <f>NETWORKDAYS.INTL(DATE(YEAR(H1803),MONTH(I1803),DAY(H1803)),DATE(YEAR(I1803),MONTH(I1803),DAY(I1803)),1,[1]LISTAFERIADOS!$B$2:$B$194)</f>
        <v>1</v>
      </c>
      <c r="N1803" s="17" t="str">
        <f>CONCATENATE(HOUR(Tabela132[[#This Row],[DATA INICIO]]),":",MINUTE(Tabela132[[#This Row],[DATA INICIO]]))</f>
        <v>13:16</v>
      </c>
      <c r="O1803" s="12"/>
    </row>
    <row r="1804" spans="1:15" hidden="1" x14ac:dyDescent="0.25">
      <c r="A1804" s="30" t="s">
        <v>113</v>
      </c>
      <c r="B1804" s="1" t="s">
        <v>1168</v>
      </c>
      <c r="C1804" s="31" t="s">
        <v>666</v>
      </c>
      <c r="D1804" s="11" t="s">
        <v>1165</v>
      </c>
      <c r="E1804" s="59"/>
      <c r="F1804" s="11" t="s">
        <v>1165</v>
      </c>
      <c r="G1804" s="19"/>
      <c r="H1804" s="33">
        <v>42962.595138888886</v>
      </c>
      <c r="I1804" s="33">
        <v>42970.611111111109</v>
      </c>
      <c r="J1804" s="1"/>
      <c r="K1804" s="39">
        <f t="shared" si="64"/>
        <v>8.015972222223354</v>
      </c>
      <c r="L1804" s="15">
        <f t="shared" si="65"/>
        <v>8.015972222223354</v>
      </c>
      <c r="M1804" s="16">
        <f>NETWORKDAYS.INTL(DATE(YEAR(H1804),MONTH(I1804),DAY(H1804)),DATE(YEAR(I1804),MONTH(I1804),DAY(I1804)),1,[1]LISTAFERIADOS!$B$2:$B$194)</f>
        <v>7</v>
      </c>
      <c r="N1804" s="17" t="str">
        <f>CONCATENATE(HOUR(Tabela132[[#This Row],[DATA INICIO]]),":",MINUTE(Tabela132[[#This Row],[DATA INICIO]]))</f>
        <v>14:17</v>
      </c>
      <c r="O1804" s="12"/>
    </row>
    <row r="1805" spans="1:15" hidden="1" x14ac:dyDescent="0.25">
      <c r="A1805" s="30" t="s">
        <v>113</v>
      </c>
      <c r="B1805" s="1" t="s">
        <v>1168</v>
      </c>
      <c r="C1805" s="31" t="s">
        <v>666</v>
      </c>
      <c r="D1805" s="11" t="s">
        <v>1169</v>
      </c>
      <c r="E1805" s="59"/>
      <c r="F1805" s="11" t="s">
        <v>1169</v>
      </c>
      <c r="G1805" s="19"/>
      <c r="H1805" s="33">
        <v>42970.611111111109</v>
      </c>
      <c r="I1805" s="33">
        <v>42970.643750000003</v>
      </c>
      <c r="J1805" s="1"/>
      <c r="K1805" s="39">
        <f t="shared" si="64"/>
        <v>3.2638888893416151E-2</v>
      </c>
      <c r="L1805" s="15">
        <f t="shared" si="65"/>
        <v>3.2638888893416151E-2</v>
      </c>
      <c r="M1805" s="16">
        <f>NETWORKDAYS.INTL(DATE(YEAR(H1805),MONTH(I1805),DAY(H1805)),DATE(YEAR(I1805),MONTH(I1805),DAY(I1805)),1,[1]LISTAFERIADOS!$B$2:$B$194)</f>
        <v>1</v>
      </c>
      <c r="N1805" s="17" t="str">
        <f>CONCATENATE(HOUR(Tabela132[[#This Row],[DATA INICIO]]),":",MINUTE(Tabela132[[#This Row],[DATA INICIO]]))</f>
        <v>14:40</v>
      </c>
      <c r="O1805" s="12"/>
    </row>
    <row r="1806" spans="1:15" hidden="1" x14ac:dyDescent="0.25">
      <c r="A1806" s="30" t="s">
        <v>113</v>
      </c>
      <c r="B1806" s="1" t="s">
        <v>1168</v>
      </c>
      <c r="C1806" s="31" t="s">
        <v>666</v>
      </c>
      <c r="D1806" s="11" t="s">
        <v>1165</v>
      </c>
      <c r="E1806" s="59"/>
      <c r="F1806" s="11" t="s">
        <v>1165</v>
      </c>
      <c r="G1806" s="19"/>
      <c r="H1806" s="33">
        <v>42970.643750000003</v>
      </c>
      <c r="I1806" s="33">
        <v>42990.749305555553</v>
      </c>
      <c r="J1806" s="1"/>
      <c r="K1806" s="39">
        <f t="shared" si="64"/>
        <v>20.105555555550382</v>
      </c>
      <c r="L1806" s="15">
        <f t="shared" si="65"/>
        <v>20.105555555550382</v>
      </c>
      <c r="M1806" s="16">
        <f>NETWORKDAYS.INTL(DATE(YEAR(H1806),MONTH(I1806),DAY(H1806)),DATE(YEAR(I1806),MONTH(I1806),DAY(I1806)),1,[1]LISTAFERIADOS!$B$2:$B$194)</f>
        <v>-9</v>
      </c>
      <c r="N1806" s="17" t="str">
        <f>CONCATENATE(HOUR(Tabela132[[#This Row],[DATA INICIO]]),":",MINUTE(Tabela132[[#This Row],[DATA INICIO]]))</f>
        <v>15:27</v>
      </c>
      <c r="O1806" s="12"/>
    </row>
    <row r="1807" spans="1:15" ht="25.5" hidden="1" x14ac:dyDescent="0.25">
      <c r="A1807" s="30" t="s">
        <v>113</v>
      </c>
      <c r="B1807" s="1" t="s">
        <v>1168</v>
      </c>
      <c r="C1807" s="31" t="s">
        <v>666</v>
      </c>
      <c r="D1807" s="11" t="s">
        <v>1166</v>
      </c>
      <c r="E1807" s="59"/>
      <c r="F1807" s="11" t="s">
        <v>1166</v>
      </c>
      <c r="G1807" s="19"/>
      <c r="H1807" s="33">
        <v>42990.749305555553</v>
      </c>
      <c r="I1807" s="33">
        <v>42993.56527777778</v>
      </c>
      <c r="J1807" s="1"/>
      <c r="K1807" s="39">
        <f t="shared" si="64"/>
        <v>2.8159722222262644</v>
      </c>
      <c r="L1807" s="15">
        <f t="shared" si="65"/>
        <v>2.8159722222262644</v>
      </c>
      <c r="M1807" s="16">
        <f>NETWORKDAYS.INTL(DATE(YEAR(H1807),MONTH(I1807),DAY(H1807)),DATE(YEAR(I1807),MONTH(I1807),DAY(I1807)),1,[1]LISTAFERIADOS!$B$2:$B$194)</f>
        <v>4</v>
      </c>
      <c r="N1807" s="17" t="str">
        <f>CONCATENATE(HOUR(Tabela132[[#This Row],[DATA INICIO]]),":",MINUTE(Tabela132[[#This Row],[DATA INICIO]]))</f>
        <v>17:59</v>
      </c>
      <c r="O1807" s="12"/>
    </row>
    <row r="1808" spans="1:15" hidden="1" x14ac:dyDescent="0.25">
      <c r="A1808" s="30" t="s">
        <v>113</v>
      </c>
      <c r="B1808" s="1" t="s">
        <v>1168</v>
      </c>
      <c r="C1808" s="31" t="s">
        <v>666</v>
      </c>
      <c r="D1808" s="11" t="s">
        <v>1155</v>
      </c>
      <c r="E1808" s="59"/>
      <c r="F1808" s="11" t="s">
        <v>1155</v>
      </c>
      <c r="G1808" s="19"/>
      <c r="H1808" s="33">
        <v>42993.56527777778</v>
      </c>
      <c r="I1808" s="33">
        <v>42993.82708333333</v>
      </c>
      <c r="J1808" s="1"/>
      <c r="K1808" s="39">
        <f t="shared" si="64"/>
        <v>0.26180555555038154</v>
      </c>
      <c r="L1808" s="15">
        <f t="shared" si="65"/>
        <v>0.26180555555038154</v>
      </c>
      <c r="M1808" s="16">
        <f>NETWORKDAYS.INTL(DATE(YEAR(H1808),MONTH(I1808),DAY(H1808)),DATE(YEAR(I1808),MONTH(I1808),DAY(I1808)),1,[1]LISTAFERIADOS!$B$2:$B$194)</f>
        <v>1</v>
      </c>
      <c r="N1808" s="17" t="str">
        <f>CONCATENATE(HOUR(Tabela132[[#This Row],[DATA INICIO]]),":",MINUTE(Tabela132[[#This Row],[DATA INICIO]]))</f>
        <v>13:34</v>
      </c>
      <c r="O1808" s="12"/>
    </row>
    <row r="1809" spans="1:15" hidden="1" x14ac:dyDescent="0.25">
      <c r="A1809" s="30" t="s">
        <v>113</v>
      </c>
      <c r="B1809" s="1" t="s">
        <v>1168</v>
      </c>
      <c r="C1809" s="31" t="s">
        <v>666</v>
      </c>
      <c r="D1809" s="11" t="s">
        <v>1165</v>
      </c>
      <c r="E1809" s="59"/>
      <c r="F1809" s="11" t="s">
        <v>1165</v>
      </c>
      <c r="G1809" s="19"/>
      <c r="H1809" s="33">
        <v>42993.82708333333</v>
      </c>
      <c r="I1809" s="33">
        <v>42998.732638888891</v>
      </c>
      <c r="J1809" s="1"/>
      <c r="K1809" s="39">
        <f t="shared" si="64"/>
        <v>4.9055555555605679</v>
      </c>
      <c r="L1809" s="15">
        <f t="shared" si="65"/>
        <v>4.9055555555605679</v>
      </c>
      <c r="M1809" s="16">
        <f>NETWORKDAYS.INTL(DATE(YEAR(H1809),MONTH(I1809),DAY(H1809)),DATE(YEAR(I1809),MONTH(I1809),DAY(I1809)),1,[1]LISTAFERIADOS!$B$2:$B$194)</f>
        <v>4</v>
      </c>
      <c r="N1809" s="17" t="str">
        <f>CONCATENATE(HOUR(Tabela132[[#This Row],[DATA INICIO]]),":",MINUTE(Tabela132[[#This Row],[DATA INICIO]]))</f>
        <v>19:51</v>
      </c>
      <c r="O1809" s="12"/>
    </row>
    <row r="1810" spans="1:15" ht="25.5" hidden="1" x14ac:dyDescent="0.25">
      <c r="A1810" s="30" t="s">
        <v>113</v>
      </c>
      <c r="B1810" s="1" t="s">
        <v>1168</v>
      </c>
      <c r="C1810" s="31" t="s">
        <v>666</v>
      </c>
      <c r="D1810" s="11" t="s">
        <v>1166</v>
      </c>
      <c r="E1810" s="59"/>
      <c r="F1810" s="11" t="s">
        <v>1166</v>
      </c>
      <c r="G1810" s="19"/>
      <c r="H1810" s="33">
        <v>42998.732638888891</v>
      </c>
      <c r="I1810" s="33">
        <v>43003.624305555553</v>
      </c>
      <c r="J1810" s="1"/>
      <c r="K1810" s="39">
        <f t="shared" si="64"/>
        <v>4.8916666666627862</v>
      </c>
      <c r="L1810" s="15">
        <f t="shared" si="65"/>
        <v>4.8916666666627862</v>
      </c>
      <c r="M1810" s="16">
        <f>NETWORKDAYS.INTL(DATE(YEAR(H1810),MONTH(I1810),DAY(H1810)),DATE(YEAR(I1810),MONTH(I1810),DAY(I1810)),1,[1]LISTAFERIADOS!$B$2:$B$194)</f>
        <v>4</v>
      </c>
      <c r="N1810" s="17" t="str">
        <f>CONCATENATE(HOUR(Tabela132[[#This Row],[DATA INICIO]]),":",MINUTE(Tabela132[[#This Row],[DATA INICIO]]))</f>
        <v>17:35</v>
      </c>
      <c r="O1810" s="12"/>
    </row>
    <row r="1811" spans="1:15" hidden="1" x14ac:dyDescent="0.25">
      <c r="A1811" s="30" t="s">
        <v>113</v>
      </c>
      <c r="B1811" s="1" t="s">
        <v>1168</v>
      </c>
      <c r="C1811" s="31" t="s">
        <v>666</v>
      </c>
      <c r="D1811" s="11" t="s">
        <v>1155</v>
      </c>
      <c r="E1811" s="59"/>
      <c r="F1811" s="11" t="s">
        <v>1155</v>
      </c>
      <c r="G1811" s="19"/>
      <c r="H1811" s="33">
        <v>43003.624305555553</v>
      </c>
      <c r="I1811" s="33">
        <v>43003.797222222223</v>
      </c>
      <c r="J1811" s="1"/>
      <c r="K1811" s="39">
        <f t="shared" si="64"/>
        <v>0.17291666667006211</v>
      </c>
      <c r="L1811" s="15">
        <f t="shared" si="65"/>
        <v>0.17291666667006211</v>
      </c>
      <c r="M1811" s="16">
        <f>NETWORKDAYS.INTL(DATE(YEAR(H1811),MONTH(I1811),DAY(H1811)),DATE(YEAR(I1811),MONTH(I1811),DAY(I1811)),1,[1]LISTAFERIADOS!$B$2:$B$194)</f>
        <v>1</v>
      </c>
      <c r="N1811" s="17" t="str">
        <f>CONCATENATE(HOUR(Tabela132[[#This Row],[DATA INICIO]]),":",MINUTE(Tabela132[[#This Row],[DATA INICIO]]))</f>
        <v>14:59</v>
      </c>
      <c r="O1811" s="12"/>
    </row>
    <row r="1812" spans="1:15" hidden="1" x14ac:dyDescent="0.25">
      <c r="A1812" s="30" t="s">
        <v>113</v>
      </c>
      <c r="B1812" s="1" t="s">
        <v>1168</v>
      </c>
      <c r="C1812" s="31" t="s">
        <v>666</v>
      </c>
      <c r="D1812" s="11" t="s">
        <v>1199</v>
      </c>
      <c r="E1812" s="59"/>
      <c r="F1812" s="12" t="s">
        <v>693</v>
      </c>
      <c r="G1812" s="19" t="s">
        <v>26</v>
      </c>
      <c r="H1812" s="33">
        <v>43003.797222222223</v>
      </c>
      <c r="I1812" s="33">
        <v>43006.765277777777</v>
      </c>
      <c r="J1812" s="1"/>
      <c r="K1812" s="39">
        <f t="shared" si="64"/>
        <v>2.9680555555532919</v>
      </c>
      <c r="L1812" s="15">
        <f t="shared" si="65"/>
        <v>2.9680555555532919</v>
      </c>
      <c r="M1812" s="16">
        <f>NETWORKDAYS.INTL(DATE(YEAR(H1812),MONTH(I1812),DAY(H1812)),DATE(YEAR(I1812),MONTH(I1812),DAY(I1812)),1,[1]LISTAFERIADOS!$B$2:$B$194)</f>
        <v>4</v>
      </c>
      <c r="N1812" s="17" t="str">
        <f>CONCATENATE(HOUR(Tabela132[[#This Row],[DATA INICIO]]),":",MINUTE(Tabela132[[#This Row],[DATA INICIO]]))</f>
        <v>19:8</v>
      </c>
      <c r="O1812" s="12"/>
    </row>
    <row r="1813" spans="1:15" hidden="1" x14ac:dyDescent="0.25">
      <c r="A1813" s="30" t="s">
        <v>113</v>
      </c>
      <c r="B1813" s="1" t="s">
        <v>1168</v>
      </c>
      <c r="C1813" s="31" t="s">
        <v>666</v>
      </c>
      <c r="D1813" s="11" t="s">
        <v>1155</v>
      </c>
      <c r="E1813" s="59"/>
      <c r="F1813" s="11" t="s">
        <v>1155</v>
      </c>
      <c r="G1813" s="19"/>
      <c r="H1813" s="33">
        <v>43006.765277777777</v>
      </c>
      <c r="I1813" s="33">
        <v>43006.781944444447</v>
      </c>
      <c r="J1813" s="1"/>
      <c r="K1813" s="39">
        <f t="shared" si="64"/>
        <v>1.6666666670062114E-2</v>
      </c>
      <c r="L1813" s="15">
        <f t="shared" si="65"/>
        <v>1.6666666670062114E-2</v>
      </c>
      <c r="M1813" s="16">
        <f>NETWORKDAYS.INTL(DATE(YEAR(H1813),MONTH(I1813),DAY(H1813)),DATE(YEAR(I1813),MONTH(I1813),DAY(I1813)),1,[1]LISTAFERIADOS!$B$2:$B$194)</f>
        <v>1</v>
      </c>
      <c r="N1813" s="17" t="str">
        <f>CONCATENATE(HOUR(Tabela132[[#This Row],[DATA INICIO]]),":",MINUTE(Tabela132[[#This Row],[DATA INICIO]]))</f>
        <v>18:22</v>
      </c>
      <c r="O1813" s="12"/>
    </row>
    <row r="1814" spans="1:15" hidden="1" x14ac:dyDescent="0.25">
      <c r="A1814" s="30" t="s">
        <v>113</v>
      </c>
      <c r="B1814" s="1" t="s">
        <v>1168</v>
      </c>
      <c r="C1814" s="31" t="s">
        <v>666</v>
      </c>
      <c r="D1814" s="11" t="s">
        <v>1165</v>
      </c>
      <c r="E1814" s="59"/>
      <c r="F1814" s="11" t="s">
        <v>1165</v>
      </c>
      <c r="G1814" s="19"/>
      <c r="H1814" s="33">
        <v>43006.781944444447</v>
      </c>
      <c r="I1814" s="33">
        <v>43010.801388888889</v>
      </c>
      <c r="J1814" s="1"/>
      <c r="K1814" s="39">
        <f t="shared" si="64"/>
        <v>4.0194444444423425</v>
      </c>
      <c r="L1814" s="15">
        <f t="shared" si="65"/>
        <v>4.0194444444423425</v>
      </c>
      <c r="M1814" s="16">
        <f>NETWORKDAYS.INTL(DATE(YEAR(H1814),MONTH(I1814),DAY(H1814)),DATE(YEAR(I1814),MONTH(I1814),DAY(I1814)),1,[1]LISTAFERIADOS!$B$2:$B$194)</f>
        <v>-19</v>
      </c>
      <c r="N1814" s="17" t="str">
        <f>CONCATENATE(HOUR(Tabela132[[#This Row],[DATA INICIO]]),":",MINUTE(Tabela132[[#This Row],[DATA INICIO]]))</f>
        <v>18:46</v>
      </c>
      <c r="O1814" s="12"/>
    </row>
    <row r="1815" spans="1:15" hidden="1" x14ac:dyDescent="0.25">
      <c r="A1815" s="30" t="s">
        <v>113</v>
      </c>
      <c r="B1815" s="1" t="s">
        <v>1168</v>
      </c>
      <c r="C1815" s="31" t="s">
        <v>666</v>
      </c>
      <c r="D1815" s="11" t="s">
        <v>1170</v>
      </c>
      <c r="E1815" s="59"/>
      <c r="F1815" s="11" t="s">
        <v>1170</v>
      </c>
      <c r="G1815" s="19"/>
      <c r="H1815" s="33">
        <v>43010.801388888889</v>
      </c>
      <c r="I1815" s="33">
        <v>43013.605555555558</v>
      </c>
      <c r="J1815" s="1"/>
      <c r="K1815" s="39">
        <f t="shared" si="64"/>
        <v>2.8041666666686069</v>
      </c>
      <c r="L1815" s="15">
        <f t="shared" si="65"/>
        <v>2.8041666666686069</v>
      </c>
      <c r="M1815" s="16">
        <f>NETWORKDAYS.INTL(DATE(YEAR(H1815),MONTH(I1815),DAY(H1815)),DATE(YEAR(I1815),MONTH(I1815),DAY(I1815)),1,[1]LISTAFERIADOS!$B$2:$B$194)</f>
        <v>4</v>
      </c>
      <c r="N1815" s="17" t="str">
        <f>CONCATENATE(HOUR(Tabela132[[#This Row],[DATA INICIO]]),":",MINUTE(Tabela132[[#This Row],[DATA INICIO]]))</f>
        <v>19:14</v>
      </c>
      <c r="O1815" s="12"/>
    </row>
    <row r="1816" spans="1:15" hidden="1" x14ac:dyDescent="0.25">
      <c r="A1816" s="30" t="s">
        <v>113</v>
      </c>
      <c r="B1816" s="1" t="s">
        <v>1168</v>
      </c>
      <c r="C1816" s="31" t="s">
        <v>666</v>
      </c>
      <c r="D1816" s="11" t="s">
        <v>1199</v>
      </c>
      <c r="E1816" s="59"/>
      <c r="F1816" s="12" t="s">
        <v>693</v>
      </c>
      <c r="G1816" s="19" t="s">
        <v>26</v>
      </c>
      <c r="H1816" s="33">
        <v>43013.605555555558</v>
      </c>
      <c r="I1816" s="33">
        <v>43013.711111111108</v>
      </c>
      <c r="J1816" s="1"/>
      <c r="K1816" s="39">
        <f t="shared" si="64"/>
        <v>0.10555555555038154</v>
      </c>
      <c r="L1816" s="15">
        <f t="shared" si="65"/>
        <v>0.10555555555038154</v>
      </c>
      <c r="M1816" s="16">
        <f>NETWORKDAYS.INTL(DATE(YEAR(H1816),MONTH(I1816),DAY(H1816)),DATE(YEAR(I1816),MONTH(I1816),DAY(I1816)),1,[1]LISTAFERIADOS!$B$2:$B$194)</f>
        <v>1</v>
      </c>
      <c r="N1816" s="17" t="str">
        <f>CONCATENATE(HOUR(Tabela132[[#This Row],[DATA INICIO]]),":",MINUTE(Tabela132[[#This Row],[DATA INICIO]]))</f>
        <v>14:32</v>
      </c>
      <c r="O1816" s="12"/>
    </row>
    <row r="1817" spans="1:15" hidden="1" x14ac:dyDescent="0.25">
      <c r="A1817" s="30" t="s">
        <v>113</v>
      </c>
      <c r="B1817" s="1" t="s">
        <v>1168</v>
      </c>
      <c r="C1817" s="31" t="s">
        <v>666</v>
      </c>
      <c r="D1817" s="11" t="s">
        <v>1157</v>
      </c>
      <c r="E1817" s="59"/>
      <c r="F1817" s="11" t="s">
        <v>1157</v>
      </c>
      <c r="G1817" s="19"/>
      <c r="H1817" s="33">
        <v>43013.711111111108</v>
      </c>
      <c r="I1817" s="33">
        <v>43013.743750000001</v>
      </c>
      <c r="J1817" s="1"/>
      <c r="K1817" s="39">
        <f t="shared" si="64"/>
        <v>3.2638888893416151E-2</v>
      </c>
      <c r="L1817" s="15">
        <f t="shared" si="65"/>
        <v>3.2638888893416151E-2</v>
      </c>
      <c r="M1817" s="16">
        <f>NETWORKDAYS.INTL(DATE(YEAR(H1817),MONTH(I1817),DAY(H1817)),DATE(YEAR(I1817),MONTH(I1817),DAY(I1817)),1,[1]LISTAFERIADOS!$B$2:$B$194)</f>
        <v>1</v>
      </c>
      <c r="N1817" s="17" t="str">
        <f>CONCATENATE(HOUR(Tabela132[[#This Row],[DATA INICIO]]),":",MINUTE(Tabela132[[#This Row],[DATA INICIO]]))</f>
        <v>17:4</v>
      </c>
      <c r="O1817" s="12"/>
    </row>
    <row r="1818" spans="1:15" hidden="1" x14ac:dyDescent="0.25">
      <c r="A1818" s="30" t="s">
        <v>113</v>
      </c>
      <c r="B1818" s="1" t="s">
        <v>1168</v>
      </c>
      <c r="C1818" s="31" t="s">
        <v>666</v>
      </c>
      <c r="D1818" s="11" t="s">
        <v>1167</v>
      </c>
      <c r="E1818" s="59"/>
      <c r="F1818" s="11" t="s">
        <v>1167</v>
      </c>
      <c r="G1818" s="19"/>
      <c r="H1818" s="33">
        <v>43013.743750000001</v>
      </c>
      <c r="I1818" s="33">
        <v>43013.75</v>
      </c>
      <c r="J1818" s="1"/>
      <c r="K1818" s="39">
        <f t="shared" si="64"/>
        <v>6.2499999985448085E-3</v>
      </c>
      <c r="L1818" s="15">
        <f t="shared" si="65"/>
        <v>6.2499999985448085E-3</v>
      </c>
      <c r="M1818" s="16">
        <f>NETWORKDAYS.INTL(DATE(YEAR(H1818),MONTH(I1818),DAY(H1818)),DATE(YEAR(I1818),MONTH(I1818),DAY(I1818)),1,[1]LISTAFERIADOS!$B$2:$B$194)</f>
        <v>1</v>
      </c>
      <c r="N1818" s="17" t="str">
        <f>CONCATENATE(HOUR(Tabela132[[#This Row],[DATA INICIO]]),":",MINUTE(Tabela132[[#This Row],[DATA INICIO]]))</f>
        <v>17:51</v>
      </c>
      <c r="O1818" s="12"/>
    </row>
    <row r="1819" spans="1:15" ht="38.25" hidden="1" x14ac:dyDescent="0.25">
      <c r="A1819" s="30" t="s">
        <v>113</v>
      </c>
      <c r="B1819" s="1" t="s">
        <v>1168</v>
      </c>
      <c r="C1819" s="31" t="s">
        <v>666</v>
      </c>
      <c r="D1819" s="11" t="s">
        <v>1171</v>
      </c>
      <c r="E1819" s="59"/>
      <c r="F1819" s="11" t="s">
        <v>1171</v>
      </c>
      <c r="G1819" s="19"/>
      <c r="H1819" s="33">
        <v>43013.75</v>
      </c>
      <c r="I1819" s="33">
        <v>43014.54791666667</v>
      </c>
      <c r="J1819" s="1"/>
      <c r="K1819" s="39">
        <f t="shared" si="64"/>
        <v>0.79791666667006211</v>
      </c>
      <c r="L1819" s="15">
        <f t="shared" si="65"/>
        <v>0.79791666667006211</v>
      </c>
      <c r="M1819" s="16">
        <f>NETWORKDAYS.INTL(DATE(YEAR(H1819),MONTH(I1819),DAY(H1819)),DATE(YEAR(I1819),MONTH(I1819),DAY(I1819)),1,[1]LISTAFERIADOS!$B$2:$B$194)</f>
        <v>2</v>
      </c>
      <c r="N1819" s="17" t="str">
        <f>CONCATENATE(HOUR(Tabela132[[#This Row],[DATA INICIO]]),":",MINUTE(Tabela132[[#This Row],[DATA INICIO]]))</f>
        <v>18:0</v>
      </c>
      <c r="O1819" s="12"/>
    </row>
    <row r="1820" spans="1:15" hidden="1" x14ac:dyDescent="0.25">
      <c r="A1820" s="34" t="s">
        <v>113</v>
      </c>
      <c r="B1820" s="38" t="s">
        <v>1172</v>
      </c>
      <c r="C1820" s="36" t="s">
        <v>222</v>
      </c>
      <c r="D1820" s="11" t="s">
        <v>1173</v>
      </c>
      <c r="E1820" s="60"/>
      <c r="F1820" s="12" t="s">
        <v>305</v>
      </c>
      <c r="G1820" s="19" t="s">
        <v>26</v>
      </c>
      <c r="H1820" s="37" t="s">
        <v>20</v>
      </c>
      <c r="I1820" s="37">
        <v>42801.751388888886</v>
      </c>
      <c r="J1820" s="38"/>
      <c r="K1820" s="39">
        <f t="shared" si="64"/>
        <v>0</v>
      </c>
      <c r="L1820" s="44">
        <f t="shared" si="65"/>
        <v>0</v>
      </c>
      <c r="M1820" s="16" t="e">
        <f>NETWORKDAYS.INTL(DATE(YEAR(H1820),MONTH(I1820),DAY(H1820)),DATE(YEAR(I1820),MONTH(I1820),DAY(I1820)),1,[1]LISTAFERIADOS!$B$2:$B$194)</f>
        <v>#VALUE!</v>
      </c>
      <c r="N1820" s="17" t="e">
        <f>CONCATENATE(HOUR(Tabela132[[#This Row],[DATA INICIO]]),":",MINUTE(Tabela132[[#This Row],[DATA INICIO]]))</f>
        <v>#VALUE!</v>
      </c>
      <c r="O1820" s="12"/>
    </row>
    <row r="1821" spans="1:15" hidden="1" x14ac:dyDescent="0.25">
      <c r="A1821" s="30" t="s">
        <v>113</v>
      </c>
      <c r="B1821" s="1" t="s">
        <v>1172</v>
      </c>
      <c r="C1821" s="31" t="s">
        <v>222</v>
      </c>
      <c r="D1821" s="11" t="s">
        <v>1148</v>
      </c>
      <c r="E1821" s="59" t="str">
        <f>CONCATENATE(Tabela132[[#This Row],[TRAMITE_SETOR]],"_Atualiz")</f>
        <v>CIP_Atualiz</v>
      </c>
      <c r="F1821" s="12" t="s">
        <v>29</v>
      </c>
      <c r="G1821" s="19" t="s">
        <v>26</v>
      </c>
      <c r="H1821" s="33">
        <v>42801.751388888886</v>
      </c>
      <c r="I1821" s="33">
        <v>42803.586111111108</v>
      </c>
      <c r="J1821" s="1"/>
      <c r="K1821" s="39">
        <f t="shared" si="64"/>
        <v>1.8347222222218988</v>
      </c>
      <c r="L1821" s="15">
        <f t="shared" si="65"/>
        <v>1.8347222222218988</v>
      </c>
      <c r="M1821" s="16">
        <f>NETWORKDAYS.INTL(DATE(YEAR(H1821),MONTH(I1821),DAY(H1821)),DATE(YEAR(I1821),MONTH(I1821),DAY(I1821)),1,[1]LISTAFERIADOS!$B$2:$B$194)</f>
        <v>3</v>
      </c>
      <c r="N1821" s="17" t="str">
        <f>CONCATENATE(HOUR(Tabela132[[#This Row],[DATA INICIO]]),":",MINUTE(Tabela132[[#This Row],[DATA INICIO]]))</f>
        <v>18:2</v>
      </c>
      <c r="O1821" s="12"/>
    </row>
    <row r="1822" spans="1:15" hidden="1" x14ac:dyDescent="0.25">
      <c r="A1822" s="30" t="s">
        <v>113</v>
      </c>
      <c r="B1822" s="1" t="s">
        <v>1172</v>
      </c>
      <c r="C1822" s="31" t="s">
        <v>222</v>
      </c>
      <c r="D1822" s="11" t="s">
        <v>1149</v>
      </c>
      <c r="E1822" s="59" t="str">
        <f>CONCATENATE(Tabela132[[#This Row],[TRAMITE_SETOR]],"_Atualiz")</f>
        <v>SECGS_Atualiz</v>
      </c>
      <c r="F1822" s="12" t="s">
        <v>115</v>
      </c>
      <c r="G1822" s="19" t="s">
        <v>26</v>
      </c>
      <c r="H1822" s="33">
        <v>42801.751388888886</v>
      </c>
      <c r="I1822" s="33">
        <v>42804.645138888889</v>
      </c>
      <c r="J1822" s="1"/>
      <c r="K1822" s="39">
        <f t="shared" si="64"/>
        <v>2.8937500000029104</v>
      </c>
      <c r="L1822" s="15">
        <f t="shared" si="65"/>
        <v>2.8937500000029104</v>
      </c>
      <c r="M1822" s="16">
        <f>NETWORKDAYS.INTL(DATE(YEAR(H1822),MONTH(I1822),DAY(H1822)),DATE(YEAR(I1822),MONTH(I1822),DAY(I1822)),1,[1]LISTAFERIADOS!$B$2:$B$194)</f>
        <v>4</v>
      </c>
      <c r="N1822" s="17" t="str">
        <f>CONCATENATE(HOUR(Tabela132[[#This Row],[DATA INICIO]]),":",MINUTE(Tabela132[[#This Row],[DATA INICIO]]))</f>
        <v>18:2</v>
      </c>
      <c r="O1822" s="12"/>
    </row>
    <row r="1823" spans="1:15" hidden="1" x14ac:dyDescent="0.25">
      <c r="A1823" s="30" t="s">
        <v>113</v>
      </c>
      <c r="B1823" s="1" t="s">
        <v>1172</v>
      </c>
      <c r="C1823" s="31" t="s">
        <v>222</v>
      </c>
      <c r="D1823" s="11" t="s">
        <v>1173</v>
      </c>
      <c r="E1823" s="59" t="str">
        <f>CONCATENATE(Tabela132[[#This Row],[TRAMITE_SETOR]],"_Atualiz")</f>
        <v>SAPRE_Atualiz</v>
      </c>
      <c r="F1823" s="12" t="s">
        <v>305</v>
      </c>
      <c r="G1823" s="19" t="s">
        <v>26</v>
      </c>
      <c r="H1823" s="33">
        <v>42804.645138888889</v>
      </c>
      <c r="I1823" s="33">
        <v>42816.609722222223</v>
      </c>
      <c r="J1823" s="1"/>
      <c r="K1823" s="39">
        <f t="shared" si="64"/>
        <v>11.964583333334303</v>
      </c>
      <c r="L1823" s="15">
        <f t="shared" si="65"/>
        <v>11.964583333334303</v>
      </c>
      <c r="M1823" s="16">
        <f>NETWORKDAYS.INTL(DATE(YEAR(H1823),MONTH(I1823),DAY(H1823)),DATE(YEAR(I1823),MONTH(I1823),DAY(I1823)),1,[1]LISTAFERIADOS!$B$2:$B$194)</f>
        <v>9</v>
      </c>
      <c r="N1823" s="17" t="str">
        <f>CONCATENATE(HOUR(Tabela132[[#This Row],[DATA INICIO]]),":",MINUTE(Tabela132[[#This Row],[DATA INICIO]]))</f>
        <v>15:29</v>
      </c>
      <c r="O1823" s="12"/>
    </row>
    <row r="1824" spans="1:15" hidden="1" x14ac:dyDescent="0.25">
      <c r="A1824" s="30" t="s">
        <v>113</v>
      </c>
      <c r="B1824" s="1" t="s">
        <v>1172</v>
      </c>
      <c r="C1824" s="31" t="s">
        <v>222</v>
      </c>
      <c r="D1824" s="11" t="s">
        <v>1148</v>
      </c>
      <c r="E1824" s="59" t="str">
        <f>CONCATENATE(Tabela132[[#This Row],[TRAMITE_SETOR]],"_Atualiz")</f>
        <v>CIP_Atualiz</v>
      </c>
      <c r="F1824" s="12" t="s">
        <v>29</v>
      </c>
      <c r="G1824" s="19" t="s">
        <v>26</v>
      </c>
      <c r="H1824" s="33">
        <v>42816.609722222223</v>
      </c>
      <c r="I1824" s="33">
        <v>42818.602777777778</v>
      </c>
      <c r="J1824" s="1"/>
      <c r="K1824" s="39">
        <f t="shared" si="64"/>
        <v>1.9930555555547471</v>
      </c>
      <c r="L1824" s="15">
        <f t="shared" si="65"/>
        <v>1.9930555555547471</v>
      </c>
      <c r="M1824" s="16">
        <f>NETWORKDAYS.INTL(DATE(YEAR(H1824),MONTH(I1824),DAY(H1824)),DATE(YEAR(I1824),MONTH(I1824),DAY(I1824)),1,[1]LISTAFERIADOS!$B$2:$B$194)</f>
        <v>3</v>
      </c>
      <c r="N1824" s="17" t="str">
        <f>CONCATENATE(HOUR(Tabela132[[#This Row],[DATA INICIO]]),":",MINUTE(Tabela132[[#This Row],[DATA INICIO]]))</f>
        <v>14:38</v>
      </c>
      <c r="O1824" s="12"/>
    </row>
    <row r="1825" spans="1:15" hidden="1" x14ac:dyDescent="0.25">
      <c r="A1825" s="30" t="s">
        <v>113</v>
      </c>
      <c r="B1825" s="1" t="s">
        <v>1172</v>
      </c>
      <c r="C1825" s="31" t="s">
        <v>222</v>
      </c>
      <c r="D1825" s="11" t="s">
        <v>1149</v>
      </c>
      <c r="E1825" s="59" t="str">
        <f>CONCATENATE(Tabela132[[#This Row],[TRAMITE_SETOR]],"_Atualiz")</f>
        <v>SECGS_Atualiz</v>
      </c>
      <c r="F1825" s="12" t="s">
        <v>115</v>
      </c>
      <c r="G1825" s="19" t="s">
        <v>26</v>
      </c>
      <c r="H1825" s="33">
        <v>42818.602777777778</v>
      </c>
      <c r="I1825" s="33">
        <v>42818.745138888888</v>
      </c>
      <c r="J1825" s="1"/>
      <c r="K1825" s="39">
        <f t="shared" si="64"/>
        <v>0.14236111110949423</v>
      </c>
      <c r="L1825" s="15">
        <f t="shared" si="65"/>
        <v>0.14236111110949423</v>
      </c>
      <c r="M1825" s="16">
        <f>NETWORKDAYS.INTL(DATE(YEAR(H1825),MONTH(I1825),DAY(H1825)),DATE(YEAR(I1825),MONTH(I1825),DAY(I1825)),1,[1]LISTAFERIADOS!$B$2:$B$194)</f>
        <v>1</v>
      </c>
      <c r="N1825" s="17" t="str">
        <f>CONCATENATE(HOUR(Tabela132[[#This Row],[DATA INICIO]]),":",MINUTE(Tabela132[[#This Row],[DATA INICIO]]))</f>
        <v>14:28</v>
      </c>
      <c r="O1825" s="12"/>
    </row>
    <row r="1826" spans="1:15" hidden="1" x14ac:dyDescent="0.25">
      <c r="A1826" s="30" t="s">
        <v>113</v>
      </c>
      <c r="B1826" s="1" t="s">
        <v>1172</v>
      </c>
      <c r="C1826" s="31" t="s">
        <v>222</v>
      </c>
      <c r="D1826" s="11" t="s">
        <v>1174</v>
      </c>
      <c r="E1826" s="59" t="str">
        <f>CONCATENATE(Tabela132[[#This Row],[TRAMITE_SETOR]],"_Atualiz")</f>
        <v>SECGA  _Atualiz</v>
      </c>
      <c r="F1826" s="11" t="s">
        <v>1174</v>
      </c>
      <c r="G1826" s="19"/>
      <c r="H1826" s="33">
        <v>42818.745138888888</v>
      </c>
      <c r="I1826" s="33">
        <v>42822.637499999997</v>
      </c>
      <c r="J1826" s="1"/>
      <c r="K1826" s="39">
        <f t="shared" si="64"/>
        <v>3.8923611111094942</v>
      </c>
      <c r="L1826" s="15">
        <f t="shared" si="65"/>
        <v>3.8923611111094942</v>
      </c>
      <c r="M1826" s="16">
        <f>NETWORKDAYS.INTL(DATE(YEAR(H1826),MONTH(I1826),DAY(H1826)),DATE(YEAR(I1826),MONTH(I1826),DAY(I1826)),1,[1]LISTAFERIADOS!$B$2:$B$194)</f>
        <v>3</v>
      </c>
      <c r="N1826" s="17" t="str">
        <f>CONCATENATE(HOUR(Tabela132[[#This Row],[DATA INICIO]]),":",MINUTE(Tabela132[[#This Row],[DATA INICIO]]))</f>
        <v>17:53</v>
      </c>
      <c r="O1826" s="12"/>
    </row>
    <row r="1827" spans="1:15" hidden="1" x14ac:dyDescent="0.25">
      <c r="A1827" s="30" t="s">
        <v>113</v>
      </c>
      <c r="B1827" s="1" t="s">
        <v>1172</v>
      </c>
      <c r="C1827" s="31" t="s">
        <v>222</v>
      </c>
      <c r="D1827" s="11" t="s">
        <v>1175</v>
      </c>
      <c r="E1827" s="59" t="str">
        <f>CONCATENATE(Tabela132[[#This Row],[TRAMITE_SETOR]],"_Atualiz")</f>
        <v>CLC  _Atualiz</v>
      </c>
      <c r="F1827" s="11" t="s">
        <v>1175</v>
      </c>
      <c r="G1827" s="19"/>
      <c r="H1827" s="33">
        <v>42822.637499999997</v>
      </c>
      <c r="I1827" s="33">
        <v>42831.777083333334</v>
      </c>
      <c r="J1827" s="1"/>
      <c r="K1827" s="39">
        <f t="shared" si="64"/>
        <v>9.1395833333372138</v>
      </c>
      <c r="L1827" s="15">
        <f t="shared" si="65"/>
        <v>9.1395833333372138</v>
      </c>
      <c r="M1827" s="16">
        <f>NETWORKDAYS.INTL(DATE(YEAR(H1827),MONTH(I1827),DAY(H1827)),DATE(YEAR(I1827),MONTH(I1827),DAY(I1827)),1,[1]LISTAFERIADOS!$B$2:$B$194)</f>
        <v>-13</v>
      </c>
      <c r="N1827" s="17" t="str">
        <f>CONCATENATE(HOUR(Tabela132[[#This Row],[DATA INICIO]]),":",MINUTE(Tabela132[[#This Row],[DATA INICIO]]))</f>
        <v>15:18</v>
      </c>
      <c r="O1827" s="12"/>
    </row>
    <row r="1828" spans="1:15" hidden="1" x14ac:dyDescent="0.25">
      <c r="A1828" s="30" t="s">
        <v>113</v>
      </c>
      <c r="B1828" s="1" t="s">
        <v>1172</v>
      </c>
      <c r="C1828" s="31" t="s">
        <v>222</v>
      </c>
      <c r="D1828" s="11" t="s">
        <v>1176</v>
      </c>
      <c r="E1828" s="59" t="str">
        <f>CONCATENATE(Tabela132[[#This Row],[TRAMITE_SETOR]],"_Atualiz")</f>
        <v>SC  _Atualiz</v>
      </c>
      <c r="F1828" s="11" t="s">
        <v>1176</v>
      </c>
      <c r="G1828" s="19"/>
      <c r="H1828" s="33">
        <v>42831.777083333334</v>
      </c>
      <c r="I1828" s="33">
        <v>42866.754861111112</v>
      </c>
      <c r="J1828" s="1"/>
      <c r="K1828" s="39">
        <f t="shared" si="64"/>
        <v>34.977777777778101</v>
      </c>
      <c r="L1828" s="15">
        <f t="shared" si="65"/>
        <v>34.977777777778101</v>
      </c>
      <c r="M1828" s="16">
        <f>NETWORKDAYS.INTL(DATE(YEAR(H1828),MONTH(I1828),DAY(H1828)),DATE(YEAR(I1828),MONTH(I1828),DAY(I1828)),1,[1]LISTAFERIADOS!$B$2:$B$194)</f>
        <v>4</v>
      </c>
      <c r="N1828" s="17" t="str">
        <f>CONCATENATE(HOUR(Tabela132[[#This Row],[DATA INICIO]]),":",MINUTE(Tabela132[[#This Row],[DATA INICIO]]))</f>
        <v>18:39</v>
      </c>
      <c r="O1828" s="12"/>
    </row>
    <row r="1829" spans="1:15" hidden="1" x14ac:dyDescent="0.25">
      <c r="A1829" s="30" t="s">
        <v>113</v>
      </c>
      <c r="B1829" s="1" t="s">
        <v>1172</v>
      </c>
      <c r="C1829" s="31" t="s">
        <v>222</v>
      </c>
      <c r="D1829" s="11" t="s">
        <v>1161</v>
      </c>
      <c r="E1829" s="59" t="str">
        <f>CONCATENATE(Tabela132[[#This Row],[TRAMITE_SETOR]],"_Atualiz")</f>
        <v xml:space="preserve"> CLC  _Atualiz</v>
      </c>
      <c r="F1829" s="11" t="s">
        <v>1161</v>
      </c>
      <c r="G1829" s="19"/>
      <c r="H1829" s="33">
        <v>42866.754861111112</v>
      </c>
      <c r="I1829" s="33">
        <v>42867.813194444447</v>
      </c>
      <c r="J1829" s="1"/>
      <c r="K1829" s="39">
        <f t="shared" si="64"/>
        <v>1.0583333333343035</v>
      </c>
      <c r="L1829" s="15">
        <f t="shared" si="65"/>
        <v>1.0583333333343035</v>
      </c>
      <c r="M1829" s="16">
        <f>NETWORKDAYS.INTL(DATE(YEAR(H1829),MONTH(I1829),DAY(H1829)),DATE(YEAR(I1829),MONTH(I1829),DAY(I1829)),1,[1]LISTAFERIADOS!$B$2:$B$194)</f>
        <v>2</v>
      </c>
      <c r="N1829" s="17" t="str">
        <f>CONCATENATE(HOUR(Tabela132[[#This Row],[DATA INICIO]]),":",MINUTE(Tabela132[[#This Row],[DATA INICIO]]))</f>
        <v>18:7</v>
      </c>
      <c r="O1829" s="12"/>
    </row>
    <row r="1830" spans="1:15" hidden="1" x14ac:dyDescent="0.25">
      <c r="A1830" s="30" t="s">
        <v>113</v>
      </c>
      <c r="B1830" s="1" t="s">
        <v>1172</v>
      </c>
      <c r="C1830" s="31" t="s">
        <v>222</v>
      </c>
      <c r="D1830" s="11" t="s">
        <v>1157</v>
      </c>
      <c r="E1830" s="59" t="str">
        <f>CONCATENATE(Tabela132[[#This Row],[TRAMITE_SETOR]],"_Atualiz")</f>
        <v xml:space="preserve"> SPO  _Atualiz</v>
      </c>
      <c r="F1830" s="11" t="s">
        <v>1157</v>
      </c>
      <c r="G1830" s="19"/>
      <c r="H1830" s="33">
        <v>42867.813194444447</v>
      </c>
      <c r="I1830" s="33">
        <v>42870.615972222222</v>
      </c>
      <c r="J1830" s="1"/>
      <c r="K1830" s="39">
        <f t="shared" si="64"/>
        <v>2.8027777777751908</v>
      </c>
      <c r="L1830" s="15">
        <f t="shared" si="65"/>
        <v>2.8027777777751908</v>
      </c>
      <c r="M1830" s="16">
        <f>NETWORKDAYS.INTL(DATE(YEAR(H1830),MONTH(I1830),DAY(H1830)),DATE(YEAR(I1830),MONTH(I1830),DAY(I1830)),1,[1]LISTAFERIADOS!$B$2:$B$194)</f>
        <v>2</v>
      </c>
      <c r="N1830" s="17" t="str">
        <f>CONCATENATE(HOUR(Tabela132[[#This Row],[DATA INICIO]]),":",MINUTE(Tabela132[[#This Row],[DATA INICIO]]))</f>
        <v>19:31</v>
      </c>
      <c r="O1830" s="12"/>
    </row>
    <row r="1831" spans="1:15" hidden="1" x14ac:dyDescent="0.25">
      <c r="A1831" s="30" t="s">
        <v>113</v>
      </c>
      <c r="B1831" s="1" t="s">
        <v>1172</v>
      </c>
      <c r="C1831" s="31" t="s">
        <v>222</v>
      </c>
      <c r="D1831" s="11" t="s">
        <v>1158</v>
      </c>
      <c r="E1831" s="59" t="str">
        <f>CONCATENATE(Tabela132[[#This Row],[TRAMITE_SETOR]],"_Atualiz")</f>
        <v xml:space="preserve"> CO  _Atualiz</v>
      </c>
      <c r="F1831" s="11" t="s">
        <v>1158</v>
      </c>
      <c r="G1831" s="19"/>
      <c r="H1831" s="33">
        <v>42870.615972222222</v>
      </c>
      <c r="I1831" s="33">
        <v>42870.65347222222</v>
      </c>
      <c r="J1831" s="1"/>
      <c r="K1831" s="39">
        <f t="shared" si="64"/>
        <v>3.7499999998544808E-2</v>
      </c>
      <c r="L1831" s="15">
        <f t="shared" si="65"/>
        <v>3.7499999998544808E-2</v>
      </c>
      <c r="M1831" s="16">
        <f>NETWORKDAYS.INTL(DATE(YEAR(H1831),MONTH(I1831),DAY(H1831)),DATE(YEAR(I1831),MONTH(I1831),DAY(I1831)),1,[1]LISTAFERIADOS!$B$2:$B$194)</f>
        <v>1</v>
      </c>
      <c r="N1831" s="17" t="str">
        <f>CONCATENATE(HOUR(Tabela132[[#This Row],[DATA INICIO]]),":",MINUTE(Tabela132[[#This Row],[DATA INICIO]]))</f>
        <v>14:47</v>
      </c>
      <c r="O1831" s="12"/>
    </row>
    <row r="1832" spans="1:15" ht="38.25" hidden="1" x14ac:dyDescent="0.25">
      <c r="A1832" s="30" t="s">
        <v>113</v>
      </c>
      <c r="B1832" s="1" t="s">
        <v>1172</v>
      </c>
      <c r="C1832" s="31" t="s">
        <v>222</v>
      </c>
      <c r="D1832" s="11" t="s">
        <v>1159</v>
      </c>
      <c r="E1832" s="59" t="str">
        <f>CONCATENATE(Tabela132[[#This Row],[TRAMITE_SETOR]],"_Atualiz")</f>
        <v xml:space="preserve"> SECOFC  _Atualiz</v>
      </c>
      <c r="F1832" s="11" t="s">
        <v>1159</v>
      </c>
      <c r="G1832" s="19"/>
      <c r="H1832" s="33">
        <v>42870.65347222222</v>
      </c>
      <c r="I1832" s="33">
        <v>42870.73541666667</v>
      </c>
      <c r="J1832" s="1"/>
      <c r="K1832" s="39">
        <f t="shared" si="64"/>
        <v>8.1944444449618459E-2</v>
      </c>
      <c r="L1832" s="15">
        <f t="shared" si="65"/>
        <v>8.1944444449618459E-2</v>
      </c>
      <c r="M1832" s="16">
        <f>NETWORKDAYS.INTL(DATE(YEAR(H1832),MONTH(I1832),DAY(H1832)),DATE(YEAR(I1832),MONTH(I1832),DAY(I1832)),1,[1]LISTAFERIADOS!$B$2:$B$194)</f>
        <v>1</v>
      </c>
      <c r="N1832" s="17" t="str">
        <f>CONCATENATE(HOUR(Tabela132[[#This Row],[DATA INICIO]]),":",MINUTE(Tabela132[[#This Row],[DATA INICIO]]))</f>
        <v>15:41</v>
      </c>
      <c r="O1832" s="12"/>
    </row>
    <row r="1833" spans="1:15" hidden="1" x14ac:dyDescent="0.25">
      <c r="A1833" s="30" t="s">
        <v>113</v>
      </c>
      <c r="B1833" s="1" t="s">
        <v>1172</v>
      </c>
      <c r="C1833" s="31" t="s">
        <v>222</v>
      </c>
      <c r="D1833" s="11" t="s">
        <v>1161</v>
      </c>
      <c r="E1833" s="59" t="str">
        <f>CONCATENATE(Tabela132[[#This Row],[TRAMITE_SETOR]],"_Atualiz")</f>
        <v xml:space="preserve"> CLC  _Atualiz</v>
      </c>
      <c r="F1833" s="11" t="s">
        <v>1161</v>
      </c>
      <c r="G1833" s="19"/>
      <c r="H1833" s="33">
        <v>42870.73541666667</v>
      </c>
      <c r="I1833" s="33">
        <v>42870.789583333331</v>
      </c>
      <c r="J1833" s="1"/>
      <c r="K1833" s="39">
        <f t="shared" si="64"/>
        <v>5.4166666661330964E-2</v>
      </c>
      <c r="L1833" s="15">
        <f t="shared" si="65"/>
        <v>5.4166666661330964E-2</v>
      </c>
      <c r="M1833" s="16">
        <f>NETWORKDAYS.INTL(DATE(YEAR(H1833),MONTH(I1833),DAY(H1833)),DATE(YEAR(I1833),MONTH(I1833),DAY(I1833)),1,[1]LISTAFERIADOS!$B$2:$B$194)</f>
        <v>1</v>
      </c>
      <c r="N1833" s="17" t="str">
        <f>CONCATENATE(HOUR(Tabela132[[#This Row],[DATA INICIO]]),":",MINUTE(Tabela132[[#This Row],[DATA INICIO]]))</f>
        <v>17:39</v>
      </c>
      <c r="O1833" s="12"/>
    </row>
    <row r="1834" spans="1:15" hidden="1" x14ac:dyDescent="0.25">
      <c r="A1834" s="30" t="s">
        <v>113</v>
      </c>
      <c r="B1834" s="1" t="s">
        <v>1172</v>
      </c>
      <c r="C1834" s="31" t="s">
        <v>222</v>
      </c>
      <c r="D1834" s="11" t="s">
        <v>1162</v>
      </c>
      <c r="E1834" s="59" t="str">
        <f>CONCATENATE(Tabela132[[#This Row],[TRAMITE_SETOR]],"_Atualiz")</f>
        <v xml:space="preserve"> SC  _Atualiz</v>
      </c>
      <c r="F1834" s="11" t="s">
        <v>1162</v>
      </c>
      <c r="G1834" s="19"/>
      <c r="H1834" s="33">
        <v>42870.789583333331</v>
      </c>
      <c r="I1834" s="33">
        <v>42872.755555555559</v>
      </c>
      <c r="J1834" s="1"/>
      <c r="K1834" s="39">
        <f t="shared" si="64"/>
        <v>1.9659722222277196</v>
      </c>
      <c r="L1834" s="15">
        <f t="shared" si="65"/>
        <v>1.9659722222277196</v>
      </c>
      <c r="M1834" s="16">
        <f>NETWORKDAYS.INTL(DATE(YEAR(H1834),MONTH(I1834),DAY(H1834)),DATE(YEAR(I1834),MONTH(I1834),DAY(I1834)),1,[1]LISTAFERIADOS!$B$2:$B$194)</f>
        <v>3</v>
      </c>
      <c r="N1834" s="17" t="str">
        <f>CONCATENATE(HOUR(Tabela132[[#This Row],[DATA INICIO]]),":",MINUTE(Tabela132[[#This Row],[DATA INICIO]]))</f>
        <v>18:57</v>
      </c>
      <c r="O1834" s="12"/>
    </row>
    <row r="1835" spans="1:15" hidden="1" x14ac:dyDescent="0.25">
      <c r="A1835" s="30" t="s">
        <v>113</v>
      </c>
      <c r="B1835" s="1" t="s">
        <v>1172</v>
      </c>
      <c r="C1835" s="31" t="s">
        <v>222</v>
      </c>
      <c r="D1835" s="11" t="s">
        <v>1161</v>
      </c>
      <c r="E1835" s="59" t="str">
        <f>CONCATENATE(Tabela132[[#This Row],[TRAMITE_SETOR]],"_Atualiz")</f>
        <v xml:space="preserve"> CLC  _Atualiz</v>
      </c>
      <c r="F1835" s="11" t="s">
        <v>1161</v>
      </c>
      <c r="G1835" s="19"/>
      <c r="H1835" s="33">
        <v>42872.755555555559</v>
      </c>
      <c r="I1835" s="33">
        <v>42873.807638888888</v>
      </c>
      <c r="J1835" s="1"/>
      <c r="K1835" s="39">
        <f t="shared" ref="K1835:K1898" si="66">IF(OR(H1835="-",I1835="-"),0,I1835-H1835)</f>
        <v>1.0520833333284827</v>
      </c>
      <c r="L1835" s="15">
        <f t="shared" ref="L1835:L1898" si="67">K1835</f>
        <v>1.0520833333284827</v>
      </c>
      <c r="M1835" s="16">
        <f>NETWORKDAYS.INTL(DATE(YEAR(H1835),MONTH(I1835),DAY(H1835)),DATE(YEAR(I1835),MONTH(I1835),DAY(I1835)),1,[1]LISTAFERIADOS!$B$2:$B$194)</f>
        <v>2</v>
      </c>
      <c r="N1835" s="17" t="str">
        <f>CONCATENATE(HOUR(Tabela132[[#This Row],[DATA INICIO]]),":",MINUTE(Tabela132[[#This Row],[DATA INICIO]]))</f>
        <v>18:8</v>
      </c>
      <c r="O1835" s="12"/>
    </row>
    <row r="1836" spans="1:15" ht="25.5" hidden="1" x14ac:dyDescent="0.25">
      <c r="A1836" s="30" t="s">
        <v>113</v>
      </c>
      <c r="B1836" s="1" t="s">
        <v>1172</v>
      </c>
      <c r="C1836" s="31" t="s">
        <v>222</v>
      </c>
      <c r="D1836" s="11" t="s">
        <v>1156</v>
      </c>
      <c r="E1836" s="59" t="str">
        <f>CONCATENATE(Tabela132[[#This Row],[TRAMITE_SETOR]],"_Atualiz")</f>
        <v xml:space="preserve"> SECGA  _Atualiz</v>
      </c>
      <c r="F1836" s="11" t="s">
        <v>1156</v>
      </c>
      <c r="G1836" s="19"/>
      <c r="H1836" s="33">
        <v>42873.807638888888</v>
      </c>
      <c r="I1836" s="33">
        <v>42874.706944444442</v>
      </c>
      <c r="J1836" s="1"/>
      <c r="K1836" s="39">
        <f t="shared" si="66"/>
        <v>0.89930555555474712</v>
      </c>
      <c r="L1836" s="15">
        <f t="shared" si="67"/>
        <v>0.89930555555474712</v>
      </c>
      <c r="M1836" s="16">
        <f>NETWORKDAYS.INTL(DATE(YEAR(H1836),MONTH(I1836),DAY(H1836)),DATE(YEAR(I1836),MONTH(I1836),DAY(I1836)),1,[1]LISTAFERIADOS!$B$2:$B$194)</f>
        <v>2</v>
      </c>
      <c r="N1836" s="17" t="str">
        <f>CONCATENATE(HOUR(Tabela132[[#This Row],[DATA INICIO]]),":",MINUTE(Tabela132[[#This Row],[DATA INICIO]]))</f>
        <v>19:23</v>
      </c>
      <c r="O1836" s="12"/>
    </row>
    <row r="1837" spans="1:15" hidden="1" x14ac:dyDescent="0.25">
      <c r="A1837" s="30" t="s">
        <v>113</v>
      </c>
      <c r="B1837" s="1" t="s">
        <v>1172</v>
      </c>
      <c r="C1837" s="31" t="s">
        <v>222</v>
      </c>
      <c r="D1837" s="11" t="s">
        <v>1161</v>
      </c>
      <c r="E1837" s="59" t="str">
        <f>CONCATENATE(Tabela132[[#This Row],[TRAMITE_SETOR]],"_Atualiz")</f>
        <v xml:space="preserve"> CLC  _Atualiz</v>
      </c>
      <c r="F1837" s="11" t="s">
        <v>1161</v>
      </c>
      <c r="G1837" s="19"/>
      <c r="H1837" s="33">
        <v>42874.706944444442</v>
      </c>
      <c r="I1837" s="33">
        <v>42877.809027777781</v>
      </c>
      <c r="J1837" s="1"/>
      <c r="K1837" s="39">
        <f t="shared" si="66"/>
        <v>3.102083333338669</v>
      </c>
      <c r="L1837" s="15">
        <f t="shared" si="67"/>
        <v>3.102083333338669</v>
      </c>
      <c r="M1837" s="16">
        <f>NETWORKDAYS.INTL(DATE(YEAR(H1837),MONTH(I1837),DAY(H1837)),DATE(YEAR(I1837),MONTH(I1837),DAY(I1837)),1,[1]LISTAFERIADOS!$B$2:$B$194)</f>
        <v>2</v>
      </c>
      <c r="N1837" s="17" t="str">
        <f>CONCATENATE(HOUR(Tabela132[[#This Row],[DATA INICIO]]),":",MINUTE(Tabela132[[#This Row],[DATA INICIO]]))</f>
        <v>16:58</v>
      </c>
      <c r="O1837" s="12"/>
    </row>
    <row r="1838" spans="1:15" hidden="1" x14ac:dyDescent="0.25">
      <c r="A1838" s="30" t="s">
        <v>113</v>
      </c>
      <c r="B1838" s="1" t="s">
        <v>1172</v>
      </c>
      <c r="C1838" s="31" t="s">
        <v>222</v>
      </c>
      <c r="D1838" s="11" t="s">
        <v>1163</v>
      </c>
      <c r="E1838" s="59" t="str">
        <f>CONCATENATE(Tabela132[[#This Row],[TRAMITE_SETOR]],"_Atualiz")</f>
        <v xml:space="preserve"> SLIC  _Atualiz</v>
      </c>
      <c r="F1838" s="11" t="s">
        <v>1163</v>
      </c>
      <c r="G1838" s="19"/>
      <c r="H1838" s="33">
        <v>42877.809027777781</v>
      </c>
      <c r="I1838" s="33">
        <v>42893.762499999997</v>
      </c>
      <c r="J1838" s="1"/>
      <c r="K1838" s="39">
        <f t="shared" si="66"/>
        <v>15.953472222216078</v>
      </c>
      <c r="L1838" s="15">
        <f t="shared" si="67"/>
        <v>15.953472222216078</v>
      </c>
      <c r="M1838" s="16">
        <f>NETWORKDAYS.INTL(DATE(YEAR(H1838),MONTH(I1838),DAY(H1838)),DATE(YEAR(I1838),MONTH(I1838),DAY(I1838)),1,[1]LISTAFERIADOS!$B$2:$B$194)</f>
        <v>-11</v>
      </c>
      <c r="N1838" s="17" t="str">
        <f>CONCATENATE(HOUR(Tabela132[[#This Row],[DATA INICIO]]),":",MINUTE(Tabela132[[#This Row],[DATA INICIO]]))</f>
        <v>19:25</v>
      </c>
      <c r="O1838" s="12"/>
    </row>
    <row r="1839" spans="1:15" hidden="1" x14ac:dyDescent="0.25">
      <c r="A1839" s="30" t="s">
        <v>113</v>
      </c>
      <c r="B1839" s="1" t="s">
        <v>1172</v>
      </c>
      <c r="C1839" s="31" t="s">
        <v>222</v>
      </c>
      <c r="D1839" s="11" t="s">
        <v>305</v>
      </c>
      <c r="E1839" s="59" t="str">
        <f>CONCATENATE(Tabela132[[#This Row],[TRAMITE_SETOR]],"_Atualiz")</f>
        <v>SAPRE_Atualiz</v>
      </c>
      <c r="F1839" s="12" t="s">
        <v>305</v>
      </c>
      <c r="G1839" s="19" t="s">
        <v>26</v>
      </c>
      <c r="H1839" s="33">
        <v>42893.762499999997</v>
      </c>
      <c r="I1839" s="33">
        <v>42908.724305555559</v>
      </c>
      <c r="J1839" s="1"/>
      <c r="K1839" s="39">
        <f t="shared" si="66"/>
        <v>14.961805555562023</v>
      </c>
      <c r="L1839" s="15">
        <f t="shared" si="67"/>
        <v>14.961805555562023</v>
      </c>
      <c r="M1839" s="16">
        <f>NETWORKDAYS.INTL(DATE(YEAR(H1839),MONTH(I1839),DAY(H1839)),DATE(YEAR(I1839),MONTH(I1839),DAY(I1839)),1,[1]LISTAFERIADOS!$B$2:$B$194)</f>
        <v>11</v>
      </c>
      <c r="N1839" s="17" t="str">
        <f>CONCATENATE(HOUR(Tabela132[[#This Row],[DATA INICIO]]),":",MINUTE(Tabela132[[#This Row],[DATA INICIO]]))</f>
        <v>18:18</v>
      </c>
      <c r="O1839" s="12"/>
    </row>
    <row r="1840" spans="1:15" hidden="1" x14ac:dyDescent="0.25">
      <c r="A1840" s="30" t="s">
        <v>113</v>
      </c>
      <c r="B1840" s="1" t="s">
        <v>1172</v>
      </c>
      <c r="C1840" s="31" t="s">
        <v>222</v>
      </c>
      <c r="D1840" s="11" t="s">
        <v>1161</v>
      </c>
      <c r="E1840" s="59" t="str">
        <f>CONCATENATE(Tabela132[[#This Row],[TRAMITE_SETOR]],"_Atualiz")</f>
        <v xml:space="preserve"> CLC  _Atualiz</v>
      </c>
      <c r="F1840" s="11" t="s">
        <v>1161</v>
      </c>
      <c r="G1840" s="19"/>
      <c r="H1840" s="33">
        <v>42908.724305555559</v>
      </c>
      <c r="I1840" s="33">
        <v>42909.597222222219</v>
      </c>
      <c r="J1840" s="1"/>
      <c r="K1840" s="39">
        <f t="shared" si="66"/>
        <v>0.87291666665987577</v>
      </c>
      <c r="L1840" s="15">
        <f t="shared" si="67"/>
        <v>0.87291666665987577</v>
      </c>
      <c r="M1840" s="16">
        <f>NETWORKDAYS.INTL(DATE(YEAR(H1840),MONTH(I1840),DAY(H1840)),DATE(YEAR(I1840),MONTH(I1840),DAY(I1840)),1,[1]LISTAFERIADOS!$B$2:$B$194)</f>
        <v>2</v>
      </c>
      <c r="N1840" s="17" t="str">
        <f>CONCATENATE(HOUR(Tabela132[[#This Row],[DATA INICIO]]),":",MINUTE(Tabela132[[#This Row],[DATA INICIO]]))</f>
        <v>17:23</v>
      </c>
      <c r="O1840" s="12"/>
    </row>
    <row r="1841" spans="1:15" hidden="1" x14ac:dyDescent="0.25">
      <c r="A1841" s="30" t="s">
        <v>113</v>
      </c>
      <c r="B1841" s="1" t="s">
        <v>1172</v>
      </c>
      <c r="C1841" s="31" t="s">
        <v>222</v>
      </c>
      <c r="D1841" s="11" t="s">
        <v>1177</v>
      </c>
      <c r="E1841" s="59" t="str">
        <f>CONCATENATE(Tabela132[[#This Row],[TRAMITE_SETOR]],"_Atualiz")</f>
        <v xml:space="preserve"> SGEC  _Atualiz</v>
      </c>
      <c r="F1841" s="11" t="s">
        <v>1177</v>
      </c>
      <c r="G1841" s="19"/>
      <c r="H1841" s="33">
        <v>42909.597222222219</v>
      </c>
      <c r="I1841" s="33">
        <v>42919.677083333336</v>
      </c>
      <c r="J1841" s="1"/>
      <c r="K1841" s="39">
        <f t="shared" si="66"/>
        <v>10.07986111111677</v>
      </c>
      <c r="L1841" s="15">
        <f t="shared" si="67"/>
        <v>10.07986111111677</v>
      </c>
      <c r="M1841" s="16">
        <f>NETWORKDAYS.INTL(DATE(YEAR(H1841),MONTH(I1841),DAY(H1841)),DATE(YEAR(I1841),MONTH(I1841),DAY(I1841)),1,[1]LISTAFERIADOS!$B$2:$B$194)</f>
        <v>-15</v>
      </c>
      <c r="N1841" s="17" t="str">
        <f>CONCATENATE(HOUR(Tabela132[[#This Row],[DATA INICIO]]),":",MINUTE(Tabela132[[#This Row],[DATA INICIO]]))</f>
        <v>14:20</v>
      </c>
      <c r="O1841" s="12"/>
    </row>
    <row r="1842" spans="1:15" hidden="1" x14ac:dyDescent="0.25">
      <c r="A1842" s="30" t="s">
        <v>113</v>
      </c>
      <c r="B1842" s="1" t="s">
        <v>1172</v>
      </c>
      <c r="C1842" s="31" t="s">
        <v>222</v>
      </c>
      <c r="D1842" s="11" t="s">
        <v>1167</v>
      </c>
      <c r="E1842" s="59" t="str">
        <f>CONCATENATE(Tabela132[[#This Row],[TRAMITE_SETOR]],"_Atualiz")</f>
        <v xml:space="preserve"> COC  _Atualiz</v>
      </c>
      <c r="F1842" s="11" t="s">
        <v>1167</v>
      </c>
      <c r="G1842" s="19"/>
      <c r="H1842" s="33">
        <v>42919.677083333336</v>
      </c>
      <c r="I1842" s="33">
        <v>42920.531944444447</v>
      </c>
      <c r="J1842" s="1"/>
      <c r="K1842" s="39">
        <f t="shared" si="66"/>
        <v>0.85486111111094942</v>
      </c>
      <c r="L1842" s="15">
        <f t="shared" si="67"/>
        <v>0.85486111111094942</v>
      </c>
      <c r="M1842" s="16">
        <f>NETWORKDAYS.INTL(DATE(YEAR(H1842),MONTH(I1842),DAY(H1842)),DATE(YEAR(I1842),MONTH(I1842),DAY(I1842)),1,[1]LISTAFERIADOS!$B$2:$B$194)</f>
        <v>2</v>
      </c>
      <c r="N1842" s="17" t="str">
        <f>CONCATENATE(HOUR(Tabela132[[#This Row],[DATA INICIO]]),":",MINUTE(Tabela132[[#This Row],[DATA INICIO]]))</f>
        <v>16:15</v>
      </c>
      <c r="O1842" s="12"/>
    </row>
    <row r="1843" spans="1:15" hidden="1" x14ac:dyDescent="0.25">
      <c r="A1843" s="30" t="s">
        <v>113</v>
      </c>
      <c r="B1843" s="1" t="s">
        <v>1172</v>
      </c>
      <c r="C1843" s="31" t="s">
        <v>222</v>
      </c>
      <c r="D1843" s="11" t="s">
        <v>1177</v>
      </c>
      <c r="E1843" s="59" t="str">
        <f>CONCATENATE(Tabela132[[#This Row],[TRAMITE_SETOR]],"_Atualiz")</f>
        <v xml:space="preserve"> SGEC  _Atualiz</v>
      </c>
      <c r="F1843" s="11" t="s">
        <v>1177</v>
      </c>
      <c r="G1843" s="19"/>
      <c r="H1843" s="33">
        <v>42920.531944444447</v>
      </c>
      <c r="I1843" s="33">
        <v>42920.563194444447</v>
      </c>
      <c r="J1843" s="1"/>
      <c r="K1843" s="39">
        <f t="shared" si="66"/>
        <v>3.125E-2</v>
      </c>
      <c r="L1843" s="15">
        <f t="shared" si="67"/>
        <v>3.125E-2</v>
      </c>
      <c r="M1843" s="16">
        <f>NETWORKDAYS.INTL(DATE(YEAR(H1843),MONTH(I1843),DAY(H1843)),DATE(YEAR(I1843),MONTH(I1843),DAY(I1843)),1,[1]LISTAFERIADOS!$B$2:$B$194)</f>
        <v>1</v>
      </c>
      <c r="N1843" s="17" t="str">
        <f>CONCATENATE(HOUR(Tabela132[[#This Row],[DATA INICIO]]),":",MINUTE(Tabela132[[#This Row],[DATA INICIO]]))</f>
        <v>12:46</v>
      </c>
      <c r="O1843" s="12"/>
    </row>
    <row r="1844" spans="1:15" hidden="1" x14ac:dyDescent="0.25">
      <c r="A1844" s="30" t="s">
        <v>113</v>
      </c>
      <c r="B1844" s="1" t="s">
        <v>1172</v>
      </c>
      <c r="C1844" s="31" t="s">
        <v>222</v>
      </c>
      <c r="D1844" s="11" t="s">
        <v>1167</v>
      </c>
      <c r="E1844" s="59" t="str">
        <f>CONCATENATE(Tabela132[[#This Row],[TRAMITE_SETOR]],"_Atualiz")</f>
        <v xml:space="preserve"> COC  _Atualiz</v>
      </c>
      <c r="F1844" s="11" t="s">
        <v>1167</v>
      </c>
      <c r="G1844" s="19"/>
      <c r="H1844" s="33">
        <v>42920.563194444447</v>
      </c>
      <c r="I1844" s="33">
        <v>42920.671527777777</v>
      </c>
      <c r="J1844" s="1"/>
      <c r="K1844" s="39">
        <f t="shared" si="66"/>
        <v>0.10833333332993789</v>
      </c>
      <c r="L1844" s="15">
        <f t="shared" si="67"/>
        <v>0.10833333332993789</v>
      </c>
      <c r="M1844" s="16">
        <f>NETWORKDAYS.INTL(DATE(YEAR(H1844),MONTH(I1844),DAY(H1844)),DATE(YEAR(I1844),MONTH(I1844),DAY(I1844)),1,[1]LISTAFERIADOS!$B$2:$B$194)</f>
        <v>1</v>
      </c>
      <c r="N1844" s="17" t="str">
        <f>CONCATENATE(HOUR(Tabela132[[#This Row],[DATA INICIO]]),":",MINUTE(Tabela132[[#This Row],[DATA INICIO]]))</f>
        <v>13:31</v>
      </c>
      <c r="O1844" s="12"/>
    </row>
    <row r="1845" spans="1:15" ht="38.25" hidden="1" x14ac:dyDescent="0.25">
      <c r="A1845" s="30" t="s">
        <v>113</v>
      </c>
      <c r="B1845" s="1" t="s">
        <v>1172</v>
      </c>
      <c r="C1845" s="31" t="s">
        <v>222</v>
      </c>
      <c r="D1845" s="11" t="s">
        <v>1159</v>
      </c>
      <c r="E1845" s="59" t="str">
        <f>CONCATENATE(Tabela132[[#This Row],[TRAMITE_SETOR]],"_Atualiz")</f>
        <v xml:space="preserve"> SECOFC  _Atualiz</v>
      </c>
      <c r="F1845" s="11" t="s">
        <v>1159</v>
      </c>
      <c r="G1845" s="19"/>
      <c r="H1845" s="33">
        <v>42920.671527777777</v>
      </c>
      <c r="I1845" s="33">
        <v>42921.657638888886</v>
      </c>
      <c r="J1845" s="1"/>
      <c r="K1845" s="39">
        <f t="shared" si="66"/>
        <v>0.98611111110949423</v>
      </c>
      <c r="L1845" s="15">
        <f t="shared" si="67"/>
        <v>0.98611111110949423</v>
      </c>
      <c r="M1845" s="16">
        <f>NETWORKDAYS.INTL(DATE(YEAR(H1845),MONTH(I1845),DAY(H1845)),DATE(YEAR(I1845),MONTH(I1845),DAY(I1845)),1,[1]LISTAFERIADOS!$B$2:$B$194)</f>
        <v>2</v>
      </c>
      <c r="N1845" s="17" t="str">
        <f>CONCATENATE(HOUR(Tabela132[[#This Row],[DATA INICIO]]),":",MINUTE(Tabela132[[#This Row],[DATA INICIO]]))</f>
        <v>16:7</v>
      </c>
      <c r="O1845" s="12"/>
    </row>
    <row r="1846" spans="1:15" hidden="1" x14ac:dyDescent="0.25">
      <c r="A1846" s="30" t="s">
        <v>113</v>
      </c>
      <c r="B1846" s="1" t="s">
        <v>1172</v>
      </c>
      <c r="C1846" s="31" t="s">
        <v>222</v>
      </c>
      <c r="D1846" s="11" t="s">
        <v>1161</v>
      </c>
      <c r="E1846" s="59" t="str">
        <f>CONCATENATE(Tabela132[[#This Row],[TRAMITE_SETOR]],"_Atualiz")</f>
        <v xml:space="preserve"> CLC  _Atualiz</v>
      </c>
      <c r="F1846" s="11" t="s">
        <v>1161</v>
      </c>
      <c r="G1846" s="19"/>
      <c r="H1846" s="33">
        <v>42921.657638888886</v>
      </c>
      <c r="I1846" s="33">
        <v>42921.827777777777</v>
      </c>
      <c r="J1846" s="1"/>
      <c r="K1846" s="39">
        <f t="shared" si="66"/>
        <v>0.17013888889050577</v>
      </c>
      <c r="L1846" s="15">
        <f t="shared" si="67"/>
        <v>0.17013888889050577</v>
      </c>
      <c r="M1846" s="16">
        <f>NETWORKDAYS.INTL(DATE(YEAR(H1846),MONTH(I1846),DAY(H1846)),DATE(YEAR(I1846),MONTH(I1846),DAY(I1846)),1,[1]LISTAFERIADOS!$B$2:$B$194)</f>
        <v>1</v>
      </c>
      <c r="N1846" s="17" t="str">
        <f>CONCATENATE(HOUR(Tabela132[[#This Row],[DATA INICIO]]),":",MINUTE(Tabela132[[#This Row],[DATA INICIO]]))</f>
        <v>15:47</v>
      </c>
      <c r="O1846" s="12"/>
    </row>
    <row r="1847" spans="1:15" hidden="1" x14ac:dyDescent="0.25">
      <c r="A1847" s="30" t="s">
        <v>113</v>
      </c>
      <c r="B1847" s="1" t="s">
        <v>1172</v>
      </c>
      <c r="C1847" s="31" t="s">
        <v>222</v>
      </c>
      <c r="D1847" s="11" t="s">
        <v>1162</v>
      </c>
      <c r="E1847" s="59" t="str">
        <f>CONCATENATE(Tabela132[[#This Row],[TRAMITE_SETOR]],"_Atualiz")</f>
        <v xml:space="preserve"> SC  _Atualiz</v>
      </c>
      <c r="F1847" s="11" t="s">
        <v>1162</v>
      </c>
      <c r="G1847" s="19"/>
      <c r="H1847" s="33">
        <v>42921.827777777777</v>
      </c>
      <c r="I1847" s="33">
        <v>42933.604166666664</v>
      </c>
      <c r="J1847" s="1"/>
      <c r="K1847" s="39">
        <f t="shared" si="66"/>
        <v>11.776388888887595</v>
      </c>
      <c r="L1847" s="15">
        <f t="shared" si="67"/>
        <v>11.776388888887595</v>
      </c>
      <c r="M1847" s="16">
        <f>NETWORKDAYS.INTL(DATE(YEAR(H1847),MONTH(I1847),DAY(H1847)),DATE(YEAR(I1847),MONTH(I1847),DAY(I1847)),1,[1]LISTAFERIADOS!$B$2:$B$194)</f>
        <v>9</v>
      </c>
      <c r="N1847" s="17" t="str">
        <f>CONCATENATE(HOUR(Tabela132[[#This Row],[DATA INICIO]]),":",MINUTE(Tabela132[[#This Row],[DATA INICIO]]))</f>
        <v>19:52</v>
      </c>
      <c r="O1847" s="12"/>
    </row>
    <row r="1848" spans="1:15" hidden="1" x14ac:dyDescent="0.25">
      <c r="A1848" s="30" t="s">
        <v>113</v>
      </c>
      <c r="B1848" s="1" t="s">
        <v>1172</v>
      </c>
      <c r="C1848" s="31" t="s">
        <v>222</v>
      </c>
      <c r="D1848" s="11" t="s">
        <v>1161</v>
      </c>
      <c r="E1848" s="59" t="str">
        <f>CONCATENATE(Tabela132[[#This Row],[TRAMITE_SETOR]],"_Atualiz")</f>
        <v xml:space="preserve"> CLC  _Atualiz</v>
      </c>
      <c r="F1848" s="11" t="s">
        <v>1161</v>
      </c>
      <c r="G1848" s="19"/>
      <c r="H1848" s="33">
        <v>42933.604166666664</v>
      </c>
      <c r="I1848" s="33">
        <v>42933.765277777777</v>
      </c>
      <c r="J1848" s="1"/>
      <c r="K1848" s="39">
        <f t="shared" si="66"/>
        <v>0.16111111111240461</v>
      </c>
      <c r="L1848" s="15">
        <f t="shared" si="67"/>
        <v>0.16111111111240461</v>
      </c>
      <c r="M1848" s="16">
        <f>NETWORKDAYS.INTL(DATE(YEAR(H1848),MONTH(I1848),DAY(H1848)),DATE(YEAR(I1848),MONTH(I1848),DAY(I1848)),1,[1]LISTAFERIADOS!$B$2:$B$194)</f>
        <v>1</v>
      </c>
      <c r="N1848" s="17" t="str">
        <f>CONCATENATE(HOUR(Tabela132[[#This Row],[DATA INICIO]]),":",MINUTE(Tabela132[[#This Row],[DATA INICIO]]))</f>
        <v>14:30</v>
      </c>
      <c r="O1848" s="12"/>
    </row>
    <row r="1849" spans="1:15" hidden="1" x14ac:dyDescent="0.25">
      <c r="A1849" s="30" t="s">
        <v>113</v>
      </c>
      <c r="B1849" s="1" t="s">
        <v>1172</v>
      </c>
      <c r="C1849" s="31" t="s">
        <v>222</v>
      </c>
      <c r="D1849" s="11" t="s">
        <v>1157</v>
      </c>
      <c r="E1849" s="59" t="str">
        <f>CONCATENATE(Tabela132[[#This Row],[TRAMITE_SETOR]],"_Atualiz")</f>
        <v xml:space="preserve"> SPO  _Atualiz</v>
      </c>
      <c r="F1849" s="11" t="s">
        <v>1157</v>
      </c>
      <c r="G1849" s="19"/>
      <c r="H1849" s="33">
        <v>42933.765277777777</v>
      </c>
      <c r="I1849" s="33">
        <v>42933.799305555556</v>
      </c>
      <c r="J1849" s="1"/>
      <c r="K1849" s="39">
        <f t="shared" si="66"/>
        <v>3.4027777779556345E-2</v>
      </c>
      <c r="L1849" s="15">
        <f t="shared" si="67"/>
        <v>3.4027777779556345E-2</v>
      </c>
      <c r="M1849" s="16">
        <f>NETWORKDAYS.INTL(DATE(YEAR(H1849),MONTH(I1849),DAY(H1849)),DATE(YEAR(I1849),MONTH(I1849),DAY(I1849)),1,[1]LISTAFERIADOS!$B$2:$B$194)</f>
        <v>1</v>
      </c>
      <c r="N1849" s="17" t="str">
        <f>CONCATENATE(HOUR(Tabela132[[#This Row],[DATA INICIO]]),":",MINUTE(Tabela132[[#This Row],[DATA INICIO]]))</f>
        <v>18:22</v>
      </c>
      <c r="O1849" s="12"/>
    </row>
    <row r="1850" spans="1:15" hidden="1" x14ac:dyDescent="0.25">
      <c r="A1850" s="30" t="s">
        <v>113</v>
      </c>
      <c r="B1850" s="1" t="s">
        <v>1172</v>
      </c>
      <c r="C1850" s="31" t="s">
        <v>222</v>
      </c>
      <c r="D1850" s="11" t="s">
        <v>1167</v>
      </c>
      <c r="E1850" s="59" t="str">
        <f>CONCATENATE(Tabela132[[#This Row],[TRAMITE_SETOR]],"_Atualiz")</f>
        <v xml:space="preserve"> COC  _Atualiz</v>
      </c>
      <c r="F1850" s="11" t="s">
        <v>1167</v>
      </c>
      <c r="G1850" s="19"/>
      <c r="H1850" s="33">
        <v>42933.799305555556</v>
      </c>
      <c r="I1850" s="33">
        <v>42934.530555555553</v>
      </c>
      <c r="J1850" s="1"/>
      <c r="K1850" s="39">
        <f t="shared" si="66"/>
        <v>0.73124999999708962</v>
      </c>
      <c r="L1850" s="15">
        <f t="shared" si="67"/>
        <v>0.73124999999708962</v>
      </c>
      <c r="M1850" s="16">
        <f>NETWORKDAYS.INTL(DATE(YEAR(H1850),MONTH(I1850),DAY(H1850)),DATE(YEAR(I1850),MONTH(I1850),DAY(I1850)),1,[1]LISTAFERIADOS!$B$2:$B$194)</f>
        <v>2</v>
      </c>
      <c r="N1850" s="17" t="str">
        <f>CONCATENATE(HOUR(Tabela132[[#This Row],[DATA INICIO]]),":",MINUTE(Tabela132[[#This Row],[DATA INICIO]]))</f>
        <v>19:11</v>
      </c>
      <c r="O1850" s="12"/>
    </row>
    <row r="1851" spans="1:15" ht="38.25" hidden="1" x14ac:dyDescent="0.25">
      <c r="A1851" s="30" t="s">
        <v>113</v>
      </c>
      <c r="B1851" s="1" t="s">
        <v>1172</v>
      </c>
      <c r="C1851" s="31" t="s">
        <v>222</v>
      </c>
      <c r="D1851" s="11" t="s">
        <v>1159</v>
      </c>
      <c r="E1851" s="59" t="str">
        <f>CONCATENATE(Tabela132[[#This Row],[TRAMITE_SETOR]],"_Atualiz")</f>
        <v xml:space="preserve"> SECOFC  _Atualiz</v>
      </c>
      <c r="F1851" s="11" t="s">
        <v>1159</v>
      </c>
      <c r="G1851" s="19"/>
      <c r="H1851" s="33">
        <v>42934.530555555553</v>
      </c>
      <c r="I1851" s="33">
        <v>42934.618750000001</v>
      </c>
      <c r="J1851" s="1"/>
      <c r="K1851" s="39">
        <f t="shared" si="66"/>
        <v>8.8194444448163267E-2</v>
      </c>
      <c r="L1851" s="15">
        <f t="shared" si="67"/>
        <v>8.8194444448163267E-2</v>
      </c>
      <c r="M1851" s="16">
        <f>NETWORKDAYS.INTL(DATE(YEAR(H1851),MONTH(I1851),DAY(H1851)),DATE(YEAR(I1851),MONTH(I1851),DAY(I1851)),1,[1]LISTAFERIADOS!$B$2:$B$194)</f>
        <v>1</v>
      </c>
      <c r="N1851" s="17" t="str">
        <f>CONCATENATE(HOUR(Tabela132[[#This Row],[DATA INICIO]]),":",MINUTE(Tabela132[[#This Row],[DATA INICIO]]))</f>
        <v>12:44</v>
      </c>
      <c r="O1851" s="12"/>
    </row>
    <row r="1852" spans="1:15" hidden="1" x14ac:dyDescent="0.25">
      <c r="A1852" s="30" t="s">
        <v>113</v>
      </c>
      <c r="B1852" s="1" t="s">
        <v>1172</v>
      </c>
      <c r="C1852" s="31" t="s">
        <v>222</v>
      </c>
      <c r="D1852" s="11" t="s">
        <v>1161</v>
      </c>
      <c r="E1852" s="59" t="str">
        <f>CONCATENATE(Tabela132[[#This Row],[TRAMITE_SETOR]],"_Atualiz")</f>
        <v xml:space="preserve"> CLC  _Atualiz</v>
      </c>
      <c r="F1852" s="11" t="s">
        <v>1161</v>
      </c>
      <c r="G1852" s="19"/>
      <c r="H1852" s="33">
        <v>42934.618750000001</v>
      </c>
      <c r="I1852" s="33">
        <v>42934.795138888891</v>
      </c>
      <c r="J1852" s="1"/>
      <c r="K1852" s="39">
        <f t="shared" si="66"/>
        <v>0.17638888888905058</v>
      </c>
      <c r="L1852" s="15">
        <f t="shared" si="67"/>
        <v>0.17638888888905058</v>
      </c>
      <c r="M1852" s="16">
        <f>NETWORKDAYS.INTL(DATE(YEAR(H1852),MONTH(I1852),DAY(H1852)),DATE(YEAR(I1852),MONTH(I1852),DAY(I1852)),1,[1]LISTAFERIADOS!$B$2:$B$194)</f>
        <v>1</v>
      </c>
      <c r="N1852" s="17" t="str">
        <f>CONCATENATE(HOUR(Tabela132[[#This Row],[DATA INICIO]]),":",MINUTE(Tabela132[[#This Row],[DATA INICIO]]))</f>
        <v>14:51</v>
      </c>
      <c r="O1852" s="12"/>
    </row>
    <row r="1853" spans="1:15" hidden="1" x14ac:dyDescent="0.25">
      <c r="A1853" s="30" t="s">
        <v>113</v>
      </c>
      <c r="B1853" s="1" t="s">
        <v>1172</v>
      </c>
      <c r="C1853" s="31" t="s">
        <v>222</v>
      </c>
      <c r="D1853" s="11" t="s">
        <v>1162</v>
      </c>
      <c r="E1853" s="59" t="str">
        <f>CONCATENATE(Tabela132[[#This Row],[TRAMITE_SETOR]],"_Atualiz")</f>
        <v xml:space="preserve"> SC  _Atualiz</v>
      </c>
      <c r="F1853" s="11" t="s">
        <v>1162</v>
      </c>
      <c r="G1853" s="19"/>
      <c r="H1853" s="33">
        <v>42934.795138888891</v>
      </c>
      <c r="I1853" s="33">
        <v>42944.775000000001</v>
      </c>
      <c r="J1853" s="1"/>
      <c r="K1853" s="39">
        <f t="shared" si="66"/>
        <v>9.9798611111109494</v>
      </c>
      <c r="L1853" s="15">
        <f t="shared" si="67"/>
        <v>9.9798611111109494</v>
      </c>
      <c r="M1853" s="16">
        <f>NETWORKDAYS.INTL(DATE(YEAR(H1853),MONTH(I1853),DAY(H1853)),DATE(YEAR(I1853),MONTH(I1853),DAY(I1853)),1,[1]LISTAFERIADOS!$B$2:$B$194)</f>
        <v>9</v>
      </c>
      <c r="N1853" s="17" t="str">
        <f>CONCATENATE(HOUR(Tabela132[[#This Row],[DATA INICIO]]),":",MINUTE(Tabela132[[#This Row],[DATA INICIO]]))</f>
        <v>19:5</v>
      </c>
      <c r="O1853" s="12"/>
    </row>
    <row r="1854" spans="1:15" hidden="1" x14ac:dyDescent="0.25">
      <c r="A1854" s="30" t="s">
        <v>113</v>
      </c>
      <c r="B1854" s="1" t="s">
        <v>1172</v>
      </c>
      <c r="C1854" s="31" t="s">
        <v>222</v>
      </c>
      <c r="D1854" s="11" t="s">
        <v>1161</v>
      </c>
      <c r="E1854" s="59" t="str">
        <f>CONCATENATE(Tabela132[[#This Row],[TRAMITE_SETOR]],"_Atualiz")</f>
        <v xml:space="preserve"> CLC  _Atualiz</v>
      </c>
      <c r="F1854" s="11" t="s">
        <v>1161</v>
      </c>
      <c r="G1854" s="19"/>
      <c r="H1854" s="33">
        <v>42944.775000000001</v>
      </c>
      <c r="I1854" s="33">
        <v>42947.616666666669</v>
      </c>
      <c r="J1854" s="1"/>
      <c r="K1854" s="39">
        <f t="shared" si="66"/>
        <v>2.8416666666671517</v>
      </c>
      <c r="L1854" s="15">
        <f t="shared" si="67"/>
        <v>2.8416666666671517</v>
      </c>
      <c r="M1854" s="16">
        <f>NETWORKDAYS.INTL(DATE(YEAR(H1854),MONTH(I1854),DAY(H1854)),DATE(YEAR(I1854),MONTH(I1854),DAY(I1854)),1,[1]LISTAFERIADOS!$B$2:$B$194)</f>
        <v>2</v>
      </c>
      <c r="N1854" s="17" t="str">
        <f>CONCATENATE(HOUR(Tabela132[[#This Row],[DATA INICIO]]),":",MINUTE(Tabela132[[#This Row],[DATA INICIO]]))</f>
        <v>18:36</v>
      </c>
      <c r="O1854" s="12"/>
    </row>
    <row r="1855" spans="1:15" hidden="1" x14ac:dyDescent="0.25">
      <c r="A1855" s="30" t="s">
        <v>113</v>
      </c>
      <c r="B1855" s="1" t="s">
        <v>1172</v>
      </c>
      <c r="C1855" s="31" t="s">
        <v>222</v>
      </c>
      <c r="D1855" s="11" t="s">
        <v>1177</v>
      </c>
      <c r="E1855" s="59" t="str">
        <f>CONCATENATE(Tabela132[[#This Row],[TRAMITE_SETOR]],"_Atualiz")</f>
        <v xml:space="preserve"> SGEC  _Atualiz</v>
      </c>
      <c r="F1855" s="11" t="s">
        <v>1177</v>
      </c>
      <c r="G1855" s="19"/>
      <c r="H1855" s="33">
        <v>42947.616666666669</v>
      </c>
      <c r="I1855" s="33">
        <v>42950.57708333333</v>
      </c>
      <c r="J1855" s="1"/>
      <c r="K1855" s="39">
        <f t="shared" si="66"/>
        <v>2.960416666661331</v>
      </c>
      <c r="L1855" s="15">
        <f t="shared" si="67"/>
        <v>2.960416666661331</v>
      </c>
      <c r="M1855" s="16">
        <f>NETWORKDAYS.INTL(DATE(YEAR(H1855),MONTH(I1855),DAY(H1855)),DATE(YEAR(I1855),MONTH(I1855),DAY(I1855)),1,[1]LISTAFERIADOS!$B$2:$B$194)</f>
        <v>-20</v>
      </c>
      <c r="N1855" s="17" t="str">
        <f>CONCATENATE(HOUR(Tabela132[[#This Row],[DATA INICIO]]),":",MINUTE(Tabela132[[#This Row],[DATA INICIO]]))</f>
        <v>14:48</v>
      </c>
      <c r="O1855" s="12"/>
    </row>
    <row r="1856" spans="1:15" hidden="1" x14ac:dyDescent="0.25">
      <c r="A1856" s="30" t="s">
        <v>113</v>
      </c>
      <c r="B1856" s="1" t="s">
        <v>1172</v>
      </c>
      <c r="C1856" s="31" t="s">
        <v>222</v>
      </c>
      <c r="D1856" s="11" t="s">
        <v>1162</v>
      </c>
      <c r="E1856" s="59" t="str">
        <f>CONCATENATE(Tabela132[[#This Row],[TRAMITE_SETOR]],"_Atualiz")</f>
        <v xml:space="preserve"> SC  _Atualiz</v>
      </c>
      <c r="F1856" s="11" t="s">
        <v>1162</v>
      </c>
      <c r="G1856" s="19"/>
      <c r="H1856" s="33">
        <v>42950.57708333333</v>
      </c>
      <c r="I1856" s="33">
        <v>42951.661805555559</v>
      </c>
      <c r="J1856" s="1"/>
      <c r="K1856" s="39">
        <f t="shared" si="66"/>
        <v>1.0847222222291748</v>
      </c>
      <c r="L1856" s="15">
        <f t="shared" si="67"/>
        <v>1.0847222222291748</v>
      </c>
      <c r="M1856" s="16">
        <f>NETWORKDAYS.INTL(DATE(YEAR(H1856),MONTH(I1856),DAY(H1856)),DATE(YEAR(I1856),MONTH(I1856),DAY(I1856)),1,[1]LISTAFERIADOS!$B$2:$B$194)</f>
        <v>2</v>
      </c>
      <c r="N1856" s="17" t="str">
        <f>CONCATENATE(HOUR(Tabela132[[#This Row],[DATA INICIO]]),":",MINUTE(Tabela132[[#This Row],[DATA INICIO]]))</f>
        <v>13:51</v>
      </c>
      <c r="O1856" s="12"/>
    </row>
    <row r="1857" spans="1:15" hidden="1" x14ac:dyDescent="0.25">
      <c r="A1857" s="30" t="s">
        <v>113</v>
      </c>
      <c r="B1857" s="1" t="s">
        <v>1172</v>
      </c>
      <c r="C1857" s="31" t="s">
        <v>222</v>
      </c>
      <c r="D1857" s="11" t="s">
        <v>1161</v>
      </c>
      <c r="E1857" s="59" t="str">
        <f>CONCATENATE(Tabela132[[#This Row],[TRAMITE_SETOR]],"_Atualiz")</f>
        <v xml:space="preserve"> CLC  _Atualiz</v>
      </c>
      <c r="F1857" s="11" t="s">
        <v>1161</v>
      </c>
      <c r="G1857" s="19"/>
      <c r="H1857" s="33">
        <v>42951.661805555559</v>
      </c>
      <c r="I1857" s="33">
        <v>42951.720138888886</v>
      </c>
      <c r="J1857" s="1"/>
      <c r="K1857" s="39">
        <f t="shared" si="66"/>
        <v>5.8333333327027503E-2</v>
      </c>
      <c r="L1857" s="15">
        <f t="shared" si="67"/>
        <v>5.8333333327027503E-2</v>
      </c>
      <c r="M1857" s="16">
        <f>NETWORKDAYS.INTL(DATE(YEAR(H1857),MONTH(I1857),DAY(H1857)),DATE(YEAR(I1857),MONTH(I1857),DAY(I1857)),1,[1]LISTAFERIADOS!$B$2:$B$194)</f>
        <v>1</v>
      </c>
      <c r="N1857" s="17" t="str">
        <f>CONCATENATE(HOUR(Tabela132[[#This Row],[DATA INICIO]]),":",MINUTE(Tabela132[[#This Row],[DATA INICIO]]))</f>
        <v>15:53</v>
      </c>
      <c r="O1857" s="12"/>
    </row>
    <row r="1858" spans="1:15" ht="25.5" hidden="1" x14ac:dyDescent="0.25">
      <c r="A1858" s="30" t="s">
        <v>113</v>
      </c>
      <c r="B1858" s="1" t="s">
        <v>1172</v>
      </c>
      <c r="C1858" s="31" t="s">
        <v>222</v>
      </c>
      <c r="D1858" s="11" t="s">
        <v>1156</v>
      </c>
      <c r="E1858" s="59" t="str">
        <f>CONCATENATE(Tabela132[[#This Row],[TRAMITE_SETOR]],"_Atualiz")</f>
        <v xml:space="preserve"> SECGA  _Atualiz</v>
      </c>
      <c r="F1858" s="11" t="s">
        <v>1156</v>
      </c>
      <c r="G1858" s="19"/>
      <c r="H1858" s="33">
        <v>42951.720138888886</v>
      </c>
      <c r="I1858" s="33">
        <v>42954.731249999997</v>
      </c>
      <c r="J1858" s="1"/>
      <c r="K1858" s="39">
        <f t="shared" si="66"/>
        <v>3.0111111111109494</v>
      </c>
      <c r="L1858" s="15">
        <f t="shared" si="67"/>
        <v>3.0111111111109494</v>
      </c>
      <c r="M1858" s="16">
        <f>NETWORKDAYS.INTL(DATE(YEAR(H1858),MONTH(I1858),DAY(H1858)),DATE(YEAR(I1858),MONTH(I1858),DAY(I1858)),1,[1]LISTAFERIADOS!$B$2:$B$194)</f>
        <v>2</v>
      </c>
      <c r="N1858" s="17" t="str">
        <f>CONCATENATE(HOUR(Tabela132[[#This Row],[DATA INICIO]]),":",MINUTE(Tabela132[[#This Row],[DATA INICIO]]))</f>
        <v>17:17</v>
      </c>
      <c r="O1858" s="12"/>
    </row>
    <row r="1859" spans="1:15" hidden="1" x14ac:dyDescent="0.25">
      <c r="A1859" s="30" t="s">
        <v>113</v>
      </c>
      <c r="B1859" s="1" t="s">
        <v>1172</v>
      </c>
      <c r="C1859" s="31" t="s">
        <v>222</v>
      </c>
      <c r="D1859" s="11" t="s">
        <v>1161</v>
      </c>
      <c r="E1859" s="59" t="str">
        <f>CONCATENATE(Tabela132[[#This Row],[TRAMITE_SETOR]],"_Atualiz")</f>
        <v xml:space="preserve"> CLC  _Atualiz</v>
      </c>
      <c r="F1859" s="11" t="s">
        <v>1161</v>
      </c>
      <c r="G1859" s="19"/>
      <c r="H1859" s="33">
        <v>42954.731249999997</v>
      </c>
      <c r="I1859" s="33">
        <v>42954.822222222225</v>
      </c>
      <c r="J1859" s="1"/>
      <c r="K1859" s="39">
        <f t="shared" si="66"/>
        <v>9.0972222227719612E-2</v>
      </c>
      <c r="L1859" s="15">
        <f t="shared" si="67"/>
        <v>9.0972222227719612E-2</v>
      </c>
      <c r="M1859" s="16">
        <f>NETWORKDAYS.INTL(DATE(YEAR(H1859),MONTH(I1859),DAY(H1859)),DATE(YEAR(I1859),MONTH(I1859),DAY(I1859)),1,[1]LISTAFERIADOS!$B$2:$B$194)</f>
        <v>1</v>
      </c>
      <c r="N1859" s="17" t="str">
        <f>CONCATENATE(HOUR(Tabela132[[#This Row],[DATA INICIO]]),":",MINUTE(Tabela132[[#This Row],[DATA INICIO]]))</f>
        <v>17:33</v>
      </c>
      <c r="O1859" s="12"/>
    </row>
    <row r="1860" spans="1:15" hidden="1" x14ac:dyDescent="0.25">
      <c r="A1860" s="30" t="s">
        <v>113</v>
      </c>
      <c r="B1860" s="1" t="s">
        <v>1172</v>
      </c>
      <c r="C1860" s="31" t="s">
        <v>222</v>
      </c>
      <c r="D1860" s="11" t="s">
        <v>1163</v>
      </c>
      <c r="E1860" s="59" t="str">
        <f>CONCATENATE(Tabela132[[#This Row],[TRAMITE_SETOR]],"_Atualiz")</f>
        <v xml:space="preserve"> SLIC  _Atualiz</v>
      </c>
      <c r="F1860" s="11" t="s">
        <v>1163</v>
      </c>
      <c r="G1860" s="19"/>
      <c r="H1860" s="33">
        <v>42954.822222222225</v>
      </c>
      <c r="I1860" s="33">
        <v>42957.617361111108</v>
      </c>
      <c r="J1860" s="1"/>
      <c r="K1860" s="39">
        <f t="shared" si="66"/>
        <v>2.7951388888832298</v>
      </c>
      <c r="L1860" s="15">
        <f t="shared" si="67"/>
        <v>2.7951388888832298</v>
      </c>
      <c r="M1860" s="16">
        <f>NETWORKDAYS.INTL(DATE(YEAR(H1860),MONTH(I1860),DAY(H1860)),DATE(YEAR(I1860),MONTH(I1860),DAY(I1860)),1,[1]LISTAFERIADOS!$B$2:$B$194)</f>
        <v>4</v>
      </c>
      <c r="N1860" s="17" t="str">
        <f>CONCATENATE(HOUR(Tabela132[[#This Row],[DATA INICIO]]),":",MINUTE(Tabela132[[#This Row],[DATA INICIO]]))</f>
        <v>19:44</v>
      </c>
      <c r="O1860" s="12"/>
    </row>
    <row r="1861" spans="1:15" hidden="1" x14ac:dyDescent="0.25">
      <c r="A1861" s="30" t="s">
        <v>113</v>
      </c>
      <c r="B1861" s="1" t="s">
        <v>1172</v>
      </c>
      <c r="C1861" s="31" t="s">
        <v>222</v>
      </c>
      <c r="D1861" s="11" t="s">
        <v>1164</v>
      </c>
      <c r="E1861" s="59" t="str">
        <f>CONCATENATE(Tabela132[[#This Row],[TRAMITE_SETOR]],"_Atualiz")</f>
        <v xml:space="preserve"> SCON  _Atualiz</v>
      </c>
      <c r="F1861" s="11" t="s">
        <v>1164</v>
      </c>
      <c r="G1861" s="19"/>
      <c r="H1861" s="33">
        <v>42957.617361111108</v>
      </c>
      <c r="I1861" s="33">
        <v>42963.533333333333</v>
      </c>
      <c r="J1861" s="1"/>
      <c r="K1861" s="39">
        <f t="shared" si="66"/>
        <v>5.9159722222248092</v>
      </c>
      <c r="L1861" s="15">
        <f t="shared" si="67"/>
        <v>5.9159722222248092</v>
      </c>
      <c r="M1861" s="16">
        <f>NETWORKDAYS.INTL(DATE(YEAR(H1861),MONTH(I1861),DAY(H1861)),DATE(YEAR(I1861),MONTH(I1861),DAY(I1861)),1,[1]LISTAFERIADOS!$B$2:$B$194)</f>
        <v>4</v>
      </c>
      <c r="N1861" s="17" t="str">
        <f>CONCATENATE(HOUR(Tabela132[[#This Row],[DATA INICIO]]),":",MINUTE(Tabela132[[#This Row],[DATA INICIO]]))</f>
        <v>14:49</v>
      </c>
      <c r="O1861" s="12"/>
    </row>
    <row r="1862" spans="1:15" hidden="1" x14ac:dyDescent="0.25">
      <c r="A1862" s="30" t="s">
        <v>113</v>
      </c>
      <c r="B1862" s="1" t="s">
        <v>1172</v>
      </c>
      <c r="C1862" s="31" t="s">
        <v>222</v>
      </c>
      <c r="D1862" s="11" t="s">
        <v>1163</v>
      </c>
      <c r="E1862" s="59" t="str">
        <f>CONCATENATE(Tabela132[[#This Row],[TRAMITE_SETOR]],"_Atualiz")</f>
        <v xml:space="preserve"> SLIC  _Atualiz</v>
      </c>
      <c r="F1862" s="11" t="s">
        <v>1163</v>
      </c>
      <c r="G1862" s="19"/>
      <c r="H1862" s="33">
        <v>42963.533333333333</v>
      </c>
      <c r="I1862" s="33">
        <v>42965.732638888891</v>
      </c>
      <c r="J1862" s="1"/>
      <c r="K1862" s="39">
        <f t="shared" si="66"/>
        <v>2.1993055555576575</v>
      </c>
      <c r="L1862" s="15">
        <f t="shared" si="67"/>
        <v>2.1993055555576575</v>
      </c>
      <c r="M1862" s="16">
        <f>NETWORKDAYS.INTL(DATE(YEAR(H1862),MONTH(I1862),DAY(H1862)),DATE(YEAR(I1862),MONTH(I1862),DAY(I1862)),1,[1]LISTAFERIADOS!$B$2:$B$194)</f>
        <v>3</v>
      </c>
      <c r="N1862" s="17" t="str">
        <f>CONCATENATE(HOUR(Tabela132[[#This Row],[DATA INICIO]]),":",MINUTE(Tabela132[[#This Row],[DATA INICIO]]))</f>
        <v>12:48</v>
      </c>
      <c r="O1862" s="12"/>
    </row>
    <row r="1863" spans="1:15" hidden="1" x14ac:dyDescent="0.25">
      <c r="A1863" s="30" t="s">
        <v>113</v>
      </c>
      <c r="B1863" s="1" t="s">
        <v>1172</v>
      </c>
      <c r="C1863" s="31" t="s">
        <v>222</v>
      </c>
      <c r="D1863" s="11" t="s">
        <v>1177</v>
      </c>
      <c r="E1863" s="59" t="str">
        <f>CONCATENATE(Tabela132[[#This Row],[TRAMITE_SETOR]],"_Atualiz")</f>
        <v xml:space="preserve"> SGEC  _Atualiz</v>
      </c>
      <c r="F1863" s="11" t="s">
        <v>1177</v>
      </c>
      <c r="G1863" s="19"/>
      <c r="H1863" s="33">
        <v>42965.732638888891</v>
      </c>
      <c r="I1863" s="33">
        <v>42965.75277777778</v>
      </c>
      <c r="J1863" s="1"/>
      <c r="K1863" s="39">
        <f t="shared" si="66"/>
        <v>2.0138888889050577E-2</v>
      </c>
      <c r="L1863" s="15">
        <f t="shared" si="67"/>
        <v>2.0138888889050577E-2</v>
      </c>
      <c r="M1863" s="16">
        <f>NETWORKDAYS.INTL(DATE(YEAR(H1863),MONTH(I1863),DAY(H1863)),DATE(YEAR(I1863),MONTH(I1863),DAY(I1863)),1,[1]LISTAFERIADOS!$B$2:$B$194)</f>
        <v>1</v>
      </c>
      <c r="N1863" s="17" t="str">
        <f>CONCATENATE(HOUR(Tabela132[[#This Row],[DATA INICIO]]),":",MINUTE(Tabela132[[#This Row],[DATA INICIO]]))</f>
        <v>17:35</v>
      </c>
      <c r="O1863" s="12"/>
    </row>
    <row r="1864" spans="1:15" hidden="1" x14ac:dyDescent="0.25">
      <c r="A1864" s="30" t="s">
        <v>113</v>
      </c>
      <c r="B1864" s="1" t="s">
        <v>1172</v>
      </c>
      <c r="C1864" s="31" t="s">
        <v>222</v>
      </c>
      <c r="D1864" s="11" t="s">
        <v>1163</v>
      </c>
      <c r="E1864" s="59" t="str">
        <f>CONCATENATE(Tabela132[[#This Row],[TRAMITE_SETOR]],"_Atualiz")</f>
        <v xml:space="preserve"> SLIC  _Atualiz</v>
      </c>
      <c r="F1864" s="11" t="s">
        <v>1163</v>
      </c>
      <c r="G1864" s="19"/>
      <c r="H1864" s="33">
        <v>42965.75277777778</v>
      </c>
      <c r="I1864" s="33">
        <v>42965.78402777778</v>
      </c>
      <c r="J1864" s="1"/>
      <c r="K1864" s="39">
        <f t="shared" si="66"/>
        <v>3.125E-2</v>
      </c>
      <c r="L1864" s="15">
        <f t="shared" si="67"/>
        <v>3.125E-2</v>
      </c>
      <c r="M1864" s="16">
        <f>NETWORKDAYS.INTL(DATE(YEAR(H1864),MONTH(I1864),DAY(H1864)),DATE(YEAR(I1864),MONTH(I1864),DAY(I1864)),1,[1]LISTAFERIADOS!$B$2:$B$194)</f>
        <v>1</v>
      </c>
      <c r="N1864" s="17" t="str">
        <f>CONCATENATE(HOUR(Tabela132[[#This Row],[DATA INICIO]]),":",MINUTE(Tabela132[[#This Row],[DATA INICIO]]))</f>
        <v>18:4</v>
      </c>
      <c r="O1864" s="12"/>
    </row>
    <row r="1865" spans="1:15" hidden="1" x14ac:dyDescent="0.25">
      <c r="A1865" s="30" t="s">
        <v>113</v>
      </c>
      <c r="B1865" s="1" t="s">
        <v>1172</v>
      </c>
      <c r="C1865" s="31" t="s">
        <v>222</v>
      </c>
      <c r="D1865" s="11" t="s">
        <v>1161</v>
      </c>
      <c r="E1865" s="59" t="str">
        <f>CONCATENATE(Tabela132[[#This Row],[TRAMITE_SETOR]],"_Atualiz")</f>
        <v xml:space="preserve"> CLC  _Atualiz</v>
      </c>
      <c r="F1865" s="11" t="s">
        <v>1161</v>
      </c>
      <c r="G1865" s="19"/>
      <c r="H1865" s="33">
        <v>42965.78402777778</v>
      </c>
      <c r="I1865" s="33">
        <v>42968.800694444442</v>
      </c>
      <c r="J1865" s="1"/>
      <c r="K1865" s="39">
        <f t="shared" si="66"/>
        <v>3.0166666666627862</v>
      </c>
      <c r="L1865" s="15">
        <f t="shared" si="67"/>
        <v>3.0166666666627862</v>
      </c>
      <c r="M1865" s="16">
        <f>NETWORKDAYS.INTL(DATE(YEAR(H1865),MONTH(I1865),DAY(H1865)),DATE(YEAR(I1865),MONTH(I1865),DAY(I1865)),1,[1]LISTAFERIADOS!$B$2:$B$194)</f>
        <v>2</v>
      </c>
      <c r="N1865" s="17" t="str">
        <f>CONCATENATE(HOUR(Tabela132[[#This Row],[DATA INICIO]]),":",MINUTE(Tabela132[[#This Row],[DATA INICIO]]))</f>
        <v>18:49</v>
      </c>
      <c r="O1865" s="12"/>
    </row>
    <row r="1866" spans="1:15" ht="25.5" hidden="1" x14ac:dyDescent="0.25">
      <c r="A1866" s="30" t="s">
        <v>113</v>
      </c>
      <c r="B1866" s="1" t="s">
        <v>1172</v>
      </c>
      <c r="C1866" s="31" t="s">
        <v>222</v>
      </c>
      <c r="D1866" s="11" t="s">
        <v>1156</v>
      </c>
      <c r="E1866" s="59" t="str">
        <f>CONCATENATE(Tabela132[[#This Row],[TRAMITE_SETOR]],"_Atualiz")</f>
        <v xml:space="preserve"> SECGA  _Atualiz</v>
      </c>
      <c r="F1866" s="11" t="s">
        <v>1156</v>
      </c>
      <c r="G1866" s="19"/>
      <c r="H1866" s="33">
        <v>42968.800694444442</v>
      </c>
      <c r="I1866" s="33">
        <v>42969.830555555556</v>
      </c>
      <c r="J1866" s="1"/>
      <c r="K1866" s="39">
        <f t="shared" si="66"/>
        <v>1.0298611111138598</v>
      </c>
      <c r="L1866" s="15">
        <f t="shared" si="67"/>
        <v>1.0298611111138598</v>
      </c>
      <c r="M1866" s="16">
        <f>NETWORKDAYS.INTL(DATE(YEAR(H1866),MONTH(I1866),DAY(H1866)),DATE(YEAR(I1866),MONTH(I1866),DAY(I1866)),1,[1]LISTAFERIADOS!$B$2:$B$194)</f>
        <v>2</v>
      </c>
      <c r="N1866" s="17" t="str">
        <f>CONCATENATE(HOUR(Tabela132[[#This Row],[DATA INICIO]]),":",MINUTE(Tabela132[[#This Row],[DATA INICIO]]))</f>
        <v>19:13</v>
      </c>
      <c r="O1866" s="12"/>
    </row>
    <row r="1867" spans="1:15" hidden="1" x14ac:dyDescent="0.25">
      <c r="A1867" s="30" t="s">
        <v>113</v>
      </c>
      <c r="B1867" s="1" t="s">
        <v>1172</v>
      </c>
      <c r="C1867" s="31" t="s">
        <v>222</v>
      </c>
      <c r="D1867" s="11" t="s">
        <v>1165</v>
      </c>
      <c r="E1867" s="59" t="str">
        <f>CONCATENATE(Tabela132[[#This Row],[TRAMITE_SETOR]],"_Atualiz")</f>
        <v xml:space="preserve"> CPL  _Atualiz</v>
      </c>
      <c r="F1867" s="11" t="s">
        <v>1165</v>
      </c>
      <c r="G1867" s="19"/>
      <c r="H1867" s="33">
        <v>42969.830555555556</v>
      </c>
      <c r="I1867" s="33">
        <v>42971.697222222225</v>
      </c>
      <c r="J1867" s="1"/>
      <c r="K1867" s="39">
        <f t="shared" si="66"/>
        <v>1.8666666666686069</v>
      </c>
      <c r="L1867" s="15">
        <f t="shared" si="67"/>
        <v>1.8666666666686069</v>
      </c>
      <c r="M1867" s="16">
        <f>NETWORKDAYS.INTL(DATE(YEAR(H1867),MONTH(I1867),DAY(H1867)),DATE(YEAR(I1867),MONTH(I1867),DAY(I1867)),1,[1]LISTAFERIADOS!$B$2:$B$194)</f>
        <v>3</v>
      </c>
      <c r="N1867" s="17" t="str">
        <f>CONCATENATE(HOUR(Tabela132[[#This Row],[DATA INICIO]]),":",MINUTE(Tabela132[[#This Row],[DATA INICIO]]))</f>
        <v>19:56</v>
      </c>
      <c r="O1867" s="12"/>
    </row>
    <row r="1868" spans="1:15" ht="25.5" hidden="1" x14ac:dyDescent="0.25">
      <c r="A1868" s="30" t="s">
        <v>113</v>
      </c>
      <c r="B1868" s="1" t="s">
        <v>1172</v>
      </c>
      <c r="C1868" s="31" t="s">
        <v>222</v>
      </c>
      <c r="D1868" s="11" t="s">
        <v>1166</v>
      </c>
      <c r="E1868" s="59" t="str">
        <f>CONCATENATE(Tabela132[[#This Row],[TRAMITE_SETOR]],"_Atualiz")</f>
        <v xml:space="preserve"> ASSDG  _Atualiz</v>
      </c>
      <c r="F1868" s="11" t="s">
        <v>1166</v>
      </c>
      <c r="G1868" s="19"/>
      <c r="H1868" s="33">
        <v>42971.697222222225</v>
      </c>
      <c r="I1868" s="33">
        <v>42972.726388888892</v>
      </c>
      <c r="J1868" s="1"/>
      <c r="K1868" s="39">
        <f t="shared" si="66"/>
        <v>1.0291666666671517</v>
      </c>
      <c r="L1868" s="15">
        <f t="shared" si="67"/>
        <v>1.0291666666671517</v>
      </c>
      <c r="M1868" s="16">
        <f>NETWORKDAYS.INTL(DATE(YEAR(H1868),MONTH(I1868),DAY(H1868)),DATE(YEAR(I1868),MONTH(I1868),DAY(I1868)),1,[1]LISTAFERIADOS!$B$2:$B$194)</f>
        <v>2</v>
      </c>
      <c r="N1868" s="17" t="str">
        <f>CONCATENATE(HOUR(Tabela132[[#This Row],[DATA INICIO]]),":",MINUTE(Tabela132[[#This Row],[DATA INICIO]]))</f>
        <v>16:44</v>
      </c>
      <c r="O1868" s="12"/>
    </row>
    <row r="1869" spans="1:15" hidden="1" x14ac:dyDescent="0.25">
      <c r="A1869" s="30" t="s">
        <v>113</v>
      </c>
      <c r="B1869" s="1" t="s">
        <v>1172</v>
      </c>
      <c r="C1869" s="31" t="s">
        <v>222</v>
      </c>
      <c r="D1869" s="11" t="s">
        <v>1155</v>
      </c>
      <c r="E1869" s="59" t="str">
        <f>CONCATENATE(Tabela132[[#This Row],[TRAMITE_SETOR]],"_Atualiz")</f>
        <v xml:space="preserve"> DG  _Atualiz</v>
      </c>
      <c r="F1869" s="11" t="s">
        <v>1155</v>
      </c>
      <c r="G1869" s="19"/>
      <c r="H1869" s="33">
        <v>42972.726388888892</v>
      </c>
      <c r="I1869" s="33">
        <v>42975.666666666664</v>
      </c>
      <c r="J1869" s="1"/>
      <c r="K1869" s="39">
        <f t="shared" si="66"/>
        <v>2.9402777777722804</v>
      </c>
      <c r="L1869" s="15">
        <f t="shared" si="67"/>
        <v>2.9402777777722804</v>
      </c>
      <c r="M1869" s="16">
        <f>NETWORKDAYS.INTL(DATE(YEAR(H1869),MONTH(I1869),DAY(H1869)),DATE(YEAR(I1869),MONTH(I1869),DAY(I1869)),1,[1]LISTAFERIADOS!$B$2:$B$194)</f>
        <v>2</v>
      </c>
      <c r="N1869" s="17" t="str">
        <f>CONCATENATE(HOUR(Tabela132[[#This Row],[DATA INICIO]]),":",MINUTE(Tabela132[[#This Row],[DATA INICIO]]))</f>
        <v>17:26</v>
      </c>
      <c r="O1869" s="12"/>
    </row>
    <row r="1870" spans="1:15" hidden="1" x14ac:dyDescent="0.25">
      <c r="A1870" s="30" t="s">
        <v>113</v>
      </c>
      <c r="B1870" s="1" t="s">
        <v>1172</v>
      </c>
      <c r="C1870" s="31" t="s">
        <v>222</v>
      </c>
      <c r="D1870" s="11" t="s">
        <v>1163</v>
      </c>
      <c r="E1870" s="59" t="str">
        <f>CONCATENATE(Tabela132[[#This Row],[TRAMITE_SETOR]],"_Atualiz")</f>
        <v xml:space="preserve"> SLIC  _Atualiz</v>
      </c>
      <c r="F1870" s="11" t="s">
        <v>1163</v>
      </c>
      <c r="G1870" s="19"/>
      <c r="H1870" s="33">
        <v>42975.666666666664</v>
      </c>
      <c r="I1870" s="33">
        <v>42977.694444444445</v>
      </c>
      <c r="J1870" s="1"/>
      <c r="K1870" s="39">
        <f t="shared" si="66"/>
        <v>2.0277777777810115</v>
      </c>
      <c r="L1870" s="15">
        <f t="shared" si="67"/>
        <v>2.0277777777810115</v>
      </c>
      <c r="M1870" s="16">
        <f>NETWORKDAYS.INTL(DATE(YEAR(H1870),MONTH(I1870),DAY(H1870)),DATE(YEAR(I1870),MONTH(I1870),DAY(I1870)),1,[1]LISTAFERIADOS!$B$2:$B$194)</f>
        <v>3</v>
      </c>
      <c r="N1870" s="17" t="str">
        <f>CONCATENATE(HOUR(Tabela132[[#This Row],[DATA INICIO]]),":",MINUTE(Tabela132[[#This Row],[DATA INICIO]]))</f>
        <v>16:0</v>
      </c>
      <c r="O1870" s="12"/>
    </row>
    <row r="1871" spans="1:15" hidden="1" x14ac:dyDescent="0.25">
      <c r="A1871" s="30" t="s">
        <v>113</v>
      </c>
      <c r="B1871" s="1" t="s">
        <v>1172</v>
      </c>
      <c r="C1871" s="31" t="s">
        <v>222</v>
      </c>
      <c r="D1871" s="11" t="s">
        <v>1165</v>
      </c>
      <c r="E1871" s="59" t="str">
        <f>CONCATENATE(Tabela132[[#This Row],[TRAMITE_SETOR]],"_Atualiz")</f>
        <v xml:space="preserve"> CPL  _Atualiz</v>
      </c>
      <c r="F1871" s="11" t="s">
        <v>1165</v>
      </c>
      <c r="G1871" s="19"/>
      <c r="H1871" s="33">
        <v>42977.694444444445</v>
      </c>
      <c r="I1871" s="33">
        <v>42977.717361111114</v>
      </c>
      <c r="J1871" s="1"/>
      <c r="K1871" s="39">
        <f t="shared" si="66"/>
        <v>2.2916666668606922E-2</v>
      </c>
      <c r="L1871" s="15">
        <f t="shared" si="67"/>
        <v>2.2916666668606922E-2</v>
      </c>
      <c r="M1871" s="16">
        <f>NETWORKDAYS.INTL(DATE(YEAR(H1871),MONTH(I1871),DAY(H1871)),DATE(YEAR(I1871),MONTH(I1871),DAY(I1871)),1,[1]LISTAFERIADOS!$B$2:$B$194)</f>
        <v>1</v>
      </c>
      <c r="N1871" s="17" t="str">
        <f>CONCATENATE(HOUR(Tabela132[[#This Row],[DATA INICIO]]),":",MINUTE(Tabela132[[#This Row],[DATA INICIO]]))</f>
        <v>16:40</v>
      </c>
      <c r="O1871" s="12"/>
    </row>
    <row r="1872" spans="1:15" hidden="1" x14ac:dyDescent="0.25">
      <c r="A1872" s="30" t="s">
        <v>113</v>
      </c>
      <c r="B1872" s="1" t="s">
        <v>1172</v>
      </c>
      <c r="C1872" s="31" t="s">
        <v>222</v>
      </c>
      <c r="D1872" s="11" t="s">
        <v>1163</v>
      </c>
      <c r="E1872" s="59" t="str">
        <f>CONCATENATE(Tabela132[[#This Row],[TRAMITE_SETOR]],"_Atualiz")</f>
        <v xml:space="preserve"> SLIC  _Atualiz</v>
      </c>
      <c r="F1872" s="11" t="s">
        <v>1163</v>
      </c>
      <c r="G1872" s="19"/>
      <c r="H1872" s="33">
        <v>42977.717361111114</v>
      </c>
      <c r="I1872" s="33">
        <v>42978.7</v>
      </c>
      <c r="J1872" s="1"/>
      <c r="K1872" s="39">
        <f t="shared" si="66"/>
        <v>0.98263888888322981</v>
      </c>
      <c r="L1872" s="15">
        <f t="shared" si="67"/>
        <v>0.98263888888322981</v>
      </c>
      <c r="M1872" s="16">
        <f>NETWORKDAYS.INTL(DATE(YEAR(H1872),MONTH(I1872),DAY(H1872)),DATE(YEAR(I1872),MONTH(I1872),DAY(I1872)),1,[1]LISTAFERIADOS!$B$2:$B$194)</f>
        <v>2</v>
      </c>
      <c r="N1872" s="17" t="str">
        <f>CONCATENATE(HOUR(Tabela132[[#This Row],[DATA INICIO]]),":",MINUTE(Tabela132[[#This Row],[DATA INICIO]]))</f>
        <v>17:13</v>
      </c>
      <c r="O1872" s="12"/>
    </row>
    <row r="1873" spans="1:15" hidden="1" x14ac:dyDescent="0.25">
      <c r="A1873" s="30" t="s">
        <v>113</v>
      </c>
      <c r="B1873" s="1" t="s">
        <v>1172</v>
      </c>
      <c r="C1873" s="31" t="s">
        <v>222</v>
      </c>
      <c r="D1873" s="11" t="s">
        <v>1165</v>
      </c>
      <c r="E1873" s="59" t="str">
        <f>CONCATENATE(Tabela132[[#This Row],[TRAMITE_SETOR]],"_Atualiz")</f>
        <v xml:space="preserve"> CPL  _Atualiz</v>
      </c>
      <c r="F1873" s="11" t="s">
        <v>1165</v>
      </c>
      <c r="G1873" s="19"/>
      <c r="H1873" s="33">
        <v>42978.7</v>
      </c>
      <c r="I1873" s="33">
        <v>42990.770138888889</v>
      </c>
      <c r="J1873" s="1"/>
      <c r="K1873" s="39">
        <f t="shared" si="66"/>
        <v>12.070138888891961</v>
      </c>
      <c r="L1873" s="15">
        <f t="shared" si="67"/>
        <v>12.070138888891961</v>
      </c>
      <c r="M1873" s="16">
        <f>NETWORKDAYS.INTL(DATE(YEAR(H1873),MONTH(I1873),DAY(H1873)),DATE(YEAR(I1873),MONTH(I1873),DAY(I1873)),1,[1]LISTAFERIADOS!$B$2:$B$194)</f>
        <v>-14</v>
      </c>
      <c r="N1873" s="17" t="str">
        <f>CONCATENATE(HOUR(Tabela132[[#This Row],[DATA INICIO]]),":",MINUTE(Tabela132[[#This Row],[DATA INICIO]]))</f>
        <v>16:48</v>
      </c>
      <c r="O1873" s="12"/>
    </row>
    <row r="1874" spans="1:15" ht="25.5" hidden="1" x14ac:dyDescent="0.25">
      <c r="A1874" s="30" t="s">
        <v>113</v>
      </c>
      <c r="B1874" s="1" t="s">
        <v>1172</v>
      </c>
      <c r="C1874" s="31" t="s">
        <v>222</v>
      </c>
      <c r="D1874" s="11" t="s">
        <v>1166</v>
      </c>
      <c r="E1874" s="59" t="str">
        <f>CONCATENATE(Tabela132[[#This Row],[TRAMITE_SETOR]],"_Atualiz")</f>
        <v xml:space="preserve"> ASSDG  _Atualiz</v>
      </c>
      <c r="F1874" s="11" t="s">
        <v>1166</v>
      </c>
      <c r="G1874" s="19"/>
      <c r="H1874" s="33">
        <v>42990.770138888889</v>
      </c>
      <c r="I1874" s="33">
        <v>42991.640277777777</v>
      </c>
      <c r="J1874" s="1"/>
      <c r="K1874" s="39">
        <f t="shared" si="66"/>
        <v>0.87013888888759539</v>
      </c>
      <c r="L1874" s="15">
        <f t="shared" si="67"/>
        <v>0.87013888888759539</v>
      </c>
      <c r="M1874" s="16">
        <f>NETWORKDAYS.INTL(DATE(YEAR(H1874),MONTH(I1874),DAY(H1874)),DATE(YEAR(I1874),MONTH(I1874),DAY(I1874)),1,[1]LISTAFERIADOS!$B$2:$B$194)</f>
        <v>2</v>
      </c>
      <c r="N1874" s="17" t="str">
        <f>CONCATENATE(HOUR(Tabela132[[#This Row],[DATA INICIO]]),":",MINUTE(Tabela132[[#This Row],[DATA INICIO]]))</f>
        <v>18:29</v>
      </c>
      <c r="O1874" s="12"/>
    </row>
    <row r="1875" spans="1:15" hidden="1" x14ac:dyDescent="0.25">
      <c r="A1875" s="30" t="s">
        <v>113</v>
      </c>
      <c r="B1875" s="1" t="s">
        <v>1172</v>
      </c>
      <c r="C1875" s="31" t="s">
        <v>222</v>
      </c>
      <c r="D1875" s="11" t="s">
        <v>1155</v>
      </c>
      <c r="E1875" s="59" t="str">
        <f>CONCATENATE(Tabela132[[#This Row],[TRAMITE_SETOR]],"_Atualiz")</f>
        <v xml:space="preserve"> DG  _Atualiz</v>
      </c>
      <c r="F1875" s="11" t="s">
        <v>1155</v>
      </c>
      <c r="G1875" s="19"/>
      <c r="H1875" s="33">
        <v>42991.640277777777</v>
      </c>
      <c r="I1875" s="33">
        <v>42991.806944444441</v>
      </c>
      <c r="J1875" s="1"/>
      <c r="K1875" s="39">
        <f t="shared" si="66"/>
        <v>0.16666666666424135</v>
      </c>
      <c r="L1875" s="15">
        <f t="shared" si="67"/>
        <v>0.16666666666424135</v>
      </c>
      <c r="M1875" s="16">
        <f>NETWORKDAYS.INTL(DATE(YEAR(H1875),MONTH(I1875),DAY(H1875)),DATE(YEAR(I1875),MONTH(I1875),DAY(I1875)),1,[1]LISTAFERIADOS!$B$2:$B$194)</f>
        <v>1</v>
      </c>
      <c r="N1875" s="17" t="str">
        <f>CONCATENATE(HOUR(Tabela132[[#This Row],[DATA INICIO]]),":",MINUTE(Tabela132[[#This Row],[DATA INICIO]]))</f>
        <v>15:22</v>
      </c>
      <c r="O1875" s="12"/>
    </row>
    <row r="1876" spans="1:15" hidden="1" x14ac:dyDescent="0.25">
      <c r="A1876" s="30" t="s">
        <v>113</v>
      </c>
      <c r="B1876" s="1" t="s">
        <v>1172</v>
      </c>
      <c r="C1876" s="31" t="s">
        <v>222</v>
      </c>
      <c r="D1876" s="11" t="s">
        <v>1165</v>
      </c>
      <c r="E1876" s="59" t="str">
        <f>CONCATENATE(Tabela132[[#This Row],[TRAMITE_SETOR]],"_Atualiz")</f>
        <v xml:space="preserve"> CPL  _Atualiz</v>
      </c>
      <c r="F1876" s="11" t="s">
        <v>1165</v>
      </c>
      <c r="G1876" s="19"/>
      <c r="H1876" s="33">
        <v>42991.806944444441</v>
      </c>
      <c r="I1876" s="33">
        <v>43007.725694444445</v>
      </c>
      <c r="J1876" s="1"/>
      <c r="K1876" s="39">
        <f t="shared" si="66"/>
        <v>15.918750000004366</v>
      </c>
      <c r="L1876" s="15">
        <f t="shared" si="67"/>
        <v>15.918750000004366</v>
      </c>
      <c r="M1876" s="16">
        <f>NETWORKDAYS.INTL(DATE(YEAR(H1876),MONTH(I1876),DAY(H1876)),DATE(YEAR(I1876),MONTH(I1876),DAY(I1876)),1,[1]LISTAFERIADOS!$B$2:$B$194)</f>
        <v>13</v>
      </c>
      <c r="N1876" s="17" t="str">
        <f>CONCATENATE(HOUR(Tabela132[[#This Row],[DATA INICIO]]),":",MINUTE(Tabela132[[#This Row],[DATA INICIO]]))</f>
        <v>19:22</v>
      </c>
      <c r="O1876" s="12"/>
    </row>
    <row r="1877" spans="1:15" ht="25.5" hidden="1" x14ac:dyDescent="0.25">
      <c r="A1877" s="30" t="s">
        <v>113</v>
      </c>
      <c r="B1877" s="1" t="s">
        <v>1172</v>
      </c>
      <c r="C1877" s="31" t="s">
        <v>222</v>
      </c>
      <c r="D1877" s="11" t="s">
        <v>1166</v>
      </c>
      <c r="E1877" s="59" t="str">
        <f>CONCATENATE(Tabela132[[#This Row],[TRAMITE_SETOR]],"_Atualiz")</f>
        <v xml:space="preserve"> ASSDG  _Atualiz</v>
      </c>
      <c r="F1877" s="11" t="s">
        <v>1166</v>
      </c>
      <c r="G1877" s="19"/>
      <c r="H1877" s="33">
        <v>43007.725694444445</v>
      </c>
      <c r="I1877" s="33">
        <v>43011.740972222222</v>
      </c>
      <c r="J1877" s="1"/>
      <c r="K1877" s="39">
        <f t="shared" si="66"/>
        <v>4.015277777776646</v>
      </c>
      <c r="L1877" s="15">
        <f t="shared" si="67"/>
        <v>4.015277777776646</v>
      </c>
      <c r="M1877" s="16">
        <f>NETWORKDAYS.INTL(DATE(YEAR(H1877),MONTH(I1877),DAY(H1877)),DATE(YEAR(I1877),MONTH(I1877),DAY(I1877)),1,[1]LISTAFERIADOS!$B$2:$B$194)</f>
        <v>-18</v>
      </c>
      <c r="N1877" s="17" t="str">
        <f>CONCATENATE(HOUR(Tabela132[[#This Row],[DATA INICIO]]),":",MINUTE(Tabela132[[#This Row],[DATA INICIO]]))</f>
        <v>17:25</v>
      </c>
      <c r="O1877" s="12"/>
    </row>
    <row r="1878" spans="1:15" hidden="1" x14ac:dyDescent="0.25">
      <c r="A1878" s="30" t="s">
        <v>113</v>
      </c>
      <c r="B1878" s="1" t="s">
        <v>1172</v>
      </c>
      <c r="C1878" s="31" t="s">
        <v>222</v>
      </c>
      <c r="D1878" s="11" t="s">
        <v>1155</v>
      </c>
      <c r="E1878" s="59" t="str">
        <f>CONCATENATE(Tabela132[[#This Row],[TRAMITE_SETOR]],"_Atualiz")</f>
        <v xml:space="preserve"> DG  _Atualiz</v>
      </c>
      <c r="F1878" s="11" t="s">
        <v>1155</v>
      </c>
      <c r="G1878" s="19"/>
      <c r="H1878" s="33">
        <v>43011.740972222222</v>
      </c>
      <c r="I1878" s="33">
        <v>43012.697222222225</v>
      </c>
      <c r="J1878" s="1"/>
      <c r="K1878" s="39">
        <f t="shared" si="66"/>
        <v>0.95625000000291038</v>
      </c>
      <c r="L1878" s="15">
        <f t="shared" si="67"/>
        <v>0.95625000000291038</v>
      </c>
      <c r="M1878" s="16">
        <f>NETWORKDAYS.INTL(DATE(YEAR(H1878),MONTH(I1878),DAY(H1878)),DATE(YEAR(I1878),MONTH(I1878),DAY(I1878)),1,[1]LISTAFERIADOS!$B$2:$B$194)</f>
        <v>2</v>
      </c>
      <c r="N1878" s="17" t="str">
        <f>CONCATENATE(HOUR(Tabela132[[#This Row],[DATA INICIO]]),":",MINUTE(Tabela132[[#This Row],[DATA INICIO]]))</f>
        <v>17:47</v>
      </c>
      <c r="O1878" s="12"/>
    </row>
    <row r="1879" spans="1:15" hidden="1" x14ac:dyDescent="0.25">
      <c r="A1879" s="30" t="s">
        <v>113</v>
      </c>
      <c r="B1879" s="1" t="s">
        <v>1172</v>
      </c>
      <c r="C1879" s="31" t="s">
        <v>222</v>
      </c>
      <c r="D1879" s="11" t="s">
        <v>1167</v>
      </c>
      <c r="E1879" s="59" t="str">
        <f>CONCATENATE(Tabela132[[#This Row],[TRAMITE_SETOR]],"_Atualiz")</f>
        <v xml:space="preserve"> COC  _Atualiz</v>
      </c>
      <c r="F1879" s="11" t="s">
        <v>1167</v>
      </c>
      <c r="G1879" s="19"/>
      <c r="H1879" s="33">
        <v>43012.697222222225</v>
      </c>
      <c r="I1879" s="33">
        <v>43012.761111111111</v>
      </c>
      <c r="J1879" s="1"/>
      <c r="K1879" s="39">
        <f t="shared" si="66"/>
        <v>6.3888888886140194E-2</v>
      </c>
      <c r="L1879" s="15">
        <f t="shared" si="67"/>
        <v>6.3888888886140194E-2</v>
      </c>
      <c r="M1879" s="16">
        <f>NETWORKDAYS.INTL(DATE(YEAR(H1879),MONTH(I1879),DAY(H1879)),DATE(YEAR(I1879),MONTH(I1879),DAY(I1879)),1,[1]LISTAFERIADOS!$B$2:$B$194)</f>
        <v>1</v>
      </c>
      <c r="N1879" s="17" t="str">
        <f>CONCATENATE(HOUR(Tabela132[[#This Row],[DATA INICIO]]),":",MINUTE(Tabela132[[#This Row],[DATA INICIO]]))</f>
        <v>16:44</v>
      </c>
      <c r="O1879" s="12"/>
    </row>
    <row r="1880" spans="1:15" ht="38.25" hidden="1" x14ac:dyDescent="0.25">
      <c r="A1880" s="30" t="s">
        <v>113</v>
      </c>
      <c r="B1880" s="1" t="s">
        <v>1172</v>
      </c>
      <c r="C1880" s="31" t="s">
        <v>222</v>
      </c>
      <c r="D1880" s="11" t="s">
        <v>1171</v>
      </c>
      <c r="E1880" s="59" t="str">
        <f>CONCATENATE(Tabela132[[#This Row],[TRAMITE_SETOR]],"_Atualiz")</f>
        <v xml:space="preserve"> GABCOC  _Atualiz</v>
      </c>
      <c r="F1880" s="11" t="s">
        <v>1171</v>
      </c>
      <c r="G1880" s="19"/>
      <c r="H1880" s="33">
        <v>43012.761111111111</v>
      </c>
      <c r="I1880" s="33">
        <v>43013.615972222222</v>
      </c>
      <c r="J1880" s="1"/>
      <c r="K1880" s="39">
        <f t="shared" si="66"/>
        <v>0.85486111111094942</v>
      </c>
      <c r="L1880" s="15">
        <f t="shared" si="67"/>
        <v>0.85486111111094942</v>
      </c>
      <c r="M1880" s="16">
        <f>NETWORKDAYS.INTL(DATE(YEAR(H1880),MONTH(I1880),DAY(H1880)),DATE(YEAR(I1880),MONTH(I1880),DAY(I1880)),1,[1]LISTAFERIADOS!$B$2:$B$194)</f>
        <v>2</v>
      </c>
      <c r="N1880" s="17" t="str">
        <f>CONCATENATE(HOUR(Tabela132[[#This Row],[DATA INICIO]]),":",MINUTE(Tabela132[[#This Row],[DATA INICIO]]))</f>
        <v>18:16</v>
      </c>
      <c r="O1880" s="12"/>
    </row>
    <row r="1881" spans="1:15" ht="38.25" hidden="1" x14ac:dyDescent="0.25">
      <c r="A1881" s="30" t="s">
        <v>113</v>
      </c>
      <c r="B1881" s="1" t="s">
        <v>1172</v>
      </c>
      <c r="C1881" s="31" t="s">
        <v>222</v>
      </c>
      <c r="D1881" s="11" t="s">
        <v>1159</v>
      </c>
      <c r="E1881" s="59" t="str">
        <f>CONCATENATE(Tabela132[[#This Row],[TRAMITE_SETOR]],"_Atualiz")</f>
        <v xml:space="preserve"> SECOFC  _Atualiz</v>
      </c>
      <c r="F1881" s="11" t="s">
        <v>1159</v>
      </c>
      <c r="G1881" s="19"/>
      <c r="H1881" s="33">
        <v>43013.615972222222</v>
      </c>
      <c r="I1881" s="33">
        <v>43013.637499999997</v>
      </c>
      <c r="J1881" s="1"/>
      <c r="K1881" s="39">
        <f t="shared" si="66"/>
        <v>2.1527777775190771E-2</v>
      </c>
      <c r="L1881" s="15">
        <f t="shared" si="67"/>
        <v>2.1527777775190771E-2</v>
      </c>
      <c r="M1881" s="16">
        <f>NETWORKDAYS.INTL(DATE(YEAR(H1881),MONTH(I1881),DAY(H1881)),DATE(YEAR(I1881),MONTH(I1881),DAY(I1881)),1,[1]LISTAFERIADOS!$B$2:$B$194)</f>
        <v>1</v>
      </c>
      <c r="N1881" s="17" t="str">
        <f>CONCATENATE(HOUR(Tabela132[[#This Row],[DATA INICIO]]),":",MINUTE(Tabela132[[#This Row],[DATA INICIO]]))</f>
        <v>14:47</v>
      </c>
      <c r="O1881" s="12"/>
    </row>
    <row r="1882" spans="1:15" ht="38.25" hidden="1" x14ac:dyDescent="0.25">
      <c r="A1882" s="30" t="s">
        <v>113</v>
      </c>
      <c r="B1882" s="1" t="s">
        <v>1172</v>
      </c>
      <c r="C1882" s="31" t="s">
        <v>222</v>
      </c>
      <c r="D1882" s="11" t="s">
        <v>1171</v>
      </c>
      <c r="E1882" s="59" t="str">
        <f>CONCATENATE(Tabela132[[#This Row],[TRAMITE_SETOR]],"_Atualiz")</f>
        <v xml:space="preserve"> GABCOC  _Atualiz</v>
      </c>
      <c r="F1882" s="11" t="s">
        <v>1171</v>
      </c>
      <c r="G1882" s="19"/>
      <c r="H1882" s="33">
        <v>43013.637499999997</v>
      </c>
      <c r="I1882" s="33">
        <v>43013.646527777775</v>
      </c>
      <c r="J1882" s="1"/>
      <c r="K1882" s="39">
        <f t="shared" si="66"/>
        <v>9.0277777781011537E-3</v>
      </c>
      <c r="L1882" s="15">
        <f t="shared" si="67"/>
        <v>9.0277777781011537E-3</v>
      </c>
      <c r="M1882" s="16">
        <f>NETWORKDAYS.INTL(DATE(YEAR(H1882),MONTH(I1882),DAY(H1882)),DATE(YEAR(I1882),MONTH(I1882),DAY(I1882)),1,[1]LISTAFERIADOS!$B$2:$B$194)</f>
        <v>1</v>
      </c>
      <c r="N1882" s="17" t="str">
        <f>CONCATENATE(HOUR(Tabela132[[#This Row],[DATA INICIO]]),":",MINUTE(Tabela132[[#This Row],[DATA INICIO]]))</f>
        <v>15:18</v>
      </c>
      <c r="O1882" s="12"/>
    </row>
    <row r="1883" spans="1:15" hidden="1" x14ac:dyDescent="0.25">
      <c r="A1883" s="30" t="s">
        <v>113</v>
      </c>
      <c r="B1883" s="1" t="s">
        <v>1172</v>
      </c>
      <c r="C1883" s="31" t="s">
        <v>222</v>
      </c>
      <c r="D1883" s="11" t="s">
        <v>1155</v>
      </c>
      <c r="E1883" s="59" t="str">
        <f>CONCATENATE(Tabela132[[#This Row],[TRAMITE_SETOR]],"_Atualiz")</f>
        <v xml:space="preserve"> DG  _Atualiz</v>
      </c>
      <c r="F1883" s="11" t="s">
        <v>1155</v>
      </c>
      <c r="G1883" s="19"/>
      <c r="H1883" s="33">
        <v>43013.646527777775</v>
      </c>
      <c r="I1883" s="33">
        <v>43013.763888888891</v>
      </c>
      <c r="J1883" s="1"/>
      <c r="K1883" s="39">
        <f t="shared" si="66"/>
        <v>0.117361111115315</v>
      </c>
      <c r="L1883" s="15">
        <f t="shared" si="67"/>
        <v>0.117361111115315</v>
      </c>
      <c r="M1883" s="16">
        <f>NETWORKDAYS.INTL(DATE(YEAR(H1883),MONTH(I1883),DAY(H1883)),DATE(YEAR(I1883),MONTH(I1883),DAY(I1883)),1,[1]LISTAFERIADOS!$B$2:$B$194)</f>
        <v>1</v>
      </c>
      <c r="N1883" s="17" t="str">
        <f>CONCATENATE(HOUR(Tabela132[[#This Row],[DATA INICIO]]),":",MINUTE(Tabela132[[#This Row],[DATA INICIO]]))</f>
        <v>15:31</v>
      </c>
      <c r="O1883" s="12"/>
    </row>
    <row r="1884" spans="1:15" ht="38.25" hidden="1" x14ac:dyDescent="0.25">
      <c r="A1884" s="30" t="s">
        <v>113</v>
      </c>
      <c r="B1884" s="1" t="s">
        <v>1172</v>
      </c>
      <c r="C1884" s="31" t="s">
        <v>222</v>
      </c>
      <c r="D1884" s="11" t="s">
        <v>1171</v>
      </c>
      <c r="E1884" s="59" t="str">
        <f>CONCATENATE(Tabela132[[#This Row],[TRAMITE_SETOR]],"_Atualiz")</f>
        <v xml:space="preserve"> GABCOC  _Atualiz</v>
      </c>
      <c r="F1884" s="11" t="s">
        <v>1171</v>
      </c>
      <c r="G1884" s="19"/>
      <c r="H1884" s="33">
        <v>43013.763888888891</v>
      </c>
      <c r="I1884" s="33">
        <v>43014.503472222219</v>
      </c>
      <c r="J1884" s="1"/>
      <c r="K1884" s="39">
        <f t="shared" si="66"/>
        <v>0.73958333332848269</v>
      </c>
      <c r="L1884" s="15">
        <f t="shared" si="67"/>
        <v>0.73958333332848269</v>
      </c>
      <c r="M1884" s="16">
        <f>NETWORKDAYS.INTL(DATE(YEAR(H1884),MONTH(I1884),DAY(H1884)),DATE(YEAR(I1884),MONTH(I1884),DAY(I1884)),1,[1]LISTAFERIADOS!$B$2:$B$194)</f>
        <v>2</v>
      </c>
      <c r="N1884" s="17" t="str">
        <f>CONCATENATE(HOUR(Tabela132[[#This Row],[DATA INICIO]]),":",MINUTE(Tabela132[[#This Row],[DATA INICIO]]))</f>
        <v>18:20</v>
      </c>
      <c r="O1884" s="12"/>
    </row>
    <row r="1885" spans="1:15" hidden="1" x14ac:dyDescent="0.25">
      <c r="A1885" s="30" t="s">
        <v>113</v>
      </c>
      <c r="B1885" s="1" t="s">
        <v>1172</v>
      </c>
      <c r="C1885" s="31" t="s">
        <v>222</v>
      </c>
      <c r="D1885" s="11" t="s">
        <v>1177</v>
      </c>
      <c r="E1885" s="59" t="str">
        <f>CONCATENATE(Tabela132[[#This Row],[TRAMITE_SETOR]],"_Atualiz")</f>
        <v xml:space="preserve"> SGEC  _Atualiz</v>
      </c>
      <c r="F1885" s="11" t="s">
        <v>1177</v>
      </c>
      <c r="G1885" s="19"/>
      <c r="H1885" s="33">
        <v>43014.503472222219</v>
      </c>
      <c r="I1885" s="33">
        <v>43014.634027777778</v>
      </c>
      <c r="J1885" s="1"/>
      <c r="K1885" s="39">
        <f t="shared" si="66"/>
        <v>0.13055555555911269</v>
      </c>
      <c r="L1885" s="15">
        <f t="shared" si="67"/>
        <v>0.13055555555911269</v>
      </c>
      <c r="M1885" s="16">
        <f>NETWORKDAYS.INTL(DATE(YEAR(H1885),MONTH(I1885),DAY(H1885)),DATE(YEAR(I1885),MONTH(I1885),DAY(I1885)),1,[1]LISTAFERIADOS!$B$2:$B$194)</f>
        <v>1</v>
      </c>
      <c r="N1885" s="17" t="str">
        <f>CONCATENATE(HOUR(Tabela132[[#This Row],[DATA INICIO]]),":",MINUTE(Tabela132[[#This Row],[DATA INICIO]]))</f>
        <v>12:5</v>
      </c>
      <c r="O1885" s="12"/>
    </row>
    <row r="1886" spans="1:15" hidden="1" x14ac:dyDescent="0.25">
      <c r="A1886" s="30" t="s">
        <v>113</v>
      </c>
      <c r="B1886" s="1" t="s">
        <v>1172</v>
      </c>
      <c r="C1886" s="31" t="s">
        <v>222</v>
      </c>
      <c r="D1886" s="11" t="s">
        <v>1178</v>
      </c>
      <c r="E1886" s="59" t="str">
        <f>CONCATENATE(Tabela132[[#This Row],[TRAMITE_SETOR]],"_Atualiz")</f>
        <v xml:space="preserve"> SEO  _Atualiz</v>
      </c>
      <c r="F1886" s="11" t="s">
        <v>1178</v>
      </c>
      <c r="G1886" s="19"/>
      <c r="H1886" s="33">
        <v>43014.634027777778</v>
      </c>
      <c r="I1886" s="33">
        <v>43014.755555555559</v>
      </c>
      <c r="J1886" s="1"/>
      <c r="K1886" s="39">
        <f t="shared" si="66"/>
        <v>0.12152777778101154</v>
      </c>
      <c r="L1886" s="15">
        <f t="shared" si="67"/>
        <v>0.12152777778101154</v>
      </c>
      <c r="M1886" s="16">
        <f>NETWORKDAYS.INTL(DATE(YEAR(H1886),MONTH(I1886),DAY(H1886)),DATE(YEAR(I1886),MONTH(I1886),DAY(I1886)),1,[1]LISTAFERIADOS!$B$2:$B$194)</f>
        <v>1</v>
      </c>
      <c r="N1886" s="17" t="str">
        <f>CONCATENATE(HOUR(Tabela132[[#This Row],[DATA INICIO]]),":",MINUTE(Tabela132[[#This Row],[DATA INICIO]]))</f>
        <v>15:13</v>
      </c>
      <c r="O1886" s="12"/>
    </row>
    <row r="1887" spans="1:15" hidden="1" x14ac:dyDescent="0.25">
      <c r="A1887" s="30" t="s">
        <v>113</v>
      </c>
      <c r="B1887" s="1" t="s">
        <v>1172</v>
      </c>
      <c r="C1887" s="31" t="s">
        <v>222</v>
      </c>
      <c r="D1887" s="11" t="s">
        <v>1164</v>
      </c>
      <c r="E1887" s="59" t="str">
        <f>CONCATENATE(Tabela132[[#This Row],[TRAMITE_SETOR]],"_Atualiz")</f>
        <v xml:space="preserve"> SCON  _Atualiz</v>
      </c>
      <c r="F1887" s="11" t="s">
        <v>1164</v>
      </c>
      <c r="G1887" s="19"/>
      <c r="H1887" s="33">
        <v>43014.755555555559</v>
      </c>
      <c r="I1887" s="33">
        <v>43039.803472222222</v>
      </c>
      <c r="J1887" s="1"/>
      <c r="K1887" s="39">
        <f t="shared" si="66"/>
        <v>25.047916666662786</v>
      </c>
      <c r="L1887" s="15">
        <f t="shared" si="67"/>
        <v>25.047916666662786</v>
      </c>
      <c r="M1887" s="16">
        <f>NETWORKDAYS.INTL(DATE(YEAR(H1887),MONTH(I1887),DAY(H1887)),DATE(YEAR(I1887),MONTH(I1887),DAY(I1887)),1,[1]LISTAFERIADOS!$B$2:$B$194)</f>
        <v>17</v>
      </c>
      <c r="N1887" s="17" t="str">
        <f>CONCATENATE(HOUR(Tabela132[[#This Row],[DATA INICIO]]),":",MINUTE(Tabela132[[#This Row],[DATA INICIO]]))</f>
        <v>18:8</v>
      </c>
      <c r="O1887" s="12"/>
    </row>
    <row r="1888" spans="1:15" hidden="1" x14ac:dyDescent="0.25">
      <c r="A1888" s="30" t="s">
        <v>113</v>
      </c>
      <c r="B1888" s="1" t="s">
        <v>1172</v>
      </c>
      <c r="C1888" s="31" t="s">
        <v>222</v>
      </c>
      <c r="D1888" s="11" t="s">
        <v>1161</v>
      </c>
      <c r="E1888" s="59" t="str">
        <f>CONCATENATE(Tabela132[[#This Row],[TRAMITE_SETOR]],"_Atualiz")</f>
        <v xml:space="preserve"> CLC  _Atualiz</v>
      </c>
      <c r="F1888" s="11" t="s">
        <v>1161</v>
      </c>
      <c r="G1888" s="19"/>
      <c r="H1888" s="33">
        <v>43039.803472222222</v>
      </c>
      <c r="I1888" s="33">
        <v>43046.850694444445</v>
      </c>
      <c r="J1888" s="1"/>
      <c r="K1888" s="39">
        <f t="shared" si="66"/>
        <v>7.047222222223354</v>
      </c>
      <c r="L1888" s="15">
        <f t="shared" si="67"/>
        <v>7.047222222223354</v>
      </c>
      <c r="M1888" s="16">
        <f>NETWORKDAYS.INTL(DATE(YEAR(H1888),MONTH(I1888),DAY(H1888)),DATE(YEAR(I1888),MONTH(I1888),DAY(I1888)),1,[1]LISTAFERIADOS!$B$2:$B$194)</f>
        <v>-19</v>
      </c>
      <c r="N1888" s="17" t="str">
        <f>CONCATENATE(HOUR(Tabela132[[#This Row],[DATA INICIO]]),":",MINUTE(Tabela132[[#This Row],[DATA INICIO]]))</f>
        <v>19:17</v>
      </c>
      <c r="O1888" s="12"/>
    </row>
    <row r="1889" spans="1:15" hidden="1" x14ac:dyDescent="0.25">
      <c r="A1889" s="30" t="s">
        <v>113</v>
      </c>
      <c r="B1889" s="1" t="s">
        <v>1179</v>
      </c>
      <c r="C1889" s="31" t="s">
        <v>222</v>
      </c>
      <c r="D1889" s="11" t="s">
        <v>1173</v>
      </c>
      <c r="E1889" s="59" t="str">
        <f>CONCATENATE(Tabela132[[#This Row],[TRAMITE_SETOR]],"_Atualiz")</f>
        <v>SAPRE_Atualiz</v>
      </c>
      <c r="F1889" s="12" t="s">
        <v>305</v>
      </c>
      <c r="G1889" s="19" t="s">
        <v>26</v>
      </c>
      <c r="H1889" s="33" t="s">
        <v>20</v>
      </c>
      <c r="I1889" s="33">
        <v>42816.670138888891</v>
      </c>
      <c r="J1889" s="1" t="s">
        <v>20</v>
      </c>
      <c r="K1889" s="39">
        <f t="shared" si="66"/>
        <v>0</v>
      </c>
      <c r="L1889" s="15">
        <f t="shared" si="67"/>
        <v>0</v>
      </c>
      <c r="M1889" s="16" t="e">
        <f>NETWORKDAYS.INTL(DATE(YEAR(H1889),MONTH(I1889),DAY(H1889)),DATE(YEAR(I1889),MONTH(I1889),DAY(I1889)),1,[1]LISTAFERIADOS!$B$2:$B$194)</f>
        <v>#VALUE!</v>
      </c>
      <c r="N1889" s="17" t="e">
        <f>CONCATENATE(HOUR(Tabela132[[#This Row],[DATA INICIO]]),":",MINUTE(Tabela132[[#This Row],[DATA INICIO]]))</f>
        <v>#VALUE!</v>
      </c>
      <c r="O1889" s="12"/>
    </row>
    <row r="1890" spans="1:15" hidden="1" x14ac:dyDescent="0.25">
      <c r="A1890" s="30" t="s">
        <v>113</v>
      </c>
      <c r="B1890" s="1" t="s">
        <v>1179</v>
      </c>
      <c r="C1890" s="31" t="s">
        <v>222</v>
      </c>
      <c r="D1890" s="11" t="s">
        <v>1149</v>
      </c>
      <c r="E1890" s="59" t="str">
        <f>CONCATENATE(Tabela132[[#This Row],[TRAMITE_SETOR]],"_Atualiz")</f>
        <v>SECGS_Atualiz</v>
      </c>
      <c r="F1890" s="12" t="s">
        <v>115</v>
      </c>
      <c r="G1890" s="19" t="s">
        <v>26</v>
      </c>
      <c r="H1890" s="33">
        <v>42816.670138888891</v>
      </c>
      <c r="I1890" s="33">
        <v>42816.751388888886</v>
      </c>
      <c r="J1890" s="1" t="s">
        <v>20</v>
      </c>
      <c r="K1890" s="39">
        <f t="shared" si="66"/>
        <v>8.1249999995634425E-2</v>
      </c>
      <c r="L1890" s="15">
        <f t="shared" si="67"/>
        <v>8.1249999995634425E-2</v>
      </c>
      <c r="M1890" s="16">
        <f>NETWORKDAYS.INTL(DATE(YEAR(H1890),MONTH(I1890),DAY(H1890)),DATE(YEAR(I1890),MONTH(I1890),DAY(I1890)),1,[1]LISTAFERIADOS!$B$2:$B$194)</f>
        <v>1</v>
      </c>
      <c r="N1890" s="17" t="str">
        <f>CONCATENATE(HOUR(Tabela132[[#This Row],[DATA INICIO]]),":",MINUTE(Tabela132[[#This Row],[DATA INICIO]]))</f>
        <v>16:5</v>
      </c>
      <c r="O1890" s="12"/>
    </row>
    <row r="1891" spans="1:15" hidden="1" x14ac:dyDescent="0.25">
      <c r="A1891" s="30" t="s">
        <v>113</v>
      </c>
      <c r="B1891" s="1" t="s">
        <v>1179</v>
      </c>
      <c r="C1891" s="31" t="s">
        <v>222</v>
      </c>
      <c r="D1891" s="11" t="s">
        <v>1148</v>
      </c>
      <c r="E1891" s="59" t="str">
        <f>CONCATENATE(Tabela132[[#This Row],[TRAMITE_SETOR]],"_Atualiz")</f>
        <v>CIP_Atualiz</v>
      </c>
      <c r="F1891" s="12" t="s">
        <v>29</v>
      </c>
      <c r="G1891" s="19" t="s">
        <v>26</v>
      </c>
      <c r="H1891" s="33">
        <v>42816.670138888891</v>
      </c>
      <c r="I1891" s="33">
        <v>42828.822222222225</v>
      </c>
      <c r="J1891" s="1" t="s">
        <v>20</v>
      </c>
      <c r="K1891" s="39">
        <f t="shared" si="66"/>
        <v>12.152083333334303</v>
      </c>
      <c r="L1891" s="15">
        <f t="shared" si="67"/>
        <v>12.152083333334303</v>
      </c>
      <c r="M1891" s="16">
        <f>NETWORKDAYS.INTL(DATE(YEAR(H1891),MONTH(I1891),DAY(H1891)),DATE(YEAR(I1891),MONTH(I1891),DAY(I1891)),1,[1]LISTAFERIADOS!$B$2:$B$194)</f>
        <v>-11</v>
      </c>
      <c r="N1891" s="17" t="str">
        <f>CONCATENATE(HOUR(Tabela132[[#This Row],[DATA INICIO]]),":",MINUTE(Tabela132[[#This Row],[DATA INICIO]]))</f>
        <v>16:5</v>
      </c>
      <c r="O1891" s="12"/>
    </row>
    <row r="1892" spans="1:15" ht="38.25" hidden="1" x14ac:dyDescent="0.25">
      <c r="A1892" s="30" t="s">
        <v>113</v>
      </c>
      <c r="B1892" s="1" t="s">
        <v>1179</v>
      </c>
      <c r="C1892" s="31" t="s">
        <v>222</v>
      </c>
      <c r="D1892" s="11" t="s">
        <v>1173</v>
      </c>
      <c r="E1892" s="59" t="str">
        <f>CONCATENATE(Tabela132[[#This Row],[TRAMITE_SETOR]],"_Atualiz")</f>
        <v>SAPRE_Atualiz</v>
      </c>
      <c r="F1892" s="12" t="s">
        <v>305</v>
      </c>
      <c r="G1892" s="19" t="s">
        <v>26</v>
      </c>
      <c r="H1892" s="33">
        <v>42828.822222222225</v>
      </c>
      <c r="I1892" s="33">
        <v>42843.7</v>
      </c>
      <c r="J1892" s="1" t="s">
        <v>79</v>
      </c>
      <c r="K1892" s="39">
        <f t="shared" si="66"/>
        <v>14.87777777777228</v>
      </c>
      <c r="L1892" s="15">
        <f t="shared" si="67"/>
        <v>14.87777777777228</v>
      </c>
      <c r="M1892" s="16">
        <f>NETWORKDAYS.INTL(DATE(YEAR(H1892),MONTH(I1892),DAY(H1892)),DATE(YEAR(I1892),MONTH(I1892),DAY(I1892)),1,[1]LISTAFERIADOS!$B$2:$B$194)</f>
        <v>9</v>
      </c>
      <c r="N1892" s="17" t="str">
        <f>CONCATENATE(HOUR(Tabela132[[#This Row],[DATA INICIO]]),":",MINUTE(Tabela132[[#This Row],[DATA INICIO]]))</f>
        <v>19:44</v>
      </c>
      <c r="O1892" s="12"/>
    </row>
    <row r="1893" spans="1:15" ht="25.5" hidden="1" x14ac:dyDescent="0.25">
      <c r="A1893" s="30" t="s">
        <v>113</v>
      </c>
      <c r="B1893" s="1" t="s">
        <v>1179</v>
      </c>
      <c r="C1893" s="31" t="s">
        <v>222</v>
      </c>
      <c r="D1893" s="11" t="s">
        <v>1149</v>
      </c>
      <c r="E1893" s="59" t="str">
        <f>CONCATENATE(Tabela132[[#This Row],[TRAMITE_SETOR]],"_Atualiz")</f>
        <v>SECGS_Atualiz</v>
      </c>
      <c r="F1893" s="12" t="s">
        <v>115</v>
      </c>
      <c r="G1893" s="19" t="s">
        <v>26</v>
      </c>
      <c r="H1893" s="33">
        <v>42843.7</v>
      </c>
      <c r="I1893" s="33">
        <v>42860.650694444441</v>
      </c>
      <c r="J1893" s="1" t="s">
        <v>1390</v>
      </c>
      <c r="K1893" s="39">
        <f t="shared" si="66"/>
        <v>16.950694444443798</v>
      </c>
      <c r="L1893" s="15">
        <f t="shared" si="67"/>
        <v>16.950694444443798</v>
      </c>
      <c r="M1893" s="16">
        <f>NETWORKDAYS.INTL(DATE(YEAR(H1893),MONTH(I1893),DAY(H1893)),DATE(YEAR(I1893),MONTH(I1893),DAY(I1893)),1,[1]LISTAFERIADOS!$B$2:$B$194)</f>
        <v>-10</v>
      </c>
      <c r="N1893" s="17" t="str">
        <f>CONCATENATE(HOUR(Tabela132[[#This Row],[DATA INICIO]]),":",MINUTE(Tabela132[[#This Row],[DATA INICIO]]))</f>
        <v>16:48</v>
      </c>
      <c r="O1893" s="12"/>
    </row>
    <row r="1894" spans="1:15" ht="76.5" hidden="1" x14ac:dyDescent="0.25">
      <c r="A1894" s="30" t="s">
        <v>113</v>
      </c>
      <c r="B1894" s="1" t="s">
        <v>1179</v>
      </c>
      <c r="C1894" s="31" t="s">
        <v>222</v>
      </c>
      <c r="D1894" s="11" t="s">
        <v>1173</v>
      </c>
      <c r="E1894" s="59" t="str">
        <f>CONCATENATE(Tabela132[[#This Row],[TRAMITE_SETOR]],"_Atualiz")</f>
        <v>SAPRE_Atualiz</v>
      </c>
      <c r="F1894" s="12" t="s">
        <v>305</v>
      </c>
      <c r="G1894" s="19" t="s">
        <v>26</v>
      </c>
      <c r="H1894" s="33">
        <v>42860.650694444441</v>
      </c>
      <c r="I1894" s="33">
        <v>42922.774305555555</v>
      </c>
      <c r="J1894" s="1" t="s">
        <v>1846</v>
      </c>
      <c r="K1894" s="39">
        <f t="shared" si="66"/>
        <v>62.12361111111386</v>
      </c>
      <c r="L1894" s="15">
        <f t="shared" si="67"/>
        <v>62.12361111111386</v>
      </c>
      <c r="M1894" s="16">
        <f>NETWORKDAYS.INTL(DATE(YEAR(H1894),MONTH(I1894),DAY(H1894)),DATE(YEAR(I1894),MONTH(I1894),DAY(I1894)),1,[1]LISTAFERIADOS!$B$2:$B$194)</f>
        <v>2</v>
      </c>
      <c r="N1894" s="17" t="str">
        <f>CONCATENATE(HOUR(Tabela132[[#This Row],[DATA INICIO]]),":",MINUTE(Tabela132[[#This Row],[DATA INICIO]]))</f>
        <v>15:37</v>
      </c>
      <c r="O1894" s="12"/>
    </row>
    <row r="1895" spans="1:15" ht="38.25" hidden="1" x14ac:dyDescent="0.25">
      <c r="A1895" s="30" t="s">
        <v>113</v>
      </c>
      <c r="B1895" s="1" t="s">
        <v>1179</v>
      </c>
      <c r="C1895" s="31" t="s">
        <v>222</v>
      </c>
      <c r="D1895" s="11" t="s">
        <v>1149</v>
      </c>
      <c r="E1895" s="59" t="str">
        <f>CONCATENATE(Tabela132[[#This Row],[TRAMITE_SETOR]],"_Atualiz")</f>
        <v>SECGS_Atualiz</v>
      </c>
      <c r="F1895" s="12" t="s">
        <v>115</v>
      </c>
      <c r="G1895" s="19" t="s">
        <v>26</v>
      </c>
      <c r="H1895" s="33">
        <v>42922.774305555555</v>
      </c>
      <c r="I1895" s="33">
        <v>42957.583333333336</v>
      </c>
      <c r="J1895" s="1" t="s">
        <v>369</v>
      </c>
      <c r="K1895" s="39">
        <f t="shared" si="66"/>
        <v>34.809027777781012</v>
      </c>
      <c r="L1895" s="15">
        <f t="shared" si="67"/>
        <v>34.809027777781012</v>
      </c>
      <c r="M1895" s="16">
        <f>NETWORKDAYS.INTL(DATE(YEAR(H1895),MONTH(I1895),DAY(H1895)),DATE(YEAR(I1895),MONTH(I1895),DAY(I1895)),1,[1]LISTAFERIADOS!$B$2:$B$194)</f>
        <v>4</v>
      </c>
      <c r="N1895" s="17" t="str">
        <f>CONCATENATE(HOUR(Tabela132[[#This Row],[DATA INICIO]]),":",MINUTE(Tabela132[[#This Row],[DATA INICIO]]))</f>
        <v>18:35</v>
      </c>
      <c r="O1895" s="12"/>
    </row>
    <row r="1896" spans="1:15" ht="76.5" hidden="1" x14ac:dyDescent="0.25">
      <c r="A1896" s="30" t="s">
        <v>113</v>
      </c>
      <c r="B1896" s="1" t="s">
        <v>1179</v>
      </c>
      <c r="C1896" s="31" t="s">
        <v>222</v>
      </c>
      <c r="D1896" s="11" t="s">
        <v>1174</v>
      </c>
      <c r="E1896" s="59" t="str">
        <f>CONCATENATE(Tabela132[[#This Row],[TRAMITE_SETOR]],"_Atualiz")</f>
        <v>SECGA  _Atualiz</v>
      </c>
      <c r="F1896" s="11" t="s">
        <v>1174</v>
      </c>
      <c r="G1896" s="19"/>
      <c r="H1896" s="33">
        <v>42957.583333333336</v>
      </c>
      <c r="I1896" s="33">
        <v>42957.607638888891</v>
      </c>
      <c r="J1896" s="1" t="s">
        <v>1847</v>
      </c>
      <c r="K1896" s="39">
        <f t="shared" si="66"/>
        <v>2.4305555554747116E-2</v>
      </c>
      <c r="L1896" s="15">
        <f t="shared" si="67"/>
        <v>2.4305555554747116E-2</v>
      </c>
      <c r="M1896" s="16">
        <f>NETWORKDAYS.INTL(DATE(YEAR(H1896),MONTH(I1896),DAY(H1896)),DATE(YEAR(I1896),MONTH(I1896),DAY(I1896)),1,[1]LISTAFERIADOS!$B$2:$B$194)</f>
        <v>1</v>
      </c>
      <c r="N1896" s="17" t="str">
        <f>CONCATENATE(HOUR(Tabela132[[#This Row],[DATA INICIO]]),":",MINUTE(Tabela132[[#This Row],[DATA INICIO]]))</f>
        <v>14:0</v>
      </c>
      <c r="O1896" s="12"/>
    </row>
    <row r="1897" spans="1:15" ht="76.5" hidden="1" x14ac:dyDescent="0.25">
      <c r="A1897" s="30" t="s">
        <v>113</v>
      </c>
      <c r="B1897" s="1" t="s">
        <v>1179</v>
      </c>
      <c r="C1897" s="31" t="s">
        <v>222</v>
      </c>
      <c r="D1897" s="11" t="s">
        <v>1175</v>
      </c>
      <c r="E1897" s="59" t="str">
        <f>CONCATENATE(Tabela132[[#This Row],[TRAMITE_SETOR]],"_Atualiz")</f>
        <v>CLC  _Atualiz</v>
      </c>
      <c r="F1897" s="11" t="s">
        <v>1175</v>
      </c>
      <c r="G1897" s="19"/>
      <c r="H1897" s="33">
        <v>42957.607638888891</v>
      </c>
      <c r="I1897" s="33">
        <v>42957.654861111114</v>
      </c>
      <c r="J1897" s="1" t="s">
        <v>1848</v>
      </c>
      <c r="K1897" s="39">
        <f t="shared" si="66"/>
        <v>4.7222222223354038E-2</v>
      </c>
      <c r="L1897" s="15">
        <f t="shared" si="67"/>
        <v>4.7222222223354038E-2</v>
      </c>
      <c r="M1897" s="16">
        <f>NETWORKDAYS.INTL(DATE(YEAR(H1897),MONTH(I1897),DAY(H1897)),DATE(YEAR(I1897),MONTH(I1897),DAY(I1897)),1,[1]LISTAFERIADOS!$B$2:$B$194)</f>
        <v>1</v>
      </c>
      <c r="N1897" s="17" t="str">
        <f>CONCATENATE(HOUR(Tabela132[[#This Row],[DATA INICIO]]),":",MINUTE(Tabela132[[#This Row],[DATA INICIO]]))</f>
        <v>14:35</v>
      </c>
      <c r="O1897" s="12"/>
    </row>
    <row r="1898" spans="1:15" hidden="1" x14ac:dyDescent="0.25">
      <c r="A1898" s="30" t="s">
        <v>113</v>
      </c>
      <c r="B1898" s="1" t="s">
        <v>1179</v>
      </c>
      <c r="C1898" s="31" t="s">
        <v>222</v>
      </c>
      <c r="D1898" s="11" t="s">
        <v>1163</v>
      </c>
      <c r="E1898" s="59" t="str">
        <f>CONCATENATE(Tabela132[[#This Row],[TRAMITE_SETOR]],"_Atualiz")</f>
        <v xml:space="preserve"> SLIC  _Atualiz</v>
      </c>
      <c r="F1898" s="11" t="s">
        <v>1163</v>
      </c>
      <c r="G1898" s="19"/>
      <c r="H1898" s="33">
        <v>42957.654861111114</v>
      </c>
      <c r="I1898" s="33">
        <v>42965.752083333333</v>
      </c>
      <c r="J1898" s="1" t="s">
        <v>20</v>
      </c>
      <c r="K1898" s="39">
        <f t="shared" si="66"/>
        <v>8.0972222222189885</v>
      </c>
      <c r="L1898" s="15">
        <f t="shared" si="67"/>
        <v>8.0972222222189885</v>
      </c>
      <c r="M1898" s="16">
        <f>NETWORKDAYS.INTL(DATE(YEAR(H1898),MONTH(I1898),DAY(H1898)),DATE(YEAR(I1898),MONTH(I1898),DAY(I1898)),1,[1]LISTAFERIADOS!$B$2:$B$194)</f>
        <v>6</v>
      </c>
      <c r="N1898" s="17" t="str">
        <f>CONCATENATE(HOUR(Tabela132[[#This Row],[DATA INICIO]]),":",MINUTE(Tabela132[[#This Row],[DATA INICIO]]))</f>
        <v>15:43</v>
      </c>
      <c r="O1898" s="12"/>
    </row>
    <row r="1899" spans="1:15" hidden="1" x14ac:dyDescent="0.25">
      <c r="A1899" s="30" t="s">
        <v>113</v>
      </c>
      <c r="B1899" s="1" t="s">
        <v>1179</v>
      </c>
      <c r="C1899" s="31" t="s">
        <v>222</v>
      </c>
      <c r="D1899" s="11" t="s">
        <v>1162</v>
      </c>
      <c r="E1899" s="59" t="str">
        <f>CONCATENATE(Tabela132[[#This Row],[TRAMITE_SETOR]],"_Atualiz")</f>
        <v xml:space="preserve"> SC  _Atualiz</v>
      </c>
      <c r="F1899" s="11" t="s">
        <v>1162</v>
      </c>
      <c r="G1899" s="19"/>
      <c r="H1899" s="33">
        <v>42957.654861111114</v>
      </c>
      <c r="I1899" s="33">
        <v>43021.589583333334</v>
      </c>
      <c r="J1899" s="1" t="s">
        <v>20</v>
      </c>
      <c r="K1899" s="39">
        <f t="shared" ref="K1899:K1925" si="68">IF(OR(H1899="-",I1899="-"),0,I1899-H1899)</f>
        <v>63.934722222220444</v>
      </c>
      <c r="L1899" s="15">
        <f t="shared" ref="L1899:L1925" si="69">K1899</f>
        <v>63.934722222220444</v>
      </c>
      <c r="M1899" s="16">
        <f>NETWORKDAYS.INTL(DATE(YEAR(H1899),MONTH(I1899),DAY(H1899)),DATE(YEAR(I1899),MONTH(I1899),DAY(I1899)),1,[1]LISTAFERIADOS!$B$2:$B$194)</f>
        <v>3</v>
      </c>
      <c r="N1899" s="17" t="str">
        <f>CONCATENATE(HOUR(Tabela132[[#This Row],[DATA INICIO]]),":",MINUTE(Tabela132[[#This Row],[DATA INICIO]]))</f>
        <v>15:43</v>
      </c>
      <c r="O1899" s="12"/>
    </row>
    <row r="1900" spans="1:15" ht="38.25" hidden="1" x14ac:dyDescent="0.25">
      <c r="A1900" s="30" t="s">
        <v>113</v>
      </c>
      <c r="B1900" s="1" t="s">
        <v>1179</v>
      </c>
      <c r="C1900" s="31" t="s">
        <v>222</v>
      </c>
      <c r="D1900" s="11" t="s">
        <v>1161</v>
      </c>
      <c r="E1900" s="59" t="str">
        <f>CONCATENATE(Tabela132[[#This Row],[TRAMITE_SETOR]],"_Atualiz")</f>
        <v xml:space="preserve"> CLC  _Atualiz</v>
      </c>
      <c r="F1900" s="11" t="s">
        <v>1161</v>
      </c>
      <c r="G1900" s="19"/>
      <c r="H1900" s="33">
        <v>43021.589583333334</v>
      </c>
      <c r="I1900" s="33">
        <v>43021.786111111112</v>
      </c>
      <c r="J1900" s="1" t="s">
        <v>79</v>
      </c>
      <c r="K1900" s="39">
        <f t="shared" si="68"/>
        <v>0.19652777777810115</v>
      </c>
      <c r="L1900" s="15">
        <f t="shared" si="69"/>
        <v>0.19652777777810115</v>
      </c>
      <c r="M1900" s="16">
        <f>NETWORKDAYS.INTL(DATE(YEAR(H1900),MONTH(I1900),DAY(H1900)),DATE(YEAR(I1900),MONTH(I1900),DAY(I1900)),1,[1]LISTAFERIADOS!$B$2:$B$194)</f>
        <v>1</v>
      </c>
      <c r="N1900" s="17" t="str">
        <f>CONCATENATE(HOUR(Tabela132[[#This Row],[DATA INICIO]]),":",MINUTE(Tabela132[[#This Row],[DATA INICIO]]))</f>
        <v>14:9</v>
      </c>
      <c r="O1900" s="12"/>
    </row>
    <row r="1901" spans="1:15" ht="76.5" hidden="1" x14ac:dyDescent="0.25">
      <c r="A1901" s="30" t="s">
        <v>113</v>
      </c>
      <c r="B1901" s="1" t="s">
        <v>1179</v>
      </c>
      <c r="C1901" s="31" t="s">
        <v>222</v>
      </c>
      <c r="D1901" s="11" t="s">
        <v>1157</v>
      </c>
      <c r="E1901" s="59" t="str">
        <f>CONCATENATE(Tabela132[[#This Row],[TRAMITE_SETOR]],"_Atualiz")</f>
        <v xml:space="preserve"> SPO  _Atualiz</v>
      </c>
      <c r="F1901" s="11" t="s">
        <v>1157</v>
      </c>
      <c r="G1901" s="19"/>
      <c r="H1901" s="33">
        <v>43021.786111111112</v>
      </c>
      <c r="I1901" s="33">
        <v>43024.636111111111</v>
      </c>
      <c r="J1901" s="1" t="s">
        <v>40</v>
      </c>
      <c r="K1901" s="39">
        <f t="shared" si="68"/>
        <v>2.8499999999985448</v>
      </c>
      <c r="L1901" s="15">
        <f t="shared" si="69"/>
        <v>2.8499999999985448</v>
      </c>
      <c r="M1901" s="16">
        <f>NETWORKDAYS.INTL(DATE(YEAR(H1901),MONTH(I1901),DAY(H1901)),DATE(YEAR(I1901),MONTH(I1901),DAY(I1901)),1,[1]LISTAFERIADOS!$B$2:$B$194)</f>
        <v>2</v>
      </c>
      <c r="N1901" s="17" t="str">
        <f>CONCATENATE(HOUR(Tabela132[[#This Row],[DATA INICIO]]),":",MINUTE(Tabela132[[#This Row],[DATA INICIO]]))</f>
        <v>18:52</v>
      </c>
      <c r="O1901" s="12"/>
    </row>
    <row r="1902" spans="1:15" ht="63.75" hidden="1" x14ac:dyDescent="0.25">
      <c r="A1902" s="30" t="s">
        <v>113</v>
      </c>
      <c r="B1902" s="1" t="s">
        <v>1179</v>
      </c>
      <c r="C1902" s="31" t="s">
        <v>222</v>
      </c>
      <c r="D1902" s="11" t="s">
        <v>1167</v>
      </c>
      <c r="E1902" s="59" t="str">
        <f>CONCATENATE(Tabela132[[#This Row],[TRAMITE_SETOR]],"_Atualiz")</f>
        <v xml:space="preserve"> COC  _Atualiz</v>
      </c>
      <c r="F1902" s="11" t="s">
        <v>1167</v>
      </c>
      <c r="G1902" s="19"/>
      <c r="H1902" s="33">
        <v>43024.636111111111</v>
      </c>
      <c r="I1902" s="33">
        <v>43024.697222222225</v>
      </c>
      <c r="J1902" s="1" t="s">
        <v>158</v>
      </c>
      <c r="K1902" s="39">
        <f t="shared" si="68"/>
        <v>6.1111111113859806E-2</v>
      </c>
      <c r="L1902" s="15">
        <f t="shared" si="69"/>
        <v>6.1111111113859806E-2</v>
      </c>
      <c r="M1902" s="16">
        <f>NETWORKDAYS.INTL(DATE(YEAR(H1902),MONTH(I1902),DAY(H1902)),DATE(YEAR(I1902),MONTH(I1902),DAY(I1902)),1,[1]LISTAFERIADOS!$B$2:$B$194)</f>
        <v>1</v>
      </c>
      <c r="N1902" s="17" t="str">
        <f>CONCATENATE(HOUR(Tabela132[[#This Row],[DATA INICIO]]),":",MINUTE(Tabela132[[#This Row],[DATA INICIO]]))</f>
        <v>15:16</v>
      </c>
      <c r="O1902" s="12"/>
    </row>
    <row r="1903" spans="1:15" ht="51" hidden="1" x14ac:dyDescent="0.25">
      <c r="A1903" s="30" t="s">
        <v>113</v>
      </c>
      <c r="B1903" s="1" t="s">
        <v>1179</v>
      </c>
      <c r="C1903" s="31" t="s">
        <v>222</v>
      </c>
      <c r="D1903" s="11" t="s">
        <v>1159</v>
      </c>
      <c r="E1903" s="59" t="str">
        <f>CONCATENATE(Tabela132[[#This Row],[TRAMITE_SETOR]],"_Atualiz")</f>
        <v xml:space="preserve"> SECOFC  _Atualiz</v>
      </c>
      <c r="F1903" s="11" t="s">
        <v>1159</v>
      </c>
      <c r="G1903" s="19"/>
      <c r="H1903" s="33">
        <v>43024.697222222225</v>
      </c>
      <c r="I1903" s="33">
        <v>43024.790972222225</v>
      </c>
      <c r="J1903" s="1" t="s">
        <v>46</v>
      </c>
      <c r="K1903" s="39">
        <f t="shared" si="68"/>
        <v>9.375E-2</v>
      </c>
      <c r="L1903" s="15">
        <f t="shared" si="69"/>
        <v>9.375E-2</v>
      </c>
      <c r="M1903" s="16">
        <f>NETWORKDAYS.INTL(DATE(YEAR(H1903),MONTH(I1903),DAY(H1903)),DATE(YEAR(I1903),MONTH(I1903),DAY(I1903)),1,[1]LISTAFERIADOS!$B$2:$B$194)</f>
        <v>1</v>
      </c>
      <c r="N1903" s="17" t="str">
        <f>CONCATENATE(HOUR(Tabela132[[#This Row],[DATA INICIO]]),":",MINUTE(Tabela132[[#This Row],[DATA INICIO]]))</f>
        <v>16:44</v>
      </c>
      <c r="O1903" s="12"/>
    </row>
    <row r="1904" spans="1:15" ht="25.5" hidden="1" x14ac:dyDescent="0.25">
      <c r="A1904" s="30" t="s">
        <v>113</v>
      </c>
      <c r="B1904" s="1" t="s">
        <v>1179</v>
      </c>
      <c r="C1904" s="31" t="s">
        <v>222</v>
      </c>
      <c r="D1904" s="11" t="s">
        <v>1161</v>
      </c>
      <c r="E1904" s="59" t="str">
        <f>CONCATENATE(Tabela132[[#This Row],[TRAMITE_SETOR]],"_Atualiz")</f>
        <v xml:space="preserve"> CLC  _Atualiz</v>
      </c>
      <c r="F1904" s="11" t="s">
        <v>1161</v>
      </c>
      <c r="G1904" s="19"/>
      <c r="H1904" s="33">
        <v>43024.790972222225</v>
      </c>
      <c r="I1904" s="33">
        <v>43027.588888888888</v>
      </c>
      <c r="J1904" s="1" t="s">
        <v>49</v>
      </c>
      <c r="K1904" s="39">
        <f t="shared" si="68"/>
        <v>2.7979166666627862</v>
      </c>
      <c r="L1904" s="15">
        <f t="shared" si="69"/>
        <v>2.7979166666627862</v>
      </c>
      <c r="M1904" s="16">
        <f>NETWORKDAYS.INTL(DATE(YEAR(H1904),MONTH(I1904),DAY(H1904)),DATE(YEAR(I1904),MONTH(I1904),DAY(I1904)),1,[1]LISTAFERIADOS!$B$2:$B$194)</f>
        <v>4</v>
      </c>
      <c r="N1904" s="17" t="str">
        <f>CONCATENATE(HOUR(Tabela132[[#This Row],[DATA INICIO]]),":",MINUTE(Tabela132[[#This Row],[DATA INICIO]]))</f>
        <v>18:59</v>
      </c>
      <c r="O1904" s="12"/>
    </row>
    <row r="1905" spans="1:15" ht="63.75" hidden="1" x14ac:dyDescent="0.25">
      <c r="A1905" s="30" t="s">
        <v>113</v>
      </c>
      <c r="B1905" s="1" t="s">
        <v>1179</v>
      </c>
      <c r="C1905" s="31" t="s">
        <v>222</v>
      </c>
      <c r="D1905" s="11" t="s">
        <v>1162</v>
      </c>
      <c r="E1905" s="59" t="str">
        <f>CONCATENATE(Tabela132[[#This Row],[TRAMITE_SETOR]],"_Atualiz")</f>
        <v xml:space="preserve"> SC  _Atualiz</v>
      </c>
      <c r="F1905" s="11" t="s">
        <v>1162</v>
      </c>
      <c r="G1905" s="19"/>
      <c r="H1905" s="33">
        <v>43027.588888888888</v>
      </c>
      <c r="I1905" s="33">
        <v>43048.611805555556</v>
      </c>
      <c r="J1905" s="1" t="s">
        <v>235</v>
      </c>
      <c r="K1905" s="39">
        <f t="shared" si="68"/>
        <v>21.022916666668607</v>
      </c>
      <c r="L1905" s="15">
        <f t="shared" si="69"/>
        <v>21.022916666668607</v>
      </c>
      <c r="M1905" s="16">
        <f>NETWORKDAYS.INTL(DATE(YEAR(H1905),MONTH(I1905),DAY(H1905)),DATE(YEAR(I1905),MONTH(I1905),DAY(I1905)),1,[1]LISTAFERIADOS!$B$2:$B$194)</f>
        <v>-7</v>
      </c>
      <c r="N1905" s="17" t="str">
        <f>CONCATENATE(HOUR(Tabela132[[#This Row],[DATA INICIO]]),":",MINUTE(Tabela132[[#This Row],[DATA INICIO]]))</f>
        <v>14:8</v>
      </c>
      <c r="O1905" s="12"/>
    </row>
    <row r="1906" spans="1:15" ht="38.25" hidden="1" x14ac:dyDescent="0.25">
      <c r="A1906" s="30" t="s">
        <v>113</v>
      </c>
      <c r="B1906" s="1" t="s">
        <v>1179</v>
      </c>
      <c r="C1906" s="31" t="s">
        <v>222</v>
      </c>
      <c r="D1906" s="11" t="s">
        <v>1161</v>
      </c>
      <c r="E1906" s="59" t="str">
        <f>CONCATENATE(Tabela132[[#This Row],[TRAMITE_SETOR]],"_Atualiz")</f>
        <v xml:space="preserve"> CLC  _Atualiz</v>
      </c>
      <c r="F1906" s="11" t="s">
        <v>1161</v>
      </c>
      <c r="G1906" s="19"/>
      <c r="H1906" s="33">
        <v>43048.611805555556</v>
      </c>
      <c r="I1906" s="33">
        <v>43048.724999999999</v>
      </c>
      <c r="J1906" s="1" t="s">
        <v>546</v>
      </c>
      <c r="K1906" s="39">
        <f t="shared" si="68"/>
        <v>0.1131944444423425</v>
      </c>
      <c r="L1906" s="15">
        <f t="shared" si="69"/>
        <v>0.1131944444423425</v>
      </c>
      <c r="M1906" s="16">
        <f>NETWORKDAYS.INTL(DATE(YEAR(H1906),MONTH(I1906),DAY(H1906)),DATE(YEAR(I1906),MONTH(I1906),DAY(I1906)),1,[1]LISTAFERIADOS!$B$2:$B$194)</f>
        <v>1</v>
      </c>
      <c r="N1906" s="17" t="str">
        <f>CONCATENATE(HOUR(Tabela132[[#This Row],[DATA INICIO]]),":",MINUTE(Tabela132[[#This Row],[DATA INICIO]]))</f>
        <v>14:41</v>
      </c>
      <c r="O1906" s="12"/>
    </row>
    <row r="1907" spans="1:15" ht="51" hidden="1" x14ac:dyDescent="0.25">
      <c r="A1907" s="30" t="s">
        <v>113</v>
      </c>
      <c r="B1907" s="1" t="s">
        <v>1179</v>
      </c>
      <c r="C1907" s="31" t="s">
        <v>222</v>
      </c>
      <c r="D1907" s="11" t="s">
        <v>1156</v>
      </c>
      <c r="E1907" s="59" t="str">
        <f>CONCATENATE(Tabela132[[#This Row],[TRAMITE_SETOR]],"_Atualiz")</f>
        <v xml:space="preserve"> SECGA  _Atualiz</v>
      </c>
      <c r="F1907" s="11" t="s">
        <v>1156</v>
      </c>
      <c r="G1907" s="19"/>
      <c r="H1907" s="33">
        <v>43048.724999999999</v>
      </c>
      <c r="I1907" s="33">
        <v>43048.806944444441</v>
      </c>
      <c r="J1907" s="1" t="s">
        <v>1708</v>
      </c>
      <c r="K1907" s="39">
        <f t="shared" si="68"/>
        <v>8.1944444442342501E-2</v>
      </c>
      <c r="L1907" s="15">
        <f t="shared" si="69"/>
        <v>8.1944444442342501E-2</v>
      </c>
      <c r="M1907" s="16">
        <f>NETWORKDAYS.INTL(DATE(YEAR(H1907),MONTH(I1907),DAY(H1907)),DATE(YEAR(I1907),MONTH(I1907),DAY(I1907)),1,[1]LISTAFERIADOS!$B$2:$B$194)</f>
        <v>1</v>
      </c>
      <c r="N1907" s="17" t="str">
        <f>CONCATENATE(HOUR(Tabela132[[#This Row],[DATA INICIO]]),":",MINUTE(Tabela132[[#This Row],[DATA INICIO]]))</f>
        <v>17:24</v>
      </c>
      <c r="O1907" s="12"/>
    </row>
    <row r="1908" spans="1:15" ht="51" hidden="1" x14ac:dyDescent="0.25">
      <c r="A1908" s="30" t="s">
        <v>113</v>
      </c>
      <c r="B1908" s="1" t="s">
        <v>1179</v>
      </c>
      <c r="C1908" s="31" t="s">
        <v>222</v>
      </c>
      <c r="D1908" s="11" t="s">
        <v>1161</v>
      </c>
      <c r="E1908" s="59" t="str">
        <f>CONCATENATE(Tabela132[[#This Row],[TRAMITE_SETOR]],"_Atualiz")</f>
        <v xml:space="preserve"> CLC  _Atualiz</v>
      </c>
      <c r="F1908" s="11" t="s">
        <v>1161</v>
      </c>
      <c r="G1908" s="19"/>
      <c r="H1908" s="33">
        <v>43048.806944444441</v>
      </c>
      <c r="I1908" s="33">
        <v>43049.734027777777</v>
      </c>
      <c r="J1908" s="1" t="s">
        <v>238</v>
      </c>
      <c r="K1908" s="39">
        <f t="shared" si="68"/>
        <v>0.92708333333575865</v>
      </c>
      <c r="L1908" s="15">
        <f t="shared" si="69"/>
        <v>0.92708333333575865</v>
      </c>
      <c r="M1908" s="16">
        <f>NETWORKDAYS.INTL(DATE(YEAR(H1908),MONTH(I1908),DAY(H1908)),DATE(YEAR(I1908),MONTH(I1908),DAY(I1908)),1,[1]LISTAFERIADOS!$B$2:$B$194)</f>
        <v>2</v>
      </c>
      <c r="N1908" s="17" t="str">
        <f>CONCATENATE(HOUR(Tabela132[[#This Row],[DATA INICIO]]),":",MINUTE(Tabela132[[#This Row],[DATA INICIO]]))</f>
        <v>19:22</v>
      </c>
      <c r="O1908" s="12"/>
    </row>
    <row r="1909" spans="1:15" ht="63.75" hidden="1" x14ac:dyDescent="0.25">
      <c r="A1909" s="30" t="s">
        <v>113</v>
      </c>
      <c r="B1909" s="1" t="s">
        <v>1179</v>
      </c>
      <c r="C1909" s="31" t="s">
        <v>222</v>
      </c>
      <c r="D1909" s="11" t="s">
        <v>1163</v>
      </c>
      <c r="E1909" s="59" t="str">
        <f>CONCATENATE(Tabela132[[#This Row],[TRAMITE_SETOR]],"_Atualiz")</f>
        <v xml:space="preserve"> SLIC  _Atualiz</v>
      </c>
      <c r="F1909" s="11" t="s">
        <v>1163</v>
      </c>
      <c r="G1909" s="19"/>
      <c r="H1909" s="33">
        <v>43049.734027777777</v>
      </c>
      <c r="I1909" s="33">
        <v>43055.592361111114</v>
      </c>
      <c r="J1909" s="1" t="s">
        <v>1025</v>
      </c>
      <c r="K1909" s="39">
        <f t="shared" si="68"/>
        <v>5.8583333333372138</v>
      </c>
      <c r="L1909" s="15">
        <f t="shared" si="69"/>
        <v>5.8583333333372138</v>
      </c>
      <c r="M1909" s="16">
        <f>NETWORKDAYS.INTL(DATE(YEAR(H1909),MONTH(I1909),DAY(H1909)),DATE(YEAR(I1909),MONTH(I1909),DAY(I1909)),1,[1]LISTAFERIADOS!$B$2:$B$194)</f>
        <v>5</v>
      </c>
      <c r="N1909" s="17" t="str">
        <f>CONCATENATE(HOUR(Tabela132[[#This Row],[DATA INICIO]]),":",MINUTE(Tabela132[[#This Row],[DATA INICIO]]))</f>
        <v>17:37</v>
      </c>
      <c r="O1909" s="12"/>
    </row>
    <row r="1910" spans="1:15" ht="63.75" hidden="1" x14ac:dyDescent="0.25">
      <c r="A1910" s="30" t="s">
        <v>113</v>
      </c>
      <c r="B1910" s="1" t="s">
        <v>1179</v>
      </c>
      <c r="C1910" s="31" t="s">
        <v>222</v>
      </c>
      <c r="D1910" s="11" t="s">
        <v>1164</v>
      </c>
      <c r="E1910" s="59" t="str">
        <f>CONCATENATE(Tabela132[[#This Row],[TRAMITE_SETOR]],"_Atualiz")</f>
        <v xml:space="preserve"> SCON  _Atualiz</v>
      </c>
      <c r="F1910" s="11" t="s">
        <v>1164</v>
      </c>
      <c r="G1910" s="19"/>
      <c r="H1910" s="33">
        <v>43055.592361111114</v>
      </c>
      <c r="I1910" s="33">
        <v>43061.797222222223</v>
      </c>
      <c r="J1910" s="1" t="s">
        <v>1849</v>
      </c>
      <c r="K1910" s="39">
        <f t="shared" si="68"/>
        <v>6.2048611111094942</v>
      </c>
      <c r="L1910" s="15">
        <f t="shared" si="69"/>
        <v>6.2048611111094942</v>
      </c>
      <c r="M1910" s="16">
        <f>NETWORKDAYS.INTL(DATE(YEAR(H1910),MONTH(I1910),DAY(H1910)),DATE(YEAR(I1910),MONTH(I1910),DAY(I1910)),1,[1]LISTAFERIADOS!$B$2:$B$194)</f>
        <v>5</v>
      </c>
      <c r="N1910" s="17" t="str">
        <f>CONCATENATE(HOUR(Tabela132[[#This Row],[DATA INICIO]]),":",MINUTE(Tabela132[[#This Row],[DATA INICIO]]))</f>
        <v>14:13</v>
      </c>
      <c r="O1910" s="12"/>
    </row>
    <row r="1911" spans="1:15" ht="63.75" hidden="1" x14ac:dyDescent="0.25">
      <c r="A1911" s="30" t="s">
        <v>113</v>
      </c>
      <c r="B1911" s="1" t="s">
        <v>1179</v>
      </c>
      <c r="C1911" s="31" t="s">
        <v>222</v>
      </c>
      <c r="D1911" s="11" t="s">
        <v>1163</v>
      </c>
      <c r="E1911" s="59" t="str">
        <f>CONCATENATE(Tabela132[[#This Row],[TRAMITE_SETOR]],"_Atualiz")</f>
        <v xml:space="preserve"> SLIC  _Atualiz</v>
      </c>
      <c r="F1911" s="11" t="s">
        <v>1163</v>
      </c>
      <c r="G1911" s="19"/>
      <c r="H1911" s="33">
        <v>43061.797222222223</v>
      </c>
      <c r="I1911" s="33">
        <v>43063.747916666667</v>
      </c>
      <c r="J1911" s="1" t="s">
        <v>1850</v>
      </c>
      <c r="K1911" s="39">
        <f t="shared" si="68"/>
        <v>1.9506944444437977</v>
      </c>
      <c r="L1911" s="15">
        <f t="shared" si="69"/>
        <v>1.9506944444437977</v>
      </c>
      <c r="M1911" s="16">
        <f>NETWORKDAYS.INTL(DATE(YEAR(H1911),MONTH(I1911),DAY(H1911)),DATE(YEAR(I1911),MONTH(I1911),DAY(I1911)),1,[1]LISTAFERIADOS!$B$2:$B$194)</f>
        <v>3</v>
      </c>
      <c r="N1911" s="17" t="str">
        <f>CONCATENATE(HOUR(Tabela132[[#This Row],[DATA INICIO]]),":",MINUTE(Tabela132[[#This Row],[DATA INICIO]]))</f>
        <v>19:8</v>
      </c>
      <c r="O1911" s="12"/>
    </row>
    <row r="1912" spans="1:15" ht="76.5" hidden="1" x14ac:dyDescent="0.25">
      <c r="A1912" s="30" t="s">
        <v>113</v>
      </c>
      <c r="B1912" s="1" t="s">
        <v>1179</v>
      </c>
      <c r="C1912" s="31" t="s">
        <v>222</v>
      </c>
      <c r="D1912" s="11" t="s">
        <v>1161</v>
      </c>
      <c r="E1912" s="59" t="str">
        <f>CONCATENATE(Tabela132[[#This Row],[TRAMITE_SETOR]],"_Atualiz")</f>
        <v xml:space="preserve"> CLC  _Atualiz</v>
      </c>
      <c r="F1912" s="11" t="s">
        <v>1161</v>
      </c>
      <c r="G1912" s="19"/>
      <c r="H1912" s="33">
        <v>43063.747916666667</v>
      </c>
      <c r="I1912" s="33">
        <v>43068.865972222222</v>
      </c>
      <c r="J1912" s="1" t="s">
        <v>550</v>
      </c>
      <c r="K1912" s="39">
        <f t="shared" si="68"/>
        <v>5.1180555555547471</v>
      </c>
      <c r="L1912" s="15">
        <f t="shared" si="69"/>
        <v>5.1180555555547471</v>
      </c>
      <c r="M1912" s="16">
        <f>NETWORKDAYS.INTL(DATE(YEAR(H1912),MONTH(I1912),DAY(H1912)),DATE(YEAR(I1912),MONTH(I1912),DAY(I1912)),1,[1]LISTAFERIADOS!$B$2:$B$194)</f>
        <v>4</v>
      </c>
      <c r="N1912" s="17" t="str">
        <f>CONCATENATE(HOUR(Tabela132[[#This Row],[DATA INICIO]]),":",MINUTE(Tabela132[[#This Row],[DATA INICIO]]))</f>
        <v>17:57</v>
      </c>
      <c r="O1912" s="12"/>
    </row>
    <row r="1913" spans="1:15" ht="102" hidden="1" x14ac:dyDescent="0.25">
      <c r="A1913" s="30" t="s">
        <v>113</v>
      </c>
      <c r="B1913" s="1" t="s">
        <v>1179</v>
      </c>
      <c r="C1913" s="31" t="s">
        <v>222</v>
      </c>
      <c r="D1913" s="11" t="s">
        <v>1156</v>
      </c>
      <c r="E1913" s="59" t="str">
        <f>CONCATENATE(Tabela132[[#This Row],[TRAMITE_SETOR]],"_Atualiz")</f>
        <v xml:space="preserve"> SECGA  _Atualiz</v>
      </c>
      <c r="F1913" s="11" t="s">
        <v>1156</v>
      </c>
      <c r="G1913" s="19"/>
      <c r="H1913" s="33">
        <v>43068.865972222222</v>
      </c>
      <c r="I1913" s="33">
        <v>43069.840277777781</v>
      </c>
      <c r="J1913" s="1" t="s">
        <v>1851</v>
      </c>
      <c r="K1913" s="39">
        <f t="shared" si="68"/>
        <v>0.97430555555911269</v>
      </c>
      <c r="L1913" s="15">
        <f t="shared" si="69"/>
        <v>0.97430555555911269</v>
      </c>
      <c r="M1913" s="16">
        <f>NETWORKDAYS.INTL(DATE(YEAR(H1913),MONTH(I1913),DAY(H1913)),DATE(YEAR(I1913),MONTH(I1913),DAY(I1913)),1,[1]LISTAFERIADOS!$B$2:$B$194)</f>
        <v>2</v>
      </c>
      <c r="N1913" s="17" t="str">
        <f>CONCATENATE(HOUR(Tabela132[[#This Row],[DATA INICIO]]),":",MINUTE(Tabela132[[#This Row],[DATA INICIO]]))</f>
        <v>20:47</v>
      </c>
      <c r="O1913" s="12"/>
    </row>
    <row r="1914" spans="1:15" ht="51" hidden="1" x14ac:dyDescent="0.25">
      <c r="A1914" s="30" t="s">
        <v>113</v>
      </c>
      <c r="B1914" s="1" t="s">
        <v>1179</v>
      </c>
      <c r="C1914" s="31" t="s">
        <v>222</v>
      </c>
      <c r="D1914" s="11" t="s">
        <v>1165</v>
      </c>
      <c r="E1914" s="59" t="str">
        <f>CONCATENATE(Tabela132[[#This Row],[TRAMITE_SETOR]],"_Atualiz")</f>
        <v xml:space="preserve"> CPL  _Atualiz</v>
      </c>
      <c r="F1914" s="11" t="s">
        <v>1165</v>
      </c>
      <c r="G1914" s="19"/>
      <c r="H1914" s="33">
        <v>43069.840277777781</v>
      </c>
      <c r="I1914" s="33">
        <v>43070.50277777778</v>
      </c>
      <c r="J1914" s="1" t="s">
        <v>1852</v>
      </c>
      <c r="K1914" s="39">
        <f t="shared" si="68"/>
        <v>0.66249999999854481</v>
      </c>
      <c r="L1914" s="15">
        <f t="shared" si="69"/>
        <v>0.66249999999854481</v>
      </c>
      <c r="M1914" s="16">
        <f>NETWORKDAYS.INTL(DATE(YEAR(H1914),MONTH(I1914),DAY(H1914)),DATE(YEAR(I1914),MONTH(I1914),DAY(I1914)),1,[1]LISTAFERIADOS!$B$2:$B$194)</f>
        <v>-21</v>
      </c>
      <c r="N1914" s="17" t="str">
        <f>CONCATENATE(HOUR(Tabela132[[#This Row],[DATA INICIO]]),":",MINUTE(Tabela132[[#This Row],[DATA INICIO]]))</f>
        <v>20:10</v>
      </c>
      <c r="O1914" s="12"/>
    </row>
    <row r="1915" spans="1:15" ht="38.25" hidden="1" x14ac:dyDescent="0.25">
      <c r="A1915" s="30" t="s">
        <v>113</v>
      </c>
      <c r="B1915" s="1" t="s">
        <v>1179</v>
      </c>
      <c r="C1915" s="31" t="s">
        <v>222</v>
      </c>
      <c r="D1915" s="11" t="s">
        <v>1166</v>
      </c>
      <c r="E1915" s="59" t="str">
        <f>CONCATENATE(Tabela132[[#This Row],[TRAMITE_SETOR]],"_Atualiz")</f>
        <v xml:space="preserve"> ASSDG  _Atualiz</v>
      </c>
      <c r="F1915" s="11" t="s">
        <v>1166</v>
      </c>
      <c r="G1915" s="19"/>
      <c r="H1915" s="33">
        <v>43070.50277777778</v>
      </c>
      <c r="I1915" s="33">
        <v>43073.611805555556</v>
      </c>
      <c r="J1915" s="1" t="s">
        <v>284</v>
      </c>
      <c r="K1915" s="39">
        <f t="shared" si="68"/>
        <v>3.109027777776646</v>
      </c>
      <c r="L1915" s="15">
        <f t="shared" si="69"/>
        <v>3.109027777776646</v>
      </c>
      <c r="M1915" s="16">
        <f>NETWORKDAYS.INTL(DATE(YEAR(H1915),MONTH(I1915),DAY(H1915)),DATE(YEAR(I1915),MONTH(I1915),DAY(I1915)),1,[1]LISTAFERIADOS!$B$2:$B$194)</f>
        <v>2</v>
      </c>
      <c r="N1915" s="17" t="str">
        <f>CONCATENATE(HOUR(Tabela132[[#This Row],[DATA INICIO]]),":",MINUTE(Tabela132[[#This Row],[DATA INICIO]]))</f>
        <v>12:4</v>
      </c>
      <c r="O1915" s="12"/>
    </row>
    <row r="1916" spans="1:15" ht="25.5" hidden="1" x14ac:dyDescent="0.25">
      <c r="A1916" s="30" t="s">
        <v>113</v>
      </c>
      <c r="B1916" s="1" t="s">
        <v>1179</v>
      </c>
      <c r="C1916" s="31" t="s">
        <v>222</v>
      </c>
      <c r="D1916" s="11" t="s">
        <v>1155</v>
      </c>
      <c r="E1916" s="59" t="str">
        <f>CONCATENATE(Tabela132[[#This Row],[TRAMITE_SETOR]],"_Atualiz")</f>
        <v xml:space="preserve"> DG  _Atualiz</v>
      </c>
      <c r="F1916" s="11" t="s">
        <v>1155</v>
      </c>
      <c r="G1916" s="19"/>
      <c r="H1916" s="33">
        <v>43073.611805555556</v>
      </c>
      <c r="I1916" s="33">
        <v>43073.725694444445</v>
      </c>
      <c r="J1916" s="1" t="s">
        <v>98</v>
      </c>
      <c r="K1916" s="39">
        <f t="shared" si="68"/>
        <v>0.11388888888905058</v>
      </c>
      <c r="L1916" s="15">
        <f t="shared" si="69"/>
        <v>0.11388888888905058</v>
      </c>
      <c r="M1916" s="16">
        <f>NETWORKDAYS.INTL(DATE(YEAR(H1916),MONTH(I1916),DAY(H1916)),DATE(YEAR(I1916),MONTH(I1916),DAY(I1916)),1,[1]LISTAFERIADOS!$B$2:$B$194)</f>
        <v>1</v>
      </c>
      <c r="N1916" s="17" t="str">
        <f>CONCATENATE(HOUR(Tabela132[[#This Row],[DATA INICIO]]),":",MINUTE(Tabela132[[#This Row],[DATA INICIO]]))</f>
        <v>14:41</v>
      </c>
      <c r="O1916" s="12"/>
    </row>
    <row r="1917" spans="1:15" ht="25.5" hidden="1" x14ac:dyDescent="0.25">
      <c r="A1917" s="30" t="s">
        <v>113</v>
      </c>
      <c r="B1917" s="1" t="s">
        <v>1179</v>
      </c>
      <c r="C1917" s="31" t="s">
        <v>222</v>
      </c>
      <c r="D1917" s="11" t="s">
        <v>1163</v>
      </c>
      <c r="E1917" s="59" t="str">
        <f>CONCATENATE(Tabela132[[#This Row],[TRAMITE_SETOR]],"_Atualiz")</f>
        <v xml:space="preserve"> SLIC  _Atualiz</v>
      </c>
      <c r="F1917" s="11" t="s">
        <v>1163</v>
      </c>
      <c r="G1917" s="19"/>
      <c r="H1917" s="33">
        <v>43073.725694444445</v>
      </c>
      <c r="I1917" s="33">
        <v>43074.574999999997</v>
      </c>
      <c r="J1917" s="1" t="s">
        <v>286</v>
      </c>
      <c r="K1917" s="39">
        <f t="shared" si="68"/>
        <v>0.84930555555183673</v>
      </c>
      <c r="L1917" s="15">
        <f t="shared" si="69"/>
        <v>0.84930555555183673</v>
      </c>
      <c r="M1917" s="16">
        <f>NETWORKDAYS.INTL(DATE(YEAR(H1917),MONTH(I1917),DAY(H1917)),DATE(YEAR(I1917),MONTH(I1917),DAY(I1917)),1,[1]LISTAFERIADOS!$B$2:$B$194)</f>
        <v>2</v>
      </c>
      <c r="N1917" s="17" t="str">
        <f>CONCATENATE(HOUR(Tabela132[[#This Row],[DATA INICIO]]),":",MINUTE(Tabela132[[#This Row],[DATA INICIO]]))</f>
        <v>17:25</v>
      </c>
      <c r="O1917" s="12"/>
    </row>
    <row r="1918" spans="1:15" ht="38.25" hidden="1" x14ac:dyDescent="0.25">
      <c r="A1918" s="30" t="s">
        <v>113</v>
      </c>
      <c r="B1918" s="1" t="s">
        <v>1179</v>
      </c>
      <c r="C1918" s="31" t="s">
        <v>222</v>
      </c>
      <c r="D1918" s="11" t="s">
        <v>1165</v>
      </c>
      <c r="E1918" s="59" t="str">
        <f>CONCATENATE(Tabela132[[#This Row],[TRAMITE_SETOR]],"_Atualiz")</f>
        <v xml:space="preserve"> CPL  _Atualiz</v>
      </c>
      <c r="F1918" s="11" t="s">
        <v>1165</v>
      </c>
      <c r="G1918" s="19"/>
      <c r="H1918" s="33">
        <v>43074.574999999997</v>
      </c>
      <c r="I1918" s="33">
        <v>43074.615972222222</v>
      </c>
      <c r="J1918" s="1" t="s">
        <v>1853</v>
      </c>
      <c r="K1918" s="39">
        <f t="shared" si="68"/>
        <v>4.0972222224809229E-2</v>
      </c>
      <c r="L1918" s="15">
        <f t="shared" si="69"/>
        <v>4.0972222224809229E-2</v>
      </c>
      <c r="M1918" s="16">
        <f>NETWORKDAYS.INTL(DATE(YEAR(H1918),MONTH(I1918),DAY(H1918)),DATE(YEAR(I1918),MONTH(I1918),DAY(I1918)),1,[1]LISTAFERIADOS!$B$2:$B$194)</f>
        <v>1</v>
      </c>
      <c r="N1918" s="17" t="str">
        <f>CONCATENATE(HOUR(Tabela132[[#This Row],[DATA INICIO]]),":",MINUTE(Tabela132[[#This Row],[DATA INICIO]]))</f>
        <v>13:48</v>
      </c>
      <c r="O1918" s="12"/>
    </row>
    <row r="1919" spans="1:15" ht="25.5" hidden="1" x14ac:dyDescent="0.25">
      <c r="A1919" s="30" t="s">
        <v>113</v>
      </c>
      <c r="B1919" s="1" t="s">
        <v>1179</v>
      </c>
      <c r="C1919" s="31" t="s">
        <v>222</v>
      </c>
      <c r="D1919" s="11" t="s">
        <v>1163</v>
      </c>
      <c r="E1919" s="59" t="str">
        <f>CONCATENATE(Tabela132[[#This Row],[TRAMITE_SETOR]],"_Atualiz")</f>
        <v xml:space="preserve"> SLIC  _Atualiz</v>
      </c>
      <c r="F1919" s="11" t="s">
        <v>1163</v>
      </c>
      <c r="G1919" s="19"/>
      <c r="H1919" s="33">
        <v>43074.615972222222</v>
      </c>
      <c r="I1919" s="33">
        <v>43075.584722222222</v>
      </c>
      <c r="J1919" s="1" t="s">
        <v>251</v>
      </c>
      <c r="K1919" s="39">
        <f t="shared" si="68"/>
        <v>0.96875</v>
      </c>
      <c r="L1919" s="15">
        <f t="shared" si="69"/>
        <v>0.96875</v>
      </c>
      <c r="M1919" s="16">
        <f>NETWORKDAYS.INTL(DATE(YEAR(H1919),MONTH(I1919),DAY(H1919)),DATE(YEAR(I1919),MONTH(I1919),DAY(I1919)),1,[1]LISTAFERIADOS!$B$2:$B$194)</f>
        <v>2</v>
      </c>
      <c r="N1919" s="17" t="str">
        <f>CONCATENATE(HOUR(Tabela132[[#This Row],[DATA INICIO]]),":",MINUTE(Tabela132[[#This Row],[DATA INICIO]]))</f>
        <v>14:47</v>
      </c>
      <c r="O1919" s="12"/>
    </row>
    <row r="1920" spans="1:15" ht="76.5" hidden="1" x14ac:dyDescent="0.25">
      <c r="A1920" s="30" t="s">
        <v>113</v>
      </c>
      <c r="B1920" s="1" t="s">
        <v>1179</v>
      </c>
      <c r="C1920" s="31" t="s">
        <v>222</v>
      </c>
      <c r="D1920" s="11" t="s">
        <v>1165</v>
      </c>
      <c r="E1920" s="59" t="str">
        <f>CONCATENATE(Tabela132[[#This Row],[TRAMITE_SETOR]],"_Atualiz")</f>
        <v xml:space="preserve"> CPL  _Atualiz</v>
      </c>
      <c r="F1920" s="11" t="s">
        <v>1165</v>
      </c>
      <c r="G1920" s="19"/>
      <c r="H1920" s="33">
        <v>43075.584722222222</v>
      </c>
      <c r="I1920" s="33">
        <v>43089.629166666666</v>
      </c>
      <c r="J1920" s="1" t="s">
        <v>1854</v>
      </c>
      <c r="K1920" s="39">
        <f t="shared" si="68"/>
        <v>14.044444444443798</v>
      </c>
      <c r="L1920" s="15">
        <f t="shared" si="69"/>
        <v>14.044444444443798</v>
      </c>
      <c r="M1920" s="16">
        <f>NETWORKDAYS.INTL(DATE(YEAR(H1920),MONTH(I1920),DAY(H1920)),DATE(YEAR(I1920),MONTH(I1920),DAY(I1920)),1,[1]LISTAFERIADOS!$B$2:$B$194)</f>
        <v>11</v>
      </c>
      <c r="N1920" s="17" t="str">
        <f>CONCATENATE(HOUR(Tabela132[[#This Row],[DATA INICIO]]),":",MINUTE(Tabela132[[#This Row],[DATA INICIO]]))</f>
        <v>14:2</v>
      </c>
      <c r="O1920" s="12"/>
    </row>
    <row r="1921" spans="1:15" ht="51" hidden="1" x14ac:dyDescent="0.25">
      <c r="A1921" s="30" t="s">
        <v>113</v>
      </c>
      <c r="B1921" s="1" t="s">
        <v>1179</v>
      </c>
      <c r="C1921" s="31" t="s">
        <v>222</v>
      </c>
      <c r="D1921" s="11" t="s">
        <v>1166</v>
      </c>
      <c r="E1921" s="59" t="str">
        <f>CONCATENATE(Tabela132[[#This Row],[TRAMITE_SETOR]],"_Atualiz")</f>
        <v xml:space="preserve"> ASSDG  _Atualiz</v>
      </c>
      <c r="F1921" s="11" t="s">
        <v>1166</v>
      </c>
      <c r="G1921" s="19"/>
      <c r="H1921" s="33">
        <v>43089.629166666666</v>
      </c>
      <c r="I1921" s="33">
        <v>43090.546527777777</v>
      </c>
      <c r="J1921" s="1" t="s">
        <v>440</v>
      </c>
      <c r="K1921" s="39">
        <f t="shared" si="68"/>
        <v>0.91736111111094942</v>
      </c>
      <c r="L1921" s="15">
        <f t="shared" si="69"/>
        <v>0.91736111111094942</v>
      </c>
      <c r="M1921" s="16">
        <f>NETWORKDAYS.INTL(DATE(YEAR(H1921),MONTH(I1921),DAY(H1921)),DATE(YEAR(I1921),MONTH(I1921),DAY(I1921)),1,[1]LISTAFERIADOS!$B$2:$B$194)</f>
        <v>2</v>
      </c>
      <c r="N1921" s="17" t="str">
        <f>CONCATENATE(HOUR(Tabela132[[#This Row],[DATA INICIO]]),":",MINUTE(Tabela132[[#This Row],[DATA INICIO]]))</f>
        <v>15:6</v>
      </c>
      <c r="O1921" s="12"/>
    </row>
    <row r="1922" spans="1:15" ht="25.5" hidden="1" x14ac:dyDescent="0.25">
      <c r="A1922" s="30" t="s">
        <v>113</v>
      </c>
      <c r="B1922" s="1" t="s">
        <v>1179</v>
      </c>
      <c r="C1922" s="31" t="s">
        <v>222</v>
      </c>
      <c r="D1922" s="11" t="s">
        <v>1155</v>
      </c>
      <c r="E1922" s="59" t="str">
        <f>CONCATENATE(Tabela132[[#This Row],[TRAMITE_SETOR]],"_Atualiz")</f>
        <v xml:space="preserve"> DG  _Atualiz</v>
      </c>
      <c r="F1922" s="11" t="s">
        <v>1155</v>
      </c>
      <c r="G1922" s="19"/>
      <c r="H1922" s="33">
        <v>43090.546527777777</v>
      </c>
      <c r="I1922" s="33">
        <v>43090.557638888888</v>
      </c>
      <c r="J1922" s="1" t="s">
        <v>98</v>
      </c>
      <c r="K1922" s="39">
        <f t="shared" si="68"/>
        <v>1.1111111110949423E-2</v>
      </c>
      <c r="L1922" s="15">
        <f t="shared" si="69"/>
        <v>1.1111111110949423E-2</v>
      </c>
      <c r="M1922" s="16">
        <f>NETWORKDAYS.INTL(DATE(YEAR(H1922),MONTH(I1922),DAY(H1922)),DATE(YEAR(I1922),MONTH(I1922),DAY(I1922)),1,[1]LISTAFERIADOS!$B$2:$B$194)</f>
        <v>1</v>
      </c>
      <c r="N1922" s="17" t="str">
        <f>CONCATENATE(HOUR(Tabela132[[#This Row],[DATA INICIO]]),":",MINUTE(Tabela132[[#This Row],[DATA INICIO]]))</f>
        <v>13:7</v>
      </c>
      <c r="O1922" s="12"/>
    </row>
    <row r="1923" spans="1:15" ht="25.5" hidden="1" x14ac:dyDescent="0.25">
      <c r="A1923" s="30" t="s">
        <v>113</v>
      </c>
      <c r="B1923" s="1" t="s">
        <v>1179</v>
      </c>
      <c r="C1923" s="31" t="s">
        <v>222</v>
      </c>
      <c r="D1923" s="11" t="s">
        <v>1166</v>
      </c>
      <c r="E1923" s="59" t="str">
        <f>CONCATENATE(Tabela132[[#This Row],[TRAMITE_SETOR]],"_Atualiz")</f>
        <v xml:space="preserve"> ASSDG  _Atualiz</v>
      </c>
      <c r="F1923" s="11" t="s">
        <v>1166</v>
      </c>
      <c r="G1923" s="19"/>
      <c r="H1923" s="33">
        <v>43090.557638888888</v>
      </c>
      <c r="I1923" s="33">
        <v>43090.560416666667</v>
      </c>
      <c r="J1923" s="1" t="s">
        <v>1855</v>
      </c>
      <c r="K1923" s="39">
        <f t="shared" si="68"/>
        <v>2.7777777795563452E-3</v>
      </c>
      <c r="L1923" s="15">
        <f t="shared" si="69"/>
        <v>2.7777777795563452E-3</v>
      </c>
      <c r="M1923" s="16">
        <f>NETWORKDAYS.INTL(DATE(YEAR(H1923),MONTH(I1923),DAY(H1923)),DATE(YEAR(I1923),MONTH(I1923),DAY(I1923)),1,[1]LISTAFERIADOS!$B$2:$B$194)</f>
        <v>1</v>
      </c>
      <c r="N1923" s="17" t="str">
        <f>CONCATENATE(HOUR(Tabela132[[#This Row],[DATA INICIO]]),":",MINUTE(Tabela132[[#This Row],[DATA INICIO]]))</f>
        <v>13:23</v>
      </c>
      <c r="O1923" s="12"/>
    </row>
    <row r="1924" spans="1:15" ht="25.5" hidden="1" x14ac:dyDescent="0.25">
      <c r="A1924" s="30" t="s">
        <v>113</v>
      </c>
      <c r="B1924" s="1" t="s">
        <v>1179</v>
      </c>
      <c r="C1924" s="31" t="s">
        <v>222</v>
      </c>
      <c r="D1924" s="11" t="s">
        <v>1155</v>
      </c>
      <c r="E1924" s="59" t="str">
        <f>CONCATENATE(Tabela132[[#This Row],[TRAMITE_SETOR]],"_Atualiz")</f>
        <v xml:space="preserve"> DG  _Atualiz</v>
      </c>
      <c r="F1924" s="11" t="s">
        <v>1155</v>
      </c>
      <c r="G1924" s="19"/>
      <c r="H1924" s="33">
        <v>43090.560416666667</v>
      </c>
      <c r="I1924" s="33">
        <v>43090.694444444445</v>
      </c>
      <c r="J1924" s="1" t="s">
        <v>98</v>
      </c>
      <c r="K1924" s="39">
        <f t="shared" si="68"/>
        <v>0.13402777777810115</v>
      </c>
      <c r="L1924" s="15">
        <f t="shared" si="69"/>
        <v>0.13402777777810115</v>
      </c>
      <c r="M1924" s="16">
        <f>NETWORKDAYS.INTL(DATE(YEAR(H1924),MONTH(I1924),DAY(H1924)),DATE(YEAR(I1924),MONTH(I1924),DAY(I1924)),1,[1]LISTAFERIADOS!$B$2:$B$194)</f>
        <v>1</v>
      </c>
      <c r="N1924" s="17" t="str">
        <f>CONCATENATE(HOUR(Tabela132[[#This Row],[DATA INICIO]]),":",MINUTE(Tabela132[[#This Row],[DATA INICIO]]))</f>
        <v>13:27</v>
      </c>
      <c r="O1924" s="12"/>
    </row>
    <row r="1925" spans="1:15" ht="25.5" hidden="1" x14ac:dyDescent="0.25">
      <c r="A1925" s="34" t="s">
        <v>113</v>
      </c>
      <c r="B1925" s="38" t="s">
        <v>1179</v>
      </c>
      <c r="C1925" s="36" t="s">
        <v>222</v>
      </c>
      <c r="D1925" s="11" t="s">
        <v>1167</v>
      </c>
      <c r="E1925" s="60" t="str">
        <f>CONCATENATE(Tabela132[[#This Row],[TRAMITE_SETOR]],"_Atualiz")</f>
        <v xml:space="preserve"> COC  _Atualiz</v>
      </c>
      <c r="F1925" s="11" t="s">
        <v>1167</v>
      </c>
      <c r="G1925" s="19"/>
      <c r="H1925" s="37">
        <v>43090.694444444445</v>
      </c>
      <c r="I1925" s="37">
        <v>43090.728472222225</v>
      </c>
      <c r="J1925" s="38" t="s">
        <v>99</v>
      </c>
      <c r="K1925" s="39">
        <f t="shared" si="68"/>
        <v>3.4027777779556345E-2</v>
      </c>
      <c r="L1925" s="44">
        <f t="shared" si="69"/>
        <v>3.4027777779556345E-2</v>
      </c>
      <c r="M1925" s="16">
        <f>NETWORKDAYS.INTL(DATE(YEAR(H1925),MONTH(I1925),DAY(H1925)),DATE(YEAR(I1925),MONTH(I1925),DAY(I1925)),1,[1]LISTAFERIADOS!$B$2:$B$194)</f>
        <v>1</v>
      </c>
      <c r="N1925" s="17" t="str">
        <f>CONCATENATE(HOUR(Tabela132[[#This Row],[DATA INICIO]]),":",MINUTE(Tabela132[[#This Row],[DATA INICIO]]))</f>
        <v>16:40</v>
      </c>
      <c r="O1925" s="12"/>
    </row>
    <row r="1926" spans="1:15" hidden="1" x14ac:dyDescent="0.25">
      <c r="A1926" s="30"/>
      <c r="B1926" s="1"/>
      <c r="C1926" s="31"/>
      <c r="D1926" s="11"/>
      <c r="E1926" s="59"/>
      <c r="F1926" s="12"/>
      <c r="G1926" s="19"/>
      <c r="H1926" s="33"/>
      <c r="I1926" s="33"/>
      <c r="J1926" s="1"/>
      <c r="K1926" s="39"/>
      <c r="L1926" s="15"/>
      <c r="M1926" s="16"/>
      <c r="N1926" s="17"/>
      <c r="O1926" s="12"/>
    </row>
    <row r="1927" spans="1:15" hidden="1" x14ac:dyDescent="0.25">
      <c r="A1927" s="30"/>
      <c r="B1927" s="1"/>
      <c r="C1927" s="31"/>
      <c r="D1927" s="11"/>
      <c r="E1927" s="59"/>
      <c r="F1927" s="12"/>
      <c r="G1927" s="19"/>
      <c r="H1927" s="33"/>
      <c r="I1927" s="33"/>
      <c r="J1927" s="1"/>
      <c r="K1927" s="39"/>
      <c r="L1927" s="15"/>
      <c r="M1927" s="16"/>
      <c r="N1927" s="17"/>
      <c r="O1927" s="12"/>
    </row>
    <row r="1928" spans="1:15" hidden="1" x14ac:dyDescent="0.25">
      <c r="A1928" s="30"/>
      <c r="B1928" s="1"/>
      <c r="C1928" s="31"/>
      <c r="D1928" s="11"/>
      <c r="E1928" s="59"/>
      <c r="F1928" s="12"/>
      <c r="G1928" s="19"/>
      <c r="H1928" s="33"/>
      <c r="I1928" s="33"/>
      <c r="J1928" s="1"/>
      <c r="K1928" s="39"/>
      <c r="L1928" s="15"/>
      <c r="M1928" s="16"/>
      <c r="N1928" s="17"/>
      <c r="O1928" s="12"/>
    </row>
    <row r="1929" spans="1:15" hidden="1" x14ac:dyDescent="0.25">
      <c r="A1929" s="30"/>
      <c r="B1929" s="1"/>
      <c r="C1929" s="31"/>
      <c r="D1929" s="11"/>
      <c r="E1929" s="59"/>
      <c r="F1929" s="12"/>
      <c r="G1929" s="19"/>
      <c r="H1929" s="33"/>
      <c r="I1929" s="33"/>
      <c r="J1929" s="1"/>
      <c r="K1929" s="39"/>
      <c r="L1929" s="15"/>
      <c r="M1929" s="16"/>
      <c r="N1929" s="17"/>
      <c r="O1929" s="12"/>
    </row>
    <row r="1930" spans="1:15" hidden="1" x14ac:dyDescent="0.25">
      <c r="A1930" s="30"/>
      <c r="B1930" s="1"/>
      <c r="C1930" s="31"/>
      <c r="D1930" s="11"/>
      <c r="E1930" s="59"/>
      <c r="F1930" s="12"/>
      <c r="G1930" s="19"/>
      <c r="H1930" s="33"/>
      <c r="I1930" s="33"/>
      <c r="J1930" s="1"/>
      <c r="K1930" s="39"/>
      <c r="L1930" s="15"/>
      <c r="M1930" s="16"/>
      <c r="N1930" s="17"/>
      <c r="O1930" s="12"/>
    </row>
    <row r="1931" spans="1:15" hidden="1" x14ac:dyDescent="0.25">
      <c r="A1931" s="30"/>
      <c r="B1931" s="1"/>
      <c r="C1931" s="31"/>
      <c r="D1931" s="11"/>
      <c r="E1931" s="59"/>
      <c r="F1931" s="12"/>
      <c r="G1931" s="19"/>
      <c r="H1931" s="33"/>
      <c r="I1931" s="33"/>
      <c r="J1931" s="1"/>
      <c r="K1931" s="39"/>
      <c r="L1931" s="15"/>
      <c r="M1931" s="16"/>
      <c r="N1931" s="17"/>
      <c r="O1931" s="12"/>
    </row>
    <row r="1932" spans="1:15" hidden="1" x14ac:dyDescent="0.25">
      <c r="A1932" s="30"/>
      <c r="B1932" s="1"/>
      <c r="C1932" s="31"/>
      <c r="D1932" s="11"/>
      <c r="E1932" s="59"/>
      <c r="F1932" s="12"/>
      <c r="G1932" s="19"/>
      <c r="H1932" s="33"/>
      <c r="I1932" s="33"/>
      <c r="J1932" s="1"/>
      <c r="K1932" s="39"/>
      <c r="L1932" s="15"/>
      <c r="M1932" s="16"/>
      <c r="N1932" s="17"/>
      <c r="O1932" s="12"/>
    </row>
    <row r="1933" spans="1:15" hidden="1" x14ac:dyDescent="0.25">
      <c r="A1933" s="30"/>
      <c r="B1933" s="1"/>
      <c r="C1933" s="31"/>
      <c r="D1933" s="11"/>
      <c r="E1933" s="59"/>
      <c r="F1933" s="12"/>
      <c r="G1933" s="19"/>
      <c r="H1933" s="33"/>
      <c r="I1933" s="33"/>
      <c r="J1933" s="1"/>
      <c r="K1933" s="39"/>
      <c r="L1933" s="15"/>
      <c r="M1933" s="16"/>
      <c r="N1933" s="17"/>
      <c r="O1933" s="12"/>
    </row>
    <row r="1934" spans="1:15" hidden="1" x14ac:dyDescent="0.25">
      <c r="A1934" s="30"/>
      <c r="B1934" s="1"/>
      <c r="C1934" s="31"/>
      <c r="D1934" s="11"/>
      <c r="E1934" s="59"/>
      <c r="F1934" s="11"/>
      <c r="G1934" s="19"/>
      <c r="H1934" s="33"/>
      <c r="I1934" s="33"/>
      <c r="J1934" s="1"/>
      <c r="K1934" s="39"/>
      <c r="L1934" s="15"/>
      <c r="M1934" s="16"/>
      <c r="N1934" s="17"/>
      <c r="O1934" s="12"/>
    </row>
    <row r="1935" spans="1:15" hidden="1" x14ac:dyDescent="0.25">
      <c r="A1935" s="30"/>
      <c r="B1935" s="1"/>
      <c r="C1935" s="31"/>
      <c r="D1935" s="11"/>
      <c r="E1935" s="59"/>
      <c r="F1935" s="11"/>
      <c r="G1935" s="19"/>
      <c r="H1935" s="33"/>
      <c r="I1935" s="33"/>
      <c r="J1935" s="1"/>
      <c r="K1935" s="39"/>
      <c r="L1935" s="15"/>
      <c r="M1935" s="16"/>
      <c r="N1935" s="17"/>
      <c r="O1935" s="12"/>
    </row>
    <row r="1936" spans="1:15" hidden="1" x14ac:dyDescent="0.25">
      <c r="A1936" s="30"/>
      <c r="B1936" s="1"/>
      <c r="C1936" s="31"/>
      <c r="D1936" s="11"/>
      <c r="E1936" s="59"/>
      <c r="F1936" s="11"/>
      <c r="G1936" s="19"/>
      <c r="H1936" s="33"/>
      <c r="I1936" s="33"/>
      <c r="J1936" s="1"/>
      <c r="K1936" s="39"/>
      <c r="L1936" s="15"/>
      <c r="M1936" s="16"/>
      <c r="N1936" s="17"/>
      <c r="O1936" s="12"/>
    </row>
    <row r="1937" spans="1:15" hidden="1" x14ac:dyDescent="0.25">
      <c r="A1937" s="30"/>
      <c r="B1937" s="1"/>
      <c r="C1937" s="31"/>
      <c r="D1937" s="11"/>
      <c r="E1937" s="59"/>
      <c r="F1937" s="11"/>
      <c r="G1937" s="19"/>
      <c r="H1937" s="33"/>
      <c r="I1937" s="33"/>
      <c r="J1937" s="1"/>
      <c r="K1937" s="39"/>
      <c r="L1937" s="15"/>
      <c r="M1937" s="16"/>
      <c r="N1937" s="17"/>
      <c r="O1937" s="12"/>
    </row>
    <row r="1938" spans="1:15" hidden="1" x14ac:dyDescent="0.25">
      <c r="A1938" s="30"/>
      <c r="B1938" s="1"/>
      <c r="C1938" s="31"/>
      <c r="D1938" s="11"/>
      <c r="E1938" s="59"/>
      <c r="F1938" s="11"/>
      <c r="G1938" s="19"/>
      <c r="H1938" s="33"/>
      <c r="I1938" s="33"/>
      <c r="J1938" s="1"/>
      <c r="K1938" s="39"/>
      <c r="L1938" s="15"/>
      <c r="M1938" s="16"/>
      <c r="N1938" s="17"/>
      <c r="O1938" s="12"/>
    </row>
    <row r="1939" spans="1:15" hidden="1" x14ac:dyDescent="0.25">
      <c r="A1939" s="30"/>
      <c r="B1939" s="1"/>
      <c r="C1939" s="31"/>
      <c r="D1939" s="11"/>
      <c r="E1939" s="59"/>
      <c r="F1939" s="11"/>
      <c r="G1939" s="19"/>
      <c r="H1939" s="33"/>
      <c r="I1939" s="33"/>
      <c r="J1939" s="1"/>
      <c r="K1939" s="39"/>
      <c r="L1939" s="15"/>
      <c r="M1939" s="16"/>
      <c r="N1939" s="17"/>
      <c r="O1939" s="12"/>
    </row>
    <row r="1940" spans="1:15" hidden="1" x14ac:dyDescent="0.25">
      <c r="A1940" s="30"/>
      <c r="B1940" s="1"/>
      <c r="C1940" s="31"/>
      <c r="D1940" s="11"/>
      <c r="E1940" s="59"/>
      <c r="F1940" s="11"/>
      <c r="G1940" s="19"/>
      <c r="H1940" s="33"/>
      <c r="I1940" s="33"/>
      <c r="J1940" s="1"/>
      <c r="K1940" s="39"/>
      <c r="L1940" s="15"/>
      <c r="M1940" s="16"/>
      <c r="N1940" s="17"/>
      <c r="O1940" s="12"/>
    </row>
    <row r="1941" spans="1:15" hidden="1" x14ac:dyDescent="0.25">
      <c r="A1941" s="30"/>
      <c r="B1941" s="1"/>
      <c r="C1941" s="31"/>
      <c r="D1941" s="11"/>
      <c r="E1941" s="59"/>
      <c r="F1941" s="11"/>
      <c r="G1941" s="19"/>
      <c r="H1941" s="33"/>
      <c r="I1941" s="33"/>
      <c r="J1941" s="1"/>
      <c r="K1941" s="39"/>
      <c r="L1941" s="15"/>
      <c r="M1941" s="16"/>
      <c r="N1941" s="17"/>
      <c r="O1941" s="12"/>
    </row>
    <row r="1942" spans="1:15" hidden="1" x14ac:dyDescent="0.25">
      <c r="A1942" s="30"/>
      <c r="B1942" s="1"/>
      <c r="C1942" s="31"/>
      <c r="D1942" s="11"/>
      <c r="E1942" s="59"/>
      <c r="F1942" s="11"/>
      <c r="G1942" s="19"/>
      <c r="H1942" s="33"/>
      <c r="I1942" s="33"/>
      <c r="J1942" s="1"/>
      <c r="K1942" s="39"/>
      <c r="L1942" s="15"/>
      <c r="M1942" s="16"/>
      <c r="N1942" s="17"/>
      <c r="O1942" s="12"/>
    </row>
    <row r="1943" spans="1:15" hidden="1" x14ac:dyDescent="0.25">
      <c r="A1943" s="30"/>
      <c r="B1943" s="1"/>
      <c r="C1943" s="31"/>
      <c r="D1943" s="11"/>
      <c r="E1943" s="59"/>
      <c r="F1943" s="11"/>
      <c r="G1943" s="19"/>
      <c r="H1943" s="33"/>
      <c r="I1943" s="33"/>
      <c r="J1943" s="1"/>
      <c r="K1943" s="39"/>
      <c r="L1943" s="15"/>
      <c r="M1943" s="16"/>
      <c r="N1943" s="17"/>
      <c r="O1943" s="12"/>
    </row>
    <row r="1944" spans="1:15" hidden="1" x14ac:dyDescent="0.25">
      <c r="A1944" s="30"/>
      <c r="B1944" s="1"/>
      <c r="C1944" s="31"/>
      <c r="D1944" s="11"/>
      <c r="E1944" s="59"/>
      <c r="F1944" s="11"/>
      <c r="G1944" s="19"/>
      <c r="H1944" s="33"/>
      <c r="I1944" s="33"/>
      <c r="J1944" s="1"/>
      <c r="K1944" s="39"/>
      <c r="L1944" s="15"/>
      <c r="M1944" s="16"/>
      <c r="N1944" s="17"/>
      <c r="O1944" s="12"/>
    </row>
    <row r="1945" spans="1:15" hidden="1" x14ac:dyDescent="0.25">
      <c r="A1945" s="30"/>
      <c r="B1945" s="1"/>
      <c r="C1945" s="31"/>
      <c r="D1945" s="11"/>
      <c r="E1945" s="59"/>
      <c r="F1945" s="11"/>
      <c r="G1945" s="19"/>
      <c r="H1945" s="33"/>
      <c r="I1945" s="33"/>
      <c r="J1945" s="1"/>
      <c r="K1945" s="39"/>
      <c r="L1945" s="15"/>
      <c r="M1945" s="16"/>
      <c r="N1945" s="17"/>
      <c r="O1945" s="12"/>
    </row>
    <row r="1946" spans="1:15" hidden="1" x14ac:dyDescent="0.25">
      <c r="A1946" s="34" t="s">
        <v>113</v>
      </c>
      <c r="B1946" s="38" t="s">
        <v>1180</v>
      </c>
      <c r="C1946" s="36"/>
      <c r="D1946" s="11"/>
      <c r="E1946" s="60"/>
      <c r="F1946" s="11"/>
      <c r="G1946" s="19"/>
      <c r="H1946" s="37"/>
      <c r="I1946" s="37"/>
      <c r="J1946" s="38"/>
      <c r="K1946" s="39"/>
      <c r="L1946" s="44"/>
      <c r="M1946" s="16"/>
      <c r="N1946" s="17"/>
      <c r="O1946" s="12"/>
    </row>
    <row r="1947" spans="1:15" hidden="1" x14ac:dyDescent="0.25">
      <c r="A1947" s="30"/>
      <c r="B1947" s="1"/>
      <c r="C1947" s="31"/>
      <c r="D1947" s="11"/>
      <c r="E1947" s="59"/>
      <c r="F1947" s="12"/>
      <c r="G1947" s="19"/>
      <c r="H1947" s="33"/>
      <c r="I1947" s="33"/>
      <c r="J1947" s="1"/>
      <c r="K1947" s="39"/>
      <c r="L1947" s="15"/>
      <c r="M1947" s="16"/>
      <c r="N1947" s="17"/>
      <c r="O1947" s="12"/>
    </row>
    <row r="1948" spans="1:15" hidden="1" x14ac:dyDescent="0.25">
      <c r="A1948" s="30"/>
      <c r="B1948" s="1"/>
      <c r="C1948" s="31"/>
      <c r="D1948" s="11"/>
      <c r="E1948" s="59"/>
      <c r="F1948" s="12"/>
      <c r="G1948" s="19"/>
      <c r="H1948" s="33"/>
      <c r="I1948" s="33"/>
      <c r="J1948" s="1"/>
      <c r="K1948" s="39"/>
      <c r="L1948" s="15"/>
      <c r="M1948" s="16"/>
      <c r="N1948" s="17"/>
      <c r="O1948" s="12"/>
    </row>
    <row r="1949" spans="1:15" hidden="1" x14ac:dyDescent="0.25">
      <c r="A1949" s="30"/>
      <c r="B1949" s="1"/>
      <c r="C1949" s="31"/>
      <c r="D1949" s="11"/>
      <c r="E1949" s="59"/>
      <c r="F1949" s="12"/>
      <c r="G1949" s="19"/>
      <c r="H1949" s="33"/>
      <c r="I1949" s="33"/>
      <c r="J1949" s="1"/>
      <c r="K1949" s="39"/>
      <c r="L1949" s="15"/>
      <c r="M1949" s="16"/>
      <c r="N1949" s="17"/>
      <c r="O1949" s="12"/>
    </row>
    <row r="1950" spans="1:15" hidden="1" x14ac:dyDescent="0.25">
      <c r="A1950" s="30"/>
      <c r="B1950" s="1"/>
      <c r="C1950" s="31"/>
      <c r="D1950" s="11"/>
      <c r="E1950" s="59"/>
      <c r="F1950" s="12"/>
      <c r="G1950" s="19"/>
      <c r="H1950" s="33"/>
      <c r="I1950" s="33"/>
      <c r="J1950" s="1"/>
      <c r="K1950" s="39"/>
      <c r="L1950" s="15"/>
      <c r="M1950" s="16"/>
      <c r="N1950" s="17"/>
      <c r="O1950" s="12"/>
    </row>
    <row r="1951" spans="1:15" hidden="1" x14ac:dyDescent="0.25">
      <c r="A1951" s="30"/>
      <c r="B1951" s="1"/>
      <c r="C1951" s="31"/>
      <c r="D1951" s="11"/>
      <c r="E1951" s="59"/>
      <c r="F1951" s="12"/>
      <c r="G1951" s="19"/>
      <c r="H1951" s="33"/>
      <c r="I1951" s="33"/>
      <c r="J1951" s="1"/>
      <c r="K1951" s="39"/>
      <c r="L1951" s="15"/>
      <c r="M1951" s="16"/>
      <c r="N1951" s="17"/>
      <c r="O1951" s="12"/>
    </row>
    <row r="1952" spans="1:15" hidden="1" x14ac:dyDescent="0.25">
      <c r="A1952" s="30"/>
      <c r="B1952" s="1"/>
      <c r="C1952" s="31"/>
      <c r="D1952" s="11"/>
      <c r="E1952" s="59"/>
      <c r="F1952" s="12"/>
      <c r="G1952" s="19"/>
      <c r="H1952" s="33"/>
      <c r="I1952" s="33"/>
      <c r="J1952" s="1"/>
      <c r="K1952" s="39"/>
      <c r="L1952" s="15"/>
      <c r="M1952" s="16"/>
      <c r="N1952" s="17"/>
      <c r="O1952" s="12"/>
    </row>
    <row r="1953" spans="1:15" hidden="1" x14ac:dyDescent="0.25">
      <c r="A1953" s="30"/>
      <c r="B1953" s="1"/>
      <c r="C1953" s="31"/>
      <c r="D1953" s="11"/>
      <c r="E1953" s="59"/>
      <c r="F1953" s="12"/>
      <c r="G1953" s="19"/>
      <c r="H1953" s="33"/>
      <c r="I1953" s="33"/>
      <c r="J1953" s="1"/>
      <c r="K1953" s="39"/>
      <c r="L1953" s="15"/>
      <c r="M1953" s="16"/>
      <c r="N1953" s="17"/>
      <c r="O1953" s="12"/>
    </row>
    <row r="1954" spans="1:15" hidden="1" x14ac:dyDescent="0.25">
      <c r="A1954" s="30"/>
      <c r="B1954" s="1"/>
      <c r="C1954" s="31"/>
      <c r="D1954" s="11"/>
      <c r="E1954" s="59"/>
      <c r="F1954" s="11"/>
      <c r="G1954" s="19"/>
      <c r="H1954" s="33"/>
      <c r="I1954" s="33"/>
      <c r="J1954" s="1"/>
      <c r="K1954" s="39"/>
      <c r="L1954" s="15"/>
      <c r="M1954" s="16"/>
      <c r="N1954" s="17"/>
      <c r="O1954" s="12"/>
    </row>
    <row r="1955" spans="1:15" hidden="1" x14ac:dyDescent="0.25">
      <c r="A1955" s="30"/>
      <c r="B1955" s="1"/>
      <c r="C1955" s="31"/>
      <c r="D1955" s="11"/>
      <c r="E1955" s="59"/>
      <c r="F1955" s="11"/>
      <c r="G1955" s="19"/>
      <c r="H1955" s="33"/>
      <c r="I1955" s="33"/>
      <c r="J1955" s="1"/>
      <c r="K1955" s="39"/>
      <c r="L1955" s="15"/>
      <c r="M1955" s="16"/>
      <c r="N1955" s="17"/>
      <c r="O1955" s="12"/>
    </row>
    <row r="1956" spans="1:15" hidden="1" x14ac:dyDescent="0.25">
      <c r="A1956" s="30"/>
      <c r="B1956" s="1"/>
      <c r="C1956" s="31"/>
      <c r="D1956" s="11"/>
      <c r="E1956" s="59"/>
      <c r="F1956" s="11"/>
      <c r="G1956" s="19"/>
      <c r="H1956" s="33"/>
      <c r="I1956" s="33"/>
      <c r="J1956" s="1"/>
      <c r="K1956" s="39"/>
      <c r="L1956" s="15"/>
      <c r="M1956" s="16"/>
      <c r="N1956" s="17"/>
      <c r="O1956" s="12"/>
    </row>
    <row r="1957" spans="1:15" hidden="1" x14ac:dyDescent="0.25">
      <c r="A1957" s="30"/>
      <c r="B1957" s="1"/>
      <c r="C1957" s="31"/>
      <c r="D1957" s="11"/>
      <c r="E1957" s="59"/>
      <c r="F1957" s="11"/>
      <c r="G1957" s="19"/>
      <c r="H1957" s="33"/>
      <c r="I1957" s="33"/>
      <c r="J1957" s="1"/>
      <c r="K1957" s="39"/>
      <c r="L1957" s="15"/>
      <c r="M1957" s="16"/>
      <c r="N1957" s="17"/>
      <c r="O1957" s="12"/>
    </row>
    <row r="1958" spans="1:15" hidden="1" x14ac:dyDescent="0.25">
      <c r="A1958" s="30"/>
      <c r="B1958" s="1"/>
      <c r="C1958" s="31"/>
      <c r="D1958" s="11"/>
      <c r="E1958" s="59"/>
      <c r="F1958" s="11"/>
      <c r="G1958" s="19"/>
      <c r="H1958" s="33"/>
      <c r="I1958" s="33"/>
      <c r="J1958" s="1"/>
      <c r="K1958" s="39"/>
      <c r="L1958" s="15"/>
      <c r="M1958" s="16"/>
      <c r="N1958" s="17"/>
      <c r="O1958" s="12"/>
    </row>
    <row r="1959" spans="1:15" hidden="1" x14ac:dyDescent="0.25">
      <c r="A1959" s="30"/>
      <c r="B1959" s="1"/>
      <c r="C1959" s="31"/>
      <c r="D1959" s="11"/>
      <c r="E1959" s="59"/>
      <c r="F1959" s="11"/>
      <c r="G1959" s="19"/>
      <c r="H1959" s="33"/>
      <c r="I1959" s="33"/>
      <c r="J1959" s="1"/>
      <c r="K1959" s="39"/>
      <c r="L1959" s="15"/>
      <c r="M1959" s="16"/>
      <c r="N1959" s="17"/>
      <c r="O1959" s="12"/>
    </row>
    <row r="1960" spans="1:15" hidden="1" x14ac:dyDescent="0.25">
      <c r="A1960" s="30"/>
      <c r="B1960" s="1"/>
      <c r="C1960" s="31"/>
      <c r="D1960" s="11"/>
      <c r="E1960" s="59"/>
      <c r="F1960" s="11"/>
      <c r="G1960" s="19"/>
      <c r="H1960" s="33"/>
      <c r="I1960" s="33"/>
      <c r="J1960" s="1"/>
      <c r="K1960" s="39"/>
      <c r="L1960" s="15"/>
      <c r="M1960" s="16"/>
      <c r="N1960" s="17"/>
      <c r="O1960" s="12"/>
    </row>
    <row r="1961" spans="1:15" hidden="1" x14ac:dyDescent="0.25">
      <c r="A1961" s="30"/>
      <c r="B1961" s="1"/>
      <c r="C1961" s="31"/>
      <c r="D1961" s="11"/>
      <c r="E1961" s="59"/>
      <c r="F1961" s="11"/>
      <c r="G1961" s="19"/>
      <c r="H1961" s="33"/>
      <c r="I1961" s="33"/>
      <c r="J1961" s="1"/>
      <c r="K1961" s="39"/>
      <c r="L1961" s="15"/>
      <c r="M1961" s="16"/>
      <c r="N1961" s="17"/>
      <c r="O1961" s="12"/>
    </row>
    <row r="1962" spans="1:15" hidden="1" x14ac:dyDescent="0.25">
      <c r="A1962" s="30"/>
      <c r="B1962" s="1"/>
      <c r="C1962" s="31"/>
      <c r="D1962" s="11"/>
      <c r="E1962" s="59"/>
      <c r="F1962" s="11"/>
      <c r="G1962" s="19"/>
      <c r="H1962" s="33"/>
      <c r="I1962" s="33"/>
      <c r="J1962" s="1"/>
      <c r="K1962" s="39"/>
      <c r="L1962" s="15"/>
      <c r="M1962" s="16"/>
      <c r="N1962" s="17"/>
      <c r="O1962" s="12"/>
    </row>
    <row r="1963" spans="1:15" hidden="1" x14ac:dyDescent="0.25">
      <c r="A1963" s="30"/>
      <c r="B1963" s="1"/>
      <c r="C1963" s="31"/>
      <c r="D1963" s="11"/>
      <c r="E1963" s="59"/>
      <c r="F1963" s="11"/>
      <c r="G1963" s="19"/>
      <c r="H1963" s="33"/>
      <c r="I1963" s="33"/>
      <c r="J1963" s="1"/>
      <c r="K1963" s="39"/>
      <c r="L1963" s="15"/>
      <c r="M1963" s="16"/>
      <c r="N1963" s="17"/>
      <c r="O1963" s="12"/>
    </row>
    <row r="1964" spans="1:15" hidden="1" x14ac:dyDescent="0.25">
      <c r="A1964" s="30"/>
      <c r="B1964" s="1"/>
      <c r="C1964" s="31"/>
      <c r="D1964" s="11"/>
      <c r="E1964" s="59"/>
      <c r="F1964" s="11"/>
      <c r="G1964" s="19"/>
      <c r="H1964" s="33"/>
      <c r="I1964" s="33"/>
      <c r="J1964" s="1"/>
      <c r="K1964" s="39"/>
      <c r="L1964" s="15"/>
      <c r="M1964" s="16"/>
      <c r="N1964" s="17"/>
      <c r="O1964" s="12"/>
    </row>
    <row r="1965" spans="1:15" hidden="1" x14ac:dyDescent="0.25">
      <c r="A1965" s="30"/>
      <c r="B1965" s="1"/>
      <c r="C1965" s="31"/>
      <c r="D1965" s="11"/>
      <c r="E1965" s="59"/>
      <c r="F1965" s="11"/>
      <c r="G1965" s="19"/>
      <c r="H1965" s="33"/>
      <c r="I1965" s="33"/>
      <c r="J1965" s="1"/>
      <c r="K1965" s="39"/>
      <c r="L1965" s="15"/>
      <c r="M1965" s="16"/>
      <c r="N1965" s="17"/>
      <c r="O1965" s="12"/>
    </row>
    <row r="1966" spans="1:15" hidden="1" x14ac:dyDescent="0.25">
      <c r="A1966" s="30"/>
      <c r="B1966" s="1"/>
      <c r="C1966" s="31"/>
      <c r="D1966" s="11"/>
      <c r="E1966" s="59"/>
      <c r="F1966" s="11"/>
      <c r="G1966" s="19"/>
      <c r="H1966" s="33"/>
      <c r="I1966" s="33"/>
      <c r="J1966" s="1"/>
      <c r="K1966" s="39"/>
      <c r="L1966" s="15"/>
      <c r="M1966" s="16"/>
      <c r="N1966" s="17"/>
      <c r="O1966" s="12"/>
    </row>
    <row r="1967" spans="1:15" hidden="1" x14ac:dyDescent="0.25">
      <c r="A1967" s="30"/>
      <c r="B1967" s="1"/>
      <c r="C1967" s="31"/>
      <c r="D1967" s="11"/>
      <c r="E1967" s="59"/>
      <c r="F1967" s="11"/>
      <c r="G1967" s="19"/>
      <c r="H1967" s="33"/>
      <c r="I1967" s="33"/>
      <c r="J1967" s="1"/>
      <c r="K1967" s="39"/>
      <c r="L1967" s="15"/>
      <c r="M1967" s="16"/>
      <c r="N1967" s="17"/>
      <c r="O1967" s="12"/>
    </row>
    <row r="1968" spans="1:15" hidden="1" x14ac:dyDescent="0.25">
      <c r="A1968" s="30"/>
      <c r="B1968" s="1"/>
      <c r="C1968" s="31"/>
      <c r="D1968" s="11"/>
      <c r="E1968" s="59"/>
      <c r="F1968" s="11"/>
      <c r="G1968" s="19"/>
      <c r="H1968" s="33"/>
      <c r="I1968" s="33"/>
      <c r="J1968" s="1"/>
      <c r="K1968" s="39"/>
      <c r="L1968" s="15"/>
      <c r="M1968" s="16"/>
      <c r="N1968" s="17"/>
      <c r="O1968" s="12"/>
    </row>
    <row r="1969" spans="1:15" hidden="1" x14ac:dyDescent="0.25">
      <c r="A1969" s="30"/>
      <c r="B1969" s="1"/>
      <c r="C1969" s="31"/>
      <c r="D1969" s="11"/>
      <c r="E1969" s="59"/>
      <c r="F1969" s="11"/>
      <c r="G1969" s="19"/>
      <c r="H1969" s="33"/>
      <c r="I1969" s="33"/>
      <c r="J1969" s="1"/>
      <c r="K1969" s="39"/>
      <c r="L1969" s="15"/>
      <c r="M1969" s="16"/>
      <c r="N1969" s="17"/>
      <c r="O1969" s="12"/>
    </row>
    <row r="1970" spans="1:15" hidden="1" x14ac:dyDescent="0.25">
      <c r="A1970" s="30"/>
      <c r="B1970" s="1"/>
      <c r="C1970" s="31"/>
      <c r="D1970" s="11"/>
      <c r="E1970" s="59"/>
      <c r="F1970" s="11"/>
      <c r="G1970" s="19"/>
      <c r="H1970" s="33"/>
      <c r="I1970" s="33"/>
      <c r="J1970" s="1"/>
      <c r="K1970" s="39"/>
      <c r="L1970" s="15"/>
      <c r="M1970" s="16"/>
      <c r="N1970" s="17"/>
      <c r="O1970" s="12"/>
    </row>
    <row r="1971" spans="1:15" hidden="1" x14ac:dyDescent="0.25">
      <c r="A1971" s="30"/>
      <c r="B1971" s="1"/>
      <c r="C1971" s="31"/>
      <c r="D1971" s="11"/>
      <c r="E1971" s="59"/>
      <c r="F1971" s="11"/>
      <c r="G1971" s="19"/>
      <c r="H1971" s="33"/>
      <c r="I1971" s="33"/>
      <c r="J1971" s="1"/>
      <c r="K1971" s="39"/>
      <c r="L1971" s="15"/>
      <c r="M1971" s="16"/>
      <c r="N1971" s="17"/>
      <c r="O1971" s="12"/>
    </row>
    <row r="1972" spans="1:15" hidden="1" x14ac:dyDescent="0.25">
      <c r="A1972" s="30"/>
      <c r="B1972" s="1"/>
      <c r="C1972" s="31"/>
      <c r="D1972" s="11"/>
      <c r="E1972" s="59"/>
      <c r="F1972" s="11"/>
      <c r="G1972" s="19"/>
      <c r="H1972" s="33"/>
      <c r="I1972" s="33"/>
      <c r="J1972" s="1"/>
      <c r="K1972" s="39"/>
      <c r="L1972" s="15"/>
      <c r="M1972" s="16"/>
      <c r="N1972" s="17"/>
      <c r="O1972" s="12"/>
    </row>
    <row r="1973" spans="1:15" hidden="1" x14ac:dyDescent="0.25">
      <c r="A1973" s="30"/>
      <c r="B1973" s="1"/>
      <c r="C1973" s="31"/>
      <c r="D1973" s="11"/>
      <c r="E1973" s="59"/>
      <c r="F1973" s="11"/>
      <c r="G1973" s="19"/>
      <c r="H1973" s="33"/>
      <c r="I1973" s="33"/>
      <c r="J1973" s="1"/>
      <c r="K1973" s="39"/>
      <c r="L1973" s="15"/>
      <c r="M1973" s="16"/>
      <c r="N1973" s="17"/>
      <c r="O1973" s="12"/>
    </row>
    <row r="1974" spans="1:15" hidden="1" x14ac:dyDescent="0.25">
      <c r="A1974" s="30"/>
      <c r="B1974" s="1"/>
      <c r="C1974" s="31"/>
      <c r="D1974" s="11"/>
      <c r="E1974" s="59"/>
      <c r="F1974" s="11"/>
      <c r="G1974" s="19"/>
      <c r="H1974" s="33"/>
      <c r="I1974" s="33"/>
      <c r="J1974" s="1"/>
      <c r="K1974" s="39"/>
      <c r="L1974" s="15"/>
      <c r="M1974" s="16"/>
      <c r="N1974" s="17"/>
      <c r="O1974" s="12"/>
    </row>
    <row r="1975" spans="1:15" hidden="1" x14ac:dyDescent="0.25">
      <c r="A1975" s="30"/>
      <c r="B1975" s="1"/>
      <c r="C1975" s="31"/>
      <c r="D1975" s="11"/>
      <c r="E1975" s="59"/>
      <c r="F1975" s="11"/>
      <c r="G1975" s="19"/>
      <c r="H1975" s="33"/>
      <c r="I1975" s="33"/>
      <c r="J1975" s="1"/>
      <c r="K1975" s="39"/>
      <c r="L1975" s="15"/>
      <c r="M1975" s="16"/>
      <c r="N1975" s="17"/>
      <c r="O1975" s="12"/>
    </row>
    <row r="1976" spans="1:15" hidden="1" x14ac:dyDescent="0.25">
      <c r="A1976" s="30"/>
      <c r="B1976" s="1"/>
      <c r="C1976" s="31"/>
      <c r="D1976" s="11"/>
      <c r="E1976" s="59"/>
      <c r="F1976" s="11"/>
      <c r="G1976" s="19"/>
      <c r="H1976" s="33"/>
      <c r="I1976" s="33"/>
      <c r="J1976" s="1"/>
      <c r="K1976" s="39"/>
      <c r="L1976" s="15"/>
      <c r="M1976" s="16"/>
      <c r="N1976" s="17"/>
      <c r="O1976" s="12"/>
    </row>
    <row r="1977" spans="1:15" hidden="1" x14ac:dyDescent="0.25">
      <c r="A1977" s="30"/>
      <c r="B1977" s="1"/>
      <c r="C1977" s="31"/>
      <c r="D1977" s="11"/>
      <c r="E1977" s="59"/>
      <c r="F1977" s="12"/>
      <c r="G1977" s="19"/>
      <c r="H1977" s="33"/>
      <c r="I1977" s="33"/>
      <c r="J1977" s="1"/>
      <c r="K1977" s="39"/>
      <c r="L1977" s="15"/>
      <c r="M1977" s="16"/>
      <c r="N1977" s="17"/>
      <c r="O1977" s="12"/>
    </row>
    <row r="1978" spans="1:15" hidden="1" x14ac:dyDescent="0.25">
      <c r="A1978" s="30"/>
      <c r="B1978" s="1"/>
      <c r="C1978" s="31"/>
      <c r="D1978" s="11"/>
      <c r="E1978" s="59"/>
      <c r="F1978" s="12"/>
      <c r="G1978" s="19"/>
      <c r="H1978" s="33"/>
      <c r="I1978" s="33"/>
      <c r="J1978" s="1"/>
      <c r="K1978" s="39"/>
      <c r="L1978" s="15"/>
      <c r="M1978" s="16"/>
      <c r="N1978" s="17"/>
      <c r="O1978" s="12"/>
    </row>
    <row r="1979" spans="1:15" hidden="1" x14ac:dyDescent="0.25">
      <c r="A1979" s="30"/>
      <c r="B1979" s="1"/>
      <c r="C1979" s="31"/>
      <c r="D1979" s="11"/>
      <c r="E1979" s="59"/>
      <c r="F1979" s="12"/>
      <c r="G1979" s="19"/>
      <c r="H1979" s="33"/>
      <c r="I1979" s="33"/>
      <c r="J1979" s="1"/>
      <c r="K1979" s="39"/>
      <c r="L1979" s="15"/>
      <c r="M1979" s="16"/>
      <c r="N1979" s="17"/>
      <c r="O1979" s="12"/>
    </row>
    <row r="1980" spans="1:15" hidden="1" x14ac:dyDescent="0.25">
      <c r="A1980" s="30"/>
      <c r="B1980" s="1"/>
      <c r="C1980" s="31"/>
      <c r="D1980" s="11"/>
      <c r="E1980" s="59"/>
      <c r="F1980" s="12"/>
      <c r="G1980" s="19"/>
      <c r="H1980" s="33"/>
      <c r="I1980" s="33"/>
      <c r="J1980" s="1"/>
      <c r="K1980" s="39"/>
      <c r="L1980" s="15"/>
      <c r="M1980" s="16"/>
      <c r="N1980" s="17"/>
      <c r="O1980" s="12"/>
    </row>
    <row r="1981" spans="1:15" hidden="1" x14ac:dyDescent="0.25">
      <c r="A1981" s="30"/>
      <c r="B1981" s="1"/>
      <c r="C1981" s="31"/>
      <c r="D1981" s="11"/>
      <c r="E1981" s="59"/>
      <c r="F1981" s="12"/>
      <c r="G1981" s="19"/>
      <c r="H1981" s="33"/>
      <c r="I1981" s="33"/>
      <c r="J1981" s="1"/>
      <c r="K1981" s="39"/>
      <c r="L1981" s="15"/>
      <c r="M1981" s="16"/>
      <c r="N1981" s="17"/>
      <c r="O1981" s="12"/>
    </row>
    <row r="1982" spans="1:15" hidden="1" x14ac:dyDescent="0.25">
      <c r="A1982" s="30"/>
      <c r="B1982" s="1"/>
      <c r="C1982" s="31"/>
      <c r="D1982" s="11"/>
      <c r="E1982" s="59"/>
      <c r="F1982" s="11"/>
      <c r="G1982" s="19"/>
      <c r="H1982" s="33"/>
      <c r="I1982" s="33"/>
      <c r="J1982" s="1"/>
      <c r="K1982" s="39"/>
      <c r="L1982" s="15"/>
      <c r="M1982" s="16"/>
      <c r="N1982" s="17"/>
      <c r="O1982" s="12"/>
    </row>
    <row r="1983" spans="1:15" hidden="1" x14ac:dyDescent="0.25">
      <c r="A1983" s="30"/>
      <c r="B1983" s="1"/>
      <c r="C1983" s="31"/>
      <c r="D1983" s="11"/>
      <c r="E1983" s="59"/>
      <c r="F1983" s="11"/>
      <c r="G1983" s="19"/>
      <c r="H1983" s="33"/>
      <c r="I1983" s="33"/>
      <c r="J1983" s="1"/>
      <c r="K1983" s="39"/>
      <c r="L1983" s="15"/>
      <c r="M1983" s="16"/>
      <c r="N1983" s="17"/>
      <c r="O1983" s="12"/>
    </row>
    <row r="1984" spans="1:15" hidden="1" x14ac:dyDescent="0.25">
      <c r="A1984" s="30"/>
      <c r="B1984" s="1"/>
      <c r="C1984" s="31"/>
      <c r="D1984" s="11"/>
      <c r="E1984" s="59"/>
      <c r="F1984" s="11"/>
      <c r="G1984" s="19"/>
      <c r="H1984" s="33"/>
      <c r="I1984" s="33"/>
      <c r="J1984" s="1"/>
      <c r="K1984" s="39"/>
      <c r="L1984" s="15"/>
      <c r="M1984" s="16"/>
      <c r="N1984" s="17"/>
      <c r="O1984" s="12"/>
    </row>
    <row r="1985" spans="1:15" hidden="1" x14ac:dyDescent="0.25">
      <c r="A1985" s="30"/>
      <c r="B1985" s="1"/>
      <c r="C1985" s="31"/>
      <c r="D1985" s="11"/>
      <c r="E1985" s="59"/>
      <c r="F1985" s="11"/>
      <c r="G1985" s="19"/>
      <c r="H1985" s="33"/>
      <c r="I1985" s="33"/>
      <c r="J1985" s="1"/>
      <c r="K1985" s="39"/>
      <c r="L1985" s="15"/>
      <c r="M1985" s="16"/>
      <c r="N1985" s="17"/>
      <c r="O1985" s="12"/>
    </row>
    <row r="1986" spans="1:15" hidden="1" x14ac:dyDescent="0.25">
      <c r="A1986" s="30"/>
      <c r="B1986" s="1"/>
      <c r="C1986" s="31"/>
      <c r="D1986" s="11"/>
      <c r="E1986" s="59"/>
      <c r="F1986" s="11"/>
      <c r="G1986" s="19"/>
      <c r="H1986" s="33"/>
      <c r="I1986" s="33"/>
      <c r="J1986" s="1"/>
      <c r="K1986" s="39"/>
      <c r="L1986" s="15"/>
      <c r="M1986" s="16"/>
      <c r="N1986" s="17"/>
      <c r="O1986" s="12"/>
    </row>
    <row r="1987" spans="1:15" hidden="1" x14ac:dyDescent="0.25">
      <c r="A1987" s="30"/>
      <c r="B1987" s="1"/>
      <c r="C1987" s="31"/>
      <c r="D1987" s="11"/>
      <c r="E1987" s="59"/>
      <c r="F1987" s="11"/>
      <c r="G1987" s="19"/>
      <c r="H1987" s="33"/>
      <c r="I1987" s="33"/>
      <c r="J1987" s="1"/>
      <c r="K1987" s="39"/>
      <c r="L1987" s="15"/>
      <c r="M1987" s="16"/>
      <c r="N1987" s="17"/>
      <c r="O1987" s="12"/>
    </row>
    <row r="1988" spans="1:15" hidden="1" x14ac:dyDescent="0.25">
      <c r="A1988" s="30"/>
      <c r="B1988" s="1"/>
      <c r="C1988" s="31"/>
      <c r="D1988" s="11"/>
      <c r="E1988" s="59"/>
      <c r="F1988" s="11"/>
      <c r="G1988" s="19"/>
      <c r="H1988" s="33"/>
      <c r="I1988" s="33"/>
      <c r="J1988" s="1"/>
      <c r="K1988" s="39"/>
      <c r="L1988" s="15"/>
      <c r="M1988" s="16"/>
      <c r="N1988" s="17"/>
      <c r="O1988" s="12"/>
    </row>
    <row r="1989" spans="1:15" hidden="1" x14ac:dyDescent="0.25">
      <c r="A1989" s="30"/>
      <c r="B1989" s="1"/>
      <c r="C1989" s="31"/>
      <c r="D1989" s="11"/>
      <c r="E1989" s="59"/>
      <c r="F1989" s="11"/>
      <c r="G1989" s="19"/>
      <c r="H1989" s="33"/>
      <c r="I1989" s="33"/>
      <c r="J1989" s="1"/>
      <c r="K1989" s="39"/>
      <c r="L1989" s="15"/>
      <c r="M1989" s="16"/>
      <c r="N1989" s="17"/>
      <c r="O1989" s="12"/>
    </row>
    <row r="1990" spans="1:15" hidden="1" x14ac:dyDescent="0.25">
      <c r="A1990" s="30"/>
      <c r="B1990" s="1"/>
      <c r="C1990" s="31"/>
      <c r="D1990" s="11"/>
      <c r="E1990" s="59"/>
      <c r="F1990" s="11"/>
      <c r="G1990" s="19"/>
      <c r="H1990" s="33"/>
      <c r="I1990" s="33"/>
      <c r="J1990" s="1"/>
      <c r="K1990" s="39"/>
      <c r="L1990" s="15"/>
      <c r="M1990" s="16"/>
      <c r="N1990" s="17"/>
      <c r="O1990" s="12"/>
    </row>
    <row r="1991" spans="1:15" hidden="1" x14ac:dyDescent="0.25">
      <c r="A1991" s="30"/>
      <c r="B1991" s="1"/>
      <c r="C1991" s="31"/>
      <c r="D1991" s="11"/>
      <c r="E1991" s="59"/>
      <c r="F1991" s="11"/>
      <c r="G1991" s="19"/>
      <c r="H1991" s="33"/>
      <c r="I1991" s="33"/>
      <c r="J1991" s="1"/>
      <c r="K1991" s="39"/>
      <c r="L1991" s="15"/>
      <c r="M1991" s="16"/>
      <c r="N1991" s="17"/>
      <c r="O1991" s="12"/>
    </row>
    <row r="1992" spans="1:15" hidden="1" x14ac:dyDescent="0.25">
      <c r="A1992" s="30"/>
      <c r="B1992" s="1"/>
      <c r="C1992" s="31"/>
      <c r="D1992" s="11"/>
      <c r="E1992" s="59"/>
      <c r="F1992" s="11"/>
      <c r="G1992" s="19"/>
      <c r="H1992" s="33"/>
      <c r="I1992" s="33"/>
      <c r="J1992" s="1"/>
      <c r="K1992" s="39"/>
      <c r="L1992" s="15"/>
      <c r="M1992" s="16"/>
      <c r="N1992" s="17"/>
      <c r="O1992" s="12"/>
    </row>
    <row r="1993" spans="1:15" hidden="1" x14ac:dyDescent="0.25">
      <c r="A1993" s="30"/>
      <c r="B1993" s="1"/>
      <c r="C1993" s="31"/>
      <c r="D1993" s="11"/>
      <c r="E1993" s="59"/>
      <c r="F1993" s="11"/>
      <c r="G1993" s="19"/>
      <c r="H1993" s="33"/>
      <c r="I1993" s="33"/>
      <c r="J1993" s="1"/>
      <c r="K1993" s="39"/>
      <c r="L1993" s="15"/>
      <c r="M1993" s="16"/>
      <c r="N1993" s="17"/>
      <c r="O1993" s="12"/>
    </row>
    <row r="1994" spans="1:15" hidden="1" x14ac:dyDescent="0.25">
      <c r="A1994" s="30"/>
      <c r="B1994" s="1"/>
      <c r="C1994" s="31"/>
      <c r="D1994" s="11"/>
      <c r="E1994" s="59"/>
      <c r="F1994" s="11"/>
      <c r="G1994" s="19"/>
      <c r="H1994" s="33"/>
      <c r="I1994" s="33"/>
      <c r="J1994" s="1"/>
      <c r="K1994" s="39"/>
      <c r="L1994" s="15"/>
      <c r="M1994" s="16"/>
      <c r="N1994" s="17"/>
      <c r="O1994" s="12"/>
    </row>
    <row r="1995" spans="1:15" hidden="1" x14ac:dyDescent="0.25">
      <c r="A1995" s="30"/>
      <c r="B1995" s="1"/>
      <c r="C1995" s="31"/>
      <c r="D1995" s="11"/>
      <c r="E1995" s="59"/>
      <c r="F1995" s="11"/>
      <c r="G1995" s="19"/>
      <c r="H1995" s="33"/>
      <c r="I1995" s="33"/>
      <c r="J1995" s="1"/>
      <c r="K1995" s="39"/>
      <c r="L1995" s="15"/>
      <c r="M1995" s="16"/>
      <c r="N1995" s="17"/>
      <c r="O1995" s="12"/>
    </row>
    <row r="1996" spans="1:15" hidden="1" x14ac:dyDescent="0.25">
      <c r="A1996" s="30"/>
      <c r="B1996" s="1"/>
      <c r="C1996" s="31"/>
      <c r="D1996" s="11"/>
      <c r="E1996" s="59"/>
      <c r="F1996" s="11"/>
      <c r="G1996" s="19"/>
      <c r="H1996" s="33"/>
      <c r="I1996" s="33"/>
      <c r="J1996" s="1"/>
      <c r="K1996" s="39"/>
      <c r="L1996" s="15"/>
      <c r="M1996" s="16"/>
      <c r="N1996" s="17"/>
      <c r="O1996" s="12"/>
    </row>
    <row r="1997" spans="1:15" hidden="1" x14ac:dyDescent="0.25">
      <c r="A1997" s="30"/>
      <c r="B1997" s="1"/>
      <c r="C1997" s="31"/>
      <c r="D1997" s="11"/>
      <c r="E1997" s="59"/>
      <c r="F1997" s="11"/>
      <c r="G1997" s="19"/>
      <c r="H1997" s="33"/>
      <c r="I1997" s="33"/>
      <c r="J1997" s="1"/>
      <c r="K1997" s="39"/>
      <c r="L1997" s="15"/>
      <c r="M1997" s="16"/>
      <c r="N1997" s="17"/>
      <c r="O1997" s="12"/>
    </row>
    <row r="1998" spans="1:15" hidden="1" x14ac:dyDescent="0.25">
      <c r="A1998" s="30"/>
      <c r="B1998" s="1"/>
      <c r="C1998" s="31"/>
      <c r="D1998" s="11"/>
      <c r="E1998" s="59"/>
      <c r="F1998" s="11"/>
      <c r="G1998" s="19"/>
      <c r="H1998" s="33"/>
      <c r="I1998" s="33"/>
      <c r="J1998" s="1"/>
      <c r="K1998" s="39"/>
      <c r="L1998" s="15"/>
      <c r="M1998" s="16"/>
      <c r="N1998" s="17"/>
      <c r="O1998" s="12"/>
    </row>
    <row r="1999" spans="1:15" hidden="1" x14ac:dyDescent="0.25">
      <c r="A1999" s="30"/>
      <c r="B1999" s="1"/>
      <c r="C1999" s="31"/>
      <c r="D1999" s="11"/>
      <c r="E1999" s="59"/>
      <c r="F1999" s="11"/>
      <c r="G1999" s="19"/>
      <c r="H1999" s="33"/>
      <c r="I1999" s="33"/>
      <c r="J1999" s="1"/>
      <c r="K1999" s="39"/>
      <c r="L1999" s="15"/>
      <c r="M1999" s="16"/>
      <c r="N1999" s="17"/>
      <c r="O1999" s="12"/>
    </row>
    <row r="2000" spans="1:15" hidden="1" x14ac:dyDescent="0.25">
      <c r="A2000" s="30"/>
      <c r="B2000" s="1"/>
      <c r="C2000" s="31"/>
      <c r="D2000" s="11"/>
      <c r="E2000" s="59"/>
      <c r="F2000" s="11"/>
      <c r="G2000" s="19"/>
      <c r="H2000" s="33"/>
      <c r="I2000" s="33"/>
      <c r="J2000" s="1"/>
      <c r="K2000" s="39"/>
      <c r="L2000" s="15"/>
      <c r="M2000" s="16"/>
      <c r="N2000" s="17"/>
      <c r="O2000" s="12"/>
    </row>
    <row r="2001" spans="1:15" hidden="1" x14ac:dyDescent="0.25">
      <c r="A2001" s="30"/>
      <c r="B2001" s="1"/>
      <c r="C2001" s="31"/>
      <c r="D2001" s="11"/>
      <c r="E2001" s="59"/>
      <c r="F2001" s="11"/>
      <c r="G2001" s="19"/>
      <c r="H2001" s="33"/>
      <c r="I2001" s="33"/>
      <c r="J2001" s="1"/>
      <c r="K2001" s="39"/>
      <c r="L2001" s="15"/>
      <c r="M2001" s="16"/>
      <c r="N2001" s="17"/>
      <c r="O2001" s="12"/>
    </row>
    <row r="2002" spans="1:15" hidden="1" x14ac:dyDescent="0.25">
      <c r="A2002" s="30"/>
      <c r="B2002" s="1"/>
      <c r="C2002" s="31"/>
      <c r="D2002" s="11"/>
      <c r="E2002" s="59"/>
      <c r="F2002" s="11"/>
      <c r="G2002" s="19"/>
      <c r="H2002" s="33"/>
      <c r="I2002" s="33"/>
      <c r="J2002" s="1"/>
      <c r="K2002" s="39"/>
      <c r="L2002" s="15"/>
      <c r="M2002" s="16"/>
      <c r="N2002" s="17"/>
      <c r="O2002" s="12"/>
    </row>
    <row r="2003" spans="1:15" hidden="1" x14ac:dyDescent="0.25">
      <c r="A2003" s="30"/>
      <c r="B2003" s="1"/>
      <c r="C2003" s="31"/>
      <c r="D2003" s="11"/>
      <c r="E2003" s="59"/>
      <c r="F2003" s="11"/>
      <c r="G2003" s="19"/>
      <c r="H2003" s="33"/>
      <c r="I2003" s="33"/>
      <c r="J2003" s="1"/>
      <c r="K2003" s="39"/>
      <c r="L2003" s="15"/>
      <c r="M2003" s="16"/>
      <c r="N2003" s="17"/>
      <c r="O2003" s="12"/>
    </row>
    <row r="2004" spans="1:15" hidden="1" x14ac:dyDescent="0.25">
      <c r="A2004" s="30"/>
      <c r="B2004" s="1"/>
      <c r="C2004" s="31"/>
      <c r="D2004" s="11"/>
      <c r="E2004" s="59"/>
      <c r="F2004" s="11"/>
      <c r="G2004" s="19"/>
      <c r="H2004" s="33"/>
      <c r="I2004" s="33"/>
      <c r="J2004" s="1"/>
      <c r="K2004" s="39"/>
      <c r="L2004" s="15"/>
      <c r="M2004" s="16"/>
      <c r="N2004" s="17"/>
      <c r="O2004" s="12"/>
    </row>
    <row r="2005" spans="1:15" hidden="1" x14ac:dyDescent="0.25">
      <c r="A2005" s="30"/>
      <c r="B2005" s="1"/>
      <c r="C2005" s="31"/>
      <c r="D2005" s="11"/>
      <c r="E2005" s="59"/>
      <c r="F2005" s="11"/>
      <c r="G2005" s="19"/>
      <c r="H2005" s="33"/>
      <c r="I2005" s="33"/>
      <c r="J2005" s="1"/>
      <c r="K2005" s="39"/>
      <c r="L2005" s="15"/>
      <c r="M2005" s="16"/>
      <c r="N2005" s="17"/>
      <c r="O2005" s="12"/>
    </row>
    <row r="2006" spans="1:15" hidden="1" x14ac:dyDescent="0.25">
      <c r="A2006" s="30"/>
      <c r="B2006" s="1"/>
      <c r="C2006" s="31"/>
      <c r="D2006" s="11"/>
      <c r="E2006" s="59"/>
      <c r="F2006" s="11"/>
      <c r="G2006" s="19"/>
      <c r="H2006" s="33"/>
      <c r="I2006" s="33"/>
      <c r="J2006" s="1"/>
      <c r="K2006" s="39"/>
      <c r="L2006" s="15"/>
      <c r="M2006" s="16"/>
      <c r="N2006" s="17"/>
      <c r="O2006" s="12"/>
    </row>
    <row r="2007" spans="1:15" hidden="1" x14ac:dyDescent="0.25">
      <c r="A2007" s="30"/>
      <c r="B2007" s="1"/>
      <c r="C2007" s="31"/>
      <c r="D2007" s="11"/>
      <c r="E2007" s="59"/>
      <c r="F2007" s="11"/>
      <c r="G2007" s="19"/>
      <c r="H2007" s="33"/>
      <c r="I2007" s="33"/>
      <c r="J2007" s="1"/>
      <c r="K2007" s="39"/>
      <c r="L2007" s="15"/>
      <c r="M2007" s="16"/>
      <c r="N2007" s="17"/>
      <c r="O2007" s="12"/>
    </row>
    <row r="2008" spans="1:15" hidden="1" x14ac:dyDescent="0.25">
      <c r="A2008" s="30"/>
      <c r="B2008" s="1"/>
      <c r="C2008" s="31"/>
      <c r="D2008" s="11"/>
      <c r="E2008" s="59"/>
      <c r="F2008" s="11"/>
      <c r="G2008" s="19"/>
      <c r="H2008" s="33"/>
      <c r="I2008" s="33"/>
      <c r="J2008" s="1"/>
      <c r="K2008" s="39"/>
      <c r="L2008" s="15"/>
      <c r="M2008" s="16"/>
      <c r="N2008" s="17"/>
      <c r="O2008" s="12"/>
    </row>
    <row r="2009" spans="1:15" hidden="1" x14ac:dyDescent="0.25">
      <c r="A2009" s="34"/>
      <c r="B2009" s="38"/>
      <c r="C2009" s="36"/>
      <c r="D2009" s="11"/>
      <c r="E2009" s="60"/>
      <c r="F2009" s="11"/>
      <c r="G2009" s="19"/>
      <c r="H2009" s="37"/>
      <c r="I2009" s="37"/>
      <c r="J2009" s="38"/>
      <c r="K2009" s="39"/>
      <c r="L2009" s="44"/>
      <c r="M2009" s="16"/>
      <c r="N2009" s="17"/>
      <c r="O2009" s="12"/>
    </row>
    <row r="2010" spans="1:15" hidden="1" x14ac:dyDescent="0.25">
      <c r="A2010" s="30" t="s">
        <v>113</v>
      </c>
      <c r="B2010" s="1" t="s">
        <v>1185</v>
      </c>
      <c r="C2010" s="31" t="s">
        <v>222</v>
      </c>
      <c r="D2010" s="11" t="s">
        <v>1173</v>
      </c>
      <c r="E2010" s="59" t="str">
        <f>CONCATENATE(Tabela132[[#This Row],[TRAMITE_SETOR]],"_Atualiz")</f>
        <v>SAPRE_Atualiz</v>
      </c>
      <c r="F2010" s="12" t="s">
        <v>305</v>
      </c>
      <c r="G2010" s="19" t="s">
        <v>26</v>
      </c>
      <c r="H2010" s="33" t="s">
        <v>20</v>
      </c>
      <c r="I2010" s="33">
        <v>42822.772916666669</v>
      </c>
      <c r="J2010" s="1" t="s">
        <v>20</v>
      </c>
      <c r="K2010" s="39">
        <f t="shared" ref="K2010:K2026" si="70">IF(OR(H2010="-",I2010="-"),0,I2010-H2010)</f>
        <v>0</v>
      </c>
      <c r="L2010" s="15">
        <f t="shared" ref="L2010:L2026" si="71">K2010</f>
        <v>0</v>
      </c>
      <c r="M2010" s="16" t="e">
        <f>NETWORKDAYS.INTL(DATE(YEAR(H2010),MONTH(I2010),DAY(H2010)),DATE(YEAR(I2010),MONTH(I2010),DAY(I2010)),1,[1]LISTAFERIADOS!$B$2:$B$194)</f>
        <v>#VALUE!</v>
      </c>
      <c r="N2010" s="17" t="e">
        <f>CONCATENATE(HOUR(Tabela132[[#This Row],[DATA INICIO]]),":",MINUTE(Tabela132[[#This Row],[DATA INICIO]]))</f>
        <v>#VALUE!</v>
      </c>
      <c r="O2010" s="12"/>
    </row>
    <row r="2011" spans="1:15" hidden="1" x14ac:dyDescent="0.25">
      <c r="A2011" s="30" t="s">
        <v>113</v>
      </c>
      <c r="B2011" s="1" t="s">
        <v>1185</v>
      </c>
      <c r="C2011" s="31" t="s">
        <v>222</v>
      </c>
      <c r="D2011" s="11" t="s">
        <v>1149</v>
      </c>
      <c r="E2011" s="59" t="str">
        <f>CONCATENATE(Tabela132[[#This Row],[TRAMITE_SETOR]],"_Atualiz")</f>
        <v>SECGS_Atualiz</v>
      </c>
      <c r="F2011" s="12" t="s">
        <v>115</v>
      </c>
      <c r="G2011" s="19" t="s">
        <v>26</v>
      </c>
      <c r="H2011" s="33">
        <v>42822.772916666669</v>
      </c>
      <c r="I2011" s="33">
        <v>42825.749305555553</v>
      </c>
      <c r="J2011" s="1" t="s">
        <v>20</v>
      </c>
      <c r="K2011" s="39">
        <f t="shared" si="70"/>
        <v>2.976388888884685</v>
      </c>
      <c r="L2011" s="15">
        <f t="shared" si="71"/>
        <v>2.976388888884685</v>
      </c>
      <c r="M2011" s="16">
        <f>NETWORKDAYS.INTL(DATE(YEAR(H2011),MONTH(I2011),DAY(H2011)),DATE(YEAR(I2011),MONTH(I2011),DAY(I2011)),1,[1]LISTAFERIADOS!$B$2:$B$194)</f>
        <v>4</v>
      </c>
      <c r="N2011" s="17" t="str">
        <f>CONCATENATE(HOUR(Tabela132[[#This Row],[DATA INICIO]]),":",MINUTE(Tabela132[[#This Row],[DATA INICIO]]))</f>
        <v>18:33</v>
      </c>
      <c r="O2011" s="12"/>
    </row>
    <row r="2012" spans="1:15" hidden="1" x14ac:dyDescent="0.25">
      <c r="A2012" s="30" t="s">
        <v>113</v>
      </c>
      <c r="B2012" s="1" t="s">
        <v>1185</v>
      </c>
      <c r="C2012" s="31" t="s">
        <v>222</v>
      </c>
      <c r="D2012" s="11" t="s">
        <v>1148</v>
      </c>
      <c r="E2012" s="59" t="str">
        <f>CONCATENATE(Tabela132[[#This Row],[TRAMITE_SETOR]],"_Atualiz")</f>
        <v>CIP_Atualiz</v>
      </c>
      <c r="F2012" s="12" t="s">
        <v>29</v>
      </c>
      <c r="G2012" s="19" t="s">
        <v>26</v>
      </c>
      <c r="H2012" s="33">
        <v>42822.772916666669</v>
      </c>
      <c r="I2012" s="33">
        <v>42829.722916666666</v>
      </c>
      <c r="J2012" s="1" t="s">
        <v>20</v>
      </c>
      <c r="K2012" s="39">
        <f t="shared" si="70"/>
        <v>6.9499999999970896</v>
      </c>
      <c r="L2012" s="15">
        <f t="shared" si="71"/>
        <v>6.9499999999970896</v>
      </c>
      <c r="M2012" s="16">
        <f>NETWORKDAYS.INTL(DATE(YEAR(H2012),MONTH(I2012),DAY(H2012)),DATE(YEAR(I2012),MONTH(I2012),DAY(I2012)),1,[1]LISTAFERIADOS!$B$2:$B$194)</f>
        <v>-15</v>
      </c>
      <c r="N2012" s="17" t="str">
        <f>CONCATENATE(HOUR(Tabela132[[#This Row],[DATA INICIO]]),":",MINUTE(Tabela132[[#This Row],[DATA INICIO]]))</f>
        <v>18:33</v>
      </c>
      <c r="O2012" s="12"/>
    </row>
    <row r="2013" spans="1:15" ht="38.25" hidden="1" x14ac:dyDescent="0.25">
      <c r="A2013" s="30" t="s">
        <v>113</v>
      </c>
      <c r="B2013" s="1" t="s">
        <v>1185</v>
      </c>
      <c r="C2013" s="31" t="s">
        <v>222</v>
      </c>
      <c r="D2013" s="11" t="s">
        <v>1173</v>
      </c>
      <c r="E2013" s="59" t="str">
        <f>CONCATENATE(Tabela132[[#This Row],[TRAMITE_SETOR]],"_Atualiz")</f>
        <v>SAPRE_Atualiz</v>
      </c>
      <c r="F2013" s="12" t="s">
        <v>305</v>
      </c>
      <c r="G2013" s="19" t="s">
        <v>26</v>
      </c>
      <c r="H2013" s="33">
        <v>42829.722916666666</v>
      </c>
      <c r="I2013" s="33">
        <v>42829.74722222222</v>
      </c>
      <c r="J2013" s="1" t="s">
        <v>79</v>
      </c>
      <c r="K2013" s="39">
        <f t="shared" si="70"/>
        <v>2.4305555554747116E-2</v>
      </c>
      <c r="L2013" s="15">
        <f t="shared" si="71"/>
        <v>2.4305555554747116E-2</v>
      </c>
      <c r="M2013" s="16">
        <f>NETWORKDAYS.INTL(DATE(YEAR(H2013),MONTH(I2013),DAY(H2013)),DATE(YEAR(I2013),MONTH(I2013),DAY(I2013)),1,[1]LISTAFERIADOS!$B$2:$B$194)</f>
        <v>1</v>
      </c>
      <c r="N2013" s="17" t="str">
        <f>CONCATENATE(HOUR(Tabela132[[#This Row],[DATA INICIO]]),":",MINUTE(Tabela132[[#This Row],[DATA INICIO]]))</f>
        <v>17:21</v>
      </c>
      <c r="O2013" s="12"/>
    </row>
    <row r="2014" spans="1:15" ht="38.25" hidden="1" x14ac:dyDescent="0.25">
      <c r="A2014" s="30" t="s">
        <v>113</v>
      </c>
      <c r="B2014" s="1" t="s">
        <v>1185</v>
      </c>
      <c r="C2014" s="31" t="s">
        <v>222</v>
      </c>
      <c r="D2014" s="11" t="s">
        <v>1148</v>
      </c>
      <c r="E2014" s="59" t="str">
        <f>CONCATENATE(Tabela132[[#This Row],[TRAMITE_SETOR]],"_Atualiz")</f>
        <v>CIP_Atualiz</v>
      </c>
      <c r="F2014" s="12" t="s">
        <v>29</v>
      </c>
      <c r="G2014" s="19" t="s">
        <v>26</v>
      </c>
      <c r="H2014" s="33">
        <v>42829.74722222222</v>
      </c>
      <c r="I2014" s="33">
        <v>42843.747916666667</v>
      </c>
      <c r="J2014" s="1" t="s">
        <v>356</v>
      </c>
      <c r="K2014" s="39">
        <f t="shared" si="70"/>
        <v>14.000694444446708</v>
      </c>
      <c r="L2014" s="15">
        <f t="shared" si="71"/>
        <v>14.000694444446708</v>
      </c>
      <c r="M2014" s="16">
        <f>NETWORKDAYS.INTL(DATE(YEAR(H2014),MONTH(I2014),DAY(H2014)),DATE(YEAR(I2014),MONTH(I2014),DAY(I2014)),1,[1]LISTAFERIADOS!$B$2:$B$194)</f>
        <v>8</v>
      </c>
      <c r="N2014" s="17" t="str">
        <f>CONCATENATE(HOUR(Tabela132[[#This Row],[DATA INICIO]]),":",MINUTE(Tabela132[[#This Row],[DATA INICIO]]))</f>
        <v>17:56</v>
      </c>
      <c r="O2014" s="12"/>
    </row>
    <row r="2015" spans="1:15" ht="76.5" hidden="1" x14ac:dyDescent="0.25">
      <c r="A2015" s="30" t="s">
        <v>113</v>
      </c>
      <c r="B2015" s="1" t="s">
        <v>1185</v>
      </c>
      <c r="C2015" s="31" t="s">
        <v>222</v>
      </c>
      <c r="D2015" s="11" t="s">
        <v>1173</v>
      </c>
      <c r="E2015" s="59" t="str">
        <f>CONCATENATE(Tabela132[[#This Row],[TRAMITE_SETOR]],"_Atualiz")</f>
        <v>SAPRE_Atualiz</v>
      </c>
      <c r="F2015" s="12" t="s">
        <v>305</v>
      </c>
      <c r="G2015" s="19" t="s">
        <v>26</v>
      </c>
      <c r="H2015" s="33">
        <v>42843.747916666667</v>
      </c>
      <c r="I2015" s="33">
        <v>42880.776388888888</v>
      </c>
      <c r="J2015" s="1" t="s">
        <v>1834</v>
      </c>
      <c r="K2015" s="39">
        <f t="shared" si="70"/>
        <v>37.028472222220444</v>
      </c>
      <c r="L2015" s="15">
        <f t="shared" si="71"/>
        <v>37.028472222220444</v>
      </c>
      <c r="M2015" s="16">
        <f>NETWORKDAYS.INTL(DATE(YEAR(H2015),MONTH(I2015),DAY(H2015)),DATE(YEAR(I2015),MONTH(I2015),DAY(I2015)),1,[1]LISTAFERIADOS!$B$2:$B$194)</f>
        <v>6</v>
      </c>
      <c r="N2015" s="17" t="str">
        <f>CONCATENATE(HOUR(Tabela132[[#This Row],[DATA INICIO]]),":",MINUTE(Tabela132[[#This Row],[DATA INICIO]]))</f>
        <v>17:57</v>
      </c>
      <c r="O2015" s="12"/>
    </row>
    <row r="2016" spans="1:15" ht="38.25" hidden="1" x14ac:dyDescent="0.25">
      <c r="A2016" s="30" t="s">
        <v>113</v>
      </c>
      <c r="B2016" s="1" t="s">
        <v>1185</v>
      </c>
      <c r="C2016" s="31" t="s">
        <v>222</v>
      </c>
      <c r="D2016" s="11" t="s">
        <v>1148</v>
      </c>
      <c r="E2016" s="59" t="str">
        <f>CONCATENATE(Tabela132[[#This Row],[TRAMITE_SETOR]],"_Atualiz")</f>
        <v>CIP_Atualiz</v>
      </c>
      <c r="F2016" s="12" t="s">
        <v>29</v>
      </c>
      <c r="G2016" s="19" t="s">
        <v>26</v>
      </c>
      <c r="H2016" s="33">
        <v>42880.776388888888</v>
      </c>
      <c r="I2016" s="33">
        <v>42881.773611111108</v>
      </c>
      <c r="J2016" s="1" t="s">
        <v>356</v>
      </c>
      <c r="K2016" s="39">
        <f t="shared" si="70"/>
        <v>0.99722222222044365</v>
      </c>
      <c r="L2016" s="15">
        <f t="shared" si="71"/>
        <v>0.99722222222044365</v>
      </c>
      <c r="M2016" s="16">
        <f>NETWORKDAYS.INTL(DATE(YEAR(H2016),MONTH(I2016),DAY(H2016)),DATE(YEAR(I2016),MONTH(I2016),DAY(I2016)),1,[1]LISTAFERIADOS!$B$2:$B$194)</f>
        <v>2</v>
      </c>
      <c r="N2016" s="17" t="str">
        <f>CONCATENATE(HOUR(Tabela132[[#This Row],[DATA INICIO]]),":",MINUTE(Tabela132[[#This Row],[DATA INICIO]]))</f>
        <v>18:38</v>
      </c>
      <c r="O2016" s="12"/>
    </row>
    <row r="2017" spans="1:15" ht="76.5" hidden="1" x14ac:dyDescent="0.25">
      <c r="A2017" s="30" t="s">
        <v>113</v>
      </c>
      <c r="B2017" s="1" t="s">
        <v>1185</v>
      </c>
      <c r="C2017" s="31" t="s">
        <v>222</v>
      </c>
      <c r="D2017" s="11" t="s">
        <v>1149</v>
      </c>
      <c r="E2017" s="59" t="str">
        <f>CONCATENATE(Tabela132[[#This Row],[TRAMITE_SETOR]],"_Atualiz")</f>
        <v>SECGS_Atualiz</v>
      </c>
      <c r="F2017" s="12" t="s">
        <v>115</v>
      </c>
      <c r="G2017" s="19" t="s">
        <v>26</v>
      </c>
      <c r="H2017" s="33">
        <v>42881.773611111108</v>
      </c>
      <c r="I2017" s="33">
        <v>42884.789583333331</v>
      </c>
      <c r="J2017" s="1" t="s">
        <v>1834</v>
      </c>
      <c r="K2017" s="39">
        <f t="shared" si="70"/>
        <v>3.015972222223354</v>
      </c>
      <c r="L2017" s="15">
        <f t="shared" si="71"/>
        <v>3.015972222223354</v>
      </c>
      <c r="M2017" s="16">
        <f>NETWORKDAYS.INTL(DATE(YEAR(H2017),MONTH(I2017),DAY(H2017)),DATE(YEAR(I2017),MONTH(I2017),DAY(I2017)),1,[1]LISTAFERIADOS!$B$2:$B$194)</f>
        <v>2</v>
      </c>
      <c r="N2017" s="17" t="str">
        <f>CONCATENATE(HOUR(Tabela132[[#This Row],[DATA INICIO]]),":",MINUTE(Tabela132[[#This Row],[DATA INICIO]]))</f>
        <v>18:34</v>
      </c>
      <c r="O2017" s="12"/>
    </row>
    <row r="2018" spans="1:15" ht="153" hidden="1" x14ac:dyDescent="0.25">
      <c r="A2018" s="30" t="s">
        <v>113</v>
      </c>
      <c r="B2018" s="1" t="s">
        <v>1185</v>
      </c>
      <c r="C2018" s="31" t="s">
        <v>222</v>
      </c>
      <c r="D2018" s="11" t="s">
        <v>1174</v>
      </c>
      <c r="E2018" s="59" t="str">
        <f>CONCATENATE(Tabela132[[#This Row],[TRAMITE_SETOR]],"_Atualiz")</f>
        <v>SECGA  _Atualiz</v>
      </c>
      <c r="F2018" s="11" t="s">
        <v>1174</v>
      </c>
      <c r="G2018" s="19"/>
      <c r="H2018" s="33">
        <v>42884.789583333331</v>
      </c>
      <c r="I2018" s="33">
        <v>42885.68472222222</v>
      </c>
      <c r="J2018" s="1" t="s">
        <v>1856</v>
      </c>
      <c r="K2018" s="39">
        <f t="shared" si="70"/>
        <v>0.89513888888905058</v>
      </c>
      <c r="L2018" s="15">
        <f t="shared" si="71"/>
        <v>0.89513888888905058</v>
      </c>
      <c r="M2018" s="16">
        <f>NETWORKDAYS.INTL(DATE(YEAR(H2018),MONTH(I2018),DAY(H2018)),DATE(YEAR(I2018),MONTH(I2018),DAY(I2018)),1,[1]LISTAFERIADOS!$B$2:$B$194)</f>
        <v>2</v>
      </c>
      <c r="N2018" s="17" t="str">
        <f>CONCATENATE(HOUR(Tabela132[[#This Row],[DATA INICIO]]),":",MINUTE(Tabela132[[#This Row],[DATA INICIO]]))</f>
        <v>18:57</v>
      </c>
      <c r="O2018" s="12"/>
    </row>
    <row r="2019" spans="1:15" ht="38.25" hidden="1" x14ac:dyDescent="0.25">
      <c r="A2019" s="30" t="s">
        <v>113</v>
      </c>
      <c r="B2019" s="1" t="s">
        <v>1185</v>
      </c>
      <c r="C2019" s="31" t="s">
        <v>222</v>
      </c>
      <c r="D2019" s="11" t="s">
        <v>1161</v>
      </c>
      <c r="E2019" s="59" t="str">
        <f>CONCATENATE(Tabela132[[#This Row],[TRAMITE_SETOR]],"_Atualiz")</f>
        <v xml:space="preserve"> CLC  _Atualiz</v>
      </c>
      <c r="F2019" s="11" t="s">
        <v>1161</v>
      </c>
      <c r="G2019" s="19"/>
      <c r="H2019" s="33">
        <v>42885.68472222222</v>
      </c>
      <c r="I2019" s="33">
        <v>42885.81527777778</v>
      </c>
      <c r="J2019" s="1" t="s">
        <v>1857</v>
      </c>
      <c r="K2019" s="39">
        <f t="shared" si="70"/>
        <v>0.13055555555911269</v>
      </c>
      <c r="L2019" s="15">
        <f t="shared" si="71"/>
        <v>0.13055555555911269</v>
      </c>
      <c r="M2019" s="16">
        <f>NETWORKDAYS.INTL(DATE(YEAR(H2019),MONTH(I2019),DAY(H2019)),DATE(YEAR(I2019),MONTH(I2019),DAY(I2019)),1,[1]LISTAFERIADOS!$B$2:$B$194)</f>
        <v>1</v>
      </c>
      <c r="N2019" s="17" t="str">
        <f>CONCATENATE(HOUR(Tabela132[[#This Row],[DATA INICIO]]),":",MINUTE(Tabela132[[#This Row],[DATA INICIO]]))</f>
        <v>16:26</v>
      </c>
      <c r="O2019" s="12"/>
    </row>
    <row r="2020" spans="1:15" ht="51" hidden="1" x14ac:dyDescent="0.25">
      <c r="A2020" s="30" t="s">
        <v>113</v>
      </c>
      <c r="B2020" s="1" t="s">
        <v>1185</v>
      </c>
      <c r="C2020" s="31" t="s">
        <v>222</v>
      </c>
      <c r="D2020" s="11" t="s">
        <v>1177</v>
      </c>
      <c r="E2020" s="59" t="str">
        <f>CONCATENATE(Tabela132[[#This Row],[TRAMITE_SETOR]],"_Atualiz")</f>
        <v xml:space="preserve"> SGEC  _Atualiz</v>
      </c>
      <c r="F2020" s="11" t="s">
        <v>1177</v>
      </c>
      <c r="G2020" s="19"/>
      <c r="H2020" s="33">
        <v>42885.81527777778</v>
      </c>
      <c r="I2020" s="33">
        <v>42891.679861111108</v>
      </c>
      <c r="J2020" s="1" t="s">
        <v>1858</v>
      </c>
      <c r="K2020" s="39">
        <f t="shared" si="70"/>
        <v>5.8645833333284827</v>
      </c>
      <c r="L2020" s="15">
        <f t="shared" si="71"/>
        <v>5.8645833333284827</v>
      </c>
      <c r="M2020" s="16">
        <f>NETWORKDAYS.INTL(DATE(YEAR(H2020),MONTH(I2020),DAY(H2020)),DATE(YEAR(I2020),MONTH(I2020),DAY(I2020)),1,[1]LISTAFERIADOS!$B$2:$B$194)</f>
        <v>-19</v>
      </c>
      <c r="N2020" s="17" t="str">
        <f>CONCATENATE(HOUR(Tabela132[[#This Row],[DATA INICIO]]),":",MINUTE(Tabela132[[#This Row],[DATA INICIO]]))</f>
        <v>19:34</v>
      </c>
      <c r="O2020" s="12"/>
    </row>
    <row r="2021" spans="1:15" hidden="1" x14ac:dyDescent="0.25">
      <c r="A2021" s="30" t="s">
        <v>113</v>
      </c>
      <c r="B2021" s="1" t="s">
        <v>1185</v>
      </c>
      <c r="C2021" s="31" t="s">
        <v>222</v>
      </c>
      <c r="D2021" s="11" t="s">
        <v>305</v>
      </c>
      <c r="E2021" s="59" t="str">
        <f>CONCATENATE(Tabela132[[#This Row],[TRAMITE_SETOR]],"_Atualiz")</f>
        <v>SAPRE_Atualiz</v>
      </c>
      <c r="F2021" s="12" t="s">
        <v>305</v>
      </c>
      <c r="G2021" s="19" t="s">
        <v>26</v>
      </c>
      <c r="H2021" s="33">
        <v>42891.679861111108</v>
      </c>
      <c r="I2021" s="33">
        <v>42914.720833333333</v>
      </c>
      <c r="J2021" s="1" t="s">
        <v>273</v>
      </c>
      <c r="K2021" s="39">
        <f t="shared" si="70"/>
        <v>23.040972222224809</v>
      </c>
      <c r="L2021" s="15">
        <f t="shared" si="71"/>
        <v>23.040972222224809</v>
      </c>
      <c r="M2021" s="16">
        <f>NETWORKDAYS.INTL(DATE(YEAR(H2021),MONTH(I2021),DAY(H2021)),DATE(YEAR(I2021),MONTH(I2021),DAY(I2021)),1,[1]LISTAFERIADOS!$B$2:$B$194)</f>
        <v>17</v>
      </c>
      <c r="N2021" s="17" t="str">
        <f>CONCATENATE(HOUR(Tabela132[[#This Row],[DATA INICIO]]),":",MINUTE(Tabela132[[#This Row],[DATA INICIO]]))</f>
        <v>16:19</v>
      </c>
      <c r="O2021" s="12"/>
    </row>
    <row r="2022" spans="1:15" ht="38.25" hidden="1" x14ac:dyDescent="0.25">
      <c r="A2022" s="30" t="s">
        <v>113</v>
      </c>
      <c r="B2022" s="1" t="s">
        <v>1185</v>
      </c>
      <c r="C2022" s="31" t="s">
        <v>222</v>
      </c>
      <c r="D2022" s="11" t="s">
        <v>1177</v>
      </c>
      <c r="E2022" s="59" t="str">
        <f>CONCATENATE(Tabela132[[#This Row],[TRAMITE_SETOR]],"_Atualiz")</f>
        <v xml:space="preserve"> SGEC  _Atualiz</v>
      </c>
      <c r="F2022" s="11" t="s">
        <v>1177</v>
      </c>
      <c r="G2022" s="19"/>
      <c r="H2022" s="33">
        <v>42914.720833333333</v>
      </c>
      <c r="I2022" s="33">
        <v>42920.772222222222</v>
      </c>
      <c r="J2022" s="1" t="s">
        <v>356</v>
      </c>
      <c r="K2022" s="39">
        <f t="shared" si="70"/>
        <v>6.0513888888890506</v>
      </c>
      <c r="L2022" s="15">
        <f t="shared" si="71"/>
        <v>6.0513888888890506</v>
      </c>
      <c r="M2022" s="16">
        <f>NETWORKDAYS.INTL(DATE(YEAR(H2022),MONTH(I2022),DAY(H2022)),DATE(YEAR(I2022),MONTH(I2022),DAY(I2022)),1,[1]LISTAFERIADOS!$B$2:$B$194)</f>
        <v>-19</v>
      </c>
      <c r="N2022" s="17" t="str">
        <f>CONCATENATE(HOUR(Tabela132[[#This Row],[DATA INICIO]]),":",MINUTE(Tabela132[[#This Row],[DATA INICIO]]))</f>
        <v>17:18</v>
      </c>
      <c r="O2022" s="12"/>
    </row>
    <row r="2023" spans="1:15" ht="51" hidden="1" x14ac:dyDescent="0.25">
      <c r="A2023" s="30" t="s">
        <v>113</v>
      </c>
      <c r="B2023" s="1" t="s">
        <v>1185</v>
      </c>
      <c r="C2023" s="31" t="s">
        <v>222</v>
      </c>
      <c r="D2023" s="11" t="s">
        <v>1167</v>
      </c>
      <c r="E2023" s="59" t="str">
        <f>CONCATENATE(Tabela132[[#This Row],[TRAMITE_SETOR]],"_Atualiz")</f>
        <v xml:space="preserve"> COC  _Atualiz</v>
      </c>
      <c r="F2023" s="11" t="s">
        <v>1167</v>
      </c>
      <c r="G2023" s="19"/>
      <c r="H2023" s="33">
        <v>42920.772222222222</v>
      </c>
      <c r="I2023" s="33">
        <v>42920.801388888889</v>
      </c>
      <c r="J2023" s="1" t="s">
        <v>1859</v>
      </c>
      <c r="K2023" s="39">
        <f t="shared" si="70"/>
        <v>2.9166666667151731E-2</v>
      </c>
      <c r="L2023" s="15">
        <f t="shared" si="71"/>
        <v>2.9166666667151731E-2</v>
      </c>
      <c r="M2023" s="16">
        <f>NETWORKDAYS.INTL(DATE(YEAR(H2023),MONTH(I2023),DAY(H2023)),DATE(YEAR(I2023),MONTH(I2023),DAY(I2023)),1,[1]LISTAFERIADOS!$B$2:$B$194)</f>
        <v>1</v>
      </c>
      <c r="N2023" s="17" t="str">
        <f>CONCATENATE(HOUR(Tabela132[[#This Row],[DATA INICIO]]),":",MINUTE(Tabela132[[#This Row],[DATA INICIO]]))</f>
        <v>18:32</v>
      </c>
      <c r="O2023" s="12"/>
    </row>
    <row r="2024" spans="1:15" ht="76.5" hidden="1" x14ac:dyDescent="0.25">
      <c r="A2024" s="30" t="s">
        <v>113</v>
      </c>
      <c r="B2024" s="1" t="s">
        <v>1185</v>
      </c>
      <c r="C2024" s="31" t="s">
        <v>222</v>
      </c>
      <c r="D2024" s="11" t="s">
        <v>1159</v>
      </c>
      <c r="E2024" s="59" t="str">
        <f>CONCATENATE(Tabela132[[#This Row],[TRAMITE_SETOR]],"_Atualiz")</f>
        <v xml:space="preserve"> SECOFC  _Atualiz</v>
      </c>
      <c r="F2024" s="11" t="s">
        <v>1159</v>
      </c>
      <c r="G2024" s="19"/>
      <c r="H2024" s="33">
        <v>42920.801388888889</v>
      </c>
      <c r="I2024" s="33">
        <v>42921.657638888886</v>
      </c>
      <c r="J2024" s="1" t="s">
        <v>1860</v>
      </c>
      <c r="K2024" s="39">
        <f t="shared" si="70"/>
        <v>0.85624999999708962</v>
      </c>
      <c r="L2024" s="15">
        <f t="shared" si="71"/>
        <v>0.85624999999708962</v>
      </c>
      <c r="M2024" s="16">
        <f>NETWORKDAYS.INTL(DATE(YEAR(H2024),MONTH(I2024),DAY(H2024)),DATE(YEAR(I2024),MONTH(I2024),DAY(I2024)),1,[1]LISTAFERIADOS!$B$2:$B$194)</f>
        <v>2</v>
      </c>
      <c r="N2024" s="17" t="str">
        <f>CONCATENATE(HOUR(Tabela132[[#This Row],[DATA INICIO]]),":",MINUTE(Tabela132[[#This Row],[DATA INICIO]]))</f>
        <v>19:14</v>
      </c>
      <c r="O2024" s="12"/>
    </row>
    <row r="2025" spans="1:15" ht="51" hidden="1" x14ac:dyDescent="0.25">
      <c r="A2025" s="30" t="s">
        <v>113</v>
      </c>
      <c r="B2025" s="1" t="s">
        <v>1185</v>
      </c>
      <c r="C2025" s="31" t="s">
        <v>222</v>
      </c>
      <c r="D2025" s="11" t="s">
        <v>1162</v>
      </c>
      <c r="E2025" s="59" t="str">
        <f>CONCATENATE(Tabela132[[#This Row],[TRAMITE_SETOR]],"_Atualiz")</f>
        <v xml:space="preserve"> SC  _Atualiz</v>
      </c>
      <c r="F2025" s="11" t="s">
        <v>1162</v>
      </c>
      <c r="G2025" s="19"/>
      <c r="H2025" s="33">
        <v>42921.657638888886</v>
      </c>
      <c r="I2025" s="33">
        <v>42921.74722222222</v>
      </c>
      <c r="J2025" s="1" t="s">
        <v>1861</v>
      </c>
      <c r="K2025" s="39">
        <f t="shared" si="70"/>
        <v>8.9583333334303461E-2</v>
      </c>
      <c r="L2025" s="15">
        <f t="shared" si="71"/>
        <v>8.9583333334303461E-2</v>
      </c>
      <c r="M2025" s="16">
        <f>NETWORKDAYS.INTL(DATE(YEAR(H2025),MONTH(I2025),DAY(H2025)),DATE(YEAR(I2025),MONTH(I2025),DAY(I2025)),1,[1]LISTAFERIADOS!$B$2:$B$194)</f>
        <v>1</v>
      </c>
      <c r="N2025" s="17" t="str">
        <f>CONCATENATE(HOUR(Tabela132[[#This Row],[DATA INICIO]]),":",MINUTE(Tabela132[[#This Row],[DATA INICIO]]))</f>
        <v>15:47</v>
      </c>
      <c r="O2025" s="12"/>
    </row>
    <row r="2026" spans="1:15" ht="25.5" hidden="1" x14ac:dyDescent="0.25">
      <c r="A2026" s="30" t="s">
        <v>113</v>
      </c>
      <c r="B2026" s="1" t="s">
        <v>1185</v>
      </c>
      <c r="C2026" s="31" t="s">
        <v>222</v>
      </c>
      <c r="D2026" s="11" t="s">
        <v>1161</v>
      </c>
      <c r="E2026" s="59" t="str">
        <f>CONCATENATE(Tabela132[[#This Row],[TRAMITE_SETOR]],"_Atualiz")</f>
        <v xml:space="preserve"> CLC  _Atualiz</v>
      </c>
      <c r="F2026" s="11" t="s">
        <v>1161</v>
      </c>
      <c r="G2026" s="19"/>
      <c r="H2026" s="33">
        <v>42921.74722222222</v>
      </c>
      <c r="I2026" s="33">
        <v>42921.826388888891</v>
      </c>
      <c r="J2026" s="1" t="s">
        <v>1862</v>
      </c>
      <c r="K2026" s="39">
        <f t="shared" si="70"/>
        <v>7.9166666670062114E-2</v>
      </c>
      <c r="L2026" s="15">
        <f t="shared" si="71"/>
        <v>7.9166666670062114E-2</v>
      </c>
      <c r="M2026" s="16">
        <f>NETWORKDAYS.INTL(DATE(YEAR(H2026),MONTH(I2026),DAY(H2026)),DATE(YEAR(I2026),MONTH(I2026),DAY(I2026)),1,[1]LISTAFERIADOS!$B$2:$B$194)</f>
        <v>1</v>
      </c>
      <c r="N2026" s="17" t="str">
        <f>CONCATENATE(HOUR(Tabela132[[#This Row],[DATA INICIO]]),":",MINUTE(Tabela132[[#This Row],[DATA INICIO]]))</f>
        <v>17:56</v>
      </c>
      <c r="O2026" s="12"/>
    </row>
    <row r="2027" spans="1:15" ht="63.75" hidden="1" x14ac:dyDescent="0.25">
      <c r="A2027" s="30" t="s">
        <v>113</v>
      </c>
      <c r="B2027" s="1" t="s">
        <v>1185</v>
      </c>
      <c r="C2027" s="31" t="s">
        <v>222</v>
      </c>
      <c r="D2027" s="11" t="s">
        <v>1162</v>
      </c>
      <c r="E2027" s="59" t="str">
        <f>CONCATENATE(Tabela132[[#This Row],[TRAMITE_SETOR]],"_Atualiz")</f>
        <v xml:space="preserve"> SC  _Atualiz</v>
      </c>
      <c r="F2027" s="11" t="s">
        <v>1162</v>
      </c>
      <c r="G2027" s="19"/>
      <c r="H2027" s="33">
        <v>42921.826388888891</v>
      </c>
      <c r="I2027" s="33">
        <v>42928.761805555558</v>
      </c>
      <c r="J2027" s="1" t="s">
        <v>1863</v>
      </c>
      <c r="K2027" s="39">
        <f t="shared" ref="K2027:K2090" si="72">IF(OR(H2027="-",I2027="-"),0,I2027-H2027)</f>
        <v>6.9354166666671517</v>
      </c>
      <c r="L2027" s="15">
        <f t="shared" ref="L2027:L2090" si="73">K2027</f>
        <v>6.9354166666671517</v>
      </c>
      <c r="M2027" s="16">
        <f>NETWORKDAYS.INTL(DATE(YEAR(H2027),MONTH(I2027),DAY(H2027)),DATE(YEAR(I2027),MONTH(I2027),DAY(I2027)),1,[1]LISTAFERIADOS!$B$2:$B$194)</f>
        <v>6</v>
      </c>
      <c r="N2027" s="17" t="str">
        <f>CONCATENATE(HOUR(Tabela132[[#This Row],[DATA INICIO]]),":",MINUTE(Tabela132[[#This Row],[DATA INICIO]]))</f>
        <v>19:50</v>
      </c>
      <c r="O2027" s="12"/>
    </row>
    <row r="2028" spans="1:15" ht="38.25" hidden="1" x14ac:dyDescent="0.25">
      <c r="A2028" s="30" t="s">
        <v>113</v>
      </c>
      <c r="B2028" s="1" t="s">
        <v>1185</v>
      </c>
      <c r="C2028" s="31" t="s">
        <v>222</v>
      </c>
      <c r="D2028" s="11" t="s">
        <v>1161</v>
      </c>
      <c r="E2028" s="59" t="str">
        <f>CONCATENATE(Tabela132[[#This Row],[TRAMITE_SETOR]],"_Atualiz")</f>
        <v xml:space="preserve"> CLC  _Atualiz</v>
      </c>
      <c r="F2028" s="11" t="s">
        <v>1161</v>
      </c>
      <c r="G2028" s="19"/>
      <c r="H2028" s="33">
        <v>42928.761805555558</v>
      </c>
      <c r="I2028" s="33">
        <v>42929.662499999999</v>
      </c>
      <c r="J2028" s="1" t="s">
        <v>1864</v>
      </c>
      <c r="K2028" s="39">
        <f t="shared" si="72"/>
        <v>0.90069444444088731</v>
      </c>
      <c r="L2028" s="15">
        <f t="shared" si="73"/>
        <v>0.90069444444088731</v>
      </c>
      <c r="M2028" s="16">
        <f>NETWORKDAYS.INTL(DATE(YEAR(H2028),MONTH(I2028),DAY(H2028)),DATE(YEAR(I2028),MONTH(I2028),DAY(I2028)),1,[1]LISTAFERIADOS!$B$2:$B$194)</f>
        <v>2</v>
      </c>
      <c r="N2028" s="17" t="str">
        <f>CONCATENATE(HOUR(Tabela132[[#This Row],[DATA INICIO]]),":",MINUTE(Tabela132[[#This Row],[DATA INICIO]]))</f>
        <v>18:17</v>
      </c>
      <c r="O2028" s="12"/>
    </row>
    <row r="2029" spans="1:15" ht="76.5" hidden="1" x14ac:dyDescent="0.25">
      <c r="A2029" s="30" t="s">
        <v>113</v>
      </c>
      <c r="B2029" s="1" t="s">
        <v>1185</v>
      </c>
      <c r="C2029" s="31" t="s">
        <v>222</v>
      </c>
      <c r="D2029" s="11" t="s">
        <v>1157</v>
      </c>
      <c r="E2029" s="59" t="str">
        <f>CONCATENATE(Tabela132[[#This Row],[TRAMITE_SETOR]],"_Atualiz")</f>
        <v xml:space="preserve"> SPO  _Atualiz</v>
      </c>
      <c r="F2029" s="11" t="s">
        <v>1157</v>
      </c>
      <c r="G2029" s="19"/>
      <c r="H2029" s="33">
        <v>42929.662499999999</v>
      </c>
      <c r="I2029" s="33">
        <v>42929.817361111112</v>
      </c>
      <c r="J2029" s="1" t="s">
        <v>40</v>
      </c>
      <c r="K2029" s="39">
        <f t="shared" si="72"/>
        <v>0.15486111111385981</v>
      </c>
      <c r="L2029" s="15">
        <f t="shared" si="73"/>
        <v>0.15486111111385981</v>
      </c>
      <c r="M2029" s="16">
        <f>NETWORKDAYS.INTL(DATE(YEAR(H2029),MONTH(I2029),DAY(H2029)),DATE(YEAR(I2029),MONTH(I2029),DAY(I2029)),1,[1]LISTAFERIADOS!$B$2:$B$194)</f>
        <v>1</v>
      </c>
      <c r="N2029" s="17" t="str">
        <f>CONCATENATE(HOUR(Tabela132[[#This Row],[DATA INICIO]]),":",MINUTE(Tabela132[[#This Row],[DATA INICIO]]))</f>
        <v>15:54</v>
      </c>
      <c r="O2029" s="12"/>
    </row>
    <row r="2030" spans="1:15" ht="153" hidden="1" x14ac:dyDescent="0.25">
      <c r="A2030" s="30" t="s">
        <v>113</v>
      </c>
      <c r="B2030" s="1" t="s">
        <v>1185</v>
      </c>
      <c r="C2030" s="31" t="s">
        <v>222</v>
      </c>
      <c r="D2030" s="11" t="s">
        <v>305</v>
      </c>
      <c r="E2030" s="59" t="str">
        <f>CONCATENATE(Tabela132[[#This Row],[TRAMITE_SETOR]],"_Atualiz")</f>
        <v>SAPRE_Atualiz</v>
      </c>
      <c r="F2030" s="12" t="s">
        <v>305</v>
      </c>
      <c r="G2030" s="19" t="s">
        <v>26</v>
      </c>
      <c r="H2030" s="33">
        <v>42929.817361111112</v>
      </c>
      <c r="I2030" s="33">
        <v>42930.497916666667</v>
      </c>
      <c r="J2030" s="1" t="s">
        <v>1865</v>
      </c>
      <c r="K2030" s="39">
        <f t="shared" si="72"/>
        <v>0.68055555555474712</v>
      </c>
      <c r="L2030" s="15">
        <f t="shared" si="73"/>
        <v>0.68055555555474712</v>
      </c>
      <c r="M2030" s="16">
        <f>NETWORKDAYS.INTL(DATE(YEAR(H2030),MONTH(I2030),DAY(H2030)),DATE(YEAR(I2030),MONTH(I2030),DAY(I2030)),1,[1]LISTAFERIADOS!$B$2:$B$194)</f>
        <v>2</v>
      </c>
      <c r="N2030" s="17" t="str">
        <f>CONCATENATE(HOUR(Tabela132[[#This Row],[DATA INICIO]]),":",MINUTE(Tabela132[[#This Row],[DATA INICIO]]))</f>
        <v>19:37</v>
      </c>
      <c r="O2030" s="12"/>
    </row>
    <row r="2031" spans="1:15" ht="25.5" hidden="1" x14ac:dyDescent="0.25">
      <c r="A2031" s="30" t="s">
        <v>113</v>
      </c>
      <c r="B2031" s="1" t="s">
        <v>1185</v>
      </c>
      <c r="C2031" s="31" t="s">
        <v>222</v>
      </c>
      <c r="D2031" s="11" t="s">
        <v>1157</v>
      </c>
      <c r="E2031" s="59" t="str">
        <f>CONCATENATE(Tabela132[[#This Row],[TRAMITE_SETOR]],"_Atualiz")</f>
        <v xml:space="preserve"> SPO  _Atualiz</v>
      </c>
      <c r="F2031" s="11" t="s">
        <v>1157</v>
      </c>
      <c r="G2031" s="19"/>
      <c r="H2031" s="33">
        <v>42930.497916666667</v>
      </c>
      <c r="I2031" s="33">
        <v>42930.650694444441</v>
      </c>
      <c r="J2031" s="1" t="s">
        <v>154</v>
      </c>
      <c r="K2031" s="39">
        <f t="shared" si="72"/>
        <v>0.15277777777373558</v>
      </c>
      <c r="L2031" s="15">
        <f t="shared" si="73"/>
        <v>0.15277777777373558</v>
      </c>
      <c r="M2031" s="16">
        <f>NETWORKDAYS.INTL(DATE(YEAR(H2031),MONTH(I2031),DAY(H2031)),DATE(YEAR(I2031),MONTH(I2031),DAY(I2031)),1,[1]LISTAFERIADOS!$B$2:$B$194)</f>
        <v>1</v>
      </c>
      <c r="N2031" s="17" t="str">
        <f>CONCATENATE(HOUR(Tabela132[[#This Row],[DATA INICIO]]),":",MINUTE(Tabela132[[#This Row],[DATA INICIO]]))</f>
        <v>11:57</v>
      </c>
      <c r="O2031" s="12"/>
    </row>
    <row r="2032" spans="1:15" ht="51" hidden="1" x14ac:dyDescent="0.25">
      <c r="A2032" s="30" t="s">
        <v>113</v>
      </c>
      <c r="B2032" s="1" t="s">
        <v>1185</v>
      </c>
      <c r="C2032" s="31" t="s">
        <v>222</v>
      </c>
      <c r="D2032" s="11" t="s">
        <v>1167</v>
      </c>
      <c r="E2032" s="59" t="str">
        <f>CONCATENATE(Tabela132[[#This Row],[TRAMITE_SETOR]],"_Atualiz")</f>
        <v xml:space="preserve"> COC  _Atualiz</v>
      </c>
      <c r="F2032" s="11" t="s">
        <v>1167</v>
      </c>
      <c r="G2032" s="19"/>
      <c r="H2032" s="33">
        <v>42930.650694444441</v>
      </c>
      <c r="I2032" s="33">
        <v>42930.767361111109</v>
      </c>
      <c r="J2032" s="1" t="s">
        <v>46</v>
      </c>
      <c r="K2032" s="39">
        <f t="shared" si="72"/>
        <v>0.11666666666860692</v>
      </c>
      <c r="L2032" s="15">
        <f t="shared" si="73"/>
        <v>0.11666666666860692</v>
      </c>
      <c r="M2032" s="16">
        <f>NETWORKDAYS.INTL(DATE(YEAR(H2032),MONTH(I2032),DAY(H2032)),DATE(YEAR(I2032),MONTH(I2032),DAY(I2032)),1,[1]LISTAFERIADOS!$B$2:$B$194)</f>
        <v>1</v>
      </c>
      <c r="N2032" s="17" t="str">
        <f>CONCATENATE(HOUR(Tabela132[[#This Row],[DATA INICIO]]),":",MINUTE(Tabela132[[#This Row],[DATA INICIO]]))</f>
        <v>15:37</v>
      </c>
      <c r="O2032" s="12"/>
    </row>
    <row r="2033" spans="1:15" ht="51" hidden="1" x14ac:dyDescent="0.25">
      <c r="A2033" s="30" t="s">
        <v>113</v>
      </c>
      <c r="B2033" s="1" t="s">
        <v>1185</v>
      </c>
      <c r="C2033" s="31" t="s">
        <v>222</v>
      </c>
      <c r="D2033" s="11" t="s">
        <v>1159</v>
      </c>
      <c r="E2033" s="59" t="str">
        <f>CONCATENATE(Tabela132[[#This Row],[TRAMITE_SETOR]],"_Atualiz")</f>
        <v xml:space="preserve"> SECOFC  _Atualiz</v>
      </c>
      <c r="F2033" s="11" t="s">
        <v>1159</v>
      </c>
      <c r="G2033" s="19"/>
      <c r="H2033" s="33">
        <v>42930.767361111109</v>
      </c>
      <c r="I2033" s="33">
        <v>42930.802777777775</v>
      </c>
      <c r="J2033" s="1" t="s">
        <v>46</v>
      </c>
      <c r="K2033" s="39">
        <f t="shared" si="72"/>
        <v>3.5416666665696539E-2</v>
      </c>
      <c r="L2033" s="15">
        <f t="shared" si="73"/>
        <v>3.5416666665696539E-2</v>
      </c>
      <c r="M2033" s="16">
        <f>NETWORKDAYS.INTL(DATE(YEAR(H2033),MONTH(I2033),DAY(H2033)),DATE(YEAR(I2033),MONTH(I2033),DAY(I2033)),1,[1]LISTAFERIADOS!$B$2:$B$194)</f>
        <v>1</v>
      </c>
      <c r="N2033" s="17" t="str">
        <f>CONCATENATE(HOUR(Tabela132[[#This Row],[DATA INICIO]]),":",MINUTE(Tabela132[[#This Row],[DATA INICIO]]))</f>
        <v>18:25</v>
      </c>
      <c r="O2033" s="12"/>
    </row>
    <row r="2034" spans="1:15" ht="25.5" hidden="1" x14ac:dyDescent="0.25">
      <c r="A2034" s="30" t="s">
        <v>113</v>
      </c>
      <c r="B2034" s="1" t="s">
        <v>1185</v>
      </c>
      <c r="C2034" s="31" t="s">
        <v>222</v>
      </c>
      <c r="D2034" s="11" t="s">
        <v>1161</v>
      </c>
      <c r="E2034" s="59" t="str">
        <f>CONCATENATE(Tabela132[[#This Row],[TRAMITE_SETOR]],"_Atualiz")</f>
        <v xml:space="preserve"> CLC  _Atualiz</v>
      </c>
      <c r="F2034" s="11" t="s">
        <v>1161</v>
      </c>
      <c r="G2034" s="19"/>
      <c r="H2034" s="33">
        <v>42930.802777777775</v>
      </c>
      <c r="I2034" s="33">
        <v>42934.79583333333</v>
      </c>
      <c r="J2034" s="1" t="s">
        <v>49</v>
      </c>
      <c r="K2034" s="39">
        <f t="shared" si="72"/>
        <v>3.9930555555547471</v>
      </c>
      <c r="L2034" s="15">
        <f t="shared" si="73"/>
        <v>3.9930555555547471</v>
      </c>
      <c r="M2034" s="16">
        <f>NETWORKDAYS.INTL(DATE(YEAR(H2034),MONTH(I2034),DAY(H2034)),DATE(YEAR(I2034),MONTH(I2034),DAY(I2034)),1,[1]LISTAFERIADOS!$B$2:$B$194)</f>
        <v>3</v>
      </c>
      <c r="N2034" s="17" t="str">
        <f>CONCATENATE(HOUR(Tabela132[[#This Row],[DATA INICIO]]),":",MINUTE(Tabela132[[#This Row],[DATA INICIO]]))</f>
        <v>19:16</v>
      </c>
      <c r="O2034" s="12"/>
    </row>
    <row r="2035" spans="1:15" ht="63.75" hidden="1" x14ac:dyDescent="0.25">
      <c r="A2035" s="30" t="s">
        <v>113</v>
      </c>
      <c r="B2035" s="1" t="s">
        <v>1185</v>
      </c>
      <c r="C2035" s="31" t="s">
        <v>222</v>
      </c>
      <c r="D2035" s="11" t="s">
        <v>1162</v>
      </c>
      <c r="E2035" s="59" t="str">
        <f>CONCATENATE(Tabela132[[#This Row],[TRAMITE_SETOR]],"_Atualiz")</f>
        <v xml:space="preserve"> SC  _Atualiz</v>
      </c>
      <c r="F2035" s="11" t="s">
        <v>1162</v>
      </c>
      <c r="G2035" s="19"/>
      <c r="H2035" s="33">
        <v>42934.79583333333</v>
      </c>
      <c r="I2035" s="33">
        <v>42942.578472222223</v>
      </c>
      <c r="J2035" s="1" t="s">
        <v>360</v>
      </c>
      <c r="K2035" s="39">
        <f t="shared" si="72"/>
        <v>7.7826388888934162</v>
      </c>
      <c r="L2035" s="15">
        <f t="shared" si="73"/>
        <v>7.7826388888934162</v>
      </c>
      <c r="M2035" s="16">
        <f>NETWORKDAYS.INTL(DATE(YEAR(H2035),MONTH(I2035),DAY(H2035)),DATE(YEAR(I2035),MONTH(I2035),DAY(I2035)),1,[1]LISTAFERIADOS!$B$2:$B$194)</f>
        <v>7</v>
      </c>
      <c r="N2035" s="17" t="str">
        <f>CONCATENATE(HOUR(Tabela132[[#This Row],[DATA INICIO]]),":",MINUTE(Tabela132[[#This Row],[DATA INICIO]]))</f>
        <v>19:6</v>
      </c>
      <c r="O2035" s="12"/>
    </row>
    <row r="2036" spans="1:15" ht="38.25" hidden="1" x14ac:dyDescent="0.25">
      <c r="A2036" s="30" t="s">
        <v>113</v>
      </c>
      <c r="B2036" s="1" t="s">
        <v>1185</v>
      </c>
      <c r="C2036" s="31" t="s">
        <v>222</v>
      </c>
      <c r="D2036" s="11" t="s">
        <v>1161</v>
      </c>
      <c r="E2036" s="59" t="str">
        <f>CONCATENATE(Tabela132[[#This Row],[TRAMITE_SETOR]],"_Atualiz")</f>
        <v xml:space="preserve"> CLC  _Atualiz</v>
      </c>
      <c r="F2036" s="11" t="s">
        <v>1161</v>
      </c>
      <c r="G2036" s="19"/>
      <c r="H2036" s="33">
        <v>42942.578472222223</v>
      </c>
      <c r="I2036" s="33">
        <v>42942.685416666667</v>
      </c>
      <c r="J2036" s="1" t="s">
        <v>546</v>
      </c>
      <c r="K2036" s="39">
        <f t="shared" si="72"/>
        <v>0.10694444444379769</v>
      </c>
      <c r="L2036" s="15">
        <f t="shared" si="73"/>
        <v>0.10694444444379769</v>
      </c>
      <c r="M2036" s="16">
        <f>NETWORKDAYS.INTL(DATE(YEAR(H2036),MONTH(I2036),DAY(H2036)),DATE(YEAR(I2036),MONTH(I2036),DAY(I2036)),1,[1]LISTAFERIADOS!$B$2:$B$194)</f>
        <v>1</v>
      </c>
      <c r="N2036" s="17" t="str">
        <f>CONCATENATE(HOUR(Tabela132[[#This Row],[DATA INICIO]]),":",MINUTE(Tabela132[[#This Row],[DATA INICIO]]))</f>
        <v>13:53</v>
      </c>
      <c r="O2036" s="12"/>
    </row>
    <row r="2037" spans="1:15" ht="25.5" hidden="1" x14ac:dyDescent="0.25">
      <c r="A2037" s="30" t="s">
        <v>113</v>
      </c>
      <c r="B2037" s="1" t="s">
        <v>1185</v>
      </c>
      <c r="C2037" s="31" t="s">
        <v>222</v>
      </c>
      <c r="D2037" s="11" t="s">
        <v>1156</v>
      </c>
      <c r="E2037" s="59" t="str">
        <f>CONCATENATE(Tabela132[[#This Row],[TRAMITE_SETOR]],"_Atualiz")</f>
        <v xml:space="preserve"> SECGA  _Atualiz</v>
      </c>
      <c r="F2037" s="11" t="s">
        <v>1156</v>
      </c>
      <c r="G2037" s="19"/>
      <c r="H2037" s="33">
        <v>42942.685416666667</v>
      </c>
      <c r="I2037" s="33">
        <v>42942.727777777778</v>
      </c>
      <c r="J2037" s="1" t="s">
        <v>244</v>
      </c>
      <c r="K2037" s="39">
        <f t="shared" si="72"/>
        <v>4.2361111110949423E-2</v>
      </c>
      <c r="L2037" s="15">
        <f t="shared" si="73"/>
        <v>4.2361111110949423E-2</v>
      </c>
      <c r="M2037" s="16">
        <f>NETWORKDAYS.INTL(DATE(YEAR(H2037),MONTH(I2037),DAY(H2037)),DATE(YEAR(I2037),MONTH(I2037),DAY(I2037)),1,[1]LISTAFERIADOS!$B$2:$B$194)</f>
        <v>1</v>
      </c>
      <c r="N2037" s="17" t="str">
        <f>CONCATENATE(HOUR(Tabela132[[#This Row],[DATA INICIO]]),":",MINUTE(Tabela132[[#This Row],[DATA INICIO]]))</f>
        <v>16:27</v>
      </c>
      <c r="O2037" s="12"/>
    </row>
    <row r="2038" spans="1:15" ht="51" hidden="1" x14ac:dyDescent="0.25">
      <c r="A2038" s="30" t="s">
        <v>113</v>
      </c>
      <c r="B2038" s="1" t="s">
        <v>1185</v>
      </c>
      <c r="C2038" s="31" t="s">
        <v>222</v>
      </c>
      <c r="D2038" s="11" t="s">
        <v>1161</v>
      </c>
      <c r="E2038" s="59" t="str">
        <f>CONCATENATE(Tabela132[[#This Row],[TRAMITE_SETOR]],"_Atualiz")</f>
        <v xml:space="preserve"> CLC  _Atualiz</v>
      </c>
      <c r="F2038" s="11" t="s">
        <v>1161</v>
      </c>
      <c r="G2038" s="19"/>
      <c r="H2038" s="33">
        <v>42942.727777777778</v>
      </c>
      <c r="I2038" s="33">
        <v>42942.793749999997</v>
      </c>
      <c r="J2038" s="1" t="s">
        <v>238</v>
      </c>
      <c r="K2038" s="39">
        <f t="shared" si="72"/>
        <v>6.5972222218988463E-2</v>
      </c>
      <c r="L2038" s="15">
        <f t="shared" si="73"/>
        <v>6.5972222218988463E-2</v>
      </c>
      <c r="M2038" s="16">
        <f>NETWORKDAYS.INTL(DATE(YEAR(H2038),MONTH(I2038),DAY(H2038)),DATE(YEAR(I2038),MONTH(I2038),DAY(I2038)),1,[1]LISTAFERIADOS!$B$2:$B$194)</f>
        <v>1</v>
      </c>
      <c r="N2038" s="17" t="str">
        <f>CONCATENATE(HOUR(Tabela132[[#This Row],[DATA INICIO]]),":",MINUTE(Tabela132[[#This Row],[DATA INICIO]]))</f>
        <v>17:28</v>
      </c>
      <c r="O2038" s="12"/>
    </row>
    <row r="2039" spans="1:15" ht="102" hidden="1" x14ac:dyDescent="0.25">
      <c r="A2039" s="30" t="s">
        <v>113</v>
      </c>
      <c r="B2039" s="1" t="s">
        <v>1185</v>
      </c>
      <c r="C2039" s="31" t="s">
        <v>222</v>
      </c>
      <c r="D2039" s="11" t="s">
        <v>1163</v>
      </c>
      <c r="E2039" s="59" t="str">
        <f>CONCATENATE(Tabela132[[#This Row],[TRAMITE_SETOR]],"_Atualiz")</f>
        <v xml:space="preserve"> SLIC  _Atualiz</v>
      </c>
      <c r="F2039" s="11" t="s">
        <v>1163</v>
      </c>
      <c r="G2039" s="19"/>
      <c r="H2039" s="33">
        <v>42942.793749999997</v>
      </c>
      <c r="I2039" s="33">
        <v>42944.625694444447</v>
      </c>
      <c r="J2039" s="1" t="s">
        <v>948</v>
      </c>
      <c r="K2039" s="39">
        <f t="shared" si="72"/>
        <v>1.8319444444496185</v>
      </c>
      <c r="L2039" s="15">
        <f t="shared" si="73"/>
        <v>1.8319444444496185</v>
      </c>
      <c r="M2039" s="16">
        <f>NETWORKDAYS.INTL(DATE(YEAR(H2039),MONTH(I2039),DAY(H2039)),DATE(YEAR(I2039),MONTH(I2039),DAY(I2039)),1,[1]LISTAFERIADOS!$B$2:$B$194)</f>
        <v>3</v>
      </c>
      <c r="N2039" s="17" t="str">
        <f>CONCATENATE(HOUR(Tabela132[[#This Row],[DATA INICIO]]),":",MINUTE(Tabela132[[#This Row],[DATA INICIO]]))</f>
        <v>19:3</v>
      </c>
      <c r="O2039" s="12"/>
    </row>
    <row r="2040" spans="1:15" ht="63.75" hidden="1" x14ac:dyDescent="0.25">
      <c r="A2040" s="30" t="s">
        <v>113</v>
      </c>
      <c r="B2040" s="1" t="s">
        <v>1185</v>
      </c>
      <c r="C2040" s="31" t="s">
        <v>222</v>
      </c>
      <c r="D2040" s="11" t="s">
        <v>1164</v>
      </c>
      <c r="E2040" s="59" t="str">
        <f>CONCATENATE(Tabela132[[#This Row],[TRAMITE_SETOR]],"_Atualiz")</f>
        <v xml:space="preserve"> SCON  _Atualiz</v>
      </c>
      <c r="F2040" s="11" t="s">
        <v>1164</v>
      </c>
      <c r="G2040" s="19"/>
      <c r="H2040" s="33">
        <v>42944.625694444447</v>
      </c>
      <c r="I2040" s="33">
        <v>42947.618055555555</v>
      </c>
      <c r="J2040" s="1" t="s">
        <v>1866</v>
      </c>
      <c r="K2040" s="39">
        <f t="shared" si="72"/>
        <v>2.992361111108039</v>
      </c>
      <c r="L2040" s="15">
        <f t="shared" si="73"/>
        <v>2.992361111108039</v>
      </c>
      <c r="M2040" s="16">
        <f>NETWORKDAYS.INTL(DATE(YEAR(H2040),MONTH(I2040),DAY(H2040)),DATE(YEAR(I2040),MONTH(I2040),DAY(I2040)),1,[1]LISTAFERIADOS!$B$2:$B$194)</f>
        <v>2</v>
      </c>
      <c r="N2040" s="17" t="str">
        <f>CONCATENATE(HOUR(Tabela132[[#This Row],[DATA INICIO]]),":",MINUTE(Tabela132[[#This Row],[DATA INICIO]]))</f>
        <v>15:1</v>
      </c>
      <c r="O2040" s="12"/>
    </row>
    <row r="2041" spans="1:15" hidden="1" x14ac:dyDescent="0.25">
      <c r="A2041" s="30" t="s">
        <v>113</v>
      </c>
      <c r="B2041" s="1" t="s">
        <v>1185</v>
      </c>
      <c r="C2041" s="31" t="s">
        <v>222</v>
      </c>
      <c r="D2041" s="11" t="s">
        <v>1177</v>
      </c>
      <c r="E2041" s="59" t="str">
        <f>CONCATENATE(Tabela132[[#This Row],[TRAMITE_SETOR]],"_Atualiz")</f>
        <v xml:space="preserve"> SGEC  _Atualiz</v>
      </c>
      <c r="F2041" s="11" t="s">
        <v>1177</v>
      </c>
      <c r="G2041" s="19"/>
      <c r="H2041" s="33">
        <v>42947.618055555555</v>
      </c>
      <c r="I2041" s="33">
        <v>42950.579861111109</v>
      </c>
      <c r="J2041" s="1" t="s">
        <v>273</v>
      </c>
      <c r="K2041" s="39">
        <f t="shared" si="72"/>
        <v>2.9618055555547471</v>
      </c>
      <c r="L2041" s="15">
        <f t="shared" si="73"/>
        <v>2.9618055555547471</v>
      </c>
      <c r="M2041" s="16">
        <f>NETWORKDAYS.INTL(DATE(YEAR(H2041),MONTH(I2041),DAY(H2041)),DATE(YEAR(I2041),MONTH(I2041),DAY(I2041)),1,[1]LISTAFERIADOS!$B$2:$B$194)</f>
        <v>-20</v>
      </c>
      <c r="N2041" s="17" t="str">
        <f>CONCATENATE(HOUR(Tabela132[[#This Row],[DATA INICIO]]),":",MINUTE(Tabela132[[#This Row],[DATA INICIO]]))</f>
        <v>14:50</v>
      </c>
      <c r="O2041" s="12"/>
    </row>
    <row r="2042" spans="1:15" ht="38.25" hidden="1" x14ac:dyDescent="0.25">
      <c r="A2042" s="30" t="s">
        <v>113</v>
      </c>
      <c r="B2042" s="1" t="s">
        <v>1185</v>
      </c>
      <c r="C2042" s="31" t="s">
        <v>222</v>
      </c>
      <c r="D2042" s="11" t="s">
        <v>1162</v>
      </c>
      <c r="E2042" s="59" t="str">
        <f>CONCATENATE(Tabela132[[#This Row],[TRAMITE_SETOR]],"_Atualiz")</f>
        <v xml:space="preserve"> SC  _Atualiz</v>
      </c>
      <c r="F2042" s="11" t="s">
        <v>1162</v>
      </c>
      <c r="G2042" s="19"/>
      <c r="H2042" s="33">
        <v>42950.579861111109</v>
      </c>
      <c r="I2042" s="33">
        <v>42951.760416666664</v>
      </c>
      <c r="J2042" s="1" t="s">
        <v>387</v>
      </c>
      <c r="K2042" s="39">
        <f t="shared" si="72"/>
        <v>1.1805555555547471</v>
      </c>
      <c r="L2042" s="15">
        <f t="shared" si="73"/>
        <v>1.1805555555547471</v>
      </c>
      <c r="M2042" s="16">
        <f>NETWORKDAYS.INTL(DATE(YEAR(H2042),MONTH(I2042),DAY(H2042)),DATE(YEAR(I2042),MONTH(I2042),DAY(I2042)),1,[1]LISTAFERIADOS!$B$2:$B$194)</f>
        <v>2</v>
      </c>
      <c r="N2042" s="17" t="str">
        <f>CONCATENATE(HOUR(Tabela132[[#This Row],[DATA INICIO]]),":",MINUTE(Tabela132[[#This Row],[DATA INICIO]]))</f>
        <v>13:55</v>
      </c>
      <c r="O2042" s="12"/>
    </row>
    <row r="2043" spans="1:15" ht="38.25" hidden="1" x14ac:dyDescent="0.25">
      <c r="A2043" s="30" t="s">
        <v>113</v>
      </c>
      <c r="B2043" s="1" t="s">
        <v>1185</v>
      </c>
      <c r="C2043" s="31" t="s">
        <v>222</v>
      </c>
      <c r="D2043" s="11" t="s">
        <v>1161</v>
      </c>
      <c r="E2043" s="59" t="str">
        <f>CONCATENATE(Tabela132[[#This Row],[TRAMITE_SETOR]],"_Atualiz")</f>
        <v xml:space="preserve"> CLC  _Atualiz</v>
      </c>
      <c r="F2043" s="11" t="s">
        <v>1161</v>
      </c>
      <c r="G2043" s="19"/>
      <c r="H2043" s="33">
        <v>42951.760416666664</v>
      </c>
      <c r="I2043" s="33">
        <v>42954.822222222225</v>
      </c>
      <c r="J2043" s="1" t="s">
        <v>546</v>
      </c>
      <c r="K2043" s="39">
        <f t="shared" si="72"/>
        <v>3.0618055555605679</v>
      </c>
      <c r="L2043" s="15">
        <f t="shared" si="73"/>
        <v>3.0618055555605679</v>
      </c>
      <c r="M2043" s="16">
        <f>NETWORKDAYS.INTL(DATE(YEAR(H2043),MONTH(I2043),DAY(H2043)),DATE(YEAR(I2043),MONTH(I2043),DAY(I2043)),1,[1]LISTAFERIADOS!$B$2:$B$194)</f>
        <v>2</v>
      </c>
      <c r="N2043" s="17" t="str">
        <f>CONCATENATE(HOUR(Tabela132[[#This Row],[DATA INICIO]]),":",MINUTE(Tabela132[[#This Row],[DATA INICIO]]))</f>
        <v>18:15</v>
      </c>
      <c r="O2043" s="12"/>
    </row>
    <row r="2044" spans="1:15" ht="51" hidden="1" x14ac:dyDescent="0.25">
      <c r="A2044" s="30" t="s">
        <v>113</v>
      </c>
      <c r="B2044" s="1" t="s">
        <v>1185</v>
      </c>
      <c r="C2044" s="31" t="s">
        <v>222</v>
      </c>
      <c r="D2044" s="11" t="s">
        <v>1163</v>
      </c>
      <c r="E2044" s="59" t="str">
        <f>CONCATENATE(Tabela132[[#This Row],[TRAMITE_SETOR]],"_Atualiz")</f>
        <v xml:space="preserve"> SLIC  _Atualiz</v>
      </c>
      <c r="F2044" s="11" t="s">
        <v>1163</v>
      </c>
      <c r="G2044" s="19"/>
      <c r="H2044" s="33">
        <v>42954.822222222225</v>
      </c>
      <c r="I2044" s="33">
        <v>42955.65</v>
      </c>
      <c r="J2044" s="1" t="s">
        <v>1867</v>
      </c>
      <c r="K2044" s="39">
        <f t="shared" si="72"/>
        <v>0.82777777777664596</v>
      </c>
      <c r="L2044" s="15">
        <f t="shared" si="73"/>
        <v>0.82777777777664596</v>
      </c>
      <c r="M2044" s="16">
        <f>NETWORKDAYS.INTL(DATE(YEAR(H2044),MONTH(I2044),DAY(H2044)),DATE(YEAR(I2044),MONTH(I2044),DAY(I2044)),1,[1]LISTAFERIADOS!$B$2:$B$194)</f>
        <v>2</v>
      </c>
      <c r="N2044" s="17" t="str">
        <f>CONCATENATE(HOUR(Tabela132[[#This Row],[DATA INICIO]]),":",MINUTE(Tabela132[[#This Row],[DATA INICIO]]))</f>
        <v>19:44</v>
      </c>
      <c r="O2044" s="12"/>
    </row>
    <row r="2045" spans="1:15" ht="63.75" hidden="1" x14ac:dyDescent="0.25">
      <c r="A2045" s="30" t="s">
        <v>113</v>
      </c>
      <c r="B2045" s="1" t="s">
        <v>1185</v>
      </c>
      <c r="C2045" s="31" t="s">
        <v>222</v>
      </c>
      <c r="D2045" s="11" t="s">
        <v>1164</v>
      </c>
      <c r="E2045" s="59" t="str">
        <f>CONCATENATE(Tabela132[[#This Row],[TRAMITE_SETOR]],"_Atualiz")</f>
        <v xml:space="preserve"> SCON  _Atualiz</v>
      </c>
      <c r="F2045" s="11" t="s">
        <v>1164</v>
      </c>
      <c r="G2045" s="19"/>
      <c r="H2045" s="33">
        <v>42955.65</v>
      </c>
      <c r="I2045" s="33">
        <v>42962.87222222222</v>
      </c>
      <c r="J2045" s="1" t="s">
        <v>1866</v>
      </c>
      <c r="K2045" s="39">
        <f t="shared" si="72"/>
        <v>7.2222222222189885</v>
      </c>
      <c r="L2045" s="15">
        <f t="shared" si="73"/>
        <v>7.2222222222189885</v>
      </c>
      <c r="M2045" s="16">
        <f>NETWORKDAYS.INTL(DATE(YEAR(H2045),MONTH(I2045),DAY(H2045)),DATE(YEAR(I2045),MONTH(I2045),DAY(I2045)),1,[1]LISTAFERIADOS!$B$2:$B$194)</f>
        <v>5</v>
      </c>
      <c r="N2045" s="17" t="str">
        <f>CONCATENATE(HOUR(Tabela132[[#This Row],[DATA INICIO]]),":",MINUTE(Tabela132[[#This Row],[DATA INICIO]]))</f>
        <v>15:36</v>
      </c>
      <c r="O2045" s="12"/>
    </row>
    <row r="2046" spans="1:15" ht="38.25" hidden="1" x14ac:dyDescent="0.25">
      <c r="A2046" s="30" t="s">
        <v>113</v>
      </c>
      <c r="B2046" s="1" t="s">
        <v>1185</v>
      </c>
      <c r="C2046" s="31" t="s">
        <v>222</v>
      </c>
      <c r="D2046" s="11" t="s">
        <v>1163</v>
      </c>
      <c r="E2046" s="59" t="str">
        <f>CONCATENATE(Tabela132[[#This Row],[TRAMITE_SETOR]],"_Atualiz")</f>
        <v xml:space="preserve"> SLIC  _Atualiz</v>
      </c>
      <c r="F2046" s="11" t="s">
        <v>1163</v>
      </c>
      <c r="G2046" s="19"/>
      <c r="H2046" s="33">
        <v>42962.87222222222</v>
      </c>
      <c r="I2046" s="33">
        <v>42965.736111111109</v>
      </c>
      <c r="J2046" s="1" t="s">
        <v>1511</v>
      </c>
      <c r="K2046" s="39">
        <f t="shared" si="72"/>
        <v>2.8638888888890506</v>
      </c>
      <c r="L2046" s="15">
        <f t="shared" si="73"/>
        <v>2.8638888888890506</v>
      </c>
      <c r="M2046" s="16">
        <f>NETWORKDAYS.INTL(DATE(YEAR(H2046),MONTH(I2046),DAY(H2046)),DATE(YEAR(I2046),MONTH(I2046),DAY(I2046)),1,[1]LISTAFERIADOS!$B$2:$B$194)</f>
        <v>4</v>
      </c>
      <c r="N2046" s="17" t="str">
        <f>CONCATENATE(HOUR(Tabela132[[#This Row],[DATA INICIO]]),":",MINUTE(Tabela132[[#This Row],[DATA INICIO]]))</f>
        <v>20:56</v>
      </c>
      <c r="O2046" s="12"/>
    </row>
    <row r="2047" spans="1:15" ht="51" hidden="1" x14ac:dyDescent="0.25">
      <c r="A2047" s="30" t="s">
        <v>113</v>
      </c>
      <c r="B2047" s="1" t="s">
        <v>1185</v>
      </c>
      <c r="C2047" s="31" t="s">
        <v>222</v>
      </c>
      <c r="D2047" s="11" t="s">
        <v>1177</v>
      </c>
      <c r="E2047" s="59" t="str">
        <f>CONCATENATE(Tabela132[[#This Row],[TRAMITE_SETOR]],"_Atualiz")</f>
        <v xml:space="preserve"> SGEC  _Atualiz</v>
      </c>
      <c r="F2047" s="11" t="s">
        <v>1177</v>
      </c>
      <c r="G2047" s="19"/>
      <c r="H2047" s="33">
        <v>42965.736111111109</v>
      </c>
      <c r="I2047" s="33">
        <v>42965.768055555556</v>
      </c>
      <c r="J2047" s="1" t="s">
        <v>1868</v>
      </c>
      <c r="K2047" s="39">
        <f t="shared" si="72"/>
        <v>3.1944444446708076E-2</v>
      </c>
      <c r="L2047" s="15">
        <f t="shared" si="73"/>
        <v>3.1944444446708076E-2</v>
      </c>
      <c r="M2047" s="16">
        <f>NETWORKDAYS.INTL(DATE(YEAR(H2047),MONTH(I2047),DAY(H2047)),DATE(YEAR(I2047),MONTH(I2047),DAY(I2047)),1,[1]LISTAFERIADOS!$B$2:$B$194)</f>
        <v>1</v>
      </c>
      <c r="N2047" s="17" t="str">
        <f>CONCATENATE(HOUR(Tabela132[[#This Row],[DATA INICIO]]),":",MINUTE(Tabela132[[#This Row],[DATA INICIO]]))</f>
        <v>17:40</v>
      </c>
      <c r="O2047" s="12"/>
    </row>
    <row r="2048" spans="1:15" ht="114.75" hidden="1" x14ac:dyDescent="0.25">
      <c r="A2048" s="30" t="s">
        <v>113</v>
      </c>
      <c r="B2048" s="1" t="s">
        <v>1185</v>
      </c>
      <c r="C2048" s="31" t="s">
        <v>222</v>
      </c>
      <c r="D2048" s="11" t="s">
        <v>1163</v>
      </c>
      <c r="E2048" s="59" t="str">
        <f>CONCATENATE(Tabela132[[#This Row],[TRAMITE_SETOR]],"_Atualiz")</f>
        <v xml:space="preserve"> SLIC  _Atualiz</v>
      </c>
      <c r="F2048" s="11" t="s">
        <v>1163</v>
      </c>
      <c r="G2048" s="19"/>
      <c r="H2048" s="33">
        <v>42965.768055555556</v>
      </c>
      <c r="I2048" s="33">
        <v>42965.793749999997</v>
      </c>
      <c r="J2048" s="1" t="s">
        <v>1869</v>
      </c>
      <c r="K2048" s="39">
        <f t="shared" si="72"/>
        <v>2.569444444088731E-2</v>
      </c>
      <c r="L2048" s="15">
        <f t="shared" si="73"/>
        <v>2.569444444088731E-2</v>
      </c>
      <c r="M2048" s="16">
        <f>NETWORKDAYS.INTL(DATE(YEAR(H2048),MONTH(I2048),DAY(H2048)),DATE(YEAR(I2048),MONTH(I2048),DAY(I2048)),1,[1]LISTAFERIADOS!$B$2:$B$194)</f>
        <v>1</v>
      </c>
      <c r="N2048" s="17" t="str">
        <f>CONCATENATE(HOUR(Tabela132[[#This Row],[DATA INICIO]]),":",MINUTE(Tabela132[[#This Row],[DATA INICIO]]))</f>
        <v>18:26</v>
      </c>
      <c r="O2048" s="12"/>
    </row>
    <row r="2049" spans="1:15" ht="51" hidden="1" x14ac:dyDescent="0.25">
      <c r="A2049" s="30" t="s">
        <v>113</v>
      </c>
      <c r="B2049" s="1" t="s">
        <v>1185</v>
      </c>
      <c r="C2049" s="31" t="s">
        <v>222</v>
      </c>
      <c r="D2049" s="11" t="s">
        <v>1161</v>
      </c>
      <c r="E2049" s="59" t="str">
        <f>CONCATENATE(Tabela132[[#This Row],[TRAMITE_SETOR]],"_Atualiz")</f>
        <v xml:space="preserve"> CLC  _Atualiz</v>
      </c>
      <c r="F2049" s="11" t="s">
        <v>1161</v>
      </c>
      <c r="G2049" s="19"/>
      <c r="H2049" s="33">
        <v>42965.793749999997</v>
      </c>
      <c r="I2049" s="33">
        <v>42968.800000000003</v>
      </c>
      <c r="J2049" s="1" t="s">
        <v>434</v>
      </c>
      <c r="K2049" s="39">
        <f t="shared" si="72"/>
        <v>3.0062500000058208</v>
      </c>
      <c r="L2049" s="15">
        <f t="shared" si="73"/>
        <v>3.0062500000058208</v>
      </c>
      <c r="M2049" s="16">
        <f>NETWORKDAYS.INTL(DATE(YEAR(H2049),MONTH(I2049),DAY(H2049)),DATE(YEAR(I2049),MONTH(I2049),DAY(I2049)),1,[1]LISTAFERIADOS!$B$2:$B$194)</f>
        <v>2</v>
      </c>
      <c r="N2049" s="17" t="str">
        <f>CONCATENATE(HOUR(Tabela132[[#This Row],[DATA INICIO]]),":",MINUTE(Tabela132[[#This Row],[DATA INICIO]]))</f>
        <v>19:3</v>
      </c>
      <c r="O2049" s="12"/>
    </row>
    <row r="2050" spans="1:15" ht="38.25" hidden="1" x14ac:dyDescent="0.25">
      <c r="A2050" s="30" t="s">
        <v>113</v>
      </c>
      <c r="B2050" s="1" t="s">
        <v>1185</v>
      </c>
      <c r="C2050" s="31" t="s">
        <v>222</v>
      </c>
      <c r="D2050" s="11" t="s">
        <v>1156</v>
      </c>
      <c r="E2050" s="59" t="str">
        <f>CONCATENATE(Tabela132[[#This Row],[TRAMITE_SETOR]],"_Atualiz")</f>
        <v xml:space="preserve"> SECGA  _Atualiz</v>
      </c>
      <c r="F2050" s="11" t="s">
        <v>1156</v>
      </c>
      <c r="G2050" s="19"/>
      <c r="H2050" s="33">
        <v>42968.800000000003</v>
      </c>
      <c r="I2050" s="33">
        <v>42969.830555555556</v>
      </c>
      <c r="J2050" s="1" t="s">
        <v>364</v>
      </c>
      <c r="K2050" s="39">
        <f t="shared" si="72"/>
        <v>1.0305555555532919</v>
      </c>
      <c r="L2050" s="15">
        <f t="shared" si="73"/>
        <v>1.0305555555532919</v>
      </c>
      <c r="M2050" s="16">
        <f>NETWORKDAYS.INTL(DATE(YEAR(H2050),MONTH(I2050),DAY(H2050)),DATE(YEAR(I2050),MONTH(I2050),DAY(I2050)),1,[1]LISTAFERIADOS!$B$2:$B$194)</f>
        <v>2</v>
      </c>
      <c r="N2050" s="17" t="str">
        <f>CONCATENATE(HOUR(Tabela132[[#This Row],[DATA INICIO]]),":",MINUTE(Tabela132[[#This Row],[DATA INICIO]]))</f>
        <v>19:12</v>
      </c>
      <c r="O2050" s="12"/>
    </row>
    <row r="2051" spans="1:15" hidden="1" x14ac:dyDescent="0.25">
      <c r="A2051" s="30" t="s">
        <v>113</v>
      </c>
      <c r="B2051" s="1" t="s">
        <v>1185</v>
      </c>
      <c r="C2051" s="31" t="s">
        <v>222</v>
      </c>
      <c r="D2051" s="11" t="s">
        <v>1165</v>
      </c>
      <c r="E2051" s="59" t="str">
        <f>CONCATENATE(Tabela132[[#This Row],[TRAMITE_SETOR]],"_Atualiz")</f>
        <v xml:space="preserve"> CPL  _Atualiz</v>
      </c>
      <c r="F2051" s="11" t="s">
        <v>1165</v>
      </c>
      <c r="G2051" s="19"/>
      <c r="H2051" s="33">
        <v>42969.830555555556</v>
      </c>
      <c r="I2051" s="33">
        <v>42971.700694444444</v>
      </c>
      <c r="J2051" s="1" t="s">
        <v>37</v>
      </c>
      <c r="K2051" s="39">
        <f t="shared" si="72"/>
        <v>1.8701388888875954</v>
      </c>
      <c r="L2051" s="15">
        <f t="shared" si="73"/>
        <v>1.8701388888875954</v>
      </c>
      <c r="M2051" s="16">
        <f>NETWORKDAYS.INTL(DATE(YEAR(H2051),MONTH(I2051),DAY(H2051)),DATE(YEAR(I2051),MONTH(I2051),DAY(I2051)),1,[1]LISTAFERIADOS!$B$2:$B$194)</f>
        <v>3</v>
      </c>
      <c r="N2051" s="17" t="str">
        <f>CONCATENATE(HOUR(Tabela132[[#This Row],[DATA INICIO]]),":",MINUTE(Tabela132[[#This Row],[DATA INICIO]]))</f>
        <v>19:56</v>
      </c>
      <c r="O2051" s="12"/>
    </row>
    <row r="2052" spans="1:15" ht="38.25" hidden="1" x14ac:dyDescent="0.25">
      <c r="A2052" s="30" t="s">
        <v>113</v>
      </c>
      <c r="B2052" s="1" t="s">
        <v>1185</v>
      </c>
      <c r="C2052" s="31" t="s">
        <v>222</v>
      </c>
      <c r="D2052" s="11" t="s">
        <v>1166</v>
      </c>
      <c r="E2052" s="59" t="str">
        <f>CONCATENATE(Tabela132[[#This Row],[TRAMITE_SETOR]],"_Atualiz")</f>
        <v xml:space="preserve"> ASSDG  _Atualiz</v>
      </c>
      <c r="F2052" s="11" t="s">
        <v>1166</v>
      </c>
      <c r="G2052" s="19"/>
      <c r="H2052" s="33">
        <v>42971.700694444444</v>
      </c>
      <c r="I2052" s="33">
        <v>42976.533333333333</v>
      </c>
      <c r="J2052" s="1" t="s">
        <v>284</v>
      </c>
      <c r="K2052" s="39">
        <f t="shared" si="72"/>
        <v>4.8326388888890506</v>
      </c>
      <c r="L2052" s="15">
        <f t="shared" si="73"/>
        <v>4.8326388888890506</v>
      </c>
      <c r="M2052" s="16">
        <f>NETWORKDAYS.INTL(DATE(YEAR(H2052),MONTH(I2052),DAY(H2052)),DATE(YEAR(I2052),MONTH(I2052),DAY(I2052)),1,[1]LISTAFERIADOS!$B$2:$B$194)</f>
        <v>4</v>
      </c>
      <c r="N2052" s="17" t="str">
        <f>CONCATENATE(HOUR(Tabela132[[#This Row],[DATA INICIO]]),":",MINUTE(Tabela132[[#This Row],[DATA INICIO]]))</f>
        <v>16:49</v>
      </c>
      <c r="O2052" s="12"/>
    </row>
    <row r="2053" spans="1:15" ht="25.5" hidden="1" x14ac:dyDescent="0.25">
      <c r="A2053" s="30" t="s">
        <v>113</v>
      </c>
      <c r="B2053" s="1" t="s">
        <v>1185</v>
      </c>
      <c r="C2053" s="31" t="s">
        <v>222</v>
      </c>
      <c r="D2053" s="11" t="s">
        <v>1155</v>
      </c>
      <c r="E2053" s="59" t="str">
        <f>CONCATENATE(Tabela132[[#This Row],[TRAMITE_SETOR]],"_Atualiz")</f>
        <v xml:space="preserve"> DG  _Atualiz</v>
      </c>
      <c r="F2053" s="11" t="s">
        <v>1155</v>
      </c>
      <c r="G2053" s="19"/>
      <c r="H2053" s="33">
        <v>42976.533333333333</v>
      </c>
      <c r="I2053" s="33">
        <v>42976.7</v>
      </c>
      <c r="J2053" s="1" t="s">
        <v>98</v>
      </c>
      <c r="K2053" s="39">
        <f t="shared" si="72"/>
        <v>0.16666666666424135</v>
      </c>
      <c r="L2053" s="15">
        <f t="shared" si="73"/>
        <v>0.16666666666424135</v>
      </c>
      <c r="M2053" s="16">
        <f>NETWORKDAYS.INTL(DATE(YEAR(H2053),MONTH(I2053),DAY(H2053)),DATE(YEAR(I2053),MONTH(I2053),DAY(I2053)),1,[1]LISTAFERIADOS!$B$2:$B$194)</f>
        <v>1</v>
      </c>
      <c r="N2053" s="17" t="str">
        <f>CONCATENATE(HOUR(Tabela132[[#This Row],[DATA INICIO]]),":",MINUTE(Tabela132[[#This Row],[DATA INICIO]]))</f>
        <v>12:48</v>
      </c>
      <c r="O2053" s="12"/>
    </row>
    <row r="2054" spans="1:15" ht="38.25" hidden="1" x14ac:dyDescent="0.25">
      <c r="A2054" s="30" t="s">
        <v>113</v>
      </c>
      <c r="B2054" s="1" t="s">
        <v>1185</v>
      </c>
      <c r="C2054" s="31" t="s">
        <v>222</v>
      </c>
      <c r="D2054" s="11" t="s">
        <v>1163</v>
      </c>
      <c r="E2054" s="59" t="str">
        <f>CONCATENATE(Tabela132[[#This Row],[TRAMITE_SETOR]],"_Atualiz")</f>
        <v xml:space="preserve"> SLIC  _Atualiz</v>
      </c>
      <c r="F2054" s="11" t="s">
        <v>1163</v>
      </c>
      <c r="G2054" s="19"/>
      <c r="H2054" s="33">
        <v>42976.7</v>
      </c>
      <c r="I2054" s="33">
        <v>42977.697222222225</v>
      </c>
      <c r="J2054" s="1" t="s">
        <v>1609</v>
      </c>
      <c r="K2054" s="39">
        <f t="shared" si="72"/>
        <v>0.99722222222771961</v>
      </c>
      <c r="L2054" s="15">
        <f t="shared" si="73"/>
        <v>0.99722222222771961</v>
      </c>
      <c r="M2054" s="16">
        <f>NETWORKDAYS.INTL(DATE(YEAR(H2054),MONTH(I2054),DAY(H2054)),DATE(YEAR(I2054),MONTH(I2054),DAY(I2054)),1,[1]LISTAFERIADOS!$B$2:$B$194)</f>
        <v>2</v>
      </c>
      <c r="N2054" s="17" t="str">
        <f>CONCATENATE(HOUR(Tabela132[[#This Row],[DATA INICIO]]),":",MINUTE(Tabela132[[#This Row],[DATA INICIO]]))</f>
        <v>16:48</v>
      </c>
      <c r="O2054" s="12"/>
    </row>
    <row r="2055" spans="1:15" ht="51" hidden="1" x14ac:dyDescent="0.25">
      <c r="A2055" s="30" t="s">
        <v>113</v>
      </c>
      <c r="B2055" s="1" t="s">
        <v>1185</v>
      </c>
      <c r="C2055" s="31" t="s">
        <v>222</v>
      </c>
      <c r="D2055" s="11" t="s">
        <v>1165</v>
      </c>
      <c r="E2055" s="59" t="str">
        <f>CONCATENATE(Tabela132[[#This Row],[TRAMITE_SETOR]],"_Atualiz")</f>
        <v xml:space="preserve"> CPL  _Atualiz</v>
      </c>
      <c r="F2055" s="11" t="s">
        <v>1165</v>
      </c>
      <c r="G2055" s="19"/>
      <c r="H2055" s="33">
        <v>42977.697222222225</v>
      </c>
      <c r="I2055" s="33">
        <v>42977.722916666666</v>
      </c>
      <c r="J2055" s="1" t="s">
        <v>712</v>
      </c>
      <c r="K2055" s="39">
        <f t="shared" si="72"/>
        <v>2.569444444088731E-2</v>
      </c>
      <c r="L2055" s="15">
        <f t="shared" si="73"/>
        <v>2.569444444088731E-2</v>
      </c>
      <c r="M2055" s="16">
        <f>NETWORKDAYS.INTL(DATE(YEAR(H2055),MONTH(I2055),DAY(H2055)),DATE(YEAR(I2055),MONTH(I2055),DAY(I2055)),1,[1]LISTAFERIADOS!$B$2:$B$194)</f>
        <v>1</v>
      </c>
      <c r="N2055" s="17" t="str">
        <f>CONCATENATE(HOUR(Tabela132[[#This Row],[DATA INICIO]]),":",MINUTE(Tabela132[[#This Row],[DATA INICIO]]))</f>
        <v>16:44</v>
      </c>
      <c r="O2055" s="12"/>
    </row>
    <row r="2056" spans="1:15" ht="25.5" hidden="1" x14ac:dyDescent="0.25">
      <c r="A2056" s="30" t="s">
        <v>113</v>
      </c>
      <c r="B2056" s="1" t="s">
        <v>1185</v>
      </c>
      <c r="C2056" s="31" t="s">
        <v>222</v>
      </c>
      <c r="D2056" s="11" t="s">
        <v>1163</v>
      </c>
      <c r="E2056" s="59" t="str">
        <f>CONCATENATE(Tabela132[[#This Row],[TRAMITE_SETOR]],"_Atualiz")</f>
        <v xml:space="preserve"> SLIC  _Atualiz</v>
      </c>
      <c r="F2056" s="11" t="s">
        <v>1163</v>
      </c>
      <c r="G2056" s="19"/>
      <c r="H2056" s="33">
        <v>42977.722916666666</v>
      </c>
      <c r="I2056" s="33">
        <v>42978.705555555556</v>
      </c>
      <c r="J2056" s="1" t="s">
        <v>251</v>
      </c>
      <c r="K2056" s="39">
        <f t="shared" si="72"/>
        <v>0.98263888889050577</v>
      </c>
      <c r="L2056" s="15">
        <f t="shared" si="73"/>
        <v>0.98263888889050577</v>
      </c>
      <c r="M2056" s="16">
        <f>NETWORKDAYS.INTL(DATE(YEAR(H2056),MONTH(I2056),DAY(H2056)),DATE(YEAR(I2056),MONTH(I2056),DAY(I2056)),1,[1]LISTAFERIADOS!$B$2:$B$194)</f>
        <v>2</v>
      </c>
      <c r="N2056" s="17" t="str">
        <f>CONCATENATE(HOUR(Tabela132[[#This Row],[DATA INICIO]]),":",MINUTE(Tabela132[[#This Row],[DATA INICIO]]))</f>
        <v>17:21</v>
      </c>
      <c r="O2056" s="12"/>
    </row>
    <row r="2057" spans="1:15" ht="76.5" hidden="1" x14ac:dyDescent="0.25">
      <c r="A2057" s="30" t="s">
        <v>113</v>
      </c>
      <c r="B2057" s="1" t="s">
        <v>1185</v>
      </c>
      <c r="C2057" s="31" t="s">
        <v>222</v>
      </c>
      <c r="D2057" s="11" t="s">
        <v>1165</v>
      </c>
      <c r="E2057" s="59" t="str">
        <f>CONCATENATE(Tabela132[[#This Row],[TRAMITE_SETOR]],"_Atualiz")</f>
        <v xml:space="preserve"> CPL  _Atualiz</v>
      </c>
      <c r="F2057" s="11" t="s">
        <v>1165</v>
      </c>
      <c r="G2057" s="19"/>
      <c r="H2057" s="33">
        <v>42978.705555555556</v>
      </c>
      <c r="I2057" s="33">
        <v>42990.780555555553</v>
      </c>
      <c r="J2057" s="1" t="s">
        <v>1870</v>
      </c>
      <c r="K2057" s="39">
        <f t="shared" si="72"/>
        <v>12.07499999999709</v>
      </c>
      <c r="L2057" s="15">
        <f t="shared" si="73"/>
        <v>12.07499999999709</v>
      </c>
      <c r="M2057" s="16">
        <f>NETWORKDAYS.INTL(DATE(YEAR(H2057),MONTH(I2057),DAY(H2057)),DATE(YEAR(I2057),MONTH(I2057),DAY(I2057)),1,[1]LISTAFERIADOS!$B$2:$B$194)</f>
        <v>-14</v>
      </c>
      <c r="N2057" s="17" t="str">
        <f>CONCATENATE(HOUR(Tabela132[[#This Row],[DATA INICIO]]),":",MINUTE(Tabela132[[#This Row],[DATA INICIO]]))</f>
        <v>16:56</v>
      </c>
      <c r="O2057" s="12"/>
    </row>
    <row r="2058" spans="1:15" ht="63.75" hidden="1" x14ac:dyDescent="0.25">
      <c r="A2058" s="30" t="s">
        <v>113</v>
      </c>
      <c r="B2058" s="1" t="s">
        <v>1185</v>
      </c>
      <c r="C2058" s="31" t="s">
        <v>222</v>
      </c>
      <c r="D2058" s="11" t="s">
        <v>1166</v>
      </c>
      <c r="E2058" s="59" t="str">
        <f>CONCATENATE(Tabela132[[#This Row],[TRAMITE_SETOR]],"_Atualiz")</f>
        <v xml:space="preserve"> ASSDG  _Atualiz</v>
      </c>
      <c r="F2058" s="11" t="s">
        <v>1166</v>
      </c>
      <c r="G2058" s="19"/>
      <c r="H2058" s="33">
        <v>42990.780555555553</v>
      </c>
      <c r="I2058" s="33">
        <v>42991.636111111111</v>
      </c>
      <c r="J2058" s="1" t="s">
        <v>1871</v>
      </c>
      <c r="K2058" s="39">
        <f t="shared" si="72"/>
        <v>0.8555555555576575</v>
      </c>
      <c r="L2058" s="15">
        <f t="shared" si="73"/>
        <v>0.8555555555576575</v>
      </c>
      <c r="M2058" s="16">
        <f>NETWORKDAYS.INTL(DATE(YEAR(H2058),MONTH(I2058),DAY(H2058)),DATE(YEAR(I2058),MONTH(I2058),DAY(I2058)),1,[1]LISTAFERIADOS!$B$2:$B$194)</f>
        <v>2</v>
      </c>
      <c r="N2058" s="17" t="str">
        <f>CONCATENATE(HOUR(Tabela132[[#This Row],[DATA INICIO]]),":",MINUTE(Tabela132[[#This Row],[DATA INICIO]]))</f>
        <v>18:44</v>
      </c>
      <c r="O2058" s="12"/>
    </row>
    <row r="2059" spans="1:15" ht="25.5" hidden="1" x14ac:dyDescent="0.25">
      <c r="A2059" s="30" t="s">
        <v>113</v>
      </c>
      <c r="B2059" s="1" t="s">
        <v>1185</v>
      </c>
      <c r="C2059" s="31" t="s">
        <v>222</v>
      </c>
      <c r="D2059" s="11" t="s">
        <v>1155</v>
      </c>
      <c r="E2059" s="59" t="str">
        <f>CONCATENATE(Tabela132[[#This Row],[TRAMITE_SETOR]],"_Atualiz")</f>
        <v xml:space="preserve"> DG  _Atualiz</v>
      </c>
      <c r="F2059" s="11" t="s">
        <v>1155</v>
      </c>
      <c r="G2059" s="19"/>
      <c r="H2059" s="33">
        <v>42991.636111111111</v>
      </c>
      <c r="I2059" s="33">
        <v>42991.806944444441</v>
      </c>
      <c r="J2059" s="1" t="s">
        <v>98</v>
      </c>
      <c r="K2059" s="39">
        <f t="shared" si="72"/>
        <v>0.17083333332993789</v>
      </c>
      <c r="L2059" s="15">
        <f t="shared" si="73"/>
        <v>0.17083333332993789</v>
      </c>
      <c r="M2059" s="16">
        <f>NETWORKDAYS.INTL(DATE(YEAR(H2059),MONTH(I2059),DAY(H2059)),DATE(YEAR(I2059),MONTH(I2059),DAY(I2059)),1,[1]LISTAFERIADOS!$B$2:$B$194)</f>
        <v>1</v>
      </c>
      <c r="N2059" s="17" t="str">
        <f>CONCATENATE(HOUR(Tabela132[[#This Row],[DATA INICIO]]),":",MINUTE(Tabela132[[#This Row],[DATA INICIO]]))</f>
        <v>15:16</v>
      </c>
      <c r="O2059" s="12"/>
    </row>
    <row r="2060" spans="1:15" ht="38.25" hidden="1" x14ac:dyDescent="0.25">
      <c r="A2060" s="30" t="s">
        <v>113</v>
      </c>
      <c r="B2060" s="1" t="s">
        <v>1185</v>
      </c>
      <c r="C2060" s="31" t="s">
        <v>222</v>
      </c>
      <c r="D2060" s="11" t="s">
        <v>1165</v>
      </c>
      <c r="E2060" s="59" t="str">
        <f>CONCATENATE(Tabela132[[#This Row],[TRAMITE_SETOR]],"_Atualiz")</f>
        <v xml:space="preserve"> CPL  _Atualiz</v>
      </c>
      <c r="F2060" s="11" t="s">
        <v>1165</v>
      </c>
      <c r="G2060" s="19"/>
      <c r="H2060" s="33">
        <v>42991.806944444441</v>
      </c>
      <c r="I2060" s="33">
        <v>43007.73541666667</v>
      </c>
      <c r="J2060" s="1" t="s">
        <v>296</v>
      </c>
      <c r="K2060" s="39">
        <f t="shared" si="72"/>
        <v>15.928472222229175</v>
      </c>
      <c r="L2060" s="15">
        <f t="shared" si="73"/>
        <v>15.928472222229175</v>
      </c>
      <c r="M2060" s="16">
        <f>NETWORKDAYS.INTL(DATE(YEAR(H2060),MONTH(I2060),DAY(H2060)),DATE(YEAR(I2060),MONTH(I2060),DAY(I2060)),1,[1]LISTAFERIADOS!$B$2:$B$194)</f>
        <v>13</v>
      </c>
      <c r="N2060" s="17" t="str">
        <f>CONCATENATE(HOUR(Tabela132[[#This Row],[DATA INICIO]]),":",MINUTE(Tabela132[[#This Row],[DATA INICIO]]))</f>
        <v>19:22</v>
      </c>
      <c r="O2060" s="12"/>
    </row>
    <row r="2061" spans="1:15" ht="38.25" hidden="1" x14ac:dyDescent="0.25">
      <c r="A2061" s="30" t="s">
        <v>113</v>
      </c>
      <c r="B2061" s="1" t="s">
        <v>1185</v>
      </c>
      <c r="C2061" s="31" t="s">
        <v>222</v>
      </c>
      <c r="D2061" s="11" t="s">
        <v>1166</v>
      </c>
      <c r="E2061" s="59" t="str">
        <f>CONCATENATE(Tabela132[[#This Row],[TRAMITE_SETOR]],"_Atualiz")</f>
        <v xml:space="preserve"> ASSDG  _Atualiz</v>
      </c>
      <c r="F2061" s="11" t="s">
        <v>1166</v>
      </c>
      <c r="G2061" s="19"/>
      <c r="H2061" s="33">
        <v>43007.73541666667</v>
      </c>
      <c r="I2061" s="33">
        <v>43012.577777777777</v>
      </c>
      <c r="J2061" s="1" t="s">
        <v>1872</v>
      </c>
      <c r="K2061" s="39">
        <f t="shared" si="72"/>
        <v>4.8423611111065838</v>
      </c>
      <c r="L2061" s="15">
        <f t="shared" si="73"/>
        <v>4.8423611111065838</v>
      </c>
      <c r="M2061" s="16">
        <f>NETWORKDAYS.INTL(DATE(YEAR(H2061),MONTH(I2061),DAY(H2061)),DATE(YEAR(I2061),MONTH(I2061),DAY(I2061)),1,[1]LISTAFERIADOS!$B$2:$B$194)</f>
        <v>-17</v>
      </c>
      <c r="N2061" s="17" t="str">
        <f>CONCATENATE(HOUR(Tabela132[[#This Row],[DATA INICIO]]),":",MINUTE(Tabela132[[#This Row],[DATA INICIO]]))</f>
        <v>17:39</v>
      </c>
      <c r="O2061" s="12"/>
    </row>
    <row r="2062" spans="1:15" ht="25.5" hidden="1" x14ac:dyDescent="0.25">
      <c r="A2062" s="30" t="s">
        <v>113</v>
      </c>
      <c r="B2062" s="1" t="s">
        <v>1185</v>
      </c>
      <c r="C2062" s="31" t="s">
        <v>222</v>
      </c>
      <c r="D2062" s="11" t="s">
        <v>1155</v>
      </c>
      <c r="E2062" s="59" t="str">
        <f>CONCATENATE(Tabela132[[#This Row],[TRAMITE_SETOR]],"_Atualiz")</f>
        <v xml:space="preserve"> DG  _Atualiz</v>
      </c>
      <c r="F2062" s="11" t="s">
        <v>1155</v>
      </c>
      <c r="G2062" s="19"/>
      <c r="H2062" s="33">
        <v>43012.577777777777</v>
      </c>
      <c r="I2062" s="33">
        <v>43012.700694444444</v>
      </c>
      <c r="J2062" s="1" t="s">
        <v>98</v>
      </c>
      <c r="K2062" s="39">
        <f t="shared" si="72"/>
        <v>0.12291666666715173</v>
      </c>
      <c r="L2062" s="15">
        <f t="shared" si="73"/>
        <v>0.12291666666715173</v>
      </c>
      <c r="M2062" s="16">
        <f>NETWORKDAYS.INTL(DATE(YEAR(H2062),MONTH(I2062),DAY(H2062)),DATE(YEAR(I2062),MONTH(I2062),DAY(I2062)),1,[1]LISTAFERIADOS!$B$2:$B$194)</f>
        <v>1</v>
      </c>
      <c r="N2062" s="17" t="str">
        <f>CONCATENATE(HOUR(Tabela132[[#This Row],[DATA INICIO]]),":",MINUTE(Tabela132[[#This Row],[DATA INICIO]]))</f>
        <v>13:52</v>
      </c>
      <c r="O2062" s="12"/>
    </row>
    <row r="2063" spans="1:15" ht="25.5" hidden="1" x14ac:dyDescent="0.25">
      <c r="A2063" s="34" t="s">
        <v>113</v>
      </c>
      <c r="B2063" s="38" t="s">
        <v>1185</v>
      </c>
      <c r="C2063" s="36" t="s">
        <v>222</v>
      </c>
      <c r="D2063" s="11" t="s">
        <v>1167</v>
      </c>
      <c r="E2063" s="60" t="str">
        <f>CONCATENATE(Tabela132[[#This Row],[TRAMITE_SETOR]],"_Atualiz")</f>
        <v xml:space="preserve"> COC  _Atualiz</v>
      </c>
      <c r="F2063" s="11" t="s">
        <v>1167</v>
      </c>
      <c r="G2063" s="19"/>
      <c r="H2063" s="37">
        <v>43012.700694444444</v>
      </c>
      <c r="I2063" s="37">
        <v>43012.775694444441</v>
      </c>
      <c r="J2063" s="38" t="s">
        <v>1408</v>
      </c>
      <c r="K2063" s="39">
        <f t="shared" si="72"/>
        <v>7.4999999997089617E-2</v>
      </c>
      <c r="L2063" s="44">
        <f t="shared" si="73"/>
        <v>7.4999999997089617E-2</v>
      </c>
      <c r="M2063" s="16">
        <f>NETWORKDAYS.INTL(DATE(YEAR(H2063),MONTH(I2063),DAY(H2063)),DATE(YEAR(I2063),MONTH(I2063),DAY(I2063)),1,[1]LISTAFERIADOS!$B$2:$B$194)</f>
        <v>1</v>
      </c>
      <c r="N2063" s="17" t="str">
        <f>CONCATENATE(HOUR(Tabela132[[#This Row],[DATA INICIO]]),":",MINUTE(Tabela132[[#This Row],[DATA INICIO]]))</f>
        <v>16:49</v>
      </c>
      <c r="O2063" s="12"/>
    </row>
    <row r="2064" spans="1:15" hidden="1" x14ac:dyDescent="0.25">
      <c r="A2064" s="30" t="s">
        <v>113</v>
      </c>
      <c r="B2064" s="1" t="s">
        <v>1186</v>
      </c>
      <c r="C2064" s="31" t="s">
        <v>222</v>
      </c>
      <c r="D2064" s="11" t="s">
        <v>1173</v>
      </c>
      <c r="E2064" s="59" t="str">
        <f>CONCATENATE(Tabela132[[#This Row],[TRAMITE_SETOR]],"_Atualiz")</f>
        <v>SAPRE_Atualiz</v>
      </c>
      <c r="F2064" s="12" t="s">
        <v>305</v>
      </c>
      <c r="G2064" s="19" t="s">
        <v>26</v>
      </c>
      <c r="H2064" s="33" t="s">
        <v>20</v>
      </c>
      <c r="I2064" s="33">
        <v>42822.711111111108</v>
      </c>
      <c r="J2064" s="1" t="s">
        <v>20</v>
      </c>
      <c r="K2064" s="39">
        <f t="shared" si="72"/>
        <v>0</v>
      </c>
      <c r="L2064" s="15">
        <f t="shared" si="73"/>
        <v>0</v>
      </c>
      <c r="M2064" s="16" t="e">
        <f>NETWORKDAYS.INTL(DATE(YEAR(H2064),MONTH(I2064),DAY(H2064)),DATE(YEAR(I2064),MONTH(I2064),DAY(I2064)),1,[1]LISTAFERIADOS!$B$2:$B$194)</f>
        <v>#VALUE!</v>
      </c>
      <c r="N2064" s="17" t="e">
        <f>CONCATENATE(HOUR(Tabela132[[#This Row],[DATA INICIO]]),":",MINUTE(Tabela132[[#This Row],[DATA INICIO]]))</f>
        <v>#VALUE!</v>
      </c>
      <c r="O2064" s="12"/>
    </row>
    <row r="2065" spans="1:15" hidden="1" x14ac:dyDescent="0.25">
      <c r="A2065" s="30" t="s">
        <v>113</v>
      </c>
      <c r="B2065" s="1" t="s">
        <v>1186</v>
      </c>
      <c r="C2065" s="31" t="s">
        <v>222</v>
      </c>
      <c r="D2065" s="11" t="s">
        <v>1149</v>
      </c>
      <c r="E2065" s="59" t="str">
        <f>CONCATENATE(Tabela132[[#This Row],[TRAMITE_SETOR]],"_Atualiz")</f>
        <v>SECGS_Atualiz</v>
      </c>
      <c r="F2065" s="12" t="s">
        <v>115</v>
      </c>
      <c r="G2065" s="19" t="s">
        <v>26</v>
      </c>
      <c r="H2065" s="33">
        <v>42822.711111111108</v>
      </c>
      <c r="I2065" s="33">
        <v>42825.748611111114</v>
      </c>
      <c r="J2065" s="1" t="s">
        <v>20</v>
      </c>
      <c r="K2065" s="39">
        <f t="shared" si="72"/>
        <v>3.0375000000058208</v>
      </c>
      <c r="L2065" s="15">
        <f t="shared" si="73"/>
        <v>3.0375000000058208</v>
      </c>
      <c r="M2065" s="16">
        <f>NETWORKDAYS.INTL(DATE(YEAR(H2065),MONTH(I2065),DAY(H2065)),DATE(YEAR(I2065),MONTH(I2065),DAY(I2065)),1,[1]LISTAFERIADOS!$B$2:$B$194)</f>
        <v>4</v>
      </c>
      <c r="N2065" s="17" t="str">
        <f>CONCATENATE(HOUR(Tabela132[[#This Row],[DATA INICIO]]),":",MINUTE(Tabela132[[#This Row],[DATA INICIO]]))</f>
        <v>17:4</v>
      </c>
      <c r="O2065" s="12"/>
    </row>
    <row r="2066" spans="1:15" hidden="1" x14ac:dyDescent="0.25">
      <c r="A2066" s="30" t="s">
        <v>113</v>
      </c>
      <c r="B2066" s="1" t="s">
        <v>1186</v>
      </c>
      <c r="C2066" s="31" t="s">
        <v>222</v>
      </c>
      <c r="D2066" s="11" t="s">
        <v>1148</v>
      </c>
      <c r="E2066" s="59" t="str">
        <f>CONCATENATE(Tabela132[[#This Row],[TRAMITE_SETOR]],"_Atualiz")</f>
        <v>CIP_Atualiz</v>
      </c>
      <c r="F2066" s="12" t="s">
        <v>29</v>
      </c>
      <c r="G2066" s="19" t="s">
        <v>26</v>
      </c>
      <c r="H2066" s="33">
        <v>42822.711111111108</v>
      </c>
      <c r="I2066" s="33">
        <v>42831.527777777781</v>
      </c>
      <c r="J2066" s="1" t="s">
        <v>20</v>
      </c>
      <c r="K2066" s="39">
        <f t="shared" si="72"/>
        <v>8.8166666666729725</v>
      </c>
      <c r="L2066" s="132">
        <f t="shared" si="73"/>
        <v>8.8166666666729725</v>
      </c>
      <c r="M2066" s="16">
        <f>NETWORKDAYS.INTL(DATE(YEAR(H2066),MONTH(I2066),DAY(H2066)),DATE(YEAR(I2066),MONTH(I2066),DAY(I2066)),1,[1]LISTAFERIADOS!$B$2:$B$194)</f>
        <v>-13</v>
      </c>
      <c r="N2066" s="17" t="str">
        <f>CONCATENATE(HOUR(Tabela132[[#This Row],[DATA INICIO]]),":",MINUTE(Tabela132[[#This Row],[DATA INICIO]]))</f>
        <v>17:4</v>
      </c>
      <c r="O2066" s="12"/>
    </row>
    <row r="2067" spans="1:15" ht="38.25" hidden="1" x14ac:dyDescent="0.25">
      <c r="A2067" s="30" t="s">
        <v>113</v>
      </c>
      <c r="B2067" s="1" t="s">
        <v>1186</v>
      </c>
      <c r="C2067" s="31" t="s">
        <v>222</v>
      </c>
      <c r="D2067" s="11" t="s">
        <v>1173</v>
      </c>
      <c r="E2067" s="59" t="str">
        <f>CONCATENATE(Tabela132[[#This Row],[TRAMITE_SETOR]],"_Atualiz")</f>
        <v>SAPRE_Atualiz</v>
      </c>
      <c r="F2067" s="12" t="s">
        <v>305</v>
      </c>
      <c r="G2067" s="19" t="s">
        <v>26</v>
      </c>
      <c r="H2067" s="33">
        <v>42831.527777777781</v>
      </c>
      <c r="I2067" s="33">
        <v>42864.543749999997</v>
      </c>
      <c r="J2067" s="1" t="s">
        <v>79</v>
      </c>
      <c r="K2067" s="39">
        <f t="shared" si="72"/>
        <v>33.015972222216078</v>
      </c>
      <c r="L2067" s="15">
        <f t="shared" si="73"/>
        <v>33.015972222216078</v>
      </c>
      <c r="M2067" s="16">
        <f>NETWORKDAYS.INTL(DATE(YEAR(H2067),MONTH(I2067),DAY(H2067)),DATE(YEAR(I2067),MONTH(I2067),DAY(I2067)),1,[1]LISTAFERIADOS!$B$2:$B$194)</f>
        <v>2</v>
      </c>
      <c r="N2067" s="17" t="str">
        <f>CONCATENATE(HOUR(Tabela132[[#This Row],[DATA INICIO]]),":",MINUTE(Tabela132[[#This Row],[DATA INICIO]]))</f>
        <v>12:40</v>
      </c>
      <c r="O2067" s="12"/>
    </row>
    <row r="2068" spans="1:15" hidden="1" x14ac:dyDescent="0.25">
      <c r="A2068" s="30" t="s">
        <v>113</v>
      </c>
      <c r="B2068" s="1" t="s">
        <v>1186</v>
      </c>
      <c r="C2068" s="31" t="s">
        <v>222</v>
      </c>
      <c r="D2068" s="11" t="s">
        <v>1149</v>
      </c>
      <c r="E2068" s="59" t="str">
        <f>CONCATENATE(Tabela132[[#This Row],[TRAMITE_SETOR]],"_Atualiz")</f>
        <v>SECGS_Atualiz</v>
      </c>
      <c r="F2068" s="12" t="s">
        <v>115</v>
      </c>
      <c r="G2068" s="19" t="s">
        <v>26</v>
      </c>
      <c r="H2068" s="33">
        <v>42864.543749999997</v>
      </c>
      <c r="I2068" s="33">
        <v>42867.515972222223</v>
      </c>
      <c r="J2068" s="1" t="s">
        <v>20</v>
      </c>
      <c r="K2068" s="39">
        <f t="shared" si="72"/>
        <v>2.9722222222262644</v>
      </c>
      <c r="L2068" s="15">
        <f t="shared" si="73"/>
        <v>2.9722222222262644</v>
      </c>
      <c r="M2068" s="16">
        <f>NETWORKDAYS.INTL(DATE(YEAR(H2068),MONTH(I2068),DAY(H2068)),DATE(YEAR(I2068),MONTH(I2068),DAY(I2068)),1,[1]LISTAFERIADOS!$B$2:$B$194)</f>
        <v>4</v>
      </c>
      <c r="N2068" s="17" t="str">
        <f>CONCATENATE(HOUR(Tabela132[[#This Row],[DATA INICIO]]),":",MINUTE(Tabela132[[#This Row],[DATA INICIO]]))</f>
        <v>13:3</v>
      </c>
      <c r="O2068" s="12"/>
    </row>
    <row r="2069" spans="1:15" hidden="1" x14ac:dyDescent="0.25">
      <c r="A2069" s="30" t="s">
        <v>113</v>
      </c>
      <c r="B2069" s="1" t="s">
        <v>1186</v>
      </c>
      <c r="C2069" s="31" t="s">
        <v>222</v>
      </c>
      <c r="D2069" s="11" t="s">
        <v>1148</v>
      </c>
      <c r="E2069" s="59" t="str">
        <f>CONCATENATE(Tabela132[[#This Row],[TRAMITE_SETOR]],"_Atualiz")</f>
        <v>CIP_Atualiz</v>
      </c>
      <c r="F2069" s="12" t="s">
        <v>29</v>
      </c>
      <c r="G2069" s="19" t="s">
        <v>26</v>
      </c>
      <c r="H2069" s="33">
        <v>42864.543749999997</v>
      </c>
      <c r="I2069" s="33">
        <v>42870.524305555555</v>
      </c>
      <c r="J2069" s="1" t="s">
        <v>20</v>
      </c>
      <c r="K2069" s="39">
        <f t="shared" si="72"/>
        <v>5.9805555555576575</v>
      </c>
      <c r="L2069" s="15">
        <f t="shared" si="73"/>
        <v>5.9805555555576575</v>
      </c>
      <c r="M2069" s="16">
        <f>NETWORKDAYS.INTL(DATE(YEAR(H2069),MONTH(I2069),DAY(H2069)),DATE(YEAR(I2069),MONTH(I2069),DAY(I2069)),1,[1]LISTAFERIADOS!$B$2:$B$194)</f>
        <v>5</v>
      </c>
      <c r="N2069" s="17" t="str">
        <f>CONCATENATE(HOUR(Tabela132[[#This Row],[DATA INICIO]]),":",MINUTE(Tabela132[[#This Row],[DATA INICIO]]))</f>
        <v>13:3</v>
      </c>
      <c r="O2069" s="12"/>
    </row>
    <row r="2070" spans="1:15" ht="38.25" hidden="1" x14ac:dyDescent="0.25">
      <c r="A2070" s="30" t="s">
        <v>113</v>
      </c>
      <c r="B2070" s="1" t="s">
        <v>1186</v>
      </c>
      <c r="C2070" s="31" t="s">
        <v>222</v>
      </c>
      <c r="D2070" s="11" t="s">
        <v>1173</v>
      </c>
      <c r="E2070" s="59" t="str">
        <f>CONCATENATE(Tabela132[[#This Row],[TRAMITE_SETOR]],"_Atualiz")</f>
        <v>SAPRE_Atualiz</v>
      </c>
      <c r="F2070" s="12" t="s">
        <v>305</v>
      </c>
      <c r="G2070" s="19" t="s">
        <v>26</v>
      </c>
      <c r="H2070" s="33">
        <v>42870.524305555555</v>
      </c>
      <c r="I2070" s="33">
        <v>42870.738194444442</v>
      </c>
      <c r="J2070" s="1" t="s">
        <v>79</v>
      </c>
      <c r="K2070" s="39">
        <f t="shared" si="72"/>
        <v>0.21388888888759539</v>
      </c>
      <c r="L2070" s="15">
        <f t="shared" si="73"/>
        <v>0.21388888888759539</v>
      </c>
      <c r="M2070" s="16">
        <f>NETWORKDAYS.INTL(DATE(YEAR(H2070),MONTH(I2070),DAY(H2070)),DATE(YEAR(I2070),MONTH(I2070),DAY(I2070)),1,[1]LISTAFERIADOS!$B$2:$B$194)</f>
        <v>1</v>
      </c>
      <c r="N2070" s="17" t="str">
        <f>CONCATENATE(HOUR(Tabela132[[#This Row],[DATA INICIO]]),":",MINUTE(Tabela132[[#This Row],[DATA INICIO]]))</f>
        <v>12:35</v>
      </c>
      <c r="O2070" s="12"/>
    </row>
    <row r="2071" spans="1:15" ht="51" hidden="1" x14ac:dyDescent="0.25">
      <c r="A2071" s="30" t="s">
        <v>113</v>
      </c>
      <c r="B2071" s="1" t="s">
        <v>1186</v>
      </c>
      <c r="C2071" s="31" t="s">
        <v>222</v>
      </c>
      <c r="D2071" s="11" t="s">
        <v>1174</v>
      </c>
      <c r="E2071" s="59" t="str">
        <f>CONCATENATE(Tabela132[[#This Row],[TRAMITE_SETOR]],"_Atualiz")</f>
        <v>SECGA  _Atualiz</v>
      </c>
      <c r="F2071" s="11" t="s">
        <v>1174</v>
      </c>
      <c r="G2071" s="19"/>
      <c r="H2071" s="33">
        <v>42870.738194444442</v>
      </c>
      <c r="I2071" s="33">
        <v>42871.553472222222</v>
      </c>
      <c r="J2071" s="1" t="s">
        <v>1873</v>
      </c>
      <c r="K2071" s="39">
        <f t="shared" si="72"/>
        <v>0.81527777777955635</v>
      </c>
      <c r="L2071" s="15">
        <f t="shared" si="73"/>
        <v>0.81527777777955635</v>
      </c>
      <c r="M2071" s="16">
        <f>NETWORKDAYS.INTL(DATE(YEAR(H2071),MONTH(I2071),DAY(H2071)),DATE(YEAR(I2071),MONTH(I2071),DAY(I2071)),1,[1]LISTAFERIADOS!$B$2:$B$194)</f>
        <v>2</v>
      </c>
      <c r="N2071" s="17" t="str">
        <f>CONCATENATE(HOUR(Tabela132[[#This Row],[DATA INICIO]]),":",MINUTE(Tabela132[[#This Row],[DATA INICIO]]))</f>
        <v>17:43</v>
      </c>
      <c r="O2071" s="12"/>
    </row>
    <row r="2072" spans="1:15" ht="89.25" hidden="1" x14ac:dyDescent="0.25">
      <c r="A2072" s="30" t="s">
        <v>113</v>
      </c>
      <c r="B2072" s="1" t="s">
        <v>1186</v>
      </c>
      <c r="C2072" s="31" t="s">
        <v>222</v>
      </c>
      <c r="D2072" s="11" t="s">
        <v>1175</v>
      </c>
      <c r="E2072" s="59" t="str">
        <f>CONCATENATE(Tabela132[[#This Row],[TRAMITE_SETOR]],"_Atualiz")</f>
        <v>CLC  _Atualiz</v>
      </c>
      <c r="F2072" s="11" t="s">
        <v>1175</v>
      </c>
      <c r="G2072" s="19"/>
      <c r="H2072" s="33">
        <v>42871.553472222222</v>
      </c>
      <c r="I2072" s="33">
        <v>42871.642361111109</v>
      </c>
      <c r="J2072" s="1" t="s">
        <v>1874</v>
      </c>
      <c r="K2072" s="39">
        <f t="shared" si="72"/>
        <v>8.8888888887595385E-2</v>
      </c>
      <c r="L2072" s="15">
        <f t="shared" si="73"/>
        <v>8.8888888887595385E-2</v>
      </c>
      <c r="M2072" s="16">
        <f>NETWORKDAYS.INTL(DATE(YEAR(H2072),MONTH(I2072),DAY(H2072)),DATE(YEAR(I2072),MONTH(I2072),DAY(I2072)),1,[1]LISTAFERIADOS!$B$2:$B$194)</f>
        <v>1</v>
      </c>
      <c r="N2072" s="17" t="str">
        <f>CONCATENATE(HOUR(Tabela132[[#This Row],[DATA INICIO]]),":",MINUTE(Tabela132[[#This Row],[DATA INICIO]]))</f>
        <v>13:17</v>
      </c>
      <c r="O2072" s="12"/>
    </row>
    <row r="2073" spans="1:15" ht="114.75" hidden="1" x14ac:dyDescent="0.25">
      <c r="A2073" s="30" t="s">
        <v>113</v>
      </c>
      <c r="B2073" s="1" t="s">
        <v>1186</v>
      </c>
      <c r="C2073" s="31" t="s">
        <v>222</v>
      </c>
      <c r="D2073" s="11" t="s">
        <v>1177</v>
      </c>
      <c r="E2073" s="59" t="str">
        <f>CONCATENATE(Tabela132[[#This Row],[TRAMITE_SETOR]],"_Atualiz")</f>
        <v xml:space="preserve"> SGEC  _Atualiz</v>
      </c>
      <c r="F2073" s="11" t="s">
        <v>1177</v>
      </c>
      <c r="G2073" s="19"/>
      <c r="H2073" s="33">
        <v>42871.642361111109</v>
      </c>
      <c r="I2073" s="33">
        <v>42880.631249999999</v>
      </c>
      <c r="J2073" s="1" t="s">
        <v>1875</v>
      </c>
      <c r="K2073" s="39">
        <f t="shared" si="72"/>
        <v>8.9888888888890506</v>
      </c>
      <c r="L2073" s="15">
        <f t="shared" si="73"/>
        <v>8.9888888888890506</v>
      </c>
      <c r="M2073" s="16">
        <f>NETWORKDAYS.INTL(DATE(YEAR(H2073),MONTH(I2073),DAY(H2073)),DATE(YEAR(I2073),MONTH(I2073),DAY(I2073)),1,[1]LISTAFERIADOS!$B$2:$B$194)</f>
        <v>8</v>
      </c>
      <c r="N2073" s="17" t="str">
        <f>CONCATENATE(HOUR(Tabela132[[#This Row],[DATA INICIO]]),":",MINUTE(Tabela132[[#This Row],[DATA INICIO]]))</f>
        <v>15:25</v>
      </c>
      <c r="O2073" s="12"/>
    </row>
    <row r="2074" spans="1:15" ht="76.5" hidden="1" x14ac:dyDescent="0.25">
      <c r="A2074" s="30" t="s">
        <v>113</v>
      </c>
      <c r="B2074" s="1" t="s">
        <v>1186</v>
      </c>
      <c r="C2074" s="31" t="s">
        <v>222</v>
      </c>
      <c r="D2074" s="11" t="s">
        <v>1158</v>
      </c>
      <c r="E2074" s="59" t="str">
        <f>CONCATENATE(Tabela132[[#This Row],[TRAMITE_SETOR]],"_Atualiz")</f>
        <v xml:space="preserve"> CO  _Atualiz</v>
      </c>
      <c r="F2074" s="11" t="s">
        <v>1158</v>
      </c>
      <c r="G2074" s="19"/>
      <c r="H2074" s="33">
        <v>42880.631249999999</v>
      </c>
      <c r="I2074" s="33">
        <v>42880.708333333336</v>
      </c>
      <c r="J2074" s="1" t="s">
        <v>1876</v>
      </c>
      <c r="K2074" s="39">
        <f t="shared" si="72"/>
        <v>7.7083333337213844E-2</v>
      </c>
      <c r="L2074" s="15">
        <f t="shared" si="73"/>
        <v>7.7083333337213844E-2</v>
      </c>
      <c r="M2074" s="16">
        <f>NETWORKDAYS.INTL(DATE(YEAR(H2074),MONTH(I2074),DAY(H2074)),DATE(YEAR(I2074),MONTH(I2074),DAY(I2074)),1,[1]LISTAFERIADOS!$B$2:$B$194)</f>
        <v>1</v>
      </c>
      <c r="N2074" s="17" t="str">
        <f>CONCATENATE(HOUR(Tabela132[[#This Row],[DATA INICIO]]),":",MINUTE(Tabela132[[#This Row],[DATA INICIO]]))</f>
        <v>15:9</v>
      </c>
      <c r="O2074" s="12"/>
    </row>
    <row r="2075" spans="1:15" ht="63.75" hidden="1" x14ac:dyDescent="0.25">
      <c r="A2075" s="30" t="s">
        <v>113</v>
      </c>
      <c r="B2075" s="1" t="s">
        <v>1186</v>
      </c>
      <c r="C2075" s="31" t="s">
        <v>222</v>
      </c>
      <c r="D2075" s="11" t="s">
        <v>1159</v>
      </c>
      <c r="E2075" s="59" t="str">
        <f>CONCATENATE(Tabela132[[#This Row],[TRAMITE_SETOR]],"_Atualiz")</f>
        <v xml:space="preserve"> SECOFC  _Atualiz</v>
      </c>
      <c r="F2075" s="11" t="s">
        <v>1159</v>
      </c>
      <c r="G2075" s="19"/>
      <c r="H2075" s="33">
        <v>42880.708333333336</v>
      </c>
      <c r="I2075" s="33">
        <v>42880.777083333334</v>
      </c>
      <c r="J2075" s="1" t="s">
        <v>1877</v>
      </c>
      <c r="K2075" s="39">
        <f t="shared" si="72"/>
        <v>6.8749999998544808E-2</v>
      </c>
      <c r="L2075" s="15">
        <f t="shared" si="73"/>
        <v>6.8749999998544808E-2</v>
      </c>
      <c r="M2075" s="16">
        <f>NETWORKDAYS.INTL(DATE(YEAR(H2075),MONTH(I2075),DAY(H2075)),DATE(YEAR(I2075),MONTH(I2075),DAY(I2075)),1,[1]LISTAFERIADOS!$B$2:$B$194)</f>
        <v>1</v>
      </c>
      <c r="N2075" s="17" t="str">
        <f>CONCATENATE(HOUR(Tabela132[[#This Row],[DATA INICIO]]),":",MINUTE(Tabela132[[#This Row],[DATA INICIO]]))</f>
        <v>17:0</v>
      </c>
      <c r="O2075" s="12"/>
    </row>
    <row r="2076" spans="1:15" ht="38.25" hidden="1" x14ac:dyDescent="0.25">
      <c r="A2076" s="30" t="s">
        <v>113</v>
      </c>
      <c r="B2076" s="1" t="s">
        <v>1186</v>
      </c>
      <c r="C2076" s="31" t="s">
        <v>222</v>
      </c>
      <c r="D2076" s="11" t="s">
        <v>1161</v>
      </c>
      <c r="E2076" s="59" t="str">
        <f>CONCATENATE(Tabela132[[#This Row],[TRAMITE_SETOR]],"_Atualiz")</f>
        <v xml:space="preserve"> CLC  _Atualiz</v>
      </c>
      <c r="F2076" s="11" t="s">
        <v>1161</v>
      </c>
      <c r="G2076" s="19"/>
      <c r="H2076" s="33">
        <v>42880.777083333334</v>
      </c>
      <c r="I2076" s="33">
        <v>42881.761111111111</v>
      </c>
      <c r="J2076" s="1" t="s">
        <v>1878</v>
      </c>
      <c r="K2076" s="39">
        <f t="shared" si="72"/>
        <v>0.98402777777664596</v>
      </c>
      <c r="L2076" s="15">
        <f t="shared" si="73"/>
        <v>0.98402777777664596</v>
      </c>
      <c r="M2076" s="16">
        <f>NETWORKDAYS.INTL(DATE(YEAR(H2076),MONTH(I2076),DAY(H2076)),DATE(YEAR(I2076),MONTH(I2076),DAY(I2076)),1,[1]LISTAFERIADOS!$B$2:$B$194)</f>
        <v>2</v>
      </c>
      <c r="N2076" s="17" t="str">
        <f>CONCATENATE(HOUR(Tabela132[[#This Row],[DATA INICIO]]),":",MINUTE(Tabela132[[#This Row],[DATA INICIO]]))</f>
        <v>18:39</v>
      </c>
      <c r="O2076" s="12"/>
    </row>
    <row r="2077" spans="1:15" hidden="1" x14ac:dyDescent="0.25">
      <c r="A2077" s="30" t="s">
        <v>113</v>
      </c>
      <c r="B2077" s="1" t="s">
        <v>1186</v>
      </c>
      <c r="C2077" s="31" t="s">
        <v>222</v>
      </c>
      <c r="D2077" s="11" t="s">
        <v>1162</v>
      </c>
      <c r="E2077" s="59" t="str">
        <f>CONCATENATE(Tabela132[[#This Row],[TRAMITE_SETOR]],"_Atualiz")</f>
        <v xml:space="preserve"> SC  _Atualiz</v>
      </c>
      <c r="F2077" s="11" t="s">
        <v>1162</v>
      </c>
      <c r="G2077" s="19"/>
      <c r="H2077" s="33">
        <v>42881.761111111111</v>
      </c>
      <c r="I2077" s="33">
        <v>42893.768055555556</v>
      </c>
      <c r="J2077" s="1" t="s">
        <v>232</v>
      </c>
      <c r="K2077" s="39">
        <f t="shared" si="72"/>
        <v>12.006944444445253</v>
      </c>
      <c r="L2077" s="15">
        <f t="shared" si="73"/>
        <v>12.006944444445253</v>
      </c>
      <c r="M2077" s="16">
        <f>NETWORKDAYS.INTL(DATE(YEAR(H2077),MONTH(I2077),DAY(H2077)),DATE(YEAR(I2077),MONTH(I2077),DAY(I2077)),1,[1]LISTAFERIADOS!$B$2:$B$194)</f>
        <v>-13</v>
      </c>
      <c r="N2077" s="17" t="str">
        <f>CONCATENATE(HOUR(Tabela132[[#This Row],[DATA INICIO]]),":",MINUTE(Tabela132[[#This Row],[DATA INICIO]]))</f>
        <v>18:16</v>
      </c>
      <c r="O2077" s="12"/>
    </row>
    <row r="2078" spans="1:15" ht="51" hidden="1" x14ac:dyDescent="0.25">
      <c r="A2078" s="30" t="s">
        <v>113</v>
      </c>
      <c r="B2078" s="1" t="s">
        <v>1186</v>
      </c>
      <c r="C2078" s="31" t="s">
        <v>222</v>
      </c>
      <c r="D2078" s="11" t="s">
        <v>305</v>
      </c>
      <c r="E2078" s="59" t="str">
        <f>CONCATENATE(Tabela132[[#This Row],[TRAMITE_SETOR]],"_Atualiz")</f>
        <v>SAPRE_Atualiz</v>
      </c>
      <c r="F2078" s="12" t="s">
        <v>305</v>
      </c>
      <c r="G2078" s="19" t="s">
        <v>26</v>
      </c>
      <c r="H2078" s="33">
        <v>42893.768055555556</v>
      </c>
      <c r="I2078" s="33">
        <v>42914.518750000003</v>
      </c>
      <c r="J2078" s="1" t="s">
        <v>1879</v>
      </c>
      <c r="K2078" s="39">
        <f t="shared" si="72"/>
        <v>20.750694444446708</v>
      </c>
      <c r="L2078" s="15">
        <f t="shared" si="73"/>
        <v>20.750694444446708</v>
      </c>
      <c r="M2078" s="16">
        <f>NETWORKDAYS.INTL(DATE(YEAR(H2078),MONTH(I2078),DAY(H2078)),DATE(YEAR(I2078),MONTH(I2078),DAY(I2078)),1,[1]LISTAFERIADOS!$B$2:$B$194)</f>
        <v>15</v>
      </c>
      <c r="N2078" s="17" t="str">
        <f>CONCATENATE(HOUR(Tabela132[[#This Row],[DATA INICIO]]),":",MINUTE(Tabela132[[#This Row],[DATA INICIO]]))</f>
        <v>18:26</v>
      </c>
      <c r="O2078" s="12"/>
    </row>
    <row r="2079" spans="1:15" ht="38.25" hidden="1" x14ac:dyDescent="0.25">
      <c r="A2079" s="30" t="s">
        <v>113</v>
      </c>
      <c r="B2079" s="1" t="s">
        <v>1186</v>
      </c>
      <c r="C2079" s="31" t="s">
        <v>222</v>
      </c>
      <c r="D2079" s="11" t="s">
        <v>1177</v>
      </c>
      <c r="E2079" s="59" t="str">
        <f>CONCATENATE(Tabela132[[#This Row],[TRAMITE_SETOR]],"_Atualiz")</f>
        <v xml:space="preserve"> SGEC  _Atualiz</v>
      </c>
      <c r="F2079" s="11" t="s">
        <v>1177</v>
      </c>
      <c r="G2079" s="19"/>
      <c r="H2079" s="33">
        <v>42914.518750000003</v>
      </c>
      <c r="I2079" s="33">
        <v>42921.603472222225</v>
      </c>
      <c r="J2079" s="1" t="s">
        <v>356</v>
      </c>
      <c r="K2079" s="39">
        <f t="shared" si="72"/>
        <v>7.0847222222218988</v>
      </c>
      <c r="L2079" s="15">
        <f t="shared" si="73"/>
        <v>7.0847222222218988</v>
      </c>
      <c r="M2079" s="16">
        <f>NETWORKDAYS.INTL(DATE(YEAR(H2079),MONTH(I2079),DAY(H2079)),DATE(YEAR(I2079),MONTH(I2079),DAY(I2079)),1,[1]LISTAFERIADOS!$B$2:$B$194)</f>
        <v>-18</v>
      </c>
      <c r="N2079" s="17" t="str">
        <f>CONCATENATE(HOUR(Tabela132[[#This Row],[DATA INICIO]]),":",MINUTE(Tabela132[[#This Row],[DATA INICIO]]))</f>
        <v>12:27</v>
      </c>
      <c r="O2079" s="12"/>
    </row>
    <row r="2080" spans="1:15" ht="51" hidden="1" x14ac:dyDescent="0.25">
      <c r="A2080" s="30" t="s">
        <v>113</v>
      </c>
      <c r="B2080" s="1" t="s">
        <v>1186</v>
      </c>
      <c r="C2080" s="31" t="s">
        <v>222</v>
      </c>
      <c r="D2080" s="11" t="s">
        <v>1167</v>
      </c>
      <c r="E2080" s="59" t="str">
        <f>CONCATENATE(Tabela132[[#This Row],[TRAMITE_SETOR]],"_Atualiz")</f>
        <v xml:space="preserve"> COC  _Atualiz</v>
      </c>
      <c r="F2080" s="11" t="s">
        <v>1167</v>
      </c>
      <c r="G2080" s="19"/>
      <c r="H2080" s="33">
        <v>42921.603472222225</v>
      </c>
      <c r="I2080" s="33">
        <v>42921.645833333336</v>
      </c>
      <c r="J2080" s="1" t="s">
        <v>1859</v>
      </c>
      <c r="K2080" s="39">
        <f t="shared" si="72"/>
        <v>4.2361111110949423E-2</v>
      </c>
      <c r="L2080" s="15">
        <f t="shared" si="73"/>
        <v>4.2361111110949423E-2</v>
      </c>
      <c r="M2080" s="16">
        <f>NETWORKDAYS.INTL(DATE(YEAR(H2080),MONTH(I2080),DAY(H2080)),DATE(YEAR(I2080),MONTH(I2080),DAY(I2080)),1,[1]LISTAFERIADOS!$B$2:$B$194)</f>
        <v>1</v>
      </c>
      <c r="N2080" s="17" t="str">
        <f>CONCATENATE(HOUR(Tabela132[[#This Row],[DATA INICIO]]),":",MINUTE(Tabela132[[#This Row],[DATA INICIO]]))</f>
        <v>14:29</v>
      </c>
      <c r="O2080" s="12"/>
    </row>
    <row r="2081" spans="1:15" ht="51" hidden="1" x14ac:dyDescent="0.25">
      <c r="A2081" s="30" t="s">
        <v>113</v>
      </c>
      <c r="B2081" s="1" t="s">
        <v>1186</v>
      </c>
      <c r="C2081" s="31" t="s">
        <v>222</v>
      </c>
      <c r="D2081" s="11" t="s">
        <v>1159</v>
      </c>
      <c r="E2081" s="59" t="str">
        <f>CONCATENATE(Tabela132[[#This Row],[TRAMITE_SETOR]],"_Atualiz")</f>
        <v xml:space="preserve"> SECOFC  _Atualiz</v>
      </c>
      <c r="F2081" s="11" t="s">
        <v>1159</v>
      </c>
      <c r="G2081" s="19"/>
      <c r="H2081" s="33">
        <v>42921.645833333336</v>
      </c>
      <c r="I2081" s="33">
        <v>42921.658333333333</v>
      </c>
      <c r="J2081" s="1" t="s">
        <v>1861</v>
      </c>
      <c r="K2081" s="39">
        <f t="shared" si="72"/>
        <v>1.2499999997089617E-2</v>
      </c>
      <c r="L2081" s="15">
        <f t="shared" si="73"/>
        <v>1.2499999997089617E-2</v>
      </c>
      <c r="M2081" s="16">
        <f>NETWORKDAYS.INTL(DATE(YEAR(H2081),MONTH(I2081),DAY(H2081)),DATE(YEAR(I2081),MONTH(I2081),DAY(I2081)),1,[1]LISTAFERIADOS!$B$2:$B$194)</f>
        <v>1</v>
      </c>
      <c r="N2081" s="17" t="str">
        <f>CONCATENATE(HOUR(Tabela132[[#This Row],[DATA INICIO]]),":",MINUTE(Tabela132[[#This Row],[DATA INICIO]]))</f>
        <v>15:30</v>
      </c>
      <c r="O2081" s="12"/>
    </row>
    <row r="2082" spans="1:15" ht="51" hidden="1" x14ac:dyDescent="0.25">
      <c r="A2082" s="30" t="s">
        <v>113</v>
      </c>
      <c r="B2082" s="1" t="s">
        <v>1186</v>
      </c>
      <c r="C2082" s="31" t="s">
        <v>222</v>
      </c>
      <c r="D2082" s="11" t="s">
        <v>1161</v>
      </c>
      <c r="E2082" s="59" t="str">
        <f>CONCATENATE(Tabela132[[#This Row],[TRAMITE_SETOR]],"_Atualiz")</f>
        <v xml:space="preserve"> CLC  _Atualiz</v>
      </c>
      <c r="F2082" s="11" t="s">
        <v>1161</v>
      </c>
      <c r="G2082" s="19"/>
      <c r="H2082" s="33">
        <v>42921.658333333333</v>
      </c>
      <c r="I2082" s="33">
        <v>42921.828472222223</v>
      </c>
      <c r="J2082" s="1" t="s">
        <v>1861</v>
      </c>
      <c r="K2082" s="39">
        <f t="shared" si="72"/>
        <v>0.17013888889050577</v>
      </c>
      <c r="L2082" s="15">
        <f t="shared" si="73"/>
        <v>0.17013888889050577</v>
      </c>
      <c r="M2082" s="16">
        <f>NETWORKDAYS.INTL(DATE(YEAR(H2082),MONTH(I2082),DAY(H2082)),DATE(YEAR(I2082),MONTH(I2082),DAY(I2082)),1,[1]LISTAFERIADOS!$B$2:$B$194)</f>
        <v>1</v>
      </c>
      <c r="N2082" s="17" t="str">
        <f>CONCATENATE(HOUR(Tabela132[[#This Row],[DATA INICIO]]),":",MINUTE(Tabela132[[#This Row],[DATA INICIO]]))</f>
        <v>15:48</v>
      </c>
      <c r="O2082" s="12"/>
    </row>
    <row r="2083" spans="1:15" ht="76.5" hidden="1" x14ac:dyDescent="0.25">
      <c r="A2083" s="30" t="s">
        <v>113</v>
      </c>
      <c r="B2083" s="1" t="s">
        <v>1186</v>
      </c>
      <c r="C2083" s="31" t="s">
        <v>222</v>
      </c>
      <c r="D2083" s="11" t="s">
        <v>1162</v>
      </c>
      <c r="E2083" s="59" t="str">
        <f>CONCATENATE(Tabela132[[#This Row],[TRAMITE_SETOR]],"_Atualiz")</f>
        <v xml:space="preserve"> SC  _Atualiz</v>
      </c>
      <c r="F2083" s="11" t="s">
        <v>1162</v>
      </c>
      <c r="G2083" s="19"/>
      <c r="H2083" s="33">
        <v>42921.828472222223</v>
      </c>
      <c r="I2083" s="33">
        <v>42929.798611111109</v>
      </c>
      <c r="J2083" s="1" t="s">
        <v>1880</v>
      </c>
      <c r="K2083" s="39">
        <f t="shared" si="72"/>
        <v>7.9701388888861402</v>
      </c>
      <c r="L2083" s="15">
        <f t="shared" si="73"/>
        <v>7.9701388888861402</v>
      </c>
      <c r="M2083" s="16">
        <f>NETWORKDAYS.INTL(DATE(YEAR(H2083),MONTH(I2083),DAY(H2083)),DATE(YEAR(I2083),MONTH(I2083),DAY(I2083)),1,[1]LISTAFERIADOS!$B$2:$B$194)</f>
        <v>7</v>
      </c>
      <c r="N2083" s="17" t="str">
        <f>CONCATENATE(HOUR(Tabela132[[#This Row],[DATA INICIO]]),":",MINUTE(Tabela132[[#This Row],[DATA INICIO]]))</f>
        <v>19:53</v>
      </c>
      <c r="O2083" s="12"/>
    </row>
    <row r="2084" spans="1:15" ht="25.5" hidden="1" x14ac:dyDescent="0.25">
      <c r="A2084" s="30" t="s">
        <v>113</v>
      </c>
      <c r="B2084" s="1" t="s">
        <v>1186</v>
      </c>
      <c r="C2084" s="31" t="s">
        <v>222</v>
      </c>
      <c r="D2084" s="11" t="s">
        <v>1161</v>
      </c>
      <c r="E2084" s="59" t="str">
        <f>CONCATENATE(Tabela132[[#This Row],[TRAMITE_SETOR]],"_Atualiz")</f>
        <v xml:space="preserve"> CLC  _Atualiz</v>
      </c>
      <c r="F2084" s="11" t="s">
        <v>1161</v>
      </c>
      <c r="G2084" s="19"/>
      <c r="H2084" s="33">
        <v>42929.798611111109</v>
      </c>
      <c r="I2084" s="33">
        <v>42930.793749999997</v>
      </c>
      <c r="J2084" s="1" t="s">
        <v>167</v>
      </c>
      <c r="K2084" s="39">
        <f t="shared" si="72"/>
        <v>0.99513888888759539</v>
      </c>
      <c r="L2084" s="15">
        <f t="shared" si="73"/>
        <v>0.99513888888759539</v>
      </c>
      <c r="M2084" s="16">
        <f>NETWORKDAYS.INTL(DATE(YEAR(H2084),MONTH(I2084),DAY(H2084)),DATE(YEAR(I2084),MONTH(I2084),DAY(I2084)),1,[1]LISTAFERIADOS!$B$2:$B$194)</f>
        <v>2</v>
      </c>
      <c r="N2084" s="17" t="str">
        <f>CONCATENATE(HOUR(Tabela132[[#This Row],[DATA INICIO]]),":",MINUTE(Tabela132[[#This Row],[DATA INICIO]]))</f>
        <v>19:10</v>
      </c>
      <c r="O2084" s="12"/>
    </row>
    <row r="2085" spans="1:15" ht="76.5" hidden="1" x14ac:dyDescent="0.25">
      <c r="A2085" s="30" t="s">
        <v>113</v>
      </c>
      <c r="B2085" s="1" t="s">
        <v>1186</v>
      </c>
      <c r="C2085" s="31" t="s">
        <v>222</v>
      </c>
      <c r="D2085" s="11" t="s">
        <v>1157</v>
      </c>
      <c r="E2085" s="59" t="str">
        <f>CONCATENATE(Tabela132[[#This Row],[TRAMITE_SETOR]],"_Atualiz")</f>
        <v xml:space="preserve"> SPO  _Atualiz</v>
      </c>
      <c r="F2085" s="11" t="s">
        <v>1157</v>
      </c>
      <c r="G2085" s="19"/>
      <c r="H2085" s="33">
        <v>42930.793749999997</v>
      </c>
      <c r="I2085" s="33">
        <v>42930.807638888888</v>
      </c>
      <c r="J2085" s="1" t="s">
        <v>40</v>
      </c>
      <c r="K2085" s="39">
        <f t="shared" si="72"/>
        <v>1.3888888890505768E-2</v>
      </c>
      <c r="L2085" s="15">
        <f t="shared" si="73"/>
        <v>1.3888888890505768E-2</v>
      </c>
      <c r="M2085" s="16">
        <f>NETWORKDAYS.INTL(DATE(YEAR(H2085),MONTH(I2085),DAY(H2085)),DATE(YEAR(I2085),MONTH(I2085),DAY(I2085)),1,[1]LISTAFERIADOS!$B$2:$B$194)</f>
        <v>1</v>
      </c>
      <c r="N2085" s="17" t="str">
        <f>CONCATENATE(HOUR(Tabela132[[#This Row],[DATA INICIO]]),":",MINUTE(Tabela132[[#This Row],[DATA INICIO]]))</f>
        <v>19:3</v>
      </c>
      <c r="O2085" s="12"/>
    </row>
    <row r="2086" spans="1:15" ht="153" hidden="1" x14ac:dyDescent="0.25">
      <c r="A2086" s="30" t="s">
        <v>113</v>
      </c>
      <c r="B2086" s="1" t="s">
        <v>1186</v>
      </c>
      <c r="C2086" s="31" t="s">
        <v>222</v>
      </c>
      <c r="D2086" s="11" t="s">
        <v>305</v>
      </c>
      <c r="E2086" s="59" t="str">
        <f>CONCATENATE(Tabela132[[#This Row],[TRAMITE_SETOR]],"_Atualiz")</f>
        <v>SAPRE_Atualiz</v>
      </c>
      <c r="F2086" s="12" t="s">
        <v>305</v>
      </c>
      <c r="G2086" s="19" t="s">
        <v>26</v>
      </c>
      <c r="H2086" s="33">
        <v>42930.807638888888</v>
      </c>
      <c r="I2086" s="33">
        <v>42933.540972222225</v>
      </c>
      <c r="J2086" s="1" t="s">
        <v>1881</v>
      </c>
      <c r="K2086" s="39">
        <f t="shared" si="72"/>
        <v>2.7333333333372138</v>
      </c>
      <c r="L2086" s="15">
        <f t="shared" si="73"/>
        <v>2.7333333333372138</v>
      </c>
      <c r="M2086" s="16">
        <f>NETWORKDAYS.INTL(DATE(YEAR(H2086),MONTH(I2086),DAY(H2086)),DATE(YEAR(I2086),MONTH(I2086),DAY(I2086)),1,[1]LISTAFERIADOS!$B$2:$B$194)</f>
        <v>2</v>
      </c>
      <c r="N2086" s="17" t="str">
        <f>CONCATENATE(HOUR(Tabela132[[#This Row],[DATA INICIO]]),":",MINUTE(Tabela132[[#This Row],[DATA INICIO]]))</f>
        <v>19:23</v>
      </c>
      <c r="O2086" s="12"/>
    </row>
    <row r="2087" spans="1:15" ht="25.5" hidden="1" x14ac:dyDescent="0.25">
      <c r="A2087" s="30" t="s">
        <v>113</v>
      </c>
      <c r="B2087" s="1" t="s">
        <v>1186</v>
      </c>
      <c r="C2087" s="31" t="s">
        <v>222</v>
      </c>
      <c r="D2087" s="11" t="s">
        <v>1157</v>
      </c>
      <c r="E2087" s="59" t="str">
        <f>CONCATENATE(Tabela132[[#This Row],[TRAMITE_SETOR]],"_Atualiz")</f>
        <v xml:space="preserve"> SPO  _Atualiz</v>
      </c>
      <c r="F2087" s="11" t="s">
        <v>1157</v>
      </c>
      <c r="G2087" s="19"/>
      <c r="H2087" s="33">
        <v>42933.540972222225</v>
      </c>
      <c r="I2087" s="33">
        <v>42933.635416666664</v>
      </c>
      <c r="J2087" s="1" t="s">
        <v>154</v>
      </c>
      <c r="K2087" s="39">
        <f t="shared" si="72"/>
        <v>9.4444444439432118E-2</v>
      </c>
      <c r="L2087" s="15">
        <f t="shared" si="73"/>
        <v>9.4444444439432118E-2</v>
      </c>
      <c r="M2087" s="16">
        <f>NETWORKDAYS.INTL(DATE(YEAR(H2087),MONTH(I2087),DAY(H2087)),DATE(YEAR(I2087),MONTH(I2087),DAY(I2087)),1,[1]LISTAFERIADOS!$B$2:$B$194)</f>
        <v>1</v>
      </c>
      <c r="N2087" s="17" t="str">
        <f>CONCATENATE(HOUR(Tabela132[[#This Row],[DATA INICIO]]),":",MINUTE(Tabela132[[#This Row],[DATA INICIO]]))</f>
        <v>12:59</v>
      </c>
      <c r="O2087" s="12"/>
    </row>
    <row r="2088" spans="1:15" ht="51" hidden="1" x14ac:dyDescent="0.25">
      <c r="A2088" s="30" t="s">
        <v>113</v>
      </c>
      <c r="B2088" s="1" t="s">
        <v>1186</v>
      </c>
      <c r="C2088" s="31" t="s">
        <v>222</v>
      </c>
      <c r="D2088" s="11" t="s">
        <v>1167</v>
      </c>
      <c r="E2088" s="59" t="str">
        <f>CONCATENATE(Tabela132[[#This Row],[TRAMITE_SETOR]],"_Atualiz")</f>
        <v xml:space="preserve"> COC  _Atualiz</v>
      </c>
      <c r="F2088" s="11" t="s">
        <v>1167</v>
      </c>
      <c r="G2088" s="19"/>
      <c r="H2088" s="33">
        <v>42933.635416666664</v>
      </c>
      <c r="I2088" s="33">
        <v>42933.70208333333</v>
      </c>
      <c r="J2088" s="1" t="s">
        <v>46</v>
      </c>
      <c r="K2088" s="39">
        <f t="shared" si="72"/>
        <v>6.6666666665696539E-2</v>
      </c>
      <c r="L2088" s="15">
        <f t="shared" si="73"/>
        <v>6.6666666665696539E-2</v>
      </c>
      <c r="M2088" s="16">
        <f>NETWORKDAYS.INTL(DATE(YEAR(H2088),MONTH(I2088),DAY(H2088)),DATE(YEAR(I2088),MONTH(I2088),DAY(I2088)),1,[1]LISTAFERIADOS!$B$2:$B$194)</f>
        <v>1</v>
      </c>
      <c r="N2088" s="17" t="str">
        <f>CONCATENATE(HOUR(Tabela132[[#This Row],[DATA INICIO]]),":",MINUTE(Tabela132[[#This Row],[DATA INICIO]]))</f>
        <v>15:15</v>
      </c>
      <c r="O2088" s="12"/>
    </row>
    <row r="2089" spans="1:15" ht="51" hidden="1" x14ac:dyDescent="0.25">
      <c r="A2089" s="30" t="s">
        <v>113</v>
      </c>
      <c r="B2089" s="1" t="s">
        <v>1186</v>
      </c>
      <c r="C2089" s="31" t="s">
        <v>222</v>
      </c>
      <c r="D2089" s="11" t="s">
        <v>1159</v>
      </c>
      <c r="E2089" s="59" t="str">
        <f>CONCATENATE(Tabela132[[#This Row],[TRAMITE_SETOR]],"_Atualiz")</f>
        <v xml:space="preserve"> SECOFC  _Atualiz</v>
      </c>
      <c r="F2089" s="11" t="s">
        <v>1159</v>
      </c>
      <c r="G2089" s="19"/>
      <c r="H2089" s="33">
        <v>42933.70208333333</v>
      </c>
      <c r="I2089" s="33">
        <v>42933.752083333333</v>
      </c>
      <c r="J2089" s="1" t="s">
        <v>46</v>
      </c>
      <c r="K2089" s="39">
        <f t="shared" si="72"/>
        <v>5.0000000002910383E-2</v>
      </c>
      <c r="L2089" s="15">
        <f t="shared" si="73"/>
        <v>5.0000000002910383E-2</v>
      </c>
      <c r="M2089" s="16">
        <f>NETWORKDAYS.INTL(DATE(YEAR(H2089),MONTH(I2089),DAY(H2089)),DATE(YEAR(I2089),MONTH(I2089),DAY(I2089)),1,[1]LISTAFERIADOS!$B$2:$B$194)</f>
        <v>1</v>
      </c>
      <c r="N2089" s="17" t="str">
        <f>CONCATENATE(HOUR(Tabela132[[#This Row],[DATA INICIO]]),":",MINUTE(Tabela132[[#This Row],[DATA INICIO]]))</f>
        <v>16:51</v>
      </c>
      <c r="O2089" s="12"/>
    </row>
    <row r="2090" spans="1:15" ht="127.5" hidden="1" x14ac:dyDescent="0.25">
      <c r="A2090" s="30" t="s">
        <v>113</v>
      </c>
      <c r="B2090" s="1" t="s">
        <v>1186</v>
      </c>
      <c r="C2090" s="31" t="s">
        <v>222</v>
      </c>
      <c r="D2090" s="11" t="s">
        <v>1161</v>
      </c>
      <c r="E2090" s="59" t="str">
        <f>CONCATENATE(Tabela132[[#This Row],[TRAMITE_SETOR]],"_Atualiz")</f>
        <v xml:space="preserve"> CLC  _Atualiz</v>
      </c>
      <c r="F2090" s="11" t="s">
        <v>1161</v>
      </c>
      <c r="G2090" s="19"/>
      <c r="H2090" s="33">
        <v>42933.752083333333</v>
      </c>
      <c r="I2090" s="33">
        <v>42934.65625</v>
      </c>
      <c r="J2090" s="1" t="s">
        <v>160</v>
      </c>
      <c r="K2090" s="39">
        <f t="shared" si="72"/>
        <v>0.90416666666715173</v>
      </c>
      <c r="L2090" s="15">
        <f t="shared" si="73"/>
        <v>0.90416666666715173</v>
      </c>
      <c r="M2090" s="16">
        <f>NETWORKDAYS.INTL(DATE(YEAR(H2090),MONTH(I2090),DAY(H2090)),DATE(YEAR(I2090),MONTH(I2090),DAY(I2090)),1,[1]LISTAFERIADOS!$B$2:$B$194)</f>
        <v>2</v>
      </c>
      <c r="N2090" s="17" t="str">
        <f>CONCATENATE(HOUR(Tabela132[[#This Row],[DATA INICIO]]),":",MINUTE(Tabela132[[#This Row],[DATA INICIO]]))</f>
        <v>18:3</v>
      </c>
      <c r="O2090" s="12"/>
    </row>
    <row r="2091" spans="1:15" ht="63.75" hidden="1" x14ac:dyDescent="0.25">
      <c r="A2091" s="30" t="s">
        <v>113</v>
      </c>
      <c r="B2091" s="1" t="s">
        <v>1186</v>
      </c>
      <c r="C2091" s="31" t="s">
        <v>222</v>
      </c>
      <c r="D2091" s="11" t="s">
        <v>1162</v>
      </c>
      <c r="E2091" s="59" t="str">
        <f>CONCATENATE(Tabela132[[#This Row],[TRAMITE_SETOR]],"_Atualiz")</f>
        <v xml:space="preserve"> SC  _Atualiz</v>
      </c>
      <c r="F2091" s="11" t="s">
        <v>1162</v>
      </c>
      <c r="G2091" s="19"/>
      <c r="H2091" s="33">
        <v>42934.65625</v>
      </c>
      <c r="I2091" s="33">
        <v>42940.790972222225</v>
      </c>
      <c r="J2091" s="1" t="s">
        <v>235</v>
      </c>
      <c r="K2091" s="39">
        <f t="shared" ref="K2091:K2154" si="74">IF(OR(H2091="-",I2091="-"),0,I2091-H2091)</f>
        <v>6.1347222222248092</v>
      </c>
      <c r="L2091" s="15">
        <f t="shared" ref="L2091:L2154" si="75">K2091</f>
        <v>6.1347222222248092</v>
      </c>
      <c r="M2091" s="16">
        <f>NETWORKDAYS.INTL(DATE(YEAR(H2091),MONTH(I2091),DAY(H2091)),DATE(YEAR(I2091),MONTH(I2091),DAY(I2091)),1,[1]LISTAFERIADOS!$B$2:$B$194)</f>
        <v>5</v>
      </c>
      <c r="N2091" s="17" t="str">
        <f>CONCATENATE(HOUR(Tabela132[[#This Row],[DATA INICIO]]),":",MINUTE(Tabela132[[#This Row],[DATA INICIO]]))</f>
        <v>15:45</v>
      </c>
      <c r="O2091" s="12"/>
    </row>
    <row r="2092" spans="1:15" ht="51" hidden="1" x14ac:dyDescent="0.25">
      <c r="A2092" s="30" t="s">
        <v>113</v>
      </c>
      <c r="B2092" s="1" t="s">
        <v>1186</v>
      </c>
      <c r="C2092" s="31" t="s">
        <v>222</v>
      </c>
      <c r="D2092" s="11" t="s">
        <v>1161</v>
      </c>
      <c r="E2092" s="59" t="str">
        <f>CONCATENATE(Tabela132[[#This Row],[TRAMITE_SETOR]],"_Atualiz")</f>
        <v xml:space="preserve"> CLC  _Atualiz</v>
      </c>
      <c r="F2092" s="11" t="s">
        <v>1161</v>
      </c>
      <c r="G2092" s="19"/>
      <c r="H2092" s="33">
        <v>42940.790972222225</v>
      </c>
      <c r="I2092" s="33">
        <v>42941.754861111112</v>
      </c>
      <c r="J2092" s="1" t="s">
        <v>1882</v>
      </c>
      <c r="K2092" s="39">
        <f t="shared" si="74"/>
        <v>0.96388888888759539</v>
      </c>
      <c r="L2092" s="15">
        <f t="shared" si="75"/>
        <v>0.96388888888759539</v>
      </c>
      <c r="M2092" s="16">
        <f>NETWORKDAYS.INTL(DATE(YEAR(H2092),MONTH(I2092),DAY(H2092)),DATE(YEAR(I2092),MONTH(I2092),DAY(I2092)),1,[1]LISTAFERIADOS!$B$2:$B$194)</f>
        <v>2</v>
      </c>
      <c r="N2092" s="17" t="str">
        <f>CONCATENATE(HOUR(Tabela132[[#This Row],[DATA INICIO]]),":",MINUTE(Tabela132[[#This Row],[DATA INICIO]]))</f>
        <v>18:59</v>
      </c>
      <c r="O2092" s="12"/>
    </row>
    <row r="2093" spans="1:15" ht="63.75" hidden="1" x14ac:dyDescent="0.25">
      <c r="A2093" s="30" t="s">
        <v>113</v>
      </c>
      <c r="B2093" s="1" t="s">
        <v>1186</v>
      </c>
      <c r="C2093" s="31" t="s">
        <v>222</v>
      </c>
      <c r="D2093" s="11" t="s">
        <v>1156</v>
      </c>
      <c r="E2093" s="59" t="str">
        <f>CONCATENATE(Tabela132[[#This Row],[TRAMITE_SETOR]],"_Atualiz")</f>
        <v xml:space="preserve"> SECGA  _Atualiz</v>
      </c>
      <c r="F2093" s="11" t="s">
        <v>1156</v>
      </c>
      <c r="G2093" s="19"/>
      <c r="H2093" s="33">
        <v>42941.754861111112</v>
      </c>
      <c r="I2093" s="33">
        <v>42942.728472222225</v>
      </c>
      <c r="J2093" s="1" t="s">
        <v>1883</v>
      </c>
      <c r="K2093" s="39">
        <f t="shared" si="74"/>
        <v>0.97361111111240461</v>
      </c>
      <c r="L2093" s="15">
        <f t="shared" si="75"/>
        <v>0.97361111111240461</v>
      </c>
      <c r="M2093" s="16">
        <f>NETWORKDAYS.INTL(DATE(YEAR(H2093),MONTH(I2093),DAY(H2093)),DATE(YEAR(I2093),MONTH(I2093),DAY(I2093)),1,[1]LISTAFERIADOS!$B$2:$B$194)</f>
        <v>2</v>
      </c>
      <c r="N2093" s="17" t="str">
        <f>CONCATENATE(HOUR(Tabela132[[#This Row],[DATA INICIO]]),":",MINUTE(Tabela132[[#This Row],[DATA INICIO]]))</f>
        <v>18:7</v>
      </c>
      <c r="O2093" s="12"/>
    </row>
    <row r="2094" spans="1:15" ht="51" hidden="1" x14ac:dyDescent="0.25">
      <c r="A2094" s="30" t="s">
        <v>113</v>
      </c>
      <c r="B2094" s="1" t="s">
        <v>1186</v>
      </c>
      <c r="C2094" s="31" t="s">
        <v>222</v>
      </c>
      <c r="D2094" s="11" t="s">
        <v>1161</v>
      </c>
      <c r="E2094" s="59" t="str">
        <f>CONCATENATE(Tabela132[[#This Row],[TRAMITE_SETOR]],"_Atualiz")</f>
        <v xml:space="preserve"> CLC  _Atualiz</v>
      </c>
      <c r="F2094" s="11" t="s">
        <v>1161</v>
      </c>
      <c r="G2094" s="19"/>
      <c r="H2094" s="33">
        <v>42942.728472222225</v>
      </c>
      <c r="I2094" s="33">
        <v>42942.793749999997</v>
      </c>
      <c r="J2094" s="1" t="s">
        <v>1024</v>
      </c>
      <c r="K2094" s="39">
        <f t="shared" si="74"/>
        <v>6.5277777772280388E-2</v>
      </c>
      <c r="L2094" s="15">
        <f t="shared" si="75"/>
        <v>6.5277777772280388E-2</v>
      </c>
      <c r="M2094" s="16">
        <f>NETWORKDAYS.INTL(DATE(YEAR(H2094),MONTH(I2094),DAY(H2094)),DATE(YEAR(I2094),MONTH(I2094),DAY(I2094)),1,[1]LISTAFERIADOS!$B$2:$B$194)</f>
        <v>1</v>
      </c>
      <c r="N2094" s="17" t="str">
        <f>CONCATENATE(HOUR(Tabela132[[#This Row],[DATA INICIO]]),":",MINUTE(Tabela132[[#This Row],[DATA INICIO]]))</f>
        <v>17:29</v>
      </c>
      <c r="O2094" s="12"/>
    </row>
    <row r="2095" spans="1:15" ht="51" hidden="1" x14ac:dyDescent="0.25">
      <c r="A2095" s="30" t="s">
        <v>113</v>
      </c>
      <c r="B2095" s="1" t="s">
        <v>1186</v>
      </c>
      <c r="C2095" s="31" t="s">
        <v>222</v>
      </c>
      <c r="D2095" s="11" t="s">
        <v>1163</v>
      </c>
      <c r="E2095" s="59" t="str">
        <f>CONCATENATE(Tabela132[[#This Row],[TRAMITE_SETOR]],"_Atualiz")</f>
        <v xml:space="preserve"> SLIC  _Atualiz</v>
      </c>
      <c r="F2095" s="11" t="s">
        <v>1163</v>
      </c>
      <c r="G2095" s="19"/>
      <c r="H2095" s="33">
        <v>42942.793749999997</v>
      </c>
      <c r="I2095" s="33">
        <v>42944.581250000003</v>
      </c>
      <c r="J2095" s="1" t="s">
        <v>363</v>
      </c>
      <c r="K2095" s="39">
        <f t="shared" si="74"/>
        <v>1.7875000000058208</v>
      </c>
      <c r="L2095" s="15">
        <f t="shared" si="75"/>
        <v>1.7875000000058208</v>
      </c>
      <c r="M2095" s="16">
        <f>NETWORKDAYS.INTL(DATE(YEAR(H2095),MONTH(I2095),DAY(H2095)),DATE(YEAR(I2095),MONTH(I2095),DAY(I2095)),1,[1]LISTAFERIADOS!$B$2:$B$194)</f>
        <v>3</v>
      </c>
      <c r="N2095" s="17" t="str">
        <f>CONCATENATE(HOUR(Tabela132[[#This Row],[DATA INICIO]]),":",MINUTE(Tabela132[[#This Row],[DATA INICIO]]))</f>
        <v>19:3</v>
      </c>
      <c r="O2095" s="12"/>
    </row>
    <row r="2096" spans="1:15" ht="63.75" hidden="1" x14ac:dyDescent="0.25">
      <c r="A2096" s="30" t="s">
        <v>113</v>
      </c>
      <c r="B2096" s="1" t="s">
        <v>1186</v>
      </c>
      <c r="C2096" s="31" t="s">
        <v>222</v>
      </c>
      <c r="D2096" s="11" t="s">
        <v>1164</v>
      </c>
      <c r="E2096" s="59" t="str">
        <f>CONCATENATE(Tabela132[[#This Row],[TRAMITE_SETOR]],"_Atualiz")</f>
        <v xml:space="preserve"> SCON  _Atualiz</v>
      </c>
      <c r="F2096" s="11" t="s">
        <v>1164</v>
      </c>
      <c r="G2096" s="19"/>
      <c r="H2096" s="33">
        <v>42944.581250000003</v>
      </c>
      <c r="I2096" s="33">
        <v>42947.619444444441</v>
      </c>
      <c r="J2096" s="1" t="s">
        <v>1866</v>
      </c>
      <c r="K2096" s="39">
        <f t="shared" si="74"/>
        <v>3.0381944444379769</v>
      </c>
      <c r="L2096" s="15">
        <f t="shared" si="75"/>
        <v>3.0381944444379769</v>
      </c>
      <c r="M2096" s="16">
        <f>NETWORKDAYS.INTL(DATE(YEAR(H2096),MONTH(I2096),DAY(H2096)),DATE(YEAR(I2096),MONTH(I2096),DAY(I2096)),1,[1]LISTAFERIADOS!$B$2:$B$194)</f>
        <v>2</v>
      </c>
      <c r="N2096" s="17" t="str">
        <f>CONCATENATE(HOUR(Tabela132[[#This Row],[DATA INICIO]]),":",MINUTE(Tabela132[[#This Row],[DATA INICIO]]))</f>
        <v>13:57</v>
      </c>
      <c r="O2096" s="12"/>
    </row>
    <row r="2097" spans="1:15" hidden="1" x14ac:dyDescent="0.25">
      <c r="A2097" s="30" t="s">
        <v>113</v>
      </c>
      <c r="B2097" s="1" t="s">
        <v>1186</v>
      </c>
      <c r="C2097" s="31" t="s">
        <v>222</v>
      </c>
      <c r="D2097" s="11" t="s">
        <v>1177</v>
      </c>
      <c r="E2097" s="59" t="str">
        <f>CONCATENATE(Tabela132[[#This Row],[TRAMITE_SETOR]],"_Atualiz")</f>
        <v xml:space="preserve"> SGEC  _Atualiz</v>
      </c>
      <c r="F2097" s="11" t="s">
        <v>1177</v>
      </c>
      <c r="G2097" s="19"/>
      <c r="H2097" s="33">
        <v>42947.619444444441</v>
      </c>
      <c r="I2097" s="33">
        <v>42950.765277777777</v>
      </c>
      <c r="J2097" s="1" t="s">
        <v>273</v>
      </c>
      <c r="K2097" s="39">
        <f t="shared" si="74"/>
        <v>3.1458333333357587</v>
      </c>
      <c r="L2097" s="15">
        <f t="shared" si="75"/>
        <v>3.1458333333357587</v>
      </c>
      <c r="M2097" s="16">
        <f>NETWORKDAYS.INTL(DATE(YEAR(H2097),MONTH(I2097),DAY(H2097)),DATE(YEAR(I2097),MONTH(I2097),DAY(I2097)),1,[1]LISTAFERIADOS!$B$2:$B$194)</f>
        <v>-20</v>
      </c>
      <c r="N2097" s="17" t="str">
        <f>CONCATENATE(HOUR(Tabela132[[#This Row],[DATA INICIO]]),":",MINUTE(Tabela132[[#This Row],[DATA INICIO]]))</f>
        <v>14:52</v>
      </c>
      <c r="O2097" s="12"/>
    </row>
    <row r="2098" spans="1:15" ht="38.25" hidden="1" x14ac:dyDescent="0.25">
      <c r="A2098" s="30" t="s">
        <v>113</v>
      </c>
      <c r="B2098" s="1" t="s">
        <v>1186</v>
      </c>
      <c r="C2098" s="31" t="s">
        <v>222</v>
      </c>
      <c r="D2098" s="11" t="s">
        <v>1162</v>
      </c>
      <c r="E2098" s="59" t="str">
        <f>CONCATENATE(Tabela132[[#This Row],[TRAMITE_SETOR]],"_Atualiz")</f>
        <v xml:space="preserve"> SC  _Atualiz</v>
      </c>
      <c r="F2098" s="11" t="s">
        <v>1162</v>
      </c>
      <c r="G2098" s="19"/>
      <c r="H2098" s="33">
        <v>42950.765277777777</v>
      </c>
      <c r="I2098" s="33">
        <v>42951.746527777781</v>
      </c>
      <c r="J2098" s="1" t="s">
        <v>387</v>
      </c>
      <c r="K2098" s="39">
        <f t="shared" si="74"/>
        <v>0.98125000000436557</v>
      </c>
      <c r="L2098" s="15">
        <f t="shared" si="75"/>
        <v>0.98125000000436557</v>
      </c>
      <c r="M2098" s="16">
        <f>NETWORKDAYS.INTL(DATE(YEAR(H2098),MONTH(I2098),DAY(H2098)),DATE(YEAR(I2098),MONTH(I2098),DAY(I2098)),1,[1]LISTAFERIADOS!$B$2:$B$194)</f>
        <v>2</v>
      </c>
      <c r="N2098" s="17" t="str">
        <f>CONCATENATE(HOUR(Tabela132[[#This Row],[DATA INICIO]]),":",MINUTE(Tabela132[[#This Row],[DATA INICIO]]))</f>
        <v>18:22</v>
      </c>
      <c r="O2098" s="12"/>
    </row>
    <row r="2099" spans="1:15" ht="63.75" hidden="1" x14ac:dyDescent="0.25">
      <c r="A2099" s="30" t="s">
        <v>113</v>
      </c>
      <c r="B2099" s="1" t="s">
        <v>1186</v>
      </c>
      <c r="C2099" s="31" t="s">
        <v>222</v>
      </c>
      <c r="D2099" s="11" t="s">
        <v>1161</v>
      </c>
      <c r="E2099" s="59" t="str">
        <f>CONCATENATE(Tabela132[[#This Row],[TRAMITE_SETOR]],"_Atualiz")</f>
        <v xml:space="preserve"> CLC  _Atualiz</v>
      </c>
      <c r="F2099" s="11" t="s">
        <v>1161</v>
      </c>
      <c r="G2099" s="19"/>
      <c r="H2099" s="33">
        <v>42951.746527777781</v>
      </c>
      <c r="I2099" s="33">
        <v>42954.823611111111</v>
      </c>
      <c r="J2099" s="1" t="s">
        <v>1884</v>
      </c>
      <c r="K2099" s="39">
        <f t="shared" si="74"/>
        <v>3.0770833333299379</v>
      </c>
      <c r="L2099" s="15">
        <f t="shared" si="75"/>
        <v>3.0770833333299379</v>
      </c>
      <c r="M2099" s="16">
        <f>NETWORKDAYS.INTL(DATE(YEAR(H2099),MONTH(I2099),DAY(H2099)),DATE(YEAR(I2099),MONTH(I2099),DAY(I2099)),1,[1]LISTAFERIADOS!$B$2:$B$194)</f>
        <v>2</v>
      </c>
      <c r="N2099" s="17" t="str">
        <f>CONCATENATE(HOUR(Tabela132[[#This Row],[DATA INICIO]]),":",MINUTE(Tabela132[[#This Row],[DATA INICIO]]))</f>
        <v>17:55</v>
      </c>
      <c r="O2099" s="12"/>
    </row>
    <row r="2100" spans="1:15" ht="89.25" hidden="1" x14ac:dyDescent="0.25">
      <c r="A2100" s="30" t="s">
        <v>113</v>
      </c>
      <c r="B2100" s="1" t="s">
        <v>1186</v>
      </c>
      <c r="C2100" s="31" t="s">
        <v>222</v>
      </c>
      <c r="D2100" s="11" t="s">
        <v>1163</v>
      </c>
      <c r="E2100" s="59" t="str">
        <f>CONCATENATE(Tabela132[[#This Row],[TRAMITE_SETOR]],"_Atualiz")</f>
        <v xml:space="preserve"> SLIC  _Atualiz</v>
      </c>
      <c r="F2100" s="11" t="s">
        <v>1163</v>
      </c>
      <c r="G2100" s="19"/>
      <c r="H2100" s="33">
        <v>42954.823611111111</v>
      </c>
      <c r="I2100" s="33">
        <v>42955.642361111109</v>
      </c>
      <c r="J2100" s="1" t="s">
        <v>1885</v>
      </c>
      <c r="K2100" s="39">
        <f t="shared" si="74"/>
        <v>0.81874999999854481</v>
      </c>
      <c r="L2100" s="15">
        <f t="shared" si="75"/>
        <v>0.81874999999854481</v>
      </c>
      <c r="M2100" s="16">
        <f>NETWORKDAYS.INTL(DATE(YEAR(H2100),MONTH(I2100),DAY(H2100)),DATE(YEAR(I2100),MONTH(I2100),DAY(I2100)),1,[1]LISTAFERIADOS!$B$2:$B$194)</f>
        <v>2</v>
      </c>
      <c r="N2100" s="17" t="str">
        <f>CONCATENATE(HOUR(Tabela132[[#This Row],[DATA INICIO]]),":",MINUTE(Tabela132[[#This Row],[DATA INICIO]]))</f>
        <v>19:46</v>
      </c>
      <c r="O2100" s="12"/>
    </row>
    <row r="2101" spans="1:15" ht="63.75" hidden="1" x14ac:dyDescent="0.25">
      <c r="A2101" s="30" t="s">
        <v>113</v>
      </c>
      <c r="B2101" s="1" t="s">
        <v>1186</v>
      </c>
      <c r="C2101" s="31" t="s">
        <v>222</v>
      </c>
      <c r="D2101" s="11" t="s">
        <v>1164</v>
      </c>
      <c r="E2101" s="59" t="str">
        <f>CONCATENATE(Tabela132[[#This Row],[TRAMITE_SETOR]],"_Atualiz")</f>
        <v xml:space="preserve"> SCON  _Atualiz</v>
      </c>
      <c r="F2101" s="11" t="s">
        <v>1164</v>
      </c>
      <c r="G2101" s="19"/>
      <c r="H2101" s="33">
        <v>42955.642361111109</v>
      </c>
      <c r="I2101" s="33">
        <v>42962.740972222222</v>
      </c>
      <c r="J2101" s="1" t="s">
        <v>1866</v>
      </c>
      <c r="K2101" s="39">
        <f t="shared" si="74"/>
        <v>7.0986111111124046</v>
      </c>
      <c r="L2101" s="15">
        <f t="shared" si="75"/>
        <v>7.0986111111124046</v>
      </c>
      <c r="M2101" s="16">
        <f>NETWORKDAYS.INTL(DATE(YEAR(H2101),MONTH(I2101),DAY(H2101)),DATE(YEAR(I2101),MONTH(I2101),DAY(I2101)),1,[1]LISTAFERIADOS!$B$2:$B$194)</f>
        <v>5</v>
      </c>
      <c r="N2101" s="17" t="str">
        <f>CONCATENATE(HOUR(Tabela132[[#This Row],[DATA INICIO]]),":",MINUTE(Tabela132[[#This Row],[DATA INICIO]]))</f>
        <v>15:25</v>
      </c>
      <c r="O2101" s="12"/>
    </row>
    <row r="2102" spans="1:15" ht="51" hidden="1" x14ac:dyDescent="0.25">
      <c r="A2102" s="30" t="s">
        <v>113</v>
      </c>
      <c r="B2102" s="1" t="s">
        <v>1186</v>
      </c>
      <c r="C2102" s="31" t="s">
        <v>222</v>
      </c>
      <c r="D2102" s="11" t="s">
        <v>1163</v>
      </c>
      <c r="E2102" s="59" t="str">
        <f>CONCATENATE(Tabela132[[#This Row],[TRAMITE_SETOR]],"_Atualiz")</f>
        <v xml:space="preserve"> SLIC  _Atualiz</v>
      </c>
      <c r="F2102" s="11" t="s">
        <v>1163</v>
      </c>
      <c r="G2102" s="19"/>
      <c r="H2102" s="33">
        <v>42962.740972222222</v>
      </c>
      <c r="I2102" s="33">
        <v>42965.73333333333</v>
      </c>
      <c r="J2102" s="1" t="s">
        <v>1886</v>
      </c>
      <c r="K2102" s="39">
        <f t="shared" si="74"/>
        <v>2.992361111108039</v>
      </c>
      <c r="L2102" s="15">
        <f t="shared" si="75"/>
        <v>2.992361111108039</v>
      </c>
      <c r="M2102" s="16">
        <f>NETWORKDAYS.INTL(DATE(YEAR(H2102),MONTH(I2102),DAY(H2102)),DATE(YEAR(I2102),MONTH(I2102),DAY(I2102)),1,[1]LISTAFERIADOS!$B$2:$B$194)</f>
        <v>4</v>
      </c>
      <c r="N2102" s="17" t="str">
        <f>CONCATENATE(HOUR(Tabela132[[#This Row],[DATA INICIO]]),":",MINUTE(Tabela132[[#This Row],[DATA INICIO]]))</f>
        <v>17:47</v>
      </c>
      <c r="O2102" s="12"/>
    </row>
    <row r="2103" spans="1:15" ht="51" hidden="1" x14ac:dyDescent="0.25">
      <c r="A2103" s="30" t="s">
        <v>113</v>
      </c>
      <c r="B2103" s="1" t="s">
        <v>1186</v>
      </c>
      <c r="C2103" s="31" t="s">
        <v>222</v>
      </c>
      <c r="D2103" s="11" t="s">
        <v>1177</v>
      </c>
      <c r="E2103" s="59" t="str">
        <f>CONCATENATE(Tabela132[[#This Row],[TRAMITE_SETOR]],"_Atualiz")</f>
        <v xml:space="preserve"> SGEC  _Atualiz</v>
      </c>
      <c r="F2103" s="11" t="s">
        <v>1177</v>
      </c>
      <c r="G2103" s="19"/>
      <c r="H2103" s="33">
        <v>42965.73333333333</v>
      </c>
      <c r="I2103" s="33">
        <v>42965.765972222223</v>
      </c>
      <c r="J2103" s="1" t="s">
        <v>1868</v>
      </c>
      <c r="K2103" s="39">
        <f t="shared" si="74"/>
        <v>3.2638888893416151E-2</v>
      </c>
      <c r="L2103" s="15">
        <f t="shared" si="75"/>
        <v>3.2638888893416151E-2</v>
      </c>
      <c r="M2103" s="16">
        <f>NETWORKDAYS.INTL(DATE(YEAR(H2103),MONTH(I2103),DAY(H2103)),DATE(YEAR(I2103),MONTH(I2103),DAY(I2103)),1,[1]LISTAFERIADOS!$B$2:$B$194)</f>
        <v>1</v>
      </c>
      <c r="N2103" s="17" t="str">
        <f>CONCATENATE(HOUR(Tabela132[[#This Row],[DATA INICIO]]),":",MINUTE(Tabela132[[#This Row],[DATA INICIO]]))</f>
        <v>17:36</v>
      </c>
      <c r="O2103" s="12"/>
    </row>
    <row r="2104" spans="1:15" ht="114.75" hidden="1" x14ac:dyDescent="0.25">
      <c r="A2104" s="30" t="s">
        <v>113</v>
      </c>
      <c r="B2104" s="1" t="s">
        <v>1186</v>
      </c>
      <c r="C2104" s="31" t="s">
        <v>222</v>
      </c>
      <c r="D2104" s="11" t="s">
        <v>1163</v>
      </c>
      <c r="E2104" s="59" t="str">
        <f>CONCATENATE(Tabela132[[#This Row],[TRAMITE_SETOR]],"_Atualiz")</f>
        <v xml:space="preserve"> SLIC  _Atualiz</v>
      </c>
      <c r="F2104" s="11" t="s">
        <v>1163</v>
      </c>
      <c r="G2104" s="19"/>
      <c r="H2104" s="33">
        <v>42965.765972222223</v>
      </c>
      <c r="I2104" s="33">
        <v>42965.788194444445</v>
      </c>
      <c r="J2104" s="1" t="s">
        <v>1869</v>
      </c>
      <c r="K2104" s="39">
        <f t="shared" si="74"/>
        <v>2.2222222221898846E-2</v>
      </c>
      <c r="L2104" s="15">
        <f t="shared" si="75"/>
        <v>2.2222222221898846E-2</v>
      </c>
      <c r="M2104" s="16">
        <f>NETWORKDAYS.INTL(DATE(YEAR(H2104),MONTH(I2104),DAY(H2104)),DATE(YEAR(I2104),MONTH(I2104),DAY(I2104)),1,[1]LISTAFERIADOS!$B$2:$B$194)</f>
        <v>1</v>
      </c>
      <c r="N2104" s="17" t="str">
        <f>CONCATENATE(HOUR(Tabela132[[#This Row],[DATA INICIO]]),":",MINUTE(Tabela132[[#This Row],[DATA INICIO]]))</f>
        <v>18:23</v>
      </c>
      <c r="O2104" s="12"/>
    </row>
    <row r="2105" spans="1:15" ht="51" hidden="1" x14ac:dyDescent="0.25">
      <c r="A2105" s="30" t="s">
        <v>113</v>
      </c>
      <c r="B2105" s="1" t="s">
        <v>1186</v>
      </c>
      <c r="C2105" s="31" t="s">
        <v>222</v>
      </c>
      <c r="D2105" s="11" t="s">
        <v>1161</v>
      </c>
      <c r="E2105" s="59" t="str">
        <f>CONCATENATE(Tabela132[[#This Row],[TRAMITE_SETOR]],"_Atualiz")</f>
        <v xml:space="preserve"> CLC  _Atualiz</v>
      </c>
      <c r="F2105" s="11" t="s">
        <v>1161</v>
      </c>
      <c r="G2105" s="19"/>
      <c r="H2105" s="33">
        <v>42965.788194444445</v>
      </c>
      <c r="I2105" s="33">
        <v>42968.800000000003</v>
      </c>
      <c r="J2105" s="1" t="s">
        <v>434</v>
      </c>
      <c r="K2105" s="39">
        <f t="shared" si="74"/>
        <v>3.0118055555576575</v>
      </c>
      <c r="L2105" s="15">
        <f t="shared" si="75"/>
        <v>3.0118055555576575</v>
      </c>
      <c r="M2105" s="16">
        <f>NETWORKDAYS.INTL(DATE(YEAR(H2105),MONTH(I2105),DAY(H2105)),DATE(YEAR(I2105),MONTH(I2105),DAY(I2105)),1,[1]LISTAFERIADOS!$B$2:$B$194)</f>
        <v>2</v>
      </c>
      <c r="N2105" s="17" t="str">
        <f>CONCATENATE(HOUR(Tabela132[[#This Row],[DATA INICIO]]),":",MINUTE(Tabela132[[#This Row],[DATA INICIO]]))</f>
        <v>18:55</v>
      </c>
      <c r="O2105" s="12"/>
    </row>
    <row r="2106" spans="1:15" ht="38.25" hidden="1" x14ac:dyDescent="0.25">
      <c r="A2106" s="30" t="s">
        <v>113</v>
      </c>
      <c r="B2106" s="1" t="s">
        <v>1186</v>
      </c>
      <c r="C2106" s="31" t="s">
        <v>222</v>
      </c>
      <c r="D2106" s="11" t="s">
        <v>1156</v>
      </c>
      <c r="E2106" s="59" t="str">
        <f>CONCATENATE(Tabela132[[#This Row],[TRAMITE_SETOR]],"_Atualiz")</f>
        <v xml:space="preserve"> SECGA  _Atualiz</v>
      </c>
      <c r="F2106" s="11" t="s">
        <v>1156</v>
      </c>
      <c r="G2106" s="19"/>
      <c r="H2106" s="33">
        <v>42968.800000000003</v>
      </c>
      <c r="I2106" s="33">
        <v>42969.831250000003</v>
      </c>
      <c r="J2106" s="1" t="s">
        <v>364</v>
      </c>
      <c r="K2106" s="39">
        <f t="shared" si="74"/>
        <v>1.03125</v>
      </c>
      <c r="L2106" s="15">
        <f t="shared" si="75"/>
        <v>1.03125</v>
      </c>
      <c r="M2106" s="16">
        <f>NETWORKDAYS.INTL(DATE(YEAR(H2106),MONTH(I2106),DAY(H2106)),DATE(YEAR(I2106),MONTH(I2106),DAY(I2106)),1,[1]LISTAFERIADOS!$B$2:$B$194)</f>
        <v>2</v>
      </c>
      <c r="N2106" s="17" t="str">
        <f>CONCATENATE(HOUR(Tabela132[[#This Row],[DATA INICIO]]),":",MINUTE(Tabela132[[#This Row],[DATA INICIO]]))</f>
        <v>19:12</v>
      </c>
      <c r="O2106" s="12"/>
    </row>
    <row r="2107" spans="1:15" hidden="1" x14ac:dyDescent="0.25">
      <c r="A2107" s="30" t="s">
        <v>113</v>
      </c>
      <c r="B2107" s="1" t="s">
        <v>1186</v>
      </c>
      <c r="C2107" s="31" t="s">
        <v>222</v>
      </c>
      <c r="D2107" s="11" t="s">
        <v>1165</v>
      </c>
      <c r="E2107" s="59" t="str">
        <f>CONCATENATE(Tabela132[[#This Row],[TRAMITE_SETOR]],"_Atualiz")</f>
        <v xml:space="preserve"> CPL  _Atualiz</v>
      </c>
      <c r="F2107" s="11" t="s">
        <v>1165</v>
      </c>
      <c r="G2107" s="19"/>
      <c r="H2107" s="33">
        <v>42969.831250000003</v>
      </c>
      <c r="I2107" s="33">
        <v>42971.70416666667</v>
      </c>
      <c r="J2107" s="1" t="s">
        <v>30</v>
      </c>
      <c r="K2107" s="39">
        <f t="shared" si="74"/>
        <v>1.8729166666671517</v>
      </c>
      <c r="L2107" s="15">
        <f t="shared" si="75"/>
        <v>1.8729166666671517</v>
      </c>
      <c r="M2107" s="16">
        <f>NETWORKDAYS.INTL(DATE(YEAR(H2107),MONTH(I2107),DAY(H2107)),DATE(YEAR(I2107),MONTH(I2107),DAY(I2107)),1,[1]LISTAFERIADOS!$B$2:$B$194)</f>
        <v>3</v>
      </c>
      <c r="N2107" s="17" t="str">
        <f>CONCATENATE(HOUR(Tabela132[[#This Row],[DATA INICIO]]),":",MINUTE(Tabela132[[#This Row],[DATA INICIO]]))</f>
        <v>19:57</v>
      </c>
      <c r="O2107" s="12"/>
    </row>
    <row r="2108" spans="1:15" ht="38.25" hidden="1" x14ac:dyDescent="0.25">
      <c r="A2108" s="30" t="s">
        <v>113</v>
      </c>
      <c r="B2108" s="1" t="s">
        <v>1186</v>
      </c>
      <c r="C2108" s="31" t="s">
        <v>222</v>
      </c>
      <c r="D2108" s="11" t="s">
        <v>1166</v>
      </c>
      <c r="E2108" s="59" t="str">
        <f>CONCATENATE(Tabela132[[#This Row],[TRAMITE_SETOR]],"_Atualiz")</f>
        <v xml:space="preserve"> ASSDG  _Atualiz</v>
      </c>
      <c r="F2108" s="11" t="s">
        <v>1166</v>
      </c>
      <c r="G2108" s="19"/>
      <c r="H2108" s="33">
        <v>42971.70416666667</v>
      </c>
      <c r="I2108" s="33">
        <v>42975.594444444447</v>
      </c>
      <c r="J2108" s="1" t="s">
        <v>284</v>
      </c>
      <c r="K2108" s="39">
        <f t="shared" si="74"/>
        <v>3.890277777776646</v>
      </c>
      <c r="L2108" s="15">
        <f t="shared" si="75"/>
        <v>3.890277777776646</v>
      </c>
      <c r="M2108" s="16">
        <f>NETWORKDAYS.INTL(DATE(YEAR(H2108),MONTH(I2108),DAY(H2108)),DATE(YEAR(I2108),MONTH(I2108),DAY(I2108)),1,[1]LISTAFERIADOS!$B$2:$B$194)</f>
        <v>3</v>
      </c>
      <c r="N2108" s="17" t="str">
        <f>CONCATENATE(HOUR(Tabela132[[#This Row],[DATA INICIO]]),":",MINUTE(Tabela132[[#This Row],[DATA INICIO]]))</f>
        <v>16:54</v>
      </c>
      <c r="O2108" s="12"/>
    </row>
    <row r="2109" spans="1:15" ht="25.5" hidden="1" x14ac:dyDescent="0.25">
      <c r="A2109" s="30" t="s">
        <v>113</v>
      </c>
      <c r="B2109" s="1" t="s">
        <v>1186</v>
      </c>
      <c r="C2109" s="31" t="s">
        <v>222</v>
      </c>
      <c r="D2109" s="11" t="s">
        <v>1155</v>
      </c>
      <c r="E2109" s="59" t="str">
        <f>CONCATENATE(Tabela132[[#This Row],[TRAMITE_SETOR]],"_Atualiz")</f>
        <v xml:space="preserve"> DG  _Atualiz</v>
      </c>
      <c r="F2109" s="11" t="s">
        <v>1155</v>
      </c>
      <c r="G2109" s="19"/>
      <c r="H2109" s="33">
        <v>42975.594444444447</v>
      </c>
      <c r="I2109" s="33">
        <v>42975.666666666664</v>
      </c>
      <c r="J2109" s="1" t="s">
        <v>98</v>
      </c>
      <c r="K2109" s="39">
        <f t="shared" si="74"/>
        <v>7.2222222217533272E-2</v>
      </c>
      <c r="L2109" s="15">
        <f t="shared" si="75"/>
        <v>7.2222222217533272E-2</v>
      </c>
      <c r="M2109" s="16">
        <f>NETWORKDAYS.INTL(DATE(YEAR(H2109),MONTH(I2109),DAY(H2109)),DATE(YEAR(I2109),MONTH(I2109),DAY(I2109)),1,[1]LISTAFERIADOS!$B$2:$B$194)</f>
        <v>1</v>
      </c>
      <c r="N2109" s="17" t="str">
        <f>CONCATENATE(HOUR(Tabela132[[#This Row],[DATA INICIO]]),":",MINUTE(Tabela132[[#This Row],[DATA INICIO]]))</f>
        <v>14:16</v>
      </c>
      <c r="O2109" s="12"/>
    </row>
    <row r="2110" spans="1:15" ht="38.25" hidden="1" x14ac:dyDescent="0.25">
      <c r="A2110" s="30" t="s">
        <v>113</v>
      </c>
      <c r="B2110" s="1" t="s">
        <v>1186</v>
      </c>
      <c r="C2110" s="31" t="s">
        <v>222</v>
      </c>
      <c r="D2110" s="11" t="s">
        <v>1163</v>
      </c>
      <c r="E2110" s="59" t="str">
        <f>CONCATENATE(Tabela132[[#This Row],[TRAMITE_SETOR]],"_Atualiz")</f>
        <v xml:space="preserve"> SLIC  _Atualiz</v>
      </c>
      <c r="F2110" s="11" t="s">
        <v>1163</v>
      </c>
      <c r="G2110" s="19"/>
      <c r="H2110" s="33">
        <v>42975.666666666664</v>
      </c>
      <c r="I2110" s="33">
        <v>42976.648611111108</v>
      </c>
      <c r="J2110" s="1" t="s">
        <v>479</v>
      </c>
      <c r="K2110" s="39">
        <f t="shared" si="74"/>
        <v>0.98194444444379769</v>
      </c>
      <c r="L2110" s="15">
        <f t="shared" si="75"/>
        <v>0.98194444444379769</v>
      </c>
      <c r="M2110" s="16">
        <f>NETWORKDAYS.INTL(DATE(YEAR(H2110),MONTH(I2110),DAY(H2110)),DATE(YEAR(I2110),MONTH(I2110),DAY(I2110)),1,[1]LISTAFERIADOS!$B$2:$B$194)</f>
        <v>2</v>
      </c>
      <c r="N2110" s="17" t="str">
        <f>CONCATENATE(HOUR(Tabela132[[#This Row],[DATA INICIO]]),":",MINUTE(Tabela132[[#This Row],[DATA INICIO]]))</f>
        <v>16:0</v>
      </c>
      <c r="O2110" s="12"/>
    </row>
    <row r="2111" spans="1:15" ht="51" hidden="1" x14ac:dyDescent="0.25">
      <c r="A2111" s="30" t="s">
        <v>113</v>
      </c>
      <c r="B2111" s="1" t="s">
        <v>1186</v>
      </c>
      <c r="C2111" s="31" t="s">
        <v>222</v>
      </c>
      <c r="D2111" s="11" t="s">
        <v>1165</v>
      </c>
      <c r="E2111" s="59" t="str">
        <f>CONCATENATE(Tabela132[[#This Row],[TRAMITE_SETOR]],"_Atualiz")</f>
        <v xml:space="preserve"> CPL  _Atualiz</v>
      </c>
      <c r="F2111" s="11" t="s">
        <v>1165</v>
      </c>
      <c r="G2111" s="19"/>
      <c r="H2111" s="33">
        <v>42976.648611111108</v>
      </c>
      <c r="I2111" s="33">
        <v>42976.740277777775</v>
      </c>
      <c r="J2111" s="1" t="s">
        <v>712</v>
      </c>
      <c r="K2111" s="39">
        <f t="shared" si="74"/>
        <v>9.1666666667151731E-2</v>
      </c>
      <c r="L2111" s="15">
        <f t="shared" si="75"/>
        <v>9.1666666667151731E-2</v>
      </c>
      <c r="M2111" s="16">
        <f>NETWORKDAYS.INTL(DATE(YEAR(H2111),MONTH(I2111),DAY(H2111)),DATE(YEAR(I2111),MONTH(I2111),DAY(I2111)),1,[1]LISTAFERIADOS!$B$2:$B$194)</f>
        <v>1</v>
      </c>
      <c r="N2111" s="17" t="str">
        <f>CONCATENATE(HOUR(Tabela132[[#This Row],[DATA INICIO]]),":",MINUTE(Tabela132[[#This Row],[DATA INICIO]]))</f>
        <v>15:34</v>
      </c>
      <c r="O2111" s="12"/>
    </row>
    <row r="2112" spans="1:15" ht="25.5" hidden="1" x14ac:dyDescent="0.25">
      <c r="A2112" s="30" t="s">
        <v>113</v>
      </c>
      <c r="B2112" s="1" t="s">
        <v>1186</v>
      </c>
      <c r="C2112" s="31" t="s">
        <v>222</v>
      </c>
      <c r="D2112" s="11" t="s">
        <v>1163</v>
      </c>
      <c r="E2112" s="59" t="str">
        <f>CONCATENATE(Tabela132[[#This Row],[TRAMITE_SETOR]],"_Atualiz")</f>
        <v xml:space="preserve"> SLIC  _Atualiz</v>
      </c>
      <c r="F2112" s="11" t="s">
        <v>1163</v>
      </c>
      <c r="G2112" s="19"/>
      <c r="H2112" s="33">
        <v>42976.740277777775</v>
      </c>
      <c r="I2112" s="33">
        <v>42977.665277777778</v>
      </c>
      <c r="J2112" s="1" t="s">
        <v>251</v>
      </c>
      <c r="K2112" s="39">
        <f t="shared" si="74"/>
        <v>0.92500000000291038</v>
      </c>
      <c r="L2112" s="15">
        <f t="shared" si="75"/>
        <v>0.92500000000291038</v>
      </c>
      <c r="M2112" s="16">
        <f>NETWORKDAYS.INTL(DATE(YEAR(H2112),MONTH(I2112),DAY(H2112)),DATE(YEAR(I2112),MONTH(I2112),DAY(I2112)),1,[1]LISTAFERIADOS!$B$2:$B$194)</f>
        <v>2</v>
      </c>
      <c r="N2112" s="17" t="str">
        <f>CONCATENATE(HOUR(Tabela132[[#This Row],[DATA INICIO]]),":",MINUTE(Tabela132[[#This Row],[DATA INICIO]]))</f>
        <v>17:46</v>
      </c>
      <c r="O2112" s="12"/>
    </row>
    <row r="2113" spans="1:15" ht="76.5" hidden="1" x14ac:dyDescent="0.25">
      <c r="A2113" s="30" t="s">
        <v>113</v>
      </c>
      <c r="B2113" s="1" t="s">
        <v>1186</v>
      </c>
      <c r="C2113" s="31" t="s">
        <v>222</v>
      </c>
      <c r="D2113" s="11" t="s">
        <v>1165</v>
      </c>
      <c r="E2113" s="59" t="str">
        <f>CONCATENATE(Tabela132[[#This Row],[TRAMITE_SETOR]],"_Atualiz")</f>
        <v xml:space="preserve"> CPL  _Atualiz</v>
      </c>
      <c r="F2113" s="11" t="s">
        <v>1165</v>
      </c>
      <c r="G2113" s="19"/>
      <c r="H2113" s="33">
        <v>42977.665277777778</v>
      </c>
      <c r="I2113" s="33">
        <v>42989.7</v>
      </c>
      <c r="J2113" s="1" t="s">
        <v>1870</v>
      </c>
      <c r="K2113" s="39">
        <f t="shared" si="74"/>
        <v>12.034722222218988</v>
      </c>
      <c r="L2113" s="15">
        <f t="shared" si="75"/>
        <v>12.034722222218988</v>
      </c>
      <c r="M2113" s="16">
        <f>NETWORKDAYS.INTL(DATE(YEAR(H2113),MONTH(I2113),DAY(H2113)),DATE(YEAR(I2113),MONTH(I2113),DAY(I2113)),1,[1]LISTAFERIADOS!$B$2:$B$194)</f>
        <v>-15</v>
      </c>
      <c r="N2113" s="17" t="str">
        <f>CONCATENATE(HOUR(Tabela132[[#This Row],[DATA INICIO]]),":",MINUTE(Tabela132[[#This Row],[DATA INICIO]]))</f>
        <v>15:58</v>
      </c>
      <c r="O2113" s="12"/>
    </row>
    <row r="2114" spans="1:15" ht="89.25" hidden="1" x14ac:dyDescent="0.25">
      <c r="A2114" s="30" t="s">
        <v>113</v>
      </c>
      <c r="B2114" s="1" t="s">
        <v>1186</v>
      </c>
      <c r="C2114" s="31" t="s">
        <v>222</v>
      </c>
      <c r="D2114" s="11" t="s">
        <v>1166</v>
      </c>
      <c r="E2114" s="59" t="str">
        <f>CONCATENATE(Tabela132[[#This Row],[TRAMITE_SETOR]],"_Atualiz")</f>
        <v xml:space="preserve"> ASSDG  _Atualiz</v>
      </c>
      <c r="F2114" s="11" t="s">
        <v>1166</v>
      </c>
      <c r="G2114" s="19"/>
      <c r="H2114" s="33">
        <v>42989.7</v>
      </c>
      <c r="I2114" s="33">
        <v>42990.481249999997</v>
      </c>
      <c r="J2114" s="1" t="s">
        <v>1887</v>
      </c>
      <c r="K2114" s="39">
        <f t="shared" si="74"/>
        <v>0.78125</v>
      </c>
      <c r="L2114" s="15">
        <f t="shared" si="75"/>
        <v>0.78125</v>
      </c>
      <c r="M2114" s="16">
        <f>NETWORKDAYS.INTL(DATE(YEAR(H2114),MONTH(I2114),DAY(H2114)),DATE(YEAR(I2114),MONTH(I2114),DAY(I2114)),1,[1]LISTAFERIADOS!$B$2:$B$194)</f>
        <v>2</v>
      </c>
      <c r="N2114" s="17" t="str">
        <f>CONCATENATE(HOUR(Tabela132[[#This Row],[DATA INICIO]]),":",MINUTE(Tabela132[[#This Row],[DATA INICIO]]))</f>
        <v>16:48</v>
      </c>
      <c r="O2114" s="12"/>
    </row>
    <row r="2115" spans="1:15" ht="25.5" hidden="1" x14ac:dyDescent="0.25">
      <c r="A2115" s="30" t="s">
        <v>113</v>
      </c>
      <c r="B2115" s="1" t="s">
        <v>1186</v>
      </c>
      <c r="C2115" s="31" t="s">
        <v>222</v>
      </c>
      <c r="D2115" s="11" t="s">
        <v>1155</v>
      </c>
      <c r="E2115" s="59" t="str">
        <f>CONCATENATE(Tabela132[[#This Row],[TRAMITE_SETOR]],"_Atualiz")</f>
        <v xml:space="preserve"> DG  _Atualiz</v>
      </c>
      <c r="F2115" s="11" t="s">
        <v>1155</v>
      </c>
      <c r="G2115" s="19"/>
      <c r="H2115" s="33">
        <v>42990.481249999997</v>
      </c>
      <c r="I2115" s="33">
        <v>42990.594444444447</v>
      </c>
      <c r="J2115" s="1" t="s">
        <v>98</v>
      </c>
      <c r="K2115" s="39">
        <f t="shared" si="74"/>
        <v>0.11319444444961846</v>
      </c>
      <c r="L2115" s="15">
        <f t="shared" si="75"/>
        <v>0.11319444444961846</v>
      </c>
      <c r="M2115" s="16">
        <f>NETWORKDAYS.INTL(DATE(YEAR(H2115),MONTH(I2115),DAY(H2115)),DATE(YEAR(I2115),MONTH(I2115),DAY(I2115)),1,[1]LISTAFERIADOS!$B$2:$B$194)</f>
        <v>1</v>
      </c>
      <c r="N2115" s="17" t="str">
        <f>CONCATENATE(HOUR(Tabela132[[#This Row],[DATA INICIO]]),":",MINUTE(Tabela132[[#This Row],[DATA INICIO]]))</f>
        <v>11:33</v>
      </c>
      <c r="O2115" s="12"/>
    </row>
    <row r="2116" spans="1:15" ht="38.25" hidden="1" x14ac:dyDescent="0.25">
      <c r="A2116" s="30" t="s">
        <v>113</v>
      </c>
      <c r="B2116" s="1" t="s">
        <v>1186</v>
      </c>
      <c r="C2116" s="31" t="s">
        <v>222</v>
      </c>
      <c r="D2116" s="11" t="s">
        <v>1165</v>
      </c>
      <c r="E2116" s="59" t="str">
        <f>CONCATENATE(Tabela132[[#This Row],[TRAMITE_SETOR]],"_Atualiz")</f>
        <v xml:space="preserve"> CPL  _Atualiz</v>
      </c>
      <c r="F2116" s="11" t="s">
        <v>1165</v>
      </c>
      <c r="G2116" s="19"/>
      <c r="H2116" s="33">
        <v>42990.594444444447</v>
      </c>
      <c r="I2116" s="33">
        <v>42998.722222222219</v>
      </c>
      <c r="J2116" s="1" t="s">
        <v>296</v>
      </c>
      <c r="K2116" s="39">
        <f t="shared" si="74"/>
        <v>8.1277777777722804</v>
      </c>
      <c r="L2116" s="15">
        <f t="shared" si="75"/>
        <v>8.1277777777722804</v>
      </c>
      <c r="M2116" s="16">
        <f>NETWORKDAYS.INTL(DATE(YEAR(H2116),MONTH(I2116),DAY(H2116)),DATE(YEAR(I2116),MONTH(I2116),DAY(I2116)),1,[1]LISTAFERIADOS!$B$2:$B$194)</f>
        <v>7</v>
      </c>
      <c r="N2116" s="17" t="str">
        <f>CONCATENATE(HOUR(Tabela132[[#This Row],[DATA INICIO]]),":",MINUTE(Tabela132[[#This Row],[DATA INICIO]]))</f>
        <v>14:16</v>
      </c>
      <c r="O2116" s="12"/>
    </row>
    <row r="2117" spans="1:15" ht="51" hidden="1" x14ac:dyDescent="0.25">
      <c r="A2117" s="30" t="s">
        <v>113</v>
      </c>
      <c r="B2117" s="1" t="s">
        <v>1186</v>
      </c>
      <c r="C2117" s="31" t="s">
        <v>222</v>
      </c>
      <c r="D2117" s="11" t="s">
        <v>1166</v>
      </c>
      <c r="E2117" s="59" t="str">
        <f>CONCATENATE(Tabela132[[#This Row],[TRAMITE_SETOR]],"_Atualiz")</f>
        <v xml:space="preserve"> ASSDG  _Atualiz</v>
      </c>
      <c r="F2117" s="11" t="s">
        <v>1166</v>
      </c>
      <c r="G2117" s="19"/>
      <c r="H2117" s="33">
        <v>42998.722222222219</v>
      </c>
      <c r="I2117" s="33">
        <v>42999.761805555558</v>
      </c>
      <c r="J2117" s="1" t="s">
        <v>440</v>
      </c>
      <c r="K2117" s="39">
        <f t="shared" si="74"/>
        <v>1.039583333338669</v>
      </c>
      <c r="L2117" s="15">
        <f t="shared" si="75"/>
        <v>1.039583333338669</v>
      </c>
      <c r="M2117" s="16">
        <f>NETWORKDAYS.INTL(DATE(YEAR(H2117),MONTH(I2117),DAY(H2117)),DATE(YEAR(I2117),MONTH(I2117),DAY(I2117)),1,[1]LISTAFERIADOS!$B$2:$B$194)</f>
        <v>2</v>
      </c>
      <c r="N2117" s="17" t="str">
        <f>CONCATENATE(HOUR(Tabela132[[#This Row],[DATA INICIO]]),":",MINUTE(Tabela132[[#This Row],[DATA INICIO]]))</f>
        <v>17:20</v>
      </c>
      <c r="O2117" s="12"/>
    </row>
    <row r="2118" spans="1:15" ht="25.5" hidden="1" x14ac:dyDescent="0.25">
      <c r="A2118" s="30" t="s">
        <v>113</v>
      </c>
      <c r="B2118" s="1" t="s">
        <v>1186</v>
      </c>
      <c r="C2118" s="31" t="s">
        <v>222</v>
      </c>
      <c r="D2118" s="11" t="s">
        <v>1165</v>
      </c>
      <c r="E2118" s="59" t="str">
        <f>CONCATENATE(Tabela132[[#This Row],[TRAMITE_SETOR]],"_Atualiz")</f>
        <v xml:space="preserve"> CPL  _Atualiz</v>
      </c>
      <c r="F2118" s="11" t="s">
        <v>1165</v>
      </c>
      <c r="G2118" s="19"/>
      <c r="H2118" s="33">
        <v>42999.761805555558</v>
      </c>
      <c r="I2118" s="33">
        <v>43003.646527777775</v>
      </c>
      <c r="J2118" s="1" t="s">
        <v>306</v>
      </c>
      <c r="K2118" s="39">
        <f t="shared" si="74"/>
        <v>3.8847222222175333</v>
      </c>
      <c r="L2118" s="15">
        <f t="shared" si="75"/>
        <v>3.8847222222175333</v>
      </c>
      <c r="M2118" s="16">
        <f>NETWORKDAYS.INTL(DATE(YEAR(H2118),MONTH(I2118),DAY(H2118)),DATE(YEAR(I2118),MONTH(I2118),DAY(I2118)),1,[1]LISTAFERIADOS!$B$2:$B$194)</f>
        <v>3</v>
      </c>
      <c r="N2118" s="17" t="str">
        <f>CONCATENATE(HOUR(Tabela132[[#This Row],[DATA INICIO]]),":",MINUTE(Tabela132[[#This Row],[DATA INICIO]]))</f>
        <v>18:17</v>
      </c>
      <c r="O2118" s="12"/>
    </row>
    <row r="2119" spans="1:15" ht="25.5" hidden="1" x14ac:dyDescent="0.25">
      <c r="A2119" s="30" t="s">
        <v>113</v>
      </c>
      <c r="B2119" s="1" t="s">
        <v>1186</v>
      </c>
      <c r="C2119" s="31" t="s">
        <v>222</v>
      </c>
      <c r="D2119" s="11" t="s">
        <v>1166</v>
      </c>
      <c r="E2119" s="59" t="str">
        <f>CONCATENATE(Tabela132[[#This Row],[TRAMITE_SETOR]],"_Atualiz")</f>
        <v xml:space="preserve"> ASSDG  _Atualiz</v>
      </c>
      <c r="F2119" s="11" t="s">
        <v>1166</v>
      </c>
      <c r="G2119" s="19"/>
      <c r="H2119" s="33">
        <v>43003.646527777775</v>
      </c>
      <c r="I2119" s="33">
        <v>43004.674305555556</v>
      </c>
      <c r="J2119" s="1" t="s">
        <v>1855</v>
      </c>
      <c r="K2119" s="39">
        <f t="shared" si="74"/>
        <v>1.0277777777810115</v>
      </c>
      <c r="L2119" s="15">
        <f t="shared" si="75"/>
        <v>1.0277777777810115</v>
      </c>
      <c r="M2119" s="16">
        <f>NETWORKDAYS.INTL(DATE(YEAR(H2119),MONTH(I2119),DAY(H2119)),DATE(YEAR(I2119),MONTH(I2119),DAY(I2119)),1,[1]LISTAFERIADOS!$B$2:$B$194)</f>
        <v>2</v>
      </c>
      <c r="N2119" s="17" t="str">
        <f>CONCATENATE(HOUR(Tabela132[[#This Row],[DATA INICIO]]),":",MINUTE(Tabela132[[#This Row],[DATA INICIO]]))</f>
        <v>15:31</v>
      </c>
      <c r="O2119" s="12"/>
    </row>
    <row r="2120" spans="1:15" ht="25.5" hidden="1" x14ac:dyDescent="0.25">
      <c r="A2120" s="30" t="s">
        <v>113</v>
      </c>
      <c r="B2120" s="1" t="s">
        <v>1186</v>
      </c>
      <c r="C2120" s="31" t="s">
        <v>222</v>
      </c>
      <c r="D2120" s="11" t="s">
        <v>1155</v>
      </c>
      <c r="E2120" s="59" t="str">
        <f>CONCATENATE(Tabela132[[#This Row],[TRAMITE_SETOR]],"_Atualiz")</f>
        <v xml:space="preserve"> DG  _Atualiz</v>
      </c>
      <c r="F2120" s="11" t="s">
        <v>1155</v>
      </c>
      <c r="G2120" s="19"/>
      <c r="H2120" s="33">
        <v>43004.674305555556</v>
      </c>
      <c r="I2120" s="33">
        <v>43005.622916666667</v>
      </c>
      <c r="J2120" s="1" t="s">
        <v>98</v>
      </c>
      <c r="K2120" s="39">
        <f t="shared" si="74"/>
        <v>0.94861111111094942</v>
      </c>
      <c r="L2120" s="15">
        <f t="shared" si="75"/>
        <v>0.94861111111094942</v>
      </c>
      <c r="M2120" s="16">
        <f>NETWORKDAYS.INTL(DATE(YEAR(H2120),MONTH(I2120),DAY(H2120)),DATE(YEAR(I2120),MONTH(I2120),DAY(I2120)),1,[1]LISTAFERIADOS!$B$2:$B$194)</f>
        <v>2</v>
      </c>
      <c r="N2120" s="17" t="str">
        <f>CONCATENATE(HOUR(Tabela132[[#This Row],[DATA INICIO]]),":",MINUTE(Tabela132[[#This Row],[DATA INICIO]]))</f>
        <v>16:11</v>
      </c>
      <c r="O2120" s="12"/>
    </row>
    <row r="2121" spans="1:15" ht="25.5" hidden="1" x14ac:dyDescent="0.25">
      <c r="A2121" s="34" t="s">
        <v>113</v>
      </c>
      <c r="B2121" s="38" t="s">
        <v>1186</v>
      </c>
      <c r="C2121" s="36" t="s">
        <v>222</v>
      </c>
      <c r="D2121" s="11" t="s">
        <v>1167</v>
      </c>
      <c r="E2121" s="60" t="str">
        <f>CONCATENATE(Tabela132[[#This Row],[TRAMITE_SETOR]],"_Atualiz")</f>
        <v xml:space="preserve"> COC  _Atualiz</v>
      </c>
      <c r="F2121" s="11" t="s">
        <v>1167</v>
      </c>
      <c r="G2121" s="19"/>
      <c r="H2121" s="37">
        <v>43005.622916666667</v>
      </c>
      <c r="I2121" s="37">
        <v>43005.67083333333</v>
      </c>
      <c r="J2121" s="38" t="s">
        <v>99</v>
      </c>
      <c r="K2121" s="39">
        <f t="shared" si="74"/>
        <v>4.7916666662786156E-2</v>
      </c>
      <c r="L2121" s="44">
        <f t="shared" si="75"/>
        <v>4.7916666662786156E-2</v>
      </c>
      <c r="M2121" s="16">
        <f>NETWORKDAYS.INTL(DATE(YEAR(H2121),MONTH(I2121),DAY(H2121)),DATE(YEAR(I2121),MONTH(I2121),DAY(I2121)),1,[1]LISTAFERIADOS!$B$2:$B$194)</f>
        <v>1</v>
      </c>
      <c r="N2121" s="17" t="str">
        <f>CONCATENATE(HOUR(Tabela132[[#This Row],[DATA INICIO]]),":",MINUTE(Tabela132[[#This Row],[DATA INICIO]]))</f>
        <v>14:57</v>
      </c>
      <c r="O2121" s="12"/>
    </row>
    <row r="2122" spans="1:15" hidden="1" x14ac:dyDescent="0.25">
      <c r="A2122" s="30" t="s">
        <v>113</v>
      </c>
      <c r="B2122" s="1" t="s">
        <v>1187</v>
      </c>
      <c r="C2122" s="31" t="s">
        <v>222</v>
      </c>
      <c r="D2122" s="11" t="s">
        <v>1173</v>
      </c>
      <c r="E2122" s="59" t="str">
        <f>CONCATENATE(Tabela132[[#This Row],[TRAMITE_SETOR]],"_Atualiz")</f>
        <v>SAPRE_Atualiz</v>
      </c>
      <c r="F2122" s="12" t="s">
        <v>305</v>
      </c>
      <c r="G2122" s="19" t="s">
        <v>26</v>
      </c>
      <c r="H2122" s="33" t="s">
        <v>20</v>
      </c>
      <c r="I2122" s="33">
        <v>42830.724305555559</v>
      </c>
      <c r="J2122" s="1" t="s">
        <v>20</v>
      </c>
      <c r="K2122" s="39">
        <f t="shared" si="74"/>
        <v>0</v>
      </c>
      <c r="L2122" s="15">
        <f t="shared" si="75"/>
        <v>0</v>
      </c>
      <c r="M2122" s="16" t="e">
        <f>NETWORKDAYS.INTL(DATE(YEAR(H2122),MONTH(I2122),DAY(H2122)),DATE(YEAR(I2122),MONTH(I2122),DAY(I2122)),1,[1]LISTAFERIADOS!$B$2:$B$194)</f>
        <v>#VALUE!</v>
      </c>
      <c r="N2122" s="17" t="e">
        <f>CONCATENATE(HOUR(Tabela132[[#This Row],[DATA INICIO]]),":",MINUTE(Tabela132[[#This Row],[DATA INICIO]]))</f>
        <v>#VALUE!</v>
      </c>
      <c r="O2122" s="12"/>
    </row>
    <row r="2123" spans="1:15" hidden="1" x14ac:dyDescent="0.25">
      <c r="A2123" s="30" t="s">
        <v>113</v>
      </c>
      <c r="B2123" s="1" t="s">
        <v>1187</v>
      </c>
      <c r="C2123" s="31" t="s">
        <v>222</v>
      </c>
      <c r="D2123" s="11" t="s">
        <v>1149</v>
      </c>
      <c r="E2123" s="59" t="str">
        <f>CONCATENATE(Tabela132[[#This Row],[TRAMITE_SETOR]],"_Atualiz")</f>
        <v>SECGS_Atualiz</v>
      </c>
      <c r="F2123" s="12" t="s">
        <v>115</v>
      </c>
      <c r="G2123" s="19" t="s">
        <v>26</v>
      </c>
      <c r="H2123" s="33">
        <v>42830.724305555559</v>
      </c>
      <c r="I2123" s="33">
        <v>42831.584027777775</v>
      </c>
      <c r="J2123" s="1" t="s">
        <v>20</v>
      </c>
      <c r="K2123" s="39">
        <f t="shared" si="74"/>
        <v>0.85972222221607808</v>
      </c>
      <c r="L2123" s="15">
        <f t="shared" si="75"/>
        <v>0.85972222221607808</v>
      </c>
      <c r="M2123" s="16">
        <f>NETWORKDAYS.INTL(DATE(YEAR(H2123),MONTH(I2123),DAY(H2123)),DATE(YEAR(I2123),MONTH(I2123),DAY(I2123)),1,[1]LISTAFERIADOS!$B$2:$B$194)</f>
        <v>2</v>
      </c>
      <c r="N2123" s="17" t="str">
        <f>CONCATENATE(HOUR(Tabela132[[#This Row],[DATA INICIO]]),":",MINUTE(Tabela132[[#This Row],[DATA INICIO]]))</f>
        <v>17:23</v>
      </c>
      <c r="O2123" s="12"/>
    </row>
    <row r="2124" spans="1:15" hidden="1" x14ac:dyDescent="0.25">
      <c r="A2124" s="30" t="s">
        <v>113</v>
      </c>
      <c r="B2124" s="1" t="s">
        <v>1187</v>
      </c>
      <c r="C2124" s="31" t="s">
        <v>222</v>
      </c>
      <c r="D2124" s="11" t="s">
        <v>1148</v>
      </c>
      <c r="E2124" s="59" t="str">
        <f>CONCATENATE(Tabela132[[#This Row],[TRAMITE_SETOR]],"_Atualiz")</f>
        <v>CIP_Atualiz</v>
      </c>
      <c r="F2124" s="12" t="s">
        <v>29</v>
      </c>
      <c r="G2124" s="19" t="s">
        <v>26</v>
      </c>
      <c r="H2124" s="33">
        <v>42830.724305555559</v>
      </c>
      <c r="I2124" s="33">
        <v>42850.640277777777</v>
      </c>
      <c r="J2124" s="1" t="s">
        <v>20</v>
      </c>
      <c r="K2124" s="39">
        <f t="shared" si="74"/>
        <v>19.915972222217533</v>
      </c>
      <c r="L2124" s="15">
        <f t="shared" si="75"/>
        <v>19.915972222217533</v>
      </c>
      <c r="M2124" s="16">
        <f>NETWORKDAYS.INTL(DATE(YEAR(H2124),MONTH(I2124),DAY(H2124)),DATE(YEAR(I2124),MONTH(I2124),DAY(I2124)),1,[1]LISTAFERIADOS!$B$2:$B$194)</f>
        <v>11</v>
      </c>
      <c r="N2124" s="17" t="str">
        <f>CONCATENATE(HOUR(Tabela132[[#This Row],[DATA INICIO]]),":",MINUTE(Tabela132[[#This Row],[DATA INICIO]]))</f>
        <v>17:23</v>
      </c>
      <c r="O2124" s="12"/>
    </row>
    <row r="2125" spans="1:15" ht="38.25" hidden="1" x14ac:dyDescent="0.25">
      <c r="A2125" s="30" t="s">
        <v>113</v>
      </c>
      <c r="B2125" s="1" t="s">
        <v>1187</v>
      </c>
      <c r="C2125" s="31" t="s">
        <v>222</v>
      </c>
      <c r="D2125" s="11" t="s">
        <v>1173</v>
      </c>
      <c r="E2125" s="59" t="str">
        <f>CONCATENATE(Tabela132[[#This Row],[TRAMITE_SETOR]],"_Atualiz")</f>
        <v>SAPRE_Atualiz</v>
      </c>
      <c r="F2125" s="12" t="s">
        <v>305</v>
      </c>
      <c r="G2125" s="19" t="s">
        <v>26</v>
      </c>
      <c r="H2125" s="33">
        <v>42850.640277777777</v>
      </c>
      <c r="I2125" s="33">
        <v>42881.742361111108</v>
      </c>
      <c r="J2125" s="1" t="s">
        <v>79</v>
      </c>
      <c r="K2125" s="39">
        <f t="shared" si="74"/>
        <v>31.102083333331393</v>
      </c>
      <c r="L2125" s="15">
        <f t="shared" si="75"/>
        <v>31.102083333331393</v>
      </c>
      <c r="M2125" s="16">
        <f>NETWORKDAYS.INTL(DATE(YEAR(H2125),MONTH(I2125),DAY(H2125)),DATE(YEAR(I2125),MONTH(I2125),DAY(I2125)),1,[1]LISTAFERIADOS!$B$2:$B$194)</f>
        <v>2</v>
      </c>
      <c r="N2125" s="17" t="str">
        <f>CONCATENATE(HOUR(Tabela132[[#This Row],[DATA INICIO]]),":",MINUTE(Tabela132[[#This Row],[DATA INICIO]]))</f>
        <v>15:22</v>
      </c>
      <c r="O2125" s="12"/>
    </row>
    <row r="2126" spans="1:15" ht="38.25" hidden="1" x14ac:dyDescent="0.25">
      <c r="A2126" s="30" t="s">
        <v>113</v>
      </c>
      <c r="B2126" s="1" t="s">
        <v>1187</v>
      </c>
      <c r="C2126" s="31" t="s">
        <v>222</v>
      </c>
      <c r="D2126" s="11" t="s">
        <v>1148</v>
      </c>
      <c r="E2126" s="59" t="str">
        <f>CONCATENATE(Tabela132[[#This Row],[TRAMITE_SETOR]],"_Atualiz")</f>
        <v>CIP_Atualiz</v>
      </c>
      <c r="F2126" s="12" t="s">
        <v>29</v>
      </c>
      <c r="G2126" s="19" t="s">
        <v>26</v>
      </c>
      <c r="H2126" s="33">
        <v>42881.742361111108</v>
      </c>
      <c r="I2126" s="33">
        <v>42885.499305555553</v>
      </c>
      <c r="J2126" s="1" t="s">
        <v>356</v>
      </c>
      <c r="K2126" s="39">
        <f t="shared" si="74"/>
        <v>3.7569444444452529</v>
      </c>
      <c r="L2126" s="15">
        <f t="shared" si="75"/>
        <v>3.7569444444452529</v>
      </c>
      <c r="M2126" s="16">
        <f>NETWORKDAYS.INTL(DATE(YEAR(H2126),MONTH(I2126),DAY(H2126)),DATE(YEAR(I2126),MONTH(I2126),DAY(I2126)),1,[1]LISTAFERIADOS!$B$2:$B$194)</f>
        <v>3</v>
      </c>
      <c r="N2126" s="17" t="str">
        <f>CONCATENATE(HOUR(Tabela132[[#This Row],[DATA INICIO]]),":",MINUTE(Tabela132[[#This Row],[DATA INICIO]]))</f>
        <v>17:49</v>
      </c>
      <c r="O2126" s="12"/>
    </row>
    <row r="2127" spans="1:15" ht="76.5" hidden="1" x14ac:dyDescent="0.25">
      <c r="A2127" s="30" t="s">
        <v>113</v>
      </c>
      <c r="B2127" s="1" t="s">
        <v>1187</v>
      </c>
      <c r="C2127" s="31" t="s">
        <v>222</v>
      </c>
      <c r="D2127" s="11" t="s">
        <v>1149</v>
      </c>
      <c r="E2127" s="59" t="str">
        <f>CONCATENATE(Tabela132[[#This Row],[TRAMITE_SETOR]],"_Atualiz")</f>
        <v>SECGS_Atualiz</v>
      </c>
      <c r="F2127" s="12" t="s">
        <v>115</v>
      </c>
      <c r="G2127" s="19" t="s">
        <v>26</v>
      </c>
      <c r="H2127" s="33">
        <v>42885.499305555553</v>
      </c>
      <c r="I2127" s="33">
        <v>42885.720833333333</v>
      </c>
      <c r="J2127" s="1" t="s">
        <v>1834</v>
      </c>
      <c r="K2127" s="39">
        <f t="shared" si="74"/>
        <v>0.22152777777955635</v>
      </c>
      <c r="L2127" s="15">
        <f t="shared" si="75"/>
        <v>0.22152777777955635</v>
      </c>
      <c r="M2127" s="16">
        <f>NETWORKDAYS.INTL(DATE(YEAR(H2127),MONTH(I2127),DAY(H2127)),DATE(YEAR(I2127),MONTH(I2127),DAY(I2127)),1,[1]LISTAFERIADOS!$B$2:$B$194)</f>
        <v>1</v>
      </c>
      <c r="N2127" s="17" t="str">
        <f>CONCATENATE(HOUR(Tabela132[[#This Row],[DATA INICIO]]),":",MINUTE(Tabela132[[#This Row],[DATA INICIO]]))</f>
        <v>11:59</v>
      </c>
      <c r="O2127" s="12"/>
    </row>
    <row r="2128" spans="1:15" hidden="1" x14ac:dyDescent="0.25">
      <c r="A2128" s="30" t="s">
        <v>113</v>
      </c>
      <c r="B2128" s="1" t="s">
        <v>1187</v>
      </c>
      <c r="C2128" s="31" t="s">
        <v>222</v>
      </c>
      <c r="D2128" s="11" t="s">
        <v>1174</v>
      </c>
      <c r="E2128" s="59" t="str">
        <f>CONCATENATE(Tabela132[[#This Row],[TRAMITE_SETOR]],"_Atualiz")</f>
        <v>SECGA  _Atualiz</v>
      </c>
      <c r="F2128" s="11" t="s">
        <v>1174</v>
      </c>
      <c r="G2128" s="19"/>
      <c r="H2128" s="33">
        <v>42885.720833333333</v>
      </c>
      <c r="I2128" s="33">
        <v>42887.565972222219</v>
      </c>
      <c r="J2128" s="1" t="s">
        <v>1888</v>
      </c>
      <c r="K2128" s="39">
        <f t="shared" si="74"/>
        <v>1.8451388888861402</v>
      </c>
      <c r="L2128" s="15">
        <f t="shared" si="75"/>
        <v>1.8451388888861402</v>
      </c>
      <c r="M2128" s="16">
        <f>NETWORKDAYS.INTL(DATE(YEAR(H2128),MONTH(I2128),DAY(H2128)),DATE(YEAR(I2128),MONTH(I2128),DAY(I2128)),1,[1]LISTAFERIADOS!$B$2:$B$194)</f>
        <v>-21</v>
      </c>
      <c r="N2128" s="17" t="str">
        <f>CONCATENATE(HOUR(Tabela132[[#This Row],[DATA INICIO]]),":",MINUTE(Tabela132[[#This Row],[DATA INICIO]]))</f>
        <v>17:18</v>
      </c>
      <c r="O2128" s="12"/>
    </row>
    <row r="2129" spans="1:15" ht="38.25" hidden="1" x14ac:dyDescent="0.25">
      <c r="A2129" s="30" t="s">
        <v>113</v>
      </c>
      <c r="B2129" s="1" t="s">
        <v>1187</v>
      </c>
      <c r="C2129" s="31" t="s">
        <v>222</v>
      </c>
      <c r="D2129" s="11" t="s">
        <v>1175</v>
      </c>
      <c r="E2129" s="59" t="str">
        <f>CONCATENATE(Tabela132[[#This Row],[TRAMITE_SETOR]],"_Atualiz")</f>
        <v>CLC  _Atualiz</v>
      </c>
      <c r="F2129" s="11" t="s">
        <v>1175</v>
      </c>
      <c r="G2129" s="19"/>
      <c r="H2129" s="33">
        <v>42887.565972222219</v>
      </c>
      <c r="I2129" s="33">
        <v>42887.777083333334</v>
      </c>
      <c r="J2129" s="1" t="s">
        <v>1857</v>
      </c>
      <c r="K2129" s="39">
        <f t="shared" si="74"/>
        <v>0.211111111115315</v>
      </c>
      <c r="L2129" s="15">
        <f t="shared" si="75"/>
        <v>0.211111111115315</v>
      </c>
      <c r="M2129" s="16">
        <f>NETWORKDAYS.INTL(DATE(YEAR(H2129),MONTH(I2129),DAY(H2129)),DATE(YEAR(I2129),MONTH(I2129),DAY(I2129)),1,[1]LISTAFERIADOS!$B$2:$B$194)</f>
        <v>1</v>
      </c>
      <c r="N2129" s="17" t="str">
        <f>CONCATENATE(HOUR(Tabela132[[#This Row],[DATA INICIO]]),":",MINUTE(Tabela132[[#This Row],[DATA INICIO]]))</f>
        <v>13:35</v>
      </c>
      <c r="O2129" s="12"/>
    </row>
    <row r="2130" spans="1:15" ht="140.25" hidden="1" x14ac:dyDescent="0.25">
      <c r="A2130" s="30" t="s">
        <v>113</v>
      </c>
      <c r="B2130" s="1" t="s">
        <v>1187</v>
      </c>
      <c r="C2130" s="31" t="s">
        <v>222</v>
      </c>
      <c r="D2130" s="11" t="s">
        <v>1188</v>
      </c>
      <c r="E2130" s="59" t="str">
        <f>CONCATENATE(Tabela132[[#This Row],[TRAMITE_SETOR]],"_Atualiz")</f>
        <v>SGEC  _Atualiz</v>
      </c>
      <c r="F2130" s="11" t="s">
        <v>1188</v>
      </c>
      <c r="G2130" s="19"/>
      <c r="H2130" s="33">
        <v>42887.777083333334</v>
      </c>
      <c r="I2130" s="33">
        <v>42893.65625</v>
      </c>
      <c r="J2130" s="1" t="s">
        <v>1889</v>
      </c>
      <c r="K2130" s="39">
        <f t="shared" si="74"/>
        <v>5.8791666666656965</v>
      </c>
      <c r="L2130" s="15">
        <f t="shared" si="75"/>
        <v>5.8791666666656965</v>
      </c>
      <c r="M2130" s="16">
        <f>NETWORKDAYS.INTL(DATE(YEAR(H2130),MONTH(I2130),DAY(H2130)),DATE(YEAR(I2130),MONTH(I2130),DAY(I2130)),1,[1]LISTAFERIADOS!$B$2:$B$194)</f>
        <v>5</v>
      </c>
      <c r="N2130" s="17" t="str">
        <f>CONCATENATE(HOUR(Tabela132[[#This Row],[DATA INICIO]]),":",MINUTE(Tabela132[[#This Row],[DATA INICIO]]))</f>
        <v>18:39</v>
      </c>
      <c r="O2130" s="12"/>
    </row>
    <row r="2131" spans="1:15" ht="38.25" hidden="1" x14ac:dyDescent="0.25">
      <c r="A2131" s="30" t="s">
        <v>113</v>
      </c>
      <c r="B2131" s="1" t="s">
        <v>1187</v>
      </c>
      <c r="C2131" s="31" t="s">
        <v>222</v>
      </c>
      <c r="D2131" s="11" t="s">
        <v>305</v>
      </c>
      <c r="E2131" s="59" t="str">
        <f>CONCATENATE(Tabela132[[#This Row],[TRAMITE_SETOR]],"_Atualiz")</f>
        <v>SAPRE_Atualiz</v>
      </c>
      <c r="F2131" s="12" t="s">
        <v>305</v>
      </c>
      <c r="G2131" s="19" t="s">
        <v>26</v>
      </c>
      <c r="H2131" s="33">
        <v>42893.65625</v>
      </c>
      <c r="I2131" s="33">
        <v>42914.722222222219</v>
      </c>
      <c r="J2131" s="1" t="s">
        <v>156</v>
      </c>
      <c r="K2131" s="39">
        <f t="shared" si="74"/>
        <v>21.065972222218988</v>
      </c>
      <c r="L2131" s="15">
        <f t="shared" si="75"/>
        <v>21.065972222218988</v>
      </c>
      <c r="M2131" s="16">
        <f>NETWORKDAYS.INTL(DATE(YEAR(H2131),MONTH(I2131),DAY(H2131)),DATE(YEAR(I2131),MONTH(I2131),DAY(I2131)),1,[1]LISTAFERIADOS!$B$2:$B$194)</f>
        <v>15</v>
      </c>
      <c r="N2131" s="17" t="str">
        <f>CONCATENATE(HOUR(Tabela132[[#This Row],[DATA INICIO]]),":",MINUTE(Tabela132[[#This Row],[DATA INICIO]]))</f>
        <v>15:45</v>
      </c>
      <c r="O2131" s="12"/>
    </row>
    <row r="2132" spans="1:15" ht="38.25" hidden="1" x14ac:dyDescent="0.25">
      <c r="A2132" s="30" t="s">
        <v>113</v>
      </c>
      <c r="B2132" s="1" t="s">
        <v>1187</v>
      </c>
      <c r="C2132" s="31" t="s">
        <v>222</v>
      </c>
      <c r="D2132" s="11" t="s">
        <v>1177</v>
      </c>
      <c r="E2132" s="59" t="str">
        <f>CONCATENATE(Tabela132[[#This Row],[TRAMITE_SETOR]],"_Atualiz")</f>
        <v xml:space="preserve"> SGEC  _Atualiz</v>
      </c>
      <c r="F2132" s="11" t="s">
        <v>1177</v>
      </c>
      <c r="G2132" s="19"/>
      <c r="H2132" s="33">
        <v>42914.722222222219</v>
      </c>
      <c r="I2132" s="33">
        <v>42951.805555555555</v>
      </c>
      <c r="J2132" s="1" t="s">
        <v>356</v>
      </c>
      <c r="K2132" s="39">
        <f t="shared" si="74"/>
        <v>37.083333333335759</v>
      </c>
      <c r="L2132" s="15">
        <f t="shared" si="75"/>
        <v>37.083333333335759</v>
      </c>
      <c r="M2132" s="16">
        <f>NETWORKDAYS.INTL(DATE(YEAR(H2132),MONTH(I2132),DAY(H2132)),DATE(YEAR(I2132),MONTH(I2132),DAY(I2132)),1,[1]LISTAFERIADOS!$B$2:$B$194)</f>
        <v>-16</v>
      </c>
      <c r="N2132" s="17" t="str">
        <f>CONCATENATE(HOUR(Tabela132[[#This Row],[DATA INICIO]]),":",MINUTE(Tabela132[[#This Row],[DATA INICIO]]))</f>
        <v>17:20</v>
      </c>
      <c r="O2132" s="12"/>
    </row>
    <row r="2133" spans="1:15" ht="25.5" hidden="1" x14ac:dyDescent="0.25">
      <c r="A2133" s="30" t="s">
        <v>113</v>
      </c>
      <c r="B2133" s="1" t="s">
        <v>1187</v>
      </c>
      <c r="C2133" s="31" t="s">
        <v>222</v>
      </c>
      <c r="D2133" s="11" t="s">
        <v>1167</v>
      </c>
      <c r="E2133" s="59" t="str">
        <f>CONCATENATE(Tabela132[[#This Row],[TRAMITE_SETOR]],"_Atualiz")</f>
        <v xml:space="preserve"> COC  _Atualiz</v>
      </c>
      <c r="F2133" s="11" t="s">
        <v>1167</v>
      </c>
      <c r="G2133" s="19"/>
      <c r="H2133" s="33">
        <v>42951.805555555555</v>
      </c>
      <c r="I2133" s="33">
        <v>42951.807638888888</v>
      </c>
      <c r="J2133" s="1" t="s">
        <v>1890</v>
      </c>
      <c r="K2133" s="39">
        <f t="shared" si="74"/>
        <v>2.0833333328482695E-3</v>
      </c>
      <c r="L2133" s="15">
        <f t="shared" si="75"/>
        <v>2.0833333328482695E-3</v>
      </c>
      <c r="M2133" s="16">
        <f>NETWORKDAYS.INTL(DATE(YEAR(H2133),MONTH(I2133),DAY(H2133)),DATE(YEAR(I2133),MONTH(I2133),DAY(I2133)),1,[1]LISTAFERIADOS!$B$2:$B$194)</f>
        <v>1</v>
      </c>
      <c r="N2133" s="17" t="str">
        <f>CONCATENATE(HOUR(Tabela132[[#This Row],[DATA INICIO]]),":",MINUTE(Tabela132[[#This Row],[DATA INICIO]]))</f>
        <v>19:20</v>
      </c>
      <c r="O2133" s="12"/>
    </row>
    <row r="2134" spans="1:15" ht="51" hidden="1" x14ac:dyDescent="0.25">
      <c r="A2134" s="30" t="s">
        <v>113</v>
      </c>
      <c r="B2134" s="1" t="s">
        <v>1187</v>
      </c>
      <c r="C2134" s="31" t="s">
        <v>222</v>
      </c>
      <c r="D2134" s="11" t="s">
        <v>1159</v>
      </c>
      <c r="E2134" s="59" t="str">
        <f>CONCATENATE(Tabela132[[#This Row],[TRAMITE_SETOR]],"_Atualiz")</f>
        <v xml:space="preserve"> SECOFC  _Atualiz</v>
      </c>
      <c r="F2134" s="11" t="s">
        <v>1159</v>
      </c>
      <c r="G2134" s="19"/>
      <c r="H2134" s="33">
        <v>42951.807638888888</v>
      </c>
      <c r="I2134" s="33">
        <v>42954.624305555553</v>
      </c>
      <c r="J2134" s="1" t="s">
        <v>46</v>
      </c>
      <c r="K2134" s="39">
        <f t="shared" si="74"/>
        <v>2.8166666666656965</v>
      </c>
      <c r="L2134" s="15">
        <f t="shared" si="75"/>
        <v>2.8166666666656965</v>
      </c>
      <c r="M2134" s="16">
        <f>NETWORKDAYS.INTL(DATE(YEAR(H2134),MONTH(I2134),DAY(H2134)),DATE(YEAR(I2134),MONTH(I2134),DAY(I2134)),1,[1]LISTAFERIADOS!$B$2:$B$194)</f>
        <v>2</v>
      </c>
      <c r="N2134" s="17" t="str">
        <f>CONCATENATE(HOUR(Tabela132[[#This Row],[DATA INICIO]]),":",MINUTE(Tabela132[[#This Row],[DATA INICIO]]))</f>
        <v>19:23</v>
      </c>
      <c r="O2134" s="12"/>
    </row>
    <row r="2135" spans="1:15" ht="63.75" hidden="1" x14ac:dyDescent="0.25">
      <c r="A2135" s="30" t="s">
        <v>113</v>
      </c>
      <c r="B2135" s="1" t="s">
        <v>1187</v>
      </c>
      <c r="C2135" s="31" t="s">
        <v>222</v>
      </c>
      <c r="D2135" s="11" t="s">
        <v>1161</v>
      </c>
      <c r="E2135" s="59" t="str">
        <f>CONCATENATE(Tabela132[[#This Row],[TRAMITE_SETOR]],"_Atualiz")</f>
        <v xml:space="preserve"> CLC  _Atualiz</v>
      </c>
      <c r="F2135" s="11" t="s">
        <v>1161</v>
      </c>
      <c r="G2135" s="19"/>
      <c r="H2135" s="33">
        <v>42954.624305555553</v>
      </c>
      <c r="I2135" s="33">
        <v>42955.685416666667</v>
      </c>
      <c r="J2135" s="1" t="s">
        <v>1891</v>
      </c>
      <c r="K2135" s="39">
        <f t="shared" si="74"/>
        <v>1.0611111111138598</v>
      </c>
      <c r="L2135" s="15">
        <f t="shared" si="75"/>
        <v>1.0611111111138598</v>
      </c>
      <c r="M2135" s="16">
        <f>NETWORKDAYS.INTL(DATE(YEAR(H2135),MONTH(I2135),DAY(H2135)),DATE(YEAR(I2135),MONTH(I2135),DAY(I2135)),1,[1]LISTAFERIADOS!$B$2:$B$194)</f>
        <v>2</v>
      </c>
      <c r="N2135" s="17" t="str">
        <f>CONCATENATE(HOUR(Tabela132[[#This Row],[DATA INICIO]]),":",MINUTE(Tabela132[[#This Row],[DATA INICIO]]))</f>
        <v>14:59</v>
      </c>
      <c r="O2135" s="12"/>
    </row>
    <row r="2136" spans="1:15" ht="63.75" hidden="1" x14ac:dyDescent="0.25">
      <c r="A2136" s="30" t="s">
        <v>113</v>
      </c>
      <c r="B2136" s="1" t="s">
        <v>1187</v>
      </c>
      <c r="C2136" s="31" t="s">
        <v>222</v>
      </c>
      <c r="D2136" s="11" t="s">
        <v>1162</v>
      </c>
      <c r="E2136" s="59" t="str">
        <f>CONCATENATE(Tabela132[[#This Row],[TRAMITE_SETOR]],"_Atualiz")</f>
        <v xml:space="preserve"> SC  _Atualiz</v>
      </c>
      <c r="F2136" s="11" t="s">
        <v>1162</v>
      </c>
      <c r="G2136" s="19"/>
      <c r="H2136" s="33">
        <v>42955.685416666667</v>
      </c>
      <c r="I2136" s="33">
        <v>42956.693055555559</v>
      </c>
      <c r="J2136" s="1" t="s">
        <v>360</v>
      </c>
      <c r="K2136" s="39">
        <f t="shared" si="74"/>
        <v>1.007638888891961</v>
      </c>
      <c r="L2136" s="15">
        <f t="shared" si="75"/>
        <v>1.007638888891961</v>
      </c>
      <c r="M2136" s="16">
        <f>NETWORKDAYS.INTL(DATE(YEAR(H2136),MONTH(I2136),DAY(H2136)),DATE(YEAR(I2136),MONTH(I2136),DAY(I2136)),1,[1]LISTAFERIADOS!$B$2:$B$194)</f>
        <v>2</v>
      </c>
      <c r="N2136" s="17" t="str">
        <f>CONCATENATE(HOUR(Tabela132[[#This Row],[DATA INICIO]]),":",MINUTE(Tabela132[[#This Row],[DATA INICIO]]))</f>
        <v>16:27</v>
      </c>
      <c r="O2136" s="12"/>
    </row>
    <row r="2137" spans="1:15" hidden="1" x14ac:dyDescent="0.25">
      <c r="A2137" s="30" t="s">
        <v>113</v>
      </c>
      <c r="B2137" s="1" t="s">
        <v>1187</v>
      </c>
      <c r="C2137" s="31" t="s">
        <v>222</v>
      </c>
      <c r="D2137" s="11" t="s">
        <v>1161</v>
      </c>
      <c r="E2137" s="59" t="str">
        <f>CONCATENATE(Tabela132[[#This Row],[TRAMITE_SETOR]],"_Atualiz")</f>
        <v xml:space="preserve"> CLC  _Atualiz</v>
      </c>
      <c r="F2137" s="11" t="s">
        <v>1161</v>
      </c>
      <c r="G2137" s="19"/>
      <c r="H2137" s="33">
        <v>42956.693055555559</v>
      </c>
      <c r="I2137" s="33">
        <v>42956.761805555558</v>
      </c>
      <c r="J2137" s="1" t="s">
        <v>561</v>
      </c>
      <c r="K2137" s="39">
        <f t="shared" si="74"/>
        <v>6.8749999998544808E-2</v>
      </c>
      <c r="L2137" s="15">
        <f t="shared" si="75"/>
        <v>6.8749999998544808E-2</v>
      </c>
      <c r="M2137" s="16">
        <f>NETWORKDAYS.INTL(DATE(YEAR(H2137),MONTH(I2137),DAY(H2137)),DATE(YEAR(I2137),MONTH(I2137),DAY(I2137)),1,[1]LISTAFERIADOS!$B$2:$B$194)</f>
        <v>1</v>
      </c>
      <c r="N2137" s="17" t="str">
        <f>CONCATENATE(HOUR(Tabela132[[#This Row],[DATA INICIO]]),":",MINUTE(Tabela132[[#This Row],[DATA INICIO]]))</f>
        <v>16:38</v>
      </c>
      <c r="O2137" s="12"/>
    </row>
    <row r="2138" spans="1:15" ht="102" hidden="1" x14ac:dyDescent="0.25">
      <c r="A2138" s="30" t="s">
        <v>113</v>
      </c>
      <c r="B2138" s="1" t="s">
        <v>1187</v>
      </c>
      <c r="C2138" s="31" t="s">
        <v>222</v>
      </c>
      <c r="D2138" s="11" t="s">
        <v>1162</v>
      </c>
      <c r="E2138" s="59" t="str">
        <f>CONCATENATE(Tabela132[[#This Row],[TRAMITE_SETOR]],"_Atualiz")</f>
        <v xml:space="preserve"> SC  _Atualiz</v>
      </c>
      <c r="F2138" s="11" t="s">
        <v>1162</v>
      </c>
      <c r="G2138" s="19"/>
      <c r="H2138" s="33">
        <v>42956.761805555558</v>
      </c>
      <c r="I2138" s="33">
        <v>42957.601388888892</v>
      </c>
      <c r="J2138" s="1" t="s">
        <v>1892</v>
      </c>
      <c r="K2138" s="39">
        <f t="shared" si="74"/>
        <v>0.83958333333430346</v>
      </c>
      <c r="L2138" s="15">
        <f t="shared" si="75"/>
        <v>0.83958333333430346</v>
      </c>
      <c r="M2138" s="16">
        <f>NETWORKDAYS.INTL(DATE(YEAR(H2138),MONTH(I2138),DAY(H2138)),DATE(YEAR(I2138),MONTH(I2138),DAY(I2138)),1,[1]LISTAFERIADOS!$B$2:$B$194)</f>
        <v>2</v>
      </c>
      <c r="N2138" s="17" t="str">
        <f>CONCATENATE(HOUR(Tabela132[[#This Row],[DATA INICIO]]),":",MINUTE(Tabela132[[#This Row],[DATA INICIO]]))</f>
        <v>18:17</v>
      </c>
      <c r="O2138" s="12"/>
    </row>
    <row r="2139" spans="1:15" ht="38.25" hidden="1" x14ac:dyDescent="0.25">
      <c r="A2139" s="30" t="s">
        <v>113</v>
      </c>
      <c r="B2139" s="1" t="s">
        <v>1187</v>
      </c>
      <c r="C2139" s="31" t="s">
        <v>222</v>
      </c>
      <c r="D2139" s="11" t="s">
        <v>1161</v>
      </c>
      <c r="E2139" s="59" t="str">
        <f>CONCATENATE(Tabela132[[#This Row],[TRAMITE_SETOR]],"_Atualiz")</f>
        <v xml:space="preserve"> CLC  _Atualiz</v>
      </c>
      <c r="F2139" s="11" t="s">
        <v>1161</v>
      </c>
      <c r="G2139" s="19"/>
      <c r="H2139" s="33">
        <v>42957.601388888892</v>
      </c>
      <c r="I2139" s="33">
        <v>42957.63958333333</v>
      </c>
      <c r="J2139" s="1" t="s">
        <v>546</v>
      </c>
      <c r="K2139" s="39">
        <f t="shared" si="74"/>
        <v>3.8194444437976927E-2</v>
      </c>
      <c r="L2139" s="15">
        <f t="shared" si="75"/>
        <v>3.8194444437976927E-2</v>
      </c>
      <c r="M2139" s="16">
        <f>NETWORKDAYS.INTL(DATE(YEAR(H2139),MONTH(I2139),DAY(H2139)),DATE(YEAR(I2139),MONTH(I2139),DAY(I2139)),1,[1]LISTAFERIADOS!$B$2:$B$194)</f>
        <v>1</v>
      </c>
      <c r="N2139" s="17" t="str">
        <f>CONCATENATE(HOUR(Tabela132[[#This Row],[DATA INICIO]]),":",MINUTE(Tabela132[[#This Row],[DATA INICIO]]))</f>
        <v>14:26</v>
      </c>
      <c r="O2139" s="12"/>
    </row>
    <row r="2140" spans="1:15" ht="76.5" hidden="1" x14ac:dyDescent="0.25">
      <c r="A2140" s="30" t="s">
        <v>113</v>
      </c>
      <c r="B2140" s="1" t="s">
        <v>1187</v>
      </c>
      <c r="C2140" s="31" t="s">
        <v>222</v>
      </c>
      <c r="D2140" s="11" t="s">
        <v>1157</v>
      </c>
      <c r="E2140" s="59" t="str">
        <f>CONCATENATE(Tabela132[[#This Row],[TRAMITE_SETOR]],"_Atualiz")</f>
        <v xml:space="preserve"> SPO  _Atualiz</v>
      </c>
      <c r="F2140" s="11" t="s">
        <v>1157</v>
      </c>
      <c r="G2140" s="19"/>
      <c r="H2140" s="33">
        <v>42957.63958333333</v>
      </c>
      <c r="I2140" s="33">
        <v>42957.650694444441</v>
      </c>
      <c r="J2140" s="1" t="s">
        <v>40</v>
      </c>
      <c r="K2140" s="39">
        <f t="shared" si="74"/>
        <v>1.1111111110949423E-2</v>
      </c>
      <c r="L2140" s="15">
        <f t="shared" si="75"/>
        <v>1.1111111110949423E-2</v>
      </c>
      <c r="M2140" s="16">
        <f>NETWORKDAYS.INTL(DATE(YEAR(H2140),MONTH(I2140),DAY(H2140)),DATE(YEAR(I2140),MONTH(I2140),DAY(I2140)),1,[1]LISTAFERIADOS!$B$2:$B$194)</f>
        <v>1</v>
      </c>
      <c r="N2140" s="17" t="str">
        <f>CONCATENATE(HOUR(Tabela132[[#This Row],[DATA INICIO]]),":",MINUTE(Tabela132[[#This Row],[DATA INICIO]]))</f>
        <v>15:21</v>
      </c>
      <c r="O2140" s="12"/>
    </row>
    <row r="2141" spans="1:15" ht="63.75" hidden="1" x14ac:dyDescent="0.25">
      <c r="A2141" s="30" t="s">
        <v>113</v>
      </c>
      <c r="B2141" s="1" t="s">
        <v>1187</v>
      </c>
      <c r="C2141" s="31" t="s">
        <v>222</v>
      </c>
      <c r="D2141" s="11" t="s">
        <v>305</v>
      </c>
      <c r="E2141" s="59" t="str">
        <f>CONCATENATE(Tabela132[[#This Row],[TRAMITE_SETOR]],"_Atualiz")</f>
        <v>SAPRE_Atualiz</v>
      </c>
      <c r="F2141" s="12" t="s">
        <v>305</v>
      </c>
      <c r="G2141" s="19" t="s">
        <v>26</v>
      </c>
      <c r="H2141" s="33">
        <v>42957.650694444441</v>
      </c>
      <c r="I2141" s="33">
        <v>42957.762499999997</v>
      </c>
      <c r="J2141" s="1" t="s">
        <v>1893</v>
      </c>
      <c r="K2141" s="39">
        <f t="shared" si="74"/>
        <v>0.11180555555620231</v>
      </c>
      <c r="L2141" s="15">
        <f t="shared" si="75"/>
        <v>0.11180555555620231</v>
      </c>
      <c r="M2141" s="16">
        <f>NETWORKDAYS.INTL(DATE(YEAR(H2141),MONTH(I2141),DAY(H2141)),DATE(YEAR(I2141),MONTH(I2141),DAY(I2141)),1,[1]LISTAFERIADOS!$B$2:$B$194)</f>
        <v>1</v>
      </c>
      <c r="N2141" s="17" t="str">
        <f>CONCATENATE(HOUR(Tabela132[[#This Row],[DATA INICIO]]),":",MINUTE(Tabela132[[#This Row],[DATA INICIO]]))</f>
        <v>15:37</v>
      </c>
      <c r="O2141" s="12"/>
    </row>
    <row r="2142" spans="1:15" ht="25.5" hidden="1" x14ac:dyDescent="0.25">
      <c r="A2142" s="30" t="s">
        <v>113</v>
      </c>
      <c r="B2142" s="1" t="s">
        <v>1187</v>
      </c>
      <c r="C2142" s="31" t="s">
        <v>222</v>
      </c>
      <c r="D2142" s="11" t="s">
        <v>1157</v>
      </c>
      <c r="E2142" s="59" t="str">
        <f>CONCATENATE(Tabela132[[#This Row],[TRAMITE_SETOR]],"_Atualiz")</f>
        <v xml:space="preserve"> SPO  _Atualiz</v>
      </c>
      <c r="F2142" s="11" t="s">
        <v>1157</v>
      </c>
      <c r="G2142" s="19"/>
      <c r="H2142" s="33">
        <v>42957.762499999997</v>
      </c>
      <c r="I2142" s="33">
        <v>42957.797222222223</v>
      </c>
      <c r="J2142" s="1" t="s">
        <v>154</v>
      </c>
      <c r="K2142" s="39">
        <f t="shared" si="74"/>
        <v>3.4722222226264421E-2</v>
      </c>
      <c r="L2142" s="15">
        <f t="shared" si="75"/>
        <v>3.4722222226264421E-2</v>
      </c>
      <c r="M2142" s="16">
        <f>NETWORKDAYS.INTL(DATE(YEAR(H2142),MONTH(I2142),DAY(H2142)),DATE(YEAR(I2142),MONTH(I2142),DAY(I2142)),1,[1]LISTAFERIADOS!$B$2:$B$194)</f>
        <v>1</v>
      </c>
      <c r="N2142" s="17" t="str">
        <f>CONCATENATE(HOUR(Tabela132[[#This Row],[DATA INICIO]]),":",MINUTE(Tabela132[[#This Row],[DATA INICIO]]))</f>
        <v>18:18</v>
      </c>
      <c r="O2142" s="12"/>
    </row>
    <row r="2143" spans="1:15" ht="25.5" hidden="1" x14ac:dyDescent="0.25">
      <c r="A2143" s="30" t="s">
        <v>113</v>
      </c>
      <c r="B2143" s="1" t="s">
        <v>1187</v>
      </c>
      <c r="C2143" s="31" t="s">
        <v>222</v>
      </c>
      <c r="D2143" s="11" t="s">
        <v>1167</v>
      </c>
      <c r="E2143" s="59" t="str">
        <f>CONCATENATE(Tabela132[[#This Row],[TRAMITE_SETOR]],"_Atualiz")</f>
        <v xml:space="preserve"> COC  _Atualiz</v>
      </c>
      <c r="F2143" s="11" t="s">
        <v>1167</v>
      </c>
      <c r="G2143" s="19"/>
      <c r="H2143" s="33">
        <v>42957.797222222223</v>
      </c>
      <c r="I2143" s="33">
        <v>42961.645138888889</v>
      </c>
      <c r="J2143" s="1" t="s">
        <v>468</v>
      </c>
      <c r="K2143" s="39">
        <f t="shared" si="74"/>
        <v>3.8479166666656965</v>
      </c>
      <c r="L2143" s="15">
        <f t="shared" si="75"/>
        <v>3.8479166666656965</v>
      </c>
      <c r="M2143" s="16">
        <f>NETWORKDAYS.INTL(DATE(YEAR(H2143),MONTH(I2143),DAY(H2143)),DATE(YEAR(I2143),MONTH(I2143),DAY(I2143)),1,[1]LISTAFERIADOS!$B$2:$B$194)</f>
        <v>2</v>
      </c>
      <c r="N2143" s="17" t="str">
        <f>CONCATENATE(HOUR(Tabela132[[#This Row],[DATA INICIO]]),":",MINUTE(Tabela132[[#This Row],[DATA INICIO]]))</f>
        <v>19:8</v>
      </c>
      <c r="O2143" s="12"/>
    </row>
    <row r="2144" spans="1:15" ht="51" hidden="1" x14ac:dyDescent="0.25">
      <c r="A2144" s="30" t="s">
        <v>113</v>
      </c>
      <c r="B2144" s="1" t="s">
        <v>1187</v>
      </c>
      <c r="C2144" s="31" t="s">
        <v>222</v>
      </c>
      <c r="D2144" s="11" t="s">
        <v>1159</v>
      </c>
      <c r="E2144" s="59" t="str">
        <f>CONCATENATE(Tabela132[[#This Row],[TRAMITE_SETOR]],"_Atualiz")</f>
        <v xml:space="preserve"> SECOFC  _Atualiz</v>
      </c>
      <c r="F2144" s="11" t="s">
        <v>1159</v>
      </c>
      <c r="G2144" s="19"/>
      <c r="H2144" s="33">
        <v>42961.645138888889</v>
      </c>
      <c r="I2144" s="33">
        <v>42961.731249999997</v>
      </c>
      <c r="J2144" s="1" t="s">
        <v>46</v>
      </c>
      <c r="K2144" s="39">
        <f t="shared" si="74"/>
        <v>8.611111110803904E-2</v>
      </c>
      <c r="L2144" s="15">
        <f t="shared" si="75"/>
        <v>8.611111110803904E-2</v>
      </c>
      <c r="M2144" s="16">
        <f>NETWORKDAYS.INTL(DATE(YEAR(H2144),MONTH(I2144),DAY(H2144)),DATE(YEAR(I2144),MONTH(I2144),DAY(I2144)),1,[1]LISTAFERIADOS!$B$2:$B$194)</f>
        <v>1</v>
      </c>
      <c r="N2144" s="17" t="str">
        <f>CONCATENATE(HOUR(Tabela132[[#This Row],[DATA INICIO]]),":",MINUTE(Tabela132[[#This Row],[DATA INICIO]]))</f>
        <v>15:29</v>
      </c>
      <c r="O2144" s="12"/>
    </row>
    <row r="2145" spans="1:15" ht="127.5" hidden="1" x14ac:dyDescent="0.25">
      <c r="A2145" s="30" t="s">
        <v>113</v>
      </c>
      <c r="B2145" s="1" t="s">
        <v>1187</v>
      </c>
      <c r="C2145" s="31" t="s">
        <v>222</v>
      </c>
      <c r="D2145" s="11" t="s">
        <v>1161</v>
      </c>
      <c r="E2145" s="59" t="str">
        <f>CONCATENATE(Tabela132[[#This Row],[TRAMITE_SETOR]],"_Atualiz")</f>
        <v xml:space="preserve"> CLC  _Atualiz</v>
      </c>
      <c r="F2145" s="11" t="s">
        <v>1161</v>
      </c>
      <c r="G2145" s="19"/>
      <c r="H2145" s="33">
        <v>42961.731249999997</v>
      </c>
      <c r="I2145" s="33">
        <v>42961.750694444447</v>
      </c>
      <c r="J2145" s="1" t="s">
        <v>160</v>
      </c>
      <c r="K2145" s="39">
        <f t="shared" si="74"/>
        <v>1.9444444449618459E-2</v>
      </c>
      <c r="L2145" s="15">
        <f t="shared" si="75"/>
        <v>1.9444444449618459E-2</v>
      </c>
      <c r="M2145" s="16">
        <f>NETWORKDAYS.INTL(DATE(YEAR(H2145),MONTH(I2145),DAY(H2145)),DATE(YEAR(I2145),MONTH(I2145),DAY(I2145)),1,[1]LISTAFERIADOS!$B$2:$B$194)</f>
        <v>1</v>
      </c>
      <c r="N2145" s="17" t="str">
        <f>CONCATENATE(HOUR(Tabela132[[#This Row],[DATA INICIO]]),":",MINUTE(Tabela132[[#This Row],[DATA INICIO]]))</f>
        <v>17:33</v>
      </c>
      <c r="O2145" s="12"/>
    </row>
    <row r="2146" spans="1:15" ht="63.75" hidden="1" x14ac:dyDescent="0.25">
      <c r="A2146" s="30" t="s">
        <v>113</v>
      </c>
      <c r="B2146" s="1" t="s">
        <v>1187</v>
      </c>
      <c r="C2146" s="31" t="s">
        <v>222</v>
      </c>
      <c r="D2146" s="11" t="s">
        <v>1162</v>
      </c>
      <c r="E2146" s="59" t="str">
        <f>CONCATENATE(Tabela132[[#This Row],[TRAMITE_SETOR]],"_Atualiz")</f>
        <v xml:space="preserve"> SC  _Atualiz</v>
      </c>
      <c r="F2146" s="11" t="s">
        <v>1162</v>
      </c>
      <c r="G2146" s="19"/>
      <c r="H2146" s="33">
        <v>42961.750694444447</v>
      </c>
      <c r="I2146" s="33">
        <v>42965.511805555558</v>
      </c>
      <c r="J2146" s="1" t="s">
        <v>235</v>
      </c>
      <c r="K2146" s="39">
        <f t="shared" si="74"/>
        <v>3.7611111111109494</v>
      </c>
      <c r="L2146" s="15">
        <f t="shared" si="75"/>
        <v>3.7611111111109494</v>
      </c>
      <c r="M2146" s="16">
        <f>NETWORKDAYS.INTL(DATE(YEAR(H2146),MONTH(I2146),DAY(H2146)),DATE(YEAR(I2146),MONTH(I2146),DAY(I2146)),1,[1]LISTAFERIADOS!$B$2:$B$194)</f>
        <v>5</v>
      </c>
      <c r="N2146" s="17" t="str">
        <f>CONCATENATE(HOUR(Tabela132[[#This Row],[DATA INICIO]]),":",MINUTE(Tabela132[[#This Row],[DATA INICIO]]))</f>
        <v>18:1</v>
      </c>
      <c r="O2146" s="12"/>
    </row>
    <row r="2147" spans="1:15" ht="38.25" hidden="1" x14ac:dyDescent="0.25">
      <c r="A2147" s="30" t="s">
        <v>113</v>
      </c>
      <c r="B2147" s="1" t="s">
        <v>1187</v>
      </c>
      <c r="C2147" s="31" t="s">
        <v>222</v>
      </c>
      <c r="D2147" s="11" t="s">
        <v>1161</v>
      </c>
      <c r="E2147" s="59" t="str">
        <f>CONCATENATE(Tabela132[[#This Row],[TRAMITE_SETOR]],"_Atualiz")</f>
        <v xml:space="preserve"> CLC  _Atualiz</v>
      </c>
      <c r="F2147" s="11" t="s">
        <v>1161</v>
      </c>
      <c r="G2147" s="19"/>
      <c r="H2147" s="33">
        <v>42965.511805555558</v>
      </c>
      <c r="I2147" s="33">
        <v>42965.911805555559</v>
      </c>
      <c r="J2147" s="1" t="s">
        <v>546</v>
      </c>
      <c r="K2147" s="39">
        <f t="shared" si="74"/>
        <v>0.40000000000145519</v>
      </c>
      <c r="L2147" s="15">
        <f t="shared" si="75"/>
        <v>0.40000000000145519</v>
      </c>
      <c r="M2147" s="16">
        <f>NETWORKDAYS.INTL(DATE(YEAR(H2147),MONTH(I2147),DAY(H2147)),DATE(YEAR(I2147),MONTH(I2147),DAY(I2147)),1,[1]LISTAFERIADOS!$B$2:$B$194)</f>
        <v>1</v>
      </c>
      <c r="N2147" s="17" t="str">
        <f>CONCATENATE(HOUR(Tabela132[[#This Row],[DATA INICIO]]),":",MINUTE(Tabela132[[#This Row],[DATA INICIO]]))</f>
        <v>12:17</v>
      </c>
      <c r="O2147" s="12"/>
    </row>
    <row r="2148" spans="1:15" ht="76.5" hidden="1" x14ac:dyDescent="0.25">
      <c r="A2148" s="30" t="s">
        <v>113</v>
      </c>
      <c r="B2148" s="1" t="s">
        <v>1187</v>
      </c>
      <c r="C2148" s="31" t="s">
        <v>222</v>
      </c>
      <c r="D2148" s="11" t="s">
        <v>1156</v>
      </c>
      <c r="E2148" s="59" t="str">
        <f>CONCATENATE(Tabela132[[#This Row],[TRAMITE_SETOR]],"_Atualiz")</f>
        <v xml:space="preserve"> SECGA  _Atualiz</v>
      </c>
      <c r="F2148" s="11" t="s">
        <v>1156</v>
      </c>
      <c r="G2148" s="19"/>
      <c r="H2148" s="33">
        <v>42965.911805555559</v>
      </c>
      <c r="I2148" s="33">
        <v>42968.615972222222</v>
      </c>
      <c r="J2148" s="1" t="s">
        <v>1894</v>
      </c>
      <c r="K2148" s="39">
        <f t="shared" si="74"/>
        <v>2.7041666666627862</v>
      </c>
      <c r="L2148" s="15">
        <f t="shared" si="75"/>
        <v>2.7041666666627862</v>
      </c>
      <c r="M2148" s="16">
        <f>NETWORKDAYS.INTL(DATE(YEAR(H2148),MONTH(I2148),DAY(H2148)),DATE(YEAR(I2148),MONTH(I2148),DAY(I2148)),1,[1]LISTAFERIADOS!$B$2:$B$194)</f>
        <v>2</v>
      </c>
      <c r="N2148" s="17" t="str">
        <f>CONCATENATE(HOUR(Tabela132[[#This Row],[DATA INICIO]]),":",MINUTE(Tabela132[[#This Row],[DATA INICIO]]))</f>
        <v>21:53</v>
      </c>
      <c r="O2148" s="12"/>
    </row>
    <row r="2149" spans="1:15" ht="25.5" hidden="1" x14ac:dyDescent="0.25">
      <c r="A2149" s="30" t="s">
        <v>113</v>
      </c>
      <c r="B2149" s="1" t="s">
        <v>1187</v>
      </c>
      <c r="C2149" s="31" t="s">
        <v>222</v>
      </c>
      <c r="D2149" s="11" t="s">
        <v>1161</v>
      </c>
      <c r="E2149" s="59" t="str">
        <f>CONCATENATE(Tabela132[[#This Row],[TRAMITE_SETOR]],"_Atualiz")</f>
        <v xml:space="preserve"> CLC  _Atualiz</v>
      </c>
      <c r="F2149" s="11" t="s">
        <v>1161</v>
      </c>
      <c r="G2149" s="19"/>
      <c r="H2149" s="33">
        <v>42968.615972222222</v>
      </c>
      <c r="I2149" s="33">
        <v>42970.704861111109</v>
      </c>
      <c r="J2149" s="1" t="s">
        <v>1895</v>
      </c>
      <c r="K2149" s="39">
        <f t="shared" si="74"/>
        <v>2.0888888888875954</v>
      </c>
      <c r="L2149" s="15">
        <f t="shared" si="75"/>
        <v>2.0888888888875954</v>
      </c>
      <c r="M2149" s="16">
        <f>NETWORKDAYS.INTL(DATE(YEAR(H2149),MONTH(I2149),DAY(H2149)),DATE(YEAR(I2149),MONTH(I2149),DAY(I2149)),1,[1]LISTAFERIADOS!$B$2:$B$194)</f>
        <v>3</v>
      </c>
      <c r="N2149" s="17" t="str">
        <f>CONCATENATE(HOUR(Tabela132[[#This Row],[DATA INICIO]]),":",MINUTE(Tabela132[[#This Row],[DATA INICIO]]))</f>
        <v>14:47</v>
      </c>
      <c r="O2149" s="12"/>
    </row>
    <row r="2150" spans="1:15" ht="51" hidden="1" x14ac:dyDescent="0.25">
      <c r="A2150" s="30" t="s">
        <v>113</v>
      </c>
      <c r="B2150" s="1" t="s">
        <v>1187</v>
      </c>
      <c r="C2150" s="31" t="s">
        <v>222</v>
      </c>
      <c r="D2150" s="11" t="s">
        <v>1163</v>
      </c>
      <c r="E2150" s="59" t="str">
        <f>CONCATENATE(Tabela132[[#This Row],[TRAMITE_SETOR]],"_Atualiz")</f>
        <v xml:space="preserve"> SLIC  _Atualiz</v>
      </c>
      <c r="F2150" s="11" t="s">
        <v>1163</v>
      </c>
      <c r="G2150" s="19"/>
      <c r="H2150" s="33">
        <v>42970.704861111109</v>
      </c>
      <c r="I2150" s="33">
        <v>42975.654166666667</v>
      </c>
      <c r="J2150" s="1" t="s">
        <v>363</v>
      </c>
      <c r="K2150" s="39">
        <f t="shared" si="74"/>
        <v>4.9493055555576575</v>
      </c>
      <c r="L2150" s="15">
        <f t="shared" si="75"/>
        <v>4.9493055555576575</v>
      </c>
      <c r="M2150" s="16">
        <f>NETWORKDAYS.INTL(DATE(YEAR(H2150),MONTH(I2150),DAY(H2150)),DATE(YEAR(I2150),MONTH(I2150),DAY(I2150)),1,[1]LISTAFERIADOS!$B$2:$B$194)</f>
        <v>4</v>
      </c>
      <c r="N2150" s="17" t="str">
        <f>CONCATENATE(HOUR(Tabela132[[#This Row],[DATA INICIO]]),":",MINUTE(Tabela132[[#This Row],[DATA INICIO]]))</f>
        <v>16:55</v>
      </c>
      <c r="O2150" s="12"/>
    </row>
    <row r="2151" spans="1:15" ht="51" hidden="1" x14ac:dyDescent="0.25">
      <c r="A2151" s="30" t="s">
        <v>113</v>
      </c>
      <c r="B2151" s="1" t="s">
        <v>1187</v>
      </c>
      <c r="C2151" s="31" t="s">
        <v>222</v>
      </c>
      <c r="D2151" s="11" t="s">
        <v>1177</v>
      </c>
      <c r="E2151" s="59" t="str">
        <f>CONCATENATE(Tabela132[[#This Row],[TRAMITE_SETOR]],"_Atualiz")</f>
        <v xml:space="preserve"> SGEC  _Atualiz</v>
      </c>
      <c r="F2151" s="11" t="s">
        <v>1177</v>
      </c>
      <c r="G2151" s="19"/>
      <c r="H2151" s="33">
        <v>42975.654166666667</v>
      </c>
      <c r="I2151" s="33">
        <v>42975.661805555559</v>
      </c>
      <c r="J2151" s="1" t="s">
        <v>1896</v>
      </c>
      <c r="K2151" s="39">
        <f t="shared" si="74"/>
        <v>7.6388888919609599E-3</v>
      </c>
      <c r="L2151" s="15">
        <f t="shared" si="75"/>
        <v>7.6388888919609599E-3</v>
      </c>
      <c r="M2151" s="16">
        <f>NETWORKDAYS.INTL(DATE(YEAR(H2151),MONTH(I2151),DAY(H2151)),DATE(YEAR(I2151),MONTH(I2151),DAY(I2151)),1,[1]LISTAFERIADOS!$B$2:$B$194)</f>
        <v>1</v>
      </c>
      <c r="N2151" s="17" t="str">
        <f>CONCATENATE(HOUR(Tabela132[[#This Row],[DATA INICIO]]),":",MINUTE(Tabela132[[#This Row],[DATA INICIO]]))</f>
        <v>15:42</v>
      </c>
      <c r="O2151" s="12"/>
    </row>
    <row r="2152" spans="1:15" ht="25.5" hidden="1" x14ac:dyDescent="0.25">
      <c r="A2152" s="30" t="s">
        <v>113</v>
      </c>
      <c r="B2152" s="1" t="s">
        <v>1187</v>
      </c>
      <c r="C2152" s="31" t="s">
        <v>222</v>
      </c>
      <c r="D2152" s="11" t="s">
        <v>1163</v>
      </c>
      <c r="E2152" s="59" t="str">
        <f>CONCATENATE(Tabela132[[#This Row],[TRAMITE_SETOR]],"_Atualiz")</f>
        <v xml:space="preserve"> SLIC  _Atualiz</v>
      </c>
      <c r="F2152" s="11" t="s">
        <v>1163</v>
      </c>
      <c r="G2152" s="19"/>
      <c r="H2152" s="33">
        <v>42975.661805555559</v>
      </c>
      <c r="I2152" s="33">
        <v>42975.754861111112</v>
      </c>
      <c r="J2152" s="1" t="s">
        <v>260</v>
      </c>
      <c r="K2152" s="39">
        <f t="shared" si="74"/>
        <v>9.3055555553291924E-2</v>
      </c>
      <c r="L2152" s="15">
        <f t="shared" si="75"/>
        <v>9.3055555553291924E-2</v>
      </c>
      <c r="M2152" s="16">
        <f>NETWORKDAYS.INTL(DATE(YEAR(H2152),MONTH(I2152),DAY(H2152)),DATE(YEAR(I2152),MONTH(I2152),DAY(I2152)),1,[1]LISTAFERIADOS!$B$2:$B$194)</f>
        <v>1</v>
      </c>
      <c r="N2152" s="17" t="str">
        <f>CONCATENATE(HOUR(Tabela132[[#This Row],[DATA INICIO]]),":",MINUTE(Tabela132[[#This Row],[DATA INICIO]]))</f>
        <v>15:53</v>
      </c>
      <c r="O2152" s="12"/>
    </row>
    <row r="2153" spans="1:15" ht="51" hidden="1" x14ac:dyDescent="0.25">
      <c r="A2153" s="30" t="s">
        <v>113</v>
      </c>
      <c r="B2153" s="1" t="s">
        <v>1187</v>
      </c>
      <c r="C2153" s="31" t="s">
        <v>222</v>
      </c>
      <c r="D2153" s="11" t="s">
        <v>1164</v>
      </c>
      <c r="E2153" s="59" t="str">
        <f>CONCATENATE(Tabela132[[#This Row],[TRAMITE_SETOR]],"_Atualiz")</f>
        <v xml:space="preserve"> SCON  _Atualiz</v>
      </c>
      <c r="F2153" s="11" t="s">
        <v>1164</v>
      </c>
      <c r="G2153" s="19"/>
      <c r="H2153" s="33">
        <v>42975.754861111112</v>
      </c>
      <c r="I2153" s="33">
        <v>42977.74722222222</v>
      </c>
      <c r="J2153" s="1" t="s">
        <v>865</v>
      </c>
      <c r="K2153" s="39">
        <f t="shared" si="74"/>
        <v>1.992361111108039</v>
      </c>
      <c r="L2153" s="15">
        <f t="shared" si="75"/>
        <v>1.992361111108039</v>
      </c>
      <c r="M2153" s="16">
        <f>NETWORKDAYS.INTL(DATE(YEAR(H2153),MONTH(I2153),DAY(H2153)),DATE(YEAR(I2153),MONTH(I2153),DAY(I2153)),1,[1]LISTAFERIADOS!$B$2:$B$194)</f>
        <v>3</v>
      </c>
      <c r="N2153" s="17" t="str">
        <f>CONCATENATE(HOUR(Tabela132[[#This Row],[DATA INICIO]]),":",MINUTE(Tabela132[[#This Row],[DATA INICIO]]))</f>
        <v>18:7</v>
      </c>
      <c r="O2153" s="12"/>
    </row>
    <row r="2154" spans="1:15" ht="38.25" hidden="1" x14ac:dyDescent="0.25">
      <c r="A2154" s="30" t="s">
        <v>113</v>
      </c>
      <c r="B2154" s="1" t="s">
        <v>1187</v>
      </c>
      <c r="C2154" s="31" t="s">
        <v>222</v>
      </c>
      <c r="D2154" s="11" t="s">
        <v>1163</v>
      </c>
      <c r="E2154" s="59" t="str">
        <f>CONCATENATE(Tabela132[[#This Row],[TRAMITE_SETOR]],"_Atualiz")</f>
        <v xml:space="preserve"> SLIC  _Atualiz</v>
      </c>
      <c r="F2154" s="11" t="s">
        <v>1163</v>
      </c>
      <c r="G2154" s="19"/>
      <c r="H2154" s="33">
        <v>42977.74722222222</v>
      </c>
      <c r="I2154" s="33">
        <v>42978.779861111114</v>
      </c>
      <c r="J2154" s="1" t="s">
        <v>1897</v>
      </c>
      <c r="K2154" s="39">
        <f t="shared" si="74"/>
        <v>1.0326388888934162</v>
      </c>
      <c r="L2154" s="15">
        <f t="shared" si="75"/>
        <v>1.0326388888934162</v>
      </c>
      <c r="M2154" s="16">
        <f>NETWORKDAYS.INTL(DATE(YEAR(H2154),MONTH(I2154),DAY(H2154)),DATE(YEAR(I2154),MONTH(I2154),DAY(I2154)),1,[1]LISTAFERIADOS!$B$2:$B$194)</f>
        <v>2</v>
      </c>
      <c r="N2154" s="17" t="str">
        <f>CONCATENATE(HOUR(Tabela132[[#This Row],[DATA INICIO]]),":",MINUTE(Tabela132[[#This Row],[DATA INICIO]]))</f>
        <v>17:56</v>
      </c>
      <c r="O2154" s="12"/>
    </row>
    <row r="2155" spans="1:15" ht="51" hidden="1" x14ac:dyDescent="0.25">
      <c r="A2155" s="30" t="s">
        <v>113</v>
      </c>
      <c r="B2155" s="1" t="s">
        <v>1187</v>
      </c>
      <c r="C2155" s="31" t="s">
        <v>222</v>
      </c>
      <c r="D2155" s="11" t="s">
        <v>1161</v>
      </c>
      <c r="E2155" s="59" t="str">
        <f>CONCATENATE(Tabela132[[#This Row],[TRAMITE_SETOR]],"_Atualiz")</f>
        <v xml:space="preserve"> CLC  _Atualiz</v>
      </c>
      <c r="F2155" s="11" t="s">
        <v>1161</v>
      </c>
      <c r="G2155" s="19"/>
      <c r="H2155" s="33">
        <v>42978.779861111114</v>
      </c>
      <c r="I2155" s="33">
        <v>42983.727083333331</v>
      </c>
      <c r="J2155" s="1" t="s">
        <v>124</v>
      </c>
      <c r="K2155" s="39">
        <f t="shared" ref="K2155:K2218" si="76">IF(OR(H2155="-",I2155="-"),0,I2155-H2155)</f>
        <v>4.9472222222175333</v>
      </c>
      <c r="L2155" s="15">
        <f t="shared" ref="L2155:L2218" si="77">K2155</f>
        <v>4.9472222222175333</v>
      </c>
      <c r="M2155" s="16">
        <f>NETWORKDAYS.INTL(DATE(YEAR(H2155),MONTH(I2155),DAY(H2155)),DATE(YEAR(I2155),MONTH(I2155),DAY(I2155)),1,[1]LISTAFERIADOS!$B$2:$B$194)</f>
        <v>-17</v>
      </c>
      <c r="N2155" s="17" t="str">
        <f>CONCATENATE(HOUR(Tabela132[[#This Row],[DATA INICIO]]),":",MINUTE(Tabela132[[#This Row],[DATA INICIO]]))</f>
        <v>18:43</v>
      </c>
      <c r="O2155" s="12"/>
    </row>
    <row r="2156" spans="1:15" ht="38.25" hidden="1" x14ac:dyDescent="0.25">
      <c r="A2156" s="30" t="s">
        <v>113</v>
      </c>
      <c r="B2156" s="1" t="s">
        <v>1187</v>
      </c>
      <c r="C2156" s="31" t="s">
        <v>222</v>
      </c>
      <c r="D2156" s="11" t="s">
        <v>1177</v>
      </c>
      <c r="E2156" s="59" t="str">
        <f>CONCATENATE(Tabela132[[#This Row],[TRAMITE_SETOR]],"_Atualiz")</f>
        <v xml:space="preserve"> SGEC  _Atualiz</v>
      </c>
      <c r="F2156" s="11" t="s">
        <v>1177</v>
      </c>
      <c r="G2156" s="19"/>
      <c r="H2156" s="33">
        <v>42983.727083333331</v>
      </c>
      <c r="I2156" s="33">
        <v>42990.558333333334</v>
      </c>
      <c r="J2156" s="1" t="s">
        <v>1898</v>
      </c>
      <c r="K2156" s="39">
        <f t="shared" si="76"/>
        <v>6.8312500000029104</v>
      </c>
      <c r="L2156" s="15">
        <f t="shared" si="77"/>
        <v>6.8312500000029104</v>
      </c>
      <c r="M2156" s="16">
        <f>NETWORKDAYS.INTL(DATE(YEAR(H2156),MONTH(I2156),DAY(H2156)),DATE(YEAR(I2156),MONTH(I2156),DAY(I2156)),1,[1]LISTAFERIADOS!$B$2:$B$194)</f>
        <v>4</v>
      </c>
      <c r="N2156" s="17" t="str">
        <f>CONCATENATE(HOUR(Tabela132[[#This Row],[DATA INICIO]]),":",MINUTE(Tabela132[[#This Row],[DATA INICIO]]))</f>
        <v>17:27</v>
      </c>
      <c r="O2156" s="12"/>
    </row>
    <row r="2157" spans="1:15" ht="25.5" hidden="1" x14ac:dyDescent="0.25">
      <c r="A2157" s="30" t="s">
        <v>113</v>
      </c>
      <c r="B2157" s="1" t="s">
        <v>1187</v>
      </c>
      <c r="C2157" s="31" t="s">
        <v>222</v>
      </c>
      <c r="D2157" s="11" t="s">
        <v>1161</v>
      </c>
      <c r="E2157" s="59" t="str">
        <f>CONCATENATE(Tabela132[[#This Row],[TRAMITE_SETOR]],"_Atualiz")</f>
        <v xml:space="preserve"> CLC  _Atualiz</v>
      </c>
      <c r="F2157" s="11" t="s">
        <v>1161</v>
      </c>
      <c r="G2157" s="19"/>
      <c r="H2157" s="33">
        <v>42990.558333333334</v>
      </c>
      <c r="I2157" s="33">
        <v>42990.563888888886</v>
      </c>
      <c r="J2157" s="1" t="s">
        <v>1899</v>
      </c>
      <c r="K2157" s="39">
        <f t="shared" si="76"/>
        <v>5.5555555518367328E-3</v>
      </c>
      <c r="L2157" s="15">
        <f t="shared" si="77"/>
        <v>5.5555555518367328E-3</v>
      </c>
      <c r="M2157" s="16">
        <f>NETWORKDAYS.INTL(DATE(YEAR(H2157),MONTH(I2157),DAY(H2157)),DATE(YEAR(I2157),MONTH(I2157),DAY(I2157)),1,[1]LISTAFERIADOS!$B$2:$B$194)</f>
        <v>1</v>
      </c>
      <c r="N2157" s="17" t="str">
        <f>CONCATENATE(HOUR(Tabela132[[#This Row],[DATA INICIO]]),":",MINUTE(Tabela132[[#This Row],[DATA INICIO]]))</f>
        <v>13:24</v>
      </c>
      <c r="O2157" s="12"/>
    </row>
    <row r="2158" spans="1:15" ht="102" hidden="1" x14ac:dyDescent="0.25">
      <c r="A2158" s="30" t="s">
        <v>113</v>
      </c>
      <c r="B2158" s="1" t="s">
        <v>1187</v>
      </c>
      <c r="C2158" s="31" t="s">
        <v>222</v>
      </c>
      <c r="D2158" s="11" t="s">
        <v>1163</v>
      </c>
      <c r="E2158" s="59" t="str">
        <f>CONCATENATE(Tabela132[[#This Row],[TRAMITE_SETOR]],"_Atualiz")</f>
        <v xml:space="preserve"> SLIC  _Atualiz</v>
      </c>
      <c r="F2158" s="11" t="s">
        <v>1163</v>
      </c>
      <c r="G2158" s="19"/>
      <c r="H2158" s="33">
        <v>42990.563888888886</v>
      </c>
      <c r="I2158" s="33">
        <v>42991.823611111111</v>
      </c>
      <c r="J2158" s="1" t="s">
        <v>1900</v>
      </c>
      <c r="K2158" s="39">
        <f t="shared" si="76"/>
        <v>1.2597222222248092</v>
      </c>
      <c r="L2158" s="15">
        <f t="shared" si="77"/>
        <v>1.2597222222248092</v>
      </c>
      <c r="M2158" s="16">
        <f>NETWORKDAYS.INTL(DATE(YEAR(H2158),MONTH(I2158),DAY(H2158)),DATE(YEAR(I2158),MONTH(I2158),DAY(I2158)),1,[1]LISTAFERIADOS!$B$2:$B$194)</f>
        <v>2</v>
      </c>
      <c r="N2158" s="17" t="str">
        <f>CONCATENATE(HOUR(Tabela132[[#This Row],[DATA INICIO]]),":",MINUTE(Tabela132[[#This Row],[DATA INICIO]]))</f>
        <v>13:32</v>
      </c>
      <c r="O2158" s="12"/>
    </row>
    <row r="2159" spans="1:15" ht="63.75" hidden="1" x14ac:dyDescent="0.25">
      <c r="A2159" s="30" t="s">
        <v>113</v>
      </c>
      <c r="B2159" s="1" t="s">
        <v>1187</v>
      </c>
      <c r="C2159" s="31" t="s">
        <v>222</v>
      </c>
      <c r="D2159" s="11" t="s">
        <v>1164</v>
      </c>
      <c r="E2159" s="59" t="str">
        <f>CONCATENATE(Tabela132[[#This Row],[TRAMITE_SETOR]],"_Atualiz")</f>
        <v xml:space="preserve"> SCON  _Atualiz</v>
      </c>
      <c r="F2159" s="11" t="s">
        <v>1164</v>
      </c>
      <c r="G2159" s="19"/>
      <c r="H2159" s="33">
        <v>42991.823611111111</v>
      </c>
      <c r="I2159" s="33">
        <v>42992.594444444447</v>
      </c>
      <c r="J2159" s="1" t="s">
        <v>1901</v>
      </c>
      <c r="K2159" s="39">
        <f t="shared" si="76"/>
        <v>0.77083333333575865</v>
      </c>
      <c r="L2159" s="15">
        <f t="shared" si="77"/>
        <v>0.77083333333575865</v>
      </c>
      <c r="M2159" s="16">
        <f>NETWORKDAYS.INTL(DATE(YEAR(H2159),MONTH(I2159),DAY(H2159)),DATE(YEAR(I2159),MONTH(I2159),DAY(I2159)),1,[1]LISTAFERIADOS!$B$2:$B$194)</f>
        <v>2</v>
      </c>
      <c r="N2159" s="17" t="str">
        <f>CONCATENATE(HOUR(Tabela132[[#This Row],[DATA INICIO]]),":",MINUTE(Tabela132[[#This Row],[DATA INICIO]]))</f>
        <v>19:46</v>
      </c>
      <c r="O2159" s="12"/>
    </row>
    <row r="2160" spans="1:15" ht="102" hidden="1" x14ac:dyDescent="0.25">
      <c r="A2160" s="30" t="s">
        <v>113</v>
      </c>
      <c r="B2160" s="1" t="s">
        <v>1187</v>
      </c>
      <c r="C2160" s="31" t="s">
        <v>222</v>
      </c>
      <c r="D2160" s="11" t="s">
        <v>1163</v>
      </c>
      <c r="E2160" s="59" t="str">
        <f>CONCATENATE(Tabela132[[#This Row],[TRAMITE_SETOR]],"_Atualiz")</f>
        <v xml:space="preserve"> SLIC  _Atualiz</v>
      </c>
      <c r="F2160" s="11" t="s">
        <v>1163</v>
      </c>
      <c r="G2160" s="19"/>
      <c r="H2160" s="33">
        <v>42992.594444444447</v>
      </c>
      <c r="I2160" s="33">
        <v>42992.673611111109</v>
      </c>
      <c r="J2160" s="1" t="s">
        <v>1902</v>
      </c>
      <c r="K2160" s="39">
        <f t="shared" si="76"/>
        <v>7.9166666662786156E-2</v>
      </c>
      <c r="L2160" s="15">
        <f t="shared" si="77"/>
        <v>7.9166666662786156E-2</v>
      </c>
      <c r="M2160" s="16">
        <f>NETWORKDAYS.INTL(DATE(YEAR(H2160),MONTH(I2160),DAY(H2160)),DATE(YEAR(I2160),MONTH(I2160),DAY(I2160)),1,[1]LISTAFERIADOS!$B$2:$B$194)</f>
        <v>1</v>
      </c>
      <c r="N2160" s="17" t="str">
        <f>CONCATENATE(HOUR(Tabela132[[#This Row],[DATA INICIO]]),":",MINUTE(Tabela132[[#This Row],[DATA INICIO]]))</f>
        <v>14:16</v>
      </c>
      <c r="O2160" s="12"/>
    </row>
    <row r="2161" spans="1:15" ht="51" hidden="1" x14ac:dyDescent="0.25">
      <c r="A2161" s="30" t="s">
        <v>113</v>
      </c>
      <c r="B2161" s="1" t="s">
        <v>1187</v>
      </c>
      <c r="C2161" s="31" t="s">
        <v>222</v>
      </c>
      <c r="D2161" s="11" t="s">
        <v>1161</v>
      </c>
      <c r="E2161" s="59" t="str">
        <f>CONCATENATE(Tabela132[[#This Row],[TRAMITE_SETOR]],"_Atualiz")</f>
        <v xml:space="preserve"> CLC  _Atualiz</v>
      </c>
      <c r="F2161" s="11" t="s">
        <v>1161</v>
      </c>
      <c r="G2161" s="19"/>
      <c r="H2161" s="33">
        <v>42992.673611111109</v>
      </c>
      <c r="I2161" s="33">
        <v>42996.570833333331</v>
      </c>
      <c r="J2161" s="1" t="s">
        <v>434</v>
      </c>
      <c r="K2161" s="39">
        <f t="shared" si="76"/>
        <v>3.8972222222218988</v>
      </c>
      <c r="L2161" s="15">
        <f t="shared" si="77"/>
        <v>3.8972222222218988</v>
      </c>
      <c r="M2161" s="16">
        <f>NETWORKDAYS.INTL(DATE(YEAR(H2161),MONTH(I2161),DAY(H2161)),DATE(YEAR(I2161),MONTH(I2161),DAY(I2161)),1,[1]LISTAFERIADOS!$B$2:$B$194)</f>
        <v>3</v>
      </c>
      <c r="N2161" s="17" t="str">
        <f>CONCATENATE(HOUR(Tabela132[[#This Row],[DATA INICIO]]),":",MINUTE(Tabela132[[#This Row],[DATA INICIO]]))</f>
        <v>16:10</v>
      </c>
      <c r="O2161" s="12"/>
    </row>
    <row r="2162" spans="1:15" ht="38.25" hidden="1" x14ac:dyDescent="0.25">
      <c r="A2162" s="30" t="s">
        <v>113</v>
      </c>
      <c r="B2162" s="1" t="s">
        <v>1187</v>
      </c>
      <c r="C2162" s="31" t="s">
        <v>222</v>
      </c>
      <c r="D2162" s="11" t="s">
        <v>1156</v>
      </c>
      <c r="E2162" s="59" t="str">
        <f>CONCATENATE(Tabela132[[#This Row],[TRAMITE_SETOR]],"_Atualiz")</f>
        <v xml:space="preserve"> SECGA  _Atualiz</v>
      </c>
      <c r="F2162" s="11" t="s">
        <v>1156</v>
      </c>
      <c r="G2162" s="19"/>
      <c r="H2162" s="33">
        <v>42996.570833333331</v>
      </c>
      <c r="I2162" s="33">
        <v>42996.760416666664</v>
      </c>
      <c r="J2162" s="1" t="s">
        <v>364</v>
      </c>
      <c r="K2162" s="39">
        <f t="shared" si="76"/>
        <v>0.18958333333284827</v>
      </c>
      <c r="L2162" s="15">
        <f t="shared" si="77"/>
        <v>0.18958333333284827</v>
      </c>
      <c r="M2162" s="16">
        <f>NETWORKDAYS.INTL(DATE(YEAR(H2162),MONTH(I2162),DAY(H2162)),DATE(YEAR(I2162),MONTH(I2162),DAY(I2162)),1,[1]LISTAFERIADOS!$B$2:$B$194)</f>
        <v>1</v>
      </c>
      <c r="N2162" s="17" t="str">
        <f>CONCATENATE(HOUR(Tabela132[[#This Row],[DATA INICIO]]),":",MINUTE(Tabela132[[#This Row],[DATA INICIO]]))</f>
        <v>13:42</v>
      </c>
      <c r="O2162" s="12"/>
    </row>
    <row r="2163" spans="1:15" hidden="1" x14ac:dyDescent="0.25">
      <c r="A2163" s="30" t="s">
        <v>113</v>
      </c>
      <c r="B2163" s="1" t="s">
        <v>1187</v>
      </c>
      <c r="C2163" s="31" t="s">
        <v>222</v>
      </c>
      <c r="D2163" s="11" t="s">
        <v>1165</v>
      </c>
      <c r="E2163" s="59" t="str">
        <f>CONCATENATE(Tabela132[[#This Row],[TRAMITE_SETOR]],"_Atualiz")</f>
        <v xml:space="preserve"> CPL  _Atualiz</v>
      </c>
      <c r="F2163" s="11" t="s">
        <v>1165</v>
      </c>
      <c r="G2163" s="19"/>
      <c r="H2163" s="33">
        <v>42996.760416666664</v>
      </c>
      <c r="I2163" s="33">
        <v>42996.810416666667</v>
      </c>
      <c r="J2163" s="1" t="s">
        <v>37</v>
      </c>
      <c r="K2163" s="39">
        <f t="shared" si="76"/>
        <v>5.0000000002910383E-2</v>
      </c>
      <c r="L2163" s="15">
        <f t="shared" si="77"/>
        <v>5.0000000002910383E-2</v>
      </c>
      <c r="M2163" s="16">
        <f>NETWORKDAYS.INTL(DATE(YEAR(H2163),MONTH(I2163),DAY(H2163)),DATE(YEAR(I2163),MONTH(I2163),DAY(I2163)),1,[1]LISTAFERIADOS!$B$2:$B$194)</f>
        <v>1</v>
      </c>
      <c r="N2163" s="17" t="str">
        <f>CONCATENATE(HOUR(Tabela132[[#This Row],[DATA INICIO]]),":",MINUTE(Tabela132[[#This Row],[DATA INICIO]]))</f>
        <v>18:15</v>
      </c>
      <c r="O2163" s="12"/>
    </row>
    <row r="2164" spans="1:15" ht="38.25" hidden="1" x14ac:dyDescent="0.25">
      <c r="A2164" s="30" t="s">
        <v>113</v>
      </c>
      <c r="B2164" s="1" t="s">
        <v>1187</v>
      </c>
      <c r="C2164" s="31" t="s">
        <v>222</v>
      </c>
      <c r="D2164" s="11" t="s">
        <v>1166</v>
      </c>
      <c r="E2164" s="59" t="str">
        <f>CONCATENATE(Tabela132[[#This Row],[TRAMITE_SETOR]],"_Atualiz")</f>
        <v xml:space="preserve"> ASSDG  _Atualiz</v>
      </c>
      <c r="F2164" s="11" t="s">
        <v>1166</v>
      </c>
      <c r="G2164" s="19"/>
      <c r="H2164" s="33">
        <v>42996.810416666667</v>
      </c>
      <c r="I2164" s="33">
        <v>42998.587500000001</v>
      </c>
      <c r="J2164" s="1" t="s">
        <v>284</v>
      </c>
      <c r="K2164" s="39">
        <f t="shared" si="76"/>
        <v>1.7770833333343035</v>
      </c>
      <c r="L2164" s="15">
        <f t="shared" si="77"/>
        <v>1.7770833333343035</v>
      </c>
      <c r="M2164" s="16">
        <f>NETWORKDAYS.INTL(DATE(YEAR(H2164),MONTH(I2164),DAY(H2164)),DATE(YEAR(I2164),MONTH(I2164),DAY(I2164)),1,[1]LISTAFERIADOS!$B$2:$B$194)</f>
        <v>3</v>
      </c>
      <c r="N2164" s="17" t="str">
        <f>CONCATENATE(HOUR(Tabela132[[#This Row],[DATA INICIO]]),":",MINUTE(Tabela132[[#This Row],[DATA INICIO]]))</f>
        <v>19:27</v>
      </c>
      <c r="O2164" s="12"/>
    </row>
    <row r="2165" spans="1:15" ht="25.5" hidden="1" x14ac:dyDescent="0.25">
      <c r="A2165" s="30" t="s">
        <v>113</v>
      </c>
      <c r="B2165" s="1" t="s">
        <v>1187</v>
      </c>
      <c r="C2165" s="31" t="s">
        <v>222</v>
      </c>
      <c r="D2165" s="11" t="s">
        <v>1155</v>
      </c>
      <c r="E2165" s="59" t="str">
        <f>CONCATENATE(Tabela132[[#This Row],[TRAMITE_SETOR]],"_Atualiz")</f>
        <v xml:space="preserve"> DG  _Atualiz</v>
      </c>
      <c r="F2165" s="11" t="s">
        <v>1155</v>
      </c>
      <c r="G2165" s="19"/>
      <c r="H2165" s="33">
        <v>42998.587500000001</v>
      </c>
      <c r="I2165" s="33">
        <v>42999.463194444441</v>
      </c>
      <c r="J2165" s="1" t="s">
        <v>98</v>
      </c>
      <c r="K2165" s="39">
        <f t="shared" si="76"/>
        <v>0.87569444443943212</v>
      </c>
      <c r="L2165" s="15">
        <f t="shared" si="77"/>
        <v>0.87569444443943212</v>
      </c>
      <c r="M2165" s="16">
        <f>NETWORKDAYS.INTL(DATE(YEAR(H2165),MONTH(I2165),DAY(H2165)),DATE(YEAR(I2165),MONTH(I2165),DAY(I2165)),1,[1]LISTAFERIADOS!$B$2:$B$194)</f>
        <v>2</v>
      </c>
      <c r="N2165" s="17" t="str">
        <f>CONCATENATE(HOUR(Tabela132[[#This Row],[DATA INICIO]]),":",MINUTE(Tabela132[[#This Row],[DATA INICIO]]))</f>
        <v>14:6</v>
      </c>
      <c r="O2165" s="12"/>
    </row>
    <row r="2166" spans="1:15" ht="25.5" hidden="1" x14ac:dyDescent="0.25">
      <c r="A2166" s="30" t="s">
        <v>113</v>
      </c>
      <c r="B2166" s="1" t="s">
        <v>1187</v>
      </c>
      <c r="C2166" s="31" t="s">
        <v>222</v>
      </c>
      <c r="D2166" s="11" t="s">
        <v>1163</v>
      </c>
      <c r="E2166" s="59" t="str">
        <f>CONCATENATE(Tabela132[[#This Row],[TRAMITE_SETOR]],"_Atualiz")</f>
        <v xml:space="preserve"> SLIC  _Atualiz</v>
      </c>
      <c r="F2166" s="11" t="s">
        <v>1163</v>
      </c>
      <c r="G2166" s="19"/>
      <c r="H2166" s="33">
        <v>42999.463194444441</v>
      </c>
      <c r="I2166" s="33">
        <v>43000.693055555559</v>
      </c>
      <c r="J2166" s="1" t="s">
        <v>286</v>
      </c>
      <c r="K2166" s="39">
        <f t="shared" si="76"/>
        <v>1.2298611111182254</v>
      </c>
      <c r="L2166" s="15">
        <f t="shared" si="77"/>
        <v>1.2298611111182254</v>
      </c>
      <c r="M2166" s="16">
        <f>NETWORKDAYS.INTL(DATE(YEAR(H2166),MONTH(I2166),DAY(H2166)),DATE(YEAR(I2166),MONTH(I2166),DAY(I2166)),1,[1]LISTAFERIADOS!$B$2:$B$194)</f>
        <v>2</v>
      </c>
      <c r="N2166" s="17" t="str">
        <f>CONCATENATE(HOUR(Tabela132[[#This Row],[DATA INICIO]]),":",MINUTE(Tabela132[[#This Row],[DATA INICIO]]))</f>
        <v>11:7</v>
      </c>
      <c r="O2166" s="12"/>
    </row>
    <row r="2167" spans="1:15" ht="51" hidden="1" x14ac:dyDescent="0.25">
      <c r="A2167" s="30" t="s">
        <v>113</v>
      </c>
      <c r="B2167" s="1" t="s">
        <v>1187</v>
      </c>
      <c r="C2167" s="31" t="s">
        <v>222</v>
      </c>
      <c r="D2167" s="11" t="s">
        <v>1165</v>
      </c>
      <c r="E2167" s="59" t="str">
        <f>CONCATENATE(Tabela132[[#This Row],[TRAMITE_SETOR]],"_Atualiz")</f>
        <v xml:space="preserve"> CPL  _Atualiz</v>
      </c>
      <c r="F2167" s="11" t="s">
        <v>1165</v>
      </c>
      <c r="G2167" s="19"/>
      <c r="H2167" s="33">
        <v>43000.693055555559</v>
      </c>
      <c r="I2167" s="33">
        <v>43000.697916666664</v>
      </c>
      <c r="J2167" s="1" t="s">
        <v>1903</v>
      </c>
      <c r="K2167" s="39">
        <f t="shared" si="76"/>
        <v>4.8611111051286571E-3</v>
      </c>
      <c r="L2167" s="15">
        <f t="shared" si="77"/>
        <v>4.8611111051286571E-3</v>
      </c>
      <c r="M2167" s="16">
        <f>NETWORKDAYS.INTL(DATE(YEAR(H2167),MONTH(I2167),DAY(H2167)),DATE(YEAR(I2167),MONTH(I2167),DAY(I2167)),1,[1]LISTAFERIADOS!$B$2:$B$194)</f>
        <v>1</v>
      </c>
      <c r="N2167" s="17" t="str">
        <f>CONCATENATE(HOUR(Tabela132[[#This Row],[DATA INICIO]]),":",MINUTE(Tabela132[[#This Row],[DATA INICIO]]))</f>
        <v>16:38</v>
      </c>
      <c r="O2167" s="12"/>
    </row>
    <row r="2168" spans="1:15" ht="25.5" hidden="1" x14ac:dyDescent="0.25">
      <c r="A2168" s="30" t="s">
        <v>113</v>
      </c>
      <c r="B2168" s="1" t="s">
        <v>1187</v>
      </c>
      <c r="C2168" s="31" t="s">
        <v>222</v>
      </c>
      <c r="D2168" s="11" t="s">
        <v>1163</v>
      </c>
      <c r="E2168" s="59" t="str">
        <f>CONCATENATE(Tabela132[[#This Row],[TRAMITE_SETOR]],"_Atualiz")</f>
        <v xml:space="preserve"> SLIC  _Atualiz</v>
      </c>
      <c r="F2168" s="11" t="s">
        <v>1163</v>
      </c>
      <c r="G2168" s="19"/>
      <c r="H2168" s="33">
        <v>43000.697916666664</v>
      </c>
      <c r="I2168" s="33">
        <v>43003.785416666666</v>
      </c>
      <c r="J2168" s="1" t="s">
        <v>251</v>
      </c>
      <c r="K2168" s="39">
        <f t="shared" si="76"/>
        <v>3.0875000000014552</v>
      </c>
      <c r="L2168" s="15">
        <f t="shared" si="77"/>
        <v>3.0875000000014552</v>
      </c>
      <c r="M2168" s="16">
        <f>NETWORKDAYS.INTL(DATE(YEAR(H2168),MONTH(I2168),DAY(H2168)),DATE(YEAR(I2168),MONTH(I2168),DAY(I2168)),1,[1]LISTAFERIADOS!$B$2:$B$194)</f>
        <v>2</v>
      </c>
      <c r="N2168" s="17" t="str">
        <f>CONCATENATE(HOUR(Tabela132[[#This Row],[DATA INICIO]]),":",MINUTE(Tabela132[[#This Row],[DATA INICIO]]))</f>
        <v>16:45</v>
      </c>
      <c r="O2168" s="12"/>
    </row>
    <row r="2169" spans="1:15" ht="76.5" hidden="1" x14ac:dyDescent="0.25">
      <c r="A2169" s="30" t="s">
        <v>113</v>
      </c>
      <c r="B2169" s="1" t="s">
        <v>1187</v>
      </c>
      <c r="C2169" s="31" t="s">
        <v>222</v>
      </c>
      <c r="D2169" s="11" t="s">
        <v>1165</v>
      </c>
      <c r="E2169" s="59" t="str">
        <f>CONCATENATE(Tabela132[[#This Row],[TRAMITE_SETOR]],"_Atualiz")</f>
        <v xml:space="preserve"> CPL  _Atualiz</v>
      </c>
      <c r="F2169" s="11" t="s">
        <v>1165</v>
      </c>
      <c r="G2169" s="19"/>
      <c r="H2169" s="33">
        <v>43003.785416666666</v>
      </c>
      <c r="I2169" s="33">
        <v>43012.636111111111</v>
      </c>
      <c r="J2169" s="1" t="s">
        <v>1904</v>
      </c>
      <c r="K2169" s="39">
        <f t="shared" si="76"/>
        <v>8.8506944444452529</v>
      </c>
      <c r="L2169" s="15">
        <f t="shared" si="77"/>
        <v>8.8506944444452529</v>
      </c>
      <c r="M2169" s="16">
        <f>NETWORKDAYS.INTL(DATE(YEAR(H2169),MONTH(I2169),DAY(H2169)),DATE(YEAR(I2169),MONTH(I2169),DAY(I2169)),1,[1]LISTAFERIADOS!$B$2:$B$194)</f>
        <v>-15</v>
      </c>
      <c r="N2169" s="17" t="str">
        <f>CONCATENATE(HOUR(Tabela132[[#This Row],[DATA INICIO]]),":",MINUTE(Tabela132[[#This Row],[DATA INICIO]]))</f>
        <v>18:51</v>
      </c>
      <c r="O2169" s="12"/>
    </row>
    <row r="2170" spans="1:15" ht="51" hidden="1" x14ac:dyDescent="0.25">
      <c r="A2170" s="30" t="s">
        <v>113</v>
      </c>
      <c r="B2170" s="1" t="s">
        <v>1187</v>
      </c>
      <c r="C2170" s="31" t="s">
        <v>222</v>
      </c>
      <c r="D2170" s="11" t="s">
        <v>1166</v>
      </c>
      <c r="E2170" s="59" t="str">
        <f>CONCATENATE(Tabela132[[#This Row],[TRAMITE_SETOR]],"_Atualiz")</f>
        <v xml:space="preserve"> ASSDG  _Atualiz</v>
      </c>
      <c r="F2170" s="11" t="s">
        <v>1166</v>
      </c>
      <c r="G2170" s="19"/>
      <c r="H2170" s="33">
        <v>43012.636111111111</v>
      </c>
      <c r="I2170" s="33">
        <v>43012.76458333333</v>
      </c>
      <c r="J2170" s="1" t="s">
        <v>1905</v>
      </c>
      <c r="K2170" s="39">
        <f t="shared" si="76"/>
        <v>0.12847222221898846</v>
      </c>
      <c r="L2170" s="15">
        <f t="shared" si="77"/>
        <v>0.12847222221898846</v>
      </c>
      <c r="M2170" s="16">
        <f>NETWORKDAYS.INTL(DATE(YEAR(H2170),MONTH(I2170),DAY(H2170)),DATE(YEAR(I2170),MONTH(I2170),DAY(I2170)),1,[1]LISTAFERIADOS!$B$2:$B$194)</f>
        <v>1</v>
      </c>
      <c r="N2170" s="17" t="str">
        <f>CONCATENATE(HOUR(Tabela132[[#This Row],[DATA INICIO]]),":",MINUTE(Tabela132[[#This Row],[DATA INICIO]]))</f>
        <v>15:16</v>
      </c>
      <c r="O2170" s="12"/>
    </row>
    <row r="2171" spans="1:15" ht="25.5" hidden="1" x14ac:dyDescent="0.25">
      <c r="A2171" s="30" t="s">
        <v>113</v>
      </c>
      <c r="B2171" s="1" t="s">
        <v>1187</v>
      </c>
      <c r="C2171" s="31" t="s">
        <v>222</v>
      </c>
      <c r="D2171" s="11" t="s">
        <v>1155</v>
      </c>
      <c r="E2171" s="59" t="str">
        <f>CONCATENATE(Tabela132[[#This Row],[TRAMITE_SETOR]],"_Atualiz")</f>
        <v xml:space="preserve"> DG  _Atualiz</v>
      </c>
      <c r="F2171" s="11" t="s">
        <v>1155</v>
      </c>
      <c r="G2171" s="19"/>
      <c r="H2171" s="33">
        <v>43012.76458333333</v>
      </c>
      <c r="I2171" s="33">
        <v>43012.791666666664</v>
      </c>
      <c r="J2171" s="1" t="s">
        <v>98</v>
      </c>
      <c r="K2171" s="39">
        <f t="shared" si="76"/>
        <v>2.7083333334303461E-2</v>
      </c>
      <c r="L2171" s="15">
        <f t="shared" si="77"/>
        <v>2.7083333334303461E-2</v>
      </c>
      <c r="M2171" s="16">
        <f>NETWORKDAYS.INTL(DATE(YEAR(H2171),MONTH(I2171),DAY(H2171)),DATE(YEAR(I2171),MONTH(I2171),DAY(I2171)),1,[1]LISTAFERIADOS!$B$2:$B$194)</f>
        <v>1</v>
      </c>
      <c r="N2171" s="17" t="str">
        <f>CONCATENATE(HOUR(Tabela132[[#This Row],[DATA INICIO]]),":",MINUTE(Tabela132[[#This Row],[DATA INICIO]]))</f>
        <v>18:21</v>
      </c>
      <c r="O2171" s="12"/>
    </row>
    <row r="2172" spans="1:15" ht="38.25" hidden="1" x14ac:dyDescent="0.25">
      <c r="A2172" s="30" t="s">
        <v>113</v>
      </c>
      <c r="B2172" s="1" t="s">
        <v>1187</v>
      </c>
      <c r="C2172" s="31" t="s">
        <v>222</v>
      </c>
      <c r="D2172" s="11" t="s">
        <v>1165</v>
      </c>
      <c r="E2172" s="59" t="str">
        <f>CONCATENATE(Tabela132[[#This Row],[TRAMITE_SETOR]],"_Atualiz")</f>
        <v xml:space="preserve"> CPL  _Atualiz</v>
      </c>
      <c r="F2172" s="11" t="s">
        <v>1165</v>
      </c>
      <c r="G2172" s="19"/>
      <c r="H2172" s="33">
        <v>43012.791666666664</v>
      </c>
      <c r="I2172" s="33">
        <v>43026.795138888891</v>
      </c>
      <c r="J2172" s="1" t="s">
        <v>290</v>
      </c>
      <c r="K2172" s="39">
        <f t="shared" si="76"/>
        <v>14.003472222226264</v>
      </c>
      <c r="L2172" s="15">
        <f t="shared" si="77"/>
        <v>14.003472222226264</v>
      </c>
      <c r="M2172" s="16">
        <f>NETWORKDAYS.INTL(DATE(YEAR(H2172),MONTH(I2172),DAY(H2172)),DATE(YEAR(I2172),MONTH(I2172),DAY(I2172)),1,[1]LISTAFERIADOS!$B$2:$B$194)</f>
        <v>10</v>
      </c>
      <c r="N2172" s="17" t="str">
        <f>CONCATENATE(HOUR(Tabela132[[#This Row],[DATA INICIO]]),":",MINUTE(Tabela132[[#This Row],[DATA INICIO]]))</f>
        <v>19:0</v>
      </c>
      <c r="O2172" s="12"/>
    </row>
    <row r="2173" spans="1:15" ht="51" hidden="1" x14ac:dyDescent="0.25">
      <c r="A2173" s="30" t="s">
        <v>113</v>
      </c>
      <c r="B2173" s="1" t="s">
        <v>1187</v>
      </c>
      <c r="C2173" s="31" t="s">
        <v>222</v>
      </c>
      <c r="D2173" s="11" t="s">
        <v>1166</v>
      </c>
      <c r="E2173" s="59" t="str">
        <f>CONCATENATE(Tabela132[[#This Row],[TRAMITE_SETOR]],"_Atualiz")</f>
        <v xml:space="preserve"> ASSDG  _Atualiz</v>
      </c>
      <c r="F2173" s="11" t="s">
        <v>1166</v>
      </c>
      <c r="G2173" s="19"/>
      <c r="H2173" s="33">
        <v>43026.795138888891</v>
      </c>
      <c r="I2173" s="33">
        <v>43031.730555555558</v>
      </c>
      <c r="J2173" s="1" t="s">
        <v>440</v>
      </c>
      <c r="K2173" s="39">
        <f t="shared" si="76"/>
        <v>4.9354166666671517</v>
      </c>
      <c r="L2173" s="15">
        <f t="shared" si="77"/>
        <v>4.9354166666671517</v>
      </c>
      <c r="M2173" s="16">
        <f>NETWORKDAYS.INTL(DATE(YEAR(H2173),MONTH(I2173),DAY(H2173)),DATE(YEAR(I2173),MONTH(I2173),DAY(I2173)),1,[1]LISTAFERIADOS!$B$2:$B$194)</f>
        <v>4</v>
      </c>
      <c r="N2173" s="17" t="str">
        <f>CONCATENATE(HOUR(Tabela132[[#This Row],[DATA INICIO]]),":",MINUTE(Tabela132[[#This Row],[DATA INICIO]]))</f>
        <v>19:5</v>
      </c>
      <c r="O2173" s="12"/>
    </row>
    <row r="2174" spans="1:15" ht="25.5" hidden="1" x14ac:dyDescent="0.25">
      <c r="A2174" s="30" t="s">
        <v>113</v>
      </c>
      <c r="B2174" s="1" t="s">
        <v>1187</v>
      </c>
      <c r="C2174" s="31" t="s">
        <v>222</v>
      </c>
      <c r="D2174" s="11" t="s">
        <v>1189</v>
      </c>
      <c r="E2174" s="59" t="str">
        <f>CONCATENATE(Tabela132[[#This Row],[TRAMITE_SETOR]],"_Atualiz")</f>
        <v xml:space="preserve"> GABDG  _Atualiz</v>
      </c>
      <c r="F2174" s="11" t="s">
        <v>1189</v>
      </c>
      <c r="G2174" s="19"/>
      <c r="H2174" s="33">
        <v>43031.730555555558</v>
      </c>
      <c r="I2174" s="33">
        <v>43033.76666666667</v>
      </c>
      <c r="J2174" s="1" t="s">
        <v>98</v>
      </c>
      <c r="K2174" s="39">
        <f t="shared" si="76"/>
        <v>2.0361111111124046</v>
      </c>
      <c r="L2174" s="15">
        <f t="shared" si="77"/>
        <v>2.0361111111124046</v>
      </c>
      <c r="M2174" s="16">
        <f>NETWORKDAYS.INTL(DATE(YEAR(H2174),MONTH(I2174),DAY(H2174)),DATE(YEAR(I2174),MONTH(I2174),DAY(I2174)),1,[1]LISTAFERIADOS!$B$2:$B$194)</f>
        <v>3</v>
      </c>
      <c r="N2174" s="17" t="str">
        <f>CONCATENATE(HOUR(Tabela132[[#This Row],[DATA INICIO]]),":",MINUTE(Tabela132[[#This Row],[DATA INICIO]]))</f>
        <v>17:32</v>
      </c>
      <c r="O2174" s="12"/>
    </row>
    <row r="2175" spans="1:15" ht="25.5" hidden="1" x14ac:dyDescent="0.25">
      <c r="A2175" s="34" t="s">
        <v>113</v>
      </c>
      <c r="B2175" s="38" t="s">
        <v>1187</v>
      </c>
      <c r="C2175" s="36" t="s">
        <v>222</v>
      </c>
      <c r="D2175" s="11" t="s">
        <v>1167</v>
      </c>
      <c r="E2175" s="60" t="str">
        <f>CONCATENATE(Tabela132[[#This Row],[TRAMITE_SETOR]],"_Atualiz")</f>
        <v xml:space="preserve"> COC  _Atualiz</v>
      </c>
      <c r="F2175" s="11" t="s">
        <v>1167</v>
      </c>
      <c r="G2175" s="19"/>
      <c r="H2175" s="37">
        <v>43033.76666666667</v>
      </c>
      <c r="I2175" s="37">
        <v>43034.569444444445</v>
      </c>
      <c r="J2175" s="38" t="s">
        <v>452</v>
      </c>
      <c r="K2175" s="39">
        <f t="shared" si="76"/>
        <v>0.80277777777519077</v>
      </c>
      <c r="L2175" s="44">
        <f t="shared" si="77"/>
        <v>0.80277777777519077</v>
      </c>
      <c r="M2175" s="16">
        <f>NETWORKDAYS.INTL(DATE(YEAR(H2175),MONTH(I2175),DAY(H2175)),DATE(YEAR(I2175),MONTH(I2175),DAY(I2175)),1,[1]LISTAFERIADOS!$B$2:$B$194)</f>
        <v>2</v>
      </c>
      <c r="N2175" s="17" t="str">
        <f>CONCATENATE(HOUR(Tabela132[[#This Row],[DATA INICIO]]),":",MINUTE(Tabela132[[#This Row],[DATA INICIO]]))</f>
        <v>18:24</v>
      </c>
      <c r="O2175" s="12"/>
    </row>
    <row r="2176" spans="1:15" hidden="1" x14ac:dyDescent="0.25">
      <c r="A2176" s="30" t="s">
        <v>113</v>
      </c>
      <c r="B2176" s="1" t="s">
        <v>1190</v>
      </c>
      <c r="C2176" s="31" t="s">
        <v>222</v>
      </c>
      <c r="D2176" s="11" t="s">
        <v>1191</v>
      </c>
      <c r="E2176" s="59" t="str">
        <f>CONCATENATE(Tabela132[[#This Row],[TRAMITE_SETOR]],"_Atualiz")</f>
        <v>SMIC_Atualiz</v>
      </c>
      <c r="F2176" s="11" t="s">
        <v>303</v>
      </c>
      <c r="G2176" s="19" t="s">
        <v>26</v>
      </c>
      <c r="H2176" s="33" t="s">
        <v>20</v>
      </c>
      <c r="I2176" s="33">
        <v>42803.631944444445</v>
      </c>
      <c r="J2176" s="1" t="s">
        <v>20</v>
      </c>
      <c r="K2176" s="39">
        <f t="shared" si="76"/>
        <v>0</v>
      </c>
      <c r="L2176" s="15">
        <f t="shared" si="77"/>
        <v>0</v>
      </c>
      <c r="M2176" s="16" t="e">
        <f>NETWORKDAYS.INTL(DATE(YEAR(H2176),MONTH(I2176),DAY(H2176)),DATE(YEAR(I2176),MONTH(I2176),DAY(I2176)),1,[1]LISTAFERIADOS!$B$2:$B$194)</f>
        <v>#VALUE!</v>
      </c>
      <c r="N2176" s="17" t="e">
        <f>CONCATENATE(HOUR(Tabela132[[#This Row],[DATA INICIO]]),":",MINUTE(Tabela132[[#This Row],[DATA INICIO]]))</f>
        <v>#VALUE!</v>
      </c>
      <c r="O2176" s="12"/>
    </row>
    <row r="2177" spans="1:15" hidden="1" x14ac:dyDescent="0.25">
      <c r="A2177" s="30" t="s">
        <v>113</v>
      </c>
      <c r="B2177" s="1" t="s">
        <v>1190</v>
      </c>
      <c r="C2177" s="31" t="s">
        <v>222</v>
      </c>
      <c r="D2177" s="11" t="s">
        <v>1148</v>
      </c>
      <c r="E2177" s="59" t="str">
        <f>CONCATENATE(Tabela132[[#This Row],[TRAMITE_SETOR]],"_Atualiz")</f>
        <v>CIP_Atualiz</v>
      </c>
      <c r="F2177" s="12" t="s">
        <v>29</v>
      </c>
      <c r="G2177" s="19" t="s">
        <v>26</v>
      </c>
      <c r="H2177" s="33">
        <v>42803.631944444445</v>
      </c>
      <c r="I2177" s="33">
        <v>42808.592361111114</v>
      </c>
      <c r="J2177" s="1" t="s">
        <v>20</v>
      </c>
      <c r="K2177" s="39">
        <f t="shared" si="76"/>
        <v>4.9604166666686069</v>
      </c>
      <c r="L2177" s="15">
        <f t="shared" si="77"/>
        <v>4.9604166666686069</v>
      </c>
      <c r="M2177" s="16">
        <f>NETWORKDAYS.INTL(DATE(YEAR(H2177),MONTH(I2177),DAY(H2177)),DATE(YEAR(I2177),MONTH(I2177),DAY(I2177)),1,[1]LISTAFERIADOS!$B$2:$B$194)</f>
        <v>4</v>
      </c>
      <c r="N2177" s="17" t="str">
        <f>CONCATENATE(HOUR(Tabela132[[#This Row],[DATA INICIO]]),":",MINUTE(Tabela132[[#This Row],[DATA INICIO]]))</f>
        <v>15:10</v>
      </c>
      <c r="O2177" s="12"/>
    </row>
    <row r="2178" spans="1:15" hidden="1" x14ac:dyDescent="0.25">
      <c r="A2178" s="30" t="s">
        <v>113</v>
      </c>
      <c r="B2178" s="1" t="s">
        <v>1190</v>
      </c>
      <c r="C2178" s="31" t="s">
        <v>222</v>
      </c>
      <c r="D2178" s="11" t="s">
        <v>1149</v>
      </c>
      <c r="E2178" s="59" t="str">
        <f>CONCATENATE(Tabela132[[#This Row],[TRAMITE_SETOR]],"_Atualiz")</f>
        <v>SECGS_Atualiz</v>
      </c>
      <c r="F2178" s="12" t="s">
        <v>115</v>
      </c>
      <c r="G2178" s="19" t="s">
        <v>26</v>
      </c>
      <c r="H2178" s="33">
        <v>42803.631944444445</v>
      </c>
      <c r="I2178" s="33">
        <v>42821.631249999999</v>
      </c>
      <c r="J2178" s="1" t="s">
        <v>20</v>
      </c>
      <c r="K2178" s="39">
        <f t="shared" si="76"/>
        <v>17.999305555553292</v>
      </c>
      <c r="L2178" s="15">
        <f t="shared" si="77"/>
        <v>17.999305555553292</v>
      </c>
      <c r="M2178" s="16">
        <f>NETWORKDAYS.INTL(DATE(YEAR(H2178),MONTH(I2178),DAY(H2178)),DATE(YEAR(I2178),MONTH(I2178),DAY(I2178)),1,[1]LISTAFERIADOS!$B$2:$B$194)</f>
        <v>13</v>
      </c>
      <c r="N2178" s="17" t="str">
        <f>CONCATENATE(HOUR(Tabela132[[#This Row],[DATA INICIO]]),":",MINUTE(Tabela132[[#This Row],[DATA INICIO]]))</f>
        <v>15:10</v>
      </c>
      <c r="O2178" s="12"/>
    </row>
    <row r="2179" spans="1:15" ht="38.25" hidden="1" x14ac:dyDescent="0.25">
      <c r="A2179" s="30" t="s">
        <v>113</v>
      </c>
      <c r="B2179" s="1" t="s">
        <v>1190</v>
      </c>
      <c r="C2179" s="31" t="s">
        <v>222</v>
      </c>
      <c r="D2179" s="11" t="s">
        <v>1191</v>
      </c>
      <c r="E2179" s="59" t="str">
        <f>CONCATENATE(Tabela132[[#This Row],[TRAMITE_SETOR]],"_Atualiz")</f>
        <v>SMIC_Atualiz</v>
      </c>
      <c r="F2179" s="11" t="s">
        <v>303</v>
      </c>
      <c r="G2179" s="19" t="s">
        <v>26</v>
      </c>
      <c r="H2179" s="33">
        <v>42821.631249999999</v>
      </c>
      <c r="I2179" s="33">
        <v>42853.788888888892</v>
      </c>
      <c r="J2179" s="1" t="s">
        <v>79</v>
      </c>
      <c r="K2179" s="39">
        <f t="shared" si="76"/>
        <v>32.157638888893416</v>
      </c>
      <c r="L2179" s="15">
        <f t="shared" si="77"/>
        <v>32.157638888893416</v>
      </c>
      <c r="M2179" s="16">
        <f>NETWORKDAYS.INTL(DATE(YEAR(H2179),MONTH(I2179),DAY(H2179)),DATE(YEAR(I2179),MONTH(I2179),DAY(I2179)),1,[1]LISTAFERIADOS!$B$2:$B$194)</f>
        <v>2</v>
      </c>
      <c r="N2179" s="17" t="str">
        <f>CONCATENATE(HOUR(Tabela132[[#This Row],[DATA INICIO]]),":",MINUTE(Tabela132[[#This Row],[DATA INICIO]]))</f>
        <v>15:9</v>
      </c>
      <c r="O2179" s="12"/>
    </row>
    <row r="2180" spans="1:15" ht="38.25" hidden="1" x14ac:dyDescent="0.25">
      <c r="A2180" s="30" t="s">
        <v>113</v>
      </c>
      <c r="B2180" s="1" t="s">
        <v>1190</v>
      </c>
      <c r="C2180" s="31" t="s">
        <v>222</v>
      </c>
      <c r="D2180" s="11" t="s">
        <v>1148</v>
      </c>
      <c r="E2180" s="59" t="str">
        <f>CONCATENATE(Tabela132[[#This Row],[TRAMITE_SETOR]],"_Atualiz")</f>
        <v>CIP_Atualiz</v>
      </c>
      <c r="F2180" s="12" t="s">
        <v>29</v>
      </c>
      <c r="G2180" s="19" t="s">
        <v>26</v>
      </c>
      <c r="H2180" s="33">
        <v>42853.788888888892</v>
      </c>
      <c r="I2180" s="33">
        <v>42859.738888888889</v>
      </c>
      <c r="J2180" s="1" t="s">
        <v>1906</v>
      </c>
      <c r="K2180" s="39">
        <f t="shared" si="76"/>
        <v>5.9499999999970896</v>
      </c>
      <c r="L2180" s="15">
        <f t="shared" si="77"/>
        <v>5.9499999999970896</v>
      </c>
      <c r="M2180" s="16">
        <f>NETWORKDAYS.INTL(DATE(YEAR(H2180),MONTH(I2180),DAY(H2180)),DATE(YEAR(I2180),MONTH(I2180),DAY(I2180)),1,[1]LISTAFERIADOS!$B$2:$B$194)</f>
        <v>-17</v>
      </c>
      <c r="N2180" s="17" t="str">
        <f>CONCATENATE(HOUR(Tabela132[[#This Row],[DATA INICIO]]),":",MINUTE(Tabela132[[#This Row],[DATA INICIO]]))</f>
        <v>18:56</v>
      </c>
      <c r="O2180" s="12"/>
    </row>
    <row r="2181" spans="1:15" ht="38.25" hidden="1" x14ac:dyDescent="0.25">
      <c r="A2181" s="30" t="s">
        <v>113</v>
      </c>
      <c r="B2181" s="1" t="s">
        <v>1190</v>
      </c>
      <c r="C2181" s="31" t="s">
        <v>222</v>
      </c>
      <c r="D2181" s="11" t="s">
        <v>1191</v>
      </c>
      <c r="E2181" s="59" t="str">
        <f>CONCATENATE(Tabela132[[#This Row],[TRAMITE_SETOR]],"_Atualiz")</f>
        <v>SMIC_Atualiz</v>
      </c>
      <c r="F2181" s="11" t="s">
        <v>303</v>
      </c>
      <c r="G2181" s="19" t="s">
        <v>26</v>
      </c>
      <c r="H2181" s="33">
        <v>42859.738888888889</v>
      </c>
      <c r="I2181" s="33">
        <v>42863.793749999997</v>
      </c>
      <c r="J2181" s="1" t="s">
        <v>1907</v>
      </c>
      <c r="K2181" s="39">
        <f t="shared" si="76"/>
        <v>4.054861111108039</v>
      </c>
      <c r="L2181" s="15">
        <f t="shared" si="77"/>
        <v>4.054861111108039</v>
      </c>
      <c r="M2181" s="16">
        <f>NETWORKDAYS.INTL(DATE(YEAR(H2181),MONTH(I2181),DAY(H2181)),DATE(YEAR(I2181),MONTH(I2181),DAY(I2181)),1,[1]LISTAFERIADOS!$B$2:$B$194)</f>
        <v>3</v>
      </c>
      <c r="N2181" s="17" t="str">
        <f>CONCATENATE(HOUR(Tabela132[[#This Row],[DATA INICIO]]),":",MINUTE(Tabela132[[#This Row],[DATA INICIO]]))</f>
        <v>17:44</v>
      </c>
      <c r="O2181" s="12"/>
    </row>
    <row r="2182" spans="1:15" hidden="1" x14ac:dyDescent="0.25">
      <c r="A2182" s="30" t="s">
        <v>113</v>
      </c>
      <c r="B2182" s="1" t="s">
        <v>1190</v>
      </c>
      <c r="C2182" s="31" t="s">
        <v>222</v>
      </c>
      <c r="D2182" s="11" t="s">
        <v>1148</v>
      </c>
      <c r="E2182" s="59" t="str">
        <f>CONCATENATE(Tabela132[[#This Row],[TRAMITE_SETOR]],"_Atualiz")</f>
        <v>CIP_Atualiz</v>
      </c>
      <c r="F2182" s="12" t="s">
        <v>29</v>
      </c>
      <c r="G2182" s="19" t="s">
        <v>26</v>
      </c>
      <c r="H2182" s="33">
        <v>42863.793749999997</v>
      </c>
      <c r="I2182" s="33">
        <v>42866.797222222223</v>
      </c>
      <c r="J2182" s="1" t="s">
        <v>20</v>
      </c>
      <c r="K2182" s="39">
        <f t="shared" si="76"/>
        <v>3.0034722222262644</v>
      </c>
      <c r="L2182" s="132">
        <f t="shared" si="77"/>
        <v>3.0034722222262644</v>
      </c>
      <c r="M2182" s="16">
        <f>NETWORKDAYS.INTL(DATE(YEAR(H2182),MONTH(I2182),DAY(H2182)),DATE(YEAR(I2182),MONTH(I2182),DAY(I2182)),1,[1]LISTAFERIADOS!$B$2:$B$194)</f>
        <v>4</v>
      </c>
      <c r="N2182" s="17" t="str">
        <f>CONCATENATE(HOUR(Tabela132[[#This Row],[DATA INICIO]]),":",MINUTE(Tabela132[[#This Row],[DATA INICIO]]))</f>
        <v>19:3</v>
      </c>
      <c r="O2182" s="12"/>
    </row>
    <row r="2183" spans="1:15" hidden="1" x14ac:dyDescent="0.25">
      <c r="A2183" s="30" t="s">
        <v>113</v>
      </c>
      <c r="B2183" s="1" t="s">
        <v>1190</v>
      </c>
      <c r="C2183" s="31" t="s">
        <v>222</v>
      </c>
      <c r="D2183" s="11" t="s">
        <v>1149</v>
      </c>
      <c r="E2183" s="59" t="str">
        <f>CONCATENATE(Tabela132[[#This Row],[TRAMITE_SETOR]],"_Atualiz")</f>
        <v>SECGS_Atualiz</v>
      </c>
      <c r="F2183" s="12" t="s">
        <v>115</v>
      </c>
      <c r="G2183" s="19" t="s">
        <v>26</v>
      </c>
      <c r="H2183" s="33">
        <v>42863.793749999997</v>
      </c>
      <c r="I2183" s="33">
        <v>42873.536111111112</v>
      </c>
      <c r="J2183" s="1" t="s">
        <v>20</v>
      </c>
      <c r="K2183" s="39">
        <f t="shared" si="76"/>
        <v>9.742361111115315</v>
      </c>
      <c r="L2183" s="15">
        <f t="shared" si="77"/>
        <v>9.742361111115315</v>
      </c>
      <c r="M2183" s="16">
        <f>NETWORKDAYS.INTL(DATE(YEAR(H2183),MONTH(I2183),DAY(H2183)),DATE(YEAR(I2183),MONTH(I2183),DAY(I2183)),1,[1]LISTAFERIADOS!$B$2:$B$194)</f>
        <v>9</v>
      </c>
      <c r="N2183" s="17" t="str">
        <f>CONCATENATE(HOUR(Tabela132[[#This Row],[DATA INICIO]]),":",MINUTE(Tabela132[[#This Row],[DATA INICIO]]))</f>
        <v>19:3</v>
      </c>
      <c r="O2183" s="12"/>
    </row>
    <row r="2184" spans="1:15" ht="38.25" hidden="1" x14ac:dyDescent="0.25">
      <c r="A2184" s="30" t="s">
        <v>113</v>
      </c>
      <c r="B2184" s="1" t="s">
        <v>1190</v>
      </c>
      <c r="C2184" s="31" t="s">
        <v>222</v>
      </c>
      <c r="D2184" s="11" t="s">
        <v>1191</v>
      </c>
      <c r="E2184" s="59" t="str">
        <f>CONCATENATE(Tabela132[[#This Row],[TRAMITE_SETOR]],"_Atualiz")</f>
        <v>SMIC_Atualiz</v>
      </c>
      <c r="F2184" s="11" t="s">
        <v>303</v>
      </c>
      <c r="G2184" s="19" t="s">
        <v>26</v>
      </c>
      <c r="H2184" s="33">
        <v>42873.536111111112</v>
      </c>
      <c r="I2184" s="33">
        <v>42881.666666666664</v>
      </c>
      <c r="J2184" s="1" t="s">
        <v>79</v>
      </c>
      <c r="K2184" s="39">
        <f t="shared" si="76"/>
        <v>8.1305555555518367</v>
      </c>
      <c r="L2184" s="15">
        <f t="shared" si="77"/>
        <v>8.1305555555518367</v>
      </c>
      <c r="M2184" s="16">
        <f>NETWORKDAYS.INTL(DATE(YEAR(H2184),MONTH(I2184),DAY(H2184)),DATE(YEAR(I2184),MONTH(I2184),DAY(I2184)),1,[1]LISTAFERIADOS!$B$2:$B$194)</f>
        <v>7</v>
      </c>
      <c r="N2184" s="17" t="str">
        <f>CONCATENATE(HOUR(Tabela132[[#This Row],[DATA INICIO]]),":",MINUTE(Tabela132[[#This Row],[DATA INICIO]]))</f>
        <v>12:52</v>
      </c>
      <c r="O2184" s="12"/>
    </row>
    <row r="2185" spans="1:15" hidden="1" x14ac:dyDescent="0.25">
      <c r="A2185" s="30" t="s">
        <v>113</v>
      </c>
      <c r="B2185" s="1" t="s">
        <v>1190</v>
      </c>
      <c r="C2185" s="31" t="s">
        <v>222</v>
      </c>
      <c r="D2185" s="11" t="s">
        <v>1154</v>
      </c>
      <c r="E2185" s="59" t="str">
        <f>CONCATENATE(Tabela132[[#This Row],[TRAMITE_SETOR]],"_Atualiz")</f>
        <v>SECGS_Atualiz</v>
      </c>
      <c r="F2185" s="12" t="s">
        <v>115</v>
      </c>
      <c r="G2185" s="19" t="s">
        <v>26</v>
      </c>
      <c r="H2185" s="33">
        <v>42881.666666666664</v>
      </c>
      <c r="I2185" s="33">
        <v>42885.462500000001</v>
      </c>
      <c r="J2185" s="1" t="s">
        <v>20</v>
      </c>
      <c r="K2185" s="39">
        <f t="shared" si="76"/>
        <v>3.7958333333372138</v>
      </c>
      <c r="L2185" s="15">
        <f t="shared" si="77"/>
        <v>3.7958333333372138</v>
      </c>
      <c r="M2185" s="16">
        <f>NETWORKDAYS.INTL(DATE(YEAR(H2185),MONTH(I2185),DAY(H2185)),DATE(YEAR(I2185),MONTH(I2185),DAY(I2185)),1,[1]LISTAFERIADOS!$B$2:$B$194)</f>
        <v>3</v>
      </c>
      <c r="N2185" s="17" t="str">
        <f>CONCATENATE(HOUR(Tabela132[[#This Row],[DATA INICIO]]),":",MINUTE(Tabela132[[#This Row],[DATA INICIO]]))</f>
        <v>16:0</v>
      </c>
      <c r="O2185" s="12"/>
    </row>
    <row r="2186" spans="1:15" hidden="1" x14ac:dyDescent="0.25">
      <c r="A2186" s="30" t="s">
        <v>113</v>
      </c>
      <c r="B2186" s="1" t="s">
        <v>1190</v>
      </c>
      <c r="C2186" s="31" t="s">
        <v>222</v>
      </c>
      <c r="D2186" s="11" t="s">
        <v>29</v>
      </c>
      <c r="E2186" s="59" t="str">
        <f>CONCATENATE(Tabela132[[#This Row],[TRAMITE_SETOR]],"_Atualiz")</f>
        <v>CIP_Atualiz</v>
      </c>
      <c r="F2186" s="12" t="s">
        <v>29</v>
      </c>
      <c r="G2186" s="19" t="s">
        <v>26</v>
      </c>
      <c r="H2186" s="33">
        <v>42881.666666666664</v>
      </c>
      <c r="I2186" s="33">
        <v>42885.599305555559</v>
      </c>
      <c r="J2186" s="1" t="s">
        <v>20</v>
      </c>
      <c r="K2186" s="39">
        <f t="shared" si="76"/>
        <v>3.9326388888948713</v>
      </c>
      <c r="L2186" s="15">
        <f t="shared" si="77"/>
        <v>3.9326388888948713</v>
      </c>
      <c r="M2186" s="16">
        <f>NETWORKDAYS.INTL(DATE(YEAR(H2186),MONTH(I2186),DAY(H2186)),DATE(YEAR(I2186),MONTH(I2186),DAY(I2186)),1,[1]LISTAFERIADOS!$B$2:$B$194)</f>
        <v>3</v>
      </c>
      <c r="N2186" s="17" t="str">
        <f>CONCATENATE(HOUR(Tabela132[[#This Row],[DATA INICIO]]),":",MINUTE(Tabela132[[#This Row],[DATA INICIO]]))</f>
        <v>16:0</v>
      </c>
      <c r="O2186" s="12"/>
    </row>
    <row r="2187" spans="1:15" ht="38.25" hidden="1" x14ac:dyDescent="0.25">
      <c r="A2187" s="30" t="s">
        <v>113</v>
      </c>
      <c r="B2187" s="1" t="s">
        <v>1190</v>
      </c>
      <c r="C2187" s="31" t="s">
        <v>222</v>
      </c>
      <c r="D2187" s="11" t="s">
        <v>1191</v>
      </c>
      <c r="E2187" s="59" t="str">
        <f>CONCATENATE(Tabela132[[#This Row],[TRAMITE_SETOR]],"_Atualiz")</f>
        <v>SMIC_Atualiz</v>
      </c>
      <c r="F2187" s="11" t="s">
        <v>303</v>
      </c>
      <c r="G2187" s="19" t="s">
        <v>26</v>
      </c>
      <c r="H2187" s="33">
        <v>42885.599305555559</v>
      </c>
      <c r="I2187" s="33">
        <v>42885.74722222222</v>
      </c>
      <c r="J2187" s="1" t="s">
        <v>79</v>
      </c>
      <c r="K2187" s="39">
        <f t="shared" si="76"/>
        <v>0.14791666666133096</v>
      </c>
      <c r="L2187" s="15">
        <f t="shared" si="77"/>
        <v>0.14791666666133096</v>
      </c>
      <c r="M2187" s="16">
        <f>NETWORKDAYS.INTL(DATE(YEAR(H2187),MONTH(I2187),DAY(H2187)),DATE(YEAR(I2187),MONTH(I2187),DAY(I2187)),1,[1]LISTAFERIADOS!$B$2:$B$194)</f>
        <v>1</v>
      </c>
      <c r="N2187" s="17" t="str">
        <f>CONCATENATE(HOUR(Tabela132[[#This Row],[DATA INICIO]]),":",MINUTE(Tabela132[[#This Row],[DATA INICIO]]))</f>
        <v>14:23</v>
      </c>
      <c r="O2187" s="12"/>
    </row>
    <row r="2188" spans="1:15" ht="63.75" hidden="1" x14ac:dyDescent="0.25">
      <c r="A2188" s="30" t="s">
        <v>113</v>
      </c>
      <c r="B2188" s="1" t="s">
        <v>1190</v>
      </c>
      <c r="C2188" s="31" t="s">
        <v>222</v>
      </c>
      <c r="D2188" s="11" t="s">
        <v>29</v>
      </c>
      <c r="E2188" s="59" t="str">
        <f>CONCATENATE(Tabela132[[#This Row],[TRAMITE_SETOR]],"_Atualiz")</f>
        <v>CIP_Atualiz</v>
      </c>
      <c r="F2188" s="12" t="s">
        <v>29</v>
      </c>
      <c r="G2188" s="19" t="s">
        <v>26</v>
      </c>
      <c r="H2188" s="33">
        <v>42885.74722222222</v>
      </c>
      <c r="I2188" s="33">
        <v>42886.746527777781</v>
      </c>
      <c r="J2188" s="1" t="s">
        <v>1908</v>
      </c>
      <c r="K2188" s="39">
        <f t="shared" si="76"/>
        <v>0.99930555556056788</v>
      </c>
      <c r="L2188" s="15">
        <f t="shared" si="77"/>
        <v>0.99930555556056788</v>
      </c>
      <c r="M2188" s="16">
        <f>NETWORKDAYS.INTL(DATE(YEAR(H2188),MONTH(I2188),DAY(H2188)),DATE(YEAR(I2188),MONTH(I2188),DAY(I2188)),1,[1]LISTAFERIADOS!$B$2:$B$194)</f>
        <v>2</v>
      </c>
      <c r="N2188" s="17" t="str">
        <f>CONCATENATE(HOUR(Tabela132[[#This Row],[DATA INICIO]]),":",MINUTE(Tabela132[[#This Row],[DATA INICIO]]))</f>
        <v>17:56</v>
      </c>
      <c r="O2188" s="12"/>
    </row>
    <row r="2189" spans="1:15" ht="102" hidden="1" x14ac:dyDescent="0.25">
      <c r="A2189" s="30" t="s">
        <v>113</v>
      </c>
      <c r="B2189" s="1" t="s">
        <v>1190</v>
      </c>
      <c r="C2189" s="31" t="s">
        <v>222</v>
      </c>
      <c r="D2189" s="11" t="s">
        <v>1156</v>
      </c>
      <c r="E2189" s="59" t="str">
        <f>CONCATENATE(Tabela132[[#This Row],[TRAMITE_SETOR]],"_Atualiz")</f>
        <v xml:space="preserve"> SECGA  _Atualiz</v>
      </c>
      <c r="F2189" s="11" t="s">
        <v>1156</v>
      </c>
      <c r="G2189" s="19"/>
      <c r="H2189" s="33">
        <v>42886.746527777781</v>
      </c>
      <c r="I2189" s="33">
        <v>42887.648611111108</v>
      </c>
      <c r="J2189" s="1" t="s">
        <v>1909</v>
      </c>
      <c r="K2189" s="39">
        <f t="shared" si="76"/>
        <v>0.9020833333270275</v>
      </c>
      <c r="L2189" s="15">
        <f t="shared" si="77"/>
        <v>0.9020833333270275</v>
      </c>
      <c r="M2189" s="16">
        <f>NETWORKDAYS.INTL(DATE(YEAR(H2189),MONTH(I2189),DAY(H2189)),DATE(YEAR(I2189),MONTH(I2189),DAY(I2189)),1,[1]LISTAFERIADOS!$B$2:$B$194)</f>
        <v>-21</v>
      </c>
      <c r="N2189" s="17" t="str">
        <f>CONCATENATE(HOUR(Tabela132[[#This Row],[DATA INICIO]]),":",MINUTE(Tabela132[[#This Row],[DATA INICIO]]))</f>
        <v>17:55</v>
      </c>
      <c r="O2189" s="12"/>
    </row>
    <row r="2190" spans="1:15" ht="38.25" hidden="1" x14ac:dyDescent="0.25">
      <c r="A2190" s="30" t="s">
        <v>113</v>
      </c>
      <c r="B2190" s="1" t="s">
        <v>1190</v>
      </c>
      <c r="C2190" s="31" t="s">
        <v>222</v>
      </c>
      <c r="D2190" s="11" t="s">
        <v>1161</v>
      </c>
      <c r="E2190" s="59" t="str">
        <f>CONCATENATE(Tabela132[[#This Row],[TRAMITE_SETOR]],"_Atualiz")</f>
        <v xml:space="preserve"> CLC  _Atualiz</v>
      </c>
      <c r="F2190" s="11" t="s">
        <v>1161</v>
      </c>
      <c r="G2190" s="19"/>
      <c r="H2190" s="33">
        <v>42887.648611111108</v>
      </c>
      <c r="I2190" s="33">
        <v>42888.813194444447</v>
      </c>
      <c r="J2190" s="1" t="s">
        <v>1910</v>
      </c>
      <c r="K2190" s="39">
        <f t="shared" si="76"/>
        <v>1.164583333338669</v>
      </c>
      <c r="L2190" s="15">
        <f t="shared" si="77"/>
        <v>1.164583333338669</v>
      </c>
      <c r="M2190" s="16">
        <f>NETWORKDAYS.INTL(DATE(YEAR(H2190),MONTH(I2190),DAY(H2190)),DATE(YEAR(I2190),MONTH(I2190),DAY(I2190)),1,[1]LISTAFERIADOS!$B$2:$B$194)</f>
        <v>2</v>
      </c>
      <c r="N2190" s="17" t="str">
        <f>CONCATENATE(HOUR(Tabela132[[#This Row],[DATA INICIO]]),":",MINUTE(Tabela132[[#This Row],[DATA INICIO]]))</f>
        <v>15:34</v>
      </c>
      <c r="O2190" s="12"/>
    </row>
    <row r="2191" spans="1:15" hidden="1" x14ac:dyDescent="0.25">
      <c r="A2191" s="30" t="s">
        <v>113</v>
      </c>
      <c r="B2191" s="1" t="s">
        <v>1190</v>
      </c>
      <c r="C2191" s="31" t="s">
        <v>222</v>
      </c>
      <c r="D2191" s="11" t="s">
        <v>1162</v>
      </c>
      <c r="E2191" s="59" t="str">
        <f>CONCATENATE(Tabela132[[#This Row],[TRAMITE_SETOR]],"_Atualiz")</f>
        <v xml:space="preserve"> SC  _Atualiz</v>
      </c>
      <c r="F2191" s="11" t="s">
        <v>1162</v>
      </c>
      <c r="G2191" s="19"/>
      <c r="H2191" s="33">
        <v>42888.813194444447</v>
      </c>
      <c r="I2191" s="33">
        <v>42957.768055555556</v>
      </c>
      <c r="J2191" s="1" t="s">
        <v>232</v>
      </c>
      <c r="K2191" s="39">
        <f t="shared" si="76"/>
        <v>68.954861111109494</v>
      </c>
      <c r="L2191" s="15">
        <f t="shared" si="77"/>
        <v>68.954861111109494</v>
      </c>
      <c r="M2191" s="16">
        <f>NETWORKDAYS.INTL(DATE(YEAR(H2191),MONTH(I2191),DAY(H2191)),DATE(YEAR(I2191),MONTH(I2191),DAY(I2191)),1,[1]LISTAFERIADOS!$B$2:$B$194)</f>
        <v>7</v>
      </c>
      <c r="N2191" s="17" t="str">
        <f>CONCATENATE(HOUR(Tabela132[[#This Row],[DATA INICIO]]),":",MINUTE(Tabela132[[#This Row],[DATA INICIO]]))</f>
        <v>19:31</v>
      </c>
      <c r="O2191" s="12"/>
    </row>
    <row r="2192" spans="1:15" ht="25.5" hidden="1" x14ac:dyDescent="0.25">
      <c r="A2192" s="30" t="s">
        <v>113</v>
      </c>
      <c r="B2192" s="1" t="s">
        <v>1190</v>
      </c>
      <c r="C2192" s="31" t="s">
        <v>222</v>
      </c>
      <c r="D2192" s="11" t="s">
        <v>1161</v>
      </c>
      <c r="E2192" s="59" t="str">
        <f>CONCATENATE(Tabela132[[#This Row],[TRAMITE_SETOR]],"_Atualiz")</f>
        <v xml:space="preserve"> CLC  _Atualiz</v>
      </c>
      <c r="F2192" s="11" t="s">
        <v>1161</v>
      </c>
      <c r="G2192" s="19"/>
      <c r="H2192" s="33">
        <v>42957.768055555556</v>
      </c>
      <c r="I2192" s="33">
        <v>42957.773611111108</v>
      </c>
      <c r="J2192" s="1" t="s">
        <v>167</v>
      </c>
      <c r="K2192" s="39">
        <f t="shared" si="76"/>
        <v>5.5555555518367328E-3</v>
      </c>
      <c r="L2192" s="15">
        <f t="shared" si="77"/>
        <v>5.5555555518367328E-3</v>
      </c>
      <c r="M2192" s="16">
        <f>NETWORKDAYS.INTL(DATE(YEAR(H2192),MONTH(I2192),DAY(H2192)),DATE(YEAR(I2192),MONTH(I2192),DAY(I2192)),1,[1]LISTAFERIADOS!$B$2:$B$194)</f>
        <v>1</v>
      </c>
      <c r="N2192" s="17" t="str">
        <f>CONCATENATE(HOUR(Tabela132[[#This Row],[DATA INICIO]]),":",MINUTE(Tabela132[[#This Row],[DATA INICIO]]))</f>
        <v>18:26</v>
      </c>
      <c r="O2192" s="12"/>
    </row>
    <row r="2193" spans="1:15" ht="76.5" hidden="1" x14ac:dyDescent="0.25">
      <c r="A2193" s="30" t="s">
        <v>113</v>
      </c>
      <c r="B2193" s="1" t="s">
        <v>1190</v>
      </c>
      <c r="C2193" s="31" t="s">
        <v>222</v>
      </c>
      <c r="D2193" s="11" t="s">
        <v>1157</v>
      </c>
      <c r="E2193" s="59" t="str">
        <f>CONCATENATE(Tabela132[[#This Row],[TRAMITE_SETOR]],"_Atualiz")</f>
        <v xml:space="preserve"> SPO  _Atualiz</v>
      </c>
      <c r="F2193" s="11" t="s">
        <v>1157</v>
      </c>
      <c r="G2193" s="19"/>
      <c r="H2193" s="33">
        <v>42957.773611111108</v>
      </c>
      <c r="I2193" s="33">
        <v>42957.78402777778</v>
      </c>
      <c r="J2193" s="1" t="s">
        <v>40</v>
      </c>
      <c r="K2193" s="39">
        <f t="shared" si="76"/>
        <v>1.0416666671517305E-2</v>
      </c>
      <c r="L2193" s="15">
        <f t="shared" si="77"/>
        <v>1.0416666671517305E-2</v>
      </c>
      <c r="M2193" s="16">
        <f>NETWORKDAYS.INTL(DATE(YEAR(H2193),MONTH(I2193),DAY(H2193)),DATE(YEAR(I2193),MONTH(I2193),DAY(I2193)),1,[1]LISTAFERIADOS!$B$2:$B$194)</f>
        <v>1</v>
      </c>
      <c r="N2193" s="17" t="str">
        <f>CONCATENATE(HOUR(Tabela132[[#This Row],[DATA INICIO]]),":",MINUTE(Tabela132[[#This Row],[DATA INICIO]]))</f>
        <v>18:34</v>
      </c>
      <c r="O2193" s="12"/>
    </row>
    <row r="2194" spans="1:15" ht="63.75" hidden="1" x14ac:dyDescent="0.25">
      <c r="A2194" s="30" t="s">
        <v>113</v>
      </c>
      <c r="B2194" s="1" t="s">
        <v>1190</v>
      </c>
      <c r="C2194" s="31" t="s">
        <v>222</v>
      </c>
      <c r="D2194" s="11" t="s">
        <v>1191</v>
      </c>
      <c r="E2194" s="59" t="str">
        <f>CONCATENATE(Tabela132[[#This Row],[TRAMITE_SETOR]],"_Atualiz")</f>
        <v>SMIC_Atualiz</v>
      </c>
      <c r="F2194" s="11" t="s">
        <v>303</v>
      </c>
      <c r="G2194" s="19" t="s">
        <v>26</v>
      </c>
      <c r="H2194" s="33">
        <v>42957.78402777778</v>
      </c>
      <c r="I2194" s="33">
        <v>42962.630555555559</v>
      </c>
      <c r="J2194" s="1" t="s">
        <v>1911</v>
      </c>
      <c r="K2194" s="39">
        <f t="shared" si="76"/>
        <v>4.8465277777795563</v>
      </c>
      <c r="L2194" s="15">
        <f t="shared" si="77"/>
        <v>4.8465277777795563</v>
      </c>
      <c r="M2194" s="16">
        <f>NETWORKDAYS.INTL(DATE(YEAR(H2194),MONTH(I2194),DAY(H2194)),DATE(YEAR(I2194),MONTH(I2194),DAY(I2194)),1,[1]LISTAFERIADOS!$B$2:$B$194)</f>
        <v>3</v>
      </c>
      <c r="N2194" s="17" t="str">
        <f>CONCATENATE(HOUR(Tabela132[[#This Row],[DATA INICIO]]),":",MINUTE(Tabela132[[#This Row],[DATA INICIO]]))</f>
        <v>18:49</v>
      </c>
      <c r="O2194" s="12"/>
    </row>
    <row r="2195" spans="1:15" ht="51" hidden="1" x14ac:dyDescent="0.25">
      <c r="A2195" s="30" t="s">
        <v>113</v>
      </c>
      <c r="B2195" s="1" t="s">
        <v>1190</v>
      </c>
      <c r="C2195" s="31" t="s">
        <v>222</v>
      </c>
      <c r="D2195" s="11" t="s">
        <v>1157</v>
      </c>
      <c r="E2195" s="59" t="str">
        <f>CONCATENATE(Tabela132[[#This Row],[TRAMITE_SETOR]],"_Atualiz")</f>
        <v xml:space="preserve"> SPO  _Atualiz</v>
      </c>
      <c r="F2195" s="11" t="s">
        <v>1157</v>
      </c>
      <c r="G2195" s="19"/>
      <c r="H2195" s="33">
        <v>42962.630555555559</v>
      </c>
      <c r="I2195" s="33">
        <v>42962.683333333334</v>
      </c>
      <c r="J2195" s="1" t="s">
        <v>1089</v>
      </c>
      <c r="K2195" s="39">
        <f t="shared" si="76"/>
        <v>5.2777777775190771E-2</v>
      </c>
      <c r="L2195" s="15">
        <f t="shared" si="77"/>
        <v>5.2777777775190771E-2</v>
      </c>
      <c r="M2195" s="16">
        <f>NETWORKDAYS.INTL(DATE(YEAR(H2195),MONTH(I2195),DAY(H2195)),DATE(YEAR(I2195),MONTH(I2195),DAY(I2195)),1,[1]LISTAFERIADOS!$B$2:$B$194)</f>
        <v>1</v>
      </c>
      <c r="N2195" s="17" t="str">
        <f>CONCATENATE(HOUR(Tabela132[[#This Row],[DATA INICIO]]),":",MINUTE(Tabela132[[#This Row],[DATA INICIO]]))</f>
        <v>15:8</v>
      </c>
      <c r="O2195" s="12"/>
    </row>
    <row r="2196" spans="1:15" ht="63.75" hidden="1" x14ac:dyDescent="0.25">
      <c r="A2196" s="30" t="s">
        <v>113</v>
      </c>
      <c r="B2196" s="1" t="s">
        <v>1190</v>
      </c>
      <c r="C2196" s="31" t="s">
        <v>222</v>
      </c>
      <c r="D2196" s="11" t="s">
        <v>1167</v>
      </c>
      <c r="E2196" s="59" t="str">
        <f>CONCATENATE(Tabela132[[#This Row],[TRAMITE_SETOR]],"_Atualiz")</f>
        <v xml:space="preserve"> COC  _Atualiz</v>
      </c>
      <c r="F2196" s="11" t="s">
        <v>1167</v>
      </c>
      <c r="G2196" s="19"/>
      <c r="H2196" s="33">
        <v>42962.683333333334</v>
      </c>
      <c r="I2196" s="33">
        <v>42962.73333333333</v>
      </c>
      <c r="J2196" s="1" t="s">
        <v>158</v>
      </c>
      <c r="K2196" s="39">
        <f t="shared" si="76"/>
        <v>4.9999999995634425E-2</v>
      </c>
      <c r="L2196" s="15">
        <f t="shared" si="77"/>
        <v>4.9999999995634425E-2</v>
      </c>
      <c r="M2196" s="16">
        <f>NETWORKDAYS.INTL(DATE(YEAR(H2196),MONTH(I2196),DAY(H2196)),DATE(YEAR(I2196),MONTH(I2196),DAY(I2196)),1,[1]LISTAFERIADOS!$B$2:$B$194)</f>
        <v>1</v>
      </c>
      <c r="N2196" s="17" t="str">
        <f>CONCATENATE(HOUR(Tabela132[[#This Row],[DATA INICIO]]),":",MINUTE(Tabela132[[#This Row],[DATA INICIO]]))</f>
        <v>16:24</v>
      </c>
      <c r="O2196" s="12"/>
    </row>
    <row r="2197" spans="1:15" ht="51" hidden="1" x14ac:dyDescent="0.25">
      <c r="A2197" s="30" t="s">
        <v>113</v>
      </c>
      <c r="B2197" s="1" t="s">
        <v>1190</v>
      </c>
      <c r="C2197" s="31" t="s">
        <v>222</v>
      </c>
      <c r="D2197" s="11" t="s">
        <v>1159</v>
      </c>
      <c r="E2197" s="59" t="str">
        <f>CONCATENATE(Tabela132[[#This Row],[TRAMITE_SETOR]],"_Atualiz")</f>
        <v xml:space="preserve"> SECOFC  _Atualiz</v>
      </c>
      <c r="F2197" s="11" t="s">
        <v>1159</v>
      </c>
      <c r="G2197" s="19"/>
      <c r="H2197" s="33">
        <v>42962.73333333333</v>
      </c>
      <c r="I2197" s="33">
        <v>42962.792361111111</v>
      </c>
      <c r="J2197" s="1" t="s">
        <v>46</v>
      </c>
      <c r="K2197" s="39">
        <f t="shared" si="76"/>
        <v>5.9027777781011537E-2</v>
      </c>
      <c r="L2197" s="15">
        <f t="shared" si="77"/>
        <v>5.9027777781011537E-2</v>
      </c>
      <c r="M2197" s="16">
        <f>NETWORKDAYS.INTL(DATE(YEAR(H2197),MONTH(I2197),DAY(H2197)),DATE(YEAR(I2197),MONTH(I2197),DAY(I2197)),1,[1]LISTAFERIADOS!$B$2:$B$194)</f>
        <v>1</v>
      </c>
      <c r="N2197" s="17" t="str">
        <f>CONCATENATE(HOUR(Tabela132[[#This Row],[DATA INICIO]]),":",MINUTE(Tabela132[[#This Row],[DATA INICIO]]))</f>
        <v>17:36</v>
      </c>
      <c r="O2197" s="12"/>
    </row>
    <row r="2198" spans="1:15" ht="25.5" hidden="1" x14ac:dyDescent="0.25">
      <c r="A2198" s="30" t="s">
        <v>113</v>
      </c>
      <c r="B2198" s="1" t="s">
        <v>1190</v>
      </c>
      <c r="C2198" s="31" t="s">
        <v>222</v>
      </c>
      <c r="D2198" s="11" t="s">
        <v>1156</v>
      </c>
      <c r="E2198" s="59" t="str">
        <f>CONCATENATE(Tabela132[[#This Row],[TRAMITE_SETOR]],"_Atualiz")</f>
        <v xml:space="preserve"> SECGA  _Atualiz</v>
      </c>
      <c r="F2198" s="11" t="s">
        <v>1156</v>
      </c>
      <c r="G2198" s="19"/>
      <c r="H2198" s="33">
        <v>42962.792361111111</v>
      </c>
      <c r="I2198" s="33">
        <v>42962.844444444447</v>
      </c>
      <c r="J2198" s="1" t="s">
        <v>49</v>
      </c>
      <c r="K2198" s="39">
        <f t="shared" si="76"/>
        <v>5.2083333335758653E-2</v>
      </c>
      <c r="L2198" s="15">
        <f t="shared" si="77"/>
        <v>5.2083333335758653E-2</v>
      </c>
      <c r="M2198" s="16">
        <f>NETWORKDAYS.INTL(DATE(YEAR(H2198),MONTH(I2198),DAY(H2198)),DATE(YEAR(I2198),MONTH(I2198),DAY(I2198)),1,[1]LISTAFERIADOS!$B$2:$B$194)</f>
        <v>1</v>
      </c>
      <c r="N2198" s="17" t="str">
        <f>CONCATENATE(HOUR(Tabela132[[#This Row],[DATA INICIO]]),":",MINUTE(Tabela132[[#This Row],[DATA INICIO]]))</f>
        <v>19:1</v>
      </c>
      <c r="O2198" s="12"/>
    </row>
    <row r="2199" spans="1:15" ht="127.5" hidden="1" x14ac:dyDescent="0.25">
      <c r="A2199" s="30" t="s">
        <v>113</v>
      </c>
      <c r="B2199" s="1" t="s">
        <v>1190</v>
      </c>
      <c r="C2199" s="31" t="s">
        <v>222</v>
      </c>
      <c r="D2199" s="11" t="s">
        <v>1161</v>
      </c>
      <c r="E2199" s="59" t="str">
        <f>CONCATENATE(Tabela132[[#This Row],[TRAMITE_SETOR]],"_Atualiz")</f>
        <v xml:space="preserve"> CLC  _Atualiz</v>
      </c>
      <c r="F2199" s="11" t="s">
        <v>1161</v>
      </c>
      <c r="G2199" s="19"/>
      <c r="H2199" s="33">
        <v>42962.844444444447</v>
      </c>
      <c r="I2199" s="33">
        <v>42963.841666666667</v>
      </c>
      <c r="J2199" s="1" t="s">
        <v>1912</v>
      </c>
      <c r="K2199" s="39">
        <f t="shared" si="76"/>
        <v>0.99722222222044365</v>
      </c>
      <c r="L2199" s="15">
        <f t="shared" si="77"/>
        <v>0.99722222222044365</v>
      </c>
      <c r="M2199" s="16">
        <f>NETWORKDAYS.INTL(DATE(YEAR(H2199),MONTH(I2199),DAY(H2199)),DATE(YEAR(I2199),MONTH(I2199),DAY(I2199)),1,[1]LISTAFERIADOS!$B$2:$B$194)</f>
        <v>2</v>
      </c>
      <c r="N2199" s="17" t="str">
        <f>CONCATENATE(HOUR(Tabela132[[#This Row],[DATA INICIO]]),":",MINUTE(Tabela132[[#This Row],[DATA INICIO]]))</f>
        <v>20:16</v>
      </c>
      <c r="O2199" s="12"/>
    </row>
    <row r="2200" spans="1:15" ht="63.75" hidden="1" x14ac:dyDescent="0.25">
      <c r="A2200" s="30" t="s">
        <v>113</v>
      </c>
      <c r="B2200" s="1" t="s">
        <v>1190</v>
      </c>
      <c r="C2200" s="31" t="s">
        <v>222</v>
      </c>
      <c r="D2200" s="11" t="s">
        <v>1162</v>
      </c>
      <c r="E2200" s="59" t="str">
        <f>CONCATENATE(Tabela132[[#This Row],[TRAMITE_SETOR]],"_Atualiz")</f>
        <v xml:space="preserve"> SC  _Atualiz</v>
      </c>
      <c r="F2200" s="11" t="s">
        <v>1162</v>
      </c>
      <c r="G2200" s="19"/>
      <c r="H2200" s="33">
        <v>42963.841666666667</v>
      </c>
      <c r="I2200" s="33">
        <v>42965.7</v>
      </c>
      <c r="J2200" s="1" t="s">
        <v>360</v>
      </c>
      <c r="K2200" s="39">
        <f t="shared" si="76"/>
        <v>1.8583333333299379</v>
      </c>
      <c r="L2200" s="15">
        <f t="shared" si="77"/>
        <v>1.8583333333299379</v>
      </c>
      <c r="M2200" s="16">
        <f>NETWORKDAYS.INTL(DATE(YEAR(H2200),MONTH(I2200),DAY(H2200)),DATE(YEAR(I2200),MONTH(I2200),DAY(I2200)),1,[1]LISTAFERIADOS!$B$2:$B$194)</f>
        <v>3</v>
      </c>
      <c r="N2200" s="17" t="str">
        <f>CONCATENATE(HOUR(Tabela132[[#This Row],[DATA INICIO]]),":",MINUTE(Tabela132[[#This Row],[DATA INICIO]]))</f>
        <v>20:12</v>
      </c>
      <c r="O2200" s="12"/>
    </row>
    <row r="2201" spans="1:15" ht="51" hidden="1" x14ac:dyDescent="0.25">
      <c r="A2201" s="30" t="s">
        <v>113</v>
      </c>
      <c r="B2201" s="1" t="s">
        <v>1190</v>
      </c>
      <c r="C2201" s="31" t="s">
        <v>222</v>
      </c>
      <c r="D2201" s="11" t="s">
        <v>1161</v>
      </c>
      <c r="E2201" s="59" t="str">
        <f>CONCATENATE(Tabela132[[#This Row],[TRAMITE_SETOR]],"_Atualiz")</f>
        <v xml:space="preserve"> CLC  _Atualiz</v>
      </c>
      <c r="F2201" s="11" t="s">
        <v>1161</v>
      </c>
      <c r="G2201" s="19"/>
      <c r="H2201" s="33">
        <v>42965.7</v>
      </c>
      <c r="I2201" s="33">
        <v>42965.913194444445</v>
      </c>
      <c r="J2201" s="1" t="s">
        <v>1913</v>
      </c>
      <c r="K2201" s="39">
        <f t="shared" si="76"/>
        <v>0.21319444444816327</v>
      </c>
      <c r="L2201" s="15">
        <f t="shared" si="77"/>
        <v>0.21319444444816327</v>
      </c>
      <c r="M2201" s="16">
        <f>NETWORKDAYS.INTL(DATE(YEAR(H2201),MONTH(I2201),DAY(H2201)),DATE(YEAR(I2201),MONTH(I2201),DAY(I2201)),1,[1]LISTAFERIADOS!$B$2:$B$194)</f>
        <v>1</v>
      </c>
      <c r="N2201" s="17" t="str">
        <f>CONCATENATE(HOUR(Tabela132[[#This Row],[DATA INICIO]]),":",MINUTE(Tabela132[[#This Row],[DATA INICIO]]))</f>
        <v>16:48</v>
      </c>
      <c r="O2201" s="12"/>
    </row>
    <row r="2202" spans="1:15" ht="76.5" hidden="1" x14ac:dyDescent="0.25">
      <c r="A2202" s="30" t="s">
        <v>113</v>
      </c>
      <c r="B2202" s="1" t="s">
        <v>1190</v>
      </c>
      <c r="C2202" s="31" t="s">
        <v>222</v>
      </c>
      <c r="D2202" s="11" t="s">
        <v>1156</v>
      </c>
      <c r="E2202" s="59" t="str">
        <f>CONCATENATE(Tabela132[[#This Row],[TRAMITE_SETOR]],"_Atualiz")</f>
        <v xml:space="preserve"> SECGA  _Atualiz</v>
      </c>
      <c r="F2202" s="11" t="s">
        <v>1156</v>
      </c>
      <c r="G2202" s="19"/>
      <c r="H2202" s="33">
        <v>42965.913194444445</v>
      </c>
      <c r="I2202" s="33">
        <v>42969.456250000003</v>
      </c>
      <c r="J2202" s="1" t="s">
        <v>1914</v>
      </c>
      <c r="K2202" s="39">
        <f t="shared" si="76"/>
        <v>3.5430555555576575</v>
      </c>
      <c r="L2202" s="15">
        <f t="shared" si="77"/>
        <v>3.5430555555576575</v>
      </c>
      <c r="M2202" s="16">
        <f>NETWORKDAYS.INTL(DATE(YEAR(H2202),MONTH(I2202),DAY(H2202)),DATE(YEAR(I2202),MONTH(I2202),DAY(I2202)),1,[1]LISTAFERIADOS!$B$2:$B$194)</f>
        <v>3</v>
      </c>
      <c r="N2202" s="17" t="str">
        <f>CONCATENATE(HOUR(Tabela132[[#This Row],[DATA INICIO]]),":",MINUTE(Tabela132[[#This Row],[DATA INICIO]]))</f>
        <v>21:55</v>
      </c>
      <c r="O2202" s="12"/>
    </row>
    <row r="2203" spans="1:15" ht="51" hidden="1" x14ac:dyDescent="0.25">
      <c r="A2203" s="30" t="s">
        <v>113</v>
      </c>
      <c r="B2203" s="1" t="s">
        <v>1190</v>
      </c>
      <c r="C2203" s="31" t="s">
        <v>222</v>
      </c>
      <c r="D2203" s="11" t="s">
        <v>1161</v>
      </c>
      <c r="E2203" s="59" t="str">
        <f>CONCATENATE(Tabela132[[#This Row],[TRAMITE_SETOR]],"_Atualiz")</f>
        <v xml:space="preserve"> CLC  _Atualiz</v>
      </c>
      <c r="F2203" s="11" t="s">
        <v>1161</v>
      </c>
      <c r="G2203" s="19"/>
      <c r="H2203" s="33">
        <v>42969.456250000003</v>
      </c>
      <c r="I2203" s="33">
        <v>42970.709027777775</v>
      </c>
      <c r="J2203" s="1" t="s">
        <v>238</v>
      </c>
      <c r="K2203" s="39">
        <f t="shared" si="76"/>
        <v>1.2527777777722804</v>
      </c>
      <c r="L2203" s="15">
        <f t="shared" si="77"/>
        <v>1.2527777777722804</v>
      </c>
      <c r="M2203" s="16">
        <f>NETWORKDAYS.INTL(DATE(YEAR(H2203),MONTH(I2203),DAY(H2203)),DATE(YEAR(I2203),MONTH(I2203),DAY(I2203)),1,[1]LISTAFERIADOS!$B$2:$B$194)</f>
        <v>2</v>
      </c>
      <c r="N2203" s="17" t="str">
        <f>CONCATENATE(HOUR(Tabela132[[#This Row],[DATA INICIO]]),":",MINUTE(Tabela132[[#This Row],[DATA INICIO]]))</f>
        <v>10:57</v>
      </c>
      <c r="O2203" s="12"/>
    </row>
    <row r="2204" spans="1:15" ht="51" hidden="1" x14ac:dyDescent="0.25">
      <c r="A2204" s="30" t="s">
        <v>113</v>
      </c>
      <c r="B2204" s="1" t="s">
        <v>1190</v>
      </c>
      <c r="C2204" s="31" t="s">
        <v>222</v>
      </c>
      <c r="D2204" s="11" t="s">
        <v>1163</v>
      </c>
      <c r="E2204" s="59" t="str">
        <f>CONCATENATE(Tabela132[[#This Row],[TRAMITE_SETOR]],"_Atualiz")</f>
        <v xml:space="preserve"> SLIC  _Atualiz</v>
      </c>
      <c r="F2204" s="11" t="s">
        <v>1163</v>
      </c>
      <c r="G2204" s="19"/>
      <c r="H2204" s="33">
        <v>42970.709027777775</v>
      </c>
      <c r="I2204" s="33">
        <v>42991.69027777778</v>
      </c>
      <c r="J2204" s="1" t="s">
        <v>363</v>
      </c>
      <c r="K2204" s="39">
        <f t="shared" si="76"/>
        <v>20.981250000004366</v>
      </c>
      <c r="L2204" s="15">
        <f t="shared" si="77"/>
        <v>20.981250000004366</v>
      </c>
      <c r="M2204" s="16">
        <f>NETWORKDAYS.INTL(DATE(YEAR(H2204),MONTH(I2204),DAY(H2204)),DATE(YEAR(I2204),MONTH(I2204),DAY(I2204)),1,[1]LISTAFERIADOS!$B$2:$B$194)</f>
        <v>-8</v>
      </c>
      <c r="N2204" s="17" t="str">
        <f>CONCATENATE(HOUR(Tabela132[[#This Row],[DATA INICIO]]),":",MINUTE(Tabela132[[#This Row],[DATA INICIO]]))</f>
        <v>17:1</v>
      </c>
      <c r="O2204" s="12"/>
    </row>
    <row r="2205" spans="1:15" ht="63.75" hidden="1" x14ac:dyDescent="0.25">
      <c r="A2205" s="30" t="s">
        <v>113</v>
      </c>
      <c r="B2205" s="1" t="s">
        <v>1190</v>
      </c>
      <c r="C2205" s="31" t="s">
        <v>222</v>
      </c>
      <c r="D2205" s="11" t="s">
        <v>1164</v>
      </c>
      <c r="E2205" s="59" t="str">
        <f>CONCATENATE(Tabela132[[#This Row],[TRAMITE_SETOR]],"_Atualiz")</f>
        <v xml:space="preserve"> SCON  _Atualiz</v>
      </c>
      <c r="F2205" s="11" t="s">
        <v>1164</v>
      </c>
      <c r="G2205" s="19"/>
      <c r="H2205" s="33">
        <v>42991.69027777778</v>
      </c>
      <c r="I2205" s="33">
        <v>43007.777083333334</v>
      </c>
      <c r="J2205" s="1" t="s">
        <v>1915</v>
      </c>
      <c r="K2205" s="39">
        <f t="shared" si="76"/>
        <v>16.086805555554747</v>
      </c>
      <c r="L2205" s="15">
        <f t="shared" si="77"/>
        <v>16.086805555554747</v>
      </c>
      <c r="M2205" s="16">
        <f>NETWORKDAYS.INTL(DATE(YEAR(H2205),MONTH(I2205),DAY(H2205)),DATE(YEAR(I2205),MONTH(I2205),DAY(I2205)),1,[1]LISTAFERIADOS!$B$2:$B$194)</f>
        <v>13</v>
      </c>
      <c r="N2205" s="17" t="str">
        <f>CONCATENATE(HOUR(Tabela132[[#This Row],[DATA INICIO]]),":",MINUTE(Tabela132[[#This Row],[DATA INICIO]]))</f>
        <v>16:34</v>
      </c>
      <c r="O2205" s="12"/>
    </row>
    <row r="2206" spans="1:15" ht="63.75" hidden="1" x14ac:dyDescent="0.25">
      <c r="A2206" s="30" t="s">
        <v>113</v>
      </c>
      <c r="B2206" s="1" t="s">
        <v>1190</v>
      </c>
      <c r="C2206" s="31" t="s">
        <v>222</v>
      </c>
      <c r="D2206" s="11" t="s">
        <v>1163</v>
      </c>
      <c r="E2206" s="59" t="str">
        <f>CONCATENATE(Tabela132[[#This Row],[TRAMITE_SETOR]],"_Atualiz")</f>
        <v xml:space="preserve"> SLIC  _Atualiz</v>
      </c>
      <c r="F2206" s="11" t="s">
        <v>1163</v>
      </c>
      <c r="G2206" s="19"/>
      <c r="H2206" s="33">
        <v>43007.777083333334</v>
      </c>
      <c r="I2206" s="33">
        <v>43010.580555555556</v>
      </c>
      <c r="J2206" s="1" t="s">
        <v>1916</v>
      </c>
      <c r="K2206" s="39">
        <f t="shared" si="76"/>
        <v>2.8034722222218988</v>
      </c>
      <c r="L2206" s="15">
        <f t="shared" si="77"/>
        <v>2.8034722222218988</v>
      </c>
      <c r="M2206" s="16">
        <f>NETWORKDAYS.INTL(DATE(YEAR(H2206),MONTH(I2206),DAY(H2206)),DATE(YEAR(I2206),MONTH(I2206),DAY(I2206)),1,[1]LISTAFERIADOS!$B$2:$B$194)</f>
        <v>-19</v>
      </c>
      <c r="N2206" s="17" t="str">
        <f>CONCATENATE(HOUR(Tabela132[[#This Row],[DATA INICIO]]),":",MINUTE(Tabela132[[#This Row],[DATA INICIO]]))</f>
        <v>18:39</v>
      </c>
      <c r="O2206" s="12"/>
    </row>
    <row r="2207" spans="1:15" ht="51" hidden="1" x14ac:dyDescent="0.25">
      <c r="A2207" s="30" t="s">
        <v>113</v>
      </c>
      <c r="B2207" s="1" t="s">
        <v>1190</v>
      </c>
      <c r="C2207" s="31" t="s">
        <v>222</v>
      </c>
      <c r="D2207" s="11" t="s">
        <v>1161</v>
      </c>
      <c r="E2207" s="59" t="str">
        <f>CONCATENATE(Tabela132[[#This Row],[TRAMITE_SETOR]],"_Atualiz")</f>
        <v xml:space="preserve"> CLC  _Atualiz</v>
      </c>
      <c r="F2207" s="11" t="s">
        <v>1161</v>
      </c>
      <c r="G2207" s="19"/>
      <c r="H2207" s="33">
        <v>43010.580555555556</v>
      </c>
      <c r="I2207" s="33">
        <v>43011.769444444442</v>
      </c>
      <c r="J2207" s="1" t="s">
        <v>414</v>
      </c>
      <c r="K2207" s="39">
        <f t="shared" si="76"/>
        <v>1.1888888888861402</v>
      </c>
      <c r="L2207" s="15">
        <f t="shared" si="77"/>
        <v>1.1888888888861402</v>
      </c>
      <c r="M2207" s="16">
        <f>NETWORKDAYS.INTL(DATE(YEAR(H2207),MONTH(I2207),DAY(H2207)),DATE(YEAR(I2207),MONTH(I2207),DAY(I2207)),1,[1]LISTAFERIADOS!$B$2:$B$194)</f>
        <v>2</v>
      </c>
      <c r="N2207" s="17" t="str">
        <f>CONCATENATE(HOUR(Tabela132[[#This Row],[DATA INICIO]]),":",MINUTE(Tabela132[[#This Row],[DATA INICIO]]))</f>
        <v>13:56</v>
      </c>
      <c r="O2207" s="12"/>
    </row>
    <row r="2208" spans="1:15" ht="25.5" hidden="1" x14ac:dyDescent="0.25">
      <c r="A2208" s="30" t="s">
        <v>113</v>
      </c>
      <c r="B2208" s="1" t="s">
        <v>1190</v>
      </c>
      <c r="C2208" s="31" t="s">
        <v>222</v>
      </c>
      <c r="D2208" s="11" t="s">
        <v>1156</v>
      </c>
      <c r="E2208" s="59" t="str">
        <f>CONCATENATE(Tabela132[[#This Row],[TRAMITE_SETOR]],"_Atualiz")</f>
        <v xml:space="preserve"> SECGA  _Atualiz</v>
      </c>
      <c r="F2208" s="11" t="s">
        <v>1156</v>
      </c>
      <c r="G2208" s="19"/>
      <c r="H2208" s="33">
        <v>43011.769444444442</v>
      </c>
      <c r="I2208" s="33">
        <v>43012.743055555555</v>
      </c>
      <c r="J2208" s="1" t="s">
        <v>244</v>
      </c>
      <c r="K2208" s="39">
        <f t="shared" si="76"/>
        <v>0.97361111111240461</v>
      </c>
      <c r="L2208" s="15">
        <f t="shared" si="77"/>
        <v>0.97361111111240461</v>
      </c>
      <c r="M2208" s="16">
        <f>NETWORKDAYS.INTL(DATE(YEAR(H2208),MONTH(I2208),DAY(H2208)),DATE(YEAR(I2208),MONTH(I2208),DAY(I2208)),1,[1]LISTAFERIADOS!$B$2:$B$194)</f>
        <v>2</v>
      </c>
      <c r="N2208" s="17" t="str">
        <f>CONCATENATE(HOUR(Tabela132[[#This Row],[DATA INICIO]]),":",MINUTE(Tabela132[[#This Row],[DATA INICIO]]))</f>
        <v>18:28</v>
      </c>
      <c r="O2208" s="12"/>
    </row>
    <row r="2209" spans="1:15" ht="25.5" hidden="1" x14ac:dyDescent="0.25">
      <c r="A2209" s="30" t="s">
        <v>113</v>
      </c>
      <c r="B2209" s="1" t="s">
        <v>1190</v>
      </c>
      <c r="C2209" s="31" t="s">
        <v>222</v>
      </c>
      <c r="D2209" s="11" t="s">
        <v>1165</v>
      </c>
      <c r="E2209" s="59" t="str">
        <f>CONCATENATE(Tabela132[[#This Row],[TRAMITE_SETOR]],"_Atualiz")</f>
        <v xml:space="preserve"> CPL  _Atualiz</v>
      </c>
      <c r="F2209" s="11" t="s">
        <v>1165</v>
      </c>
      <c r="G2209" s="19"/>
      <c r="H2209" s="33">
        <v>43012.743055555555</v>
      </c>
      <c r="I2209" s="33">
        <v>43012.770833333336</v>
      </c>
      <c r="J2209" s="1" t="s">
        <v>1917</v>
      </c>
      <c r="K2209" s="39">
        <f t="shared" si="76"/>
        <v>2.7777777781011537E-2</v>
      </c>
      <c r="L2209" s="15">
        <f t="shared" si="77"/>
        <v>2.7777777781011537E-2</v>
      </c>
      <c r="M2209" s="16">
        <f>NETWORKDAYS.INTL(DATE(YEAR(H2209),MONTH(I2209),DAY(H2209)),DATE(YEAR(I2209),MONTH(I2209),DAY(I2209)),1,[1]LISTAFERIADOS!$B$2:$B$194)</f>
        <v>1</v>
      </c>
      <c r="N2209" s="17" t="str">
        <f>CONCATENATE(HOUR(Tabela132[[#This Row],[DATA INICIO]]),":",MINUTE(Tabela132[[#This Row],[DATA INICIO]]))</f>
        <v>17:50</v>
      </c>
      <c r="O2209" s="12"/>
    </row>
    <row r="2210" spans="1:15" ht="38.25" hidden="1" x14ac:dyDescent="0.25">
      <c r="A2210" s="30" t="s">
        <v>113</v>
      </c>
      <c r="B2210" s="1" t="s">
        <v>1190</v>
      </c>
      <c r="C2210" s="31" t="s">
        <v>222</v>
      </c>
      <c r="D2210" s="11" t="s">
        <v>1166</v>
      </c>
      <c r="E2210" s="59" t="str">
        <f>CONCATENATE(Tabela132[[#This Row],[TRAMITE_SETOR]],"_Atualiz")</f>
        <v xml:space="preserve"> ASSDG  _Atualiz</v>
      </c>
      <c r="F2210" s="11" t="s">
        <v>1166</v>
      </c>
      <c r="G2210" s="19"/>
      <c r="H2210" s="33">
        <v>43012.770833333336</v>
      </c>
      <c r="I2210" s="33">
        <v>43013.763194444444</v>
      </c>
      <c r="J2210" s="1" t="s">
        <v>284</v>
      </c>
      <c r="K2210" s="39">
        <f t="shared" si="76"/>
        <v>0.99236111110803904</v>
      </c>
      <c r="L2210" s="15">
        <f t="shared" si="77"/>
        <v>0.99236111110803904</v>
      </c>
      <c r="M2210" s="16">
        <f>NETWORKDAYS.INTL(DATE(YEAR(H2210),MONTH(I2210),DAY(H2210)),DATE(YEAR(I2210),MONTH(I2210),DAY(I2210)),1,[1]LISTAFERIADOS!$B$2:$B$194)</f>
        <v>2</v>
      </c>
      <c r="N2210" s="17" t="str">
        <f>CONCATENATE(HOUR(Tabela132[[#This Row],[DATA INICIO]]),":",MINUTE(Tabela132[[#This Row],[DATA INICIO]]))</f>
        <v>18:30</v>
      </c>
      <c r="O2210" s="12"/>
    </row>
    <row r="2211" spans="1:15" ht="25.5" hidden="1" x14ac:dyDescent="0.25">
      <c r="A2211" s="30" t="s">
        <v>113</v>
      </c>
      <c r="B2211" s="1" t="s">
        <v>1190</v>
      </c>
      <c r="C2211" s="31" t="s">
        <v>222</v>
      </c>
      <c r="D2211" s="11" t="s">
        <v>1155</v>
      </c>
      <c r="E2211" s="59" t="str">
        <f>CONCATENATE(Tabela132[[#This Row],[TRAMITE_SETOR]],"_Atualiz")</f>
        <v xml:space="preserve"> DG  _Atualiz</v>
      </c>
      <c r="F2211" s="11" t="s">
        <v>1155</v>
      </c>
      <c r="G2211" s="19"/>
      <c r="H2211" s="33">
        <v>43013.763194444444</v>
      </c>
      <c r="I2211" s="33">
        <v>43014.736805555556</v>
      </c>
      <c r="J2211" s="1" t="s">
        <v>98</v>
      </c>
      <c r="K2211" s="39">
        <f t="shared" si="76"/>
        <v>0.97361111111240461</v>
      </c>
      <c r="L2211" s="15">
        <f t="shared" si="77"/>
        <v>0.97361111111240461</v>
      </c>
      <c r="M2211" s="16">
        <f>NETWORKDAYS.INTL(DATE(YEAR(H2211),MONTH(I2211),DAY(H2211)),DATE(YEAR(I2211),MONTH(I2211),DAY(I2211)),1,[1]LISTAFERIADOS!$B$2:$B$194)</f>
        <v>2</v>
      </c>
      <c r="N2211" s="17" t="str">
        <f>CONCATENATE(HOUR(Tabela132[[#This Row],[DATA INICIO]]),":",MINUTE(Tabela132[[#This Row],[DATA INICIO]]))</f>
        <v>18:19</v>
      </c>
      <c r="O2211" s="12"/>
    </row>
    <row r="2212" spans="1:15" ht="38.25" hidden="1" x14ac:dyDescent="0.25">
      <c r="A2212" s="30" t="s">
        <v>113</v>
      </c>
      <c r="B2212" s="1" t="s">
        <v>1190</v>
      </c>
      <c r="C2212" s="31" t="s">
        <v>222</v>
      </c>
      <c r="D2212" s="11" t="s">
        <v>1163</v>
      </c>
      <c r="E2212" s="59" t="str">
        <f>CONCATENATE(Tabela132[[#This Row],[TRAMITE_SETOR]],"_Atualiz")</f>
        <v xml:space="preserve"> SLIC  _Atualiz</v>
      </c>
      <c r="F2212" s="11" t="s">
        <v>1163</v>
      </c>
      <c r="G2212" s="19"/>
      <c r="H2212" s="33">
        <v>43014.736805555556</v>
      </c>
      <c r="I2212" s="33">
        <v>43019.501388888886</v>
      </c>
      <c r="J2212" s="1" t="s">
        <v>249</v>
      </c>
      <c r="K2212" s="39">
        <f t="shared" si="76"/>
        <v>4.7645833333299379</v>
      </c>
      <c r="L2212" s="15">
        <f t="shared" si="77"/>
        <v>4.7645833333299379</v>
      </c>
      <c r="M2212" s="16">
        <f>NETWORKDAYS.INTL(DATE(YEAR(H2212),MONTH(I2212),DAY(H2212)),DATE(YEAR(I2212),MONTH(I2212),DAY(I2212)),1,[1]LISTAFERIADOS!$B$2:$B$194)</f>
        <v>4</v>
      </c>
      <c r="N2212" s="17" t="str">
        <f>CONCATENATE(HOUR(Tabela132[[#This Row],[DATA INICIO]]),":",MINUTE(Tabela132[[#This Row],[DATA INICIO]]))</f>
        <v>17:41</v>
      </c>
      <c r="O2212" s="12"/>
    </row>
    <row r="2213" spans="1:15" ht="25.5" hidden="1" x14ac:dyDescent="0.25">
      <c r="A2213" s="30" t="s">
        <v>113</v>
      </c>
      <c r="B2213" s="1" t="s">
        <v>1190</v>
      </c>
      <c r="C2213" s="31" t="s">
        <v>222</v>
      </c>
      <c r="D2213" s="11" t="s">
        <v>1165</v>
      </c>
      <c r="E2213" s="59" t="str">
        <f>CONCATENATE(Tabela132[[#This Row],[TRAMITE_SETOR]],"_Atualiz")</f>
        <v xml:space="preserve"> CPL  _Atualiz</v>
      </c>
      <c r="F2213" s="11" t="s">
        <v>1165</v>
      </c>
      <c r="G2213" s="19"/>
      <c r="H2213" s="33">
        <v>43019.501388888886</v>
      </c>
      <c r="I2213" s="33">
        <v>43019.577777777777</v>
      </c>
      <c r="J2213" s="1" t="s">
        <v>1918</v>
      </c>
      <c r="K2213" s="39">
        <f t="shared" si="76"/>
        <v>7.6388888890505768E-2</v>
      </c>
      <c r="L2213" s="15">
        <f t="shared" si="77"/>
        <v>7.6388888890505768E-2</v>
      </c>
      <c r="M2213" s="16">
        <f>NETWORKDAYS.INTL(DATE(YEAR(H2213),MONTH(I2213),DAY(H2213)),DATE(YEAR(I2213),MONTH(I2213),DAY(I2213)),1,[1]LISTAFERIADOS!$B$2:$B$194)</f>
        <v>1</v>
      </c>
      <c r="N2213" s="17" t="str">
        <f>CONCATENATE(HOUR(Tabela132[[#This Row],[DATA INICIO]]),":",MINUTE(Tabela132[[#This Row],[DATA INICIO]]))</f>
        <v>12:2</v>
      </c>
      <c r="O2213" s="12"/>
    </row>
    <row r="2214" spans="1:15" ht="25.5" hidden="1" x14ac:dyDescent="0.25">
      <c r="A2214" s="30" t="s">
        <v>113</v>
      </c>
      <c r="B2214" s="1" t="s">
        <v>1190</v>
      </c>
      <c r="C2214" s="31" t="s">
        <v>222</v>
      </c>
      <c r="D2214" s="11" t="s">
        <v>1163</v>
      </c>
      <c r="E2214" s="59" t="str">
        <f>CONCATENATE(Tabela132[[#This Row],[TRAMITE_SETOR]],"_Atualiz")</f>
        <v xml:space="preserve"> SLIC  _Atualiz</v>
      </c>
      <c r="F2214" s="11" t="s">
        <v>1163</v>
      </c>
      <c r="G2214" s="19"/>
      <c r="H2214" s="33">
        <v>43019.577777777777</v>
      </c>
      <c r="I2214" s="33">
        <v>43025.59652777778</v>
      </c>
      <c r="J2214" s="1" t="s">
        <v>251</v>
      </c>
      <c r="K2214" s="39">
        <f t="shared" si="76"/>
        <v>6.0187500000029104</v>
      </c>
      <c r="L2214" s="15">
        <f t="shared" si="77"/>
        <v>6.0187500000029104</v>
      </c>
      <c r="M2214" s="16">
        <f>NETWORKDAYS.INTL(DATE(YEAR(H2214),MONTH(I2214),DAY(H2214)),DATE(YEAR(I2214),MONTH(I2214),DAY(I2214)),1,[1]LISTAFERIADOS!$B$2:$B$194)</f>
        <v>4</v>
      </c>
      <c r="N2214" s="17" t="str">
        <f>CONCATENATE(HOUR(Tabela132[[#This Row],[DATA INICIO]]),":",MINUTE(Tabela132[[#This Row],[DATA INICIO]]))</f>
        <v>13:52</v>
      </c>
      <c r="O2214" s="12"/>
    </row>
    <row r="2215" spans="1:15" ht="38.25" hidden="1" x14ac:dyDescent="0.25">
      <c r="A2215" s="30" t="s">
        <v>113</v>
      </c>
      <c r="B2215" s="1" t="s">
        <v>1190</v>
      </c>
      <c r="C2215" s="31" t="s">
        <v>222</v>
      </c>
      <c r="D2215" s="11" t="s">
        <v>1165</v>
      </c>
      <c r="E2215" s="59" t="str">
        <f>CONCATENATE(Tabela132[[#This Row],[TRAMITE_SETOR]],"_Atualiz")</f>
        <v xml:space="preserve"> CPL  _Atualiz</v>
      </c>
      <c r="F2215" s="11" t="s">
        <v>1165</v>
      </c>
      <c r="G2215" s="19"/>
      <c r="H2215" s="33">
        <v>43025.59652777778</v>
      </c>
      <c r="I2215" s="33">
        <v>43033.59652777778</v>
      </c>
      <c r="J2215" s="1" t="s">
        <v>1919</v>
      </c>
      <c r="K2215" s="39">
        <f t="shared" si="76"/>
        <v>8</v>
      </c>
      <c r="L2215" s="15">
        <f t="shared" si="77"/>
        <v>8</v>
      </c>
      <c r="M2215" s="16">
        <f>NETWORKDAYS.INTL(DATE(YEAR(H2215),MONTH(I2215),DAY(H2215)),DATE(YEAR(I2215),MONTH(I2215),DAY(I2215)),1,[1]LISTAFERIADOS!$B$2:$B$194)</f>
        <v>7</v>
      </c>
      <c r="N2215" s="17" t="str">
        <f>CONCATENATE(HOUR(Tabela132[[#This Row],[DATA INICIO]]),":",MINUTE(Tabela132[[#This Row],[DATA INICIO]]))</f>
        <v>14:19</v>
      </c>
      <c r="O2215" s="12"/>
    </row>
    <row r="2216" spans="1:15" ht="63.75" hidden="1" x14ac:dyDescent="0.25">
      <c r="A2216" s="30" t="s">
        <v>113</v>
      </c>
      <c r="B2216" s="1" t="s">
        <v>1190</v>
      </c>
      <c r="C2216" s="31" t="s">
        <v>222</v>
      </c>
      <c r="D2216" s="11" t="s">
        <v>1163</v>
      </c>
      <c r="E2216" s="59" t="str">
        <f>CONCATENATE(Tabela132[[#This Row],[TRAMITE_SETOR]],"_Atualiz")</f>
        <v xml:space="preserve"> SLIC  _Atualiz</v>
      </c>
      <c r="F2216" s="11" t="s">
        <v>1163</v>
      </c>
      <c r="G2216" s="19"/>
      <c r="H2216" s="33">
        <v>43033.59652777778</v>
      </c>
      <c r="I2216" s="33">
        <v>43033.667361111111</v>
      </c>
      <c r="J2216" s="1" t="s">
        <v>1920</v>
      </c>
      <c r="K2216" s="39">
        <f t="shared" si="76"/>
        <v>7.0833333331393078E-2</v>
      </c>
      <c r="L2216" s="15">
        <f t="shared" si="77"/>
        <v>7.0833333331393078E-2</v>
      </c>
      <c r="M2216" s="16">
        <f>NETWORKDAYS.INTL(DATE(YEAR(H2216),MONTH(I2216),DAY(H2216)),DATE(YEAR(I2216),MONTH(I2216),DAY(I2216)),1,[1]LISTAFERIADOS!$B$2:$B$194)</f>
        <v>1</v>
      </c>
      <c r="N2216" s="17" t="str">
        <f>CONCATENATE(HOUR(Tabela132[[#This Row],[DATA INICIO]]),":",MINUTE(Tabela132[[#This Row],[DATA INICIO]]))</f>
        <v>14:19</v>
      </c>
      <c r="O2216" s="12"/>
    </row>
    <row r="2217" spans="1:15" ht="51" hidden="1" x14ac:dyDescent="0.25">
      <c r="A2217" s="30" t="s">
        <v>113</v>
      </c>
      <c r="B2217" s="1" t="s">
        <v>1190</v>
      </c>
      <c r="C2217" s="31" t="s">
        <v>222</v>
      </c>
      <c r="D2217" s="11" t="s">
        <v>1165</v>
      </c>
      <c r="E2217" s="59" t="str">
        <f>CONCATENATE(Tabela132[[#This Row],[TRAMITE_SETOR]],"_Atualiz")</f>
        <v xml:space="preserve"> CPL  _Atualiz</v>
      </c>
      <c r="F2217" s="11" t="s">
        <v>1165</v>
      </c>
      <c r="G2217" s="19"/>
      <c r="H2217" s="33">
        <v>43033.667361111111</v>
      </c>
      <c r="I2217" s="33">
        <v>43034.604166666664</v>
      </c>
      <c r="J2217" s="1" t="s">
        <v>1921</v>
      </c>
      <c r="K2217" s="39">
        <f t="shared" si="76"/>
        <v>0.93680555555329192</v>
      </c>
      <c r="L2217" s="15">
        <f t="shared" si="77"/>
        <v>0.93680555555329192</v>
      </c>
      <c r="M2217" s="16">
        <f>NETWORKDAYS.INTL(DATE(YEAR(H2217),MONTH(I2217),DAY(H2217)),DATE(YEAR(I2217),MONTH(I2217),DAY(I2217)),1,[1]LISTAFERIADOS!$B$2:$B$194)</f>
        <v>2</v>
      </c>
      <c r="N2217" s="17" t="str">
        <f>CONCATENATE(HOUR(Tabela132[[#This Row],[DATA INICIO]]),":",MINUTE(Tabela132[[#This Row],[DATA INICIO]]))</f>
        <v>16:1</v>
      </c>
      <c r="O2217" s="12"/>
    </row>
    <row r="2218" spans="1:15" ht="51" hidden="1" x14ac:dyDescent="0.25">
      <c r="A2218" s="30" t="s">
        <v>113</v>
      </c>
      <c r="B2218" s="1" t="s">
        <v>1190</v>
      </c>
      <c r="C2218" s="31" t="s">
        <v>222</v>
      </c>
      <c r="D2218" s="11" t="s">
        <v>1166</v>
      </c>
      <c r="E2218" s="59" t="str">
        <f>CONCATENATE(Tabela132[[#This Row],[TRAMITE_SETOR]],"_Atualiz")</f>
        <v xml:space="preserve"> ASSDG  _Atualiz</v>
      </c>
      <c r="F2218" s="11" t="s">
        <v>1166</v>
      </c>
      <c r="G2218" s="19"/>
      <c r="H2218" s="33">
        <v>43034.604166666664</v>
      </c>
      <c r="I2218" s="33">
        <v>43034.665972222225</v>
      </c>
      <c r="J2218" s="1" t="s">
        <v>440</v>
      </c>
      <c r="K2218" s="39">
        <f t="shared" si="76"/>
        <v>6.1805555560567882E-2</v>
      </c>
      <c r="L2218" s="15">
        <f t="shared" si="77"/>
        <v>6.1805555560567882E-2</v>
      </c>
      <c r="M2218" s="16">
        <f>NETWORKDAYS.INTL(DATE(YEAR(H2218),MONTH(I2218),DAY(H2218)),DATE(YEAR(I2218),MONTH(I2218),DAY(I2218)),1,[1]LISTAFERIADOS!$B$2:$B$194)</f>
        <v>1</v>
      </c>
      <c r="N2218" s="17" t="str">
        <f>CONCATENATE(HOUR(Tabela132[[#This Row],[DATA INICIO]]),":",MINUTE(Tabela132[[#This Row],[DATA INICIO]]))</f>
        <v>14:30</v>
      </c>
      <c r="O2218" s="12"/>
    </row>
    <row r="2219" spans="1:15" ht="25.5" hidden="1" x14ac:dyDescent="0.25">
      <c r="A2219" s="30" t="s">
        <v>113</v>
      </c>
      <c r="B2219" s="1" t="s">
        <v>1190</v>
      </c>
      <c r="C2219" s="31" t="s">
        <v>222</v>
      </c>
      <c r="D2219" s="11" t="s">
        <v>1189</v>
      </c>
      <c r="E2219" s="59" t="str">
        <f>CONCATENATE(Tabela132[[#This Row],[TRAMITE_SETOR]],"_Atualiz")</f>
        <v xml:space="preserve"> GABDG  _Atualiz</v>
      </c>
      <c r="F2219" s="11" t="s">
        <v>1189</v>
      </c>
      <c r="G2219" s="19"/>
      <c r="H2219" s="33">
        <v>43034.665972222225</v>
      </c>
      <c r="I2219" s="33">
        <v>43039.621527777781</v>
      </c>
      <c r="J2219" s="1" t="s">
        <v>98</v>
      </c>
      <c r="K2219" s="39">
        <f t="shared" ref="K2219:K2282" si="78">IF(OR(H2219="-",I2219="-"),0,I2219-H2219)</f>
        <v>4.9555555555562023</v>
      </c>
      <c r="L2219" s="15">
        <f t="shared" ref="L2219:L2282" si="79">K2219</f>
        <v>4.9555555555562023</v>
      </c>
      <c r="M2219" s="16">
        <f>NETWORKDAYS.INTL(DATE(YEAR(H2219),MONTH(I2219),DAY(H2219)),DATE(YEAR(I2219),MONTH(I2219),DAY(I2219)),1,[1]LISTAFERIADOS!$B$2:$B$194)</f>
        <v>4</v>
      </c>
      <c r="N2219" s="17" t="str">
        <f>CONCATENATE(HOUR(Tabela132[[#This Row],[DATA INICIO]]),":",MINUTE(Tabela132[[#This Row],[DATA INICIO]]))</f>
        <v>15:59</v>
      </c>
      <c r="O2219" s="12"/>
    </row>
    <row r="2220" spans="1:15" ht="25.5" hidden="1" x14ac:dyDescent="0.25">
      <c r="A2220" s="34" t="s">
        <v>113</v>
      </c>
      <c r="B2220" s="38" t="s">
        <v>1190</v>
      </c>
      <c r="C2220" s="36" t="s">
        <v>222</v>
      </c>
      <c r="D2220" s="11" t="s">
        <v>1167</v>
      </c>
      <c r="E2220" s="60" t="str">
        <f>CONCATENATE(Tabela132[[#This Row],[TRAMITE_SETOR]],"_Atualiz")</f>
        <v xml:space="preserve"> COC  _Atualiz</v>
      </c>
      <c r="F2220" s="11" t="s">
        <v>1167</v>
      </c>
      <c r="G2220" s="19"/>
      <c r="H2220" s="37">
        <v>43039.621527777781</v>
      </c>
      <c r="I2220" s="37">
        <v>43039.665277777778</v>
      </c>
      <c r="J2220" s="38" t="s">
        <v>452</v>
      </c>
      <c r="K2220" s="39">
        <f t="shared" si="78"/>
        <v>4.3749999997089617E-2</v>
      </c>
      <c r="L2220" s="44">
        <f t="shared" si="79"/>
        <v>4.3749999997089617E-2</v>
      </c>
      <c r="M2220" s="16">
        <f>NETWORKDAYS.INTL(DATE(YEAR(H2220),MONTH(I2220),DAY(H2220)),DATE(YEAR(I2220),MONTH(I2220),DAY(I2220)),1,[1]LISTAFERIADOS!$B$2:$B$194)</f>
        <v>1</v>
      </c>
      <c r="N2220" s="17" t="str">
        <f>CONCATENATE(HOUR(Tabela132[[#This Row],[DATA INICIO]]),":",MINUTE(Tabela132[[#This Row],[DATA INICIO]]))</f>
        <v>14:55</v>
      </c>
      <c r="O2220" s="12"/>
    </row>
    <row r="2221" spans="1:15" hidden="1" x14ac:dyDescent="0.25">
      <c r="A2221" s="30" t="s">
        <v>113</v>
      </c>
      <c r="B2221" s="1" t="s">
        <v>1192</v>
      </c>
      <c r="C2221" s="31" t="s">
        <v>666</v>
      </c>
      <c r="D2221" s="11" t="s">
        <v>1191</v>
      </c>
      <c r="E2221" s="59" t="str">
        <f>CONCATENATE(Tabela132[[#This Row],[TRAMITE_SETOR]],"_Atualiz")</f>
        <v>SMIC_Atualiz</v>
      </c>
      <c r="F2221" s="11" t="s">
        <v>303</v>
      </c>
      <c r="G2221" s="19" t="s">
        <v>26</v>
      </c>
      <c r="H2221" s="33" t="s">
        <v>20</v>
      </c>
      <c r="I2221" s="33">
        <v>42843.546527777777</v>
      </c>
      <c r="J2221" s="1"/>
      <c r="K2221" s="39">
        <f t="shared" si="78"/>
        <v>0</v>
      </c>
      <c r="L2221" s="15">
        <f t="shared" si="79"/>
        <v>0</v>
      </c>
      <c r="M2221" s="16" t="e">
        <f>NETWORKDAYS.INTL(DATE(YEAR(H2221),MONTH(I2221),DAY(H2221)),DATE(YEAR(I2221),MONTH(I2221),DAY(I2221)),1,[1]LISTAFERIADOS!$B$2:$B$194)</f>
        <v>#VALUE!</v>
      </c>
      <c r="N2221" s="17" t="e">
        <f>CONCATENATE(HOUR(Tabela132[[#This Row],[DATA INICIO]]),":",MINUTE(Tabela132[[#This Row],[DATA INICIO]]))</f>
        <v>#VALUE!</v>
      </c>
      <c r="O2221" s="12"/>
    </row>
    <row r="2222" spans="1:15" hidden="1" x14ac:dyDescent="0.25">
      <c r="A2222" s="30" t="s">
        <v>113</v>
      </c>
      <c r="B2222" s="1" t="s">
        <v>1192</v>
      </c>
      <c r="C2222" s="31" t="s">
        <v>666</v>
      </c>
      <c r="D2222" s="11" t="s">
        <v>1148</v>
      </c>
      <c r="E2222" s="59" t="str">
        <f>CONCATENATE(Tabela132[[#This Row],[TRAMITE_SETOR]],"_Atualiz")</f>
        <v>CIP_Atualiz</v>
      </c>
      <c r="F2222" s="12" t="s">
        <v>29</v>
      </c>
      <c r="G2222" s="19" t="s">
        <v>26</v>
      </c>
      <c r="H2222" s="33">
        <v>42843.546527777777</v>
      </c>
      <c r="I2222" s="33">
        <v>42859.723611111112</v>
      </c>
      <c r="J2222" s="1"/>
      <c r="K2222" s="39">
        <f t="shared" si="78"/>
        <v>16.177083333335759</v>
      </c>
      <c r="L2222" s="15">
        <f t="shared" si="79"/>
        <v>16.177083333335759</v>
      </c>
      <c r="M2222" s="16">
        <f>NETWORKDAYS.INTL(DATE(YEAR(H2222),MONTH(I2222),DAY(H2222)),DATE(YEAR(I2222),MONTH(I2222),DAY(I2222)),1,[1]LISTAFERIADOS!$B$2:$B$194)</f>
        <v>-11</v>
      </c>
      <c r="N2222" s="17" t="str">
        <f>CONCATENATE(HOUR(Tabela132[[#This Row],[DATA INICIO]]),":",MINUTE(Tabela132[[#This Row],[DATA INICIO]]))</f>
        <v>13:7</v>
      </c>
      <c r="O2222" s="12"/>
    </row>
    <row r="2223" spans="1:15" hidden="1" x14ac:dyDescent="0.25">
      <c r="A2223" s="30" t="s">
        <v>113</v>
      </c>
      <c r="B2223" s="1" t="s">
        <v>1192</v>
      </c>
      <c r="C2223" s="31" t="s">
        <v>666</v>
      </c>
      <c r="D2223" s="11" t="s">
        <v>1149</v>
      </c>
      <c r="E2223" s="59" t="str">
        <f>CONCATENATE(Tabela132[[#This Row],[TRAMITE_SETOR]],"_Atualiz")</f>
        <v>SECGS_Atualiz</v>
      </c>
      <c r="F2223" s="12" t="s">
        <v>115</v>
      </c>
      <c r="G2223" s="19" t="s">
        <v>26</v>
      </c>
      <c r="H2223" s="33">
        <v>42843.546527777777</v>
      </c>
      <c r="I2223" s="33">
        <v>42863.804166666669</v>
      </c>
      <c r="J2223" s="1"/>
      <c r="K2223" s="39">
        <f t="shared" si="78"/>
        <v>20.257638888891961</v>
      </c>
      <c r="L2223" s="15">
        <f t="shared" si="79"/>
        <v>20.257638888891961</v>
      </c>
      <c r="M2223" s="16">
        <f>NETWORKDAYS.INTL(DATE(YEAR(H2223),MONTH(I2223),DAY(H2223)),DATE(YEAR(I2223),MONTH(I2223),DAY(I2223)),1,[1]LISTAFERIADOS!$B$2:$B$194)</f>
        <v>-9</v>
      </c>
      <c r="N2223" s="17" t="str">
        <f>CONCATENATE(HOUR(Tabela132[[#This Row],[DATA INICIO]]),":",MINUTE(Tabela132[[#This Row],[DATA INICIO]]))</f>
        <v>13:7</v>
      </c>
      <c r="O2223" s="12"/>
    </row>
    <row r="2224" spans="1:15" hidden="1" x14ac:dyDescent="0.25">
      <c r="A2224" s="30" t="s">
        <v>113</v>
      </c>
      <c r="B2224" s="1" t="s">
        <v>1192</v>
      </c>
      <c r="C2224" s="31" t="s">
        <v>666</v>
      </c>
      <c r="D2224" s="11" t="s">
        <v>1191</v>
      </c>
      <c r="E2224" s="59" t="str">
        <f>CONCATENATE(Tabela132[[#This Row],[TRAMITE_SETOR]],"_Atualiz")</f>
        <v>SMIC_Atualiz</v>
      </c>
      <c r="F2224" s="11" t="s">
        <v>303</v>
      </c>
      <c r="G2224" s="19" t="s">
        <v>26</v>
      </c>
      <c r="H2224" s="33">
        <v>42863.804166666669</v>
      </c>
      <c r="I2224" s="33">
        <v>42886.556250000001</v>
      </c>
      <c r="J2224" s="1"/>
      <c r="K2224" s="39">
        <f t="shared" si="78"/>
        <v>22.752083333332848</v>
      </c>
      <c r="L2224" s="15">
        <f t="shared" si="79"/>
        <v>22.752083333332848</v>
      </c>
      <c r="M2224" s="16">
        <f>NETWORKDAYS.INTL(DATE(YEAR(H2224),MONTH(I2224),DAY(H2224)),DATE(YEAR(I2224),MONTH(I2224),DAY(I2224)),1,[1]LISTAFERIADOS!$B$2:$B$194)</f>
        <v>18</v>
      </c>
      <c r="N2224" s="17" t="str">
        <f>CONCATENATE(HOUR(Tabela132[[#This Row],[DATA INICIO]]),":",MINUTE(Tabela132[[#This Row],[DATA INICIO]]))</f>
        <v>19:18</v>
      </c>
      <c r="O2224" s="12"/>
    </row>
    <row r="2225" spans="1:15" hidden="1" x14ac:dyDescent="0.25">
      <c r="A2225" s="30" t="s">
        <v>113</v>
      </c>
      <c r="B2225" s="1" t="s">
        <v>1192</v>
      </c>
      <c r="C2225" s="31" t="s">
        <v>666</v>
      </c>
      <c r="D2225" s="11" t="s">
        <v>1148</v>
      </c>
      <c r="E2225" s="59" t="str">
        <f>CONCATENATE(Tabela132[[#This Row],[TRAMITE_SETOR]],"_Atualiz")</f>
        <v>CIP_Atualiz</v>
      </c>
      <c r="F2225" s="12" t="s">
        <v>29</v>
      </c>
      <c r="G2225" s="19" t="s">
        <v>26</v>
      </c>
      <c r="H2225" s="33">
        <v>42886.556250000001</v>
      </c>
      <c r="I2225" s="33">
        <v>42886.76458333333</v>
      </c>
      <c r="J2225" s="1"/>
      <c r="K2225" s="39">
        <f t="shared" si="78"/>
        <v>0.20833333332848269</v>
      </c>
      <c r="L2225" s="15">
        <f t="shared" si="79"/>
        <v>0.20833333332848269</v>
      </c>
      <c r="M2225" s="16">
        <f>NETWORKDAYS.INTL(DATE(YEAR(H2225),MONTH(I2225),DAY(H2225)),DATE(YEAR(I2225),MONTH(I2225),DAY(I2225)),1,[1]LISTAFERIADOS!$B$2:$B$194)</f>
        <v>1</v>
      </c>
      <c r="N2225" s="17" t="str">
        <f>CONCATENATE(HOUR(Tabela132[[#This Row],[DATA INICIO]]),":",MINUTE(Tabela132[[#This Row],[DATA INICIO]]))</f>
        <v>13:21</v>
      </c>
      <c r="O2225" s="12"/>
    </row>
    <row r="2226" spans="1:15" hidden="1" x14ac:dyDescent="0.25">
      <c r="A2226" s="30" t="s">
        <v>113</v>
      </c>
      <c r="B2226" s="1" t="s">
        <v>1192</v>
      </c>
      <c r="C2226" s="31" t="s">
        <v>666</v>
      </c>
      <c r="D2226" s="11" t="s">
        <v>1149</v>
      </c>
      <c r="E2226" s="59" t="str">
        <f>CONCATENATE(Tabela132[[#This Row],[TRAMITE_SETOR]],"_Atualiz")</f>
        <v>SECGS_Atualiz</v>
      </c>
      <c r="F2226" s="12" t="s">
        <v>115</v>
      </c>
      <c r="G2226" s="19" t="s">
        <v>26</v>
      </c>
      <c r="H2226" s="33">
        <v>42886.556250000001</v>
      </c>
      <c r="I2226" s="33">
        <v>42893.569444444445</v>
      </c>
      <c r="J2226" s="1"/>
      <c r="K2226" s="39">
        <f t="shared" si="78"/>
        <v>7.0131944444437977</v>
      </c>
      <c r="L2226" s="15">
        <f t="shared" si="79"/>
        <v>7.0131944444437977</v>
      </c>
      <c r="M2226" s="16">
        <f>NETWORKDAYS.INTL(DATE(YEAR(H2226),MONTH(I2226),DAY(H2226)),DATE(YEAR(I2226),MONTH(I2226),DAY(I2226)),1,[1]LISTAFERIADOS!$B$2:$B$194)</f>
        <v>-17</v>
      </c>
      <c r="N2226" s="17" t="str">
        <f>CONCATENATE(HOUR(Tabela132[[#This Row],[DATA INICIO]]),":",MINUTE(Tabela132[[#This Row],[DATA INICIO]]))</f>
        <v>13:21</v>
      </c>
      <c r="O2226" s="12"/>
    </row>
    <row r="2227" spans="1:15" hidden="1" x14ac:dyDescent="0.25">
      <c r="A2227" s="30" t="s">
        <v>113</v>
      </c>
      <c r="B2227" s="1" t="s">
        <v>1192</v>
      </c>
      <c r="C2227" s="31" t="s">
        <v>666</v>
      </c>
      <c r="D2227" s="11" t="s">
        <v>1191</v>
      </c>
      <c r="E2227" s="59" t="str">
        <f>CONCATENATE(Tabela132[[#This Row],[TRAMITE_SETOR]],"_Atualiz")</f>
        <v>SMIC_Atualiz</v>
      </c>
      <c r="F2227" s="11" t="s">
        <v>303</v>
      </c>
      <c r="G2227" s="19" t="s">
        <v>26</v>
      </c>
      <c r="H2227" s="33">
        <v>42893.569444444445</v>
      </c>
      <c r="I2227" s="33">
        <v>42895.773611111108</v>
      </c>
      <c r="J2227" s="1"/>
      <c r="K2227" s="39">
        <f t="shared" si="78"/>
        <v>2.2041666666627862</v>
      </c>
      <c r="L2227" s="15">
        <f t="shared" si="79"/>
        <v>2.2041666666627862</v>
      </c>
      <c r="M2227" s="16">
        <f>NETWORKDAYS.INTL(DATE(YEAR(H2227),MONTH(I2227),DAY(H2227)),DATE(YEAR(I2227),MONTH(I2227),DAY(I2227)),1,[1]LISTAFERIADOS!$B$2:$B$194)</f>
        <v>3</v>
      </c>
      <c r="N2227" s="17" t="str">
        <f>CONCATENATE(HOUR(Tabela132[[#This Row],[DATA INICIO]]),":",MINUTE(Tabela132[[#This Row],[DATA INICIO]]))</f>
        <v>13:40</v>
      </c>
      <c r="O2227" s="12"/>
    </row>
    <row r="2228" spans="1:15" hidden="1" x14ac:dyDescent="0.25">
      <c r="A2228" s="30" t="s">
        <v>113</v>
      </c>
      <c r="B2228" s="1" t="s">
        <v>1192</v>
      </c>
      <c r="C2228" s="31" t="s">
        <v>666</v>
      </c>
      <c r="D2228" s="11" t="s">
        <v>1148</v>
      </c>
      <c r="E2228" s="59" t="str">
        <f>CONCATENATE(Tabela132[[#This Row],[TRAMITE_SETOR]],"_Atualiz")</f>
        <v>CIP_Atualiz</v>
      </c>
      <c r="F2228" s="12" t="s">
        <v>29</v>
      </c>
      <c r="G2228" s="19" t="s">
        <v>26</v>
      </c>
      <c r="H2228" s="33">
        <v>42895.773611111108</v>
      </c>
      <c r="I2228" s="33">
        <v>42898.804166666669</v>
      </c>
      <c r="J2228" s="1"/>
      <c r="K2228" s="39">
        <f t="shared" si="78"/>
        <v>3.0305555555605679</v>
      </c>
      <c r="L2228" s="132">
        <f t="shared" si="79"/>
        <v>3.0305555555605679</v>
      </c>
      <c r="M2228" s="16">
        <f>NETWORKDAYS.INTL(DATE(YEAR(H2228),MONTH(I2228),DAY(H2228)),DATE(YEAR(I2228),MONTH(I2228),DAY(I2228)),1,[1]LISTAFERIADOS!$B$2:$B$194)</f>
        <v>2</v>
      </c>
      <c r="N2228" s="17" t="str">
        <f>CONCATENATE(HOUR(Tabela132[[#This Row],[DATA INICIO]]),":",MINUTE(Tabela132[[#This Row],[DATA INICIO]]))</f>
        <v>18:34</v>
      </c>
      <c r="O2228" s="12"/>
    </row>
    <row r="2229" spans="1:15" hidden="1" x14ac:dyDescent="0.25">
      <c r="A2229" s="30" t="s">
        <v>113</v>
      </c>
      <c r="B2229" s="1" t="s">
        <v>1192</v>
      </c>
      <c r="C2229" s="31" t="s">
        <v>666</v>
      </c>
      <c r="D2229" s="11" t="s">
        <v>1149</v>
      </c>
      <c r="E2229" s="59" t="str">
        <f>CONCATENATE(Tabela132[[#This Row],[TRAMITE_SETOR]],"_Atualiz")</f>
        <v>SECGS_Atualiz</v>
      </c>
      <c r="F2229" s="12" t="s">
        <v>115</v>
      </c>
      <c r="G2229" s="19" t="s">
        <v>26</v>
      </c>
      <c r="H2229" s="33">
        <v>42898.804166666669</v>
      </c>
      <c r="I2229" s="33">
        <v>42900.512499999997</v>
      </c>
      <c r="J2229" s="1"/>
      <c r="K2229" s="39">
        <f t="shared" si="78"/>
        <v>1.7083333333284827</v>
      </c>
      <c r="L2229" s="15">
        <f t="shared" si="79"/>
        <v>1.7083333333284827</v>
      </c>
      <c r="M2229" s="16">
        <f>NETWORKDAYS.INTL(DATE(YEAR(H2229),MONTH(I2229),DAY(H2229)),DATE(YEAR(I2229),MONTH(I2229),DAY(I2229)),1,[1]LISTAFERIADOS!$B$2:$B$194)</f>
        <v>3</v>
      </c>
      <c r="N2229" s="17" t="str">
        <f>CONCATENATE(HOUR(Tabela132[[#This Row],[DATA INICIO]]),":",MINUTE(Tabela132[[#This Row],[DATA INICIO]]))</f>
        <v>19:18</v>
      </c>
      <c r="O2229" s="12"/>
    </row>
    <row r="2230" spans="1:15" ht="25.5" hidden="1" x14ac:dyDescent="0.25">
      <c r="A2230" s="30" t="s">
        <v>113</v>
      </c>
      <c r="B2230" s="1" t="s">
        <v>1192</v>
      </c>
      <c r="C2230" s="31" t="s">
        <v>666</v>
      </c>
      <c r="D2230" s="11" t="s">
        <v>1156</v>
      </c>
      <c r="E2230" s="59" t="str">
        <f>CONCATENATE(Tabela132[[#This Row],[TRAMITE_SETOR]],"_Atualiz")</f>
        <v xml:space="preserve"> SECGA  _Atualiz</v>
      </c>
      <c r="F2230" s="11" t="s">
        <v>1156</v>
      </c>
      <c r="G2230" s="19"/>
      <c r="H2230" s="33">
        <v>42900.512499999997</v>
      </c>
      <c r="I2230" s="33">
        <v>42902.715277777781</v>
      </c>
      <c r="J2230" s="1"/>
      <c r="K2230" s="39">
        <f t="shared" si="78"/>
        <v>2.2027777777839219</v>
      </c>
      <c r="L2230" s="15">
        <f t="shared" si="79"/>
        <v>2.2027777777839219</v>
      </c>
      <c r="M2230" s="16">
        <f>NETWORKDAYS.INTL(DATE(YEAR(H2230),MONTH(I2230),DAY(H2230)),DATE(YEAR(I2230),MONTH(I2230),DAY(I2230)),1,[1]LISTAFERIADOS!$B$2:$B$194)</f>
        <v>2</v>
      </c>
      <c r="N2230" s="17" t="str">
        <f>CONCATENATE(HOUR(Tabela132[[#This Row],[DATA INICIO]]),":",MINUTE(Tabela132[[#This Row],[DATA INICIO]]))</f>
        <v>12:18</v>
      </c>
      <c r="O2230" s="12"/>
    </row>
    <row r="2231" spans="1:15" hidden="1" x14ac:dyDescent="0.25">
      <c r="A2231" s="30" t="s">
        <v>113</v>
      </c>
      <c r="B2231" s="1" t="s">
        <v>1192</v>
      </c>
      <c r="C2231" s="31" t="s">
        <v>666</v>
      </c>
      <c r="D2231" s="11" t="s">
        <v>1161</v>
      </c>
      <c r="E2231" s="59" t="str">
        <f>CONCATENATE(Tabela132[[#This Row],[TRAMITE_SETOR]],"_Atualiz")</f>
        <v xml:space="preserve"> CLC  _Atualiz</v>
      </c>
      <c r="F2231" s="11" t="s">
        <v>1161</v>
      </c>
      <c r="G2231" s="19"/>
      <c r="H2231" s="33">
        <v>42902.715277777781</v>
      </c>
      <c r="I2231" s="33">
        <v>42905.760416666664</v>
      </c>
      <c r="J2231" s="1"/>
      <c r="K2231" s="39">
        <f t="shared" si="78"/>
        <v>3.0451388888832298</v>
      </c>
      <c r="L2231" s="15">
        <f t="shared" si="79"/>
        <v>3.0451388888832298</v>
      </c>
      <c r="M2231" s="16">
        <f>NETWORKDAYS.INTL(DATE(YEAR(H2231),MONTH(I2231),DAY(H2231)),DATE(YEAR(I2231),MONTH(I2231),DAY(I2231)),1,[1]LISTAFERIADOS!$B$2:$B$194)</f>
        <v>2</v>
      </c>
      <c r="N2231" s="17" t="str">
        <f>CONCATENATE(HOUR(Tabela132[[#This Row],[DATA INICIO]]),":",MINUTE(Tabela132[[#This Row],[DATA INICIO]]))</f>
        <v>17:10</v>
      </c>
      <c r="O2231" s="12"/>
    </row>
    <row r="2232" spans="1:15" ht="25.5" hidden="1" x14ac:dyDescent="0.25">
      <c r="A2232" s="30" t="s">
        <v>113</v>
      </c>
      <c r="B2232" s="1" t="s">
        <v>1192</v>
      </c>
      <c r="C2232" s="31" t="s">
        <v>666</v>
      </c>
      <c r="D2232" s="11" t="s">
        <v>1183</v>
      </c>
      <c r="E2232" s="59" t="str">
        <f>CONCATENATE(Tabela132[[#This Row],[TRAMITE_SETOR]],"_Atualiz")</f>
        <v xml:space="preserve"> SASAC  _Atualiz</v>
      </c>
      <c r="F2232" s="11" t="s">
        <v>1183</v>
      </c>
      <c r="G2232" s="19"/>
      <c r="H2232" s="33">
        <v>42905.760416666664</v>
      </c>
      <c r="I2232" s="33">
        <v>42908.752083333333</v>
      </c>
      <c r="J2232" s="1"/>
      <c r="K2232" s="39">
        <f t="shared" si="78"/>
        <v>2.9916666666686069</v>
      </c>
      <c r="L2232" s="15">
        <f t="shared" si="79"/>
        <v>2.9916666666686069</v>
      </c>
      <c r="M2232" s="16">
        <f>NETWORKDAYS.INTL(DATE(YEAR(H2232),MONTH(I2232),DAY(H2232)),DATE(YEAR(I2232),MONTH(I2232),DAY(I2232)),1,[1]LISTAFERIADOS!$B$2:$B$194)</f>
        <v>4</v>
      </c>
      <c r="N2232" s="17" t="str">
        <f>CONCATENATE(HOUR(Tabela132[[#This Row],[DATA INICIO]]),":",MINUTE(Tabela132[[#This Row],[DATA INICIO]]))</f>
        <v>18:15</v>
      </c>
      <c r="O2232" s="12"/>
    </row>
    <row r="2233" spans="1:15" hidden="1" x14ac:dyDescent="0.25">
      <c r="A2233" s="30" t="s">
        <v>113</v>
      </c>
      <c r="B2233" s="1" t="s">
        <v>1192</v>
      </c>
      <c r="C2233" s="31" t="s">
        <v>666</v>
      </c>
      <c r="D2233" s="11" t="s">
        <v>1162</v>
      </c>
      <c r="E2233" s="59" t="str">
        <f>CONCATENATE(Tabela132[[#This Row],[TRAMITE_SETOR]],"_Atualiz")</f>
        <v xml:space="preserve"> SC  _Atualiz</v>
      </c>
      <c r="F2233" s="11" t="s">
        <v>1162</v>
      </c>
      <c r="G2233" s="19"/>
      <c r="H2233" s="33">
        <v>42905.760416666664</v>
      </c>
      <c r="I2233" s="33">
        <v>42909.67291666667</v>
      </c>
      <c r="J2233" s="1"/>
      <c r="K2233" s="39">
        <f t="shared" si="78"/>
        <v>3.9125000000058208</v>
      </c>
      <c r="L2233" s="15">
        <f t="shared" si="79"/>
        <v>3.9125000000058208</v>
      </c>
      <c r="M2233" s="16">
        <f>NETWORKDAYS.INTL(DATE(YEAR(H2233),MONTH(I2233),DAY(H2233)),DATE(YEAR(I2233),MONTH(I2233),DAY(I2233)),1,[1]LISTAFERIADOS!$B$2:$B$194)</f>
        <v>5</v>
      </c>
      <c r="N2233" s="17" t="str">
        <f>CONCATENATE(HOUR(Tabela132[[#This Row],[DATA INICIO]]),":",MINUTE(Tabela132[[#This Row],[DATA INICIO]]))</f>
        <v>18:15</v>
      </c>
      <c r="O2233" s="12"/>
    </row>
    <row r="2234" spans="1:15" hidden="1" x14ac:dyDescent="0.25">
      <c r="A2234" s="30" t="s">
        <v>113</v>
      </c>
      <c r="B2234" s="1" t="s">
        <v>1192</v>
      </c>
      <c r="C2234" s="31" t="s">
        <v>666</v>
      </c>
      <c r="D2234" s="11" t="s">
        <v>1161</v>
      </c>
      <c r="E2234" s="59" t="str">
        <f>CONCATENATE(Tabela132[[#This Row],[TRAMITE_SETOR]],"_Atualiz")</f>
        <v xml:space="preserve"> CLC  _Atualiz</v>
      </c>
      <c r="F2234" s="11" t="s">
        <v>1161</v>
      </c>
      <c r="G2234" s="19"/>
      <c r="H2234" s="33">
        <v>42909.67291666667</v>
      </c>
      <c r="I2234" s="33">
        <v>42909.706250000003</v>
      </c>
      <c r="J2234" s="1"/>
      <c r="K2234" s="39">
        <f t="shared" si="78"/>
        <v>3.3333333332848269E-2</v>
      </c>
      <c r="L2234" s="15">
        <f t="shared" si="79"/>
        <v>3.3333333332848269E-2</v>
      </c>
      <c r="M2234" s="16">
        <f>NETWORKDAYS.INTL(DATE(YEAR(H2234),MONTH(I2234),DAY(H2234)),DATE(YEAR(I2234),MONTH(I2234),DAY(I2234)),1,[1]LISTAFERIADOS!$B$2:$B$194)</f>
        <v>1</v>
      </c>
      <c r="N2234" s="17" t="str">
        <f>CONCATENATE(HOUR(Tabela132[[#This Row],[DATA INICIO]]),":",MINUTE(Tabela132[[#This Row],[DATA INICIO]]))</f>
        <v>16:9</v>
      </c>
      <c r="O2234" s="12"/>
    </row>
    <row r="2235" spans="1:15" hidden="1" x14ac:dyDescent="0.25">
      <c r="A2235" s="30" t="s">
        <v>113</v>
      </c>
      <c r="B2235" s="1" t="s">
        <v>1192</v>
      </c>
      <c r="C2235" s="31" t="s">
        <v>666</v>
      </c>
      <c r="D2235" s="11" t="s">
        <v>1162</v>
      </c>
      <c r="E2235" s="59" t="str">
        <f>CONCATENATE(Tabela132[[#This Row],[TRAMITE_SETOR]],"_Atualiz")</f>
        <v xml:space="preserve"> SC  _Atualiz</v>
      </c>
      <c r="F2235" s="11" t="s">
        <v>1162</v>
      </c>
      <c r="G2235" s="19"/>
      <c r="H2235" s="33">
        <v>42909.706250000003</v>
      </c>
      <c r="I2235" s="33">
        <v>42941.580555555556</v>
      </c>
      <c r="J2235" s="1"/>
      <c r="K2235" s="39">
        <f t="shared" si="78"/>
        <v>31.874305555553292</v>
      </c>
      <c r="L2235" s="15">
        <f t="shared" si="79"/>
        <v>31.874305555553292</v>
      </c>
      <c r="M2235" s="16">
        <f>NETWORKDAYS.INTL(DATE(YEAR(H2235),MONTH(I2235),DAY(H2235)),DATE(YEAR(I2235),MONTH(I2235),DAY(I2235)),1,[1]LISTAFERIADOS!$B$2:$B$194)</f>
        <v>2</v>
      </c>
      <c r="N2235" s="17" t="str">
        <f>CONCATENATE(HOUR(Tabela132[[#This Row],[DATA INICIO]]),":",MINUTE(Tabela132[[#This Row],[DATA INICIO]]))</f>
        <v>16:57</v>
      </c>
      <c r="O2235" s="12"/>
    </row>
    <row r="2236" spans="1:15" hidden="1" x14ac:dyDescent="0.25">
      <c r="A2236" s="30" t="s">
        <v>113</v>
      </c>
      <c r="B2236" s="1" t="s">
        <v>1192</v>
      </c>
      <c r="C2236" s="31" t="s">
        <v>666</v>
      </c>
      <c r="D2236" s="11" t="s">
        <v>1161</v>
      </c>
      <c r="E2236" s="59" t="str">
        <f>CONCATENATE(Tabela132[[#This Row],[TRAMITE_SETOR]],"_Atualiz")</f>
        <v xml:space="preserve"> CLC  _Atualiz</v>
      </c>
      <c r="F2236" s="11" t="s">
        <v>1161</v>
      </c>
      <c r="G2236" s="19"/>
      <c r="H2236" s="33"/>
      <c r="I2236" s="33"/>
      <c r="J2236" s="1"/>
      <c r="K2236" s="39">
        <f t="shared" si="78"/>
        <v>0</v>
      </c>
      <c r="L2236" s="15">
        <f t="shared" si="79"/>
        <v>0</v>
      </c>
      <c r="M2236" s="16">
        <f>NETWORKDAYS.INTL(DATE(YEAR(H2236),MONTH(I2236),DAY(H2236)),DATE(YEAR(I2236),MONTH(I2236),DAY(I2236)),1,[1]LISTAFERIADOS!$B$2:$B$194)</f>
        <v>0</v>
      </c>
      <c r="N2236" s="17" t="str">
        <f>CONCATENATE(HOUR(Tabela132[[#This Row],[DATA INICIO]]),":",MINUTE(Tabela132[[#This Row],[DATA INICIO]]))</f>
        <v>0:0</v>
      </c>
      <c r="O2236" s="12"/>
    </row>
    <row r="2237" spans="1:15" hidden="1" x14ac:dyDescent="0.25">
      <c r="A2237" s="30" t="s">
        <v>113</v>
      </c>
      <c r="B2237" s="1" t="s">
        <v>1192</v>
      </c>
      <c r="C2237" s="31" t="s">
        <v>666</v>
      </c>
      <c r="D2237" s="11" t="s">
        <v>1162</v>
      </c>
      <c r="E2237" s="59" t="str">
        <f>CONCATENATE(Tabela132[[#This Row],[TRAMITE_SETOR]],"_Atualiz")</f>
        <v xml:space="preserve"> SC  _Atualiz</v>
      </c>
      <c r="F2237" s="11" t="s">
        <v>1162</v>
      </c>
      <c r="G2237" s="19"/>
      <c r="H2237" s="33">
        <v>42941.580555555556</v>
      </c>
      <c r="I2237" s="33">
        <v>42941.831250000003</v>
      </c>
      <c r="J2237" s="1"/>
      <c r="K2237" s="39">
        <f t="shared" si="78"/>
        <v>0.25069444444670808</v>
      </c>
      <c r="L2237" s="15">
        <f t="shared" si="79"/>
        <v>0.25069444444670808</v>
      </c>
      <c r="M2237" s="16">
        <f>NETWORKDAYS.INTL(DATE(YEAR(H2237),MONTH(I2237),DAY(H2237)),DATE(YEAR(I2237),MONTH(I2237),DAY(I2237)),1,[1]LISTAFERIADOS!$B$2:$B$194)</f>
        <v>1</v>
      </c>
      <c r="N2237" s="17" t="str">
        <f>CONCATENATE(HOUR(Tabela132[[#This Row],[DATA INICIO]]),":",MINUTE(Tabela132[[#This Row],[DATA INICIO]]))</f>
        <v>13:56</v>
      </c>
      <c r="O2237" s="12"/>
    </row>
    <row r="2238" spans="1:15" hidden="1" x14ac:dyDescent="0.25">
      <c r="A2238" s="30" t="s">
        <v>113</v>
      </c>
      <c r="B2238" s="1" t="s">
        <v>1192</v>
      </c>
      <c r="C2238" s="31" t="s">
        <v>666</v>
      </c>
      <c r="D2238" s="11" t="s">
        <v>1161</v>
      </c>
      <c r="E2238" s="59" t="str">
        <f>CONCATENATE(Tabela132[[#This Row],[TRAMITE_SETOR]],"_Atualiz")</f>
        <v xml:space="preserve"> CLC  _Atualiz</v>
      </c>
      <c r="F2238" s="11" t="s">
        <v>1161</v>
      </c>
      <c r="G2238" s="19"/>
      <c r="H2238" s="33">
        <v>42941.831250000003</v>
      </c>
      <c r="I2238" s="33">
        <v>42944.731249999997</v>
      </c>
      <c r="J2238" s="1"/>
      <c r="K2238" s="39">
        <f t="shared" si="78"/>
        <v>2.8999999999941792</v>
      </c>
      <c r="L2238" s="15">
        <f t="shared" si="79"/>
        <v>2.8999999999941792</v>
      </c>
      <c r="M2238" s="16">
        <f>NETWORKDAYS.INTL(DATE(YEAR(H2238),MONTH(I2238),DAY(H2238)),DATE(YEAR(I2238),MONTH(I2238),DAY(I2238)),1,[1]LISTAFERIADOS!$B$2:$B$194)</f>
        <v>4</v>
      </c>
      <c r="N2238" s="17" t="str">
        <f>CONCATENATE(HOUR(Tabela132[[#This Row],[DATA INICIO]]),":",MINUTE(Tabela132[[#This Row],[DATA INICIO]]))</f>
        <v>19:57</v>
      </c>
      <c r="O2238" s="12"/>
    </row>
    <row r="2239" spans="1:15" ht="25.5" hidden="1" x14ac:dyDescent="0.25">
      <c r="A2239" s="30" t="s">
        <v>113</v>
      </c>
      <c r="B2239" s="1" t="s">
        <v>1192</v>
      </c>
      <c r="C2239" s="31" t="s">
        <v>666</v>
      </c>
      <c r="D2239" s="11" t="s">
        <v>1156</v>
      </c>
      <c r="E2239" s="59" t="str">
        <f>CONCATENATE(Tabela132[[#This Row],[TRAMITE_SETOR]],"_Atualiz")</f>
        <v xml:space="preserve"> SECGA  _Atualiz</v>
      </c>
      <c r="F2239" s="11" t="s">
        <v>1156</v>
      </c>
      <c r="G2239" s="19"/>
      <c r="H2239" s="33">
        <v>42944.731249999997</v>
      </c>
      <c r="I2239" s="33">
        <v>42947.647222222222</v>
      </c>
      <c r="J2239" s="1"/>
      <c r="K2239" s="39">
        <f t="shared" si="78"/>
        <v>2.9159722222248092</v>
      </c>
      <c r="L2239" s="15">
        <f t="shared" si="79"/>
        <v>2.9159722222248092</v>
      </c>
      <c r="M2239" s="16">
        <f>NETWORKDAYS.INTL(DATE(YEAR(H2239),MONTH(I2239),DAY(H2239)),DATE(YEAR(I2239),MONTH(I2239),DAY(I2239)),1,[1]LISTAFERIADOS!$B$2:$B$194)</f>
        <v>2</v>
      </c>
      <c r="N2239" s="17" t="str">
        <f>CONCATENATE(HOUR(Tabela132[[#This Row],[DATA INICIO]]),":",MINUTE(Tabela132[[#This Row],[DATA INICIO]]))</f>
        <v>17:33</v>
      </c>
      <c r="O2239" s="12"/>
    </row>
    <row r="2240" spans="1:15" hidden="1" x14ac:dyDescent="0.25">
      <c r="A2240" s="30" t="s">
        <v>113</v>
      </c>
      <c r="B2240" s="1" t="s">
        <v>1192</v>
      </c>
      <c r="C2240" s="31" t="s">
        <v>666</v>
      </c>
      <c r="D2240" s="11" t="s">
        <v>1155</v>
      </c>
      <c r="E2240" s="59" t="str">
        <f>CONCATENATE(Tabela132[[#This Row],[TRAMITE_SETOR]],"_Atualiz")</f>
        <v xml:space="preserve"> DG  _Atualiz</v>
      </c>
      <c r="F2240" s="11" t="s">
        <v>1155</v>
      </c>
      <c r="G2240" s="19"/>
      <c r="H2240" s="33">
        <v>42947.647222222222</v>
      </c>
      <c r="I2240" s="33">
        <v>42948.543749999997</v>
      </c>
      <c r="J2240" s="1"/>
      <c r="K2240" s="39">
        <f t="shared" si="78"/>
        <v>0.89652777777519077</v>
      </c>
      <c r="L2240" s="15">
        <f t="shared" si="79"/>
        <v>0.89652777777519077</v>
      </c>
      <c r="M2240" s="16">
        <f>NETWORKDAYS.INTL(DATE(YEAR(H2240),MONTH(I2240),DAY(H2240)),DATE(YEAR(I2240),MONTH(I2240),DAY(I2240)),1,[1]LISTAFERIADOS!$B$2:$B$194)</f>
        <v>-22</v>
      </c>
      <c r="N2240" s="17" t="str">
        <f>CONCATENATE(HOUR(Tabela132[[#This Row],[DATA INICIO]]),":",MINUTE(Tabela132[[#This Row],[DATA INICIO]]))</f>
        <v>15:32</v>
      </c>
      <c r="O2240" s="12"/>
    </row>
    <row r="2241" spans="1:15" hidden="1" x14ac:dyDescent="0.25">
      <c r="A2241" s="30" t="s">
        <v>113</v>
      </c>
      <c r="B2241" s="1" t="s">
        <v>1192</v>
      </c>
      <c r="C2241" s="31" t="s">
        <v>666</v>
      </c>
      <c r="D2241" s="11" t="s">
        <v>1161</v>
      </c>
      <c r="E2241" s="59" t="str">
        <f>CONCATENATE(Tabela132[[#This Row],[TRAMITE_SETOR]],"_Atualiz")</f>
        <v xml:space="preserve"> CLC  _Atualiz</v>
      </c>
      <c r="F2241" s="11" t="s">
        <v>1161</v>
      </c>
      <c r="G2241" s="19"/>
      <c r="H2241" s="33">
        <v>42948.543749999997</v>
      </c>
      <c r="I2241" s="33">
        <v>42949.724305555559</v>
      </c>
      <c r="J2241" s="1"/>
      <c r="K2241" s="39">
        <f t="shared" si="78"/>
        <v>1.1805555555620231</v>
      </c>
      <c r="L2241" s="15">
        <f t="shared" si="79"/>
        <v>1.1805555555620231</v>
      </c>
      <c r="M2241" s="16">
        <f>NETWORKDAYS.INTL(DATE(YEAR(H2241),MONTH(I2241),DAY(H2241)),DATE(YEAR(I2241),MONTH(I2241),DAY(I2241)),1,[1]LISTAFERIADOS!$B$2:$B$194)</f>
        <v>2</v>
      </c>
      <c r="N2241" s="17" t="str">
        <f>CONCATENATE(HOUR(Tabela132[[#This Row],[DATA INICIO]]),":",MINUTE(Tabela132[[#This Row],[DATA INICIO]]))</f>
        <v>13:3</v>
      </c>
      <c r="O2241" s="12"/>
    </row>
    <row r="2242" spans="1:15" hidden="1" x14ac:dyDescent="0.25">
      <c r="A2242" s="30" t="s">
        <v>113</v>
      </c>
      <c r="B2242" s="1" t="s">
        <v>1192</v>
      </c>
      <c r="C2242" s="31" t="s">
        <v>666</v>
      </c>
      <c r="D2242" s="11" t="s">
        <v>1163</v>
      </c>
      <c r="E2242" s="59" t="str">
        <f>CONCATENATE(Tabela132[[#This Row],[TRAMITE_SETOR]],"_Atualiz")</f>
        <v xml:space="preserve"> SLIC  _Atualiz</v>
      </c>
      <c r="F2242" s="11" t="s">
        <v>1163</v>
      </c>
      <c r="G2242" s="19"/>
      <c r="H2242" s="33">
        <v>42949.724305555559</v>
      </c>
      <c r="I2242" s="33">
        <v>42950.6</v>
      </c>
      <c r="J2242" s="1"/>
      <c r="K2242" s="39">
        <f t="shared" si="78"/>
        <v>0.87569444443943212</v>
      </c>
      <c r="L2242" s="15">
        <f t="shared" si="79"/>
        <v>0.87569444443943212</v>
      </c>
      <c r="M2242" s="16">
        <f>NETWORKDAYS.INTL(DATE(YEAR(H2242),MONTH(I2242),DAY(H2242)),DATE(YEAR(I2242),MONTH(I2242),DAY(I2242)),1,[1]LISTAFERIADOS!$B$2:$B$194)</f>
        <v>2</v>
      </c>
      <c r="N2242" s="17" t="str">
        <f>CONCATENATE(HOUR(Tabela132[[#This Row],[DATA INICIO]]),":",MINUTE(Tabela132[[#This Row],[DATA INICIO]]))</f>
        <v>17:23</v>
      </c>
      <c r="O2242" s="12"/>
    </row>
    <row r="2243" spans="1:15" hidden="1" x14ac:dyDescent="0.25">
      <c r="A2243" s="30" t="s">
        <v>113</v>
      </c>
      <c r="B2243" s="1" t="s">
        <v>1192</v>
      </c>
      <c r="C2243" s="31" t="s">
        <v>666</v>
      </c>
      <c r="D2243" s="11" t="s">
        <v>1161</v>
      </c>
      <c r="E2243" s="59" t="str">
        <f>CONCATENATE(Tabela132[[#This Row],[TRAMITE_SETOR]],"_Atualiz")</f>
        <v xml:space="preserve"> CLC  _Atualiz</v>
      </c>
      <c r="F2243" s="11" t="s">
        <v>1161</v>
      </c>
      <c r="G2243" s="19"/>
      <c r="H2243" s="33">
        <v>42950.6</v>
      </c>
      <c r="I2243" s="33">
        <v>42982.618750000001</v>
      </c>
      <c r="J2243" s="1"/>
      <c r="K2243" s="39">
        <f t="shared" si="78"/>
        <v>32.01875000000291</v>
      </c>
      <c r="L2243" s="15">
        <f t="shared" si="79"/>
        <v>32.01875000000291</v>
      </c>
      <c r="M2243" s="16">
        <f>NETWORKDAYS.INTL(DATE(YEAR(H2243),MONTH(I2243),DAY(H2243)),DATE(YEAR(I2243),MONTH(I2243),DAY(I2243)),1,[1]LISTAFERIADOS!$B$2:$B$194)</f>
        <v>1</v>
      </c>
      <c r="N2243" s="17" t="str">
        <f>CONCATENATE(HOUR(Tabela132[[#This Row],[DATA INICIO]]),":",MINUTE(Tabela132[[#This Row],[DATA INICIO]]))</f>
        <v>14:24</v>
      </c>
      <c r="O2243" s="12"/>
    </row>
    <row r="2244" spans="1:15" ht="25.5" hidden="1" x14ac:dyDescent="0.25">
      <c r="A2244" s="30" t="s">
        <v>113</v>
      </c>
      <c r="B2244" s="1" t="s">
        <v>1192</v>
      </c>
      <c r="C2244" s="31" t="s">
        <v>666</v>
      </c>
      <c r="D2244" s="11" t="s">
        <v>1156</v>
      </c>
      <c r="E2244" s="59" t="str">
        <f>CONCATENATE(Tabela132[[#This Row],[TRAMITE_SETOR]],"_Atualiz")</f>
        <v xml:space="preserve"> SECGA  _Atualiz</v>
      </c>
      <c r="F2244" s="11" t="s">
        <v>1156</v>
      </c>
      <c r="G2244" s="19"/>
      <c r="H2244" s="33">
        <v>42982.618750000001</v>
      </c>
      <c r="I2244" s="33">
        <v>42982.786111111112</v>
      </c>
      <c r="J2244" s="1"/>
      <c r="K2244" s="39">
        <f t="shared" si="78"/>
        <v>0.16736111111094942</v>
      </c>
      <c r="L2244" s="15">
        <f t="shared" si="79"/>
        <v>0.16736111111094942</v>
      </c>
      <c r="M2244" s="16">
        <f>NETWORKDAYS.INTL(DATE(YEAR(H2244),MONTH(I2244),DAY(H2244)),DATE(YEAR(I2244),MONTH(I2244),DAY(I2244)),1,[1]LISTAFERIADOS!$B$2:$B$194)</f>
        <v>1</v>
      </c>
      <c r="N2244" s="17" t="str">
        <f>CONCATENATE(HOUR(Tabela132[[#This Row],[DATA INICIO]]),":",MINUTE(Tabela132[[#This Row],[DATA INICIO]]))</f>
        <v>14:51</v>
      </c>
      <c r="O2244" s="12"/>
    </row>
    <row r="2245" spans="1:15" hidden="1" x14ac:dyDescent="0.25">
      <c r="A2245" s="30" t="s">
        <v>113</v>
      </c>
      <c r="B2245" s="1" t="s">
        <v>1192</v>
      </c>
      <c r="C2245" s="31" t="s">
        <v>666</v>
      </c>
      <c r="D2245" s="11" t="s">
        <v>1165</v>
      </c>
      <c r="E2245" s="59" t="str">
        <f>CONCATENATE(Tabela132[[#This Row],[TRAMITE_SETOR]],"_Atualiz")</f>
        <v xml:space="preserve"> CPL  _Atualiz</v>
      </c>
      <c r="F2245" s="11" t="s">
        <v>1165</v>
      </c>
      <c r="G2245" s="19"/>
      <c r="H2245" s="33">
        <v>42982.786111111112</v>
      </c>
      <c r="I2245" s="33">
        <v>42982.794444444444</v>
      </c>
      <c r="J2245" s="1"/>
      <c r="K2245" s="39">
        <f t="shared" si="78"/>
        <v>8.333333331393078E-3</v>
      </c>
      <c r="L2245" s="15">
        <f t="shared" si="79"/>
        <v>8.333333331393078E-3</v>
      </c>
      <c r="M2245" s="16">
        <f>NETWORKDAYS.INTL(DATE(YEAR(H2245),MONTH(I2245),DAY(H2245)),DATE(YEAR(I2245),MONTH(I2245),DAY(I2245)),1,[1]LISTAFERIADOS!$B$2:$B$194)</f>
        <v>1</v>
      </c>
      <c r="N2245" s="17" t="str">
        <f>CONCATENATE(HOUR(Tabela132[[#This Row],[DATA INICIO]]),":",MINUTE(Tabela132[[#This Row],[DATA INICIO]]))</f>
        <v>18:52</v>
      </c>
      <c r="O2245" s="12"/>
    </row>
    <row r="2246" spans="1:15" ht="25.5" hidden="1" x14ac:dyDescent="0.25">
      <c r="A2246" s="30" t="s">
        <v>113</v>
      </c>
      <c r="B2246" s="1" t="s">
        <v>1192</v>
      </c>
      <c r="C2246" s="31" t="s">
        <v>666</v>
      </c>
      <c r="D2246" s="11" t="s">
        <v>1166</v>
      </c>
      <c r="E2246" s="59" t="str">
        <f>CONCATENATE(Tabela132[[#This Row],[TRAMITE_SETOR]],"_Atualiz")</f>
        <v xml:space="preserve"> ASSDG  _Atualiz</v>
      </c>
      <c r="F2246" s="11" t="s">
        <v>1166</v>
      </c>
      <c r="G2246" s="19"/>
      <c r="H2246" s="33">
        <v>42982.794444444444</v>
      </c>
      <c r="I2246" s="33">
        <v>42983.619444444441</v>
      </c>
      <c r="J2246" s="1"/>
      <c r="K2246" s="39">
        <f t="shared" si="78"/>
        <v>0.82499999999708962</v>
      </c>
      <c r="L2246" s="15">
        <f t="shared" si="79"/>
        <v>0.82499999999708962</v>
      </c>
      <c r="M2246" s="16">
        <f>NETWORKDAYS.INTL(DATE(YEAR(H2246),MONTH(I2246),DAY(H2246)),DATE(YEAR(I2246),MONTH(I2246),DAY(I2246)),1,[1]LISTAFERIADOS!$B$2:$B$194)</f>
        <v>2</v>
      </c>
      <c r="N2246" s="17" t="str">
        <f>CONCATENATE(HOUR(Tabela132[[#This Row],[DATA INICIO]]),":",MINUTE(Tabela132[[#This Row],[DATA INICIO]]))</f>
        <v>19:4</v>
      </c>
      <c r="O2246" s="12"/>
    </row>
    <row r="2247" spans="1:15" hidden="1" x14ac:dyDescent="0.25">
      <c r="A2247" s="30" t="s">
        <v>113</v>
      </c>
      <c r="B2247" s="1" t="s">
        <v>1192</v>
      </c>
      <c r="C2247" s="31" t="s">
        <v>666</v>
      </c>
      <c r="D2247" s="11" t="s">
        <v>1155</v>
      </c>
      <c r="E2247" s="59" t="str">
        <f>CONCATENATE(Tabela132[[#This Row],[TRAMITE_SETOR]],"_Atualiz")</f>
        <v xml:space="preserve"> DG  _Atualiz</v>
      </c>
      <c r="F2247" s="11" t="s">
        <v>1155</v>
      </c>
      <c r="G2247" s="19"/>
      <c r="H2247" s="33">
        <v>42983.619444444441</v>
      </c>
      <c r="I2247" s="33">
        <v>42983.706250000003</v>
      </c>
      <c r="J2247" s="1"/>
      <c r="K2247" s="39">
        <f t="shared" si="78"/>
        <v>8.6805555562023073E-2</v>
      </c>
      <c r="L2247" s="15">
        <f t="shared" si="79"/>
        <v>8.6805555562023073E-2</v>
      </c>
      <c r="M2247" s="16">
        <f>NETWORKDAYS.INTL(DATE(YEAR(H2247),MONTH(I2247),DAY(H2247)),DATE(YEAR(I2247),MONTH(I2247),DAY(I2247)),1,[1]LISTAFERIADOS!$B$2:$B$194)</f>
        <v>1</v>
      </c>
      <c r="N2247" s="17" t="str">
        <f>CONCATENATE(HOUR(Tabela132[[#This Row],[DATA INICIO]]),":",MINUTE(Tabela132[[#This Row],[DATA INICIO]]))</f>
        <v>14:52</v>
      </c>
      <c r="O2247" s="12"/>
    </row>
    <row r="2248" spans="1:15" hidden="1" x14ac:dyDescent="0.25">
      <c r="A2248" s="30" t="s">
        <v>113</v>
      </c>
      <c r="B2248" s="1" t="s">
        <v>1192</v>
      </c>
      <c r="C2248" s="31" t="s">
        <v>666</v>
      </c>
      <c r="D2248" s="11" t="s">
        <v>1163</v>
      </c>
      <c r="E2248" s="59" t="str">
        <f>CONCATENATE(Tabela132[[#This Row],[TRAMITE_SETOR]],"_Atualiz")</f>
        <v xml:space="preserve"> SLIC  _Atualiz</v>
      </c>
      <c r="F2248" s="11" t="s">
        <v>1163</v>
      </c>
      <c r="G2248" s="19"/>
      <c r="H2248" s="33">
        <v>42983.706250000003</v>
      </c>
      <c r="I2248" s="33">
        <v>42983.779861111114</v>
      </c>
      <c r="J2248" s="1"/>
      <c r="K2248" s="39">
        <f t="shared" si="78"/>
        <v>7.3611111110949423E-2</v>
      </c>
      <c r="L2248" s="15">
        <f t="shared" si="79"/>
        <v>7.3611111110949423E-2</v>
      </c>
      <c r="M2248" s="16">
        <f>NETWORKDAYS.INTL(DATE(YEAR(H2248),MONTH(I2248),DAY(H2248)),DATE(YEAR(I2248),MONTH(I2248),DAY(I2248)),1,[1]LISTAFERIADOS!$B$2:$B$194)</f>
        <v>1</v>
      </c>
      <c r="N2248" s="17" t="str">
        <f>CONCATENATE(HOUR(Tabela132[[#This Row],[DATA INICIO]]),":",MINUTE(Tabela132[[#This Row],[DATA INICIO]]))</f>
        <v>16:57</v>
      </c>
      <c r="O2248" s="12"/>
    </row>
    <row r="2249" spans="1:15" hidden="1" x14ac:dyDescent="0.25">
      <c r="A2249" s="30" t="s">
        <v>113</v>
      </c>
      <c r="B2249" s="1" t="s">
        <v>1192</v>
      </c>
      <c r="C2249" s="31" t="s">
        <v>666</v>
      </c>
      <c r="D2249" s="11" t="s">
        <v>1165</v>
      </c>
      <c r="E2249" s="59" t="str">
        <f>CONCATENATE(Tabela132[[#This Row],[TRAMITE_SETOR]],"_Atualiz")</f>
        <v xml:space="preserve"> CPL  _Atualiz</v>
      </c>
      <c r="F2249" s="11" t="s">
        <v>1165</v>
      </c>
      <c r="G2249" s="19"/>
      <c r="H2249" s="33">
        <v>42983.779861111114</v>
      </c>
      <c r="I2249" s="33">
        <v>42989.640972222223</v>
      </c>
      <c r="J2249" s="1"/>
      <c r="K2249" s="39">
        <f t="shared" si="78"/>
        <v>5.8611111111094942</v>
      </c>
      <c r="L2249" s="15">
        <f t="shared" si="79"/>
        <v>5.8611111111094942</v>
      </c>
      <c r="M2249" s="16">
        <f>NETWORKDAYS.INTL(DATE(YEAR(H2249),MONTH(I2249),DAY(H2249)),DATE(YEAR(I2249),MONTH(I2249),DAY(I2249)),1,[1]LISTAFERIADOS!$B$2:$B$194)</f>
        <v>3</v>
      </c>
      <c r="N2249" s="17" t="str">
        <f>CONCATENATE(HOUR(Tabela132[[#This Row],[DATA INICIO]]),":",MINUTE(Tabela132[[#This Row],[DATA INICIO]]))</f>
        <v>18:43</v>
      </c>
      <c r="O2249" s="12"/>
    </row>
    <row r="2250" spans="1:15" hidden="1" x14ac:dyDescent="0.25">
      <c r="A2250" s="30" t="s">
        <v>113</v>
      </c>
      <c r="B2250" s="1" t="s">
        <v>1192</v>
      </c>
      <c r="C2250" s="31" t="s">
        <v>666</v>
      </c>
      <c r="D2250" s="11" t="s">
        <v>1163</v>
      </c>
      <c r="E2250" s="59" t="str">
        <f>CONCATENATE(Tabela132[[#This Row],[TRAMITE_SETOR]],"_Atualiz")</f>
        <v xml:space="preserve"> SLIC  _Atualiz</v>
      </c>
      <c r="F2250" s="11" t="s">
        <v>1163</v>
      </c>
      <c r="G2250" s="19"/>
      <c r="H2250" s="33">
        <v>42989.640972222223</v>
      </c>
      <c r="I2250" s="33">
        <v>42989.720833333333</v>
      </c>
      <c r="J2250" s="1"/>
      <c r="K2250" s="39">
        <f t="shared" si="78"/>
        <v>7.9861111109494232E-2</v>
      </c>
      <c r="L2250" s="15">
        <f t="shared" si="79"/>
        <v>7.9861111109494232E-2</v>
      </c>
      <c r="M2250" s="16">
        <f>NETWORKDAYS.INTL(DATE(YEAR(H2250),MONTH(I2250),DAY(H2250)),DATE(YEAR(I2250),MONTH(I2250),DAY(I2250)),1,[1]LISTAFERIADOS!$B$2:$B$194)</f>
        <v>1</v>
      </c>
      <c r="N2250" s="17" t="str">
        <f>CONCATENATE(HOUR(Tabela132[[#This Row],[DATA INICIO]]),":",MINUTE(Tabela132[[#This Row],[DATA INICIO]]))</f>
        <v>15:23</v>
      </c>
      <c r="O2250" s="12"/>
    </row>
    <row r="2251" spans="1:15" hidden="1" x14ac:dyDescent="0.25">
      <c r="A2251" s="30" t="s">
        <v>113</v>
      </c>
      <c r="B2251" s="1" t="s">
        <v>1192</v>
      </c>
      <c r="C2251" s="31" t="s">
        <v>666</v>
      </c>
      <c r="D2251" s="11" t="s">
        <v>1165</v>
      </c>
      <c r="E2251" s="59" t="str">
        <f>CONCATENATE(Tabela132[[#This Row],[TRAMITE_SETOR]],"_Atualiz")</f>
        <v xml:space="preserve"> CPL  _Atualiz</v>
      </c>
      <c r="F2251" s="11" t="s">
        <v>1165</v>
      </c>
      <c r="G2251" s="19"/>
      <c r="H2251" s="33">
        <v>42989.720833333333</v>
      </c>
      <c r="I2251" s="33">
        <v>42990.546527777777</v>
      </c>
      <c r="J2251" s="1"/>
      <c r="K2251" s="39">
        <f t="shared" si="78"/>
        <v>0.82569444444379769</v>
      </c>
      <c r="L2251" s="15">
        <f t="shared" si="79"/>
        <v>0.82569444444379769</v>
      </c>
      <c r="M2251" s="16">
        <f>NETWORKDAYS.INTL(DATE(YEAR(H2251),MONTH(I2251),DAY(H2251)),DATE(YEAR(I2251),MONTH(I2251),DAY(I2251)),1,[1]LISTAFERIADOS!$B$2:$B$194)</f>
        <v>2</v>
      </c>
      <c r="N2251" s="17" t="str">
        <f>CONCATENATE(HOUR(Tabela132[[#This Row],[DATA INICIO]]),":",MINUTE(Tabela132[[#This Row],[DATA INICIO]]))</f>
        <v>17:18</v>
      </c>
      <c r="O2251" s="12"/>
    </row>
    <row r="2252" spans="1:15" hidden="1" x14ac:dyDescent="0.25">
      <c r="A2252" s="30" t="s">
        <v>113</v>
      </c>
      <c r="B2252" s="1" t="s">
        <v>1192</v>
      </c>
      <c r="C2252" s="31" t="s">
        <v>666</v>
      </c>
      <c r="D2252" s="11" t="s">
        <v>1191</v>
      </c>
      <c r="E2252" s="59" t="str">
        <f>CONCATENATE(Tabela132[[#This Row],[TRAMITE_SETOR]],"_Atualiz")</f>
        <v>SMIC_Atualiz</v>
      </c>
      <c r="F2252" s="11" t="s">
        <v>303</v>
      </c>
      <c r="G2252" s="19" t="s">
        <v>26</v>
      </c>
      <c r="H2252" s="33">
        <v>42990.546527777777</v>
      </c>
      <c r="I2252" s="33">
        <v>43026.601388888892</v>
      </c>
      <c r="J2252" s="1"/>
      <c r="K2252" s="39">
        <f t="shared" si="78"/>
        <v>36.054861111115315</v>
      </c>
      <c r="L2252" s="15">
        <f t="shared" si="79"/>
        <v>36.054861111115315</v>
      </c>
      <c r="M2252" s="16">
        <f>NETWORKDAYS.INTL(DATE(YEAR(H2252),MONTH(I2252),DAY(H2252)),DATE(YEAR(I2252),MONTH(I2252),DAY(I2252)),1,[1]LISTAFERIADOS!$B$2:$B$194)</f>
        <v>4</v>
      </c>
      <c r="N2252" s="17" t="str">
        <f>CONCATENATE(HOUR(Tabela132[[#This Row],[DATA INICIO]]),":",MINUTE(Tabela132[[#This Row],[DATA INICIO]]))</f>
        <v>13:7</v>
      </c>
      <c r="O2252" s="12"/>
    </row>
    <row r="2253" spans="1:15" hidden="1" x14ac:dyDescent="0.25">
      <c r="A2253" s="30" t="s">
        <v>113</v>
      </c>
      <c r="B2253" s="1" t="s">
        <v>1192</v>
      </c>
      <c r="C2253" s="31" t="s">
        <v>666</v>
      </c>
      <c r="D2253" s="11" t="s">
        <v>1165</v>
      </c>
      <c r="E2253" s="59" t="str">
        <f>CONCATENATE(Tabela132[[#This Row],[TRAMITE_SETOR]],"_Atualiz")</f>
        <v xml:space="preserve"> CPL  _Atualiz</v>
      </c>
      <c r="F2253" s="11" t="s">
        <v>1165</v>
      </c>
      <c r="G2253" s="19"/>
      <c r="H2253" s="33">
        <v>43026.601388888892</v>
      </c>
      <c r="I2253" s="33">
        <v>43028.573611111111</v>
      </c>
      <c r="J2253" s="1"/>
      <c r="K2253" s="39">
        <f t="shared" si="78"/>
        <v>1.9722222222189885</v>
      </c>
      <c r="L2253" s="15">
        <f t="shared" si="79"/>
        <v>1.9722222222189885</v>
      </c>
      <c r="M2253" s="16">
        <f>NETWORKDAYS.INTL(DATE(YEAR(H2253),MONTH(I2253),DAY(H2253)),DATE(YEAR(I2253),MONTH(I2253),DAY(I2253)),1,[1]LISTAFERIADOS!$B$2:$B$194)</f>
        <v>3</v>
      </c>
      <c r="N2253" s="17" t="str">
        <f>CONCATENATE(HOUR(Tabela132[[#This Row],[DATA INICIO]]),":",MINUTE(Tabela132[[#This Row],[DATA INICIO]]))</f>
        <v>14:26</v>
      </c>
      <c r="O2253" s="12"/>
    </row>
    <row r="2254" spans="1:15" ht="25.5" hidden="1" x14ac:dyDescent="0.25">
      <c r="A2254" s="30" t="s">
        <v>113</v>
      </c>
      <c r="B2254" s="1" t="s">
        <v>1192</v>
      </c>
      <c r="C2254" s="31" t="s">
        <v>666</v>
      </c>
      <c r="D2254" s="11" t="s">
        <v>1166</v>
      </c>
      <c r="E2254" s="59" t="str">
        <f>CONCATENATE(Tabela132[[#This Row],[TRAMITE_SETOR]],"_Atualiz")</f>
        <v xml:space="preserve"> ASSDG  _Atualiz</v>
      </c>
      <c r="F2254" s="11" t="s">
        <v>1166</v>
      </c>
      <c r="G2254" s="19"/>
      <c r="H2254" s="33">
        <v>43028.573611111111</v>
      </c>
      <c r="I2254" s="33">
        <v>43028.747916666667</v>
      </c>
      <c r="J2254" s="1"/>
      <c r="K2254" s="39">
        <f t="shared" si="78"/>
        <v>0.17430555555620231</v>
      </c>
      <c r="L2254" s="15">
        <f t="shared" si="79"/>
        <v>0.17430555555620231</v>
      </c>
      <c r="M2254" s="16">
        <f>NETWORKDAYS.INTL(DATE(YEAR(H2254),MONTH(I2254),DAY(H2254)),DATE(YEAR(I2254),MONTH(I2254),DAY(I2254)),1,[1]LISTAFERIADOS!$B$2:$B$194)</f>
        <v>1</v>
      </c>
      <c r="N2254" s="17" t="str">
        <f>CONCATENATE(HOUR(Tabela132[[#This Row],[DATA INICIO]]),":",MINUTE(Tabela132[[#This Row],[DATA INICIO]]))</f>
        <v>13:46</v>
      </c>
      <c r="O2254" s="12"/>
    </row>
    <row r="2255" spans="1:15" hidden="1" x14ac:dyDescent="0.25">
      <c r="A2255" s="30" t="s">
        <v>113</v>
      </c>
      <c r="B2255" s="1" t="s">
        <v>1192</v>
      </c>
      <c r="C2255" s="31" t="s">
        <v>666</v>
      </c>
      <c r="D2255" s="11" t="s">
        <v>1155</v>
      </c>
      <c r="E2255" s="59" t="str">
        <f>CONCATENATE(Tabela132[[#This Row],[TRAMITE_SETOR]],"_Atualiz")</f>
        <v xml:space="preserve"> DG  _Atualiz</v>
      </c>
      <c r="F2255" s="11" t="s">
        <v>1155</v>
      </c>
      <c r="G2255" s="19"/>
      <c r="H2255" s="33">
        <v>43028.747916666667</v>
      </c>
      <c r="I2255" s="33">
        <v>43032.602083333331</v>
      </c>
      <c r="J2255" s="1"/>
      <c r="K2255" s="39">
        <f t="shared" si="78"/>
        <v>3.8541666666642413</v>
      </c>
      <c r="L2255" s="15">
        <f t="shared" si="79"/>
        <v>3.8541666666642413</v>
      </c>
      <c r="M2255" s="16">
        <f>NETWORKDAYS.INTL(DATE(YEAR(H2255),MONTH(I2255),DAY(H2255)),DATE(YEAR(I2255),MONTH(I2255),DAY(I2255)),1,[1]LISTAFERIADOS!$B$2:$B$194)</f>
        <v>3</v>
      </c>
      <c r="N2255" s="17" t="str">
        <f>CONCATENATE(HOUR(Tabela132[[#This Row],[DATA INICIO]]),":",MINUTE(Tabela132[[#This Row],[DATA INICIO]]))</f>
        <v>17:57</v>
      </c>
      <c r="O2255" s="12"/>
    </row>
    <row r="2256" spans="1:15" hidden="1" x14ac:dyDescent="0.25">
      <c r="A2256" s="30" t="s">
        <v>113</v>
      </c>
      <c r="B2256" s="1" t="s">
        <v>1192</v>
      </c>
      <c r="C2256" s="31" t="s">
        <v>666</v>
      </c>
      <c r="D2256" s="11" t="s">
        <v>1165</v>
      </c>
      <c r="E2256" s="59" t="str">
        <f>CONCATENATE(Tabela132[[#This Row],[TRAMITE_SETOR]],"_Atualiz")</f>
        <v xml:space="preserve"> CPL  _Atualiz</v>
      </c>
      <c r="F2256" s="11" t="s">
        <v>1165</v>
      </c>
      <c r="G2256" s="19"/>
      <c r="H2256" s="33">
        <v>43032.602083333331</v>
      </c>
      <c r="I2256" s="33">
        <v>43033.767361111109</v>
      </c>
      <c r="J2256" s="1"/>
      <c r="K2256" s="39">
        <f t="shared" si="78"/>
        <v>1.1652777777781012</v>
      </c>
      <c r="L2256" s="15">
        <f t="shared" si="79"/>
        <v>1.1652777777781012</v>
      </c>
      <c r="M2256" s="16">
        <f>NETWORKDAYS.INTL(DATE(YEAR(H2256),MONTH(I2256),DAY(H2256)),DATE(YEAR(I2256),MONTH(I2256),DAY(I2256)),1,[1]LISTAFERIADOS!$B$2:$B$194)</f>
        <v>2</v>
      </c>
      <c r="N2256" s="17" t="str">
        <f>CONCATENATE(HOUR(Tabela132[[#This Row],[DATA INICIO]]),":",MINUTE(Tabela132[[#This Row],[DATA INICIO]]))</f>
        <v>14:27</v>
      </c>
      <c r="O2256" s="12"/>
    </row>
    <row r="2257" spans="1:15" ht="25.5" hidden="1" x14ac:dyDescent="0.25">
      <c r="A2257" s="30" t="s">
        <v>113</v>
      </c>
      <c r="B2257" s="1" t="s">
        <v>1192</v>
      </c>
      <c r="C2257" s="31" t="s">
        <v>666</v>
      </c>
      <c r="D2257" s="11" t="s">
        <v>1166</v>
      </c>
      <c r="E2257" s="59" t="str">
        <f>CONCATENATE(Tabela132[[#This Row],[TRAMITE_SETOR]],"_Atualiz")</f>
        <v xml:space="preserve"> ASSDG  _Atualiz</v>
      </c>
      <c r="F2257" s="11" t="s">
        <v>1166</v>
      </c>
      <c r="G2257" s="19"/>
      <c r="H2257" s="33">
        <v>43033.767361111109</v>
      </c>
      <c r="I2257" s="33">
        <v>43035.620833333334</v>
      </c>
      <c r="J2257" s="1"/>
      <c r="K2257" s="39">
        <f t="shared" si="78"/>
        <v>1.8534722222248092</v>
      </c>
      <c r="L2257" s="15">
        <f t="shared" si="79"/>
        <v>1.8534722222248092</v>
      </c>
      <c r="M2257" s="16">
        <f>NETWORKDAYS.INTL(DATE(YEAR(H2257),MONTH(I2257),DAY(H2257)),DATE(YEAR(I2257),MONTH(I2257),DAY(I2257)),1,[1]LISTAFERIADOS!$B$2:$B$194)</f>
        <v>3</v>
      </c>
      <c r="N2257" s="17" t="str">
        <f>CONCATENATE(HOUR(Tabela132[[#This Row],[DATA INICIO]]),":",MINUTE(Tabela132[[#This Row],[DATA INICIO]]))</f>
        <v>18:25</v>
      </c>
      <c r="O2257" s="12"/>
    </row>
    <row r="2258" spans="1:15" ht="25.5" hidden="1" x14ac:dyDescent="0.25">
      <c r="A2258" s="30" t="s">
        <v>113</v>
      </c>
      <c r="B2258" s="1" t="s">
        <v>1192</v>
      </c>
      <c r="C2258" s="31" t="s">
        <v>666</v>
      </c>
      <c r="D2258" s="11" t="s">
        <v>1189</v>
      </c>
      <c r="E2258" s="59" t="str">
        <f>CONCATENATE(Tabela132[[#This Row],[TRAMITE_SETOR]],"_Atualiz")</f>
        <v xml:space="preserve"> GABDG  _Atualiz</v>
      </c>
      <c r="F2258" s="11" t="s">
        <v>1189</v>
      </c>
      <c r="G2258" s="19"/>
      <c r="H2258" s="33">
        <v>43035.620833333334</v>
      </c>
      <c r="I2258" s="33">
        <v>43038.763888888891</v>
      </c>
      <c r="J2258" s="1"/>
      <c r="K2258" s="39">
        <f t="shared" si="78"/>
        <v>3.1430555555562023</v>
      </c>
      <c r="L2258" s="15">
        <f t="shared" si="79"/>
        <v>3.1430555555562023</v>
      </c>
      <c r="M2258" s="16">
        <f>NETWORKDAYS.INTL(DATE(YEAR(H2258),MONTH(I2258),DAY(H2258)),DATE(YEAR(I2258),MONTH(I2258),DAY(I2258)),1,[1]LISTAFERIADOS!$B$2:$B$194)</f>
        <v>2</v>
      </c>
      <c r="N2258" s="17" t="str">
        <f>CONCATENATE(HOUR(Tabela132[[#This Row],[DATA INICIO]]),":",MINUTE(Tabela132[[#This Row],[DATA INICIO]]))</f>
        <v>14:54</v>
      </c>
      <c r="O2258" s="12"/>
    </row>
    <row r="2259" spans="1:15" hidden="1" x14ac:dyDescent="0.25">
      <c r="A2259" s="30" t="s">
        <v>113</v>
      </c>
      <c r="B2259" s="1" t="s">
        <v>1192</v>
      </c>
      <c r="C2259" s="31" t="s">
        <v>666</v>
      </c>
      <c r="D2259" s="11" t="s">
        <v>1191</v>
      </c>
      <c r="E2259" s="59" t="str">
        <f>CONCATENATE(Tabela132[[#This Row],[TRAMITE_SETOR]],"_Atualiz")</f>
        <v>SMIC_Atualiz</v>
      </c>
      <c r="F2259" s="11" t="s">
        <v>303</v>
      </c>
      <c r="G2259" s="19" t="s">
        <v>26</v>
      </c>
      <c r="H2259" s="33">
        <v>43038.763888888891</v>
      </c>
      <c r="I2259" s="33">
        <v>43039.761111111111</v>
      </c>
      <c r="J2259" s="1"/>
      <c r="K2259" s="39">
        <f t="shared" si="78"/>
        <v>0.99722222222044365</v>
      </c>
      <c r="L2259" s="15">
        <f t="shared" si="79"/>
        <v>0.99722222222044365</v>
      </c>
      <c r="M2259" s="16">
        <f>NETWORKDAYS.INTL(DATE(YEAR(H2259),MONTH(I2259),DAY(H2259)),DATE(YEAR(I2259),MONTH(I2259),DAY(I2259)),1,[1]LISTAFERIADOS!$B$2:$B$194)</f>
        <v>2</v>
      </c>
      <c r="N2259" s="17" t="str">
        <f>CONCATENATE(HOUR(Tabela132[[#This Row],[DATA INICIO]]),":",MINUTE(Tabela132[[#This Row],[DATA INICIO]]))</f>
        <v>18:20</v>
      </c>
      <c r="O2259" s="12"/>
    </row>
    <row r="2260" spans="1:15" hidden="1" x14ac:dyDescent="0.25">
      <c r="A2260" s="30" t="s">
        <v>113</v>
      </c>
      <c r="B2260" s="1" t="s">
        <v>1192</v>
      </c>
      <c r="C2260" s="31" t="s">
        <v>666</v>
      </c>
      <c r="D2260" s="11" t="s">
        <v>29</v>
      </c>
      <c r="E2260" s="59" t="str">
        <f>CONCATENATE(Tabela132[[#This Row],[TRAMITE_SETOR]],"_Atualiz")</f>
        <v>CIP_Atualiz</v>
      </c>
      <c r="F2260" s="12" t="s">
        <v>29</v>
      </c>
      <c r="G2260" s="19" t="s">
        <v>26</v>
      </c>
      <c r="H2260" s="33">
        <v>43039.761111111111</v>
      </c>
      <c r="I2260" s="33">
        <v>43049.723611111112</v>
      </c>
      <c r="J2260" s="1"/>
      <c r="K2260" s="39">
        <f t="shared" si="78"/>
        <v>9.9625000000014552</v>
      </c>
      <c r="L2260" s="15">
        <f t="shared" si="79"/>
        <v>9.9625000000014552</v>
      </c>
      <c r="M2260" s="16">
        <f>NETWORKDAYS.INTL(DATE(YEAR(H2260),MONTH(I2260),DAY(H2260)),DATE(YEAR(I2260),MONTH(I2260),DAY(I2260)),1,[1]LISTAFERIADOS!$B$2:$B$194)</f>
        <v>-16</v>
      </c>
      <c r="N2260" s="17" t="str">
        <f>CONCATENATE(HOUR(Tabela132[[#This Row],[DATA INICIO]]),":",MINUTE(Tabela132[[#This Row],[DATA INICIO]]))</f>
        <v>18:16</v>
      </c>
      <c r="O2260" s="12"/>
    </row>
    <row r="2261" spans="1:15" ht="25.5" hidden="1" x14ac:dyDescent="0.25">
      <c r="A2261" s="34" t="s">
        <v>113</v>
      </c>
      <c r="B2261" s="38" t="s">
        <v>1192</v>
      </c>
      <c r="C2261" s="36" t="s">
        <v>666</v>
      </c>
      <c r="D2261" s="11" t="s">
        <v>1189</v>
      </c>
      <c r="E2261" s="60" t="str">
        <f>CONCATENATE(Tabela132[[#This Row],[TRAMITE_SETOR]],"_Atualiz")</f>
        <v xml:space="preserve"> GABDG  _Atualiz</v>
      </c>
      <c r="F2261" s="11" t="s">
        <v>1189</v>
      </c>
      <c r="G2261" s="19"/>
      <c r="H2261" s="37">
        <v>43049.723611111112</v>
      </c>
      <c r="I2261" s="37">
        <v>43053.717361111114</v>
      </c>
      <c r="J2261" s="38"/>
      <c r="K2261" s="39">
        <f t="shared" si="78"/>
        <v>3.9937500000014552</v>
      </c>
      <c r="L2261" s="44">
        <f t="shared" si="79"/>
        <v>3.9937500000014552</v>
      </c>
      <c r="M2261" s="16">
        <f>NETWORKDAYS.INTL(DATE(YEAR(H2261),MONTH(I2261),DAY(H2261)),DATE(YEAR(I2261),MONTH(I2261),DAY(I2261)),1,[1]LISTAFERIADOS!$B$2:$B$194)</f>
        <v>3</v>
      </c>
      <c r="N2261" s="17" t="str">
        <f>CONCATENATE(HOUR(Tabela132[[#This Row],[DATA INICIO]]),":",MINUTE(Tabela132[[#This Row],[DATA INICIO]]))</f>
        <v>17:22</v>
      </c>
      <c r="O2261" s="12"/>
    </row>
    <row r="2262" spans="1:15" hidden="1" x14ac:dyDescent="0.25">
      <c r="A2262" s="30" t="s">
        <v>113</v>
      </c>
      <c r="B2262" s="1" t="s">
        <v>1193</v>
      </c>
      <c r="C2262" s="31" t="s">
        <v>222</v>
      </c>
      <c r="D2262" s="11" t="s">
        <v>1146</v>
      </c>
      <c r="E2262" s="59" t="str">
        <f>CONCATENATE(Tabela132[[#This Row],[TRAMITE_SETOR]],"_Atualiz")</f>
        <v>SOP_Atualiz</v>
      </c>
      <c r="F2262" s="12" t="s">
        <v>536</v>
      </c>
      <c r="G2262" s="19" t="s">
        <v>26</v>
      </c>
      <c r="H2262" s="33">
        <v>43053.717361111114</v>
      </c>
      <c r="I2262" s="33">
        <v>43055.581944444442</v>
      </c>
      <c r="J2262" s="1" t="s">
        <v>20</v>
      </c>
      <c r="K2262" s="39">
        <f t="shared" si="78"/>
        <v>1.8645833333284827</v>
      </c>
      <c r="L2262" s="15">
        <f t="shared" si="79"/>
        <v>1.8645833333284827</v>
      </c>
      <c r="M2262" s="16">
        <f>NETWORKDAYS.INTL(DATE(YEAR(H2262),MONTH(I2262),DAY(H2262)),DATE(YEAR(I2262),MONTH(I2262),DAY(I2262)),1,[1]LISTAFERIADOS!$B$2:$B$194)</f>
        <v>3</v>
      </c>
      <c r="N2262" s="17" t="str">
        <f>CONCATENATE(HOUR(Tabela132[[#This Row],[DATA INICIO]]),":",MINUTE(Tabela132[[#This Row],[DATA INICIO]]))</f>
        <v>17:13</v>
      </c>
      <c r="O2262" s="12"/>
    </row>
    <row r="2263" spans="1:15" ht="25.5" hidden="1" x14ac:dyDescent="0.25">
      <c r="A2263" s="30" t="s">
        <v>113</v>
      </c>
      <c r="B2263" s="1" t="s">
        <v>1193</v>
      </c>
      <c r="C2263" s="31" t="s">
        <v>222</v>
      </c>
      <c r="D2263" s="11" t="s">
        <v>1148</v>
      </c>
      <c r="E2263" s="59" t="str">
        <f>CONCATENATE(Tabela132[[#This Row],[TRAMITE_SETOR]],"_Atualiz")</f>
        <v>CIP_Atualiz</v>
      </c>
      <c r="F2263" s="12" t="s">
        <v>29</v>
      </c>
      <c r="G2263" s="19" t="s">
        <v>26</v>
      </c>
      <c r="H2263" s="33">
        <v>42768.64166666667</v>
      </c>
      <c r="I2263" s="33">
        <v>42768.819444444445</v>
      </c>
      <c r="J2263" s="1" t="s">
        <v>179</v>
      </c>
      <c r="K2263" s="39">
        <f t="shared" si="78"/>
        <v>0.17777777777519077</v>
      </c>
      <c r="L2263" s="15">
        <f t="shared" si="79"/>
        <v>0.17777777777519077</v>
      </c>
      <c r="M2263" s="16">
        <f>NETWORKDAYS.INTL(DATE(YEAR(H2263),MONTH(I2263),DAY(H2263)),DATE(YEAR(I2263),MONTH(I2263),DAY(I2263)),1,[1]LISTAFERIADOS!$B$2:$B$194)</f>
        <v>1</v>
      </c>
      <c r="N2263" s="17" t="str">
        <f>CONCATENATE(HOUR(Tabela132[[#This Row],[DATA INICIO]]),":",MINUTE(Tabela132[[#This Row],[DATA INICIO]]))</f>
        <v>15:24</v>
      </c>
      <c r="O2263" s="12"/>
    </row>
    <row r="2264" spans="1:15" hidden="1" x14ac:dyDescent="0.25">
      <c r="A2264" s="30" t="s">
        <v>113</v>
      </c>
      <c r="B2264" s="1" t="s">
        <v>1193</v>
      </c>
      <c r="C2264" s="31" t="s">
        <v>222</v>
      </c>
      <c r="D2264" s="11" t="s">
        <v>1149</v>
      </c>
      <c r="E2264" s="59" t="str">
        <f>CONCATENATE(Tabela132[[#This Row],[TRAMITE_SETOR]],"_Atualiz")</f>
        <v>SECGS_Atualiz</v>
      </c>
      <c r="F2264" s="12" t="s">
        <v>115</v>
      </c>
      <c r="G2264" s="19" t="s">
        <v>26</v>
      </c>
      <c r="H2264" s="33">
        <v>42768.819444444445</v>
      </c>
      <c r="I2264" s="33">
        <v>42769.713888888888</v>
      </c>
      <c r="J2264" s="1" t="s">
        <v>37</v>
      </c>
      <c r="K2264" s="39">
        <f t="shared" si="78"/>
        <v>0.8944444444423425</v>
      </c>
      <c r="L2264" s="15">
        <f t="shared" si="79"/>
        <v>0.8944444444423425</v>
      </c>
      <c r="M2264" s="16">
        <f>NETWORKDAYS.INTL(DATE(YEAR(H2264),MONTH(I2264),DAY(H2264)),DATE(YEAR(I2264),MONTH(I2264),DAY(I2264)),1,[1]LISTAFERIADOS!$B$2:$B$194)</f>
        <v>2</v>
      </c>
      <c r="N2264" s="17" t="str">
        <f>CONCATENATE(HOUR(Tabela132[[#This Row],[DATA INICIO]]),":",MINUTE(Tabela132[[#This Row],[DATA INICIO]]))</f>
        <v>19:40</v>
      </c>
      <c r="O2264" s="12"/>
    </row>
    <row r="2265" spans="1:15" hidden="1" x14ac:dyDescent="0.25">
      <c r="A2265" s="30" t="s">
        <v>113</v>
      </c>
      <c r="B2265" s="1" t="s">
        <v>1193</v>
      </c>
      <c r="C2265" s="31" t="s">
        <v>222</v>
      </c>
      <c r="D2265" s="11" t="s">
        <v>1150</v>
      </c>
      <c r="E2265" s="59" t="str">
        <f>CONCATENATE(Tabela132[[#This Row],[TRAMITE_SETOR]],"_Atualiz")</f>
        <v>DG  _Atualiz</v>
      </c>
      <c r="F2265" s="11" t="s">
        <v>1150</v>
      </c>
      <c r="G2265" s="19"/>
      <c r="H2265" s="33">
        <v>42769.713888888888</v>
      </c>
      <c r="I2265" s="33">
        <v>42772.536111111112</v>
      </c>
      <c r="J2265" s="1" t="s">
        <v>149</v>
      </c>
      <c r="K2265" s="39">
        <f t="shared" si="78"/>
        <v>2.8222222222248092</v>
      </c>
      <c r="L2265" s="15">
        <f t="shared" si="79"/>
        <v>2.8222222222248092</v>
      </c>
      <c r="M2265" s="16">
        <f>NETWORKDAYS.INTL(DATE(YEAR(H2265),MONTH(I2265),DAY(H2265)),DATE(YEAR(I2265),MONTH(I2265),DAY(I2265)),1,[1]LISTAFERIADOS!$B$2:$B$194)</f>
        <v>2</v>
      </c>
      <c r="N2265" s="17" t="str">
        <f>CONCATENATE(HOUR(Tabela132[[#This Row],[DATA INICIO]]),":",MINUTE(Tabela132[[#This Row],[DATA INICIO]]))</f>
        <v>17:8</v>
      </c>
      <c r="O2265" s="12"/>
    </row>
    <row r="2266" spans="1:15" hidden="1" x14ac:dyDescent="0.25">
      <c r="A2266" s="30" t="s">
        <v>113</v>
      </c>
      <c r="B2266" s="1" t="s">
        <v>1193</v>
      </c>
      <c r="C2266" s="31" t="s">
        <v>222</v>
      </c>
      <c r="D2266" s="11" t="s">
        <v>1149</v>
      </c>
      <c r="E2266" s="59" t="str">
        <f>CONCATENATE(Tabela132[[#This Row],[TRAMITE_SETOR]],"_Atualiz")</f>
        <v>SECGS_Atualiz</v>
      </c>
      <c r="F2266" s="12" t="s">
        <v>115</v>
      </c>
      <c r="G2266" s="19" t="s">
        <v>26</v>
      </c>
      <c r="H2266" s="33">
        <v>42772.536111111112</v>
      </c>
      <c r="I2266" s="33">
        <v>42773.518055555556</v>
      </c>
      <c r="J2266" s="1" t="s">
        <v>20</v>
      </c>
      <c r="K2266" s="39">
        <f t="shared" si="78"/>
        <v>0.98194444444379769</v>
      </c>
      <c r="L2266" s="15">
        <f t="shared" si="79"/>
        <v>0.98194444444379769</v>
      </c>
      <c r="M2266" s="16">
        <f>NETWORKDAYS.INTL(DATE(YEAR(H2266),MONTH(I2266),DAY(H2266)),DATE(YEAR(I2266),MONTH(I2266),DAY(I2266)),1,[1]LISTAFERIADOS!$B$2:$B$194)</f>
        <v>2</v>
      </c>
      <c r="N2266" s="17" t="str">
        <f>CONCATENATE(HOUR(Tabela132[[#This Row],[DATA INICIO]]),":",MINUTE(Tabela132[[#This Row],[DATA INICIO]]))</f>
        <v>12:52</v>
      </c>
      <c r="O2266" s="12"/>
    </row>
    <row r="2267" spans="1:15" hidden="1" x14ac:dyDescent="0.25">
      <c r="A2267" s="30" t="s">
        <v>113</v>
      </c>
      <c r="B2267" s="1" t="s">
        <v>1193</v>
      </c>
      <c r="C2267" s="31" t="s">
        <v>222</v>
      </c>
      <c r="D2267" s="11" t="s">
        <v>1151</v>
      </c>
      <c r="E2267" s="59" t="str">
        <f>CONCATENATE(Tabela132[[#This Row],[TRAMITE_SETOR]],"_Atualiz")</f>
        <v>PRESID  _Atualiz</v>
      </c>
      <c r="F2267" s="11" t="s">
        <v>1151</v>
      </c>
      <c r="G2267" s="19"/>
      <c r="H2267" s="33">
        <v>42772.536111111112</v>
      </c>
      <c r="I2267" s="33">
        <v>42776.818055555559</v>
      </c>
      <c r="J2267" s="1" t="s">
        <v>20</v>
      </c>
      <c r="K2267" s="39">
        <f t="shared" si="78"/>
        <v>4.2819444444467081</v>
      </c>
      <c r="L2267" s="15">
        <f t="shared" si="79"/>
        <v>4.2819444444467081</v>
      </c>
      <c r="M2267" s="16">
        <f>NETWORKDAYS.INTL(DATE(YEAR(H2267),MONTH(I2267),DAY(H2267)),DATE(YEAR(I2267),MONTH(I2267),DAY(I2267)),1,[1]LISTAFERIADOS!$B$2:$B$194)</f>
        <v>5</v>
      </c>
      <c r="N2267" s="17" t="str">
        <f>CONCATENATE(HOUR(Tabela132[[#This Row],[DATA INICIO]]),":",MINUTE(Tabela132[[#This Row],[DATA INICIO]]))</f>
        <v>12:52</v>
      </c>
      <c r="O2267" s="12"/>
    </row>
    <row r="2268" spans="1:15" ht="38.25" hidden="1" x14ac:dyDescent="0.25">
      <c r="A2268" s="30" t="s">
        <v>113</v>
      </c>
      <c r="B2268" s="1" t="s">
        <v>1193</v>
      </c>
      <c r="C2268" s="31" t="s">
        <v>222</v>
      </c>
      <c r="D2268" s="11" t="s">
        <v>1150</v>
      </c>
      <c r="E2268" s="59" t="str">
        <f>CONCATENATE(Tabela132[[#This Row],[TRAMITE_SETOR]],"_Atualiz")</f>
        <v>DG  _Atualiz</v>
      </c>
      <c r="F2268" s="11" t="s">
        <v>1150</v>
      </c>
      <c r="G2268" s="19"/>
      <c r="H2268" s="33">
        <v>42776.818055555559</v>
      </c>
      <c r="I2268" s="33">
        <v>42776.870138888888</v>
      </c>
      <c r="J2268" s="1" t="s">
        <v>79</v>
      </c>
      <c r="K2268" s="39">
        <f t="shared" si="78"/>
        <v>5.2083333328482695E-2</v>
      </c>
      <c r="L2268" s="15">
        <f t="shared" si="79"/>
        <v>5.2083333328482695E-2</v>
      </c>
      <c r="M2268" s="16">
        <f>NETWORKDAYS.INTL(DATE(YEAR(H2268),MONTH(I2268),DAY(H2268)),DATE(YEAR(I2268),MONTH(I2268),DAY(I2268)),1,[1]LISTAFERIADOS!$B$2:$B$194)</f>
        <v>1</v>
      </c>
      <c r="N2268" s="17" t="str">
        <f>CONCATENATE(HOUR(Tabela132[[#This Row],[DATA INICIO]]),":",MINUTE(Tabela132[[#This Row],[DATA INICIO]]))</f>
        <v>19:38</v>
      </c>
      <c r="O2268" s="12"/>
    </row>
    <row r="2269" spans="1:15" ht="102" hidden="1" x14ac:dyDescent="0.25">
      <c r="A2269" s="30" t="s">
        <v>113</v>
      </c>
      <c r="B2269" s="1" t="s">
        <v>1193</v>
      </c>
      <c r="C2269" s="31" t="s">
        <v>222</v>
      </c>
      <c r="D2269" s="11" t="s">
        <v>1149</v>
      </c>
      <c r="E2269" s="59" t="str">
        <f>CONCATENATE(Tabela132[[#This Row],[TRAMITE_SETOR]],"_Atualiz")</f>
        <v>SECGS_Atualiz</v>
      </c>
      <c r="F2269" s="12" t="s">
        <v>115</v>
      </c>
      <c r="G2269" s="19" t="s">
        <v>26</v>
      </c>
      <c r="H2269" s="33">
        <v>42776.870138888888</v>
      </c>
      <c r="I2269" s="33">
        <v>42779.442361111112</v>
      </c>
      <c r="J2269" s="1" t="s">
        <v>1922</v>
      </c>
      <c r="K2269" s="39">
        <f t="shared" si="78"/>
        <v>2.5722222222248092</v>
      </c>
      <c r="L2269" s="15">
        <f t="shared" si="79"/>
        <v>2.5722222222248092</v>
      </c>
      <c r="M2269" s="16">
        <f>NETWORKDAYS.INTL(DATE(YEAR(H2269),MONTH(I2269),DAY(H2269)),DATE(YEAR(I2269),MONTH(I2269),DAY(I2269)),1,[1]LISTAFERIADOS!$B$2:$B$194)</f>
        <v>2</v>
      </c>
      <c r="N2269" s="17" t="str">
        <f>CONCATENATE(HOUR(Tabela132[[#This Row],[DATA INICIO]]),":",MINUTE(Tabela132[[#This Row],[DATA INICIO]]))</f>
        <v>20:53</v>
      </c>
      <c r="O2269" s="12"/>
    </row>
    <row r="2270" spans="1:15" ht="140.25" hidden="1" x14ac:dyDescent="0.25">
      <c r="A2270" s="30" t="s">
        <v>113</v>
      </c>
      <c r="B2270" s="1" t="s">
        <v>1193</v>
      </c>
      <c r="C2270" s="31" t="s">
        <v>222</v>
      </c>
      <c r="D2270" s="11" t="s">
        <v>1146</v>
      </c>
      <c r="E2270" s="59" t="str">
        <f>CONCATENATE(Tabela132[[#This Row],[TRAMITE_SETOR]],"_Atualiz")</f>
        <v>SOP_Atualiz</v>
      </c>
      <c r="F2270" s="12" t="s">
        <v>536</v>
      </c>
      <c r="G2270" s="19" t="s">
        <v>26</v>
      </c>
      <c r="H2270" s="33">
        <v>42779.442361111112</v>
      </c>
      <c r="I2270" s="33">
        <v>42780.594444444447</v>
      </c>
      <c r="J2270" s="1" t="s">
        <v>1923</v>
      </c>
      <c r="K2270" s="39">
        <f t="shared" si="78"/>
        <v>1.1520833333343035</v>
      </c>
      <c r="L2270" s="15">
        <f t="shared" si="79"/>
        <v>1.1520833333343035</v>
      </c>
      <c r="M2270" s="16">
        <f>NETWORKDAYS.INTL(DATE(YEAR(H2270),MONTH(I2270),DAY(H2270)),DATE(YEAR(I2270),MONTH(I2270),DAY(I2270)),1,[1]LISTAFERIADOS!$B$2:$B$194)</f>
        <v>2</v>
      </c>
      <c r="N2270" s="17" t="str">
        <f>CONCATENATE(HOUR(Tabela132[[#This Row],[DATA INICIO]]),":",MINUTE(Tabela132[[#This Row],[DATA INICIO]]))</f>
        <v>10:37</v>
      </c>
      <c r="O2270" s="12"/>
    </row>
    <row r="2271" spans="1:15" ht="38.25" hidden="1" x14ac:dyDescent="0.25">
      <c r="A2271" s="30" t="s">
        <v>113</v>
      </c>
      <c r="B2271" s="1" t="s">
        <v>1193</v>
      </c>
      <c r="C2271" s="31" t="s">
        <v>222</v>
      </c>
      <c r="D2271" s="11" t="s">
        <v>1152</v>
      </c>
      <c r="E2271" s="59" t="str">
        <f>CONCATENATE(Tabela132[[#This Row],[TRAMITE_SETOR]],"_Atualiz")</f>
        <v xml:space="preserve"> 107ZE  _Atualiz</v>
      </c>
      <c r="F2271" s="11" t="s">
        <v>1152</v>
      </c>
      <c r="G2271" s="19"/>
      <c r="H2271" s="33">
        <v>42780.594444444447</v>
      </c>
      <c r="I2271" s="33">
        <v>42780.633333333331</v>
      </c>
      <c r="J2271" s="1" t="s">
        <v>1431</v>
      </c>
      <c r="K2271" s="39">
        <f t="shared" si="78"/>
        <v>3.8888888884685002E-2</v>
      </c>
      <c r="L2271" s="15">
        <f t="shared" si="79"/>
        <v>3.8888888884685002E-2</v>
      </c>
      <c r="M2271" s="16">
        <f>NETWORKDAYS.INTL(DATE(YEAR(H2271),MONTH(I2271),DAY(H2271)),DATE(YEAR(I2271),MONTH(I2271),DAY(I2271)),1,[1]LISTAFERIADOS!$B$2:$B$194)</f>
        <v>1</v>
      </c>
      <c r="N2271" s="17" t="str">
        <f>CONCATENATE(HOUR(Tabela132[[#This Row],[DATA INICIO]]),":",MINUTE(Tabela132[[#This Row],[DATA INICIO]]))</f>
        <v>14:16</v>
      </c>
      <c r="O2271" s="12"/>
    </row>
    <row r="2272" spans="1:15" ht="25.5" hidden="1" x14ac:dyDescent="0.25">
      <c r="A2272" s="30" t="s">
        <v>113</v>
      </c>
      <c r="B2272" s="1" t="s">
        <v>1193</v>
      </c>
      <c r="C2272" s="31" t="s">
        <v>222</v>
      </c>
      <c r="D2272" s="11" t="s">
        <v>1153</v>
      </c>
      <c r="E2272" s="59" t="str">
        <f>CONCATENATE(Tabela132[[#This Row],[TRAMITE_SETOR]],"_Atualiz")</f>
        <v>SOP_Atualiz</v>
      </c>
      <c r="F2272" s="12" t="s">
        <v>536</v>
      </c>
      <c r="G2272" s="19" t="s">
        <v>26</v>
      </c>
      <c r="H2272" s="33">
        <v>42780.633333333331</v>
      </c>
      <c r="I2272" s="33">
        <v>42796.77847222222</v>
      </c>
      <c r="J2272" s="1" t="s">
        <v>1924</v>
      </c>
      <c r="K2272" s="39">
        <f t="shared" si="78"/>
        <v>16.145138888889051</v>
      </c>
      <c r="L2272" s="15">
        <f t="shared" si="79"/>
        <v>16.145138888889051</v>
      </c>
      <c r="M2272" s="16">
        <f>NETWORKDAYS.INTL(DATE(YEAR(H2272),MONTH(I2272),DAY(H2272)),DATE(YEAR(I2272),MONTH(I2272),DAY(I2272)),1,[1]LISTAFERIADOS!$B$2:$B$194)</f>
        <v>-9</v>
      </c>
      <c r="N2272" s="17" t="str">
        <f>CONCATENATE(HOUR(Tabela132[[#This Row],[DATA INICIO]]),":",MINUTE(Tabela132[[#This Row],[DATA INICIO]]))</f>
        <v>15:12</v>
      </c>
      <c r="O2272" s="12"/>
    </row>
    <row r="2273" spans="1:15" hidden="1" x14ac:dyDescent="0.25">
      <c r="A2273" s="30" t="s">
        <v>113</v>
      </c>
      <c r="B2273" s="1" t="s">
        <v>1193</v>
      </c>
      <c r="C2273" s="31" t="s">
        <v>222</v>
      </c>
      <c r="D2273" s="11" t="s">
        <v>1154</v>
      </c>
      <c r="E2273" s="59" t="str">
        <f>CONCATENATE(Tabela132[[#This Row],[TRAMITE_SETOR]],"_Atualiz")</f>
        <v>SECGS_Atualiz</v>
      </c>
      <c r="F2273" s="12" t="s">
        <v>115</v>
      </c>
      <c r="G2273" s="19" t="s">
        <v>26</v>
      </c>
      <c r="H2273" s="33">
        <v>42796.77847222222</v>
      </c>
      <c r="I2273" s="33">
        <v>42797.604166666664</v>
      </c>
      <c r="J2273" s="1" t="s">
        <v>20</v>
      </c>
      <c r="K2273" s="39">
        <f t="shared" si="78"/>
        <v>0.82569444444379769</v>
      </c>
      <c r="L2273" s="15">
        <f t="shared" si="79"/>
        <v>0.82569444444379769</v>
      </c>
      <c r="M2273" s="16">
        <f>NETWORKDAYS.INTL(DATE(YEAR(H2273),MONTH(I2273),DAY(H2273)),DATE(YEAR(I2273),MONTH(I2273),DAY(I2273)),1,[1]LISTAFERIADOS!$B$2:$B$194)</f>
        <v>2</v>
      </c>
      <c r="N2273" s="17" t="str">
        <f>CONCATENATE(HOUR(Tabela132[[#This Row],[DATA INICIO]]),":",MINUTE(Tabela132[[#This Row],[DATA INICIO]]))</f>
        <v>18:41</v>
      </c>
      <c r="O2273" s="12"/>
    </row>
    <row r="2274" spans="1:15" hidden="1" x14ac:dyDescent="0.25">
      <c r="A2274" s="30" t="s">
        <v>113</v>
      </c>
      <c r="B2274" s="1" t="s">
        <v>1193</v>
      </c>
      <c r="C2274" s="31" t="s">
        <v>222</v>
      </c>
      <c r="D2274" s="11" t="s">
        <v>29</v>
      </c>
      <c r="E2274" s="59" t="str">
        <f>CONCATENATE(Tabela132[[#This Row],[TRAMITE_SETOR]],"_Atualiz")</f>
        <v>CIP_Atualiz</v>
      </c>
      <c r="F2274" s="12" t="s">
        <v>29</v>
      </c>
      <c r="G2274" s="19" t="s">
        <v>26</v>
      </c>
      <c r="H2274" s="33">
        <v>42796.77847222222</v>
      </c>
      <c r="I2274" s="33">
        <v>42797.751388888886</v>
      </c>
      <c r="J2274" s="1" t="s">
        <v>20</v>
      </c>
      <c r="K2274" s="39">
        <f t="shared" si="78"/>
        <v>0.97291666666569654</v>
      </c>
      <c r="L2274" s="15">
        <f t="shared" si="79"/>
        <v>0.97291666666569654</v>
      </c>
      <c r="M2274" s="16">
        <f>NETWORKDAYS.INTL(DATE(YEAR(H2274),MONTH(I2274),DAY(H2274)),DATE(YEAR(I2274),MONTH(I2274),DAY(I2274)),1,[1]LISTAFERIADOS!$B$2:$B$194)</f>
        <v>2</v>
      </c>
      <c r="N2274" s="17" t="str">
        <f>CONCATENATE(HOUR(Tabela132[[#This Row],[DATA INICIO]]),":",MINUTE(Tabela132[[#This Row],[DATA INICIO]]))</f>
        <v>18:41</v>
      </c>
      <c r="O2274" s="12"/>
    </row>
    <row r="2275" spans="1:15" ht="38.25" hidden="1" x14ac:dyDescent="0.25">
      <c r="A2275" s="30" t="s">
        <v>113</v>
      </c>
      <c r="B2275" s="1" t="s">
        <v>1193</v>
      </c>
      <c r="C2275" s="31" t="s">
        <v>222</v>
      </c>
      <c r="D2275" s="11" t="s">
        <v>1153</v>
      </c>
      <c r="E2275" s="59" t="str">
        <f>CONCATENATE(Tabela132[[#This Row],[TRAMITE_SETOR]],"_Atualiz")</f>
        <v>SOP_Atualiz</v>
      </c>
      <c r="F2275" s="12" t="s">
        <v>536</v>
      </c>
      <c r="G2275" s="19" t="s">
        <v>26</v>
      </c>
      <c r="H2275" s="33">
        <v>42797.751388888886</v>
      </c>
      <c r="I2275" s="33">
        <v>42821.661805555559</v>
      </c>
      <c r="J2275" s="1" t="s">
        <v>79</v>
      </c>
      <c r="K2275" s="39">
        <f t="shared" si="78"/>
        <v>23.910416666672972</v>
      </c>
      <c r="L2275" s="15">
        <f t="shared" si="79"/>
        <v>23.910416666672972</v>
      </c>
      <c r="M2275" s="16">
        <f>NETWORKDAYS.INTL(DATE(YEAR(H2275),MONTH(I2275),DAY(H2275)),DATE(YEAR(I2275),MONTH(I2275),DAY(I2275)),1,[1]LISTAFERIADOS!$B$2:$B$194)</f>
        <v>17</v>
      </c>
      <c r="N2275" s="17" t="str">
        <f>CONCATENATE(HOUR(Tabela132[[#This Row],[DATA INICIO]]),":",MINUTE(Tabela132[[#This Row],[DATA INICIO]]))</f>
        <v>18:2</v>
      </c>
      <c r="O2275" s="12"/>
    </row>
    <row r="2276" spans="1:15" ht="38.25" hidden="1" x14ac:dyDescent="0.25">
      <c r="A2276" s="30" t="s">
        <v>113</v>
      </c>
      <c r="B2276" s="1" t="s">
        <v>1193</v>
      </c>
      <c r="C2276" s="31" t="s">
        <v>222</v>
      </c>
      <c r="D2276" s="11" t="s">
        <v>29</v>
      </c>
      <c r="E2276" s="59" t="str">
        <f>CONCATENATE(Tabela132[[#This Row],[TRAMITE_SETOR]],"_Atualiz")</f>
        <v>CIP_Atualiz</v>
      </c>
      <c r="F2276" s="12" t="s">
        <v>29</v>
      </c>
      <c r="G2276" s="19" t="s">
        <v>26</v>
      </c>
      <c r="H2276" s="33">
        <v>42821.661805555559</v>
      </c>
      <c r="I2276" s="33">
        <v>42821.688888888886</v>
      </c>
      <c r="J2276" s="1" t="s">
        <v>1925</v>
      </c>
      <c r="K2276" s="39">
        <f t="shared" si="78"/>
        <v>2.7083333327027503E-2</v>
      </c>
      <c r="L2276" s="15">
        <f t="shared" si="79"/>
        <v>2.7083333327027503E-2</v>
      </c>
      <c r="M2276" s="16">
        <f>NETWORKDAYS.INTL(DATE(YEAR(H2276),MONTH(I2276),DAY(H2276)),DATE(YEAR(I2276),MONTH(I2276),DAY(I2276)),1,[1]LISTAFERIADOS!$B$2:$B$194)</f>
        <v>1</v>
      </c>
      <c r="N2276" s="17" t="str">
        <f>CONCATENATE(HOUR(Tabela132[[#This Row],[DATA INICIO]]),":",MINUTE(Tabela132[[#This Row],[DATA INICIO]]))</f>
        <v>15:53</v>
      </c>
      <c r="O2276" s="12"/>
    </row>
    <row r="2277" spans="1:15" ht="76.5" hidden="1" x14ac:dyDescent="0.25">
      <c r="A2277" s="30" t="s">
        <v>113</v>
      </c>
      <c r="B2277" s="1" t="s">
        <v>1193</v>
      </c>
      <c r="C2277" s="31" t="s">
        <v>222</v>
      </c>
      <c r="D2277" s="11" t="s">
        <v>1154</v>
      </c>
      <c r="E2277" s="59" t="str">
        <f>CONCATENATE(Tabela132[[#This Row],[TRAMITE_SETOR]],"_Atualiz")</f>
        <v>SECGS_Atualiz</v>
      </c>
      <c r="F2277" s="12" t="s">
        <v>115</v>
      </c>
      <c r="G2277" s="19" t="s">
        <v>26</v>
      </c>
      <c r="H2277" s="33">
        <v>42821.688888888886</v>
      </c>
      <c r="I2277" s="33">
        <v>42821.727083333331</v>
      </c>
      <c r="J2277" s="1" t="s">
        <v>1926</v>
      </c>
      <c r="K2277" s="39">
        <f t="shared" si="78"/>
        <v>3.8194444445252884E-2</v>
      </c>
      <c r="L2277" s="15">
        <f t="shared" si="79"/>
        <v>3.8194444445252884E-2</v>
      </c>
      <c r="M2277" s="16">
        <f>NETWORKDAYS.INTL(DATE(YEAR(H2277),MONTH(I2277),DAY(H2277)),DATE(YEAR(I2277),MONTH(I2277),DAY(I2277)),1,[1]LISTAFERIADOS!$B$2:$B$194)</f>
        <v>1</v>
      </c>
      <c r="N2277" s="17" t="str">
        <f>CONCATENATE(HOUR(Tabela132[[#This Row],[DATA INICIO]]),":",MINUTE(Tabela132[[#This Row],[DATA INICIO]]))</f>
        <v>16:32</v>
      </c>
      <c r="O2277" s="12"/>
    </row>
    <row r="2278" spans="1:15" ht="127.5" hidden="1" x14ac:dyDescent="0.25">
      <c r="A2278" s="30" t="s">
        <v>113</v>
      </c>
      <c r="B2278" s="1" t="s">
        <v>1193</v>
      </c>
      <c r="C2278" s="31" t="s">
        <v>222</v>
      </c>
      <c r="D2278" s="11" t="s">
        <v>1155</v>
      </c>
      <c r="E2278" s="59" t="str">
        <f>CONCATENATE(Tabela132[[#This Row],[TRAMITE_SETOR]],"_Atualiz")</f>
        <v xml:space="preserve"> DG  _Atualiz</v>
      </c>
      <c r="F2278" s="11" t="s">
        <v>1155</v>
      </c>
      <c r="G2278" s="19"/>
      <c r="H2278" s="33">
        <v>42821.727083333331</v>
      </c>
      <c r="I2278" s="33">
        <v>42822.822916666664</v>
      </c>
      <c r="J2278" s="1" t="s">
        <v>1927</v>
      </c>
      <c r="K2278" s="39">
        <f t="shared" si="78"/>
        <v>1.0958333333328483</v>
      </c>
      <c r="L2278" s="15">
        <f t="shared" si="79"/>
        <v>1.0958333333328483</v>
      </c>
      <c r="M2278" s="16">
        <f>NETWORKDAYS.INTL(DATE(YEAR(H2278),MONTH(I2278),DAY(H2278)),DATE(YEAR(I2278),MONTH(I2278),DAY(I2278)),1,[1]LISTAFERIADOS!$B$2:$B$194)</f>
        <v>2</v>
      </c>
      <c r="N2278" s="17" t="str">
        <f>CONCATENATE(HOUR(Tabela132[[#This Row],[DATA INICIO]]),":",MINUTE(Tabela132[[#This Row],[DATA INICIO]]))</f>
        <v>17:27</v>
      </c>
      <c r="O2278" s="12"/>
    </row>
    <row r="2279" spans="1:15" ht="38.25" hidden="1" x14ac:dyDescent="0.25">
      <c r="A2279" s="30" t="s">
        <v>113</v>
      </c>
      <c r="B2279" s="1" t="s">
        <v>1193</v>
      </c>
      <c r="C2279" s="31" t="s">
        <v>222</v>
      </c>
      <c r="D2279" s="11" t="s">
        <v>1156</v>
      </c>
      <c r="E2279" s="59" t="str">
        <f>CONCATENATE(Tabela132[[#This Row],[TRAMITE_SETOR]],"_Atualiz")</f>
        <v xml:space="preserve"> SECGA  _Atualiz</v>
      </c>
      <c r="F2279" s="11" t="s">
        <v>1156</v>
      </c>
      <c r="G2279" s="19"/>
      <c r="H2279" s="33">
        <v>42822.822916666664</v>
      </c>
      <c r="I2279" s="33">
        <v>42824.571527777778</v>
      </c>
      <c r="J2279" s="1" t="s">
        <v>1928</v>
      </c>
      <c r="K2279" s="39">
        <f t="shared" si="78"/>
        <v>1.7486111111138598</v>
      </c>
      <c r="L2279" s="15">
        <f t="shared" si="79"/>
        <v>1.7486111111138598</v>
      </c>
      <c r="M2279" s="16">
        <f>NETWORKDAYS.INTL(DATE(YEAR(H2279),MONTH(I2279),DAY(H2279)),DATE(YEAR(I2279),MONTH(I2279),DAY(I2279)),1,[1]LISTAFERIADOS!$B$2:$B$194)</f>
        <v>3</v>
      </c>
      <c r="N2279" s="17" t="str">
        <f>CONCATENATE(HOUR(Tabela132[[#This Row],[DATA INICIO]]),":",MINUTE(Tabela132[[#This Row],[DATA INICIO]]))</f>
        <v>19:45</v>
      </c>
      <c r="O2279" s="12"/>
    </row>
    <row r="2280" spans="1:15" ht="140.25" hidden="1" x14ac:dyDescent="0.25">
      <c r="A2280" s="30" t="s">
        <v>113</v>
      </c>
      <c r="B2280" s="1" t="s">
        <v>1193</v>
      </c>
      <c r="C2280" s="31" t="s">
        <v>222</v>
      </c>
      <c r="D2280" s="11" t="s">
        <v>1154</v>
      </c>
      <c r="E2280" s="59" t="str">
        <f>CONCATENATE(Tabela132[[#This Row],[TRAMITE_SETOR]],"_Atualiz")</f>
        <v>SECGS_Atualiz</v>
      </c>
      <c r="F2280" s="12" t="s">
        <v>115</v>
      </c>
      <c r="G2280" s="19" t="s">
        <v>26</v>
      </c>
      <c r="H2280" s="33">
        <v>42824.571527777778</v>
      </c>
      <c r="I2280" s="33">
        <v>42825.712500000001</v>
      </c>
      <c r="J2280" s="1" t="s">
        <v>1929</v>
      </c>
      <c r="K2280" s="39">
        <f t="shared" si="78"/>
        <v>1.140972222223354</v>
      </c>
      <c r="L2280" s="15">
        <f t="shared" si="79"/>
        <v>1.140972222223354</v>
      </c>
      <c r="M2280" s="16">
        <f>NETWORKDAYS.INTL(DATE(YEAR(H2280),MONTH(I2280),DAY(H2280)),DATE(YEAR(I2280),MONTH(I2280),DAY(I2280)),1,[1]LISTAFERIADOS!$B$2:$B$194)</f>
        <v>2</v>
      </c>
      <c r="N2280" s="17" t="str">
        <f>CONCATENATE(HOUR(Tabela132[[#This Row],[DATA INICIO]]),":",MINUTE(Tabela132[[#This Row],[DATA INICIO]]))</f>
        <v>13:43</v>
      </c>
      <c r="O2280" s="12"/>
    </row>
    <row r="2281" spans="1:15" ht="114.75" hidden="1" x14ac:dyDescent="0.25">
      <c r="A2281" s="30" t="s">
        <v>113</v>
      </c>
      <c r="B2281" s="1" t="s">
        <v>1193</v>
      </c>
      <c r="C2281" s="31" t="s">
        <v>222</v>
      </c>
      <c r="D2281" s="11" t="s">
        <v>29</v>
      </c>
      <c r="E2281" s="59" t="str">
        <f>CONCATENATE(Tabela132[[#This Row],[TRAMITE_SETOR]],"_Atualiz")</f>
        <v>CIP_Atualiz</v>
      </c>
      <c r="F2281" s="12" t="s">
        <v>29</v>
      </c>
      <c r="G2281" s="19" t="s">
        <v>26</v>
      </c>
      <c r="H2281" s="33">
        <v>42825.712500000001</v>
      </c>
      <c r="I2281" s="33">
        <v>42825.722222222219</v>
      </c>
      <c r="J2281" s="1" t="s">
        <v>1930</v>
      </c>
      <c r="K2281" s="39">
        <f t="shared" si="78"/>
        <v>9.7222222175332718E-3</v>
      </c>
      <c r="L2281" s="15">
        <f t="shared" si="79"/>
        <v>9.7222222175332718E-3</v>
      </c>
      <c r="M2281" s="16">
        <f>NETWORKDAYS.INTL(DATE(YEAR(H2281),MONTH(I2281),DAY(H2281)),DATE(YEAR(I2281),MONTH(I2281),DAY(I2281)),1,[1]LISTAFERIADOS!$B$2:$B$194)</f>
        <v>1</v>
      </c>
      <c r="N2281" s="17" t="str">
        <f>CONCATENATE(HOUR(Tabela132[[#This Row],[DATA INICIO]]),":",MINUTE(Tabela132[[#This Row],[DATA INICIO]]))</f>
        <v>17:6</v>
      </c>
      <c r="O2281" s="12"/>
    </row>
    <row r="2282" spans="1:15" ht="51" hidden="1" x14ac:dyDescent="0.25">
      <c r="A2282" s="30" t="s">
        <v>113</v>
      </c>
      <c r="B2282" s="1" t="s">
        <v>1193</v>
      </c>
      <c r="C2282" s="31" t="s">
        <v>222</v>
      </c>
      <c r="D2282" s="11" t="s">
        <v>1153</v>
      </c>
      <c r="E2282" s="59" t="str">
        <f>CONCATENATE(Tabela132[[#This Row],[TRAMITE_SETOR]],"_Atualiz")</f>
        <v>SOP_Atualiz</v>
      </c>
      <c r="F2282" s="12" t="s">
        <v>536</v>
      </c>
      <c r="G2282" s="19" t="s">
        <v>26</v>
      </c>
      <c r="H2282" s="33">
        <v>42825.722222222219</v>
      </c>
      <c r="I2282" s="33">
        <v>42828.61041666667</v>
      </c>
      <c r="J2282" s="1" t="s">
        <v>1931</v>
      </c>
      <c r="K2282" s="39">
        <f t="shared" si="78"/>
        <v>2.8881944444510737</v>
      </c>
      <c r="L2282" s="15">
        <f t="shared" si="79"/>
        <v>2.8881944444510737</v>
      </c>
      <c r="M2282" s="16">
        <f>NETWORKDAYS.INTL(DATE(YEAR(H2282),MONTH(I2282),DAY(H2282)),DATE(YEAR(I2282),MONTH(I2282),DAY(I2282)),1,[1]LISTAFERIADOS!$B$2:$B$194)</f>
        <v>-16</v>
      </c>
      <c r="N2282" s="17" t="str">
        <f>CONCATENATE(HOUR(Tabela132[[#This Row],[DATA INICIO]]),":",MINUTE(Tabela132[[#This Row],[DATA INICIO]]))</f>
        <v>17:20</v>
      </c>
      <c r="O2282" s="12"/>
    </row>
    <row r="2283" spans="1:15" ht="38.25" hidden="1" x14ac:dyDescent="0.25">
      <c r="A2283" s="30" t="s">
        <v>113</v>
      </c>
      <c r="B2283" s="1" t="s">
        <v>1193</v>
      </c>
      <c r="C2283" s="31" t="s">
        <v>222</v>
      </c>
      <c r="D2283" s="11" t="s">
        <v>29</v>
      </c>
      <c r="E2283" s="59" t="str">
        <f>CONCATENATE(Tabela132[[#This Row],[TRAMITE_SETOR]],"_Atualiz")</f>
        <v>CIP_Atualiz</v>
      </c>
      <c r="F2283" s="12" t="s">
        <v>29</v>
      </c>
      <c r="G2283" s="19" t="s">
        <v>26</v>
      </c>
      <c r="H2283" s="33">
        <v>42828.61041666667</v>
      </c>
      <c r="I2283" s="33">
        <v>42828.784722222219</v>
      </c>
      <c r="J2283" s="1" t="s">
        <v>1925</v>
      </c>
      <c r="K2283" s="39">
        <f t="shared" ref="K2283:K2346" si="80">IF(OR(H2283="-",I2283="-"),0,I2283-H2283)</f>
        <v>0.17430555554892635</v>
      </c>
      <c r="L2283" s="15">
        <f t="shared" ref="L2283:L2346" si="81">K2283</f>
        <v>0.17430555554892635</v>
      </c>
      <c r="M2283" s="16">
        <f>NETWORKDAYS.INTL(DATE(YEAR(H2283),MONTH(I2283),DAY(H2283)),DATE(YEAR(I2283),MONTH(I2283),DAY(I2283)),1,[1]LISTAFERIADOS!$B$2:$B$194)</f>
        <v>1</v>
      </c>
      <c r="N2283" s="17" t="str">
        <f>CONCATENATE(HOUR(Tabela132[[#This Row],[DATA INICIO]]),":",MINUTE(Tabela132[[#This Row],[DATA INICIO]]))</f>
        <v>14:39</v>
      </c>
      <c r="O2283" s="12"/>
    </row>
    <row r="2284" spans="1:15" ht="89.25" hidden="1" x14ac:dyDescent="0.25">
      <c r="A2284" s="30" t="s">
        <v>113</v>
      </c>
      <c r="B2284" s="1" t="s">
        <v>1193</v>
      </c>
      <c r="C2284" s="31" t="s">
        <v>222</v>
      </c>
      <c r="D2284" s="11" t="s">
        <v>1154</v>
      </c>
      <c r="E2284" s="59" t="str">
        <f>CONCATENATE(Tabela132[[#This Row],[TRAMITE_SETOR]],"_Atualiz")</f>
        <v>SECGS_Atualiz</v>
      </c>
      <c r="F2284" s="12" t="s">
        <v>115</v>
      </c>
      <c r="G2284" s="19" t="s">
        <v>26</v>
      </c>
      <c r="H2284" s="33">
        <v>42828.784722222219</v>
      </c>
      <c r="I2284" s="33">
        <v>42829.560416666667</v>
      </c>
      <c r="J2284" s="1" t="s">
        <v>1932</v>
      </c>
      <c r="K2284" s="39">
        <f t="shared" si="80"/>
        <v>0.77569444444816327</v>
      </c>
      <c r="L2284" s="15">
        <f t="shared" si="81"/>
        <v>0.77569444444816327</v>
      </c>
      <c r="M2284" s="16">
        <f>NETWORKDAYS.INTL(DATE(YEAR(H2284),MONTH(I2284),DAY(H2284)),DATE(YEAR(I2284),MONTH(I2284),DAY(I2284)),1,[1]LISTAFERIADOS!$B$2:$B$194)</f>
        <v>2</v>
      </c>
      <c r="N2284" s="17" t="str">
        <f>CONCATENATE(HOUR(Tabela132[[#This Row],[DATA INICIO]]),":",MINUTE(Tabela132[[#This Row],[DATA INICIO]]))</f>
        <v>18:50</v>
      </c>
      <c r="O2284" s="12"/>
    </row>
    <row r="2285" spans="1:15" ht="153" hidden="1" x14ac:dyDescent="0.25">
      <c r="A2285" s="30" t="s">
        <v>113</v>
      </c>
      <c r="B2285" s="1" t="s">
        <v>1193</v>
      </c>
      <c r="C2285" s="31" t="s">
        <v>222</v>
      </c>
      <c r="D2285" s="11" t="s">
        <v>1157</v>
      </c>
      <c r="E2285" s="59" t="str">
        <f>CONCATENATE(Tabela132[[#This Row],[TRAMITE_SETOR]],"_Atualiz")</f>
        <v xml:space="preserve"> SPO  _Atualiz</v>
      </c>
      <c r="F2285" s="11" t="s">
        <v>1157</v>
      </c>
      <c r="G2285" s="19"/>
      <c r="H2285" s="33">
        <v>42829.560416666667</v>
      </c>
      <c r="I2285" s="33">
        <v>42829.637499999997</v>
      </c>
      <c r="J2285" s="1" t="s">
        <v>1933</v>
      </c>
      <c r="K2285" s="39">
        <f t="shared" si="80"/>
        <v>7.7083333329937886E-2</v>
      </c>
      <c r="L2285" s="15">
        <f t="shared" si="81"/>
        <v>7.7083333329937886E-2</v>
      </c>
      <c r="M2285" s="16">
        <f>NETWORKDAYS.INTL(DATE(YEAR(H2285),MONTH(I2285),DAY(H2285)),DATE(YEAR(I2285),MONTH(I2285),DAY(I2285)),1,[1]LISTAFERIADOS!$B$2:$B$194)</f>
        <v>1</v>
      </c>
      <c r="N2285" s="17" t="str">
        <f>CONCATENATE(HOUR(Tabela132[[#This Row],[DATA INICIO]]),":",MINUTE(Tabela132[[#This Row],[DATA INICIO]]))</f>
        <v>13:27</v>
      </c>
      <c r="O2285" s="12"/>
    </row>
    <row r="2286" spans="1:15" ht="63.75" hidden="1" x14ac:dyDescent="0.25">
      <c r="A2286" s="30" t="s">
        <v>113</v>
      </c>
      <c r="B2286" s="1" t="s">
        <v>1193</v>
      </c>
      <c r="C2286" s="31" t="s">
        <v>222</v>
      </c>
      <c r="D2286" s="11" t="s">
        <v>1158</v>
      </c>
      <c r="E2286" s="59" t="str">
        <f>CONCATENATE(Tabela132[[#This Row],[TRAMITE_SETOR]],"_Atualiz")</f>
        <v xml:space="preserve"> CO  _Atualiz</v>
      </c>
      <c r="F2286" s="11" t="s">
        <v>1158</v>
      </c>
      <c r="G2286" s="19"/>
      <c r="H2286" s="33">
        <v>42829.637499999997</v>
      </c>
      <c r="I2286" s="33">
        <v>42829.7</v>
      </c>
      <c r="J2286" s="1" t="s">
        <v>158</v>
      </c>
      <c r="K2286" s="39">
        <f t="shared" si="80"/>
        <v>6.25E-2</v>
      </c>
      <c r="L2286" s="15">
        <f t="shared" si="81"/>
        <v>6.25E-2</v>
      </c>
      <c r="M2286" s="16">
        <f>NETWORKDAYS.INTL(DATE(YEAR(H2286),MONTH(I2286),DAY(H2286)),DATE(YEAR(I2286),MONTH(I2286),DAY(I2286)),1,[1]LISTAFERIADOS!$B$2:$B$194)</f>
        <v>1</v>
      </c>
      <c r="N2286" s="17" t="str">
        <f>CONCATENATE(HOUR(Tabela132[[#This Row],[DATA INICIO]]),":",MINUTE(Tabela132[[#This Row],[DATA INICIO]]))</f>
        <v>15:18</v>
      </c>
      <c r="O2286" s="12"/>
    </row>
    <row r="2287" spans="1:15" ht="51" hidden="1" x14ac:dyDescent="0.25">
      <c r="A2287" s="30" t="s">
        <v>113</v>
      </c>
      <c r="B2287" s="1" t="s">
        <v>1193</v>
      </c>
      <c r="C2287" s="31" t="s">
        <v>222</v>
      </c>
      <c r="D2287" s="11" t="s">
        <v>1159</v>
      </c>
      <c r="E2287" s="59" t="str">
        <f>CONCATENATE(Tabela132[[#This Row],[TRAMITE_SETOR]],"_Atualiz")</f>
        <v xml:space="preserve"> SECOFC  _Atualiz</v>
      </c>
      <c r="F2287" s="11" t="s">
        <v>1159</v>
      </c>
      <c r="G2287" s="19"/>
      <c r="H2287" s="33">
        <v>42829.7</v>
      </c>
      <c r="I2287" s="33">
        <v>42829.707638888889</v>
      </c>
      <c r="J2287" s="1" t="s">
        <v>1934</v>
      </c>
      <c r="K2287" s="39">
        <f t="shared" si="80"/>
        <v>7.6388888919609599E-3</v>
      </c>
      <c r="L2287" s="15">
        <f t="shared" si="81"/>
        <v>7.6388888919609599E-3</v>
      </c>
      <c r="M2287" s="16">
        <f>NETWORKDAYS.INTL(DATE(YEAR(H2287),MONTH(I2287),DAY(H2287)),DATE(YEAR(I2287),MONTH(I2287),DAY(I2287)),1,[1]LISTAFERIADOS!$B$2:$B$194)</f>
        <v>1</v>
      </c>
      <c r="N2287" s="17" t="str">
        <f>CONCATENATE(HOUR(Tabela132[[#This Row],[DATA INICIO]]),":",MINUTE(Tabela132[[#This Row],[DATA INICIO]]))</f>
        <v>16:48</v>
      </c>
      <c r="O2287" s="12"/>
    </row>
    <row r="2288" spans="1:15" ht="140.25" hidden="1" x14ac:dyDescent="0.25">
      <c r="A2288" s="30" t="s">
        <v>113</v>
      </c>
      <c r="B2288" s="1" t="s">
        <v>1193</v>
      </c>
      <c r="C2288" s="31" t="s">
        <v>222</v>
      </c>
      <c r="D2288" s="11" t="s">
        <v>1155</v>
      </c>
      <c r="E2288" s="59" t="str">
        <f>CONCATENATE(Tabela132[[#This Row],[TRAMITE_SETOR]],"_Atualiz")</f>
        <v xml:space="preserve"> DG  _Atualiz</v>
      </c>
      <c r="F2288" s="11" t="s">
        <v>1155</v>
      </c>
      <c r="G2288" s="19"/>
      <c r="H2288" s="33">
        <v>42829.707638888889</v>
      </c>
      <c r="I2288" s="33">
        <v>42829.800694444442</v>
      </c>
      <c r="J2288" s="1" t="s">
        <v>1935</v>
      </c>
      <c r="K2288" s="39">
        <f t="shared" si="80"/>
        <v>9.3055555553291924E-2</v>
      </c>
      <c r="L2288" s="15">
        <f t="shared" si="81"/>
        <v>9.3055555553291924E-2</v>
      </c>
      <c r="M2288" s="16">
        <f>NETWORKDAYS.INTL(DATE(YEAR(H2288),MONTH(I2288),DAY(H2288)),DATE(YEAR(I2288),MONTH(I2288),DAY(I2288)),1,[1]LISTAFERIADOS!$B$2:$B$194)</f>
        <v>1</v>
      </c>
      <c r="N2288" s="17" t="str">
        <f>CONCATENATE(HOUR(Tabela132[[#This Row],[DATA INICIO]]),":",MINUTE(Tabela132[[#This Row],[DATA INICIO]]))</f>
        <v>16:59</v>
      </c>
      <c r="O2288" s="12"/>
    </row>
    <row r="2289" spans="1:15" ht="25.5" hidden="1" x14ac:dyDescent="0.25">
      <c r="A2289" s="30" t="s">
        <v>113</v>
      </c>
      <c r="B2289" s="1" t="s">
        <v>1193</v>
      </c>
      <c r="C2289" s="31" t="s">
        <v>222</v>
      </c>
      <c r="D2289" s="11" t="s">
        <v>1153</v>
      </c>
      <c r="E2289" s="59" t="str">
        <f>CONCATENATE(Tabela132[[#This Row],[TRAMITE_SETOR]],"_Atualiz")</f>
        <v>SOP_Atualiz</v>
      </c>
      <c r="F2289" s="12" t="s">
        <v>536</v>
      </c>
      <c r="G2289" s="19" t="s">
        <v>26</v>
      </c>
      <c r="H2289" s="33">
        <v>42829.800694444442</v>
      </c>
      <c r="I2289" s="33">
        <v>42830.61041666667</v>
      </c>
      <c r="J2289" s="1" t="s">
        <v>1936</v>
      </c>
      <c r="K2289" s="39">
        <f t="shared" si="80"/>
        <v>0.80972222222771961</v>
      </c>
      <c r="L2289" s="15">
        <f t="shared" si="81"/>
        <v>0.80972222222771961</v>
      </c>
      <c r="M2289" s="16">
        <f>NETWORKDAYS.INTL(DATE(YEAR(H2289),MONTH(I2289),DAY(H2289)),DATE(YEAR(I2289),MONTH(I2289),DAY(I2289)),1,[1]LISTAFERIADOS!$B$2:$B$194)</f>
        <v>2</v>
      </c>
      <c r="N2289" s="17" t="str">
        <f>CONCATENATE(HOUR(Tabela132[[#This Row],[DATA INICIO]]),":",MINUTE(Tabela132[[#This Row],[DATA INICIO]]))</f>
        <v>19:13</v>
      </c>
      <c r="O2289" s="12"/>
    </row>
    <row r="2290" spans="1:15" ht="51" hidden="1" x14ac:dyDescent="0.25">
      <c r="A2290" s="30" t="s">
        <v>113</v>
      </c>
      <c r="B2290" s="1" t="s">
        <v>1193</v>
      </c>
      <c r="C2290" s="31" t="s">
        <v>222</v>
      </c>
      <c r="D2290" s="11" t="s">
        <v>1160</v>
      </c>
      <c r="E2290" s="59" t="str">
        <f>CONCATENATE(Tabela132[[#This Row],[TRAMITE_SETOR]],"_Atualiz")</f>
        <v xml:space="preserve"> LEANDRO.SOPCHAKI  _Atualiz</v>
      </c>
      <c r="F2290" s="11" t="s">
        <v>1160</v>
      </c>
      <c r="G2290" s="19"/>
      <c r="H2290" s="33">
        <v>42830.61041666667</v>
      </c>
      <c r="I2290" s="33">
        <v>42830.769444444442</v>
      </c>
      <c r="J2290" s="1" t="s">
        <v>1937</v>
      </c>
      <c r="K2290" s="39">
        <f t="shared" si="80"/>
        <v>0.15902777777228039</v>
      </c>
      <c r="L2290" s="15">
        <f t="shared" si="81"/>
        <v>0.15902777777228039</v>
      </c>
      <c r="M2290" s="16">
        <f>NETWORKDAYS.INTL(DATE(YEAR(H2290),MONTH(I2290),DAY(H2290)),DATE(YEAR(I2290),MONTH(I2290),DAY(I2290)),1,[1]LISTAFERIADOS!$B$2:$B$194)</f>
        <v>1</v>
      </c>
      <c r="N2290" s="17" t="str">
        <f>CONCATENATE(HOUR(Tabela132[[#This Row],[DATA INICIO]]),":",MINUTE(Tabela132[[#This Row],[DATA INICIO]]))</f>
        <v>14:39</v>
      </c>
      <c r="O2290" s="12"/>
    </row>
    <row r="2291" spans="1:15" ht="63.75" hidden="1" x14ac:dyDescent="0.25">
      <c r="A2291" s="30" t="s">
        <v>113</v>
      </c>
      <c r="B2291" s="1" t="s">
        <v>1193</v>
      </c>
      <c r="C2291" s="31" t="s">
        <v>222</v>
      </c>
      <c r="D2291" s="11" t="s">
        <v>1153</v>
      </c>
      <c r="E2291" s="59" t="str">
        <f>CONCATENATE(Tabela132[[#This Row],[TRAMITE_SETOR]],"_Atualiz")</f>
        <v>SOP_Atualiz</v>
      </c>
      <c r="F2291" s="12" t="s">
        <v>536</v>
      </c>
      <c r="G2291" s="19" t="s">
        <v>26</v>
      </c>
      <c r="H2291" s="33">
        <v>42830.769444444442</v>
      </c>
      <c r="I2291" s="33">
        <v>42830.774305555555</v>
      </c>
      <c r="J2291" s="1" t="s">
        <v>1938</v>
      </c>
      <c r="K2291" s="39">
        <f t="shared" si="80"/>
        <v>4.8611111124046147E-3</v>
      </c>
      <c r="L2291" s="15">
        <f t="shared" si="81"/>
        <v>4.8611111124046147E-3</v>
      </c>
      <c r="M2291" s="16">
        <f>NETWORKDAYS.INTL(DATE(YEAR(H2291),MONTH(I2291),DAY(H2291)),DATE(YEAR(I2291),MONTH(I2291),DAY(I2291)),1,[1]LISTAFERIADOS!$B$2:$B$194)</f>
        <v>1</v>
      </c>
      <c r="N2291" s="17" t="str">
        <f>CONCATENATE(HOUR(Tabela132[[#This Row],[DATA INICIO]]),":",MINUTE(Tabela132[[#This Row],[DATA INICIO]]))</f>
        <v>18:28</v>
      </c>
      <c r="O2291" s="12"/>
    </row>
    <row r="2292" spans="1:15" ht="51" hidden="1" x14ac:dyDescent="0.25">
      <c r="A2292" s="30" t="s">
        <v>113</v>
      </c>
      <c r="B2292" s="1" t="s">
        <v>1193</v>
      </c>
      <c r="C2292" s="31" t="s">
        <v>222</v>
      </c>
      <c r="D2292" s="11" t="s">
        <v>29</v>
      </c>
      <c r="E2292" s="59" t="str">
        <f>CONCATENATE(Tabela132[[#This Row],[TRAMITE_SETOR]],"_Atualiz")</f>
        <v>CIP_Atualiz</v>
      </c>
      <c r="F2292" s="12" t="s">
        <v>29</v>
      </c>
      <c r="G2292" s="19" t="s">
        <v>26</v>
      </c>
      <c r="H2292" s="33">
        <v>42830.774305555555</v>
      </c>
      <c r="I2292" s="33">
        <v>42832.556250000001</v>
      </c>
      <c r="J2292" s="1" t="s">
        <v>1939</v>
      </c>
      <c r="K2292" s="39">
        <f t="shared" si="80"/>
        <v>1.7819444444467081</v>
      </c>
      <c r="L2292" s="132">
        <f t="shared" si="81"/>
        <v>1.7819444444467081</v>
      </c>
      <c r="M2292" s="16">
        <f>NETWORKDAYS.INTL(DATE(YEAR(H2292),MONTH(I2292),DAY(H2292)),DATE(YEAR(I2292),MONTH(I2292),DAY(I2292)),1,[1]LISTAFERIADOS!$B$2:$B$194)</f>
        <v>3</v>
      </c>
      <c r="N2292" s="17" t="str">
        <f>CONCATENATE(HOUR(Tabela132[[#This Row],[DATA INICIO]]),":",MINUTE(Tabela132[[#This Row],[DATA INICIO]]))</f>
        <v>18:35</v>
      </c>
      <c r="O2292" s="12"/>
    </row>
    <row r="2293" spans="1:15" ht="51" hidden="1" x14ac:dyDescent="0.25">
      <c r="A2293" s="30" t="s">
        <v>113</v>
      </c>
      <c r="B2293" s="1" t="s">
        <v>1193</v>
      </c>
      <c r="C2293" s="31" t="s">
        <v>222</v>
      </c>
      <c r="D2293" s="11" t="s">
        <v>1154</v>
      </c>
      <c r="E2293" s="59" t="str">
        <f>CONCATENATE(Tabela132[[#This Row],[TRAMITE_SETOR]],"_Atualiz")</f>
        <v>SECGS_Atualiz</v>
      </c>
      <c r="F2293" s="12" t="s">
        <v>115</v>
      </c>
      <c r="G2293" s="19" t="s">
        <v>26</v>
      </c>
      <c r="H2293" s="33">
        <v>42832.556250000001</v>
      </c>
      <c r="I2293" s="33">
        <v>42835.48541666667</v>
      </c>
      <c r="J2293" s="1" t="s">
        <v>46</v>
      </c>
      <c r="K2293" s="39">
        <f t="shared" si="80"/>
        <v>2.9291666666686069</v>
      </c>
      <c r="L2293" s="15">
        <f t="shared" si="81"/>
        <v>2.9291666666686069</v>
      </c>
      <c r="M2293" s="16">
        <f>NETWORKDAYS.INTL(DATE(YEAR(H2293),MONTH(I2293),DAY(H2293)),DATE(YEAR(I2293),MONTH(I2293),DAY(I2293)),1,[1]LISTAFERIADOS!$B$2:$B$194)</f>
        <v>2</v>
      </c>
      <c r="N2293" s="17" t="str">
        <f>CONCATENATE(HOUR(Tabela132[[#This Row],[DATA INICIO]]),":",MINUTE(Tabela132[[#This Row],[DATA INICIO]]))</f>
        <v>13:21</v>
      </c>
      <c r="O2293" s="12"/>
    </row>
    <row r="2294" spans="1:15" ht="127.5" hidden="1" x14ac:dyDescent="0.25">
      <c r="A2294" s="30" t="s">
        <v>113</v>
      </c>
      <c r="B2294" s="1" t="s">
        <v>1193</v>
      </c>
      <c r="C2294" s="31" t="s">
        <v>222</v>
      </c>
      <c r="D2294" s="11" t="s">
        <v>1155</v>
      </c>
      <c r="E2294" s="59" t="str">
        <f>CONCATENATE(Tabela132[[#This Row],[TRAMITE_SETOR]],"_Atualiz")</f>
        <v xml:space="preserve"> DG  _Atualiz</v>
      </c>
      <c r="F2294" s="11" t="s">
        <v>1155</v>
      </c>
      <c r="G2294" s="19"/>
      <c r="H2294" s="33">
        <v>42835.48541666667</v>
      </c>
      <c r="I2294" s="33">
        <v>42836.474999999999</v>
      </c>
      <c r="J2294" s="1" t="s">
        <v>1940</v>
      </c>
      <c r="K2294" s="39">
        <f t="shared" si="80"/>
        <v>0.98958333332848269</v>
      </c>
      <c r="L2294" s="15">
        <f t="shared" si="81"/>
        <v>0.98958333332848269</v>
      </c>
      <c r="M2294" s="16">
        <f>NETWORKDAYS.INTL(DATE(YEAR(H2294),MONTH(I2294),DAY(H2294)),DATE(YEAR(I2294),MONTH(I2294),DAY(I2294)),1,[1]LISTAFERIADOS!$B$2:$B$194)</f>
        <v>2</v>
      </c>
      <c r="N2294" s="17" t="str">
        <f>CONCATENATE(HOUR(Tabela132[[#This Row],[DATA INICIO]]),":",MINUTE(Tabela132[[#This Row],[DATA INICIO]]))</f>
        <v>11:39</v>
      </c>
      <c r="O2294" s="12"/>
    </row>
    <row r="2295" spans="1:15" ht="76.5" hidden="1" x14ac:dyDescent="0.25">
      <c r="A2295" s="30" t="s">
        <v>113</v>
      </c>
      <c r="B2295" s="1" t="s">
        <v>1193</v>
      </c>
      <c r="C2295" s="31" t="s">
        <v>222</v>
      </c>
      <c r="D2295" s="11" t="s">
        <v>1159</v>
      </c>
      <c r="E2295" s="59" t="str">
        <f>CONCATENATE(Tabela132[[#This Row],[TRAMITE_SETOR]],"_Atualiz")</f>
        <v xml:space="preserve"> SECOFC  _Atualiz</v>
      </c>
      <c r="F2295" s="11" t="s">
        <v>1159</v>
      </c>
      <c r="G2295" s="19"/>
      <c r="H2295" s="33">
        <v>42836.474999999999</v>
      </c>
      <c r="I2295" s="33">
        <v>42836.80972222222</v>
      </c>
      <c r="J2295" s="1" t="s">
        <v>1941</v>
      </c>
      <c r="K2295" s="39">
        <f t="shared" si="80"/>
        <v>0.33472222222189885</v>
      </c>
      <c r="L2295" s="15">
        <f t="shared" si="81"/>
        <v>0.33472222222189885</v>
      </c>
      <c r="M2295" s="16">
        <f>NETWORKDAYS.INTL(DATE(YEAR(H2295),MONTH(I2295),DAY(H2295)),DATE(YEAR(I2295),MONTH(I2295),DAY(I2295)),1,[1]LISTAFERIADOS!$B$2:$B$194)</f>
        <v>1</v>
      </c>
      <c r="N2295" s="17" t="str">
        <f>CONCATENATE(HOUR(Tabela132[[#This Row],[DATA INICIO]]),":",MINUTE(Tabela132[[#This Row],[DATA INICIO]]))</f>
        <v>11:24</v>
      </c>
      <c r="O2295" s="12"/>
    </row>
    <row r="2296" spans="1:15" ht="76.5" hidden="1" x14ac:dyDescent="0.25">
      <c r="A2296" s="30" t="s">
        <v>113</v>
      </c>
      <c r="B2296" s="1" t="s">
        <v>1193</v>
      </c>
      <c r="C2296" s="31" t="s">
        <v>222</v>
      </c>
      <c r="D2296" s="11" t="s">
        <v>1158</v>
      </c>
      <c r="E2296" s="59" t="str">
        <f>CONCATENATE(Tabela132[[#This Row],[TRAMITE_SETOR]],"_Atualiz")</f>
        <v xml:space="preserve"> CO  _Atualiz</v>
      </c>
      <c r="F2296" s="11" t="s">
        <v>1158</v>
      </c>
      <c r="G2296" s="19"/>
      <c r="H2296" s="33">
        <v>42836.80972222222</v>
      </c>
      <c r="I2296" s="33">
        <v>42842.572222222225</v>
      </c>
      <c r="J2296" s="1" t="s">
        <v>1942</v>
      </c>
      <c r="K2296" s="39">
        <f t="shared" si="80"/>
        <v>5.7625000000043656</v>
      </c>
      <c r="L2296" s="15">
        <f t="shared" si="81"/>
        <v>5.7625000000043656</v>
      </c>
      <c r="M2296" s="16">
        <f>NETWORKDAYS.INTL(DATE(YEAR(H2296),MONTH(I2296),DAY(H2296)),DATE(YEAR(I2296),MONTH(I2296),DAY(I2296)),1,[1]LISTAFERIADOS!$B$2:$B$194)</f>
        <v>2</v>
      </c>
      <c r="N2296" s="17" t="str">
        <f>CONCATENATE(HOUR(Tabela132[[#This Row],[DATA INICIO]]),":",MINUTE(Tabela132[[#This Row],[DATA INICIO]]))</f>
        <v>19:26</v>
      </c>
      <c r="O2296" s="12"/>
    </row>
    <row r="2297" spans="1:15" ht="76.5" hidden="1" x14ac:dyDescent="0.25">
      <c r="A2297" s="30" t="s">
        <v>113</v>
      </c>
      <c r="B2297" s="1" t="s">
        <v>1193</v>
      </c>
      <c r="C2297" s="31" t="s">
        <v>222</v>
      </c>
      <c r="D2297" s="11" t="s">
        <v>1157</v>
      </c>
      <c r="E2297" s="59" t="str">
        <f>CONCATENATE(Tabela132[[#This Row],[TRAMITE_SETOR]],"_Atualiz")</f>
        <v xml:space="preserve"> SPO  _Atualiz</v>
      </c>
      <c r="F2297" s="11" t="s">
        <v>1157</v>
      </c>
      <c r="G2297" s="19"/>
      <c r="H2297" s="33">
        <v>42842.572222222225</v>
      </c>
      <c r="I2297" s="33">
        <v>42842.619444444441</v>
      </c>
      <c r="J2297" s="1" t="s">
        <v>40</v>
      </c>
      <c r="K2297" s="39">
        <f t="shared" si="80"/>
        <v>4.722222221607808E-2</v>
      </c>
      <c r="L2297" s="15">
        <f t="shared" si="81"/>
        <v>4.722222221607808E-2</v>
      </c>
      <c r="M2297" s="16">
        <f>NETWORKDAYS.INTL(DATE(YEAR(H2297),MONTH(I2297),DAY(H2297)),DATE(YEAR(I2297),MONTH(I2297),DAY(I2297)),1,[1]LISTAFERIADOS!$B$2:$B$194)</f>
        <v>1</v>
      </c>
      <c r="N2297" s="17" t="str">
        <f>CONCATENATE(HOUR(Tabela132[[#This Row],[DATA INICIO]]),":",MINUTE(Tabela132[[#This Row],[DATA INICIO]]))</f>
        <v>13:44</v>
      </c>
      <c r="O2297" s="12"/>
    </row>
    <row r="2298" spans="1:15" ht="63.75" hidden="1" x14ac:dyDescent="0.25">
      <c r="A2298" s="30" t="s">
        <v>113</v>
      </c>
      <c r="B2298" s="1" t="s">
        <v>1193</v>
      </c>
      <c r="C2298" s="31" t="s">
        <v>222</v>
      </c>
      <c r="D2298" s="11" t="s">
        <v>1158</v>
      </c>
      <c r="E2298" s="59" t="str">
        <f>CONCATENATE(Tabela132[[#This Row],[TRAMITE_SETOR]],"_Atualiz")</f>
        <v xml:space="preserve"> CO  _Atualiz</v>
      </c>
      <c r="F2298" s="11" t="s">
        <v>1158</v>
      </c>
      <c r="G2298" s="19"/>
      <c r="H2298" s="33">
        <v>42842.619444444441</v>
      </c>
      <c r="I2298" s="33">
        <v>42842.628472222219</v>
      </c>
      <c r="J2298" s="1" t="s">
        <v>118</v>
      </c>
      <c r="K2298" s="39">
        <f t="shared" si="80"/>
        <v>9.0277777781011537E-3</v>
      </c>
      <c r="L2298" s="15">
        <f t="shared" si="81"/>
        <v>9.0277777781011537E-3</v>
      </c>
      <c r="M2298" s="16">
        <f>NETWORKDAYS.INTL(DATE(YEAR(H2298),MONTH(I2298),DAY(H2298)),DATE(YEAR(I2298),MONTH(I2298),DAY(I2298)),1,[1]LISTAFERIADOS!$B$2:$B$194)</f>
        <v>1</v>
      </c>
      <c r="N2298" s="17" t="str">
        <f>CONCATENATE(HOUR(Tabela132[[#This Row],[DATA INICIO]]),":",MINUTE(Tabela132[[#This Row],[DATA INICIO]]))</f>
        <v>14:52</v>
      </c>
      <c r="O2298" s="12"/>
    </row>
    <row r="2299" spans="1:15" ht="51" hidden="1" x14ac:dyDescent="0.25">
      <c r="A2299" s="30" t="s">
        <v>113</v>
      </c>
      <c r="B2299" s="1" t="s">
        <v>1193</v>
      </c>
      <c r="C2299" s="31" t="s">
        <v>222</v>
      </c>
      <c r="D2299" s="11" t="s">
        <v>1159</v>
      </c>
      <c r="E2299" s="59" t="str">
        <f>CONCATENATE(Tabela132[[#This Row],[TRAMITE_SETOR]],"_Atualiz")</f>
        <v xml:space="preserve"> SECOFC  _Atualiz</v>
      </c>
      <c r="F2299" s="11" t="s">
        <v>1159</v>
      </c>
      <c r="G2299" s="19"/>
      <c r="H2299" s="33">
        <v>42842.628472222219</v>
      </c>
      <c r="I2299" s="33">
        <v>42843.738194444442</v>
      </c>
      <c r="J2299" s="1" t="s">
        <v>46</v>
      </c>
      <c r="K2299" s="39">
        <f t="shared" si="80"/>
        <v>1.109722222223354</v>
      </c>
      <c r="L2299" s="15">
        <f t="shared" si="81"/>
        <v>1.109722222223354</v>
      </c>
      <c r="M2299" s="16">
        <f>NETWORKDAYS.INTL(DATE(YEAR(H2299),MONTH(I2299),DAY(H2299)),DATE(YEAR(I2299),MONTH(I2299),DAY(I2299)),1,[1]LISTAFERIADOS!$B$2:$B$194)</f>
        <v>2</v>
      </c>
      <c r="N2299" s="17" t="str">
        <f>CONCATENATE(HOUR(Tabela132[[#This Row],[DATA INICIO]]),":",MINUTE(Tabela132[[#This Row],[DATA INICIO]]))</f>
        <v>15:5</v>
      </c>
      <c r="O2299" s="12"/>
    </row>
    <row r="2300" spans="1:15" ht="25.5" hidden="1" x14ac:dyDescent="0.25">
      <c r="A2300" s="30" t="s">
        <v>113</v>
      </c>
      <c r="B2300" s="1" t="s">
        <v>1193</v>
      </c>
      <c r="C2300" s="31" t="s">
        <v>222</v>
      </c>
      <c r="D2300" s="11" t="s">
        <v>1161</v>
      </c>
      <c r="E2300" s="59" t="str">
        <f>CONCATENATE(Tabela132[[#This Row],[TRAMITE_SETOR]],"_Atualiz")</f>
        <v xml:space="preserve"> CLC  _Atualiz</v>
      </c>
      <c r="F2300" s="11" t="s">
        <v>1161</v>
      </c>
      <c r="G2300" s="19"/>
      <c r="H2300" s="33">
        <v>42843.738194444442</v>
      </c>
      <c r="I2300" s="33">
        <v>42844.744444444441</v>
      </c>
      <c r="J2300" s="1" t="s">
        <v>49</v>
      </c>
      <c r="K2300" s="39">
        <f t="shared" si="80"/>
        <v>1.0062499999985448</v>
      </c>
      <c r="L2300" s="15">
        <f t="shared" si="81"/>
        <v>1.0062499999985448</v>
      </c>
      <c r="M2300" s="16">
        <f>NETWORKDAYS.INTL(DATE(YEAR(H2300),MONTH(I2300),DAY(H2300)),DATE(YEAR(I2300),MONTH(I2300),DAY(I2300)),1,[1]LISTAFERIADOS!$B$2:$B$194)</f>
        <v>2</v>
      </c>
      <c r="N2300" s="17" t="str">
        <f>CONCATENATE(HOUR(Tabela132[[#This Row],[DATA INICIO]]),":",MINUTE(Tabela132[[#This Row],[DATA INICIO]]))</f>
        <v>17:43</v>
      </c>
      <c r="O2300" s="12"/>
    </row>
    <row r="2301" spans="1:15" ht="63.75" hidden="1" x14ac:dyDescent="0.25">
      <c r="A2301" s="30" t="s">
        <v>113</v>
      </c>
      <c r="B2301" s="1" t="s">
        <v>1193</v>
      </c>
      <c r="C2301" s="31" t="s">
        <v>222</v>
      </c>
      <c r="D2301" s="11" t="s">
        <v>1162</v>
      </c>
      <c r="E2301" s="59" t="str">
        <f>CONCATENATE(Tabela132[[#This Row],[TRAMITE_SETOR]],"_Atualiz")</f>
        <v xml:space="preserve"> SC  _Atualiz</v>
      </c>
      <c r="F2301" s="11" t="s">
        <v>1162</v>
      </c>
      <c r="G2301" s="19"/>
      <c r="H2301" s="33">
        <v>42844.744444444441</v>
      </c>
      <c r="I2301" s="33">
        <v>42849.623611111114</v>
      </c>
      <c r="J2301" s="1" t="s">
        <v>235</v>
      </c>
      <c r="K2301" s="39">
        <f t="shared" si="80"/>
        <v>4.8791666666729725</v>
      </c>
      <c r="L2301" s="15">
        <f t="shared" si="81"/>
        <v>4.8791666666729725</v>
      </c>
      <c r="M2301" s="16">
        <f>NETWORKDAYS.INTL(DATE(YEAR(H2301),MONTH(I2301),DAY(H2301)),DATE(YEAR(I2301),MONTH(I2301),DAY(I2301)),1,[1]LISTAFERIADOS!$B$2:$B$194)</f>
        <v>3</v>
      </c>
      <c r="N2301" s="17" t="str">
        <f>CONCATENATE(HOUR(Tabela132[[#This Row],[DATA INICIO]]),":",MINUTE(Tabela132[[#This Row],[DATA INICIO]]))</f>
        <v>17:52</v>
      </c>
      <c r="O2301" s="12"/>
    </row>
    <row r="2302" spans="1:15" ht="76.5" hidden="1" x14ac:dyDescent="0.25">
      <c r="A2302" s="30" t="s">
        <v>113</v>
      </c>
      <c r="B2302" s="1" t="s">
        <v>1193</v>
      </c>
      <c r="C2302" s="31" t="s">
        <v>222</v>
      </c>
      <c r="D2302" s="11" t="s">
        <v>1161</v>
      </c>
      <c r="E2302" s="59" t="str">
        <f>CONCATENATE(Tabela132[[#This Row],[TRAMITE_SETOR]],"_Atualiz")</f>
        <v xml:space="preserve"> CLC  _Atualiz</v>
      </c>
      <c r="F2302" s="11" t="s">
        <v>1161</v>
      </c>
      <c r="G2302" s="19"/>
      <c r="H2302" s="33">
        <v>42849.623611111114</v>
      </c>
      <c r="I2302" s="33">
        <v>42853.8125</v>
      </c>
      <c r="J2302" s="1" t="s">
        <v>1943</v>
      </c>
      <c r="K2302" s="39">
        <f t="shared" si="80"/>
        <v>4.1888888888861402</v>
      </c>
      <c r="L2302" s="15">
        <f t="shared" si="81"/>
        <v>4.1888888888861402</v>
      </c>
      <c r="M2302" s="16">
        <f>NETWORKDAYS.INTL(DATE(YEAR(H2302),MONTH(I2302),DAY(H2302)),DATE(YEAR(I2302),MONTH(I2302),DAY(I2302)),1,[1]LISTAFERIADOS!$B$2:$B$194)</f>
        <v>5</v>
      </c>
      <c r="N2302" s="17" t="str">
        <f>CONCATENATE(HOUR(Tabela132[[#This Row],[DATA INICIO]]),":",MINUTE(Tabela132[[#This Row],[DATA INICIO]]))</f>
        <v>14:58</v>
      </c>
      <c r="O2302" s="12"/>
    </row>
    <row r="2303" spans="1:15" ht="140.25" hidden="1" x14ac:dyDescent="0.25">
      <c r="A2303" s="30" t="s">
        <v>113</v>
      </c>
      <c r="B2303" s="1" t="s">
        <v>1193</v>
      </c>
      <c r="C2303" s="31" t="s">
        <v>222</v>
      </c>
      <c r="D2303" s="11" t="s">
        <v>29</v>
      </c>
      <c r="E2303" s="59" t="str">
        <f>CONCATENATE(Tabela132[[#This Row],[TRAMITE_SETOR]],"_Atualiz")</f>
        <v>CIP_Atualiz</v>
      </c>
      <c r="F2303" s="12" t="s">
        <v>29</v>
      </c>
      <c r="G2303" s="19" t="s">
        <v>26</v>
      </c>
      <c r="H2303" s="33">
        <v>42853.8125</v>
      </c>
      <c r="I2303" s="33">
        <v>42857.699305555558</v>
      </c>
      <c r="J2303" s="1" t="s">
        <v>1944</v>
      </c>
      <c r="K2303" s="39">
        <f t="shared" si="80"/>
        <v>3.8868055555576575</v>
      </c>
      <c r="L2303" s="15">
        <f t="shared" si="81"/>
        <v>3.8868055555576575</v>
      </c>
      <c r="M2303" s="16">
        <f>NETWORKDAYS.INTL(DATE(YEAR(H2303),MONTH(I2303),DAY(H2303)),DATE(YEAR(I2303),MONTH(I2303),DAY(I2303)),1,[1]LISTAFERIADOS!$B$2:$B$194)</f>
        <v>-19</v>
      </c>
      <c r="N2303" s="17" t="str">
        <f>CONCATENATE(HOUR(Tabela132[[#This Row],[DATA INICIO]]),":",MINUTE(Tabela132[[#This Row],[DATA INICIO]]))</f>
        <v>19:30</v>
      </c>
      <c r="O2303" s="12"/>
    </row>
    <row r="2304" spans="1:15" ht="38.25" hidden="1" x14ac:dyDescent="0.25">
      <c r="A2304" s="30" t="s">
        <v>113</v>
      </c>
      <c r="B2304" s="1" t="s">
        <v>1193</v>
      </c>
      <c r="C2304" s="31" t="s">
        <v>222</v>
      </c>
      <c r="D2304" s="11" t="s">
        <v>1161</v>
      </c>
      <c r="E2304" s="59" t="str">
        <f>CONCATENATE(Tabela132[[#This Row],[TRAMITE_SETOR]],"_Atualiz")</f>
        <v xml:space="preserve"> CLC  _Atualiz</v>
      </c>
      <c r="F2304" s="11" t="s">
        <v>1161</v>
      </c>
      <c r="G2304" s="19"/>
      <c r="H2304" s="33">
        <v>42857.699305555558</v>
      </c>
      <c r="I2304" s="33">
        <v>42864.794444444444</v>
      </c>
      <c r="J2304" s="1" t="s">
        <v>1799</v>
      </c>
      <c r="K2304" s="39">
        <f t="shared" si="80"/>
        <v>7.0951388888861402</v>
      </c>
      <c r="L2304" s="15">
        <f t="shared" si="81"/>
        <v>7.0951388888861402</v>
      </c>
      <c r="M2304" s="16">
        <f>NETWORKDAYS.INTL(DATE(YEAR(H2304),MONTH(I2304),DAY(H2304)),DATE(YEAR(I2304),MONTH(I2304),DAY(I2304)),1,[1]LISTAFERIADOS!$B$2:$B$194)</f>
        <v>6</v>
      </c>
      <c r="N2304" s="17" t="str">
        <f>CONCATENATE(HOUR(Tabela132[[#This Row],[DATA INICIO]]),":",MINUTE(Tabela132[[#This Row],[DATA INICIO]]))</f>
        <v>16:47</v>
      </c>
      <c r="O2304" s="12"/>
    </row>
    <row r="2305" spans="1:15" ht="63.75" hidden="1" x14ac:dyDescent="0.25">
      <c r="A2305" s="30" t="s">
        <v>113</v>
      </c>
      <c r="B2305" s="1" t="s">
        <v>1193</v>
      </c>
      <c r="C2305" s="31" t="s">
        <v>222</v>
      </c>
      <c r="D2305" s="11" t="s">
        <v>1159</v>
      </c>
      <c r="E2305" s="59" t="str">
        <f>CONCATENATE(Tabela132[[#This Row],[TRAMITE_SETOR]],"_Atualiz")</f>
        <v xml:space="preserve"> SECOFC  _Atualiz</v>
      </c>
      <c r="F2305" s="11" t="s">
        <v>1159</v>
      </c>
      <c r="G2305" s="19"/>
      <c r="H2305" s="33">
        <v>42864.794444444444</v>
      </c>
      <c r="I2305" s="33">
        <v>42866.763888888891</v>
      </c>
      <c r="J2305" s="1" t="s">
        <v>1945</v>
      </c>
      <c r="K2305" s="39">
        <f t="shared" si="80"/>
        <v>1.9694444444467081</v>
      </c>
      <c r="L2305" s="15">
        <f t="shared" si="81"/>
        <v>1.9694444444467081</v>
      </c>
      <c r="M2305" s="16">
        <f>NETWORKDAYS.INTL(DATE(YEAR(H2305),MONTH(I2305),DAY(H2305)),DATE(YEAR(I2305),MONTH(I2305),DAY(I2305)),1,[1]LISTAFERIADOS!$B$2:$B$194)</f>
        <v>3</v>
      </c>
      <c r="N2305" s="17" t="str">
        <f>CONCATENATE(HOUR(Tabela132[[#This Row],[DATA INICIO]]),":",MINUTE(Tabela132[[#This Row],[DATA INICIO]]))</f>
        <v>19:4</v>
      </c>
      <c r="O2305" s="12"/>
    </row>
    <row r="2306" spans="1:15" ht="89.25" hidden="1" x14ac:dyDescent="0.25">
      <c r="A2306" s="30" t="s">
        <v>113</v>
      </c>
      <c r="B2306" s="1" t="s">
        <v>1193</v>
      </c>
      <c r="C2306" s="31" t="s">
        <v>222</v>
      </c>
      <c r="D2306" s="11" t="s">
        <v>1158</v>
      </c>
      <c r="E2306" s="59" t="str">
        <f>CONCATENATE(Tabela132[[#This Row],[TRAMITE_SETOR]],"_Atualiz")</f>
        <v xml:space="preserve"> CO  _Atualiz</v>
      </c>
      <c r="F2306" s="11" t="s">
        <v>1158</v>
      </c>
      <c r="G2306" s="19"/>
      <c r="H2306" s="33">
        <v>42866.763888888891</v>
      </c>
      <c r="I2306" s="33">
        <v>42866.79583333333</v>
      </c>
      <c r="J2306" s="1" t="s">
        <v>1946</v>
      </c>
      <c r="K2306" s="39">
        <f t="shared" si="80"/>
        <v>3.1944444439432118E-2</v>
      </c>
      <c r="L2306" s="15">
        <f t="shared" si="81"/>
        <v>3.1944444439432118E-2</v>
      </c>
      <c r="M2306" s="16">
        <f>NETWORKDAYS.INTL(DATE(YEAR(H2306),MONTH(I2306),DAY(H2306)),DATE(YEAR(I2306),MONTH(I2306),DAY(I2306)),1,[1]LISTAFERIADOS!$B$2:$B$194)</f>
        <v>1</v>
      </c>
      <c r="N2306" s="17" t="str">
        <f>CONCATENATE(HOUR(Tabela132[[#This Row],[DATA INICIO]]),":",MINUTE(Tabela132[[#This Row],[DATA INICIO]]))</f>
        <v>18:20</v>
      </c>
      <c r="O2306" s="12"/>
    </row>
    <row r="2307" spans="1:15" ht="76.5" hidden="1" x14ac:dyDescent="0.25">
      <c r="A2307" s="30" t="s">
        <v>113</v>
      </c>
      <c r="B2307" s="1" t="s">
        <v>1193</v>
      </c>
      <c r="C2307" s="31" t="s">
        <v>222</v>
      </c>
      <c r="D2307" s="11" t="s">
        <v>1157</v>
      </c>
      <c r="E2307" s="59" t="str">
        <f>CONCATENATE(Tabela132[[#This Row],[TRAMITE_SETOR]],"_Atualiz")</f>
        <v xml:space="preserve"> SPO  _Atualiz</v>
      </c>
      <c r="F2307" s="11" t="s">
        <v>1157</v>
      </c>
      <c r="G2307" s="19"/>
      <c r="H2307" s="33">
        <v>42866.79583333333</v>
      </c>
      <c r="I2307" s="33">
        <v>42867.622916666667</v>
      </c>
      <c r="J2307" s="1" t="s">
        <v>1947</v>
      </c>
      <c r="K2307" s="39">
        <f t="shared" si="80"/>
        <v>0.82708333333721384</v>
      </c>
      <c r="L2307" s="15">
        <f t="shared" si="81"/>
        <v>0.82708333333721384</v>
      </c>
      <c r="M2307" s="16">
        <f>NETWORKDAYS.INTL(DATE(YEAR(H2307),MONTH(I2307),DAY(H2307)),DATE(YEAR(I2307),MONTH(I2307),DAY(I2307)),1,[1]LISTAFERIADOS!$B$2:$B$194)</f>
        <v>2</v>
      </c>
      <c r="N2307" s="17" t="str">
        <f>CONCATENATE(HOUR(Tabela132[[#This Row],[DATA INICIO]]),":",MINUTE(Tabela132[[#This Row],[DATA INICIO]]))</f>
        <v>19:6</v>
      </c>
      <c r="O2307" s="12"/>
    </row>
    <row r="2308" spans="1:15" ht="51" hidden="1" x14ac:dyDescent="0.25">
      <c r="A2308" s="30" t="s">
        <v>113</v>
      </c>
      <c r="B2308" s="1" t="s">
        <v>1193</v>
      </c>
      <c r="C2308" s="31" t="s">
        <v>222</v>
      </c>
      <c r="D2308" s="11" t="s">
        <v>1158</v>
      </c>
      <c r="E2308" s="59" t="str">
        <f>CONCATENATE(Tabela132[[#This Row],[TRAMITE_SETOR]],"_Atualiz")</f>
        <v xml:space="preserve"> CO  _Atualiz</v>
      </c>
      <c r="F2308" s="11" t="s">
        <v>1158</v>
      </c>
      <c r="G2308" s="19"/>
      <c r="H2308" s="33">
        <v>42867.622916666667</v>
      </c>
      <c r="I2308" s="33">
        <v>42871.541666666664</v>
      </c>
      <c r="J2308" s="1" t="s">
        <v>1692</v>
      </c>
      <c r="K2308" s="39">
        <f t="shared" si="80"/>
        <v>3.9187499999970896</v>
      </c>
      <c r="L2308" s="15">
        <f t="shared" si="81"/>
        <v>3.9187499999970896</v>
      </c>
      <c r="M2308" s="16">
        <f>NETWORKDAYS.INTL(DATE(YEAR(H2308),MONTH(I2308),DAY(H2308)),DATE(YEAR(I2308),MONTH(I2308),DAY(I2308)),1,[1]LISTAFERIADOS!$B$2:$B$194)</f>
        <v>3</v>
      </c>
      <c r="N2308" s="17" t="str">
        <f>CONCATENATE(HOUR(Tabela132[[#This Row],[DATA INICIO]]),":",MINUTE(Tabela132[[#This Row],[DATA INICIO]]))</f>
        <v>14:57</v>
      </c>
      <c r="O2308" s="12"/>
    </row>
    <row r="2309" spans="1:15" ht="51" hidden="1" x14ac:dyDescent="0.25">
      <c r="A2309" s="30" t="s">
        <v>113</v>
      </c>
      <c r="B2309" s="1" t="s">
        <v>1193</v>
      </c>
      <c r="C2309" s="31" t="s">
        <v>222</v>
      </c>
      <c r="D2309" s="11" t="s">
        <v>1159</v>
      </c>
      <c r="E2309" s="59" t="str">
        <f>CONCATENATE(Tabela132[[#This Row],[TRAMITE_SETOR]],"_Atualiz")</f>
        <v xml:space="preserve"> SECOFC  _Atualiz</v>
      </c>
      <c r="F2309" s="11" t="s">
        <v>1159</v>
      </c>
      <c r="G2309" s="19"/>
      <c r="H2309" s="33">
        <v>42871.541666666664</v>
      </c>
      <c r="I2309" s="33">
        <v>42871.760416666664</v>
      </c>
      <c r="J2309" s="1" t="s">
        <v>46</v>
      </c>
      <c r="K2309" s="39">
        <f t="shared" si="80"/>
        <v>0.21875</v>
      </c>
      <c r="L2309" s="15">
        <f t="shared" si="81"/>
        <v>0.21875</v>
      </c>
      <c r="M2309" s="16">
        <f>NETWORKDAYS.INTL(DATE(YEAR(H2309),MONTH(I2309),DAY(H2309)),DATE(YEAR(I2309),MONTH(I2309),DAY(I2309)),1,[1]LISTAFERIADOS!$B$2:$B$194)</f>
        <v>1</v>
      </c>
      <c r="N2309" s="17" t="str">
        <f>CONCATENATE(HOUR(Tabela132[[#This Row],[DATA INICIO]]),":",MINUTE(Tabela132[[#This Row],[DATA INICIO]]))</f>
        <v>13:0</v>
      </c>
      <c r="O2309" s="12"/>
    </row>
    <row r="2310" spans="1:15" ht="127.5" hidden="1" x14ac:dyDescent="0.25">
      <c r="A2310" s="30" t="s">
        <v>113</v>
      </c>
      <c r="B2310" s="1" t="s">
        <v>1193</v>
      </c>
      <c r="C2310" s="31" t="s">
        <v>222</v>
      </c>
      <c r="D2310" s="11" t="s">
        <v>1161</v>
      </c>
      <c r="E2310" s="59" t="str">
        <f>CONCATENATE(Tabela132[[#This Row],[TRAMITE_SETOR]],"_Atualiz")</f>
        <v xml:space="preserve"> CLC  _Atualiz</v>
      </c>
      <c r="F2310" s="11" t="s">
        <v>1161</v>
      </c>
      <c r="G2310" s="19"/>
      <c r="H2310" s="33">
        <v>42871.760416666664</v>
      </c>
      <c r="I2310" s="33">
        <v>42871.788194444445</v>
      </c>
      <c r="J2310" s="1" t="s">
        <v>160</v>
      </c>
      <c r="K2310" s="39">
        <f t="shared" si="80"/>
        <v>2.7777777781011537E-2</v>
      </c>
      <c r="L2310" s="15">
        <f t="shared" si="81"/>
        <v>2.7777777781011537E-2</v>
      </c>
      <c r="M2310" s="16">
        <f>NETWORKDAYS.INTL(DATE(YEAR(H2310),MONTH(I2310),DAY(H2310)),DATE(YEAR(I2310),MONTH(I2310),DAY(I2310)),1,[1]LISTAFERIADOS!$B$2:$B$194)</f>
        <v>1</v>
      </c>
      <c r="N2310" s="17" t="str">
        <f>CONCATENATE(HOUR(Tabela132[[#This Row],[DATA INICIO]]),":",MINUTE(Tabela132[[#This Row],[DATA INICIO]]))</f>
        <v>18:15</v>
      </c>
      <c r="O2310" s="12"/>
    </row>
    <row r="2311" spans="1:15" ht="63.75" hidden="1" x14ac:dyDescent="0.25">
      <c r="A2311" s="30" t="s">
        <v>113</v>
      </c>
      <c r="B2311" s="1" t="s">
        <v>1193</v>
      </c>
      <c r="C2311" s="31" t="s">
        <v>222</v>
      </c>
      <c r="D2311" s="11" t="s">
        <v>1162</v>
      </c>
      <c r="E2311" s="59" t="str">
        <f>CONCATENATE(Tabela132[[#This Row],[TRAMITE_SETOR]],"_Atualiz")</f>
        <v xml:space="preserve"> SC  _Atualiz</v>
      </c>
      <c r="F2311" s="11" t="s">
        <v>1162</v>
      </c>
      <c r="G2311" s="19"/>
      <c r="H2311" s="33">
        <v>42871.788194444445</v>
      </c>
      <c r="I2311" s="33">
        <v>42874.626388888886</v>
      </c>
      <c r="J2311" s="1" t="s">
        <v>235</v>
      </c>
      <c r="K2311" s="39">
        <f t="shared" si="80"/>
        <v>2.8381944444408873</v>
      </c>
      <c r="L2311" s="15">
        <f t="shared" si="81"/>
        <v>2.8381944444408873</v>
      </c>
      <c r="M2311" s="16">
        <f>NETWORKDAYS.INTL(DATE(YEAR(H2311),MONTH(I2311),DAY(H2311)),DATE(YEAR(I2311),MONTH(I2311),DAY(I2311)),1,[1]LISTAFERIADOS!$B$2:$B$194)</f>
        <v>4</v>
      </c>
      <c r="N2311" s="17" t="str">
        <f>CONCATENATE(HOUR(Tabela132[[#This Row],[DATA INICIO]]),":",MINUTE(Tabela132[[#This Row],[DATA INICIO]]))</f>
        <v>18:55</v>
      </c>
      <c r="O2311" s="12"/>
    </row>
    <row r="2312" spans="1:15" ht="38.25" hidden="1" x14ac:dyDescent="0.25">
      <c r="A2312" s="30" t="s">
        <v>113</v>
      </c>
      <c r="B2312" s="1" t="s">
        <v>1193</v>
      </c>
      <c r="C2312" s="31" t="s">
        <v>222</v>
      </c>
      <c r="D2312" s="11" t="s">
        <v>1161</v>
      </c>
      <c r="E2312" s="59" t="str">
        <f>CONCATENATE(Tabela132[[#This Row],[TRAMITE_SETOR]],"_Atualiz")</f>
        <v xml:space="preserve"> CLC  _Atualiz</v>
      </c>
      <c r="F2312" s="11" t="s">
        <v>1161</v>
      </c>
      <c r="G2312" s="19"/>
      <c r="H2312" s="33">
        <v>42874.626388888886</v>
      </c>
      <c r="I2312" s="33">
        <v>42874.737500000003</v>
      </c>
      <c r="J2312" s="1" t="s">
        <v>726</v>
      </c>
      <c r="K2312" s="39">
        <f t="shared" si="80"/>
        <v>0.11111111111677019</v>
      </c>
      <c r="L2312" s="15">
        <f t="shared" si="81"/>
        <v>0.11111111111677019</v>
      </c>
      <c r="M2312" s="16">
        <f>NETWORKDAYS.INTL(DATE(YEAR(H2312),MONTH(I2312),DAY(H2312)),DATE(YEAR(I2312),MONTH(I2312),DAY(I2312)),1,[1]LISTAFERIADOS!$B$2:$B$194)</f>
        <v>1</v>
      </c>
      <c r="N2312" s="17" t="str">
        <f>CONCATENATE(HOUR(Tabela132[[#This Row],[DATA INICIO]]),":",MINUTE(Tabela132[[#This Row],[DATA INICIO]]))</f>
        <v>15:2</v>
      </c>
      <c r="O2312" s="12"/>
    </row>
    <row r="2313" spans="1:15" ht="38.25" hidden="1" x14ac:dyDescent="0.25">
      <c r="A2313" s="30" t="s">
        <v>113</v>
      </c>
      <c r="B2313" s="1" t="s">
        <v>1193</v>
      </c>
      <c r="C2313" s="31" t="s">
        <v>222</v>
      </c>
      <c r="D2313" s="11" t="s">
        <v>1156</v>
      </c>
      <c r="E2313" s="59" t="str">
        <f>CONCATENATE(Tabela132[[#This Row],[TRAMITE_SETOR]],"_Atualiz")</f>
        <v xml:space="preserve"> SECGA  _Atualiz</v>
      </c>
      <c r="F2313" s="11" t="s">
        <v>1156</v>
      </c>
      <c r="G2313" s="19"/>
      <c r="H2313" s="33">
        <v>42874.737500000003</v>
      </c>
      <c r="I2313" s="33">
        <v>42877.800694444442</v>
      </c>
      <c r="J2313" s="1" t="s">
        <v>127</v>
      </c>
      <c r="K2313" s="39">
        <f t="shared" si="80"/>
        <v>3.0631944444394321</v>
      </c>
      <c r="L2313" s="15">
        <f t="shared" si="81"/>
        <v>3.0631944444394321</v>
      </c>
      <c r="M2313" s="16">
        <f>NETWORKDAYS.INTL(DATE(YEAR(H2313),MONTH(I2313),DAY(H2313)),DATE(YEAR(I2313),MONTH(I2313),DAY(I2313)),1,[1]LISTAFERIADOS!$B$2:$B$194)</f>
        <v>2</v>
      </c>
      <c r="N2313" s="17" t="str">
        <f>CONCATENATE(HOUR(Tabela132[[#This Row],[DATA INICIO]]),":",MINUTE(Tabela132[[#This Row],[DATA INICIO]]))</f>
        <v>17:42</v>
      </c>
      <c r="O2313" s="12"/>
    </row>
    <row r="2314" spans="1:15" ht="25.5" hidden="1" x14ac:dyDescent="0.25">
      <c r="A2314" s="30" t="s">
        <v>113</v>
      </c>
      <c r="B2314" s="1" t="s">
        <v>1193</v>
      </c>
      <c r="C2314" s="31" t="s">
        <v>222</v>
      </c>
      <c r="D2314" s="11" t="s">
        <v>1154</v>
      </c>
      <c r="E2314" s="59" t="str">
        <f>CONCATENATE(Tabela132[[#This Row],[TRAMITE_SETOR]],"_Atualiz")</f>
        <v>SECGS_Atualiz</v>
      </c>
      <c r="F2314" s="12" t="s">
        <v>115</v>
      </c>
      <c r="G2314" s="19" t="s">
        <v>26</v>
      </c>
      <c r="H2314" s="33">
        <v>42877.800694444442</v>
      </c>
      <c r="I2314" s="33">
        <v>42878.488888888889</v>
      </c>
      <c r="J2314" s="1" t="s">
        <v>58</v>
      </c>
      <c r="K2314" s="39">
        <f t="shared" si="80"/>
        <v>0.68819444444670808</v>
      </c>
      <c r="L2314" s="15">
        <f t="shared" si="81"/>
        <v>0.68819444444670808</v>
      </c>
      <c r="M2314" s="16">
        <f>NETWORKDAYS.INTL(DATE(YEAR(H2314),MONTH(I2314),DAY(H2314)),DATE(YEAR(I2314),MONTH(I2314),DAY(I2314)),1,[1]LISTAFERIADOS!$B$2:$B$194)</f>
        <v>2</v>
      </c>
      <c r="N2314" s="17" t="str">
        <f>CONCATENATE(HOUR(Tabela132[[#This Row],[DATA INICIO]]),":",MINUTE(Tabela132[[#This Row],[DATA INICIO]]))</f>
        <v>19:13</v>
      </c>
      <c r="O2314" s="12"/>
    </row>
    <row r="2315" spans="1:15" ht="127.5" hidden="1" x14ac:dyDescent="0.25">
      <c r="A2315" s="30" t="s">
        <v>113</v>
      </c>
      <c r="B2315" s="1" t="s">
        <v>1193</v>
      </c>
      <c r="C2315" s="31" t="s">
        <v>222</v>
      </c>
      <c r="D2315" s="11" t="s">
        <v>1156</v>
      </c>
      <c r="E2315" s="59" t="str">
        <f>CONCATENATE(Tabela132[[#This Row],[TRAMITE_SETOR]],"_Atualiz")</f>
        <v xml:space="preserve"> SECGA  _Atualiz</v>
      </c>
      <c r="F2315" s="11" t="s">
        <v>1156</v>
      </c>
      <c r="G2315" s="19"/>
      <c r="H2315" s="33">
        <v>42878.488888888889</v>
      </c>
      <c r="I2315" s="33">
        <v>42880.707638888889</v>
      </c>
      <c r="J2315" s="1" t="s">
        <v>1948</v>
      </c>
      <c r="K2315" s="39">
        <f t="shared" si="80"/>
        <v>2.21875</v>
      </c>
      <c r="L2315" s="15">
        <f t="shared" si="81"/>
        <v>2.21875</v>
      </c>
      <c r="M2315" s="16">
        <f>NETWORKDAYS.INTL(DATE(YEAR(H2315),MONTH(I2315),DAY(H2315)),DATE(YEAR(I2315),MONTH(I2315),DAY(I2315)),1,[1]LISTAFERIADOS!$B$2:$B$194)</f>
        <v>3</v>
      </c>
      <c r="N2315" s="17" t="str">
        <f>CONCATENATE(HOUR(Tabela132[[#This Row],[DATA INICIO]]),":",MINUTE(Tabela132[[#This Row],[DATA INICIO]]))</f>
        <v>11:44</v>
      </c>
      <c r="O2315" s="12"/>
    </row>
    <row r="2316" spans="1:15" hidden="1" x14ac:dyDescent="0.25">
      <c r="A2316" s="30" t="s">
        <v>113</v>
      </c>
      <c r="B2316" s="1" t="s">
        <v>1193</v>
      </c>
      <c r="C2316" s="31" t="s">
        <v>222</v>
      </c>
      <c r="D2316" s="11" t="s">
        <v>1161</v>
      </c>
      <c r="E2316" s="59" t="str">
        <f>CONCATENATE(Tabela132[[#This Row],[TRAMITE_SETOR]],"_Atualiz")</f>
        <v xml:space="preserve"> CLC  _Atualiz</v>
      </c>
      <c r="F2316" s="11" t="s">
        <v>1161</v>
      </c>
      <c r="G2316" s="19"/>
      <c r="H2316" s="33">
        <v>42880.707638888889</v>
      </c>
      <c r="I2316" s="33">
        <v>42881.76458333333</v>
      </c>
      <c r="J2316" s="1" t="s">
        <v>1949</v>
      </c>
      <c r="K2316" s="39">
        <f t="shared" si="80"/>
        <v>1.0569444444408873</v>
      </c>
      <c r="L2316" s="15">
        <f t="shared" si="81"/>
        <v>1.0569444444408873</v>
      </c>
      <c r="M2316" s="16">
        <f>NETWORKDAYS.INTL(DATE(YEAR(H2316),MONTH(I2316),DAY(H2316)),DATE(YEAR(I2316),MONTH(I2316),DAY(I2316)),1,[1]LISTAFERIADOS!$B$2:$B$194)</f>
        <v>2</v>
      </c>
      <c r="N2316" s="17" t="str">
        <f>CONCATENATE(HOUR(Tabela132[[#This Row],[DATA INICIO]]),":",MINUTE(Tabela132[[#This Row],[DATA INICIO]]))</f>
        <v>16:59</v>
      </c>
      <c r="O2316" s="12"/>
    </row>
    <row r="2317" spans="1:15" ht="51" hidden="1" x14ac:dyDescent="0.25">
      <c r="A2317" s="30" t="s">
        <v>113</v>
      </c>
      <c r="B2317" s="1" t="s">
        <v>1193</v>
      </c>
      <c r="C2317" s="31" t="s">
        <v>222</v>
      </c>
      <c r="D2317" s="11" t="s">
        <v>1163</v>
      </c>
      <c r="E2317" s="59" t="str">
        <f>CONCATENATE(Tabela132[[#This Row],[TRAMITE_SETOR]],"_Atualiz")</f>
        <v xml:space="preserve"> SLIC  _Atualiz</v>
      </c>
      <c r="F2317" s="11" t="s">
        <v>1163</v>
      </c>
      <c r="G2317" s="19"/>
      <c r="H2317" s="33">
        <v>42881.76458333333</v>
      </c>
      <c r="I2317" s="33">
        <v>42893.786805555559</v>
      </c>
      <c r="J2317" s="1" t="s">
        <v>1950</v>
      </c>
      <c r="K2317" s="39">
        <f t="shared" si="80"/>
        <v>12.022222222229175</v>
      </c>
      <c r="L2317" s="15">
        <f t="shared" si="81"/>
        <v>12.022222222229175</v>
      </c>
      <c r="M2317" s="16">
        <f>NETWORKDAYS.INTL(DATE(YEAR(H2317),MONTH(I2317),DAY(H2317)),DATE(YEAR(I2317),MONTH(I2317),DAY(I2317)),1,[1]LISTAFERIADOS!$B$2:$B$194)</f>
        <v>-13</v>
      </c>
      <c r="N2317" s="17" t="str">
        <f>CONCATENATE(HOUR(Tabela132[[#This Row],[DATA INICIO]]),":",MINUTE(Tabela132[[#This Row],[DATA INICIO]]))</f>
        <v>18:21</v>
      </c>
      <c r="O2317" s="12"/>
    </row>
    <row r="2318" spans="1:15" ht="51" hidden="1" x14ac:dyDescent="0.25">
      <c r="A2318" s="30" t="s">
        <v>113</v>
      </c>
      <c r="B2318" s="1" t="s">
        <v>1193</v>
      </c>
      <c r="C2318" s="31" t="s">
        <v>222</v>
      </c>
      <c r="D2318" s="11" t="s">
        <v>1164</v>
      </c>
      <c r="E2318" s="59" t="str">
        <f>CONCATENATE(Tabela132[[#This Row],[TRAMITE_SETOR]],"_Atualiz")</f>
        <v xml:space="preserve"> SCON  _Atualiz</v>
      </c>
      <c r="F2318" s="11" t="s">
        <v>1164</v>
      </c>
      <c r="G2318" s="19"/>
      <c r="H2318" s="33">
        <v>42893.786805555559</v>
      </c>
      <c r="I2318" s="33">
        <v>42900.795138888891</v>
      </c>
      <c r="J2318" s="1" t="s">
        <v>62</v>
      </c>
      <c r="K2318" s="39">
        <f t="shared" si="80"/>
        <v>7.0083333333313931</v>
      </c>
      <c r="L2318" s="15">
        <f t="shared" si="81"/>
        <v>7.0083333333313931</v>
      </c>
      <c r="M2318" s="16">
        <f>NETWORKDAYS.INTL(DATE(YEAR(H2318),MONTH(I2318),DAY(H2318)),DATE(YEAR(I2318),MONTH(I2318),DAY(I2318)),1,[1]LISTAFERIADOS!$B$2:$B$194)</f>
        <v>6</v>
      </c>
      <c r="N2318" s="17" t="str">
        <f>CONCATENATE(HOUR(Tabela132[[#This Row],[DATA INICIO]]),":",MINUTE(Tabela132[[#This Row],[DATA INICIO]]))</f>
        <v>18:53</v>
      </c>
      <c r="O2318" s="12"/>
    </row>
    <row r="2319" spans="1:15" ht="89.25" hidden="1" x14ac:dyDescent="0.25">
      <c r="A2319" s="30" t="s">
        <v>113</v>
      </c>
      <c r="B2319" s="1" t="s">
        <v>1193</v>
      </c>
      <c r="C2319" s="31" t="s">
        <v>222</v>
      </c>
      <c r="D2319" s="11" t="s">
        <v>1163</v>
      </c>
      <c r="E2319" s="59" t="str">
        <f>CONCATENATE(Tabela132[[#This Row],[TRAMITE_SETOR]],"_Atualiz")</f>
        <v xml:space="preserve"> SLIC  _Atualiz</v>
      </c>
      <c r="F2319" s="11" t="s">
        <v>1163</v>
      </c>
      <c r="G2319" s="19"/>
      <c r="H2319" s="33">
        <v>42900.795138888891</v>
      </c>
      <c r="I2319" s="33">
        <v>42902.728472222225</v>
      </c>
      <c r="J2319" s="1" t="s">
        <v>1951</v>
      </c>
      <c r="K2319" s="39">
        <f t="shared" si="80"/>
        <v>1.9333333333343035</v>
      </c>
      <c r="L2319" s="15">
        <f t="shared" si="81"/>
        <v>1.9333333333343035</v>
      </c>
      <c r="M2319" s="16">
        <f>NETWORKDAYS.INTL(DATE(YEAR(H2319),MONTH(I2319),DAY(H2319)),DATE(YEAR(I2319),MONTH(I2319),DAY(I2319)),1,[1]LISTAFERIADOS!$B$2:$B$194)</f>
        <v>2</v>
      </c>
      <c r="N2319" s="17" t="str">
        <f>CONCATENATE(HOUR(Tabela132[[#This Row],[DATA INICIO]]),":",MINUTE(Tabela132[[#This Row],[DATA INICIO]]))</f>
        <v>19:5</v>
      </c>
      <c r="O2319" s="12"/>
    </row>
    <row r="2320" spans="1:15" ht="51" hidden="1" x14ac:dyDescent="0.25">
      <c r="A2320" s="30" t="s">
        <v>113</v>
      </c>
      <c r="B2320" s="1" t="s">
        <v>1193</v>
      </c>
      <c r="C2320" s="31" t="s">
        <v>222</v>
      </c>
      <c r="D2320" s="11" t="s">
        <v>1161</v>
      </c>
      <c r="E2320" s="59" t="str">
        <f>CONCATENATE(Tabela132[[#This Row],[TRAMITE_SETOR]],"_Atualiz")</f>
        <v xml:space="preserve"> CLC  _Atualiz</v>
      </c>
      <c r="F2320" s="11" t="s">
        <v>1161</v>
      </c>
      <c r="G2320" s="19"/>
      <c r="H2320" s="33">
        <v>42902.728472222225</v>
      </c>
      <c r="I2320" s="33">
        <v>42902.744444444441</v>
      </c>
      <c r="J2320" s="1" t="s">
        <v>821</v>
      </c>
      <c r="K2320" s="39">
        <f t="shared" si="80"/>
        <v>1.597222221607808E-2</v>
      </c>
      <c r="L2320" s="15">
        <f t="shared" si="81"/>
        <v>1.597222221607808E-2</v>
      </c>
      <c r="M2320" s="16">
        <f>NETWORKDAYS.INTL(DATE(YEAR(H2320),MONTH(I2320),DAY(H2320)),DATE(YEAR(I2320),MONTH(I2320),DAY(I2320)),1,[1]LISTAFERIADOS!$B$2:$B$194)</f>
        <v>1</v>
      </c>
      <c r="N2320" s="17" t="str">
        <f>CONCATENATE(HOUR(Tabela132[[#This Row],[DATA INICIO]]),":",MINUTE(Tabela132[[#This Row],[DATA INICIO]]))</f>
        <v>17:29</v>
      </c>
      <c r="O2320" s="12"/>
    </row>
    <row r="2321" spans="1:15" ht="38.25" hidden="1" x14ac:dyDescent="0.25">
      <c r="A2321" s="30" t="s">
        <v>113</v>
      </c>
      <c r="B2321" s="1" t="s">
        <v>1193</v>
      </c>
      <c r="C2321" s="31" t="s">
        <v>222</v>
      </c>
      <c r="D2321" s="11" t="s">
        <v>1156</v>
      </c>
      <c r="E2321" s="59" t="str">
        <f>CONCATENATE(Tabela132[[#This Row],[TRAMITE_SETOR]],"_Atualiz")</f>
        <v xml:space="preserve"> SECGA  _Atualiz</v>
      </c>
      <c r="F2321" s="11" t="s">
        <v>1156</v>
      </c>
      <c r="G2321" s="19"/>
      <c r="H2321" s="33">
        <v>42902.744444444441</v>
      </c>
      <c r="I2321" s="33">
        <v>42905.67291666667</v>
      </c>
      <c r="J2321" s="1" t="s">
        <v>364</v>
      </c>
      <c r="K2321" s="39">
        <f t="shared" si="80"/>
        <v>2.9284722222291748</v>
      </c>
      <c r="L2321" s="15">
        <f t="shared" si="81"/>
        <v>2.9284722222291748</v>
      </c>
      <c r="M2321" s="16">
        <f>NETWORKDAYS.INTL(DATE(YEAR(H2321),MONTH(I2321),DAY(H2321)),DATE(YEAR(I2321),MONTH(I2321),DAY(I2321)),1,[1]LISTAFERIADOS!$B$2:$B$194)</f>
        <v>2</v>
      </c>
      <c r="N2321" s="17" t="str">
        <f>CONCATENATE(HOUR(Tabela132[[#This Row],[DATA INICIO]]),":",MINUTE(Tabela132[[#This Row],[DATA INICIO]]))</f>
        <v>17:52</v>
      </c>
      <c r="O2321" s="12"/>
    </row>
    <row r="2322" spans="1:15" ht="140.25" hidden="1" x14ac:dyDescent="0.25">
      <c r="A2322" s="30" t="s">
        <v>113</v>
      </c>
      <c r="B2322" s="1" t="s">
        <v>1193</v>
      </c>
      <c r="C2322" s="31" t="s">
        <v>222</v>
      </c>
      <c r="D2322" s="11" t="s">
        <v>1165</v>
      </c>
      <c r="E2322" s="59" t="str">
        <f>CONCATENATE(Tabela132[[#This Row],[TRAMITE_SETOR]],"_Atualiz")</f>
        <v xml:space="preserve"> CPL  _Atualiz</v>
      </c>
      <c r="F2322" s="11" t="s">
        <v>1165</v>
      </c>
      <c r="G2322" s="19"/>
      <c r="H2322" s="33">
        <v>42905.67291666667</v>
      </c>
      <c r="I2322" s="33">
        <v>42906.668749999997</v>
      </c>
      <c r="J2322" s="1" t="s">
        <v>365</v>
      </c>
      <c r="K2322" s="39">
        <f t="shared" si="80"/>
        <v>0.9958333333270275</v>
      </c>
      <c r="L2322" s="15">
        <f t="shared" si="81"/>
        <v>0.9958333333270275</v>
      </c>
      <c r="M2322" s="16">
        <f>NETWORKDAYS.INTL(DATE(YEAR(H2322),MONTH(I2322),DAY(H2322)),DATE(YEAR(I2322),MONTH(I2322),DAY(I2322)),1,[1]LISTAFERIADOS!$B$2:$B$194)</f>
        <v>2</v>
      </c>
      <c r="N2322" s="17" t="str">
        <f>CONCATENATE(HOUR(Tabela132[[#This Row],[DATA INICIO]]),":",MINUTE(Tabela132[[#This Row],[DATA INICIO]]))</f>
        <v>16:9</v>
      </c>
      <c r="O2322" s="12"/>
    </row>
    <row r="2323" spans="1:15" ht="25.5" hidden="1" x14ac:dyDescent="0.25">
      <c r="A2323" s="30" t="s">
        <v>113</v>
      </c>
      <c r="B2323" s="1" t="s">
        <v>1193</v>
      </c>
      <c r="C2323" s="31" t="s">
        <v>222</v>
      </c>
      <c r="D2323" s="11" t="s">
        <v>1166</v>
      </c>
      <c r="E2323" s="59" t="str">
        <f>CONCATENATE(Tabela132[[#This Row],[TRAMITE_SETOR]],"_Atualiz")</f>
        <v xml:space="preserve"> ASSDG  _Atualiz</v>
      </c>
      <c r="F2323" s="11" t="s">
        <v>1166</v>
      </c>
      <c r="G2323" s="19"/>
      <c r="H2323" s="33">
        <v>42906.668749999997</v>
      </c>
      <c r="I2323" s="33">
        <v>42908.731249999997</v>
      </c>
      <c r="J2323" s="1" t="s">
        <v>1952</v>
      </c>
      <c r="K2323" s="39">
        <f t="shared" si="80"/>
        <v>2.0625</v>
      </c>
      <c r="L2323" s="15">
        <f t="shared" si="81"/>
        <v>2.0625</v>
      </c>
      <c r="M2323" s="16">
        <f>NETWORKDAYS.INTL(DATE(YEAR(H2323),MONTH(I2323),DAY(H2323)),DATE(YEAR(I2323),MONTH(I2323),DAY(I2323)),1,[1]LISTAFERIADOS!$B$2:$B$194)</f>
        <v>3</v>
      </c>
      <c r="N2323" s="17" t="str">
        <f>CONCATENATE(HOUR(Tabela132[[#This Row],[DATA INICIO]]),":",MINUTE(Tabela132[[#This Row],[DATA INICIO]]))</f>
        <v>16:3</v>
      </c>
      <c r="O2323" s="12"/>
    </row>
    <row r="2324" spans="1:15" ht="25.5" hidden="1" x14ac:dyDescent="0.25">
      <c r="A2324" s="30" t="s">
        <v>113</v>
      </c>
      <c r="B2324" s="1" t="s">
        <v>1193</v>
      </c>
      <c r="C2324" s="31" t="s">
        <v>222</v>
      </c>
      <c r="D2324" s="11" t="s">
        <v>1155</v>
      </c>
      <c r="E2324" s="59" t="str">
        <f>CONCATENATE(Tabela132[[#This Row],[TRAMITE_SETOR]],"_Atualiz")</f>
        <v xml:space="preserve"> DG  _Atualiz</v>
      </c>
      <c r="F2324" s="11" t="s">
        <v>1155</v>
      </c>
      <c r="G2324" s="19"/>
      <c r="H2324" s="33">
        <v>42908.731249999997</v>
      </c>
      <c r="I2324" s="33">
        <v>42908.768055555556</v>
      </c>
      <c r="J2324" s="1" t="s">
        <v>167</v>
      </c>
      <c r="K2324" s="39">
        <f t="shared" si="80"/>
        <v>3.680555555911269E-2</v>
      </c>
      <c r="L2324" s="15">
        <f t="shared" si="81"/>
        <v>3.680555555911269E-2</v>
      </c>
      <c r="M2324" s="16">
        <f>NETWORKDAYS.INTL(DATE(YEAR(H2324),MONTH(I2324),DAY(H2324)),DATE(YEAR(I2324),MONTH(I2324),DAY(I2324)),1,[1]LISTAFERIADOS!$B$2:$B$194)</f>
        <v>1</v>
      </c>
      <c r="N2324" s="17" t="str">
        <f>CONCATENATE(HOUR(Tabela132[[#This Row],[DATA INICIO]]),":",MINUTE(Tabela132[[#This Row],[DATA INICIO]]))</f>
        <v>17:33</v>
      </c>
      <c r="O2324" s="12"/>
    </row>
    <row r="2325" spans="1:15" ht="38.25" hidden="1" x14ac:dyDescent="0.25">
      <c r="A2325" s="30" t="s">
        <v>113</v>
      </c>
      <c r="B2325" s="1" t="s">
        <v>1193</v>
      </c>
      <c r="C2325" s="31" t="s">
        <v>222</v>
      </c>
      <c r="D2325" s="11" t="s">
        <v>1163</v>
      </c>
      <c r="E2325" s="59" t="str">
        <f>CONCATENATE(Tabela132[[#This Row],[TRAMITE_SETOR]],"_Atualiz")</f>
        <v xml:space="preserve"> SLIC  _Atualiz</v>
      </c>
      <c r="F2325" s="11" t="s">
        <v>1163</v>
      </c>
      <c r="G2325" s="19"/>
      <c r="H2325" s="33">
        <v>42908.768055555556</v>
      </c>
      <c r="I2325" s="33">
        <v>42908.782638888886</v>
      </c>
      <c r="J2325" s="1" t="s">
        <v>479</v>
      </c>
      <c r="K2325" s="39">
        <f t="shared" si="80"/>
        <v>1.4583333329937886E-2</v>
      </c>
      <c r="L2325" s="15">
        <f t="shared" si="81"/>
        <v>1.4583333329937886E-2</v>
      </c>
      <c r="M2325" s="16">
        <f>NETWORKDAYS.INTL(DATE(YEAR(H2325),MONTH(I2325),DAY(H2325)),DATE(YEAR(I2325),MONTH(I2325),DAY(I2325)),1,[1]LISTAFERIADOS!$B$2:$B$194)</f>
        <v>1</v>
      </c>
      <c r="N2325" s="17" t="str">
        <f>CONCATENATE(HOUR(Tabela132[[#This Row],[DATA INICIO]]),":",MINUTE(Tabela132[[#This Row],[DATA INICIO]]))</f>
        <v>18:26</v>
      </c>
      <c r="O2325" s="12"/>
    </row>
    <row r="2326" spans="1:15" ht="25.5" hidden="1" x14ac:dyDescent="0.25">
      <c r="A2326" s="30" t="s">
        <v>113</v>
      </c>
      <c r="B2326" s="1" t="s">
        <v>1193</v>
      </c>
      <c r="C2326" s="31" t="s">
        <v>222</v>
      </c>
      <c r="D2326" s="11" t="s">
        <v>1165</v>
      </c>
      <c r="E2326" s="59" t="str">
        <f>CONCATENATE(Tabela132[[#This Row],[TRAMITE_SETOR]],"_Atualiz")</f>
        <v xml:space="preserve"> CPL  _Atualiz</v>
      </c>
      <c r="F2326" s="11" t="s">
        <v>1165</v>
      </c>
      <c r="G2326" s="19"/>
      <c r="H2326" s="33">
        <v>42908.782638888886</v>
      </c>
      <c r="I2326" s="33">
        <v>42909.578472222223</v>
      </c>
      <c r="J2326" s="1" t="s">
        <v>805</v>
      </c>
      <c r="K2326" s="39">
        <f t="shared" si="80"/>
        <v>0.79583333333721384</v>
      </c>
      <c r="L2326" s="15">
        <f t="shared" si="81"/>
        <v>0.79583333333721384</v>
      </c>
      <c r="M2326" s="16">
        <f>NETWORKDAYS.INTL(DATE(YEAR(H2326),MONTH(I2326),DAY(H2326)),DATE(YEAR(I2326),MONTH(I2326),DAY(I2326)),1,[1]LISTAFERIADOS!$B$2:$B$194)</f>
        <v>2</v>
      </c>
      <c r="N2326" s="17" t="str">
        <f>CONCATENATE(HOUR(Tabela132[[#This Row],[DATA INICIO]]),":",MINUTE(Tabela132[[#This Row],[DATA INICIO]]))</f>
        <v>18:47</v>
      </c>
      <c r="O2326" s="12"/>
    </row>
    <row r="2327" spans="1:15" ht="25.5" hidden="1" x14ac:dyDescent="0.25">
      <c r="A2327" s="30" t="s">
        <v>113</v>
      </c>
      <c r="B2327" s="1" t="s">
        <v>1193</v>
      </c>
      <c r="C2327" s="31" t="s">
        <v>222</v>
      </c>
      <c r="D2327" s="11" t="s">
        <v>1163</v>
      </c>
      <c r="E2327" s="59" t="str">
        <f>CONCATENATE(Tabela132[[#This Row],[TRAMITE_SETOR]],"_Atualiz")</f>
        <v xml:space="preserve"> SLIC  _Atualiz</v>
      </c>
      <c r="F2327" s="11" t="s">
        <v>1163</v>
      </c>
      <c r="G2327" s="19"/>
      <c r="H2327" s="33">
        <v>42909.578472222223</v>
      </c>
      <c r="I2327" s="33">
        <v>42909.60833333333</v>
      </c>
      <c r="J2327" s="1" t="s">
        <v>251</v>
      </c>
      <c r="K2327" s="39">
        <f t="shared" si="80"/>
        <v>2.9861111106583849E-2</v>
      </c>
      <c r="L2327" s="15">
        <f t="shared" si="81"/>
        <v>2.9861111106583849E-2</v>
      </c>
      <c r="M2327" s="16">
        <f>NETWORKDAYS.INTL(DATE(YEAR(H2327),MONTH(I2327),DAY(H2327)),DATE(YEAR(I2327),MONTH(I2327),DAY(I2327)),1,[1]LISTAFERIADOS!$B$2:$B$194)</f>
        <v>1</v>
      </c>
      <c r="N2327" s="17" t="str">
        <f>CONCATENATE(HOUR(Tabela132[[#This Row],[DATA INICIO]]),":",MINUTE(Tabela132[[#This Row],[DATA INICIO]]))</f>
        <v>13:53</v>
      </c>
      <c r="O2327" s="12"/>
    </row>
    <row r="2328" spans="1:15" ht="51" hidden="1" x14ac:dyDescent="0.25">
      <c r="A2328" s="30" t="s">
        <v>113</v>
      </c>
      <c r="B2328" s="1" t="s">
        <v>1193</v>
      </c>
      <c r="C2328" s="31" t="s">
        <v>222</v>
      </c>
      <c r="D2328" s="11" t="s">
        <v>1165</v>
      </c>
      <c r="E2328" s="59" t="str">
        <f>CONCATENATE(Tabela132[[#This Row],[TRAMITE_SETOR]],"_Atualiz")</f>
        <v xml:space="preserve"> CPL  _Atualiz</v>
      </c>
      <c r="F2328" s="11" t="s">
        <v>1165</v>
      </c>
      <c r="G2328" s="19"/>
      <c r="H2328" s="33">
        <v>42909.60833333333</v>
      </c>
      <c r="I2328" s="33">
        <v>42928.729861111111</v>
      </c>
      <c r="J2328" s="1" t="s">
        <v>555</v>
      </c>
      <c r="K2328" s="39">
        <f t="shared" si="80"/>
        <v>19.121527777781012</v>
      </c>
      <c r="L2328" s="15">
        <f t="shared" si="81"/>
        <v>19.121527777781012</v>
      </c>
      <c r="M2328" s="16">
        <f>NETWORKDAYS.INTL(DATE(YEAR(H2328),MONTH(I2328),DAY(H2328)),DATE(YEAR(I2328),MONTH(I2328),DAY(I2328)),1,[1]LISTAFERIADOS!$B$2:$B$194)</f>
        <v>-8</v>
      </c>
      <c r="N2328" s="17" t="str">
        <f>CONCATENATE(HOUR(Tabela132[[#This Row],[DATA INICIO]]),":",MINUTE(Tabela132[[#This Row],[DATA INICIO]]))</f>
        <v>14:36</v>
      </c>
      <c r="O2328" s="12"/>
    </row>
    <row r="2329" spans="1:15" ht="51" hidden="1" x14ac:dyDescent="0.25">
      <c r="A2329" s="30" t="s">
        <v>113</v>
      </c>
      <c r="B2329" s="1" t="s">
        <v>1193</v>
      </c>
      <c r="C2329" s="31" t="s">
        <v>222</v>
      </c>
      <c r="D2329" s="11" t="s">
        <v>1166</v>
      </c>
      <c r="E2329" s="59" t="str">
        <f>CONCATENATE(Tabela132[[#This Row],[TRAMITE_SETOR]],"_Atualiz")</f>
        <v xml:space="preserve"> ASSDG  _Atualiz</v>
      </c>
      <c r="F2329" s="11" t="s">
        <v>1166</v>
      </c>
      <c r="G2329" s="19"/>
      <c r="H2329" s="33">
        <v>42928.729861111111</v>
      </c>
      <c r="I2329" s="33">
        <v>42929.704861111109</v>
      </c>
      <c r="J2329" s="1" t="s">
        <v>440</v>
      </c>
      <c r="K2329" s="39">
        <f t="shared" si="80"/>
        <v>0.97499999999854481</v>
      </c>
      <c r="L2329" s="15">
        <f t="shared" si="81"/>
        <v>0.97499999999854481</v>
      </c>
      <c r="M2329" s="16">
        <f>NETWORKDAYS.INTL(DATE(YEAR(H2329),MONTH(I2329),DAY(H2329)),DATE(YEAR(I2329),MONTH(I2329),DAY(I2329)),1,[1]LISTAFERIADOS!$B$2:$B$194)</f>
        <v>2</v>
      </c>
      <c r="N2329" s="17" t="str">
        <f>CONCATENATE(HOUR(Tabela132[[#This Row],[DATA INICIO]]),":",MINUTE(Tabela132[[#This Row],[DATA INICIO]]))</f>
        <v>17:31</v>
      </c>
      <c r="O2329" s="12"/>
    </row>
    <row r="2330" spans="1:15" ht="25.5" hidden="1" x14ac:dyDescent="0.25">
      <c r="A2330" s="30" t="s">
        <v>113</v>
      </c>
      <c r="B2330" s="1" t="s">
        <v>1193</v>
      </c>
      <c r="C2330" s="31" t="s">
        <v>222</v>
      </c>
      <c r="D2330" s="11" t="s">
        <v>1155</v>
      </c>
      <c r="E2330" s="59" t="str">
        <f>CONCATENATE(Tabela132[[#This Row],[TRAMITE_SETOR]],"_Atualiz")</f>
        <v xml:space="preserve"> DG  _Atualiz</v>
      </c>
      <c r="F2330" s="11" t="s">
        <v>1155</v>
      </c>
      <c r="G2330" s="19"/>
      <c r="H2330" s="33">
        <v>42929.704861111109</v>
      </c>
      <c r="I2330" s="33">
        <v>42929.818749999999</v>
      </c>
      <c r="J2330" s="1" t="s">
        <v>98</v>
      </c>
      <c r="K2330" s="39">
        <f t="shared" si="80"/>
        <v>0.11388888888905058</v>
      </c>
      <c r="L2330" s="15">
        <f t="shared" si="81"/>
        <v>0.11388888888905058</v>
      </c>
      <c r="M2330" s="16">
        <f>NETWORKDAYS.INTL(DATE(YEAR(H2330),MONTH(I2330),DAY(H2330)),DATE(YEAR(I2330),MONTH(I2330),DAY(I2330)),1,[1]LISTAFERIADOS!$B$2:$B$194)</f>
        <v>1</v>
      </c>
      <c r="N2330" s="17" t="str">
        <f>CONCATENATE(HOUR(Tabela132[[#This Row],[DATA INICIO]]),":",MINUTE(Tabela132[[#This Row],[DATA INICIO]]))</f>
        <v>16:55</v>
      </c>
      <c r="O2330" s="12"/>
    </row>
    <row r="2331" spans="1:15" ht="25.5" hidden="1" x14ac:dyDescent="0.25">
      <c r="A2331" s="34" t="s">
        <v>113</v>
      </c>
      <c r="B2331" s="38" t="s">
        <v>1193</v>
      </c>
      <c r="C2331" s="36" t="s">
        <v>222</v>
      </c>
      <c r="D2331" s="11" t="s">
        <v>1167</v>
      </c>
      <c r="E2331" s="60" t="str">
        <f>CONCATENATE(Tabela132[[#This Row],[TRAMITE_SETOR]],"_Atualiz")</f>
        <v xml:space="preserve"> COC  _Atualiz</v>
      </c>
      <c r="F2331" s="11" t="s">
        <v>1167</v>
      </c>
      <c r="G2331" s="19"/>
      <c r="H2331" s="37">
        <v>42929.818749999999</v>
      </c>
      <c r="I2331" s="37">
        <v>42930.527777777781</v>
      </c>
      <c r="J2331" s="38" t="s">
        <v>75</v>
      </c>
      <c r="K2331" s="39">
        <f t="shared" si="80"/>
        <v>0.70902777778246673</v>
      </c>
      <c r="L2331" s="44">
        <f t="shared" si="81"/>
        <v>0.70902777778246673</v>
      </c>
      <c r="M2331" s="16">
        <f>NETWORKDAYS.INTL(DATE(YEAR(H2331),MONTH(I2331),DAY(H2331)),DATE(YEAR(I2331),MONTH(I2331),DAY(I2331)),1,[1]LISTAFERIADOS!$B$2:$B$194)</f>
        <v>2</v>
      </c>
      <c r="N2331" s="17" t="str">
        <f>CONCATENATE(HOUR(Tabela132[[#This Row],[DATA INICIO]]),":",MINUTE(Tabela132[[#This Row],[DATA INICIO]]))</f>
        <v>19:39</v>
      </c>
      <c r="O2331" s="12"/>
    </row>
    <row r="2332" spans="1:15" hidden="1" x14ac:dyDescent="0.25">
      <c r="A2332" s="30" t="s">
        <v>113</v>
      </c>
      <c r="B2332" s="1" t="s">
        <v>1194</v>
      </c>
      <c r="C2332" s="31" t="s">
        <v>222</v>
      </c>
      <c r="D2332" s="11" t="s">
        <v>1146</v>
      </c>
      <c r="E2332" s="59" t="str">
        <f>CONCATENATE(Tabela132[[#This Row],[TRAMITE_SETOR]],"_Atualiz")</f>
        <v>SOP_Atualiz</v>
      </c>
      <c r="F2332" s="12" t="s">
        <v>536</v>
      </c>
      <c r="G2332" s="19" t="s">
        <v>26</v>
      </c>
      <c r="H2332" s="33" t="s">
        <v>20</v>
      </c>
      <c r="I2332" s="33">
        <v>42832.682638888888</v>
      </c>
      <c r="J2332" s="1" t="s">
        <v>20</v>
      </c>
      <c r="K2332" s="39">
        <f t="shared" si="80"/>
        <v>0</v>
      </c>
      <c r="L2332" s="15">
        <f t="shared" si="81"/>
        <v>0</v>
      </c>
      <c r="M2332" s="16" t="e">
        <f>NETWORKDAYS.INTL(DATE(YEAR(H2332),MONTH(I2332),DAY(H2332)),DATE(YEAR(I2332),MONTH(I2332),DAY(I2332)),1,[1]LISTAFERIADOS!$B$2:$B$194)</f>
        <v>#VALUE!</v>
      </c>
      <c r="N2332" s="17" t="e">
        <f>CONCATENATE(HOUR(Tabela132[[#This Row],[DATA INICIO]]),":",MINUTE(Tabela132[[#This Row],[DATA INICIO]]))</f>
        <v>#VALUE!</v>
      </c>
      <c r="O2332" s="12"/>
    </row>
    <row r="2333" spans="1:15" hidden="1" x14ac:dyDescent="0.25">
      <c r="A2333" s="30" t="s">
        <v>113</v>
      </c>
      <c r="B2333" s="1" t="s">
        <v>1194</v>
      </c>
      <c r="C2333" s="31" t="s">
        <v>222</v>
      </c>
      <c r="D2333" s="11" t="s">
        <v>1195</v>
      </c>
      <c r="E2333" s="59" t="str">
        <f>CONCATENATE(Tabela132[[#This Row],[TRAMITE_SETOR]],"_Atualiz")</f>
        <v>SREDE  _Atualiz</v>
      </c>
      <c r="F2333" s="11" t="s">
        <v>1195</v>
      </c>
      <c r="G2333" s="19"/>
      <c r="H2333" s="33">
        <v>42832.682638888888</v>
      </c>
      <c r="I2333" s="33">
        <v>42836.651388888888</v>
      </c>
      <c r="J2333" s="1" t="s">
        <v>20</v>
      </c>
      <c r="K2333" s="39">
        <f t="shared" si="80"/>
        <v>3.96875</v>
      </c>
      <c r="L2333" s="15">
        <f t="shared" si="81"/>
        <v>3.96875</v>
      </c>
      <c r="M2333" s="16">
        <f>NETWORKDAYS.INTL(DATE(YEAR(H2333),MONTH(I2333),DAY(H2333)),DATE(YEAR(I2333),MONTH(I2333),DAY(I2333)),1,[1]LISTAFERIADOS!$B$2:$B$194)</f>
        <v>3</v>
      </c>
      <c r="N2333" s="17" t="str">
        <f>CONCATENATE(HOUR(Tabela132[[#This Row],[DATA INICIO]]),":",MINUTE(Tabela132[[#This Row],[DATA INICIO]]))</f>
        <v>16:23</v>
      </c>
      <c r="O2333" s="12"/>
    </row>
    <row r="2334" spans="1:15" hidden="1" x14ac:dyDescent="0.25">
      <c r="A2334" s="30" t="s">
        <v>113</v>
      </c>
      <c r="B2334" s="1" t="s">
        <v>1194</v>
      </c>
      <c r="C2334" s="31" t="s">
        <v>222</v>
      </c>
      <c r="D2334" s="11" t="s">
        <v>1196</v>
      </c>
      <c r="E2334" s="59" t="str">
        <f>CONCATENATE(Tabela132[[#This Row],[TRAMITE_SETOR]],"_Atualiz")</f>
        <v>SESOP  _Atualiz</v>
      </c>
      <c r="F2334" s="11" t="s">
        <v>1196</v>
      </c>
      <c r="G2334" s="19"/>
      <c r="H2334" s="33">
        <v>42832.682638888888</v>
      </c>
      <c r="I2334" s="33">
        <v>42845.584722222222</v>
      </c>
      <c r="J2334" s="1" t="s">
        <v>20</v>
      </c>
      <c r="K2334" s="39">
        <f t="shared" si="80"/>
        <v>12.902083333334303</v>
      </c>
      <c r="L2334" s="15">
        <f t="shared" si="81"/>
        <v>12.902083333334303</v>
      </c>
      <c r="M2334" s="16">
        <f>NETWORKDAYS.INTL(DATE(YEAR(H2334),MONTH(I2334),DAY(H2334)),DATE(YEAR(I2334),MONTH(I2334),DAY(I2334)),1,[1]LISTAFERIADOS!$B$2:$B$194)</f>
        <v>7</v>
      </c>
      <c r="N2334" s="17" t="str">
        <f>CONCATENATE(HOUR(Tabela132[[#This Row],[DATA INICIO]]),":",MINUTE(Tabela132[[#This Row],[DATA INICIO]]))</f>
        <v>16:23</v>
      </c>
      <c r="O2334" s="12"/>
    </row>
    <row r="2335" spans="1:15" hidden="1" x14ac:dyDescent="0.25">
      <c r="A2335" s="30" t="s">
        <v>113</v>
      </c>
      <c r="B2335" s="1" t="s">
        <v>1194</v>
      </c>
      <c r="C2335" s="31" t="s">
        <v>222</v>
      </c>
      <c r="D2335" s="11" t="s">
        <v>1148</v>
      </c>
      <c r="E2335" s="59" t="str">
        <f>CONCATENATE(Tabela132[[#This Row],[TRAMITE_SETOR]],"_Atualiz")</f>
        <v>CIP_Atualiz</v>
      </c>
      <c r="F2335" s="12" t="s">
        <v>29</v>
      </c>
      <c r="G2335" s="19" t="s">
        <v>26</v>
      </c>
      <c r="H2335" s="33">
        <v>42832.682638888888</v>
      </c>
      <c r="I2335" s="33">
        <v>42845.729166666664</v>
      </c>
      <c r="J2335" s="1" t="s">
        <v>20</v>
      </c>
      <c r="K2335" s="39">
        <f t="shared" si="80"/>
        <v>13.046527777776646</v>
      </c>
      <c r="L2335" s="15">
        <f t="shared" si="81"/>
        <v>13.046527777776646</v>
      </c>
      <c r="M2335" s="16">
        <f>NETWORKDAYS.INTL(DATE(YEAR(H2335),MONTH(I2335),DAY(H2335)),DATE(YEAR(I2335),MONTH(I2335),DAY(I2335)),1,[1]LISTAFERIADOS!$B$2:$B$194)</f>
        <v>7</v>
      </c>
      <c r="N2335" s="17" t="str">
        <f>CONCATENATE(HOUR(Tabela132[[#This Row],[DATA INICIO]]),":",MINUTE(Tabela132[[#This Row],[DATA INICIO]]))</f>
        <v>16:23</v>
      </c>
      <c r="O2335" s="12"/>
    </row>
    <row r="2336" spans="1:15" hidden="1" x14ac:dyDescent="0.25">
      <c r="A2336" s="30" t="s">
        <v>113</v>
      </c>
      <c r="B2336" s="1" t="s">
        <v>1194</v>
      </c>
      <c r="C2336" s="31" t="s">
        <v>222</v>
      </c>
      <c r="D2336" s="11" t="s">
        <v>1197</v>
      </c>
      <c r="E2336" s="59" t="str">
        <f>CONCATENATE(Tabela132[[#This Row],[TRAMITE_SETOR]],"_Atualiz")</f>
        <v>AVI  _Atualiz</v>
      </c>
      <c r="F2336" s="11" t="s">
        <v>1197</v>
      </c>
      <c r="G2336" s="19"/>
      <c r="H2336" s="33">
        <v>42832.682638888888</v>
      </c>
      <c r="I2336" s="33">
        <v>42849.736111111109</v>
      </c>
      <c r="J2336" s="1" t="s">
        <v>20</v>
      </c>
      <c r="K2336" s="39">
        <f t="shared" si="80"/>
        <v>17.053472222221899</v>
      </c>
      <c r="L2336" s="15">
        <f t="shared" si="81"/>
        <v>17.053472222221899</v>
      </c>
      <c r="M2336" s="16">
        <f>NETWORKDAYS.INTL(DATE(YEAR(H2336),MONTH(I2336),DAY(H2336)),DATE(YEAR(I2336),MONTH(I2336),DAY(I2336)),1,[1]LISTAFERIADOS!$B$2:$B$194)</f>
        <v>8</v>
      </c>
      <c r="N2336" s="17" t="str">
        <f>CONCATENATE(HOUR(Tabela132[[#This Row],[DATA INICIO]]),":",MINUTE(Tabela132[[#This Row],[DATA INICIO]]))</f>
        <v>16:23</v>
      </c>
      <c r="O2336" s="12"/>
    </row>
    <row r="2337" spans="1:15" hidden="1" x14ac:dyDescent="0.25">
      <c r="A2337" s="30" t="s">
        <v>113</v>
      </c>
      <c r="B2337" s="1" t="s">
        <v>1194</v>
      </c>
      <c r="C2337" s="31" t="s">
        <v>222</v>
      </c>
      <c r="D2337" s="11" t="s">
        <v>1198</v>
      </c>
      <c r="E2337" s="59" t="str">
        <f>CONCATENATE(Tabela132[[#This Row],[TRAMITE_SETOR]],"_Atualiz")</f>
        <v>CSESS  _Atualiz</v>
      </c>
      <c r="F2337" s="11" t="s">
        <v>1198</v>
      </c>
      <c r="G2337" s="19"/>
      <c r="H2337" s="33">
        <v>42832.682638888888</v>
      </c>
      <c r="I2337" s="33">
        <v>42857.63958333333</v>
      </c>
      <c r="J2337" s="1" t="s">
        <v>20</v>
      </c>
      <c r="K2337" s="39">
        <f t="shared" si="80"/>
        <v>24.956944444442343</v>
      </c>
      <c r="L2337" s="15">
        <f t="shared" si="81"/>
        <v>24.956944444442343</v>
      </c>
      <c r="M2337" s="16">
        <f>NETWORKDAYS.INTL(DATE(YEAR(H2337),MONTH(I2337),DAY(H2337)),DATE(YEAR(I2337),MONTH(I2337),DAY(I2337)),1,[1]LISTAFERIADOS!$B$2:$B$194)</f>
        <v>-4</v>
      </c>
      <c r="N2337" s="17" t="str">
        <f>CONCATENATE(HOUR(Tabela132[[#This Row],[DATA INICIO]]),":",MINUTE(Tabela132[[#This Row],[DATA INICIO]]))</f>
        <v>16:23</v>
      </c>
      <c r="O2337" s="12"/>
    </row>
    <row r="2338" spans="1:15" ht="38.25" hidden="1" x14ac:dyDescent="0.25">
      <c r="A2338" s="30" t="s">
        <v>113</v>
      </c>
      <c r="B2338" s="1" t="s">
        <v>1194</v>
      </c>
      <c r="C2338" s="31" t="s">
        <v>222</v>
      </c>
      <c r="D2338" s="11" t="s">
        <v>1146</v>
      </c>
      <c r="E2338" s="59" t="str">
        <f>CONCATENATE(Tabela132[[#This Row],[TRAMITE_SETOR]],"_Atualiz")</f>
        <v>SOP_Atualiz</v>
      </c>
      <c r="F2338" s="12" t="s">
        <v>536</v>
      </c>
      <c r="G2338" s="19" t="s">
        <v>26</v>
      </c>
      <c r="H2338" s="33">
        <v>42857.63958333333</v>
      </c>
      <c r="I2338" s="33">
        <v>42871.371527777781</v>
      </c>
      <c r="J2338" s="1" t="s">
        <v>79</v>
      </c>
      <c r="K2338" s="39">
        <f t="shared" si="80"/>
        <v>13.731944444451074</v>
      </c>
      <c r="L2338" s="15">
        <f t="shared" si="81"/>
        <v>13.731944444451074</v>
      </c>
      <c r="M2338" s="16">
        <f>NETWORKDAYS.INTL(DATE(YEAR(H2338),MONTH(I2338),DAY(H2338)),DATE(YEAR(I2338),MONTH(I2338),DAY(I2338)),1,[1]LISTAFERIADOS!$B$2:$B$194)</f>
        <v>11</v>
      </c>
      <c r="N2338" s="17" t="str">
        <f>CONCATENATE(HOUR(Tabela132[[#This Row],[DATA INICIO]]),":",MINUTE(Tabela132[[#This Row],[DATA INICIO]]))</f>
        <v>15:21</v>
      </c>
      <c r="O2338" s="12"/>
    </row>
    <row r="2339" spans="1:15" hidden="1" x14ac:dyDescent="0.25">
      <c r="A2339" s="30" t="s">
        <v>113</v>
      </c>
      <c r="B2339" s="1" t="s">
        <v>1194</v>
      </c>
      <c r="C2339" s="31" t="s">
        <v>222</v>
      </c>
      <c r="D2339" s="11" t="s">
        <v>1149</v>
      </c>
      <c r="E2339" s="59" t="str">
        <f>CONCATENATE(Tabela132[[#This Row],[TRAMITE_SETOR]],"_Atualiz")</f>
        <v>SECGS_Atualiz</v>
      </c>
      <c r="F2339" s="12" t="s">
        <v>115</v>
      </c>
      <c r="G2339" s="19" t="s">
        <v>26</v>
      </c>
      <c r="H2339" s="33">
        <v>42871.371527777781</v>
      </c>
      <c r="I2339" s="33">
        <v>42871.73333333333</v>
      </c>
      <c r="J2339" s="1" t="s">
        <v>20</v>
      </c>
      <c r="K2339" s="39">
        <f t="shared" si="80"/>
        <v>0.36180555554892635</v>
      </c>
      <c r="L2339" s="15">
        <f t="shared" si="81"/>
        <v>0.36180555554892635</v>
      </c>
      <c r="M2339" s="16">
        <f>NETWORKDAYS.INTL(DATE(YEAR(H2339),MONTH(I2339),DAY(H2339)),DATE(YEAR(I2339),MONTH(I2339),DAY(I2339)),1,[1]LISTAFERIADOS!$B$2:$B$194)</f>
        <v>1</v>
      </c>
      <c r="N2339" s="17" t="str">
        <f>CONCATENATE(HOUR(Tabela132[[#This Row],[DATA INICIO]]),":",MINUTE(Tabela132[[#This Row],[DATA INICIO]]))</f>
        <v>8:55</v>
      </c>
      <c r="O2339" s="12"/>
    </row>
    <row r="2340" spans="1:15" hidden="1" x14ac:dyDescent="0.25">
      <c r="A2340" s="30" t="s">
        <v>113</v>
      </c>
      <c r="B2340" s="1" t="s">
        <v>1194</v>
      </c>
      <c r="C2340" s="31" t="s">
        <v>222</v>
      </c>
      <c r="D2340" s="11" t="s">
        <v>1148</v>
      </c>
      <c r="E2340" s="59" t="str">
        <f>CONCATENATE(Tabela132[[#This Row],[TRAMITE_SETOR]],"_Atualiz")</f>
        <v>CIP_Atualiz</v>
      </c>
      <c r="F2340" s="12" t="s">
        <v>29</v>
      </c>
      <c r="G2340" s="19" t="s">
        <v>26</v>
      </c>
      <c r="H2340" s="33">
        <v>42871.371527777781</v>
      </c>
      <c r="I2340" s="33">
        <v>42872.806944444441</v>
      </c>
      <c r="J2340" s="1" t="s">
        <v>20</v>
      </c>
      <c r="K2340" s="39">
        <f t="shared" si="80"/>
        <v>1.4354166666598758</v>
      </c>
      <c r="L2340" s="15">
        <f t="shared" si="81"/>
        <v>1.4354166666598758</v>
      </c>
      <c r="M2340" s="16">
        <f>NETWORKDAYS.INTL(DATE(YEAR(H2340),MONTH(I2340),DAY(H2340)),DATE(YEAR(I2340),MONTH(I2340),DAY(I2340)),1,[1]LISTAFERIADOS!$B$2:$B$194)</f>
        <v>2</v>
      </c>
      <c r="N2340" s="17" t="str">
        <f>CONCATENATE(HOUR(Tabela132[[#This Row],[DATA INICIO]]),":",MINUTE(Tabela132[[#This Row],[DATA INICIO]]))</f>
        <v>8:55</v>
      </c>
      <c r="O2340" s="12"/>
    </row>
    <row r="2341" spans="1:15" ht="38.25" hidden="1" x14ac:dyDescent="0.25">
      <c r="A2341" s="30" t="s">
        <v>113</v>
      </c>
      <c r="B2341" s="1" t="s">
        <v>1194</v>
      </c>
      <c r="C2341" s="31" t="s">
        <v>222</v>
      </c>
      <c r="D2341" s="11" t="s">
        <v>1153</v>
      </c>
      <c r="E2341" s="59" t="str">
        <f>CONCATENATE(Tabela132[[#This Row],[TRAMITE_SETOR]],"_Atualiz")</f>
        <v>SOP_Atualiz</v>
      </c>
      <c r="F2341" s="12" t="s">
        <v>536</v>
      </c>
      <c r="G2341" s="19" t="s">
        <v>26</v>
      </c>
      <c r="H2341" s="33">
        <v>42872.806944444441</v>
      </c>
      <c r="I2341" s="33">
        <v>42874.815972222219</v>
      </c>
      <c r="J2341" s="1" t="s">
        <v>79</v>
      </c>
      <c r="K2341" s="39">
        <f t="shared" si="80"/>
        <v>2.0090277777781012</v>
      </c>
      <c r="L2341" s="15">
        <f t="shared" si="81"/>
        <v>2.0090277777781012</v>
      </c>
      <c r="M2341" s="16">
        <f>NETWORKDAYS.INTL(DATE(YEAR(H2341),MONTH(I2341),DAY(H2341)),DATE(YEAR(I2341),MONTH(I2341),DAY(I2341)),1,[1]LISTAFERIADOS!$B$2:$B$194)</f>
        <v>3</v>
      </c>
      <c r="N2341" s="17" t="str">
        <f>CONCATENATE(HOUR(Tabela132[[#This Row],[DATA INICIO]]),":",MINUTE(Tabela132[[#This Row],[DATA INICIO]]))</f>
        <v>19:22</v>
      </c>
      <c r="O2341" s="12"/>
    </row>
    <row r="2342" spans="1:15" ht="38.25" hidden="1" x14ac:dyDescent="0.25">
      <c r="A2342" s="30" t="s">
        <v>113</v>
      </c>
      <c r="B2342" s="1" t="s">
        <v>1194</v>
      </c>
      <c r="C2342" s="31" t="s">
        <v>222</v>
      </c>
      <c r="D2342" s="11" t="s">
        <v>29</v>
      </c>
      <c r="E2342" s="59" t="str">
        <f>CONCATENATE(Tabela132[[#This Row],[TRAMITE_SETOR]],"_Atualiz")</f>
        <v>CIP_Atualiz</v>
      </c>
      <c r="F2342" s="12" t="s">
        <v>29</v>
      </c>
      <c r="G2342" s="19" t="s">
        <v>26</v>
      </c>
      <c r="H2342" s="33">
        <v>42874.815972222219</v>
      </c>
      <c r="I2342" s="33">
        <v>42877.561805555553</v>
      </c>
      <c r="J2342" s="1" t="s">
        <v>1925</v>
      </c>
      <c r="K2342" s="39">
        <f t="shared" si="80"/>
        <v>2.7458333333343035</v>
      </c>
      <c r="L2342" s="15">
        <f t="shared" si="81"/>
        <v>2.7458333333343035</v>
      </c>
      <c r="M2342" s="16">
        <f>NETWORKDAYS.INTL(DATE(YEAR(H2342),MONTH(I2342),DAY(H2342)),DATE(YEAR(I2342),MONTH(I2342),DAY(I2342)),1,[1]LISTAFERIADOS!$B$2:$B$194)</f>
        <v>2</v>
      </c>
      <c r="N2342" s="17" t="str">
        <f>CONCATENATE(HOUR(Tabela132[[#This Row],[DATA INICIO]]),":",MINUTE(Tabela132[[#This Row],[DATA INICIO]]))</f>
        <v>19:35</v>
      </c>
      <c r="O2342" s="12"/>
    </row>
    <row r="2343" spans="1:15" ht="51" hidden="1" x14ac:dyDescent="0.25">
      <c r="A2343" s="30" t="s">
        <v>113</v>
      </c>
      <c r="B2343" s="1" t="s">
        <v>1194</v>
      </c>
      <c r="C2343" s="31" t="s">
        <v>222</v>
      </c>
      <c r="D2343" s="11" t="s">
        <v>1154</v>
      </c>
      <c r="E2343" s="59" t="str">
        <f>CONCATENATE(Tabela132[[#This Row],[TRAMITE_SETOR]],"_Atualiz")</f>
        <v>SECGS_Atualiz</v>
      </c>
      <c r="F2343" s="12" t="s">
        <v>115</v>
      </c>
      <c r="G2343" s="19" t="s">
        <v>26</v>
      </c>
      <c r="H2343" s="33">
        <v>42877.561805555553</v>
      </c>
      <c r="I2343" s="33">
        <v>42877.731249999997</v>
      </c>
      <c r="J2343" s="1" t="s">
        <v>124</v>
      </c>
      <c r="K2343" s="39">
        <f t="shared" si="80"/>
        <v>0.16944444444379769</v>
      </c>
      <c r="L2343" s="15">
        <f t="shared" si="81"/>
        <v>0.16944444444379769</v>
      </c>
      <c r="M2343" s="16">
        <f>NETWORKDAYS.INTL(DATE(YEAR(H2343),MONTH(I2343),DAY(H2343)),DATE(YEAR(I2343),MONTH(I2343),DAY(I2343)),1,[1]LISTAFERIADOS!$B$2:$B$194)</f>
        <v>1</v>
      </c>
      <c r="N2343" s="17" t="str">
        <f>CONCATENATE(HOUR(Tabela132[[#This Row],[DATA INICIO]]),":",MINUTE(Tabela132[[#This Row],[DATA INICIO]]))</f>
        <v>13:29</v>
      </c>
      <c r="O2343" s="12"/>
    </row>
    <row r="2344" spans="1:15" ht="127.5" hidden="1" x14ac:dyDescent="0.25">
      <c r="A2344" s="30" t="s">
        <v>113</v>
      </c>
      <c r="B2344" s="1" t="s">
        <v>1194</v>
      </c>
      <c r="C2344" s="31" t="s">
        <v>222</v>
      </c>
      <c r="D2344" s="11" t="s">
        <v>1153</v>
      </c>
      <c r="E2344" s="59" t="str">
        <f>CONCATENATE(Tabela132[[#This Row],[TRAMITE_SETOR]],"_Atualiz")</f>
        <v>SOP_Atualiz</v>
      </c>
      <c r="F2344" s="12" t="s">
        <v>536</v>
      </c>
      <c r="G2344" s="19" t="s">
        <v>26</v>
      </c>
      <c r="H2344" s="33">
        <v>42877.731249999997</v>
      </c>
      <c r="I2344" s="33">
        <v>42878.697916666664</v>
      </c>
      <c r="J2344" s="1" t="s">
        <v>1953</v>
      </c>
      <c r="K2344" s="39">
        <f t="shared" si="80"/>
        <v>0.96666666666715173</v>
      </c>
      <c r="L2344" s="15">
        <f t="shared" si="81"/>
        <v>0.96666666666715173</v>
      </c>
      <c r="M2344" s="16">
        <f>NETWORKDAYS.INTL(DATE(YEAR(H2344),MONTH(I2344),DAY(H2344)),DATE(YEAR(I2344),MONTH(I2344),DAY(I2344)),1,[1]LISTAFERIADOS!$B$2:$B$194)</f>
        <v>2</v>
      </c>
      <c r="N2344" s="17" t="str">
        <f>CONCATENATE(HOUR(Tabela132[[#This Row],[DATA INICIO]]),":",MINUTE(Tabela132[[#This Row],[DATA INICIO]]))</f>
        <v>17:33</v>
      </c>
      <c r="O2344" s="12"/>
    </row>
    <row r="2345" spans="1:15" ht="38.25" hidden="1" x14ac:dyDescent="0.25">
      <c r="A2345" s="30" t="s">
        <v>113</v>
      </c>
      <c r="B2345" s="1" t="s">
        <v>1194</v>
      </c>
      <c r="C2345" s="31" t="s">
        <v>222</v>
      </c>
      <c r="D2345" s="11" t="s">
        <v>29</v>
      </c>
      <c r="E2345" s="59" t="str">
        <f>CONCATENATE(Tabela132[[#This Row],[TRAMITE_SETOR]],"_Atualiz")</f>
        <v>CIP_Atualiz</v>
      </c>
      <c r="F2345" s="12" t="s">
        <v>29</v>
      </c>
      <c r="G2345" s="19" t="s">
        <v>26</v>
      </c>
      <c r="H2345" s="33">
        <v>42878.697916666664</v>
      </c>
      <c r="I2345" s="33">
        <v>42879.697916666664</v>
      </c>
      <c r="J2345" s="1" t="s">
        <v>1925</v>
      </c>
      <c r="K2345" s="39">
        <f t="shared" si="80"/>
        <v>1</v>
      </c>
      <c r="L2345" s="15">
        <f t="shared" si="81"/>
        <v>1</v>
      </c>
      <c r="M2345" s="16">
        <f>NETWORKDAYS.INTL(DATE(YEAR(H2345),MONTH(I2345),DAY(H2345)),DATE(YEAR(I2345),MONTH(I2345),DAY(I2345)),1,[1]LISTAFERIADOS!$B$2:$B$194)</f>
        <v>2</v>
      </c>
      <c r="N2345" s="17" t="str">
        <f>CONCATENATE(HOUR(Tabela132[[#This Row],[DATA INICIO]]),":",MINUTE(Tabela132[[#This Row],[DATA INICIO]]))</f>
        <v>16:45</v>
      </c>
      <c r="O2345" s="12"/>
    </row>
    <row r="2346" spans="1:15" ht="76.5" hidden="1" x14ac:dyDescent="0.25">
      <c r="A2346" s="30" t="s">
        <v>113</v>
      </c>
      <c r="B2346" s="1" t="s">
        <v>1194</v>
      </c>
      <c r="C2346" s="31" t="s">
        <v>222</v>
      </c>
      <c r="D2346" s="11" t="s">
        <v>1154</v>
      </c>
      <c r="E2346" s="59" t="str">
        <f>CONCATENATE(Tabela132[[#This Row],[TRAMITE_SETOR]],"_Atualiz")</f>
        <v>SECGS_Atualiz</v>
      </c>
      <c r="F2346" s="12" t="s">
        <v>115</v>
      </c>
      <c r="G2346" s="19" t="s">
        <v>26</v>
      </c>
      <c r="H2346" s="33">
        <v>42879.697916666664</v>
      </c>
      <c r="I2346" s="33">
        <v>42879.743055555555</v>
      </c>
      <c r="J2346" s="1" t="s">
        <v>1834</v>
      </c>
      <c r="K2346" s="39">
        <f t="shared" si="80"/>
        <v>4.5138888890505768E-2</v>
      </c>
      <c r="L2346" s="15">
        <f t="shared" si="81"/>
        <v>4.5138888890505768E-2</v>
      </c>
      <c r="M2346" s="16">
        <f>NETWORKDAYS.INTL(DATE(YEAR(H2346),MONTH(I2346),DAY(H2346)),DATE(YEAR(I2346),MONTH(I2346),DAY(I2346)),1,[1]LISTAFERIADOS!$B$2:$B$194)</f>
        <v>1</v>
      </c>
      <c r="N2346" s="17" t="str">
        <f>CONCATENATE(HOUR(Tabela132[[#This Row],[DATA INICIO]]),":",MINUTE(Tabela132[[#This Row],[DATA INICIO]]))</f>
        <v>16:45</v>
      </c>
      <c r="O2346" s="12"/>
    </row>
    <row r="2347" spans="1:15" ht="127.5" hidden="1" x14ac:dyDescent="0.25">
      <c r="A2347" s="30" t="s">
        <v>113</v>
      </c>
      <c r="B2347" s="1" t="s">
        <v>1194</v>
      </c>
      <c r="C2347" s="31" t="s">
        <v>222</v>
      </c>
      <c r="D2347" s="11" t="s">
        <v>1159</v>
      </c>
      <c r="E2347" s="59" t="str">
        <f>CONCATENATE(Tabela132[[#This Row],[TRAMITE_SETOR]],"_Atualiz")</f>
        <v xml:space="preserve"> SECOFC  _Atualiz</v>
      </c>
      <c r="F2347" s="11" t="s">
        <v>1159</v>
      </c>
      <c r="G2347" s="19"/>
      <c r="H2347" s="33">
        <v>42879.743055555555</v>
      </c>
      <c r="I2347" s="33">
        <v>42879.761805555558</v>
      </c>
      <c r="J2347" s="1" t="s">
        <v>1954</v>
      </c>
      <c r="K2347" s="39">
        <f t="shared" ref="K2347:K2370" si="82">IF(OR(H2347="-",I2347="-"),0,I2347-H2347)</f>
        <v>1.8750000002910383E-2</v>
      </c>
      <c r="L2347" s="15">
        <f t="shared" ref="L2347:L2370" si="83">K2347</f>
        <v>1.8750000002910383E-2</v>
      </c>
      <c r="M2347" s="16">
        <f>NETWORKDAYS.INTL(DATE(YEAR(H2347),MONTH(I2347),DAY(H2347)),DATE(YEAR(I2347),MONTH(I2347),DAY(I2347)),1,[1]LISTAFERIADOS!$B$2:$B$194)</f>
        <v>1</v>
      </c>
      <c r="N2347" s="17" t="str">
        <f>CONCATENATE(HOUR(Tabela132[[#This Row],[DATA INICIO]]),":",MINUTE(Tabela132[[#This Row],[DATA INICIO]]))</f>
        <v>17:50</v>
      </c>
      <c r="O2347" s="12"/>
    </row>
    <row r="2348" spans="1:15" ht="76.5" hidden="1" x14ac:dyDescent="0.25">
      <c r="A2348" s="30" t="s">
        <v>113</v>
      </c>
      <c r="B2348" s="1" t="s">
        <v>1194</v>
      </c>
      <c r="C2348" s="31" t="s">
        <v>222</v>
      </c>
      <c r="D2348" s="11" t="s">
        <v>1158</v>
      </c>
      <c r="E2348" s="59" t="str">
        <f>CONCATENATE(Tabela132[[#This Row],[TRAMITE_SETOR]],"_Atualiz")</f>
        <v xml:space="preserve"> CO  _Atualiz</v>
      </c>
      <c r="F2348" s="11" t="s">
        <v>1158</v>
      </c>
      <c r="G2348" s="19"/>
      <c r="H2348" s="33">
        <v>42879.761805555558</v>
      </c>
      <c r="I2348" s="33">
        <v>42879.797222222223</v>
      </c>
      <c r="J2348" s="1" t="s">
        <v>1942</v>
      </c>
      <c r="K2348" s="39">
        <f t="shared" si="82"/>
        <v>3.5416666665696539E-2</v>
      </c>
      <c r="L2348" s="15">
        <f t="shared" si="83"/>
        <v>3.5416666665696539E-2</v>
      </c>
      <c r="M2348" s="16">
        <f>NETWORKDAYS.INTL(DATE(YEAR(H2348),MONTH(I2348),DAY(H2348)),DATE(YEAR(I2348),MONTH(I2348),DAY(I2348)),1,[1]LISTAFERIADOS!$B$2:$B$194)</f>
        <v>1</v>
      </c>
      <c r="N2348" s="17" t="str">
        <f>CONCATENATE(HOUR(Tabela132[[#This Row],[DATA INICIO]]),":",MINUTE(Tabela132[[#This Row],[DATA INICIO]]))</f>
        <v>18:17</v>
      </c>
      <c r="O2348" s="12"/>
    </row>
    <row r="2349" spans="1:15" ht="76.5" hidden="1" x14ac:dyDescent="0.25">
      <c r="A2349" s="30" t="s">
        <v>113</v>
      </c>
      <c r="B2349" s="1" t="s">
        <v>1194</v>
      </c>
      <c r="C2349" s="31" t="s">
        <v>222</v>
      </c>
      <c r="D2349" s="11" t="s">
        <v>1157</v>
      </c>
      <c r="E2349" s="59" t="str">
        <f>CONCATENATE(Tabela132[[#This Row],[TRAMITE_SETOR]],"_Atualiz")</f>
        <v xml:space="preserve"> SPO  _Atualiz</v>
      </c>
      <c r="F2349" s="11" t="s">
        <v>1157</v>
      </c>
      <c r="G2349" s="19"/>
      <c r="H2349" s="33">
        <v>42879.797222222223</v>
      </c>
      <c r="I2349" s="33">
        <v>42880.643750000003</v>
      </c>
      <c r="J2349" s="1" t="s">
        <v>40</v>
      </c>
      <c r="K2349" s="39">
        <f t="shared" si="82"/>
        <v>0.84652777777955635</v>
      </c>
      <c r="L2349" s="15">
        <f t="shared" si="83"/>
        <v>0.84652777777955635</v>
      </c>
      <c r="M2349" s="16">
        <f>NETWORKDAYS.INTL(DATE(YEAR(H2349),MONTH(I2349),DAY(H2349)),DATE(YEAR(I2349),MONTH(I2349),DAY(I2349)),1,[1]LISTAFERIADOS!$B$2:$B$194)</f>
        <v>2</v>
      </c>
      <c r="N2349" s="17" t="str">
        <f>CONCATENATE(HOUR(Tabela132[[#This Row],[DATA INICIO]]),":",MINUTE(Tabela132[[#This Row],[DATA INICIO]]))</f>
        <v>19:8</v>
      </c>
      <c r="O2349" s="12"/>
    </row>
    <row r="2350" spans="1:15" ht="63.75" hidden="1" x14ac:dyDescent="0.25">
      <c r="A2350" s="30" t="s">
        <v>113</v>
      </c>
      <c r="B2350" s="1" t="s">
        <v>1194</v>
      </c>
      <c r="C2350" s="31" t="s">
        <v>222</v>
      </c>
      <c r="D2350" s="11" t="s">
        <v>1158</v>
      </c>
      <c r="E2350" s="59" t="str">
        <f>CONCATENATE(Tabela132[[#This Row],[TRAMITE_SETOR]],"_Atualiz")</f>
        <v xml:space="preserve"> CO  _Atualiz</v>
      </c>
      <c r="F2350" s="11" t="s">
        <v>1158</v>
      </c>
      <c r="G2350" s="19"/>
      <c r="H2350" s="33">
        <v>42880.643750000003</v>
      </c>
      <c r="I2350" s="33">
        <v>42880.711805555555</v>
      </c>
      <c r="J2350" s="1" t="s">
        <v>118</v>
      </c>
      <c r="K2350" s="39">
        <f t="shared" si="82"/>
        <v>6.8055555551836733E-2</v>
      </c>
      <c r="L2350" s="15">
        <f t="shared" si="83"/>
        <v>6.8055555551836733E-2</v>
      </c>
      <c r="M2350" s="16">
        <f>NETWORKDAYS.INTL(DATE(YEAR(H2350),MONTH(I2350),DAY(H2350)),DATE(YEAR(I2350),MONTH(I2350),DAY(I2350)),1,[1]LISTAFERIADOS!$B$2:$B$194)</f>
        <v>1</v>
      </c>
      <c r="N2350" s="17" t="str">
        <f>CONCATENATE(HOUR(Tabela132[[#This Row],[DATA INICIO]]),":",MINUTE(Tabela132[[#This Row],[DATA INICIO]]))</f>
        <v>15:27</v>
      </c>
      <c r="O2350" s="12"/>
    </row>
    <row r="2351" spans="1:15" ht="51" hidden="1" x14ac:dyDescent="0.25">
      <c r="A2351" s="30" t="s">
        <v>113</v>
      </c>
      <c r="B2351" s="1" t="s">
        <v>1194</v>
      </c>
      <c r="C2351" s="31" t="s">
        <v>222</v>
      </c>
      <c r="D2351" s="11" t="s">
        <v>1159</v>
      </c>
      <c r="E2351" s="59" t="str">
        <f>CONCATENATE(Tabela132[[#This Row],[TRAMITE_SETOR]],"_Atualiz")</f>
        <v xml:space="preserve"> SECOFC  _Atualiz</v>
      </c>
      <c r="F2351" s="11" t="s">
        <v>1159</v>
      </c>
      <c r="G2351" s="19"/>
      <c r="H2351" s="33">
        <v>42880.711805555555</v>
      </c>
      <c r="I2351" s="33">
        <v>42880.777777777781</v>
      </c>
      <c r="J2351" s="1" t="s">
        <v>46</v>
      </c>
      <c r="K2351" s="39">
        <f t="shared" si="82"/>
        <v>6.5972222226264421E-2</v>
      </c>
      <c r="L2351" s="15">
        <f t="shared" si="83"/>
        <v>6.5972222226264421E-2</v>
      </c>
      <c r="M2351" s="16">
        <f>NETWORKDAYS.INTL(DATE(YEAR(H2351),MONTH(I2351),DAY(H2351)),DATE(YEAR(I2351),MONTH(I2351),DAY(I2351)),1,[1]LISTAFERIADOS!$B$2:$B$194)</f>
        <v>1</v>
      </c>
      <c r="N2351" s="17" t="str">
        <f>CONCATENATE(HOUR(Tabela132[[#This Row],[DATA INICIO]]),":",MINUTE(Tabela132[[#This Row],[DATA INICIO]]))</f>
        <v>17:5</v>
      </c>
      <c r="O2351" s="12"/>
    </row>
    <row r="2352" spans="1:15" ht="63.75" hidden="1" x14ac:dyDescent="0.25">
      <c r="A2352" s="30" t="s">
        <v>113</v>
      </c>
      <c r="B2352" s="1" t="s">
        <v>1194</v>
      </c>
      <c r="C2352" s="31" t="s">
        <v>222</v>
      </c>
      <c r="D2352" s="11" t="s">
        <v>1156</v>
      </c>
      <c r="E2352" s="59" t="str">
        <f>CONCATENATE(Tabela132[[#This Row],[TRAMITE_SETOR]],"_Atualiz")</f>
        <v xml:space="preserve"> SECGA  _Atualiz</v>
      </c>
      <c r="F2352" s="11" t="s">
        <v>1156</v>
      </c>
      <c r="G2352" s="19"/>
      <c r="H2352" s="33">
        <v>42880.777777777781</v>
      </c>
      <c r="I2352" s="33">
        <v>42881.798611111109</v>
      </c>
      <c r="J2352" s="1" t="s">
        <v>1404</v>
      </c>
      <c r="K2352" s="39">
        <f t="shared" si="82"/>
        <v>1.0208333333284827</v>
      </c>
      <c r="L2352" s="15">
        <f t="shared" si="83"/>
        <v>1.0208333333284827</v>
      </c>
      <c r="M2352" s="16">
        <f>NETWORKDAYS.INTL(DATE(YEAR(H2352),MONTH(I2352),DAY(H2352)),DATE(YEAR(I2352),MONTH(I2352),DAY(I2352)),1,[1]LISTAFERIADOS!$B$2:$B$194)</f>
        <v>2</v>
      </c>
      <c r="N2352" s="17" t="str">
        <f>CONCATENATE(HOUR(Tabela132[[#This Row],[DATA INICIO]]),":",MINUTE(Tabela132[[#This Row],[DATA INICIO]]))</f>
        <v>18:40</v>
      </c>
      <c r="O2352" s="12"/>
    </row>
    <row r="2353" spans="1:15" ht="51" hidden="1" x14ac:dyDescent="0.25">
      <c r="A2353" s="30" t="s">
        <v>113</v>
      </c>
      <c r="B2353" s="1" t="s">
        <v>1194</v>
      </c>
      <c r="C2353" s="31" t="s">
        <v>222</v>
      </c>
      <c r="D2353" s="11" t="s">
        <v>1161</v>
      </c>
      <c r="E2353" s="59" t="str">
        <f>CONCATENATE(Tabela132[[#This Row],[TRAMITE_SETOR]],"_Atualiz")</f>
        <v xml:space="preserve"> CLC  _Atualiz</v>
      </c>
      <c r="F2353" s="11" t="s">
        <v>1161</v>
      </c>
      <c r="G2353" s="19"/>
      <c r="H2353" s="33">
        <v>42881.798611111109</v>
      </c>
      <c r="I2353" s="33">
        <v>42884.53125</v>
      </c>
      <c r="J2353" s="1" t="s">
        <v>1955</v>
      </c>
      <c r="K2353" s="39">
        <f t="shared" si="82"/>
        <v>2.7326388888905058</v>
      </c>
      <c r="L2353" s="15">
        <f t="shared" si="83"/>
        <v>2.7326388888905058</v>
      </c>
      <c r="M2353" s="16">
        <f>NETWORKDAYS.INTL(DATE(YEAR(H2353),MONTH(I2353),DAY(H2353)),DATE(YEAR(I2353),MONTH(I2353),DAY(I2353)),1,[1]LISTAFERIADOS!$B$2:$B$194)</f>
        <v>2</v>
      </c>
      <c r="N2353" s="17" t="str">
        <f>CONCATENATE(HOUR(Tabela132[[#This Row],[DATA INICIO]]),":",MINUTE(Tabela132[[#This Row],[DATA INICIO]]))</f>
        <v>19:10</v>
      </c>
      <c r="O2353" s="12"/>
    </row>
    <row r="2354" spans="1:15" ht="165.75" hidden="1" x14ac:dyDescent="0.25">
      <c r="A2354" s="30" t="s">
        <v>113</v>
      </c>
      <c r="B2354" s="1" t="s">
        <v>1194</v>
      </c>
      <c r="C2354" s="31" t="s">
        <v>222</v>
      </c>
      <c r="D2354" s="11" t="s">
        <v>1156</v>
      </c>
      <c r="E2354" s="59" t="str">
        <f>CONCATENATE(Tabela132[[#This Row],[TRAMITE_SETOR]],"_Atualiz")</f>
        <v xml:space="preserve"> SECGA  _Atualiz</v>
      </c>
      <c r="F2354" s="11" t="s">
        <v>1156</v>
      </c>
      <c r="G2354" s="19"/>
      <c r="H2354" s="33">
        <v>42884.53125</v>
      </c>
      <c r="I2354" s="33">
        <v>42884.705555555556</v>
      </c>
      <c r="J2354" s="1" t="s">
        <v>1956</v>
      </c>
      <c r="K2354" s="39">
        <f t="shared" si="82"/>
        <v>0.17430555555620231</v>
      </c>
      <c r="L2354" s="15">
        <f t="shared" si="83"/>
        <v>0.17430555555620231</v>
      </c>
      <c r="M2354" s="16">
        <f>NETWORKDAYS.INTL(DATE(YEAR(H2354),MONTH(I2354),DAY(H2354)),DATE(YEAR(I2354),MONTH(I2354),DAY(I2354)),1,[1]LISTAFERIADOS!$B$2:$B$194)</f>
        <v>1</v>
      </c>
      <c r="N2354" s="17" t="str">
        <f>CONCATENATE(HOUR(Tabela132[[#This Row],[DATA INICIO]]),":",MINUTE(Tabela132[[#This Row],[DATA INICIO]]))</f>
        <v>12:45</v>
      </c>
      <c r="O2354" s="12"/>
    </row>
    <row r="2355" spans="1:15" hidden="1" x14ac:dyDescent="0.25">
      <c r="A2355" s="30" t="s">
        <v>113</v>
      </c>
      <c r="B2355" s="1" t="s">
        <v>1194</v>
      </c>
      <c r="C2355" s="31" t="s">
        <v>222</v>
      </c>
      <c r="D2355" s="11" t="s">
        <v>1161</v>
      </c>
      <c r="E2355" s="59" t="str">
        <f>CONCATENATE(Tabela132[[#This Row],[TRAMITE_SETOR]],"_Atualiz")</f>
        <v xml:space="preserve"> CLC  _Atualiz</v>
      </c>
      <c r="F2355" s="11" t="s">
        <v>1161</v>
      </c>
      <c r="G2355" s="19"/>
      <c r="H2355" s="33">
        <v>42884.705555555556</v>
      </c>
      <c r="I2355" s="33">
        <v>42884.729166666664</v>
      </c>
      <c r="J2355" s="1" t="s">
        <v>1957</v>
      </c>
      <c r="K2355" s="39">
        <f t="shared" si="82"/>
        <v>2.361111110803904E-2</v>
      </c>
      <c r="L2355" s="15">
        <f t="shared" si="83"/>
        <v>2.361111110803904E-2</v>
      </c>
      <c r="M2355" s="16">
        <f>NETWORKDAYS.INTL(DATE(YEAR(H2355),MONTH(I2355),DAY(H2355)),DATE(YEAR(I2355),MONTH(I2355),DAY(I2355)),1,[1]LISTAFERIADOS!$B$2:$B$194)</f>
        <v>1</v>
      </c>
      <c r="N2355" s="17" t="str">
        <f>CONCATENATE(HOUR(Tabela132[[#This Row],[DATA INICIO]]),":",MINUTE(Tabela132[[#This Row],[DATA INICIO]]))</f>
        <v>16:56</v>
      </c>
      <c r="O2355" s="12"/>
    </row>
    <row r="2356" spans="1:15" ht="51" hidden="1" x14ac:dyDescent="0.25">
      <c r="A2356" s="30" t="s">
        <v>113</v>
      </c>
      <c r="B2356" s="1" t="s">
        <v>1194</v>
      </c>
      <c r="C2356" s="31" t="s">
        <v>222</v>
      </c>
      <c r="D2356" s="11" t="s">
        <v>1163</v>
      </c>
      <c r="E2356" s="59" t="str">
        <f>CONCATENATE(Tabela132[[#This Row],[TRAMITE_SETOR]],"_Atualiz")</f>
        <v xml:space="preserve"> SLIC  _Atualiz</v>
      </c>
      <c r="F2356" s="11" t="s">
        <v>1163</v>
      </c>
      <c r="G2356" s="19"/>
      <c r="H2356" s="33">
        <v>42884.729166666664</v>
      </c>
      <c r="I2356" s="33">
        <v>42885.666666666664</v>
      </c>
      <c r="J2356" s="1" t="s">
        <v>1950</v>
      </c>
      <c r="K2356" s="39">
        <f t="shared" si="82"/>
        <v>0.9375</v>
      </c>
      <c r="L2356" s="15">
        <f t="shared" si="83"/>
        <v>0.9375</v>
      </c>
      <c r="M2356" s="16">
        <f>NETWORKDAYS.INTL(DATE(YEAR(H2356),MONTH(I2356),DAY(H2356)),DATE(YEAR(I2356),MONTH(I2356),DAY(I2356)),1,[1]LISTAFERIADOS!$B$2:$B$194)</f>
        <v>2</v>
      </c>
      <c r="N2356" s="17" t="str">
        <f>CONCATENATE(HOUR(Tabela132[[#This Row],[DATA INICIO]]),":",MINUTE(Tabela132[[#This Row],[DATA INICIO]]))</f>
        <v>17:30</v>
      </c>
      <c r="O2356" s="12"/>
    </row>
    <row r="2357" spans="1:15" ht="63.75" hidden="1" x14ac:dyDescent="0.25">
      <c r="A2357" s="30" t="s">
        <v>113</v>
      </c>
      <c r="B2357" s="1" t="s">
        <v>1194</v>
      </c>
      <c r="C2357" s="31" t="s">
        <v>222</v>
      </c>
      <c r="D2357" s="11" t="s">
        <v>1164</v>
      </c>
      <c r="E2357" s="59" t="str">
        <f>CONCATENATE(Tabela132[[#This Row],[TRAMITE_SETOR]],"_Atualiz")</f>
        <v xml:space="preserve"> SCON  _Atualiz</v>
      </c>
      <c r="F2357" s="11" t="s">
        <v>1164</v>
      </c>
      <c r="G2357" s="19"/>
      <c r="H2357" s="33">
        <v>42885.666666666664</v>
      </c>
      <c r="I2357" s="33">
        <v>42891.686805555553</v>
      </c>
      <c r="J2357" s="1" t="s">
        <v>1958</v>
      </c>
      <c r="K2357" s="39">
        <f t="shared" si="82"/>
        <v>6.0201388888890506</v>
      </c>
      <c r="L2357" s="15">
        <f t="shared" si="83"/>
        <v>6.0201388888890506</v>
      </c>
      <c r="M2357" s="16">
        <f>NETWORKDAYS.INTL(DATE(YEAR(H2357),MONTH(I2357),DAY(H2357)),DATE(YEAR(I2357),MONTH(I2357),DAY(I2357)),1,[1]LISTAFERIADOS!$B$2:$B$194)</f>
        <v>-19</v>
      </c>
      <c r="N2357" s="17" t="str">
        <f>CONCATENATE(HOUR(Tabela132[[#This Row],[DATA INICIO]]),":",MINUTE(Tabela132[[#This Row],[DATA INICIO]]))</f>
        <v>16:0</v>
      </c>
      <c r="O2357" s="12"/>
    </row>
    <row r="2358" spans="1:15" ht="63.75" hidden="1" x14ac:dyDescent="0.25">
      <c r="A2358" s="30" t="s">
        <v>113</v>
      </c>
      <c r="B2358" s="1" t="s">
        <v>1194</v>
      </c>
      <c r="C2358" s="31" t="s">
        <v>222</v>
      </c>
      <c r="D2358" s="11" t="s">
        <v>1163</v>
      </c>
      <c r="E2358" s="59" t="str">
        <f>CONCATENATE(Tabela132[[#This Row],[TRAMITE_SETOR]],"_Atualiz")</f>
        <v xml:space="preserve"> SLIC  _Atualiz</v>
      </c>
      <c r="F2358" s="11" t="s">
        <v>1163</v>
      </c>
      <c r="G2358" s="19"/>
      <c r="H2358" s="33">
        <v>42891.686805555553</v>
      </c>
      <c r="I2358" s="33">
        <v>42891.759027777778</v>
      </c>
      <c r="J2358" s="1" t="s">
        <v>1789</v>
      </c>
      <c r="K2358" s="39">
        <f t="shared" si="82"/>
        <v>7.2222222224809229E-2</v>
      </c>
      <c r="L2358" s="15">
        <f t="shared" si="83"/>
        <v>7.2222222224809229E-2</v>
      </c>
      <c r="M2358" s="16">
        <f>NETWORKDAYS.INTL(DATE(YEAR(H2358),MONTH(I2358),DAY(H2358)),DATE(YEAR(I2358),MONTH(I2358),DAY(I2358)),1,[1]LISTAFERIADOS!$B$2:$B$194)</f>
        <v>1</v>
      </c>
      <c r="N2358" s="17" t="str">
        <f>CONCATENATE(HOUR(Tabela132[[#This Row],[DATA INICIO]]),":",MINUTE(Tabela132[[#This Row],[DATA INICIO]]))</f>
        <v>16:29</v>
      </c>
      <c r="O2358" s="12"/>
    </row>
    <row r="2359" spans="1:15" ht="51" hidden="1" x14ac:dyDescent="0.25">
      <c r="A2359" s="30" t="s">
        <v>113</v>
      </c>
      <c r="B2359" s="1" t="s">
        <v>1194</v>
      </c>
      <c r="C2359" s="31" t="s">
        <v>222</v>
      </c>
      <c r="D2359" s="11" t="s">
        <v>1161</v>
      </c>
      <c r="E2359" s="59" t="str">
        <f>CONCATENATE(Tabela132[[#This Row],[TRAMITE_SETOR]],"_Atualiz")</f>
        <v xml:space="preserve"> CLC  _Atualiz</v>
      </c>
      <c r="F2359" s="11" t="s">
        <v>1161</v>
      </c>
      <c r="G2359" s="19"/>
      <c r="H2359" s="33">
        <v>42891.759027777778</v>
      </c>
      <c r="I2359" s="33">
        <v>42891.82916666667</v>
      </c>
      <c r="J2359" s="1" t="s">
        <v>434</v>
      </c>
      <c r="K2359" s="39">
        <f t="shared" si="82"/>
        <v>7.013888889196096E-2</v>
      </c>
      <c r="L2359" s="15">
        <f t="shared" si="83"/>
        <v>7.013888889196096E-2</v>
      </c>
      <c r="M2359" s="16">
        <f>NETWORKDAYS.INTL(DATE(YEAR(H2359),MONTH(I2359),DAY(H2359)),DATE(YEAR(I2359),MONTH(I2359),DAY(I2359)),1,[1]LISTAFERIADOS!$B$2:$B$194)</f>
        <v>1</v>
      </c>
      <c r="N2359" s="17" t="str">
        <f>CONCATENATE(HOUR(Tabela132[[#This Row],[DATA INICIO]]),":",MINUTE(Tabela132[[#This Row],[DATA INICIO]]))</f>
        <v>18:13</v>
      </c>
      <c r="O2359" s="12"/>
    </row>
    <row r="2360" spans="1:15" ht="38.25" hidden="1" x14ac:dyDescent="0.25">
      <c r="A2360" s="30" t="s">
        <v>113</v>
      </c>
      <c r="B2360" s="1" t="s">
        <v>1194</v>
      </c>
      <c r="C2360" s="31" t="s">
        <v>222</v>
      </c>
      <c r="D2360" s="11" t="s">
        <v>1156</v>
      </c>
      <c r="E2360" s="59" t="str">
        <f>CONCATENATE(Tabela132[[#This Row],[TRAMITE_SETOR]],"_Atualiz")</f>
        <v xml:space="preserve"> SECGA  _Atualiz</v>
      </c>
      <c r="F2360" s="11" t="s">
        <v>1156</v>
      </c>
      <c r="G2360" s="19"/>
      <c r="H2360" s="33">
        <v>42891.82916666667</v>
      </c>
      <c r="I2360" s="33">
        <v>42892.5625</v>
      </c>
      <c r="J2360" s="1" t="s">
        <v>364</v>
      </c>
      <c r="K2360" s="39">
        <f t="shared" si="82"/>
        <v>0.73333333332993789</v>
      </c>
      <c r="L2360" s="15">
        <f t="shared" si="83"/>
        <v>0.73333333332993789</v>
      </c>
      <c r="M2360" s="16">
        <f>NETWORKDAYS.INTL(DATE(YEAR(H2360),MONTH(I2360),DAY(H2360)),DATE(YEAR(I2360),MONTH(I2360),DAY(I2360)),1,[1]LISTAFERIADOS!$B$2:$B$194)</f>
        <v>2</v>
      </c>
      <c r="N2360" s="17" t="str">
        <f>CONCATENATE(HOUR(Tabela132[[#This Row],[DATA INICIO]]),":",MINUTE(Tabela132[[#This Row],[DATA INICIO]]))</f>
        <v>19:54</v>
      </c>
      <c r="O2360" s="12"/>
    </row>
    <row r="2361" spans="1:15" hidden="1" x14ac:dyDescent="0.25">
      <c r="A2361" s="30" t="s">
        <v>113</v>
      </c>
      <c r="B2361" s="1" t="s">
        <v>1194</v>
      </c>
      <c r="C2361" s="31" t="s">
        <v>222</v>
      </c>
      <c r="D2361" s="11" t="s">
        <v>1165</v>
      </c>
      <c r="E2361" s="59" t="str">
        <f>CONCATENATE(Tabela132[[#This Row],[TRAMITE_SETOR]],"_Atualiz")</f>
        <v xml:space="preserve"> CPL  _Atualiz</v>
      </c>
      <c r="F2361" s="11" t="s">
        <v>1165</v>
      </c>
      <c r="G2361" s="19"/>
      <c r="H2361" s="33">
        <v>42892.5625</v>
      </c>
      <c r="I2361" s="33">
        <v>42892.57916666667</v>
      </c>
      <c r="J2361" s="1" t="s">
        <v>37</v>
      </c>
      <c r="K2361" s="39">
        <f t="shared" si="82"/>
        <v>1.6666666670062114E-2</v>
      </c>
      <c r="L2361" s="15">
        <f t="shared" si="83"/>
        <v>1.6666666670062114E-2</v>
      </c>
      <c r="M2361" s="16">
        <f>NETWORKDAYS.INTL(DATE(YEAR(H2361),MONTH(I2361),DAY(H2361)),DATE(YEAR(I2361),MONTH(I2361),DAY(I2361)),1,[1]LISTAFERIADOS!$B$2:$B$194)</f>
        <v>1</v>
      </c>
      <c r="N2361" s="17" t="str">
        <f>CONCATENATE(HOUR(Tabela132[[#This Row],[DATA INICIO]]),":",MINUTE(Tabela132[[#This Row],[DATA INICIO]]))</f>
        <v>13:30</v>
      </c>
      <c r="O2361" s="12"/>
    </row>
    <row r="2362" spans="1:15" ht="38.25" hidden="1" x14ac:dyDescent="0.25">
      <c r="A2362" s="30" t="s">
        <v>113</v>
      </c>
      <c r="B2362" s="1" t="s">
        <v>1194</v>
      </c>
      <c r="C2362" s="31" t="s">
        <v>222</v>
      </c>
      <c r="D2362" s="11" t="s">
        <v>1166</v>
      </c>
      <c r="E2362" s="59" t="str">
        <f>CONCATENATE(Tabela132[[#This Row],[TRAMITE_SETOR]],"_Atualiz")</f>
        <v xml:space="preserve"> ASSDG  _Atualiz</v>
      </c>
      <c r="F2362" s="11" t="s">
        <v>1166</v>
      </c>
      <c r="G2362" s="19"/>
      <c r="H2362" s="33">
        <v>42892.57916666667</v>
      </c>
      <c r="I2362" s="33">
        <v>42894.607638888891</v>
      </c>
      <c r="J2362" s="1" t="s">
        <v>284</v>
      </c>
      <c r="K2362" s="39">
        <f t="shared" si="82"/>
        <v>2.0284722222204437</v>
      </c>
      <c r="L2362" s="15">
        <f t="shared" si="83"/>
        <v>2.0284722222204437</v>
      </c>
      <c r="M2362" s="16">
        <f>NETWORKDAYS.INTL(DATE(YEAR(H2362),MONTH(I2362),DAY(H2362)),DATE(YEAR(I2362),MONTH(I2362),DAY(I2362)),1,[1]LISTAFERIADOS!$B$2:$B$194)</f>
        <v>3</v>
      </c>
      <c r="N2362" s="17" t="str">
        <f>CONCATENATE(HOUR(Tabela132[[#This Row],[DATA INICIO]]),":",MINUTE(Tabela132[[#This Row],[DATA INICIO]]))</f>
        <v>13:54</v>
      </c>
      <c r="O2362" s="12"/>
    </row>
    <row r="2363" spans="1:15" ht="25.5" hidden="1" x14ac:dyDescent="0.25">
      <c r="A2363" s="30" t="s">
        <v>113</v>
      </c>
      <c r="B2363" s="1" t="s">
        <v>1194</v>
      </c>
      <c r="C2363" s="31" t="s">
        <v>222</v>
      </c>
      <c r="D2363" s="11" t="s">
        <v>1155</v>
      </c>
      <c r="E2363" s="59" t="str">
        <f>CONCATENATE(Tabela132[[#This Row],[TRAMITE_SETOR]],"_Atualiz")</f>
        <v xml:space="preserve"> DG  _Atualiz</v>
      </c>
      <c r="F2363" s="11" t="s">
        <v>1155</v>
      </c>
      <c r="G2363" s="19"/>
      <c r="H2363" s="33">
        <v>42894.607638888891</v>
      </c>
      <c r="I2363" s="33">
        <v>42894.652777777781</v>
      </c>
      <c r="J2363" s="1" t="s">
        <v>167</v>
      </c>
      <c r="K2363" s="39">
        <f t="shared" si="82"/>
        <v>4.5138888890505768E-2</v>
      </c>
      <c r="L2363" s="15">
        <f t="shared" si="83"/>
        <v>4.5138888890505768E-2</v>
      </c>
      <c r="M2363" s="16">
        <f>NETWORKDAYS.INTL(DATE(YEAR(H2363),MONTH(I2363),DAY(H2363)),DATE(YEAR(I2363),MONTH(I2363),DAY(I2363)),1,[1]LISTAFERIADOS!$B$2:$B$194)</f>
        <v>1</v>
      </c>
      <c r="N2363" s="17" t="str">
        <f>CONCATENATE(HOUR(Tabela132[[#This Row],[DATA INICIO]]),":",MINUTE(Tabela132[[#This Row],[DATA INICIO]]))</f>
        <v>14:35</v>
      </c>
      <c r="O2363" s="12"/>
    </row>
    <row r="2364" spans="1:15" ht="25.5" hidden="1" x14ac:dyDescent="0.25">
      <c r="A2364" s="30" t="s">
        <v>113</v>
      </c>
      <c r="B2364" s="1" t="s">
        <v>1194</v>
      </c>
      <c r="C2364" s="31" t="s">
        <v>222</v>
      </c>
      <c r="D2364" s="11" t="s">
        <v>1163</v>
      </c>
      <c r="E2364" s="59" t="str">
        <f>CONCATENATE(Tabela132[[#This Row],[TRAMITE_SETOR]],"_Atualiz")</f>
        <v xml:space="preserve"> SLIC  _Atualiz</v>
      </c>
      <c r="F2364" s="11" t="s">
        <v>1163</v>
      </c>
      <c r="G2364" s="19"/>
      <c r="H2364" s="33">
        <v>42894.652777777781</v>
      </c>
      <c r="I2364" s="33">
        <v>42895.578472222223</v>
      </c>
      <c r="J2364" s="1" t="s">
        <v>286</v>
      </c>
      <c r="K2364" s="39">
        <f t="shared" si="82"/>
        <v>0.9256944444423425</v>
      </c>
      <c r="L2364" s="15">
        <f t="shared" si="83"/>
        <v>0.9256944444423425</v>
      </c>
      <c r="M2364" s="16">
        <f>NETWORKDAYS.INTL(DATE(YEAR(H2364),MONTH(I2364),DAY(H2364)),DATE(YEAR(I2364),MONTH(I2364),DAY(I2364)),1,[1]LISTAFERIADOS!$B$2:$B$194)</f>
        <v>2</v>
      </c>
      <c r="N2364" s="17" t="str">
        <f>CONCATENATE(HOUR(Tabela132[[#This Row],[DATA INICIO]]),":",MINUTE(Tabela132[[#This Row],[DATA INICIO]]))</f>
        <v>15:40</v>
      </c>
      <c r="O2364" s="12"/>
    </row>
    <row r="2365" spans="1:15" ht="25.5" hidden="1" x14ac:dyDescent="0.25">
      <c r="A2365" s="30" t="s">
        <v>113</v>
      </c>
      <c r="B2365" s="1" t="s">
        <v>1194</v>
      </c>
      <c r="C2365" s="31" t="s">
        <v>222</v>
      </c>
      <c r="D2365" s="11" t="s">
        <v>1165</v>
      </c>
      <c r="E2365" s="59" t="str">
        <f>CONCATENATE(Tabela132[[#This Row],[TRAMITE_SETOR]],"_Atualiz")</f>
        <v xml:space="preserve"> CPL  _Atualiz</v>
      </c>
      <c r="F2365" s="11" t="s">
        <v>1165</v>
      </c>
      <c r="G2365" s="19"/>
      <c r="H2365" s="33">
        <v>42895.578472222223</v>
      </c>
      <c r="I2365" s="33">
        <v>42895.785416666666</v>
      </c>
      <c r="J2365" s="1" t="s">
        <v>805</v>
      </c>
      <c r="K2365" s="39">
        <f t="shared" si="82"/>
        <v>0.2069444444423425</v>
      </c>
      <c r="L2365" s="15">
        <f t="shared" si="83"/>
        <v>0.2069444444423425</v>
      </c>
      <c r="M2365" s="16">
        <f>NETWORKDAYS.INTL(DATE(YEAR(H2365),MONTH(I2365),DAY(H2365)),DATE(YEAR(I2365),MONTH(I2365),DAY(I2365)),1,[1]LISTAFERIADOS!$B$2:$B$194)</f>
        <v>1</v>
      </c>
      <c r="N2365" s="17" t="str">
        <f>CONCATENATE(HOUR(Tabela132[[#This Row],[DATA INICIO]]),":",MINUTE(Tabela132[[#This Row],[DATA INICIO]]))</f>
        <v>13:53</v>
      </c>
      <c r="O2365" s="12"/>
    </row>
    <row r="2366" spans="1:15" ht="25.5" hidden="1" x14ac:dyDescent="0.25">
      <c r="A2366" s="30" t="s">
        <v>113</v>
      </c>
      <c r="B2366" s="1" t="s">
        <v>1194</v>
      </c>
      <c r="C2366" s="31" t="s">
        <v>222</v>
      </c>
      <c r="D2366" s="11" t="s">
        <v>1163</v>
      </c>
      <c r="E2366" s="59" t="str">
        <f>CONCATENATE(Tabela132[[#This Row],[TRAMITE_SETOR]],"_Atualiz")</f>
        <v xml:space="preserve"> SLIC  _Atualiz</v>
      </c>
      <c r="F2366" s="11" t="s">
        <v>1163</v>
      </c>
      <c r="G2366" s="19"/>
      <c r="H2366" s="33">
        <v>42895.785416666666</v>
      </c>
      <c r="I2366" s="33">
        <v>42898.584722222222</v>
      </c>
      <c r="J2366" s="1" t="s">
        <v>251</v>
      </c>
      <c r="K2366" s="39">
        <f t="shared" si="82"/>
        <v>2.7993055555562023</v>
      </c>
      <c r="L2366" s="15">
        <f t="shared" si="83"/>
        <v>2.7993055555562023</v>
      </c>
      <c r="M2366" s="16">
        <f>NETWORKDAYS.INTL(DATE(YEAR(H2366),MONTH(I2366),DAY(H2366)),DATE(YEAR(I2366),MONTH(I2366),DAY(I2366)),1,[1]LISTAFERIADOS!$B$2:$B$194)</f>
        <v>2</v>
      </c>
      <c r="N2366" s="17" t="str">
        <f>CONCATENATE(HOUR(Tabela132[[#This Row],[DATA INICIO]]),":",MINUTE(Tabela132[[#This Row],[DATA INICIO]]))</f>
        <v>18:51</v>
      </c>
      <c r="O2366" s="12"/>
    </row>
    <row r="2367" spans="1:15" ht="51" hidden="1" x14ac:dyDescent="0.25">
      <c r="A2367" s="30" t="s">
        <v>113</v>
      </c>
      <c r="B2367" s="1" t="s">
        <v>1194</v>
      </c>
      <c r="C2367" s="31" t="s">
        <v>222</v>
      </c>
      <c r="D2367" s="11" t="s">
        <v>1165</v>
      </c>
      <c r="E2367" s="59" t="str">
        <f>CONCATENATE(Tabela132[[#This Row],[TRAMITE_SETOR]],"_Atualiz")</f>
        <v xml:space="preserve"> CPL  _Atualiz</v>
      </c>
      <c r="F2367" s="11" t="s">
        <v>1165</v>
      </c>
      <c r="G2367" s="19"/>
      <c r="H2367" s="33">
        <v>42898.584722222222</v>
      </c>
      <c r="I2367" s="33">
        <v>42926.763194444444</v>
      </c>
      <c r="J2367" s="1" t="s">
        <v>555</v>
      </c>
      <c r="K2367" s="39">
        <f t="shared" si="82"/>
        <v>28.178472222221899</v>
      </c>
      <c r="L2367" s="15">
        <f t="shared" si="83"/>
        <v>28.178472222221899</v>
      </c>
      <c r="M2367" s="16">
        <f>NETWORKDAYS.INTL(DATE(YEAR(H2367),MONTH(I2367),DAY(H2367)),DATE(YEAR(I2367),MONTH(I2367),DAY(I2367)),1,[1]LISTAFERIADOS!$B$2:$B$194)</f>
        <v>-3</v>
      </c>
      <c r="N2367" s="17" t="str">
        <f>CONCATENATE(HOUR(Tabela132[[#This Row],[DATA INICIO]]),":",MINUTE(Tabela132[[#This Row],[DATA INICIO]]))</f>
        <v>14:2</v>
      </c>
      <c r="O2367" s="12"/>
    </row>
    <row r="2368" spans="1:15" ht="51" hidden="1" x14ac:dyDescent="0.25">
      <c r="A2368" s="30" t="s">
        <v>113</v>
      </c>
      <c r="B2368" s="1" t="s">
        <v>1194</v>
      </c>
      <c r="C2368" s="31" t="s">
        <v>222</v>
      </c>
      <c r="D2368" s="11" t="s">
        <v>1166</v>
      </c>
      <c r="E2368" s="59" t="str">
        <f>CONCATENATE(Tabela132[[#This Row],[TRAMITE_SETOR]],"_Atualiz")</f>
        <v xml:space="preserve"> ASSDG  _Atualiz</v>
      </c>
      <c r="F2368" s="11" t="s">
        <v>1166</v>
      </c>
      <c r="G2368" s="19"/>
      <c r="H2368" s="33">
        <v>42926.763194444444</v>
      </c>
      <c r="I2368" s="33">
        <v>42927.5625</v>
      </c>
      <c r="J2368" s="1" t="s">
        <v>440</v>
      </c>
      <c r="K2368" s="39">
        <f t="shared" si="82"/>
        <v>0.79930555555620231</v>
      </c>
      <c r="L2368" s="15">
        <f t="shared" si="83"/>
        <v>0.79930555555620231</v>
      </c>
      <c r="M2368" s="16">
        <f>NETWORKDAYS.INTL(DATE(YEAR(H2368),MONTH(I2368),DAY(H2368)),DATE(YEAR(I2368),MONTH(I2368),DAY(I2368)),1,[1]LISTAFERIADOS!$B$2:$B$194)</f>
        <v>2</v>
      </c>
      <c r="N2368" s="17" t="str">
        <f>CONCATENATE(HOUR(Tabela132[[#This Row],[DATA INICIO]]),":",MINUTE(Tabela132[[#This Row],[DATA INICIO]]))</f>
        <v>18:19</v>
      </c>
      <c r="O2368" s="12"/>
    </row>
    <row r="2369" spans="1:15" ht="25.5" hidden="1" x14ac:dyDescent="0.25">
      <c r="A2369" s="30" t="s">
        <v>113</v>
      </c>
      <c r="B2369" s="1" t="s">
        <v>1194</v>
      </c>
      <c r="C2369" s="31" t="s">
        <v>222</v>
      </c>
      <c r="D2369" s="11" t="s">
        <v>1155</v>
      </c>
      <c r="E2369" s="59" t="str">
        <f>CONCATENATE(Tabela132[[#This Row],[TRAMITE_SETOR]],"_Atualiz")</f>
        <v xml:space="preserve"> DG  _Atualiz</v>
      </c>
      <c r="F2369" s="11" t="s">
        <v>1155</v>
      </c>
      <c r="G2369" s="19"/>
      <c r="H2369" s="33">
        <v>42927.5625</v>
      </c>
      <c r="I2369" s="33">
        <v>42928.694444444445</v>
      </c>
      <c r="J2369" s="1" t="s">
        <v>98</v>
      </c>
      <c r="K2369" s="39">
        <f t="shared" si="82"/>
        <v>1.1319444444452529</v>
      </c>
      <c r="L2369" s="15">
        <f t="shared" si="83"/>
        <v>1.1319444444452529</v>
      </c>
      <c r="M2369" s="16">
        <f>NETWORKDAYS.INTL(DATE(YEAR(H2369),MONTH(I2369),DAY(H2369)),DATE(YEAR(I2369),MONTH(I2369),DAY(I2369)),1,[1]LISTAFERIADOS!$B$2:$B$194)</f>
        <v>2</v>
      </c>
      <c r="N2369" s="17" t="str">
        <f>CONCATENATE(HOUR(Tabela132[[#This Row],[DATA INICIO]]),":",MINUTE(Tabela132[[#This Row],[DATA INICIO]]))</f>
        <v>13:30</v>
      </c>
      <c r="O2369" s="12"/>
    </row>
    <row r="2370" spans="1:15" ht="25.5" hidden="1" x14ac:dyDescent="0.25">
      <c r="A2370" s="34" t="s">
        <v>113</v>
      </c>
      <c r="B2370" s="38" t="s">
        <v>1194</v>
      </c>
      <c r="C2370" s="36" t="s">
        <v>222</v>
      </c>
      <c r="D2370" s="11" t="s">
        <v>1167</v>
      </c>
      <c r="E2370" s="60" t="str">
        <f>CONCATENATE(Tabela132[[#This Row],[TRAMITE_SETOR]],"_Atualiz")</f>
        <v xml:space="preserve"> COC  _Atualiz</v>
      </c>
      <c r="F2370" s="11" t="s">
        <v>1167</v>
      </c>
      <c r="G2370" s="19"/>
      <c r="H2370" s="37">
        <v>42928.694444444445</v>
      </c>
      <c r="I2370" s="37">
        <v>42928.716666666667</v>
      </c>
      <c r="J2370" s="38" t="s">
        <v>75</v>
      </c>
      <c r="K2370" s="39">
        <f t="shared" si="82"/>
        <v>2.2222222221898846E-2</v>
      </c>
      <c r="L2370" s="44">
        <f t="shared" si="83"/>
        <v>2.2222222221898846E-2</v>
      </c>
      <c r="M2370" s="16">
        <f>NETWORKDAYS.INTL(DATE(YEAR(H2370),MONTH(I2370),DAY(H2370)),DATE(YEAR(I2370),MONTH(I2370),DAY(I2370)),1,[1]LISTAFERIADOS!$B$2:$B$194)</f>
        <v>1</v>
      </c>
      <c r="N2370" s="17" t="str">
        <f>CONCATENATE(HOUR(Tabela132[[#This Row],[DATA INICIO]]),":",MINUTE(Tabela132[[#This Row],[DATA INICIO]]))</f>
        <v>16:40</v>
      </c>
      <c r="O2370" s="12"/>
    </row>
    <row r="2371" spans="1:15" ht="25.5" hidden="1" x14ac:dyDescent="0.25">
      <c r="A2371" s="63" t="s">
        <v>15</v>
      </c>
      <c r="B2371" s="64" t="s">
        <v>1208</v>
      </c>
      <c r="C2371" s="65" t="s">
        <v>666</v>
      </c>
      <c r="D2371" s="66" t="s">
        <v>1209</v>
      </c>
      <c r="E2371" s="67" t="str">
        <f>CONCATENATE(Tabela132[[#This Row],[TRAMITE_SETOR]],"_Atualiz")</f>
        <v>ASG_Atualiz</v>
      </c>
      <c r="F2371" s="12" t="s">
        <v>900</v>
      </c>
      <c r="H2371" s="69" t="s">
        <v>20</v>
      </c>
      <c r="I2371" s="69">
        <v>42964.540972222225</v>
      </c>
      <c r="J2371" s="64" t="s">
        <v>20</v>
      </c>
      <c r="K2371" s="70">
        <f t="shared" ref="K2371:K2380" si="84">IF(OR(H2371="-",I2371="-"),0,I2371-H2371)</f>
        <v>0</v>
      </c>
      <c r="L2371" s="71">
        <f t="shared" ref="L2371:L2380" si="85">K2371</f>
        <v>0</v>
      </c>
      <c r="M2371" s="72" t="e">
        <f>NETWORKDAYS.INTL(DATE(YEAR(H2371),MONTH(I2371),DAY(H2371)),DATE(YEAR(I2371),MONTH(I2371),DAY(I2371)),1,[1]LISTAFERIADOS!$B$2:$B$194)</f>
        <v>#VALUE!</v>
      </c>
      <c r="N2371" s="73" t="e">
        <f>CONCATENATE(HOUR(Tabela132[[#This Row],[DATA INICIO]]),":",MINUTE(Tabela132[[#This Row],[DATA INICIO]]))</f>
        <v>#VALUE!</v>
      </c>
    </row>
    <row r="2372" spans="1:15" ht="51" hidden="1" x14ac:dyDescent="0.25">
      <c r="A2372" s="63" t="s">
        <v>15</v>
      </c>
      <c r="B2372" s="64" t="s">
        <v>1208</v>
      </c>
      <c r="C2372" s="65" t="s">
        <v>666</v>
      </c>
      <c r="D2372" s="66" t="s">
        <v>1210</v>
      </c>
      <c r="E2372" s="67" t="str">
        <f>CONCATENATE(Tabela132[[#This Row],[TRAMITE_SETOR]],"_Atualiz")</f>
        <v>CSTA_Atualiz</v>
      </c>
      <c r="F2372" s="12" t="s">
        <v>112</v>
      </c>
      <c r="H2372" s="69">
        <v>42964.540972222225</v>
      </c>
      <c r="I2372" s="69">
        <v>42965.604166666664</v>
      </c>
      <c r="J2372" s="64" t="s">
        <v>1211</v>
      </c>
      <c r="K2372" s="70">
        <f t="shared" si="84"/>
        <v>1.0631944444394321</v>
      </c>
      <c r="L2372" s="71">
        <f t="shared" si="85"/>
        <v>1.0631944444394321</v>
      </c>
      <c r="M2372" s="72">
        <f>NETWORKDAYS.INTL(DATE(YEAR(H2372),MONTH(I2372),DAY(H2372)),DATE(YEAR(I2372),MONTH(I2372),DAY(I2372)),1,[1]LISTAFERIADOS!$B$2:$B$194)</f>
        <v>2</v>
      </c>
      <c r="N2372" s="73" t="str">
        <f>CONCATENATE(HOUR(Tabela132[[#This Row],[DATA INICIO]]),":",MINUTE(Tabela132[[#This Row],[DATA INICIO]]))</f>
        <v>12:59</v>
      </c>
    </row>
    <row r="2373" spans="1:15" ht="38.25" hidden="1" x14ac:dyDescent="0.25">
      <c r="A2373" s="63" t="s">
        <v>15</v>
      </c>
      <c r="B2373" s="64" t="s">
        <v>1208</v>
      </c>
      <c r="C2373" s="65" t="s">
        <v>666</v>
      </c>
      <c r="D2373" s="66" t="s">
        <v>1149</v>
      </c>
      <c r="E2373" s="67" t="str">
        <f>CONCATENATE(Tabela132[[#This Row],[TRAMITE_SETOR]],"_Atualiz")</f>
        <v>SECGS_Atualiz</v>
      </c>
      <c r="F2373" s="12" t="s">
        <v>115</v>
      </c>
      <c r="H2373" s="69">
        <v>42965.604166666664</v>
      </c>
      <c r="I2373" s="69">
        <v>42976.522916666669</v>
      </c>
      <c r="J2373" s="64" t="s">
        <v>1212</v>
      </c>
      <c r="K2373" s="70">
        <f t="shared" si="84"/>
        <v>10.918750000004366</v>
      </c>
      <c r="L2373" s="71">
        <f t="shared" si="85"/>
        <v>10.918750000004366</v>
      </c>
      <c r="M2373" s="72">
        <f>NETWORKDAYS.INTL(DATE(YEAR(H2373),MONTH(I2373),DAY(H2373)),DATE(YEAR(I2373),MONTH(I2373),DAY(I2373)),1,[1]LISTAFERIADOS!$B$2:$B$194)</f>
        <v>8</v>
      </c>
      <c r="N2373" s="73" t="str">
        <f>CONCATENATE(HOUR(Tabela132[[#This Row],[DATA INICIO]]),":",MINUTE(Tabela132[[#This Row],[DATA INICIO]]))</f>
        <v>14:30</v>
      </c>
    </row>
    <row r="2374" spans="1:15" ht="102" hidden="1" x14ac:dyDescent="0.25">
      <c r="A2374" s="63" t="s">
        <v>15</v>
      </c>
      <c r="B2374" s="64" t="s">
        <v>1208</v>
      </c>
      <c r="C2374" s="65" t="s">
        <v>666</v>
      </c>
      <c r="D2374" s="66" t="s">
        <v>1210</v>
      </c>
      <c r="E2374" s="67" t="str">
        <f>CONCATENATE(Tabela132[[#This Row],[TRAMITE_SETOR]],"_Atualiz")</f>
        <v>CSTA_Atualiz</v>
      </c>
      <c r="F2374" s="12" t="s">
        <v>112</v>
      </c>
      <c r="H2374" s="69">
        <v>42976.522916666669</v>
      </c>
      <c r="I2374" s="69">
        <v>43005.707638888889</v>
      </c>
      <c r="J2374" s="64" t="s">
        <v>1213</v>
      </c>
      <c r="K2374" s="70">
        <f t="shared" si="84"/>
        <v>29.184722222220444</v>
      </c>
      <c r="L2374" s="71">
        <f t="shared" si="85"/>
        <v>29.184722222220444</v>
      </c>
      <c r="M2374" s="72">
        <f>NETWORKDAYS.INTL(DATE(YEAR(H2374),MONTH(I2374),DAY(H2374)),DATE(YEAR(I2374),MONTH(I2374),DAY(I2374)),1,[1]LISTAFERIADOS!$B$2:$B$194)</f>
        <v>-3</v>
      </c>
      <c r="N2374" s="73" t="str">
        <f>CONCATENATE(HOUR(Tabela132[[#This Row],[DATA INICIO]]),":",MINUTE(Tabela132[[#This Row],[DATA INICIO]]))</f>
        <v>12:33</v>
      </c>
    </row>
    <row r="2375" spans="1:15" ht="76.5" hidden="1" x14ac:dyDescent="0.25">
      <c r="A2375" s="63" t="s">
        <v>15</v>
      </c>
      <c r="B2375" s="64" t="s">
        <v>1208</v>
      </c>
      <c r="C2375" s="65" t="s">
        <v>666</v>
      </c>
      <c r="D2375" s="66" t="s">
        <v>1149</v>
      </c>
      <c r="E2375" s="67" t="str">
        <f>CONCATENATE(Tabela132[[#This Row],[TRAMITE_SETOR]],"_Atualiz")</f>
        <v>SECGS_Atualiz</v>
      </c>
      <c r="F2375" s="12" t="s">
        <v>115</v>
      </c>
      <c r="H2375" s="69">
        <v>43005.707638888889</v>
      </c>
      <c r="I2375" s="69">
        <v>43006.490277777775</v>
      </c>
      <c r="J2375" s="64" t="s">
        <v>1214</v>
      </c>
      <c r="K2375" s="70">
        <f t="shared" si="84"/>
        <v>0.78263888888614019</v>
      </c>
      <c r="L2375" s="71">
        <f t="shared" si="85"/>
        <v>0.78263888888614019</v>
      </c>
      <c r="M2375" s="72">
        <f>NETWORKDAYS.INTL(DATE(YEAR(H2375),MONTH(I2375),DAY(H2375)),DATE(YEAR(I2375),MONTH(I2375),DAY(I2375)),1,[1]LISTAFERIADOS!$B$2:$B$194)</f>
        <v>2</v>
      </c>
      <c r="N2375" s="73" t="str">
        <f>CONCATENATE(HOUR(Tabela132[[#This Row],[DATA INICIO]]),":",MINUTE(Tabela132[[#This Row],[DATA INICIO]]))</f>
        <v>16:59</v>
      </c>
    </row>
    <row r="2376" spans="1:15" ht="127.5" hidden="1" x14ac:dyDescent="0.25">
      <c r="A2376" s="63" t="s">
        <v>15</v>
      </c>
      <c r="B2376" s="64" t="s">
        <v>1208</v>
      </c>
      <c r="C2376" s="65" t="s">
        <v>666</v>
      </c>
      <c r="D2376" s="66" t="s">
        <v>1210</v>
      </c>
      <c r="E2376" s="67" t="str">
        <f>CONCATENATE(Tabela132[[#This Row],[TRAMITE_SETOR]],"_Atualiz")</f>
        <v>CSTA_Atualiz</v>
      </c>
      <c r="F2376" s="12" t="s">
        <v>112</v>
      </c>
      <c r="H2376" s="69">
        <v>43006.490277777775</v>
      </c>
      <c r="I2376" s="69">
        <v>43049.568749999999</v>
      </c>
      <c r="J2376" s="64" t="s">
        <v>1215</v>
      </c>
      <c r="K2376" s="70">
        <f t="shared" si="84"/>
        <v>43.078472222223354</v>
      </c>
      <c r="L2376" s="71">
        <f t="shared" si="85"/>
        <v>43.078472222223354</v>
      </c>
      <c r="M2376" s="72">
        <f>NETWORKDAYS.INTL(DATE(YEAR(H2376),MONTH(I2376),DAY(H2376)),DATE(YEAR(I2376),MONTH(I2376),DAY(I2376)),1,[1]LISTAFERIADOS!$B$2:$B$194)</f>
        <v>-13</v>
      </c>
      <c r="N2376" s="73" t="str">
        <f>CONCATENATE(HOUR(Tabela132[[#This Row],[DATA INICIO]]),":",MINUTE(Tabela132[[#This Row],[DATA INICIO]]))</f>
        <v>11:46</v>
      </c>
    </row>
    <row r="2377" spans="1:15" ht="63.75" hidden="1" x14ac:dyDescent="0.25">
      <c r="A2377" s="63" t="s">
        <v>15</v>
      </c>
      <c r="B2377" s="64" t="s">
        <v>1208</v>
      </c>
      <c r="C2377" s="65" t="s">
        <v>666</v>
      </c>
      <c r="D2377" s="66" t="s">
        <v>1149</v>
      </c>
      <c r="E2377" s="67" t="str">
        <f>CONCATENATE(Tabela132[[#This Row],[TRAMITE_SETOR]],"_Atualiz")</f>
        <v>SECGS_Atualiz</v>
      </c>
      <c r="F2377" s="12" t="s">
        <v>115</v>
      </c>
      <c r="H2377" s="69">
        <v>43049.568749999999</v>
      </c>
      <c r="I2377" s="69">
        <v>43140.581944444442</v>
      </c>
      <c r="J2377" s="64" t="s">
        <v>1216</v>
      </c>
      <c r="K2377" s="70">
        <f t="shared" si="84"/>
        <v>91.013194444443798</v>
      </c>
      <c r="L2377" s="71">
        <f t="shared" si="85"/>
        <v>91.013194444443798</v>
      </c>
      <c r="M2377" s="72">
        <f>NETWORKDAYS.INTL(DATE(YEAR(H2377),MONTH(I2377),DAY(H2377)),DATE(YEAR(I2377),MONTH(I2377),DAY(I2377)),1,[1]LISTAFERIADOS!$B$2:$B$194)</f>
        <v>249</v>
      </c>
      <c r="N2377" s="73" t="str">
        <f>CONCATENATE(HOUR(Tabela132[[#This Row],[DATA INICIO]]),":",MINUTE(Tabela132[[#This Row],[DATA INICIO]]))</f>
        <v>13:39</v>
      </c>
    </row>
    <row r="2378" spans="1:15" ht="140.25" hidden="1" x14ac:dyDescent="0.25">
      <c r="A2378" s="63" t="s">
        <v>15</v>
      </c>
      <c r="B2378" s="64" t="s">
        <v>1208</v>
      </c>
      <c r="C2378" s="65" t="s">
        <v>666</v>
      </c>
      <c r="D2378" s="66" t="s">
        <v>1174</v>
      </c>
      <c r="E2378" s="67" t="str">
        <f>CONCATENATE(Tabela132[[#This Row],[TRAMITE_SETOR]],"_Atualiz")</f>
        <v>SECGA  _Atualiz</v>
      </c>
      <c r="F2378" s="68" t="s">
        <v>1174</v>
      </c>
      <c r="H2378" s="69">
        <v>43140.581944444442</v>
      </c>
      <c r="I2378" s="69">
        <v>43140.77847222222</v>
      </c>
      <c r="J2378" s="64" t="s">
        <v>1217</v>
      </c>
      <c r="K2378" s="70">
        <f t="shared" si="84"/>
        <v>0.19652777777810115</v>
      </c>
      <c r="L2378" s="71">
        <f t="shared" si="85"/>
        <v>0.19652777777810115</v>
      </c>
      <c r="M2378" s="72">
        <f>NETWORKDAYS.INTL(DATE(YEAR(H2378),MONTH(I2378),DAY(H2378)),DATE(YEAR(I2378),MONTH(I2378),DAY(I2378)),1,[1]LISTAFERIADOS!$B$2:$B$194)</f>
        <v>1</v>
      </c>
      <c r="N2378" s="73" t="str">
        <f>CONCATENATE(HOUR(Tabela132[[#This Row],[DATA INICIO]]),":",MINUTE(Tabela132[[#This Row],[DATA INICIO]]))</f>
        <v>13:58</v>
      </c>
    </row>
    <row r="2379" spans="1:15" ht="140.25" hidden="1" x14ac:dyDescent="0.25">
      <c r="A2379" s="63" t="s">
        <v>15</v>
      </c>
      <c r="B2379" s="64" t="s">
        <v>1208</v>
      </c>
      <c r="C2379" s="65" t="s">
        <v>666</v>
      </c>
      <c r="D2379" s="66" t="s">
        <v>1175</v>
      </c>
      <c r="E2379" s="67" t="str">
        <f>CONCATENATE(Tabela132[[#This Row],[TRAMITE_SETOR]],"_Atualiz")</f>
        <v>CLC  _Atualiz</v>
      </c>
      <c r="F2379" s="68" t="s">
        <v>1175</v>
      </c>
      <c r="H2379" s="69">
        <v>43140.77847222222</v>
      </c>
      <c r="I2379" s="69">
        <v>43145.591666666667</v>
      </c>
      <c r="J2379" s="64" t="s">
        <v>1218</v>
      </c>
      <c r="K2379" s="70">
        <f t="shared" si="84"/>
        <v>4.8131944444467081</v>
      </c>
      <c r="L2379" s="71">
        <f t="shared" si="85"/>
        <v>4.8131944444467081</v>
      </c>
      <c r="M2379" s="72">
        <f>NETWORKDAYS.INTL(DATE(YEAR(H2379),MONTH(I2379),DAY(H2379)),DATE(YEAR(I2379),MONTH(I2379),DAY(I2379)),1,[1]LISTAFERIADOS!$B$2:$B$194)</f>
        <v>4</v>
      </c>
      <c r="N2379" s="73" t="str">
        <f>CONCATENATE(HOUR(Tabela132[[#This Row],[DATA INICIO]]),":",MINUTE(Tabela132[[#This Row],[DATA INICIO]]))</f>
        <v>18:41</v>
      </c>
    </row>
    <row r="2380" spans="1:15" ht="51" hidden="1" x14ac:dyDescent="0.25">
      <c r="A2380" s="74" t="s">
        <v>15</v>
      </c>
      <c r="B2380" s="75" t="s">
        <v>1208</v>
      </c>
      <c r="C2380" s="76" t="s">
        <v>666</v>
      </c>
      <c r="D2380" s="48" t="s">
        <v>1162</v>
      </c>
      <c r="E2380" s="77" t="str">
        <f>CONCATENATE(Tabela132[[#This Row],[TRAMITE_SETOR]],"_Atualiz")</f>
        <v xml:space="preserve"> SC  _Atualiz</v>
      </c>
      <c r="F2380" s="78" t="s">
        <v>1162</v>
      </c>
      <c r="G2380" s="79"/>
      <c r="H2380" s="69">
        <v>43145.591666666667</v>
      </c>
      <c r="I2380" s="69" t="s">
        <v>20</v>
      </c>
      <c r="J2380" s="75" t="s">
        <v>1219</v>
      </c>
      <c r="K2380" s="70">
        <f t="shared" si="84"/>
        <v>0</v>
      </c>
      <c r="L2380" s="81">
        <f t="shared" si="85"/>
        <v>0</v>
      </c>
      <c r="M2380" s="82" t="e">
        <f>NETWORKDAYS.INTL(DATE(YEAR(H2380),MONTH(I2380),DAY(H2380)),DATE(YEAR(I2380),MONTH(I2380),DAY(I2380)),1,[1]LISTAFERIADOS!$B$2:$B$194)</f>
        <v>#VALUE!</v>
      </c>
      <c r="N2380" s="83" t="str">
        <f>CONCATENATE(HOUR(Tabela132[[#This Row],[DATA INICIO]]),":",MINUTE(Tabela132[[#This Row],[DATA INICIO]]))</f>
        <v>14:12</v>
      </c>
    </row>
    <row r="2381" spans="1:15" ht="25.5" hidden="1" x14ac:dyDescent="0.25">
      <c r="A2381" s="63" t="s">
        <v>15</v>
      </c>
      <c r="B2381" s="64" t="s">
        <v>1220</v>
      </c>
      <c r="C2381" s="84"/>
      <c r="D2381" s="66"/>
      <c r="E2381" s="67" t="str">
        <f>CONCATENATE(Tabela132[[#This Row],[TRAMITE_SETOR]],"_Atualiz")</f>
        <v>ASG_Atualiz</v>
      </c>
      <c r="F2381" s="12" t="s">
        <v>900</v>
      </c>
      <c r="H2381" s="12" t="s">
        <v>20</v>
      </c>
      <c r="I2381" s="86">
        <v>42971.617361111108</v>
      </c>
      <c r="J2381" s="64" t="s">
        <v>20</v>
      </c>
      <c r="K2381" s="70">
        <f t="shared" ref="K2381:K2385" si="86">IF(OR(H2381="-",I2381="-"),0,I2381-H2381)</f>
        <v>0</v>
      </c>
      <c r="L2381" s="71">
        <f t="shared" ref="L2381:L2385" si="87">K2381</f>
        <v>0</v>
      </c>
      <c r="M2381" s="72" t="e">
        <f>NETWORKDAYS.INTL(DATE(YEAR(H2381),MONTH(I2381),DAY(H2381)),DATE(YEAR(I2381),MONTH(I2381),DAY(I2381)),1,[1]LISTAFERIADOS!$B$2:$B$194)</f>
        <v>#VALUE!</v>
      </c>
      <c r="N2381" s="73" t="e">
        <f>CONCATENATE(HOUR(Tabela132[[#This Row],[DATA INICIO]]),":",MINUTE(Tabela132[[#This Row],[DATA INICIO]]))</f>
        <v>#VALUE!</v>
      </c>
    </row>
    <row r="2382" spans="1:15" ht="76.5" hidden="1" x14ac:dyDescent="0.25">
      <c r="A2382" s="63" t="s">
        <v>15</v>
      </c>
      <c r="B2382" s="64" t="s">
        <v>1220</v>
      </c>
      <c r="C2382" s="84"/>
      <c r="D2382" s="66"/>
      <c r="E2382" s="67" t="str">
        <f>CONCATENATE(Tabela132[[#This Row],[TRAMITE_SETOR]],"_Atualiz")</f>
        <v>CSTA_Atualiz</v>
      </c>
      <c r="F2382" s="12" t="s">
        <v>112</v>
      </c>
      <c r="H2382" s="86">
        <v>42971.617361111108</v>
      </c>
      <c r="I2382" s="86">
        <v>43026.656944444447</v>
      </c>
      <c r="J2382" s="64" t="s">
        <v>1221</v>
      </c>
      <c r="K2382" s="70">
        <f t="shared" si="86"/>
        <v>55.039583333338669</v>
      </c>
      <c r="L2382" s="71">
        <f t="shared" si="87"/>
        <v>55.039583333338669</v>
      </c>
      <c r="M2382" s="72">
        <f>NETWORKDAYS.INTL(DATE(YEAR(H2382),MONTH(I2382),DAY(H2382)),DATE(YEAR(I2382),MONTH(I2382),DAY(I2382)),1,[1]LISTAFERIADOS!$B$2:$B$194)</f>
        <v>-5</v>
      </c>
      <c r="N2382" s="73" t="str">
        <f>CONCATENATE(HOUR(Tabela132[[#This Row],[DATA INICIO]]),":",MINUTE(Tabela132[[#This Row],[DATA INICIO]]))</f>
        <v>14:49</v>
      </c>
    </row>
    <row r="2383" spans="1:15" ht="51" hidden="1" x14ac:dyDescent="0.25">
      <c r="A2383" s="63" t="s">
        <v>15</v>
      </c>
      <c r="B2383" s="64" t="s">
        <v>1220</v>
      </c>
      <c r="C2383" s="84"/>
      <c r="D2383" s="66"/>
      <c r="E2383" s="67" t="str">
        <f>CONCATENATE(Tabela132[[#This Row],[TRAMITE_SETOR]],"_Atualiz")</f>
        <v>SECGS_Atualiz</v>
      </c>
      <c r="F2383" s="12" t="s">
        <v>115</v>
      </c>
      <c r="H2383" s="86">
        <v>43026.656944444447</v>
      </c>
      <c r="I2383" s="86">
        <v>43045.740277777775</v>
      </c>
      <c r="J2383" s="64" t="s">
        <v>1222</v>
      </c>
      <c r="K2383" s="70">
        <f t="shared" si="86"/>
        <v>19.083333333328483</v>
      </c>
      <c r="L2383" s="71">
        <f t="shared" si="87"/>
        <v>19.083333333328483</v>
      </c>
      <c r="M2383" s="72">
        <f>NETWORKDAYS.INTL(DATE(YEAR(H2383),MONTH(I2383),DAY(H2383)),DATE(YEAR(I2383),MONTH(I2383),DAY(I2383)),1,[1]LISTAFERIADOS!$B$2:$B$194)</f>
        <v>-10</v>
      </c>
      <c r="N2383" s="73" t="str">
        <f>CONCATENATE(HOUR(Tabela132[[#This Row],[DATA INICIO]]),":",MINUTE(Tabela132[[#This Row],[DATA INICIO]]))</f>
        <v>15:46</v>
      </c>
    </row>
    <row r="2384" spans="1:15" ht="127.5" hidden="1" x14ac:dyDescent="0.25">
      <c r="A2384" s="63" t="s">
        <v>15</v>
      </c>
      <c r="B2384" s="64" t="s">
        <v>1220</v>
      </c>
      <c r="C2384" s="84"/>
      <c r="D2384" s="66"/>
      <c r="E2384" s="67" t="str">
        <f>CONCATENATE(Tabela132[[#This Row],[TRAMITE_SETOR]],"_Atualiz")</f>
        <v>CSTA_Atualiz</v>
      </c>
      <c r="F2384" s="12" t="s">
        <v>112</v>
      </c>
      <c r="H2384" s="86">
        <v>43045.740277777775</v>
      </c>
      <c r="I2384" s="86">
        <v>43091.598611111112</v>
      </c>
      <c r="J2384" s="64" t="s">
        <v>1223</v>
      </c>
      <c r="K2384" s="70">
        <f t="shared" si="86"/>
        <v>45.858333333337214</v>
      </c>
      <c r="L2384" s="71">
        <f t="shared" si="87"/>
        <v>45.858333333337214</v>
      </c>
      <c r="M2384" s="72">
        <f>NETWORKDAYS.INTL(DATE(YEAR(H2384),MONTH(I2384),DAY(H2384)),DATE(YEAR(I2384),MONTH(I2384),DAY(I2384)),1,[1]LISTAFERIADOS!$B$2:$B$194)</f>
        <v>13</v>
      </c>
      <c r="N2384" s="73" t="str">
        <f>CONCATENATE(HOUR(Tabela132[[#This Row],[DATA INICIO]]),":",MINUTE(Tabela132[[#This Row],[DATA INICIO]]))</f>
        <v>17:46</v>
      </c>
    </row>
    <row r="2385" spans="1:14" ht="63.75" hidden="1" x14ac:dyDescent="0.25">
      <c r="A2385" s="63" t="s">
        <v>15</v>
      </c>
      <c r="B2385" s="64" t="s">
        <v>1220</v>
      </c>
      <c r="C2385" s="84"/>
      <c r="D2385" s="66"/>
      <c r="E2385" s="67" t="str">
        <f>CONCATENATE(Tabela132[[#This Row],[TRAMITE_SETOR]],"_Atualiz")</f>
        <v>SECGS_Atualiz</v>
      </c>
      <c r="F2385" s="12" t="s">
        <v>115</v>
      </c>
      <c r="H2385" s="86">
        <v>43091.598611111112</v>
      </c>
      <c r="I2385" s="86">
        <v>43140.717361111114</v>
      </c>
      <c r="J2385" s="64" t="s">
        <v>1224</v>
      </c>
      <c r="K2385" s="70">
        <f t="shared" si="86"/>
        <v>49.118750000001455</v>
      </c>
      <c r="L2385" s="71">
        <f t="shared" si="87"/>
        <v>49.118750000001455</v>
      </c>
      <c r="M2385" s="72">
        <f>NETWORKDAYS.INTL(DATE(YEAR(H2385),MONTH(I2385),DAY(H2385)),DATE(YEAR(I2385),MONTH(I2385),DAY(I2385)),1,[1]LISTAFERIADOS!$B$2:$B$194)</f>
        <v>241</v>
      </c>
      <c r="N2385" s="73" t="str">
        <f>CONCATENATE(HOUR(Tabela132[[#This Row],[DATA INICIO]]),":",MINUTE(Tabela132[[#This Row],[DATA INICIO]]))</f>
        <v>14:22</v>
      </c>
    </row>
    <row r="2386" spans="1:14" ht="25.5" hidden="1" x14ac:dyDescent="0.25">
      <c r="A2386" s="63" t="s">
        <v>15</v>
      </c>
      <c r="B2386" s="64" t="s">
        <v>1225</v>
      </c>
      <c r="C2386" s="65" t="s">
        <v>1181</v>
      </c>
      <c r="D2386" s="66"/>
      <c r="E2386" s="67" t="str">
        <f>CONCATENATE(Tabela132[[#This Row],[TRAMITE_SETOR]],"_Atualiz")</f>
        <v>ASG_Atualiz</v>
      </c>
      <c r="F2386" s="12" t="s">
        <v>900</v>
      </c>
      <c r="H2386" s="69" t="s">
        <v>20</v>
      </c>
      <c r="I2386" s="69">
        <v>42877.678472222222</v>
      </c>
      <c r="J2386" s="64" t="s">
        <v>20</v>
      </c>
      <c r="K2386" s="70">
        <f t="shared" ref="K2386:K2406" si="88">IF(OR(H2386="-",I2386="-"),0,I2386-H2386)</f>
        <v>0</v>
      </c>
      <c r="L2386" s="71">
        <f t="shared" ref="L2386:L2406" si="89">K2386</f>
        <v>0</v>
      </c>
      <c r="M2386" s="72" t="e">
        <f>NETWORKDAYS.INTL(DATE(YEAR(H2386),MONTH(I2386),DAY(H2386)),DATE(YEAR(I2386),MONTH(I2386),DAY(I2386)),1,[1]LISTAFERIADOS!$B$2:$B$194)</f>
        <v>#VALUE!</v>
      </c>
      <c r="N2386" s="73" t="e">
        <f>CONCATENATE(HOUR(Tabela132[[#This Row],[DATA INICIO]]),":",MINUTE(Tabela132[[#This Row],[DATA INICIO]]))</f>
        <v>#VALUE!</v>
      </c>
    </row>
    <row r="2387" spans="1:14" ht="25.5" hidden="1" x14ac:dyDescent="0.25">
      <c r="A2387" s="63" t="s">
        <v>15</v>
      </c>
      <c r="B2387" s="64" t="s">
        <v>1225</v>
      </c>
      <c r="C2387" s="65" t="s">
        <v>1181</v>
      </c>
      <c r="D2387" s="66"/>
      <c r="E2387" s="67" t="str">
        <f>CONCATENATE(Tabela132[[#This Row],[TRAMITE_SETOR]],"_Atualiz")</f>
        <v>CSTA_Atualiz</v>
      </c>
      <c r="F2387" s="12" t="s">
        <v>112</v>
      </c>
      <c r="H2387" s="69">
        <v>42877.678472222222</v>
      </c>
      <c r="I2387" s="69">
        <v>42877.762499999997</v>
      </c>
      <c r="J2387" s="64" t="s">
        <v>37</v>
      </c>
      <c r="K2387" s="70">
        <f t="shared" si="88"/>
        <v>8.4027777775190771E-2</v>
      </c>
      <c r="L2387" s="71">
        <f t="shared" si="89"/>
        <v>8.4027777775190771E-2</v>
      </c>
      <c r="M2387" s="72">
        <f>NETWORKDAYS.INTL(DATE(YEAR(H2387),MONTH(I2387),DAY(H2387)),DATE(YEAR(I2387),MONTH(I2387),DAY(I2387)),1,[1]LISTAFERIADOS!$B$2:$B$194)</f>
        <v>1</v>
      </c>
      <c r="N2387" s="73" t="str">
        <f>CONCATENATE(HOUR(Tabela132[[#This Row],[DATA INICIO]]),":",MINUTE(Tabela132[[#This Row],[DATA INICIO]]))</f>
        <v>16:17</v>
      </c>
    </row>
    <row r="2388" spans="1:14" ht="25.5" hidden="1" x14ac:dyDescent="0.25">
      <c r="A2388" s="63" t="s">
        <v>15</v>
      </c>
      <c r="B2388" s="64" t="s">
        <v>1225</v>
      </c>
      <c r="C2388" s="65" t="s">
        <v>1181</v>
      </c>
      <c r="D2388" s="66"/>
      <c r="E2388" s="67" t="str">
        <f>CONCATENATE(Tabela132[[#This Row],[TRAMITE_SETOR]],"_Atualiz")</f>
        <v>SECGS_Atualiz</v>
      </c>
      <c r="F2388" s="12" t="s">
        <v>115</v>
      </c>
      <c r="H2388" s="69">
        <v>42877.762499999997</v>
      </c>
      <c r="I2388" s="69">
        <v>42878.574999999997</v>
      </c>
      <c r="J2388" s="64" t="s">
        <v>30</v>
      </c>
      <c r="K2388" s="70">
        <f t="shared" si="88"/>
        <v>0.8125</v>
      </c>
      <c r="L2388" s="71">
        <f t="shared" si="89"/>
        <v>0.8125</v>
      </c>
      <c r="M2388" s="72">
        <f>NETWORKDAYS.INTL(DATE(YEAR(H2388),MONTH(I2388),DAY(H2388)),DATE(YEAR(I2388),MONTH(I2388),DAY(I2388)),1,[1]LISTAFERIADOS!$B$2:$B$194)</f>
        <v>2</v>
      </c>
      <c r="N2388" s="73" t="str">
        <f>CONCATENATE(HOUR(Tabela132[[#This Row],[DATA INICIO]]),":",MINUTE(Tabela132[[#This Row],[DATA INICIO]]))</f>
        <v>18:18</v>
      </c>
    </row>
    <row r="2389" spans="1:14" ht="127.5" hidden="1" x14ac:dyDescent="0.25">
      <c r="A2389" s="63" t="s">
        <v>15</v>
      </c>
      <c r="B2389" s="64" t="s">
        <v>1225</v>
      </c>
      <c r="C2389" s="65" t="s">
        <v>1181</v>
      </c>
      <c r="D2389" s="66"/>
      <c r="E2389" s="67" t="str">
        <f>CONCATENATE(Tabela132[[#This Row],[TRAMITE_SETOR]],"_Atualiz")</f>
        <v>CSTA_Atualiz</v>
      </c>
      <c r="F2389" s="12" t="s">
        <v>112</v>
      </c>
      <c r="H2389" s="69">
        <v>42878.574999999997</v>
      </c>
      <c r="I2389" s="69">
        <v>42879.463888888888</v>
      </c>
      <c r="J2389" s="64" t="s">
        <v>1231</v>
      </c>
      <c r="K2389" s="70">
        <f t="shared" si="88"/>
        <v>0.88888888889050577</v>
      </c>
      <c r="L2389" s="71">
        <f t="shared" si="89"/>
        <v>0.88888888889050577</v>
      </c>
      <c r="M2389" s="72">
        <f>NETWORKDAYS.INTL(DATE(YEAR(H2389),MONTH(I2389),DAY(H2389)),DATE(YEAR(I2389),MONTH(I2389),DAY(I2389)),1,[1]LISTAFERIADOS!$B$2:$B$194)</f>
        <v>2</v>
      </c>
      <c r="N2389" s="73" t="str">
        <f>CONCATENATE(HOUR(Tabela132[[#This Row],[DATA INICIO]]),":",MINUTE(Tabela132[[#This Row],[DATA INICIO]]))</f>
        <v>13:48</v>
      </c>
    </row>
    <row r="2390" spans="1:14" ht="76.5" hidden="1" x14ac:dyDescent="0.25">
      <c r="A2390" s="63" t="s">
        <v>15</v>
      </c>
      <c r="B2390" s="64" t="s">
        <v>1225</v>
      </c>
      <c r="C2390" s="65" t="s">
        <v>1181</v>
      </c>
      <c r="D2390" s="66"/>
      <c r="E2390" s="67" t="str">
        <f>CONCATENATE(Tabela132[[#This Row],[TRAMITE_SETOR]],"_Atualiz")</f>
        <v>ASG_Atualiz</v>
      </c>
      <c r="F2390" s="12" t="s">
        <v>900</v>
      </c>
      <c r="H2390" s="69">
        <v>42879.463888888888</v>
      </c>
      <c r="I2390" s="69">
        <v>42899.497916666667</v>
      </c>
      <c r="J2390" s="64" t="s">
        <v>1232</v>
      </c>
      <c r="K2390" s="70">
        <f t="shared" si="88"/>
        <v>20.034027777779556</v>
      </c>
      <c r="L2390" s="71">
        <f t="shared" si="89"/>
        <v>20.034027777779556</v>
      </c>
      <c r="M2390" s="72">
        <f>NETWORKDAYS.INTL(DATE(YEAR(H2390),MONTH(I2390),DAY(H2390)),DATE(YEAR(I2390),MONTH(I2390),DAY(I2390)),1,[1]LISTAFERIADOS!$B$2:$B$194)</f>
        <v>-8</v>
      </c>
      <c r="N2390" s="73" t="str">
        <f>CONCATENATE(HOUR(Tabela132[[#This Row],[DATA INICIO]]),":",MINUTE(Tabela132[[#This Row],[DATA INICIO]]))</f>
        <v>11:8</v>
      </c>
    </row>
    <row r="2391" spans="1:14" ht="51" hidden="1" x14ac:dyDescent="0.25">
      <c r="A2391" s="63" t="s">
        <v>15</v>
      </c>
      <c r="B2391" s="64" t="s">
        <v>1225</v>
      </c>
      <c r="C2391" s="65" t="s">
        <v>1181</v>
      </c>
      <c r="D2391" s="66"/>
      <c r="E2391" s="67" t="str">
        <f>CONCATENATE(Tabela132[[#This Row],[TRAMITE_SETOR]],"_Atualiz")</f>
        <v>CSTA_Atualiz</v>
      </c>
      <c r="F2391" s="12" t="s">
        <v>112</v>
      </c>
      <c r="H2391" s="69">
        <v>42899.497916666667</v>
      </c>
      <c r="I2391" s="69">
        <v>42905.563194444447</v>
      </c>
      <c r="J2391" s="64" t="s">
        <v>1233</v>
      </c>
      <c r="K2391" s="70">
        <f t="shared" si="88"/>
        <v>6.0652777777795563</v>
      </c>
      <c r="L2391" s="71">
        <f t="shared" si="89"/>
        <v>6.0652777777795563</v>
      </c>
      <c r="M2391" s="72">
        <f>NETWORKDAYS.INTL(DATE(YEAR(H2391),MONTH(I2391),DAY(H2391)),DATE(YEAR(I2391),MONTH(I2391),DAY(I2391)),1,[1]LISTAFERIADOS!$B$2:$B$194)</f>
        <v>4</v>
      </c>
      <c r="N2391" s="73" t="str">
        <f>CONCATENATE(HOUR(Tabela132[[#This Row],[DATA INICIO]]),":",MINUTE(Tabela132[[#This Row],[DATA INICIO]]))</f>
        <v>11:57</v>
      </c>
    </row>
    <row r="2392" spans="1:14" ht="25.5" hidden="1" x14ac:dyDescent="0.25">
      <c r="A2392" s="63" t="s">
        <v>15</v>
      </c>
      <c r="B2392" s="64" t="s">
        <v>1225</v>
      </c>
      <c r="C2392" s="65" t="s">
        <v>1181</v>
      </c>
      <c r="D2392" s="66"/>
      <c r="E2392" s="67" t="str">
        <f>CONCATENATE(Tabela132[[#This Row],[TRAMITE_SETOR]],"_Atualiz")</f>
        <v>SECGS_Atualiz</v>
      </c>
      <c r="F2392" s="12" t="s">
        <v>115</v>
      </c>
      <c r="H2392" s="69">
        <v>42905.563194444447</v>
      </c>
      <c r="I2392" s="69">
        <v>42905.795138888891</v>
      </c>
      <c r="J2392" s="64" t="s">
        <v>1234</v>
      </c>
      <c r="K2392" s="70">
        <f t="shared" si="88"/>
        <v>0.23194444444379769</v>
      </c>
      <c r="L2392" s="71">
        <f t="shared" si="89"/>
        <v>0.23194444444379769</v>
      </c>
      <c r="M2392" s="72">
        <f>NETWORKDAYS.INTL(DATE(YEAR(H2392),MONTH(I2392),DAY(H2392)),DATE(YEAR(I2392),MONTH(I2392),DAY(I2392)),1,[1]LISTAFERIADOS!$B$2:$B$194)</f>
        <v>1</v>
      </c>
      <c r="N2392" s="73" t="str">
        <f>CONCATENATE(HOUR(Tabela132[[#This Row],[DATA INICIO]]),":",MINUTE(Tabela132[[#This Row],[DATA INICIO]]))</f>
        <v>13:31</v>
      </c>
    </row>
    <row r="2393" spans="1:14" ht="89.25" hidden="1" x14ac:dyDescent="0.25">
      <c r="A2393" s="63" t="s">
        <v>15</v>
      </c>
      <c r="B2393" s="64" t="s">
        <v>1225</v>
      </c>
      <c r="C2393" s="65" t="s">
        <v>1181</v>
      </c>
      <c r="D2393" s="66"/>
      <c r="E2393" s="67" t="str">
        <f>CONCATENATE(Tabela132[[#This Row],[TRAMITE_SETOR]],"_Atualiz")</f>
        <v>SPO  _Atualiz</v>
      </c>
      <c r="F2393" s="68" t="s">
        <v>1182</v>
      </c>
      <c r="H2393" s="69">
        <v>42905.795138888891</v>
      </c>
      <c r="I2393" s="69">
        <v>42906.605555555558</v>
      </c>
      <c r="J2393" s="64" t="s">
        <v>1235</v>
      </c>
      <c r="K2393" s="70">
        <f t="shared" si="88"/>
        <v>0.81041666666715173</v>
      </c>
      <c r="L2393" s="71">
        <f t="shared" si="89"/>
        <v>0.81041666666715173</v>
      </c>
      <c r="M2393" s="72">
        <f>NETWORKDAYS.INTL(DATE(YEAR(H2393),MONTH(I2393),DAY(H2393)),DATE(YEAR(I2393),MONTH(I2393),DAY(I2393)),1,[1]LISTAFERIADOS!$B$2:$B$194)</f>
        <v>2</v>
      </c>
      <c r="N2393" s="73" t="str">
        <f>CONCATENATE(HOUR(Tabela132[[#This Row],[DATA INICIO]]),":",MINUTE(Tabela132[[#This Row],[DATA INICIO]]))</f>
        <v>19:5</v>
      </c>
    </row>
    <row r="2394" spans="1:14" ht="63.75" hidden="1" x14ac:dyDescent="0.25">
      <c r="A2394" s="63" t="s">
        <v>15</v>
      </c>
      <c r="B2394" s="64" t="s">
        <v>1225</v>
      </c>
      <c r="C2394" s="65" t="s">
        <v>1181</v>
      </c>
      <c r="D2394" s="66"/>
      <c r="E2394" s="67" t="str">
        <f>CONCATENATE(Tabela132[[#This Row],[TRAMITE_SETOR]],"_Atualiz")</f>
        <v>COC  _Atualiz</v>
      </c>
      <c r="F2394" s="68" t="s">
        <v>1226</v>
      </c>
      <c r="H2394" s="69">
        <v>42906.605555555558</v>
      </c>
      <c r="I2394" s="69">
        <v>42906.616666666669</v>
      </c>
      <c r="J2394" s="64" t="s">
        <v>158</v>
      </c>
      <c r="K2394" s="70">
        <f t="shared" si="88"/>
        <v>1.1111111110949423E-2</v>
      </c>
      <c r="L2394" s="71">
        <f t="shared" si="89"/>
        <v>1.1111111110949423E-2</v>
      </c>
      <c r="M2394" s="72">
        <f>NETWORKDAYS.INTL(DATE(YEAR(H2394),MONTH(I2394),DAY(H2394)),DATE(YEAR(I2394),MONTH(I2394),DAY(I2394)),1,[1]LISTAFERIADOS!$B$2:$B$194)</f>
        <v>1</v>
      </c>
      <c r="N2394" s="73" t="str">
        <f>CONCATENATE(HOUR(Tabela132[[#This Row],[DATA INICIO]]),":",MINUTE(Tabela132[[#This Row],[DATA INICIO]]))</f>
        <v>14:32</v>
      </c>
    </row>
    <row r="2395" spans="1:14" ht="51" hidden="1" x14ac:dyDescent="0.25">
      <c r="A2395" s="63" t="s">
        <v>15</v>
      </c>
      <c r="B2395" s="64" t="s">
        <v>1225</v>
      </c>
      <c r="C2395" s="65" t="s">
        <v>1181</v>
      </c>
      <c r="D2395" s="66"/>
      <c r="E2395" s="67" t="str">
        <f>CONCATENATE(Tabela132[[#This Row],[TRAMITE_SETOR]],"_Atualiz")</f>
        <v xml:space="preserve"> SECOFC  _Atualiz</v>
      </c>
      <c r="F2395" s="68" t="s">
        <v>1159</v>
      </c>
      <c r="H2395" s="69">
        <v>42906.616666666669</v>
      </c>
      <c r="I2395" s="69">
        <v>42906.654166666667</v>
      </c>
      <c r="J2395" s="64" t="s">
        <v>46</v>
      </c>
      <c r="K2395" s="70">
        <f t="shared" si="88"/>
        <v>3.7499999998544808E-2</v>
      </c>
      <c r="L2395" s="71">
        <f t="shared" si="89"/>
        <v>3.7499999998544808E-2</v>
      </c>
      <c r="M2395" s="72">
        <f>NETWORKDAYS.INTL(DATE(YEAR(H2395),MONTH(I2395),DAY(H2395)),DATE(YEAR(I2395),MONTH(I2395),DAY(I2395)),1,[1]LISTAFERIADOS!$B$2:$B$194)</f>
        <v>1</v>
      </c>
      <c r="N2395" s="73" t="str">
        <f>CONCATENATE(HOUR(Tabela132[[#This Row],[DATA INICIO]]),":",MINUTE(Tabela132[[#This Row],[DATA INICIO]]))</f>
        <v>14:48</v>
      </c>
    </row>
    <row r="2396" spans="1:14" ht="127.5" hidden="1" x14ac:dyDescent="0.25">
      <c r="A2396" s="63" t="s">
        <v>15</v>
      </c>
      <c r="B2396" s="64" t="s">
        <v>1225</v>
      </c>
      <c r="C2396" s="65" t="s">
        <v>1181</v>
      </c>
      <c r="D2396" s="66"/>
      <c r="E2396" s="67" t="str">
        <f>CONCATENATE(Tabela132[[#This Row],[TRAMITE_SETOR]],"_Atualiz")</f>
        <v xml:space="preserve"> CLC  _Atualiz</v>
      </c>
      <c r="F2396" s="68" t="s">
        <v>1161</v>
      </c>
      <c r="H2396" s="69">
        <v>42906.654166666667</v>
      </c>
      <c r="I2396" s="69">
        <v>42906.785416666666</v>
      </c>
      <c r="J2396" s="64" t="s">
        <v>160</v>
      </c>
      <c r="K2396" s="70">
        <f t="shared" si="88"/>
        <v>0.13124999999854481</v>
      </c>
      <c r="L2396" s="71">
        <f t="shared" si="89"/>
        <v>0.13124999999854481</v>
      </c>
      <c r="M2396" s="72">
        <f>NETWORKDAYS.INTL(DATE(YEAR(H2396),MONTH(I2396),DAY(H2396)),DATE(YEAR(I2396),MONTH(I2396),DAY(I2396)),1,[1]LISTAFERIADOS!$B$2:$B$194)</f>
        <v>1</v>
      </c>
      <c r="N2396" s="73" t="str">
        <f>CONCATENATE(HOUR(Tabela132[[#This Row],[DATA INICIO]]),":",MINUTE(Tabela132[[#This Row],[DATA INICIO]]))</f>
        <v>15:42</v>
      </c>
    </row>
    <row r="2397" spans="1:14" ht="25.5" hidden="1" x14ac:dyDescent="0.25">
      <c r="A2397" s="63" t="s">
        <v>15</v>
      </c>
      <c r="B2397" s="64" t="s">
        <v>1225</v>
      </c>
      <c r="C2397" s="65" t="s">
        <v>1181</v>
      </c>
      <c r="D2397" s="66"/>
      <c r="E2397" s="67" t="str">
        <f>CONCATENATE(Tabela132[[#This Row],[TRAMITE_SETOR]],"_Atualiz")</f>
        <v xml:space="preserve"> SC  _Atualiz</v>
      </c>
      <c r="F2397" s="68" t="s">
        <v>1162</v>
      </c>
      <c r="H2397" s="69">
        <v>42906.785416666666</v>
      </c>
      <c r="I2397" s="69">
        <v>42928.694444444445</v>
      </c>
      <c r="J2397" s="64" t="s">
        <v>232</v>
      </c>
      <c r="K2397" s="70">
        <f t="shared" si="88"/>
        <v>21.909027777779556</v>
      </c>
      <c r="L2397" s="71">
        <f t="shared" si="89"/>
        <v>21.909027777779556</v>
      </c>
      <c r="M2397" s="72">
        <f>NETWORKDAYS.INTL(DATE(YEAR(H2397),MONTH(I2397),DAY(H2397)),DATE(YEAR(I2397),MONTH(I2397),DAY(I2397)),1,[1]LISTAFERIADOS!$B$2:$B$194)</f>
        <v>-7</v>
      </c>
      <c r="N2397" s="73" t="str">
        <f>CONCATENATE(HOUR(Tabela132[[#This Row],[DATA INICIO]]),":",MINUTE(Tabela132[[#This Row],[DATA INICIO]]))</f>
        <v>18:51</v>
      </c>
    </row>
    <row r="2398" spans="1:14" ht="25.5" hidden="1" x14ac:dyDescent="0.25">
      <c r="A2398" s="63" t="s">
        <v>15</v>
      </c>
      <c r="B2398" s="64" t="s">
        <v>1225</v>
      </c>
      <c r="C2398" s="65" t="s">
        <v>1181</v>
      </c>
      <c r="D2398" s="66"/>
      <c r="E2398" s="67" t="str">
        <f>CONCATENATE(Tabela132[[#This Row],[TRAMITE_SETOR]],"_Atualiz")</f>
        <v xml:space="preserve"> CLC  _Atualiz</v>
      </c>
      <c r="F2398" s="68" t="s">
        <v>1161</v>
      </c>
      <c r="H2398" s="69">
        <v>42928.694444444445</v>
      </c>
      <c r="I2398" s="69">
        <v>42929.53125</v>
      </c>
      <c r="J2398" s="64" t="s">
        <v>167</v>
      </c>
      <c r="K2398" s="70">
        <f t="shared" si="88"/>
        <v>0.83680555555474712</v>
      </c>
      <c r="L2398" s="71">
        <f t="shared" si="89"/>
        <v>0.83680555555474712</v>
      </c>
      <c r="M2398" s="72">
        <f>NETWORKDAYS.INTL(DATE(YEAR(H2398),MONTH(I2398),DAY(H2398)),DATE(YEAR(I2398),MONTH(I2398),DAY(I2398)),1,[1]LISTAFERIADOS!$B$2:$B$194)</f>
        <v>2</v>
      </c>
      <c r="N2398" s="73" t="str">
        <f>CONCATENATE(HOUR(Tabela132[[#This Row],[DATA INICIO]]),":",MINUTE(Tabela132[[#This Row],[DATA INICIO]]))</f>
        <v>16:40</v>
      </c>
    </row>
    <row r="2399" spans="1:14" ht="63.75" hidden="1" x14ac:dyDescent="0.25">
      <c r="A2399" s="63" t="s">
        <v>15</v>
      </c>
      <c r="B2399" s="64" t="s">
        <v>1225</v>
      </c>
      <c r="C2399" s="65" t="s">
        <v>1181</v>
      </c>
      <c r="D2399" s="66"/>
      <c r="E2399" s="67" t="str">
        <f>CONCATENATE(Tabela132[[#This Row],[TRAMITE_SETOR]],"_Atualiz")</f>
        <v xml:space="preserve"> SECGA  _Atualiz</v>
      </c>
      <c r="F2399" s="68" t="s">
        <v>1156</v>
      </c>
      <c r="H2399" s="69">
        <v>42929.53125</v>
      </c>
      <c r="I2399" s="69">
        <v>42929.638888888891</v>
      </c>
      <c r="J2399" s="64" t="s">
        <v>1236</v>
      </c>
      <c r="K2399" s="70">
        <f t="shared" si="88"/>
        <v>0.10763888889050577</v>
      </c>
      <c r="L2399" s="71">
        <f t="shared" si="89"/>
        <v>0.10763888889050577</v>
      </c>
      <c r="M2399" s="72">
        <f>NETWORKDAYS.INTL(DATE(YEAR(H2399),MONTH(I2399),DAY(H2399)),DATE(YEAR(I2399),MONTH(I2399),DAY(I2399)),1,[1]LISTAFERIADOS!$B$2:$B$194)</f>
        <v>1</v>
      </c>
      <c r="N2399" s="73" t="str">
        <f>CONCATENATE(HOUR(Tabela132[[#This Row],[DATA INICIO]]),":",MINUTE(Tabela132[[#This Row],[DATA INICIO]]))</f>
        <v>12:45</v>
      </c>
    </row>
    <row r="2400" spans="1:14" ht="63.75" hidden="1" x14ac:dyDescent="0.25">
      <c r="A2400" s="63" t="s">
        <v>15</v>
      </c>
      <c r="B2400" s="64" t="s">
        <v>1225</v>
      </c>
      <c r="C2400" s="65" t="s">
        <v>1181</v>
      </c>
      <c r="D2400" s="66"/>
      <c r="E2400" s="67" t="str">
        <f>CONCATENATE(Tabela132[[#This Row],[TRAMITE_SETOR]],"_Atualiz")</f>
        <v xml:space="preserve"> CLC  _Atualiz</v>
      </c>
      <c r="F2400" s="68" t="s">
        <v>1161</v>
      </c>
      <c r="H2400" s="69">
        <v>42929.638888888891</v>
      </c>
      <c r="I2400" s="69">
        <v>42930.638194444444</v>
      </c>
      <c r="J2400" s="64" t="s">
        <v>1237</v>
      </c>
      <c r="K2400" s="70">
        <f t="shared" si="88"/>
        <v>0.99930555555329192</v>
      </c>
      <c r="L2400" s="71">
        <f t="shared" si="89"/>
        <v>0.99930555555329192</v>
      </c>
      <c r="M2400" s="72">
        <f>NETWORKDAYS.INTL(DATE(YEAR(H2400),MONTH(I2400),DAY(H2400)),DATE(YEAR(I2400),MONTH(I2400),DAY(I2400)),1,[1]LISTAFERIADOS!$B$2:$B$194)</f>
        <v>2</v>
      </c>
      <c r="N2400" s="73" t="str">
        <f>CONCATENATE(HOUR(Tabela132[[#This Row],[DATA INICIO]]),":",MINUTE(Tabela132[[#This Row],[DATA INICIO]]))</f>
        <v>15:20</v>
      </c>
    </row>
    <row r="2401" spans="1:14" ht="63.75" hidden="1" x14ac:dyDescent="0.25">
      <c r="A2401" s="63" t="s">
        <v>15</v>
      </c>
      <c r="B2401" s="64" t="s">
        <v>1225</v>
      </c>
      <c r="C2401" s="65" t="s">
        <v>1181</v>
      </c>
      <c r="D2401" s="66"/>
      <c r="E2401" s="67" t="str">
        <f>CONCATENATE(Tabela132[[#This Row],[TRAMITE_SETOR]],"_Atualiz")</f>
        <v xml:space="preserve"> SASAC  _Atualiz</v>
      </c>
      <c r="F2401" s="68" t="s">
        <v>1183</v>
      </c>
      <c r="H2401" s="69">
        <v>42930.638194444444</v>
      </c>
      <c r="I2401" s="69">
        <v>42940.640972222223</v>
      </c>
      <c r="J2401" s="64" t="s">
        <v>52</v>
      </c>
      <c r="K2401" s="70">
        <f t="shared" si="88"/>
        <v>10.002777777779556</v>
      </c>
      <c r="L2401" s="71">
        <f t="shared" si="89"/>
        <v>10.002777777779556</v>
      </c>
      <c r="M2401" s="72">
        <f>NETWORKDAYS.INTL(DATE(YEAR(H2401),MONTH(I2401),DAY(H2401)),DATE(YEAR(I2401),MONTH(I2401),DAY(I2401)),1,[1]LISTAFERIADOS!$B$2:$B$194)</f>
        <v>7</v>
      </c>
      <c r="N2401" s="73" t="str">
        <f>CONCATENATE(HOUR(Tabela132[[#This Row],[DATA INICIO]]),":",MINUTE(Tabela132[[#This Row],[DATA INICIO]]))</f>
        <v>15:19</v>
      </c>
    </row>
    <row r="2402" spans="1:14" ht="25.5" hidden="1" x14ac:dyDescent="0.25">
      <c r="A2402" s="63" t="s">
        <v>15</v>
      </c>
      <c r="B2402" s="64" t="s">
        <v>1225</v>
      </c>
      <c r="C2402" s="65" t="s">
        <v>1181</v>
      </c>
      <c r="D2402" s="66"/>
      <c r="E2402" s="67" t="str">
        <f>CONCATENATE(Tabela132[[#This Row],[TRAMITE_SETOR]],"_Atualiz")</f>
        <v xml:space="preserve"> CLC  _Atualiz</v>
      </c>
      <c r="F2402" s="68" t="s">
        <v>1161</v>
      </c>
      <c r="H2402" s="69">
        <v>42940.640972222223</v>
      </c>
      <c r="I2402" s="69">
        <v>42940.789583333331</v>
      </c>
      <c r="J2402" s="64" t="s">
        <v>1238</v>
      </c>
      <c r="K2402" s="70">
        <f t="shared" si="88"/>
        <v>0.14861111110803904</v>
      </c>
      <c r="L2402" s="71">
        <f t="shared" si="89"/>
        <v>0.14861111110803904</v>
      </c>
      <c r="M2402" s="72">
        <f>NETWORKDAYS.INTL(DATE(YEAR(H2402),MONTH(I2402),DAY(H2402)),DATE(YEAR(I2402),MONTH(I2402),DAY(I2402)),1,[1]LISTAFERIADOS!$B$2:$B$194)</f>
        <v>1</v>
      </c>
      <c r="N2402" s="73" t="str">
        <f>CONCATENATE(HOUR(Tabela132[[#This Row],[DATA INICIO]]),":",MINUTE(Tabela132[[#This Row],[DATA INICIO]]))</f>
        <v>15:23</v>
      </c>
    </row>
    <row r="2403" spans="1:14" ht="63.75" hidden="1" x14ac:dyDescent="0.25">
      <c r="A2403" s="63" t="s">
        <v>15</v>
      </c>
      <c r="B2403" s="64" t="s">
        <v>1225</v>
      </c>
      <c r="C2403" s="65" t="s">
        <v>1181</v>
      </c>
      <c r="D2403" s="66"/>
      <c r="E2403" s="67" t="str">
        <f>CONCATENATE(Tabela132[[#This Row],[TRAMITE_SETOR]],"_Atualiz")</f>
        <v xml:space="preserve"> SECGA  _Atualiz</v>
      </c>
      <c r="F2403" s="68" t="s">
        <v>1156</v>
      </c>
      <c r="H2403" s="69">
        <v>42940.789583333331</v>
      </c>
      <c r="I2403" s="69">
        <v>42941.629166666666</v>
      </c>
      <c r="J2403" s="64" t="s">
        <v>1239</v>
      </c>
      <c r="K2403" s="70">
        <f t="shared" si="88"/>
        <v>0.83958333333430346</v>
      </c>
      <c r="L2403" s="71">
        <f t="shared" si="89"/>
        <v>0.83958333333430346</v>
      </c>
      <c r="M2403" s="72">
        <f>NETWORKDAYS.INTL(DATE(YEAR(H2403),MONTH(I2403),DAY(H2403)),DATE(YEAR(I2403),MONTH(I2403),DAY(I2403)),1,[1]LISTAFERIADOS!$B$2:$B$194)</f>
        <v>2</v>
      </c>
      <c r="N2403" s="73" t="str">
        <f>CONCATENATE(HOUR(Tabela132[[#This Row],[DATA INICIO]]),":",MINUTE(Tabela132[[#This Row],[DATA INICIO]]))</f>
        <v>18:57</v>
      </c>
    </row>
    <row r="2404" spans="1:14" ht="76.5" hidden="1" x14ac:dyDescent="0.25">
      <c r="A2404" s="63" t="s">
        <v>15</v>
      </c>
      <c r="B2404" s="64" t="s">
        <v>1225</v>
      </c>
      <c r="C2404" s="65" t="s">
        <v>1181</v>
      </c>
      <c r="D2404" s="66"/>
      <c r="E2404" s="67" t="str">
        <f>CONCATENATE(Tabela132[[#This Row],[TRAMITE_SETOR]],"_Atualiz")</f>
        <v xml:space="preserve"> DG  _Atualiz</v>
      </c>
      <c r="F2404" s="68" t="s">
        <v>1155</v>
      </c>
      <c r="H2404" s="69">
        <v>42941.629166666666</v>
      </c>
      <c r="I2404" s="69">
        <v>42941.754861111112</v>
      </c>
      <c r="J2404" s="64" t="s">
        <v>1240</v>
      </c>
      <c r="K2404" s="70">
        <f t="shared" si="88"/>
        <v>0.12569444444670808</v>
      </c>
      <c r="L2404" s="71">
        <f t="shared" si="89"/>
        <v>0.12569444444670808</v>
      </c>
      <c r="M2404" s="72">
        <f>NETWORKDAYS.INTL(DATE(YEAR(H2404),MONTH(I2404),DAY(H2404)),DATE(YEAR(I2404),MONTH(I2404),DAY(I2404)),1,[1]LISTAFERIADOS!$B$2:$B$194)</f>
        <v>1</v>
      </c>
      <c r="N2404" s="73" t="str">
        <f>CONCATENATE(HOUR(Tabela132[[#This Row],[DATA INICIO]]),":",MINUTE(Tabela132[[#This Row],[DATA INICIO]]))</f>
        <v>15:6</v>
      </c>
    </row>
    <row r="2405" spans="1:14" ht="25.5" hidden="1" x14ac:dyDescent="0.25">
      <c r="A2405" s="63" t="s">
        <v>15</v>
      </c>
      <c r="B2405" s="64" t="s">
        <v>1225</v>
      </c>
      <c r="C2405" s="65" t="s">
        <v>1181</v>
      </c>
      <c r="D2405" s="66"/>
      <c r="E2405" s="67" t="str">
        <f>CONCATENATE(Tabela132[[#This Row],[TRAMITE_SETOR]],"_Atualiz")</f>
        <v xml:space="preserve"> COC  _Atualiz</v>
      </c>
      <c r="F2405" s="68" t="s">
        <v>1167</v>
      </c>
      <c r="H2405" s="69">
        <v>42941.754861111112</v>
      </c>
      <c r="I2405" s="69">
        <v>42942.536805555559</v>
      </c>
      <c r="J2405" s="64" t="s">
        <v>75</v>
      </c>
      <c r="K2405" s="70">
        <f t="shared" si="88"/>
        <v>0.78194444444670808</v>
      </c>
      <c r="L2405" s="71">
        <f t="shared" si="89"/>
        <v>0.78194444444670808</v>
      </c>
      <c r="M2405" s="72">
        <f>NETWORKDAYS.INTL(DATE(YEAR(H2405),MONTH(I2405),DAY(H2405)),DATE(YEAR(I2405),MONTH(I2405),DAY(I2405)),1,[1]LISTAFERIADOS!$B$2:$B$194)</f>
        <v>2</v>
      </c>
      <c r="N2405" s="73" t="str">
        <f>CONCATENATE(HOUR(Tabela132[[#This Row],[DATA INICIO]]),":",MINUTE(Tabela132[[#This Row],[DATA INICIO]]))</f>
        <v>18:7</v>
      </c>
    </row>
    <row r="2406" spans="1:14" ht="38.25" hidden="1" x14ac:dyDescent="0.25">
      <c r="A2406" s="63" t="s">
        <v>15</v>
      </c>
      <c r="B2406" s="64" t="s">
        <v>1225</v>
      </c>
      <c r="C2406" s="65" t="s">
        <v>1181</v>
      </c>
      <c r="D2406" s="66"/>
      <c r="E2406" s="67" t="str">
        <f>CONCATENATE(Tabela132[[#This Row],[TRAMITE_SETOR]],"_Atualiz")</f>
        <v xml:space="preserve"> GABCOC  _Atualiz</v>
      </c>
      <c r="F2406" s="68" t="s">
        <v>1171</v>
      </c>
      <c r="H2406" s="69">
        <v>42942.536805555559</v>
      </c>
      <c r="I2406" s="69">
        <v>42942.743750000001</v>
      </c>
      <c r="J2406" s="64" t="s">
        <v>1241</v>
      </c>
      <c r="K2406" s="70">
        <f t="shared" si="88"/>
        <v>0.2069444444423425</v>
      </c>
      <c r="L2406" s="71">
        <f t="shared" si="89"/>
        <v>0.2069444444423425</v>
      </c>
      <c r="M2406" s="72">
        <f>NETWORKDAYS.INTL(DATE(YEAR(H2406),MONTH(I2406),DAY(H2406)),DATE(YEAR(I2406),MONTH(I2406),DAY(I2406)),1,[1]LISTAFERIADOS!$B$2:$B$194)</f>
        <v>1</v>
      </c>
      <c r="N2406" s="73" t="str">
        <f>CONCATENATE(HOUR(Tabela132[[#This Row],[DATA INICIO]]),":",MINUTE(Tabela132[[#This Row],[DATA INICIO]]))</f>
        <v>12:53</v>
      </c>
    </row>
    <row r="2407" spans="1:14" ht="25.5" hidden="1" x14ac:dyDescent="0.25">
      <c r="A2407" s="63" t="s">
        <v>15</v>
      </c>
      <c r="B2407" s="64" t="s">
        <v>1244</v>
      </c>
      <c r="C2407" s="84"/>
      <c r="D2407" s="66"/>
      <c r="E2407" s="67" t="str">
        <f>CONCATENATE(Tabela132[[#This Row],[TRAMITE_SETOR]],"_Atualiz")</f>
        <v>ASG_Atualiz</v>
      </c>
      <c r="F2407" s="12" t="s">
        <v>900</v>
      </c>
      <c r="H2407" s="12" t="s">
        <v>20</v>
      </c>
      <c r="I2407" s="86">
        <v>42887.466666666667</v>
      </c>
      <c r="J2407" s="12" t="s">
        <v>20</v>
      </c>
      <c r="K2407" s="70">
        <f t="shared" ref="K2407:K2427" si="90">IF(OR(H2407="-",I2407="-"),0,I2407-H2407)</f>
        <v>0</v>
      </c>
      <c r="L2407" s="71">
        <f t="shared" ref="L2407:L2427" si="91">K2407</f>
        <v>0</v>
      </c>
      <c r="M2407" s="72" t="e">
        <f>NETWORKDAYS.INTL(DATE(YEAR(H2407),MONTH(I2407),DAY(H2407)),DATE(YEAR(I2407),MONTH(I2407),DAY(I2407)),1,[1]LISTAFERIADOS!$B$2:$B$194)</f>
        <v>#VALUE!</v>
      </c>
      <c r="N2407" s="73" t="e">
        <f>CONCATENATE(HOUR(Tabela132[[#This Row],[DATA INICIO]]),":",MINUTE(Tabela132[[#This Row],[DATA INICIO]]))</f>
        <v>#VALUE!</v>
      </c>
    </row>
    <row r="2408" spans="1:14" ht="25.5" hidden="1" x14ac:dyDescent="0.25">
      <c r="A2408" s="63" t="s">
        <v>15</v>
      </c>
      <c r="B2408" s="64" t="s">
        <v>1244</v>
      </c>
      <c r="C2408" s="84"/>
      <c r="D2408" s="66"/>
      <c r="E2408" s="67" t="str">
        <f>CONCATENATE(Tabela132[[#This Row],[TRAMITE_SETOR]],"_Atualiz")</f>
        <v>CSTA_Atualiz</v>
      </c>
      <c r="F2408" s="12" t="s">
        <v>112</v>
      </c>
      <c r="H2408" s="86">
        <v>42887.466666666667</v>
      </c>
      <c r="I2408" s="86">
        <v>42887.662499999999</v>
      </c>
      <c r="J2408" s="12" t="s">
        <v>1253</v>
      </c>
      <c r="K2408" s="70">
        <f t="shared" si="90"/>
        <v>0.19583333333139308</v>
      </c>
      <c r="L2408" s="71">
        <f t="shared" si="91"/>
        <v>0.19583333333139308</v>
      </c>
      <c r="M2408" s="72">
        <f>NETWORKDAYS.INTL(DATE(YEAR(H2408),MONTH(I2408),DAY(H2408)),DATE(YEAR(I2408),MONTH(I2408),DAY(I2408)),1,[1]LISTAFERIADOS!$B$2:$B$194)</f>
        <v>1</v>
      </c>
      <c r="N2408" s="73" t="str">
        <f>CONCATENATE(HOUR(Tabela132[[#This Row],[DATA INICIO]]),":",MINUTE(Tabela132[[#This Row],[DATA INICIO]]))</f>
        <v>11:12</v>
      </c>
    </row>
    <row r="2409" spans="1:14" ht="25.5" hidden="1" x14ac:dyDescent="0.25">
      <c r="A2409" s="63" t="s">
        <v>15</v>
      </c>
      <c r="B2409" s="64" t="s">
        <v>1244</v>
      </c>
      <c r="C2409" s="84"/>
      <c r="D2409" s="66"/>
      <c r="E2409" s="67" t="str">
        <f>CONCATENATE(Tabela132[[#This Row],[TRAMITE_SETOR]],"_Atualiz")</f>
        <v>SECGS_Atualiz</v>
      </c>
      <c r="F2409" s="12" t="s">
        <v>115</v>
      </c>
      <c r="H2409" s="86">
        <v>42887.662499999999</v>
      </c>
      <c r="I2409" s="86">
        <v>42891.786111111112</v>
      </c>
      <c r="J2409" s="12" t="s">
        <v>1254</v>
      </c>
      <c r="K2409" s="70">
        <f t="shared" si="90"/>
        <v>4.1236111111138598</v>
      </c>
      <c r="L2409" s="71">
        <f t="shared" si="91"/>
        <v>4.1236111111138598</v>
      </c>
      <c r="M2409" s="72">
        <f>NETWORKDAYS.INTL(DATE(YEAR(H2409),MONTH(I2409),DAY(H2409)),DATE(YEAR(I2409),MONTH(I2409),DAY(I2409)),1,[1]LISTAFERIADOS!$B$2:$B$194)</f>
        <v>3</v>
      </c>
      <c r="N2409" s="73" t="str">
        <f>CONCATENATE(HOUR(Tabela132[[#This Row],[DATA INICIO]]),":",MINUTE(Tabela132[[#This Row],[DATA INICIO]]))</f>
        <v>15:54</v>
      </c>
    </row>
    <row r="2410" spans="1:14" ht="25.5" hidden="1" x14ac:dyDescent="0.25">
      <c r="A2410" s="63" t="s">
        <v>15</v>
      </c>
      <c r="B2410" s="64" t="s">
        <v>1244</v>
      </c>
      <c r="C2410" s="84"/>
      <c r="D2410" s="66"/>
      <c r="E2410" s="67" t="str">
        <f>CONCATENATE(Tabela132[[#This Row],[TRAMITE_SETOR]],"_Atualiz")</f>
        <v>CSTA_Atualiz</v>
      </c>
      <c r="F2410" s="12" t="s">
        <v>112</v>
      </c>
      <c r="H2410" s="86">
        <v>42891.786111111112</v>
      </c>
      <c r="I2410" s="86">
        <v>42893.53402777778</v>
      </c>
      <c r="J2410" s="12" t="s">
        <v>1255</v>
      </c>
      <c r="K2410" s="70">
        <f t="shared" si="90"/>
        <v>1.7479166666671517</v>
      </c>
      <c r="L2410" s="71">
        <f t="shared" si="91"/>
        <v>1.7479166666671517</v>
      </c>
      <c r="M2410" s="72">
        <f>NETWORKDAYS.INTL(DATE(YEAR(H2410),MONTH(I2410),DAY(H2410)),DATE(YEAR(I2410),MONTH(I2410),DAY(I2410)),1,[1]LISTAFERIADOS!$B$2:$B$194)</f>
        <v>3</v>
      </c>
      <c r="N2410" s="73" t="str">
        <f>CONCATENATE(HOUR(Tabela132[[#This Row],[DATA INICIO]]),":",MINUTE(Tabela132[[#This Row],[DATA INICIO]]))</f>
        <v>18:52</v>
      </c>
    </row>
    <row r="2411" spans="1:14" ht="25.5" hidden="1" x14ac:dyDescent="0.25">
      <c r="A2411" s="63" t="s">
        <v>15</v>
      </c>
      <c r="B2411" s="64" t="s">
        <v>1244</v>
      </c>
      <c r="C2411" s="84"/>
      <c r="D2411" s="66"/>
      <c r="E2411" s="67" t="str">
        <f>CONCATENATE(Tabela132[[#This Row],[TRAMITE_SETOR]],"_Atualiz")</f>
        <v>ASG_Atualiz</v>
      </c>
      <c r="F2411" s="12" t="s">
        <v>900</v>
      </c>
      <c r="H2411" s="86">
        <v>42893.53402777778</v>
      </c>
      <c r="I2411" s="86">
        <v>42893.620138888888</v>
      </c>
      <c r="J2411" s="12" t="s">
        <v>1256</v>
      </c>
      <c r="K2411" s="70">
        <f t="shared" si="90"/>
        <v>8.611111110803904E-2</v>
      </c>
      <c r="L2411" s="71">
        <f t="shared" si="91"/>
        <v>8.611111110803904E-2</v>
      </c>
      <c r="M2411" s="72">
        <f>NETWORKDAYS.INTL(DATE(YEAR(H2411),MONTH(I2411),DAY(H2411)),DATE(YEAR(I2411),MONTH(I2411),DAY(I2411)),1,[1]LISTAFERIADOS!$B$2:$B$194)</f>
        <v>1</v>
      </c>
      <c r="N2411" s="73" t="str">
        <f>CONCATENATE(HOUR(Tabela132[[#This Row],[DATA INICIO]]),":",MINUTE(Tabela132[[#This Row],[DATA INICIO]]))</f>
        <v>12:49</v>
      </c>
    </row>
    <row r="2412" spans="1:14" ht="25.5" hidden="1" x14ac:dyDescent="0.25">
      <c r="A2412" s="63" t="s">
        <v>15</v>
      </c>
      <c r="B2412" s="64" t="s">
        <v>1244</v>
      </c>
      <c r="C2412" s="84"/>
      <c r="D2412" s="66"/>
      <c r="E2412" s="67" t="str">
        <f>CONCATENATE(Tabela132[[#This Row],[TRAMITE_SETOR]],"_Atualiz")</f>
        <v>CSTA_Atualiz</v>
      </c>
      <c r="F2412" s="12" t="s">
        <v>112</v>
      </c>
      <c r="H2412" s="86">
        <v>42893.620138888888</v>
      </c>
      <c r="I2412" s="86">
        <v>42893.70208333333</v>
      </c>
      <c r="J2412" s="12" t="s">
        <v>1257</v>
      </c>
      <c r="K2412" s="70">
        <f t="shared" si="90"/>
        <v>8.1944444442342501E-2</v>
      </c>
      <c r="L2412" s="71">
        <f t="shared" si="91"/>
        <v>8.1944444442342501E-2</v>
      </c>
      <c r="M2412" s="72">
        <f>NETWORKDAYS.INTL(DATE(YEAR(H2412),MONTH(I2412),DAY(H2412)),DATE(YEAR(I2412),MONTH(I2412),DAY(I2412)),1,[1]LISTAFERIADOS!$B$2:$B$194)</f>
        <v>1</v>
      </c>
      <c r="N2412" s="73" t="str">
        <f>CONCATENATE(HOUR(Tabela132[[#This Row],[DATA INICIO]]),":",MINUTE(Tabela132[[#This Row],[DATA INICIO]]))</f>
        <v>14:53</v>
      </c>
    </row>
    <row r="2413" spans="1:14" ht="25.5" hidden="1" x14ac:dyDescent="0.25">
      <c r="A2413" s="63" t="s">
        <v>15</v>
      </c>
      <c r="B2413" s="64" t="s">
        <v>1244</v>
      </c>
      <c r="C2413" s="84"/>
      <c r="D2413" s="66"/>
      <c r="E2413" s="67" t="str">
        <f>CONCATENATE(Tabela132[[#This Row],[TRAMITE_SETOR]],"_Atualiz")</f>
        <v>SPLE  _Atualiz</v>
      </c>
      <c r="F2413" s="68" t="s">
        <v>1245</v>
      </c>
      <c r="H2413" s="86">
        <v>42893.70208333333</v>
      </c>
      <c r="I2413" s="86">
        <v>42893.722222222219</v>
      </c>
      <c r="J2413" s="12" t="s">
        <v>20</v>
      </c>
      <c r="K2413" s="70">
        <f t="shared" si="90"/>
        <v>2.0138888889050577E-2</v>
      </c>
      <c r="L2413" s="71">
        <f t="shared" si="91"/>
        <v>2.0138888889050577E-2</v>
      </c>
      <c r="M2413" s="72">
        <f>NETWORKDAYS.INTL(DATE(YEAR(H2413),MONTH(I2413),DAY(H2413)),DATE(YEAR(I2413),MONTH(I2413),DAY(I2413)),1,[1]LISTAFERIADOS!$B$2:$B$194)</f>
        <v>1</v>
      </c>
      <c r="N2413" s="73" t="str">
        <f>CONCATENATE(HOUR(Tabela132[[#This Row],[DATA INICIO]]),":",MINUTE(Tabela132[[#This Row],[DATA INICIO]]))</f>
        <v>16:51</v>
      </c>
    </row>
    <row r="2414" spans="1:14" ht="25.5" hidden="1" x14ac:dyDescent="0.25">
      <c r="A2414" s="63" t="s">
        <v>15</v>
      </c>
      <c r="B2414" s="64" t="s">
        <v>1244</v>
      </c>
      <c r="C2414" s="84"/>
      <c r="D2414" s="66"/>
      <c r="E2414" s="67" t="str">
        <f>CONCATENATE(Tabela132[[#This Row],[TRAMITE_SETOR]],"_Atualiz")</f>
        <v>SCI  _Atualiz</v>
      </c>
      <c r="F2414" s="68" t="s">
        <v>1246</v>
      </c>
      <c r="H2414" s="86">
        <v>42893.70208333333</v>
      </c>
      <c r="I2414" s="86">
        <v>42893.741666666669</v>
      </c>
      <c r="J2414" s="12" t="s">
        <v>20</v>
      </c>
      <c r="K2414" s="70">
        <f t="shared" si="90"/>
        <v>3.9583333338669036E-2</v>
      </c>
      <c r="L2414" s="71">
        <f t="shared" si="91"/>
        <v>3.9583333338669036E-2</v>
      </c>
      <c r="M2414" s="72">
        <f>NETWORKDAYS.INTL(DATE(YEAR(H2414),MONTH(I2414),DAY(H2414)),DATE(YEAR(I2414),MONTH(I2414),DAY(I2414)),1,[1]LISTAFERIADOS!$B$2:$B$194)</f>
        <v>1</v>
      </c>
      <c r="N2414" s="73" t="str">
        <f>CONCATENATE(HOUR(Tabela132[[#This Row],[DATA INICIO]]),":",MINUTE(Tabela132[[#This Row],[DATA INICIO]]))</f>
        <v>16:51</v>
      </c>
    </row>
    <row r="2415" spans="1:14" ht="25.5" hidden="1" x14ac:dyDescent="0.25">
      <c r="A2415" s="63" t="s">
        <v>15</v>
      </c>
      <c r="B2415" s="64" t="s">
        <v>1244</v>
      </c>
      <c r="C2415" s="84"/>
      <c r="D2415" s="66"/>
      <c r="E2415" s="67" t="str">
        <f>CONCATENATE(Tabela132[[#This Row],[TRAMITE_SETOR]],"_Atualiz")</f>
        <v>ASCOM  _Atualiz</v>
      </c>
      <c r="F2415" s="68" t="s">
        <v>1247</v>
      </c>
      <c r="H2415" s="86">
        <v>42893.70208333333</v>
      </c>
      <c r="I2415" s="86">
        <v>42894.643055555556</v>
      </c>
      <c r="J2415" s="12" t="s">
        <v>20</v>
      </c>
      <c r="K2415" s="70">
        <f t="shared" si="90"/>
        <v>0.94097222222626442</v>
      </c>
      <c r="L2415" s="71">
        <f t="shared" si="91"/>
        <v>0.94097222222626442</v>
      </c>
      <c r="M2415" s="72">
        <f>NETWORKDAYS.INTL(DATE(YEAR(H2415),MONTH(I2415),DAY(H2415)),DATE(YEAR(I2415),MONTH(I2415),DAY(I2415)),1,[1]LISTAFERIADOS!$B$2:$B$194)</f>
        <v>2</v>
      </c>
      <c r="N2415" s="73" t="str">
        <f>CONCATENATE(HOUR(Tabela132[[#This Row],[DATA INICIO]]),":",MINUTE(Tabela132[[#This Row],[DATA INICIO]]))</f>
        <v>16:51</v>
      </c>
    </row>
    <row r="2416" spans="1:14" ht="25.5" hidden="1" x14ac:dyDescent="0.25">
      <c r="A2416" s="63" t="s">
        <v>15</v>
      </c>
      <c r="B2416" s="64" t="s">
        <v>1244</v>
      </c>
      <c r="C2416" s="84"/>
      <c r="D2416" s="66"/>
      <c r="E2416" s="67" t="str">
        <f>CONCATENATE(Tabela132[[#This Row],[TRAMITE_SETOR]],"_Atualiz")</f>
        <v xml:space="preserve"> EJE  _Atualiz</v>
      </c>
      <c r="F2416" s="68" t="s">
        <v>1248</v>
      </c>
      <c r="H2416" s="86">
        <v>42893.70208333333</v>
      </c>
      <c r="I2416" s="86">
        <v>42894.807638888888</v>
      </c>
      <c r="J2416" s="12" t="s">
        <v>20</v>
      </c>
      <c r="K2416" s="70">
        <f t="shared" si="90"/>
        <v>1.1055555555576575</v>
      </c>
      <c r="L2416" s="71">
        <f t="shared" si="91"/>
        <v>1.1055555555576575</v>
      </c>
      <c r="M2416" s="72">
        <f>NETWORKDAYS.INTL(DATE(YEAR(H2416),MONTH(I2416),DAY(H2416)),DATE(YEAR(I2416),MONTH(I2416),DAY(I2416)),1,[1]LISTAFERIADOS!$B$2:$B$194)</f>
        <v>2</v>
      </c>
      <c r="N2416" s="73" t="str">
        <f>CONCATENATE(HOUR(Tabela132[[#This Row],[DATA INICIO]]),":",MINUTE(Tabela132[[#This Row],[DATA INICIO]]))</f>
        <v>16:51</v>
      </c>
    </row>
    <row r="2417" spans="1:14" ht="25.5" hidden="1" x14ac:dyDescent="0.25">
      <c r="A2417" s="63" t="s">
        <v>15</v>
      </c>
      <c r="B2417" s="64" t="s">
        <v>1244</v>
      </c>
      <c r="C2417" s="84"/>
      <c r="D2417" s="66"/>
      <c r="E2417" s="67" t="str">
        <f>CONCATENATE(Tabela132[[#This Row],[TRAMITE_SETOR]],"_Atualiz")</f>
        <v xml:space="preserve"> COPE  _Atualiz</v>
      </c>
      <c r="F2417" s="68" t="s">
        <v>1249</v>
      </c>
      <c r="H2417" s="86">
        <v>42893.70208333333</v>
      </c>
      <c r="I2417" s="86">
        <v>42898.554861111108</v>
      </c>
      <c r="J2417" s="12" t="s">
        <v>20</v>
      </c>
      <c r="K2417" s="70">
        <f t="shared" si="90"/>
        <v>4.8527777777781012</v>
      </c>
      <c r="L2417" s="71">
        <f t="shared" si="91"/>
        <v>4.8527777777781012</v>
      </c>
      <c r="M2417" s="72">
        <f>NETWORKDAYS.INTL(DATE(YEAR(H2417),MONTH(I2417),DAY(H2417)),DATE(YEAR(I2417),MONTH(I2417),DAY(I2417)),1,[1]LISTAFERIADOS!$B$2:$B$194)</f>
        <v>4</v>
      </c>
      <c r="N2417" s="73" t="str">
        <f>CONCATENATE(HOUR(Tabela132[[#This Row],[DATA INICIO]]),":",MINUTE(Tabela132[[#This Row],[DATA INICIO]]))</f>
        <v>16:51</v>
      </c>
    </row>
    <row r="2418" spans="1:14" ht="25.5" hidden="1" x14ac:dyDescent="0.25">
      <c r="A2418" s="63" t="s">
        <v>15</v>
      </c>
      <c r="B2418" s="64" t="s">
        <v>1244</v>
      </c>
      <c r="C2418" s="84"/>
      <c r="D2418" s="66"/>
      <c r="E2418" s="67" t="str">
        <f>CONCATENATE(Tabela132[[#This Row],[TRAMITE_SETOR]],"_Atualiz")</f>
        <v>CSTA_Atualiz</v>
      </c>
      <c r="F2418" s="12" t="s">
        <v>112</v>
      </c>
      <c r="H2418" s="86">
        <v>42898.554861111108</v>
      </c>
      <c r="I2418" s="86">
        <v>42898.63958333333</v>
      </c>
      <c r="J2418" s="12" t="s">
        <v>79</v>
      </c>
      <c r="K2418" s="70">
        <f t="shared" si="90"/>
        <v>8.4722222221898846E-2</v>
      </c>
      <c r="L2418" s="71">
        <f t="shared" si="91"/>
        <v>8.4722222221898846E-2</v>
      </c>
      <c r="M2418" s="72">
        <f>NETWORKDAYS.INTL(DATE(YEAR(H2418),MONTH(I2418),DAY(H2418)),DATE(YEAR(I2418),MONTH(I2418),DAY(I2418)),1,[1]LISTAFERIADOS!$B$2:$B$194)</f>
        <v>1</v>
      </c>
      <c r="N2418" s="73" t="str">
        <f>CONCATENATE(HOUR(Tabela132[[#This Row],[DATA INICIO]]),":",MINUTE(Tabela132[[#This Row],[DATA INICIO]]))</f>
        <v>13:19</v>
      </c>
    </row>
    <row r="2419" spans="1:14" ht="25.5" hidden="1" x14ac:dyDescent="0.25">
      <c r="A2419" s="63" t="s">
        <v>15</v>
      </c>
      <c r="B2419" s="64" t="s">
        <v>1244</v>
      </c>
      <c r="C2419" s="84"/>
      <c r="D2419" s="66"/>
      <c r="E2419" s="67" t="str">
        <f>CONCATENATE(Tabela132[[#This Row],[TRAMITE_SETOR]],"_Atualiz")</f>
        <v>ASG_Atualiz</v>
      </c>
      <c r="F2419" s="12" t="s">
        <v>900</v>
      </c>
      <c r="H2419" s="86">
        <v>42898.63958333333</v>
      </c>
      <c r="I2419" s="86">
        <v>42900.439583333333</v>
      </c>
      <c r="J2419" s="12" t="s">
        <v>1258</v>
      </c>
      <c r="K2419" s="70">
        <f t="shared" si="90"/>
        <v>1.8000000000029104</v>
      </c>
      <c r="L2419" s="71">
        <f t="shared" si="91"/>
        <v>1.8000000000029104</v>
      </c>
      <c r="M2419" s="72">
        <f>NETWORKDAYS.INTL(DATE(YEAR(H2419),MONTH(I2419),DAY(H2419)),DATE(YEAR(I2419),MONTH(I2419),DAY(I2419)),1,[1]LISTAFERIADOS!$B$2:$B$194)</f>
        <v>3</v>
      </c>
      <c r="N2419" s="73" t="str">
        <f>CONCATENATE(HOUR(Tabela132[[#This Row],[DATA INICIO]]),":",MINUTE(Tabela132[[#This Row],[DATA INICIO]]))</f>
        <v>15:21</v>
      </c>
    </row>
    <row r="2420" spans="1:14" ht="25.5" hidden="1" x14ac:dyDescent="0.25">
      <c r="A2420" s="63" t="s">
        <v>15</v>
      </c>
      <c r="B2420" s="64" t="s">
        <v>1244</v>
      </c>
      <c r="C2420" s="84"/>
      <c r="D2420" s="66"/>
      <c r="E2420" s="67" t="str">
        <f>CONCATENATE(Tabela132[[#This Row],[TRAMITE_SETOR]],"_Atualiz")</f>
        <v>CSTA_Atualiz</v>
      </c>
      <c r="F2420" s="12" t="s">
        <v>112</v>
      </c>
      <c r="H2420" s="86">
        <v>42900.439583333333</v>
      </c>
      <c r="I2420" s="86">
        <v>42905.719444444447</v>
      </c>
      <c r="J2420" s="12" t="s">
        <v>1259</v>
      </c>
      <c r="K2420" s="70">
        <f t="shared" si="90"/>
        <v>5.2798611111138598</v>
      </c>
      <c r="L2420" s="71">
        <f t="shared" si="91"/>
        <v>5.2798611111138598</v>
      </c>
      <c r="M2420" s="72">
        <f>NETWORKDAYS.INTL(DATE(YEAR(H2420),MONTH(I2420),DAY(H2420)),DATE(YEAR(I2420),MONTH(I2420),DAY(I2420)),1,[1]LISTAFERIADOS!$B$2:$B$194)</f>
        <v>3</v>
      </c>
      <c r="N2420" s="73" t="str">
        <f>CONCATENATE(HOUR(Tabela132[[#This Row],[DATA INICIO]]),":",MINUTE(Tabela132[[#This Row],[DATA INICIO]]))</f>
        <v>10:33</v>
      </c>
    </row>
    <row r="2421" spans="1:14" ht="25.5" hidden="1" x14ac:dyDescent="0.25">
      <c r="A2421" s="63" t="s">
        <v>15</v>
      </c>
      <c r="B2421" s="64" t="s">
        <v>1244</v>
      </c>
      <c r="C2421" s="84"/>
      <c r="D2421" s="66"/>
      <c r="E2421" s="67" t="str">
        <f>CONCATENATE(Tabela132[[#This Row],[TRAMITE_SETOR]],"_Atualiz")</f>
        <v xml:space="preserve"> SII  _Atualiz</v>
      </c>
      <c r="F2421" s="68" t="s">
        <v>1250</v>
      </c>
      <c r="H2421" s="86">
        <v>42905.719444444447</v>
      </c>
      <c r="I2421" s="86">
        <v>42906.595138888886</v>
      </c>
      <c r="J2421" s="12" t="s">
        <v>20</v>
      </c>
      <c r="K2421" s="70">
        <f t="shared" si="90"/>
        <v>0.87569444443943212</v>
      </c>
      <c r="L2421" s="71">
        <f t="shared" si="91"/>
        <v>0.87569444443943212</v>
      </c>
      <c r="M2421" s="72">
        <f>NETWORKDAYS.INTL(DATE(YEAR(H2421),MONTH(I2421),DAY(H2421)),DATE(YEAR(I2421),MONTH(I2421),DAY(I2421)),1,[1]LISTAFERIADOS!$B$2:$B$194)</f>
        <v>2</v>
      </c>
      <c r="N2421" s="73" t="str">
        <f>CONCATENATE(HOUR(Tabela132[[#This Row],[DATA INICIO]]),":",MINUTE(Tabela132[[#This Row],[DATA INICIO]]))</f>
        <v>17:16</v>
      </c>
    </row>
    <row r="2422" spans="1:14" ht="25.5" hidden="1" x14ac:dyDescent="0.25">
      <c r="A2422" s="63" t="s">
        <v>15</v>
      </c>
      <c r="B2422" s="64" t="s">
        <v>1244</v>
      </c>
      <c r="C2422" s="84"/>
      <c r="D2422" s="66"/>
      <c r="E2422" s="67" t="str">
        <f>CONCATENATE(Tabela132[[#This Row],[TRAMITE_SETOR]],"_Atualiz")</f>
        <v xml:space="preserve"> SLE  _Atualiz</v>
      </c>
      <c r="F2422" s="68" t="s">
        <v>1251</v>
      </c>
      <c r="H2422" s="86">
        <v>42905.719444444447</v>
      </c>
      <c r="I2422" s="86">
        <v>42908.757638888892</v>
      </c>
      <c r="J2422" s="12" t="s">
        <v>20</v>
      </c>
      <c r="K2422" s="70">
        <f t="shared" si="90"/>
        <v>3.0381944444452529</v>
      </c>
      <c r="L2422" s="71">
        <f t="shared" si="91"/>
        <v>3.0381944444452529</v>
      </c>
      <c r="M2422" s="72">
        <f>NETWORKDAYS.INTL(DATE(YEAR(H2422),MONTH(I2422),DAY(H2422)),DATE(YEAR(I2422),MONTH(I2422),DAY(I2422)),1,[1]LISTAFERIADOS!$B$2:$B$194)</f>
        <v>4</v>
      </c>
      <c r="N2422" s="73" t="str">
        <f>CONCATENATE(HOUR(Tabela132[[#This Row],[DATA INICIO]]),":",MINUTE(Tabela132[[#This Row],[DATA INICIO]]))</f>
        <v>17:16</v>
      </c>
    </row>
    <row r="2423" spans="1:14" ht="25.5" hidden="1" x14ac:dyDescent="0.25">
      <c r="A2423" s="63" t="s">
        <v>15</v>
      </c>
      <c r="B2423" s="64" t="s">
        <v>1244</v>
      </c>
      <c r="C2423" s="84"/>
      <c r="D2423" s="66"/>
      <c r="E2423" s="67" t="str">
        <f>CONCATENATE(Tabela132[[#This Row],[TRAMITE_SETOR]],"_Atualiz")</f>
        <v xml:space="preserve"> EJE  _Atualiz</v>
      </c>
      <c r="F2423" s="68" t="s">
        <v>1248</v>
      </c>
      <c r="H2423" s="86">
        <v>42905.719444444447</v>
      </c>
      <c r="I2423" s="86">
        <v>42909.658333333333</v>
      </c>
      <c r="J2423" s="12" t="s">
        <v>20</v>
      </c>
      <c r="K2423" s="70">
        <f t="shared" si="90"/>
        <v>3.9388888888861402</v>
      </c>
      <c r="L2423" s="71">
        <f t="shared" si="91"/>
        <v>3.9388888888861402</v>
      </c>
      <c r="M2423" s="72">
        <f>NETWORKDAYS.INTL(DATE(YEAR(H2423),MONTH(I2423),DAY(H2423)),DATE(YEAR(I2423),MONTH(I2423),DAY(I2423)),1,[1]LISTAFERIADOS!$B$2:$B$194)</f>
        <v>5</v>
      </c>
      <c r="N2423" s="73" t="str">
        <f>CONCATENATE(HOUR(Tabela132[[#This Row],[DATA INICIO]]),":",MINUTE(Tabela132[[#This Row],[DATA INICIO]]))</f>
        <v>17:16</v>
      </c>
    </row>
    <row r="2424" spans="1:14" ht="25.5" hidden="1" x14ac:dyDescent="0.25">
      <c r="A2424" s="63" t="s">
        <v>15</v>
      </c>
      <c r="B2424" s="64" t="s">
        <v>1244</v>
      </c>
      <c r="C2424" s="84"/>
      <c r="D2424" s="66"/>
      <c r="E2424" s="67" t="str">
        <f>CONCATENATE(Tabela132[[#This Row],[TRAMITE_SETOR]],"_Atualiz")</f>
        <v xml:space="preserve"> COPE  _Atualiz</v>
      </c>
      <c r="F2424" s="68" t="s">
        <v>1249</v>
      </c>
      <c r="H2424" s="86">
        <v>42905.719444444447</v>
      </c>
      <c r="I2424" s="86">
        <v>42912.739583333336</v>
      </c>
      <c r="J2424" s="12" t="s">
        <v>20</v>
      </c>
      <c r="K2424" s="70">
        <f t="shared" si="90"/>
        <v>7.0201388888890506</v>
      </c>
      <c r="L2424" s="71">
        <f t="shared" si="91"/>
        <v>7.0201388888890506</v>
      </c>
      <c r="M2424" s="72">
        <f>NETWORKDAYS.INTL(DATE(YEAR(H2424),MONTH(I2424),DAY(H2424)),DATE(YEAR(I2424),MONTH(I2424),DAY(I2424)),1,[1]LISTAFERIADOS!$B$2:$B$194)</f>
        <v>6</v>
      </c>
      <c r="N2424" s="73" t="str">
        <f>CONCATENATE(HOUR(Tabela132[[#This Row],[DATA INICIO]]),":",MINUTE(Tabela132[[#This Row],[DATA INICIO]]))</f>
        <v>17:16</v>
      </c>
    </row>
    <row r="2425" spans="1:14" ht="25.5" hidden="1" x14ac:dyDescent="0.25">
      <c r="A2425" s="63" t="s">
        <v>15</v>
      </c>
      <c r="B2425" s="64" t="s">
        <v>1244</v>
      </c>
      <c r="C2425" s="84"/>
      <c r="D2425" s="66"/>
      <c r="E2425" s="67" t="str">
        <f>CONCATENATE(Tabela132[[#This Row],[TRAMITE_SETOR]],"_Atualiz")</f>
        <v xml:space="preserve"> ASCOM  _Atualiz</v>
      </c>
      <c r="F2425" s="68" t="s">
        <v>1252</v>
      </c>
      <c r="H2425" s="86">
        <v>42905.719444444447</v>
      </c>
      <c r="I2425" s="86">
        <v>42914.561111111114</v>
      </c>
      <c r="J2425" s="12" t="s">
        <v>20</v>
      </c>
      <c r="K2425" s="70">
        <f t="shared" si="90"/>
        <v>8.8416666666671517</v>
      </c>
      <c r="L2425" s="71">
        <f t="shared" si="91"/>
        <v>8.8416666666671517</v>
      </c>
      <c r="M2425" s="72">
        <f>NETWORKDAYS.INTL(DATE(YEAR(H2425),MONTH(I2425),DAY(H2425)),DATE(YEAR(I2425),MONTH(I2425),DAY(I2425)),1,[1]LISTAFERIADOS!$B$2:$B$194)</f>
        <v>8</v>
      </c>
      <c r="N2425" s="73" t="str">
        <f>CONCATENATE(HOUR(Tabela132[[#This Row],[DATA INICIO]]),":",MINUTE(Tabela132[[#This Row],[DATA INICIO]]))</f>
        <v>17:16</v>
      </c>
    </row>
    <row r="2426" spans="1:14" ht="25.5" hidden="1" x14ac:dyDescent="0.25">
      <c r="A2426" s="63" t="s">
        <v>15</v>
      </c>
      <c r="B2426" s="64" t="s">
        <v>1244</v>
      </c>
      <c r="C2426" s="84"/>
      <c r="D2426" s="66"/>
      <c r="E2426" s="67" t="str">
        <f>CONCATENATE(Tabela132[[#This Row],[TRAMITE_SETOR]],"_Atualiz")</f>
        <v>CSTA_Atualiz</v>
      </c>
      <c r="F2426" s="12" t="s">
        <v>112</v>
      </c>
      <c r="H2426" s="86">
        <v>42914.561111111114</v>
      </c>
      <c r="I2426" s="86">
        <v>42915.767361111109</v>
      </c>
      <c r="J2426" s="12" t="s">
        <v>79</v>
      </c>
      <c r="K2426" s="70">
        <f t="shared" si="90"/>
        <v>1.2062499999956344</v>
      </c>
      <c r="L2426" s="71">
        <f t="shared" si="91"/>
        <v>1.2062499999956344</v>
      </c>
      <c r="M2426" s="72">
        <f>NETWORKDAYS.INTL(DATE(YEAR(H2426),MONTH(I2426),DAY(H2426)),DATE(YEAR(I2426),MONTH(I2426),DAY(I2426)),1,[1]LISTAFERIADOS!$B$2:$B$194)</f>
        <v>2</v>
      </c>
      <c r="N2426" s="73" t="str">
        <f>CONCATENATE(HOUR(Tabela132[[#This Row],[DATA INICIO]]),":",MINUTE(Tabela132[[#This Row],[DATA INICIO]]))</f>
        <v>13:28</v>
      </c>
    </row>
    <row r="2427" spans="1:14" ht="25.5" hidden="1" x14ac:dyDescent="0.25">
      <c r="A2427" s="63" t="s">
        <v>15</v>
      </c>
      <c r="B2427" s="64" t="s">
        <v>1244</v>
      </c>
      <c r="C2427" s="84"/>
      <c r="D2427" s="66"/>
      <c r="E2427" s="67" t="str">
        <f>CONCATENATE(Tabela132[[#This Row],[TRAMITE_SETOR]],"_Atualiz")</f>
        <v>ASG_Atualiz</v>
      </c>
      <c r="F2427" s="12" t="s">
        <v>900</v>
      </c>
      <c r="H2427" s="86">
        <v>42915.767361111109</v>
      </c>
      <c r="I2427" s="86">
        <v>42976.511111111111</v>
      </c>
      <c r="J2427" s="12" t="s">
        <v>1260</v>
      </c>
      <c r="K2427" s="70">
        <f t="shared" si="90"/>
        <v>60.743750000001455</v>
      </c>
      <c r="L2427" s="71">
        <f t="shared" si="91"/>
        <v>60.743750000001455</v>
      </c>
      <c r="M2427" s="72">
        <f>NETWORKDAYS.INTL(DATE(YEAR(H2427),MONTH(I2427),DAY(H2427)),DATE(YEAR(I2427),MONTH(I2427),DAY(I2427)),1,[1]LISTAFERIADOS!$B$2:$B$194)</f>
        <v>1</v>
      </c>
      <c r="N2427" s="73" t="str">
        <f>CONCATENATE(HOUR(Tabela132[[#This Row],[DATA INICIO]]),":",MINUTE(Tabela132[[#This Row],[DATA INICIO]]))</f>
        <v>18:25</v>
      </c>
    </row>
    <row r="2428" spans="1:14" ht="25.5" hidden="1" x14ac:dyDescent="0.25">
      <c r="A2428" s="63" t="s">
        <v>15</v>
      </c>
      <c r="B2428" s="64" t="s">
        <v>1261</v>
      </c>
      <c r="C2428" s="84"/>
      <c r="D2428" s="66"/>
      <c r="E2428" s="67" t="str">
        <f>CONCATENATE(Tabela132[[#This Row],[TRAMITE_SETOR]],"_Atualiz")</f>
        <v>CSTA_Atualiz</v>
      </c>
      <c r="F2428" s="12" t="s">
        <v>112</v>
      </c>
      <c r="H2428" s="12" t="s">
        <v>20</v>
      </c>
      <c r="I2428" s="86">
        <v>43138.679166666669</v>
      </c>
      <c r="J2428" s="12" t="s">
        <v>20</v>
      </c>
      <c r="K2428" s="70">
        <f t="shared" ref="K2428:K2430" si="92">IF(OR(H2428="-",I2428="-"),0,I2428-H2428)</f>
        <v>0</v>
      </c>
      <c r="L2428" s="71">
        <f t="shared" ref="L2428:L2430" si="93">K2428</f>
        <v>0</v>
      </c>
      <c r="M2428" s="72" t="e">
        <f>NETWORKDAYS.INTL(DATE(YEAR(H2428),MONTH(I2428),DAY(H2428)),DATE(YEAR(I2428),MONTH(I2428),DAY(I2428)),1,[1]LISTAFERIADOS!$B$2:$B$194)</f>
        <v>#VALUE!</v>
      </c>
      <c r="N2428" s="73" t="e">
        <f>CONCATENATE(HOUR(Tabela132[[#This Row],[DATA INICIO]]),":",MINUTE(Tabela132[[#This Row],[DATA INICIO]]))</f>
        <v>#VALUE!</v>
      </c>
    </row>
    <row r="2429" spans="1:14" ht="25.5" hidden="1" x14ac:dyDescent="0.25">
      <c r="A2429" s="63" t="s">
        <v>15</v>
      </c>
      <c r="B2429" s="64" t="s">
        <v>1261</v>
      </c>
      <c r="C2429" s="84"/>
      <c r="D2429" s="66"/>
      <c r="E2429" s="67" t="str">
        <f>CONCATENATE(Tabela132[[#This Row],[TRAMITE_SETOR]],"_Atualiz")</f>
        <v>SECGS_Atualiz</v>
      </c>
      <c r="F2429" s="12" t="s">
        <v>115</v>
      </c>
      <c r="H2429" s="86">
        <v>43138.679166666669</v>
      </c>
      <c r="I2429" s="86">
        <v>43149.84375</v>
      </c>
      <c r="J2429" s="12" t="s">
        <v>1262</v>
      </c>
      <c r="K2429" s="70">
        <f t="shared" si="92"/>
        <v>11.164583333331393</v>
      </c>
      <c r="L2429" s="71">
        <f t="shared" si="93"/>
        <v>11.164583333331393</v>
      </c>
      <c r="M2429" s="72">
        <f>NETWORKDAYS.INTL(DATE(YEAR(H2429),MONTH(I2429),DAY(H2429)),DATE(YEAR(I2429),MONTH(I2429),DAY(I2429)),1,[1]LISTAFERIADOS!$B$2:$B$194)</f>
        <v>8</v>
      </c>
      <c r="N2429" s="73" t="str">
        <f>CONCATENATE(HOUR(Tabela132[[#This Row],[DATA INICIO]]),":",MINUTE(Tabela132[[#This Row],[DATA INICIO]]))</f>
        <v>16:18</v>
      </c>
    </row>
    <row r="2430" spans="1:14" ht="25.5" hidden="1" x14ac:dyDescent="0.25">
      <c r="A2430" s="63" t="s">
        <v>15</v>
      </c>
      <c r="B2430" s="64" t="s">
        <v>1261</v>
      </c>
      <c r="C2430" s="84"/>
      <c r="D2430" s="66"/>
      <c r="E2430" s="67" t="str">
        <f>CONCATENATE(Tabela132[[#This Row],[TRAMITE_SETOR]],"_Atualiz")</f>
        <v>CSTA_Atualiz</v>
      </c>
      <c r="F2430" s="12" t="s">
        <v>112</v>
      </c>
      <c r="H2430" s="86">
        <v>43149.84375</v>
      </c>
      <c r="I2430" s="86">
        <v>43150.680555555555</v>
      </c>
      <c r="J2430" s="12" t="s">
        <v>1263</v>
      </c>
      <c r="K2430" s="70">
        <f t="shared" si="92"/>
        <v>0.83680555555474712</v>
      </c>
      <c r="L2430" s="71">
        <f t="shared" si="93"/>
        <v>0.83680555555474712</v>
      </c>
      <c r="M2430" s="72">
        <f>NETWORKDAYS.INTL(DATE(YEAR(H2430),MONTH(I2430),DAY(H2430)),DATE(YEAR(I2430),MONTH(I2430),DAY(I2430)),1,[1]LISTAFERIADOS!$B$2:$B$194)</f>
        <v>1</v>
      </c>
      <c r="N2430" s="73" t="str">
        <f>CONCATENATE(HOUR(Tabela132[[#This Row],[DATA INICIO]]),":",MINUTE(Tabela132[[#This Row],[DATA INICIO]]))</f>
        <v>20:15</v>
      </c>
    </row>
    <row r="2431" spans="1:14" ht="25.5" hidden="1" x14ac:dyDescent="0.25">
      <c r="A2431" s="63" t="s">
        <v>15</v>
      </c>
      <c r="B2431" s="64" t="s">
        <v>1264</v>
      </c>
      <c r="C2431" s="65" t="s">
        <v>222</v>
      </c>
      <c r="D2431" s="66"/>
      <c r="E2431" s="67" t="str">
        <f>CONCATENATE(Tabela132[[#This Row],[TRAMITE_SETOR]],"_Atualiz")</f>
        <v>ASG_Atualiz</v>
      </c>
      <c r="F2431" s="12" t="s">
        <v>900</v>
      </c>
      <c r="H2431" s="12" t="s">
        <v>20</v>
      </c>
      <c r="I2431" s="86">
        <v>42984.499305555553</v>
      </c>
      <c r="J2431" s="12" t="s">
        <v>20</v>
      </c>
      <c r="K2431" s="70">
        <f t="shared" ref="K2431:K2471" si="94">IF(OR(H2431="-",I2431="-"),0,I2431-H2431)</f>
        <v>0</v>
      </c>
      <c r="L2431" s="71">
        <f t="shared" ref="L2431:L2471" si="95">K2431</f>
        <v>0</v>
      </c>
      <c r="M2431" s="72" t="e">
        <f>NETWORKDAYS.INTL(DATE(YEAR(H2431),MONTH(I2431),DAY(H2431)),DATE(YEAR(I2431),MONTH(I2431),DAY(I2431)),1,[1]LISTAFERIADOS!$B$2:$B$194)</f>
        <v>#VALUE!</v>
      </c>
      <c r="N2431" s="73" t="e">
        <f>CONCATENATE(HOUR(Tabela132[[#This Row],[DATA INICIO]]),":",MINUTE(Tabela132[[#This Row],[DATA INICIO]]))</f>
        <v>#VALUE!</v>
      </c>
    </row>
    <row r="2432" spans="1:14" ht="25.5" hidden="1" x14ac:dyDescent="0.25">
      <c r="A2432" s="63" t="s">
        <v>15</v>
      </c>
      <c r="B2432" s="64" t="s">
        <v>1264</v>
      </c>
      <c r="C2432" s="65" t="s">
        <v>222</v>
      </c>
      <c r="D2432" s="66"/>
      <c r="E2432" s="67" t="str">
        <f>CONCATENATE(Tabela132[[#This Row],[TRAMITE_SETOR]],"_Atualiz")</f>
        <v>SEO  _Atualiz</v>
      </c>
      <c r="F2432" s="68" t="s">
        <v>1265</v>
      </c>
      <c r="H2432" s="86">
        <v>42984.499305555553</v>
      </c>
      <c r="I2432" s="86">
        <v>42984.652083333334</v>
      </c>
      <c r="J2432" s="12" t="s">
        <v>1242</v>
      </c>
      <c r="K2432" s="70">
        <f t="shared" si="94"/>
        <v>0.15277777778101154</v>
      </c>
      <c r="L2432" s="71">
        <f t="shared" si="95"/>
        <v>0.15277777778101154</v>
      </c>
      <c r="M2432" s="72">
        <f>NETWORKDAYS.INTL(DATE(YEAR(H2432),MONTH(I2432),DAY(H2432)),DATE(YEAR(I2432),MONTH(I2432),DAY(I2432)),1,[1]LISTAFERIADOS!$B$2:$B$194)</f>
        <v>1</v>
      </c>
      <c r="N2432" s="73" t="str">
        <f>CONCATENATE(HOUR(Tabela132[[#This Row],[DATA INICIO]]),":",MINUTE(Tabela132[[#This Row],[DATA INICIO]]))</f>
        <v>11:59</v>
      </c>
    </row>
    <row r="2433" spans="1:14" ht="25.5" hidden="1" x14ac:dyDescent="0.25">
      <c r="A2433" s="63" t="s">
        <v>15</v>
      </c>
      <c r="B2433" s="64" t="s">
        <v>1264</v>
      </c>
      <c r="C2433" s="65" t="s">
        <v>222</v>
      </c>
      <c r="D2433" s="66"/>
      <c r="E2433" s="67" t="str">
        <f>CONCATENATE(Tabela132[[#This Row],[TRAMITE_SETOR]],"_Atualiz")</f>
        <v>CSTA_Atualiz</v>
      </c>
      <c r="F2433" s="12" t="s">
        <v>112</v>
      </c>
      <c r="H2433" s="86">
        <v>42984.652083333334</v>
      </c>
      <c r="I2433" s="86">
        <v>42989.595138888886</v>
      </c>
      <c r="J2433" s="12" t="s">
        <v>1272</v>
      </c>
      <c r="K2433" s="70">
        <f t="shared" si="94"/>
        <v>4.9430555555518367</v>
      </c>
      <c r="L2433" s="71">
        <f t="shared" si="95"/>
        <v>4.9430555555518367</v>
      </c>
      <c r="M2433" s="72">
        <f>NETWORKDAYS.INTL(DATE(YEAR(H2433),MONTH(I2433),DAY(H2433)),DATE(YEAR(I2433),MONTH(I2433),DAY(I2433)),1,[1]LISTAFERIADOS!$B$2:$B$194)</f>
        <v>2</v>
      </c>
      <c r="N2433" s="73" t="str">
        <f>CONCATENATE(HOUR(Tabela132[[#This Row],[DATA INICIO]]),":",MINUTE(Tabela132[[#This Row],[DATA INICIO]]))</f>
        <v>15:39</v>
      </c>
    </row>
    <row r="2434" spans="1:14" ht="25.5" hidden="1" x14ac:dyDescent="0.25">
      <c r="A2434" s="63" t="s">
        <v>15</v>
      </c>
      <c r="B2434" s="64" t="s">
        <v>1264</v>
      </c>
      <c r="C2434" s="65" t="s">
        <v>222</v>
      </c>
      <c r="D2434" s="66"/>
      <c r="E2434" s="67" t="str">
        <f>CONCATENATE(Tabela132[[#This Row],[TRAMITE_SETOR]],"_Atualiz")</f>
        <v>SEO  _Atualiz</v>
      </c>
      <c r="F2434" s="68" t="s">
        <v>1265</v>
      </c>
      <c r="H2434" s="86">
        <v>42989.595138888886</v>
      </c>
      <c r="I2434" s="86">
        <v>42989.652777777781</v>
      </c>
      <c r="J2434" s="12" t="s">
        <v>1242</v>
      </c>
      <c r="K2434" s="70">
        <f t="shared" si="94"/>
        <v>5.7638888894871343E-2</v>
      </c>
      <c r="L2434" s="71">
        <f t="shared" si="95"/>
        <v>5.7638888894871343E-2</v>
      </c>
      <c r="M2434" s="72">
        <f>NETWORKDAYS.INTL(DATE(YEAR(H2434),MONTH(I2434),DAY(H2434)),DATE(YEAR(I2434),MONTH(I2434),DAY(I2434)),1,[1]LISTAFERIADOS!$B$2:$B$194)</f>
        <v>1</v>
      </c>
      <c r="N2434" s="73" t="str">
        <f>CONCATENATE(HOUR(Tabela132[[#This Row],[DATA INICIO]]),":",MINUTE(Tabela132[[#This Row],[DATA INICIO]]))</f>
        <v>14:17</v>
      </c>
    </row>
    <row r="2435" spans="1:14" ht="25.5" hidden="1" x14ac:dyDescent="0.25">
      <c r="A2435" s="63" t="s">
        <v>15</v>
      </c>
      <c r="B2435" s="64" t="s">
        <v>1264</v>
      </c>
      <c r="C2435" s="65" t="s">
        <v>222</v>
      </c>
      <c r="D2435" s="66"/>
      <c r="E2435" s="67" t="str">
        <f>CONCATENATE(Tabela132[[#This Row],[TRAMITE_SETOR]],"_Atualiz")</f>
        <v>SPCF  _Atualiz</v>
      </c>
      <c r="F2435" s="68" t="s">
        <v>1266</v>
      </c>
      <c r="H2435" s="86">
        <v>42989.652777777781</v>
      </c>
      <c r="I2435" s="86">
        <v>42989.729861111111</v>
      </c>
      <c r="J2435" s="12" t="s">
        <v>1128</v>
      </c>
      <c r="K2435" s="70">
        <f t="shared" si="94"/>
        <v>7.7083333329937886E-2</v>
      </c>
      <c r="L2435" s="71">
        <f t="shared" si="95"/>
        <v>7.7083333329937886E-2</v>
      </c>
      <c r="M2435" s="72">
        <f>NETWORKDAYS.INTL(DATE(YEAR(H2435),MONTH(I2435),DAY(H2435)),DATE(YEAR(I2435),MONTH(I2435),DAY(I2435)),1,[1]LISTAFERIADOS!$B$2:$B$194)</f>
        <v>1</v>
      </c>
      <c r="N2435" s="73" t="str">
        <f>CONCATENATE(HOUR(Tabela132[[#This Row],[DATA INICIO]]),":",MINUTE(Tabela132[[#This Row],[DATA INICIO]]))</f>
        <v>15:40</v>
      </c>
    </row>
    <row r="2436" spans="1:14" ht="25.5" hidden="1" x14ac:dyDescent="0.25">
      <c r="A2436" s="63" t="s">
        <v>15</v>
      </c>
      <c r="B2436" s="64" t="s">
        <v>1264</v>
      </c>
      <c r="C2436" s="65" t="s">
        <v>222</v>
      </c>
      <c r="D2436" s="66"/>
      <c r="E2436" s="67" t="str">
        <f>CONCATENATE(Tabela132[[#This Row],[TRAMITE_SETOR]],"_Atualiz")</f>
        <v>GABCFIC  _Atualiz</v>
      </c>
      <c r="F2436" s="68" t="s">
        <v>1267</v>
      </c>
      <c r="H2436" s="86">
        <v>42989.729861111111</v>
      </c>
      <c r="I2436" s="86">
        <v>42990.71597222222</v>
      </c>
      <c r="J2436" s="12" t="s">
        <v>1243</v>
      </c>
      <c r="K2436" s="70">
        <f t="shared" si="94"/>
        <v>0.98611111110949423</v>
      </c>
      <c r="L2436" s="71">
        <f t="shared" si="95"/>
        <v>0.98611111110949423</v>
      </c>
      <c r="M2436" s="72">
        <f>NETWORKDAYS.INTL(DATE(YEAR(H2436),MONTH(I2436),DAY(H2436)),DATE(YEAR(I2436),MONTH(I2436),DAY(I2436)),1,[1]LISTAFERIADOS!$B$2:$B$194)</f>
        <v>2</v>
      </c>
      <c r="N2436" s="73" t="str">
        <f>CONCATENATE(HOUR(Tabela132[[#This Row],[DATA INICIO]]),":",MINUTE(Tabela132[[#This Row],[DATA INICIO]]))</f>
        <v>17:31</v>
      </c>
    </row>
    <row r="2437" spans="1:14" ht="25.5" hidden="1" x14ac:dyDescent="0.25">
      <c r="A2437" s="63" t="s">
        <v>15</v>
      </c>
      <c r="B2437" s="64" t="s">
        <v>1264</v>
      </c>
      <c r="C2437" s="65" t="s">
        <v>222</v>
      </c>
      <c r="D2437" s="66"/>
      <c r="E2437" s="67" t="str">
        <f>CONCATENATE(Tabela132[[#This Row],[TRAMITE_SETOR]],"_Atualiz")</f>
        <v>SPCF  _Atualiz</v>
      </c>
      <c r="F2437" s="68" t="s">
        <v>1266</v>
      </c>
      <c r="H2437" s="86">
        <v>42990.71597222222</v>
      </c>
      <c r="I2437" s="86">
        <v>42991.809027777781</v>
      </c>
      <c r="J2437" s="12" t="s">
        <v>1273</v>
      </c>
      <c r="K2437" s="70">
        <f t="shared" si="94"/>
        <v>1.0930555555605679</v>
      </c>
      <c r="L2437" s="71">
        <f t="shared" si="95"/>
        <v>1.0930555555605679</v>
      </c>
      <c r="M2437" s="72">
        <f>NETWORKDAYS.INTL(DATE(YEAR(H2437),MONTH(I2437),DAY(H2437)),DATE(YEAR(I2437),MONTH(I2437),DAY(I2437)),1,[1]LISTAFERIADOS!$B$2:$B$194)</f>
        <v>2</v>
      </c>
      <c r="N2437" s="73" t="str">
        <f>CONCATENATE(HOUR(Tabela132[[#This Row],[DATA INICIO]]),":",MINUTE(Tabela132[[#This Row],[DATA INICIO]]))</f>
        <v>17:11</v>
      </c>
    </row>
    <row r="2438" spans="1:14" ht="25.5" hidden="1" x14ac:dyDescent="0.25">
      <c r="A2438" s="63" t="s">
        <v>15</v>
      </c>
      <c r="B2438" s="64" t="s">
        <v>1264</v>
      </c>
      <c r="C2438" s="65" t="s">
        <v>222</v>
      </c>
      <c r="D2438" s="66"/>
      <c r="E2438" s="67" t="str">
        <f>CONCATENATE(Tabela132[[#This Row],[TRAMITE_SETOR]],"_Atualiz")</f>
        <v>CFIC  _Atualiz</v>
      </c>
      <c r="F2438" s="68" t="s">
        <v>1268</v>
      </c>
      <c r="H2438" s="86">
        <v>42991.809027777781</v>
      </c>
      <c r="I2438" s="86">
        <v>42991.811111111114</v>
      </c>
      <c r="J2438" s="12" t="s">
        <v>1274</v>
      </c>
      <c r="K2438" s="70">
        <f t="shared" si="94"/>
        <v>2.0833333328482695E-3</v>
      </c>
      <c r="L2438" s="71">
        <f t="shared" si="95"/>
        <v>2.0833333328482695E-3</v>
      </c>
      <c r="M2438" s="72">
        <f>NETWORKDAYS.INTL(DATE(YEAR(H2438),MONTH(I2438),DAY(H2438)),DATE(YEAR(I2438),MONTH(I2438),DAY(I2438)),1,[1]LISTAFERIADOS!$B$2:$B$194)</f>
        <v>1</v>
      </c>
      <c r="N2438" s="73" t="str">
        <f>CONCATENATE(HOUR(Tabela132[[#This Row],[DATA INICIO]]),":",MINUTE(Tabela132[[#This Row],[DATA INICIO]]))</f>
        <v>19:25</v>
      </c>
    </row>
    <row r="2439" spans="1:14" ht="25.5" hidden="1" x14ac:dyDescent="0.25">
      <c r="A2439" s="63" t="s">
        <v>15</v>
      </c>
      <c r="B2439" s="64" t="s">
        <v>1264</v>
      </c>
      <c r="C2439" s="65" t="s">
        <v>222</v>
      </c>
      <c r="D2439" s="66"/>
      <c r="E2439" s="67" t="str">
        <f>CONCATENATE(Tabela132[[#This Row],[TRAMITE_SETOR]],"_Atualiz")</f>
        <v>SAEF  _Atualiz</v>
      </c>
      <c r="F2439" s="68" t="s">
        <v>1269</v>
      </c>
      <c r="H2439" s="86">
        <v>42991.811111111114</v>
      </c>
      <c r="I2439" s="86">
        <v>42992.587500000001</v>
      </c>
      <c r="J2439" s="12" t="s">
        <v>1124</v>
      </c>
      <c r="K2439" s="70">
        <f t="shared" si="94"/>
        <v>0.77638888888759539</v>
      </c>
      <c r="L2439" s="71">
        <f t="shared" si="95"/>
        <v>0.77638888888759539</v>
      </c>
      <c r="M2439" s="72">
        <f>NETWORKDAYS.INTL(DATE(YEAR(H2439),MONTH(I2439),DAY(H2439)),DATE(YEAR(I2439),MONTH(I2439),DAY(I2439)),1,[1]LISTAFERIADOS!$B$2:$B$194)</f>
        <v>2</v>
      </c>
      <c r="N2439" s="73" t="str">
        <f>CONCATENATE(HOUR(Tabela132[[#This Row],[DATA INICIO]]),":",MINUTE(Tabela132[[#This Row],[DATA INICIO]]))</f>
        <v>19:28</v>
      </c>
    </row>
    <row r="2440" spans="1:14" ht="25.5" hidden="1" x14ac:dyDescent="0.25">
      <c r="A2440" s="63" t="s">
        <v>15</v>
      </c>
      <c r="B2440" s="64" t="s">
        <v>1264</v>
      </c>
      <c r="C2440" s="65" t="s">
        <v>222</v>
      </c>
      <c r="D2440" s="66"/>
      <c r="E2440" s="67" t="str">
        <f>CONCATENATE(Tabela132[[#This Row],[TRAMITE_SETOR]],"_Atualiz")</f>
        <v xml:space="preserve"> SCL  _Atualiz</v>
      </c>
      <c r="F2440" s="68" t="s">
        <v>1270</v>
      </c>
      <c r="H2440" s="86">
        <v>42992.587500000001</v>
      </c>
      <c r="I2440" s="86">
        <v>42992.684027777781</v>
      </c>
      <c r="J2440" s="12" t="s">
        <v>1275</v>
      </c>
      <c r="K2440" s="70">
        <f t="shared" si="94"/>
        <v>9.6527777779556345E-2</v>
      </c>
      <c r="L2440" s="71">
        <f t="shared" si="95"/>
        <v>9.6527777779556345E-2</v>
      </c>
      <c r="M2440" s="72">
        <f>NETWORKDAYS.INTL(DATE(YEAR(H2440),MONTH(I2440),DAY(H2440)),DATE(YEAR(I2440),MONTH(I2440),DAY(I2440)),1,[1]LISTAFERIADOS!$B$2:$B$194)</f>
        <v>1</v>
      </c>
      <c r="N2440" s="73" t="str">
        <f>CONCATENATE(HOUR(Tabela132[[#This Row],[DATA INICIO]]),":",MINUTE(Tabela132[[#This Row],[DATA INICIO]]))</f>
        <v>14:6</v>
      </c>
    </row>
    <row r="2441" spans="1:14" ht="25.5" hidden="1" x14ac:dyDescent="0.25">
      <c r="A2441" s="63" t="s">
        <v>15</v>
      </c>
      <c r="B2441" s="64" t="s">
        <v>1264</v>
      </c>
      <c r="C2441" s="65" t="s">
        <v>222</v>
      </c>
      <c r="D2441" s="66"/>
      <c r="E2441" s="67" t="str">
        <f>CONCATENATE(Tabela132[[#This Row],[TRAMITE_SETOR]],"_Atualiz")</f>
        <v>CSTA_Atualiz</v>
      </c>
      <c r="F2441" s="12" t="s">
        <v>112</v>
      </c>
      <c r="H2441" s="86">
        <v>42992.684027777781</v>
      </c>
      <c r="I2441" s="86">
        <v>43012.603472222225</v>
      </c>
      <c r="J2441" s="12" t="s">
        <v>325</v>
      </c>
      <c r="K2441" s="70">
        <f t="shared" si="94"/>
        <v>19.919444444443798</v>
      </c>
      <c r="L2441" s="71">
        <f t="shared" si="95"/>
        <v>19.919444444443798</v>
      </c>
      <c r="M2441" s="72">
        <f>NETWORKDAYS.INTL(DATE(YEAR(H2441),MONTH(I2441),DAY(H2441)),DATE(YEAR(I2441),MONTH(I2441),DAY(I2441)),1,[1]LISTAFERIADOS!$B$2:$B$194)</f>
        <v>-7</v>
      </c>
      <c r="N2441" s="73" t="str">
        <f>CONCATENATE(HOUR(Tabela132[[#This Row],[DATA INICIO]]),":",MINUTE(Tabela132[[#This Row],[DATA INICIO]]))</f>
        <v>16:25</v>
      </c>
    </row>
    <row r="2442" spans="1:14" ht="25.5" hidden="1" x14ac:dyDescent="0.25">
      <c r="A2442" s="63" t="s">
        <v>15</v>
      </c>
      <c r="B2442" s="64" t="s">
        <v>1264</v>
      </c>
      <c r="C2442" s="65" t="s">
        <v>222</v>
      </c>
      <c r="D2442" s="66"/>
      <c r="E2442" s="67" t="str">
        <f>CONCATENATE(Tabela132[[#This Row],[TRAMITE_SETOR]],"_Atualiz")</f>
        <v xml:space="preserve"> SEO  _Atualiz</v>
      </c>
      <c r="F2442" s="68" t="s">
        <v>1178</v>
      </c>
      <c r="H2442" s="86">
        <v>43012.603472222225</v>
      </c>
      <c r="I2442" s="86">
        <v>43012.765972222223</v>
      </c>
      <c r="J2442" s="12" t="s">
        <v>1242</v>
      </c>
      <c r="K2442" s="70">
        <f t="shared" si="94"/>
        <v>0.16249999999854481</v>
      </c>
      <c r="L2442" s="71">
        <f t="shared" si="95"/>
        <v>0.16249999999854481</v>
      </c>
      <c r="M2442" s="72">
        <f>NETWORKDAYS.INTL(DATE(YEAR(H2442),MONTH(I2442),DAY(H2442)),DATE(YEAR(I2442),MONTH(I2442),DAY(I2442)),1,[1]LISTAFERIADOS!$B$2:$B$194)</f>
        <v>1</v>
      </c>
      <c r="N2442" s="73" t="str">
        <f>CONCATENATE(HOUR(Tabela132[[#This Row],[DATA INICIO]]),":",MINUTE(Tabela132[[#This Row],[DATA INICIO]]))</f>
        <v>14:29</v>
      </c>
    </row>
    <row r="2443" spans="1:14" ht="25.5" hidden="1" x14ac:dyDescent="0.25">
      <c r="A2443" s="63" t="s">
        <v>15</v>
      </c>
      <c r="B2443" s="64" t="s">
        <v>1264</v>
      </c>
      <c r="C2443" s="65" t="s">
        <v>222</v>
      </c>
      <c r="D2443" s="66"/>
      <c r="E2443" s="67" t="str">
        <f>CONCATENATE(Tabela132[[#This Row],[TRAMITE_SETOR]],"_Atualiz")</f>
        <v xml:space="preserve"> SPCF  _Atualiz</v>
      </c>
      <c r="F2443" s="68" t="s">
        <v>1228</v>
      </c>
      <c r="H2443" s="86">
        <v>43012.765972222223</v>
      </c>
      <c r="I2443" s="86">
        <v>43013.671527777777</v>
      </c>
      <c r="J2443" s="12" t="s">
        <v>1276</v>
      </c>
      <c r="K2443" s="70">
        <f t="shared" si="94"/>
        <v>0.90555555555329192</v>
      </c>
      <c r="L2443" s="71">
        <f t="shared" si="95"/>
        <v>0.90555555555329192</v>
      </c>
      <c r="M2443" s="72">
        <f>NETWORKDAYS.INTL(DATE(YEAR(H2443),MONTH(I2443),DAY(H2443)),DATE(YEAR(I2443),MONTH(I2443),DAY(I2443)),1,[1]LISTAFERIADOS!$B$2:$B$194)</f>
        <v>2</v>
      </c>
      <c r="N2443" s="73" t="str">
        <f>CONCATENATE(HOUR(Tabela132[[#This Row],[DATA INICIO]]),":",MINUTE(Tabela132[[#This Row],[DATA INICIO]]))</f>
        <v>18:23</v>
      </c>
    </row>
    <row r="2444" spans="1:14" ht="25.5" hidden="1" x14ac:dyDescent="0.25">
      <c r="A2444" s="63" t="s">
        <v>15</v>
      </c>
      <c r="B2444" s="64" t="s">
        <v>1264</v>
      </c>
      <c r="C2444" s="65" t="s">
        <v>222</v>
      </c>
      <c r="D2444" s="66"/>
      <c r="E2444" s="67" t="str">
        <f>CONCATENATE(Tabela132[[#This Row],[TRAMITE_SETOR]],"_Atualiz")</f>
        <v xml:space="preserve"> CFIC  _Atualiz</v>
      </c>
      <c r="F2444" s="68" t="s">
        <v>1229</v>
      </c>
      <c r="H2444" s="86">
        <v>43013.671527777777</v>
      </c>
      <c r="I2444" s="86">
        <v>43013.78402777778</v>
      </c>
      <c r="J2444" s="12" t="s">
        <v>1277</v>
      </c>
      <c r="K2444" s="70">
        <f t="shared" si="94"/>
        <v>0.11250000000291038</v>
      </c>
      <c r="L2444" s="71">
        <f t="shared" si="95"/>
        <v>0.11250000000291038</v>
      </c>
      <c r="M2444" s="72">
        <f>NETWORKDAYS.INTL(DATE(YEAR(H2444),MONTH(I2444),DAY(H2444)),DATE(YEAR(I2444),MONTH(I2444),DAY(I2444)),1,[1]LISTAFERIADOS!$B$2:$B$194)</f>
        <v>1</v>
      </c>
      <c r="N2444" s="73" t="str">
        <f>CONCATENATE(HOUR(Tabela132[[#This Row],[DATA INICIO]]),":",MINUTE(Tabela132[[#This Row],[DATA INICIO]]))</f>
        <v>16:7</v>
      </c>
    </row>
    <row r="2445" spans="1:14" ht="25.5" hidden="1" x14ac:dyDescent="0.25">
      <c r="A2445" s="63" t="s">
        <v>15</v>
      </c>
      <c r="B2445" s="64" t="s">
        <v>1264</v>
      </c>
      <c r="C2445" s="65" t="s">
        <v>222</v>
      </c>
      <c r="D2445" s="66"/>
      <c r="E2445" s="67" t="str">
        <f>CONCATENATE(Tabela132[[#This Row],[TRAMITE_SETOR]],"_Atualiz")</f>
        <v xml:space="preserve"> SEF  _Atualiz</v>
      </c>
      <c r="F2445" s="68" t="s">
        <v>1271</v>
      </c>
      <c r="H2445" s="86">
        <v>43013.78402777778</v>
      </c>
      <c r="I2445" s="86">
        <v>43014.543749999997</v>
      </c>
      <c r="J2445" s="12" t="s">
        <v>1124</v>
      </c>
      <c r="K2445" s="70">
        <f t="shared" si="94"/>
        <v>0.75972222221753327</v>
      </c>
      <c r="L2445" s="71">
        <f t="shared" si="95"/>
        <v>0.75972222221753327</v>
      </c>
      <c r="M2445" s="72">
        <f>NETWORKDAYS.INTL(DATE(YEAR(H2445),MONTH(I2445),DAY(H2445)),DATE(YEAR(I2445),MONTH(I2445),DAY(I2445)),1,[1]LISTAFERIADOS!$B$2:$B$194)</f>
        <v>2</v>
      </c>
      <c r="N2445" s="73" t="str">
        <f>CONCATENATE(HOUR(Tabela132[[#This Row],[DATA INICIO]]),":",MINUTE(Tabela132[[#This Row],[DATA INICIO]]))</f>
        <v>18:49</v>
      </c>
    </row>
    <row r="2446" spans="1:14" ht="25.5" hidden="1" x14ac:dyDescent="0.25">
      <c r="A2446" s="63" t="s">
        <v>15</v>
      </c>
      <c r="B2446" s="64" t="s">
        <v>1264</v>
      </c>
      <c r="C2446" s="65" t="s">
        <v>222</v>
      </c>
      <c r="D2446" s="66"/>
      <c r="E2446" s="67" t="str">
        <f>CONCATENATE(Tabela132[[#This Row],[TRAMITE_SETOR]],"_Atualiz")</f>
        <v>CSTA_Atualiz</v>
      </c>
      <c r="F2446" s="12" t="s">
        <v>112</v>
      </c>
      <c r="H2446" s="86">
        <v>43014.543749999997</v>
      </c>
      <c r="I2446" s="86">
        <v>43046.732638888891</v>
      </c>
      <c r="J2446" s="12" t="s">
        <v>1278</v>
      </c>
      <c r="K2446" s="70">
        <f t="shared" si="94"/>
        <v>32.188888888893416</v>
      </c>
      <c r="L2446" s="71">
        <f t="shared" si="95"/>
        <v>32.188888888893416</v>
      </c>
      <c r="M2446" s="72">
        <f>NETWORKDAYS.INTL(DATE(YEAR(H2446),MONTH(I2446),DAY(H2446)),DATE(YEAR(I2446),MONTH(I2446),DAY(I2446)),1,[1]LISTAFERIADOS!$B$2:$B$194)</f>
        <v>2</v>
      </c>
      <c r="N2446" s="73" t="str">
        <f>CONCATENATE(HOUR(Tabela132[[#This Row],[DATA INICIO]]),":",MINUTE(Tabela132[[#This Row],[DATA INICIO]]))</f>
        <v>13:3</v>
      </c>
    </row>
    <row r="2447" spans="1:14" ht="25.5" hidden="1" x14ac:dyDescent="0.25">
      <c r="A2447" s="63" t="s">
        <v>15</v>
      </c>
      <c r="B2447" s="64" t="s">
        <v>1264</v>
      </c>
      <c r="C2447" s="65" t="s">
        <v>222</v>
      </c>
      <c r="D2447" s="66"/>
      <c r="E2447" s="67" t="str">
        <f>CONCATENATE(Tabela132[[#This Row],[TRAMITE_SETOR]],"_Atualiz")</f>
        <v xml:space="preserve"> SEO  _Atualiz</v>
      </c>
      <c r="F2447" s="68" t="s">
        <v>1178</v>
      </c>
      <c r="H2447" s="86">
        <v>43046.732638888891</v>
      </c>
      <c r="I2447" s="86">
        <v>43046.788888888892</v>
      </c>
      <c r="J2447" s="12" t="s">
        <v>1279</v>
      </c>
      <c r="K2447" s="70">
        <f t="shared" si="94"/>
        <v>5.6250000001455192E-2</v>
      </c>
      <c r="L2447" s="71">
        <f t="shared" si="95"/>
        <v>5.6250000001455192E-2</v>
      </c>
      <c r="M2447" s="72">
        <f>NETWORKDAYS.INTL(DATE(YEAR(H2447),MONTH(I2447),DAY(H2447)),DATE(YEAR(I2447),MONTH(I2447),DAY(I2447)),1,[1]LISTAFERIADOS!$B$2:$B$194)</f>
        <v>1</v>
      </c>
      <c r="N2447" s="73" t="str">
        <f>CONCATENATE(HOUR(Tabela132[[#This Row],[DATA INICIO]]),":",MINUTE(Tabela132[[#This Row],[DATA INICIO]]))</f>
        <v>17:35</v>
      </c>
    </row>
    <row r="2448" spans="1:14" ht="25.5" hidden="1" x14ac:dyDescent="0.25">
      <c r="A2448" s="63" t="s">
        <v>15</v>
      </c>
      <c r="B2448" s="64" t="s">
        <v>1264</v>
      </c>
      <c r="C2448" s="65" t="s">
        <v>222</v>
      </c>
      <c r="D2448" s="66"/>
      <c r="E2448" s="67" t="str">
        <f>CONCATENATE(Tabela132[[#This Row],[TRAMITE_SETOR]],"_Atualiz")</f>
        <v xml:space="preserve"> SPCF  _Atualiz</v>
      </c>
      <c r="F2448" s="68" t="s">
        <v>1228</v>
      </c>
      <c r="H2448" s="86">
        <v>43046.788888888892</v>
      </c>
      <c r="I2448" s="86">
        <v>43047.702777777777</v>
      </c>
      <c r="J2448" s="12" t="s">
        <v>1128</v>
      </c>
      <c r="K2448" s="70">
        <f t="shared" si="94"/>
        <v>0.913888888884685</v>
      </c>
      <c r="L2448" s="71">
        <f t="shared" si="95"/>
        <v>0.913888888884685</v>
      </c>
      <c r="M2448" s="72">
        <f>NETWORKDAYS.INTL(DATE(YEAR(H2448),MONTH(I2448),DAY(H2448)),DATE(YEAR(I2448),MONTH(I2448),DAY(I2448)),1,[1]LISTAFERIADOS!$B$2:$B$194)</f>
        <v>2</v>
      </c>
      <c r="N2448" s="73" t="str">
        <f>CONCATENATE(HOUR(Tabela132[[#This Row],[DATA INICIO]]),":",MINUTE(Tabela132[[#This Row],[DATA INICIO]]))</f>
        <v>18:56</v>
      </c>
    </row>
    <row r="2449" spans="1:14" ht="25.5" hidden="1" x14ac:dyDescent="0.25">
      <c r="A2449" s="63" t="s">
        <v>15</v>
      </c>
      <c r="B2449" s="64" t="s">
        <v>1264</v>
      </c>
      <c r="C2449" s="65" t="s">
        <v>222</v>
      </c>
      <c r="D2449" s="66"/>
      <c r="E2449" s="67" t="str">
        <f>CONCATENATE(Tabela132[[#This Row],[TRAMITE_SETOR]],"_Atualiz")</f>
        <v xml:space="preserve"> CFIC  _Atualiz</v>
      </c>
      <c r="F2449" s="68" t="s">
        <v>1229</v>
      </c>
      <c r="H2449" s="86">
        <v>43047.702777777777</v>
      </c>
      <c r="I2449" s="86">
        <v>43047.708333333336</v>
      </c>
      <c r="J2449" s="12" t="s">
        <v>1280</v>
      </c>
      <c r="K2449" s="70">
        <f t="shared" si="94"/>
        <v>5.5555555591126904E-3</v>
      </c>
      <c r="L2449" s="71">
        <f t="shared" si="95"/>
        <v>5.5555555591126904E-3</v>
      </c>
      <c r="M2449" s="72">
        <f>NETWORKDAYS.INTL(DATE(YEAR(H2449),MONTH(I2449),DAY(H2449)),DATE(YEAR(I2449),MONTH(I2449),DAY(I2449)),1,[1]LISTAFERIADOS!$B$2:$B$194)</f>
        <v>1</v>
      </c>
      <c r="N2449" s="73" t="str">
        <f>CONCATENATE(HOUR(Tabela132[[#This Row],[DATA INICIO]]),":",MINUTE(Tabela132[[#This Row],[DATA INICIO]]))</f>
        <v>16:52</v>
      </c>
    </row>
    <row r="2450" spans="1:14" ht="25.5" hidden="1" x14ac:dyDescent="0.25">
      <c r="A2450" s="63" t="s">
        <v>15</v>
      </c>
      <c r="B2450" s="64" t="s">
        <v>1264</v>
      </c>
      <c r="C2450" s="65" t="s">
        <v>222</v>
      </c>
      <c r="D2450" s="66"/>
      <c r="E2450" s="67" t="str">
        <f>CONCATENATE(Tabela132[[#This Row],[TRAMITE_SETOR]],"_Atualiz")</f>
        <v xml:space="preserve"> SEF  _Atualiz</v>
      </c>
      <c r="F2450" s="68" t="s">
        <v>1271</v>
      </c>
      <c r="H2450" s="86">
        <v>43047.708333333336</v>
      </c>
      <c r="I2450" s="86">
        <v>43047.785416666666</v>
      </c>
      <c r="J2450" s="12" t="s">
        <v>1124</v>
      </c>
      <c r="K2450" s="70">
        <f t="shared" si="94"/>
        <v>7.7083333329937886E-2</v>
      </c>
      <c r="L2450" s="71">
        <f t="shared" si="95"/>
        <v>7.7083333329937886E-2</v>
      </c>
      <c r="M2450" s="72">
        <f>NETWORKDAYS.INTL(DATE(YEAR(H2450),MONTH(I2450),DAY(H2450)),DATE(YEAR(I2450),MONTH(I2450),DAY(I2450)),1,[1]LISTAFERIADOS!$B$2:$B$194)</f>
        <v>1</v>
      </c>
      <c r="N2450" s="73" t="str">
        <f>CONCATENATE(HOUR(Tabela132[[#This Row],[DATA INICIO]]),":",MINUTE(Tabela132[[#This Row],[DATA INICIO]]))</f>
        <v>17:0</v>
      </c>
    </row>
    <row r="2451" spans="1:14" ht="25.5" hidden="1" x14ac:dyDescent="0.25">
      <c r="A2451" s="63" t="s">
        <v>15</v>
      </c>
      <c r="B2451" s="64" t="s">
        <v>1264</v>
      </c>
      <c r="C2451" s="65" t="s">
        <v>222</v>
      </c>
      <c r="D2451" s="66"/>
      <c r="E2451" s="67" t="str">
        <f>CONCATENATE(Tabela132[[#This Row],[TRAMITE_SETOR]],"_Atualiz")</f>
        <v>CSTA_Atualiz</v>
      </c>
      <c r="F2451" s="12" t="s">
        <v>112</v>
      </c>
      <c r="H2451" s="86">
        <v>43047.785416666666</v>
      </c>
      <c r="I2451" s="86">
        <v>43073.739583333336</v>
      </c>
      <c r="J2451" s="12" t="s">
        <v>1278</v>
      </c>
      <c r="K2451" s="70">
        <f t="shared" si="94"/>
        <v>25.954166666670062</v>
      </c>
      <c r="L2451" s="71">
        <f t="shared" si="95"/>
        <v>25.954166666670062</v>
      </c>
      <c r="M2451" s="72">
        <f>NETWORKDAYS.INTL(DATE(YEAR(H2451),MONTH(I2451),DAY(H2451)),DATE(YEAR(I2451),MONTH(I2451),DAY(I2451)),1,[1]LISTAFERIADOS!$B$2:$B$194)</f>
        <v>-5</v>
      </c>
      <c r="N2451" s="73" t="str">
        <f>CONCATENATE(HOUR(Tabela132[[#This Row],[DATA INICIO]]),":",MINUTE(Tabela132[[#This Row],[DATA INICIO]]))</f>
        <v>18:51</v>
      </c>
    </row>
    <row r="2452" spans="1:14" ht="25.5" hidden="1" x14ac:dyDescent="0.25">
      <c r="A2452" s="63" t="s">
        <v>15</v>
      </c>
      <c r="B2452" s="64" t="s">
        <v>1264</v>
      </c>
      <c r="C2452" s="65" t="s">
        <v>222</v>
      </c>
      <c r="D2452" s="66"/>
      <c r="E2452" s="67" t="str">
        <f>CONCATENATE(Tabela132[[#This Row],[TRAMITE_SETOR]],"_Atualiz")</f>
        <v xml:space="preserve"> SEO  _Atualiz</v>
      </c>
      <c r="F2452" s="68" t="s">
        <v>1178</v>
      </c>
      <c r="H2452" s="86">
        <v>43073.739583333336</v>
      </c>
      <c r="I2452" s="86">
        <v>43073.777777777781</v>
      </c>
      <c r="J2452" s="12" t="s">
        <v>1242</v>
      </c>
      <c r="K2452" s="70">
        <f t="shared" si="94"/>
        <v>3.8194444445252884E-2</v>
      </c>
      <c r="L2452" s="71">
        <f t="shared" si="95"/>
        <v>3.8194444445252884E-2</v>
      </c>
      <c r="M2452" s="72">
        <f>NETWORKDAYS.INTL(DATE(YEAR(H2452),MONTH(I2452),DAY(H2452)),DATE(YEAR(I2452),MONTH(I2452),DAY(I2452)),1,[1]LISTAFERIADOS!$B$2:$B$194)</f>
        <v>1</v>
      </c>
      <c r="N2452" s="73" t="str">
        <f>CONCATENATE(HOUR(Tabela132[[#This Row],[DATA INICIO]]),":",MINUTE(Tabela132[[#This Row],[DATA INICIO]]))</f>
        <v>17:45</v>
      </c>
    </row>
    <row r="2453" spans="1:14" ht="25.5" hidden="1" x14ac:dyDescent="0.25">
      <c r="A2453" s="63" t="s">
        <v>15</v>
      </c>
      <c r="B2453" s="64" t="s">
        <v>1264</v>
      </c>
      <c r="C2453" s="65" t="s">
        <v>222</v>
      </c>
      <c r="D2453" s="66"/>
      <c r="E2453" s="67" t="str">
        <f>CONCATENATE(Tabela132[[#This Row],[TRAMITE_SETOR]],"_Atualiz")</f>
        <v xml:space="preserve"> SPCF  _Atualiz</v>
      </c>
      <c r="F2453" s="68" t="s">
        <v>1228</v>
      </c>
      <c r="H2453" s="86">
        <v>43073.777777777781</v>
      </c>
      <c r="I2453" s="86">
        <v>43074.690972222219</v>
      </c>
      <c r="J2453" s="12" t="s">
        <v>1276</v>
      </c>
      <c r="K2453" s="70">
        <f t="shared" si="94"/>
        <v>0.91319444443797693</v>
      </c>
      <c r="L2453" s="71">
        <f t="shared" si="95"/>
        <v>0.91319444443797693</v>
      </c>
      <c r="M2453" s="72">
        <f>NETWORKDAYS.INTL(DATE(YEAR(H2453),MONTH(I2453),DAY(H2453)),DATE(YEAR(I2453),MONTH(I2453),DAY(I2453)),1,[1]LISTAFERIADOS!$B$2:$B$194)</f>
        <v>2</v>
      </c>
      <c r="N2453" s="73" t="str">
        <f>CONCATENATE(HOUR(Tabela132[[#This Row],[DATA INICIO]]),":",MINUTE(Tabela132[[#This Row],[DATA INICIO]]))</f>
        <v>18:40</v>
      </c>
    </row>
    <row r="2454" spans="1:14" ht="25.5" hidden="1" x14ac:dyDescent="0.25">
      <c r="A2454" s="63" t="s">
        <v>15</v>
      </c>
      <c r="B2454" s="64" t="s">
        <v>1264</v>
      </c>
      <c r="C2454" s="65" t="s">
        <v>222</v>
      </c>
      <c r="D2454" s="66"/>
      <c r="E2454" s="67" t="str">
        <f>CONCATENATE(Tabela132[[#This Row],[TRAMITE_SETOR]],"_Atualiz")</f>
        <v xml:space="preserve"> CFIC  _Atualiz</v>
      </c>
      <c r="F2454" s="68" t="s">
        <v>1229</v>
      </c>
      <c r="H2454" s="86">
        <v>43074.690972222219</v>
      </c>
      <c r="I2454" s="86">
        <v>43074.802777777775</v>
      </c>
      <c r="J2454" s="12" t="s">
        <v>1281</v>
      </c>
      <c r="K2454" s="70">
        <f t="shared" si="94"/>
        <v>0.11180555555620231</v>
      </c>
      <c r="L2454" s="71">
        <f t="shared" si="95"/>
        <v>0.11180555555620231</v>
      </c>
      <c r="M2454" s="72">
        <f>NETWORKDAYS.INTL(DATE(YEAR(H2454),MONTH(I2454),DAY(H2454)),DATE(YEAR(I2454),MONTH(I2454),DAY(I2454)),1,[1]LISTAFERIADOS!$B$2:$B$194)</f>
        <v>1</v>
      </c>
      <c r="N2454" s="73" t="str">
        <f>CONCATENATE(HOUR(Tabela132[[#This Row],[DATA INICIO]]),":",MINUTE(Tabela132[[#This Row],[DATA INICIO]]))</f>
        <v>16:35</v>
      </c>
    </row>
    <row r="2455" spans="1:14" ht="25.5" hidden="1" x14ac:dyDescent="0.25">
      <c r="A2455" s="63" t="s">
        <v>15</v>
      </c>
      <c r="B2455" s="64" t="s">
        <v>1264</v>
      </c>
      <c r="C2455" s="65" t="s">
        <v>222</v>
      </c>
      <c r="D2455" s="66"/>
      <c r="E2455" s="67" t="str">
        <f>CONCATENATE(Tabela132[[#This Row],[TRAMITE_SETOR]],"_Atualiz")</f>
        <v xml:space="preserve"> SEF  _Atualiz</v>
      </c>
      <c r="F2455" s="68" t="s">
        <v>1271</v>
      </c>
      <c r="H2455" s="86">
        <v>43074.802777777775</v>
      </c>
      <c r="I2455" s="86">
        <v>43075.573611111111</v>
      </c>
      <c r="J2455" s="12" t="s">
        <v>1124</v>
      </c>
      <c r="K2455" s="70">
        <f t="shared" si="94"/>
        <v>0.77083333333575865</v>
      </c>
      <c r="L2455" s="71">
        <f t="shared" si="95"/>
        <v>0.77083333333575865</v>
      </c>
      <c r="M2455" s="72">
        <f>NETWORKDAYS.INTL(DATE(YEAR(H2455),MONTH(I2455),DAY(H2455)),DATE(YEAR(I2455),MONTH(I2455),DAY(I2455)),1,[1]LISTAFERIADOS!$B$2:$B$194)</f>
        <v>2</v>
      </c>
      <c r="N2455" s="73" t="str">
        <f>CONCATENATE(HOUR(Tabela132[[#This Row],[DATA INICIO]]),":",MINUTE(Tabela132[[#This Row],[DATA INICIO]]))</f>
        <v>19:16</v>
      </c>
    </row>
    <row r="2456" spans="1:14" ht="25.5" hidden="1" x14ac:dyDescent="0.25">
      <c r="A2456" s="63" t="s">
        <v>15</v>
      </c>
      <c r="B2456" s="64" t="s">
        <v>1264</v>
      </c>
      <c r="C2456" s="65" t="s">
        <v>222</v>
      </c>
      <c r="D2456" s="66"/>
      <c r="E2456" s="67" t="str">
        <f>CONCATENATE(Tabela132[[#This Row],[TRAMITE_SETOR]],"_Atualiz")</f>
        <v>CSTA_Atualiz</v>
      </c>
      <c r="F2456" s="12" t="s">
        <v>112</v>
      </c>
      <c r="H2456" s="86">
        <v>43075.573611111111</v>
      </c>
      <c r="I2456" s="86">
        <v>43081.689583333333</v>
      </c>
      <c r="J2456" s="12" t="s">
        <v>1134</v>
      </c>
      <c r="K2456" s="70">
        <f t="shared" si="94"/>
        <v>6.1159722222218988</v>
      </c>
      <c r="L2456" s="71">
        <f t="shared" si="95"/>
        <v>6.1159722222218988</v>
      </c>
      <c r="M2456" s="72">
        <f>NETWORKDAYS.INTL(DATE(YEAR(H2456),MONTH(I2456),DAY(H2456)),DATE(YEAR(I2456),MONTH(I2456),DAY(I2456)),1,[1]LISTAFERIADOS!$B$2:$B$194)</f>
        <v>5</v>
      </c>
      <c r="N2456" s="73" t="str">
        <f>CONCATENATE(HOUR(Tabela132[[#This Row],[DATA INICIO]]),":",MINUTE(Tabela132[[#This Row],[DATA INICIO]]))</f>
        <v>13:46</v>
      </c>
    </row>
    <row r="2457" spans="1:14" ht="25.5" hidden="1" x14ac:dyDescent="0.25">
      <c r="A2457" s="63" t="s">
        <v>15</v>
      </c>
      <c r="B2457" s="64" t="s">
        <v>1264</v>
      </c>
      <c r="C2457" s="65" t="s">
        <v>222</v>
      </c>
      <c r="D2457" s="66"/>
      <c r="E2457" s="67" t="str">
        <f>CONCATENATE(Tabela132[[#This Row],[TRAMITE_SETOR]],"_Atualiz")</f>
        <v xml:space="preserve"> SEO  _Atualiz</v>
      </c>
      <c r="F2457" s="68" t="s">
        <v>1178</v>
      </c>
      <c r="H2457" s="86">
        <v>43081.689583333333</v>
      </c>
      <c r="I2457" s="86">
        <v>43081.712500000001</v>
      </c>
      <c r="J2457" s="12" t="s">
        <v>1242</v>
      </c>
      <c r="K2457" s="70">
        <f t="shared" si="94"/>
        <v>2.2916666668606922E-2</v>
      </c>
      <c r="L2457" s="71">
        <f t="shared" si="95"/>
        <v>2.2916666668606922E-2</v>
      </c>
      <c r="M2457" s="72">
        <f>NETWORKDAYS.INTL(DATE(YEAR(H2457),MONTH(I2457),DAY(H2457)),DATE(YEAR(I2457),MONTH(I2457),DAY(I2457)),1,[1]LISTAFERIADOS!$B$2:$B$194)</f>
        <v>1</v>
      </c>
      <c r="N2457" s="73" t="str">
        <f>CONCATENATE(HOUR(Tabela132[[#This Row],[DATA INICIO]]),":",MINUTE(Tabela132[[#This Row],[DATA INICIO]]))</f>
        <v>16:33</v>
      </c>
    </row>
    <row r="2458" spans="1:14" ht="25.5" hidden="1" x14ac:dyDescent="0.25">
      <c r="A2458" s="63" t="s">
        <v>15</v>
      </c>
      <c r="B2458" s="64" t="s">
        <v>1264</v>
      </c>
      <c r="C2458" s="65" t="s">
        <v>222</v>
      </c>
      <c r="D2458" s="66"/>
      <c r="E2458" s="67" t="str">
        <f>CONCATENATE(Tabela132[[#This Row],[TRAMITE_SETOR]],"_Atualiz")</f>
        <v xml:space="preserve"> SPCF  _Atualiz</v>
      </c>
      <c r="F2458" s="68" t="s">
        <v>1228</v>
      </c>
      <c r="H2458" s="86">
        <v>43081.712500000001</v>
      </c>
      <c r="I2458" s="86">
        <v>43082.441666666666</v>
      </c>
      <c r="J2458" s="12" t="s">
        <v>1276</v>
      </c>
      <c r="K2458" s="70">
        <f t="shared" si="94"/>
        <v>0.72916666666424135</v>
      </c>
      <c r="L2458" s="71">
        <f t="shared" si="95"/>
        <v>0.72916666666424135</v>
      </c>
      <c r="M2458" s="72">
        <f>NETWORKDAYS.INTL(DATE(YEAR(H2458),MONTH(I2458),DAY(H2458)),DATE(YEAR(I2458),MONTH(I2458),DAY(I2458)),1,[1]LISTAFERIADOS!$B$2:$B$194)</f>
        <v>2</v>
      </c>
      <c r="N2458" s="73" t="str">
        <f>CONCATENATE(HOUR(Tabela132[[#This Row],[DATA INICIO]]),":",MINUTE(Tabela132[[#This Row],[DATA INICIO]]))</f>
        <v>17:6</v>
      </c>
    </row>
    <row r="2459" spans="1:14" ht="25.5" hidden="1" x14ac:dyDescent="0.25">
      <c r="A2459" s="63" t="s">
        <v>15</v>
      </c>
      <c r="B2459" s="64" t="s">
        <v>1264</v>
      </c>
      <c r="C2459" s="65" t="s">
        <v>222</v>
      </c>
      <c r="D2459" s="66"/>
      <c r="E2459" s="67" t="str">
        <f>CONCATENATE(Tabela132[[#This Row],[TRAMITE_SETOR]],"_Atualiz")</f>
        <v xml:space="preserve"> CFIC  _Atualiz</v>
      </c>
      <c r="F2459" s="68" t="s">
        <v>1229</v>
      </c>
      <c r="H2459" s="86">
        <v>43082.441666666666</v>
      </c>
      <c r="I2459" s="86">
        <v>43082.6</v>
      </c>
      <c r="J2459" s="12" t="s">
        <v>1131</v>
      </c>
      <c r="K2459" s="70">
        <f t="shared" si="94"/>
        <v>0.15833333333284827</v>
      </c>
      <c r="L2459" s="71">
        <f t="shared" si="95"/>
        <v>0.15833333333284827</v>
      </c>
      <c r="M2459" s="72">
        <f>NETWORKDAYS.INTL(DATE(YEAR(H2459),MONTH(I2459),DAY(H2459)),DATE(YEAR(I2459),MONTH(I2459),DAY(I2459)),1,[1]LISTAFERIADOS!$B$2:$B$194)</f>
        <v>1</v>
      </c>
      <c r="N2459" s="73" t="str">
        <f>CONCATENATE(HOUR(Tabela132[[#This Row],[DATA INICIO]]),":",MINUTE(Tabela132[[#This Row],[DATA INICIO]]))</f>
        <v>10:36</v>
      </c>
    </row>
    <row r="2460" spans="1:14" ht="25.5" hidden="1" x14ac:dyDescent="0.25">
      <c r="A2460" s="63" t="s">
        <v>15</v>
      </c>
      <c r="B2460" s="64" t="s">
        <v>1264</v>
      </c>
      <c r="C2460" s="65" t="s">
        <v>222</v>
      </c>
      <c r="D2460" s="66"/>
      <c r="E2460" s="67" t="str">
        <f>CONCATENATE(Tabela132[[#This Row],[TRAMITE_SETOR]],"_Atualiz")</f>
        <v xml:space="preserve"> SEF  _Atualiz</v>
      </c>
      <c r="F2460" s="68" t="s">
        <v>1271</v>
      </c>
      <c r="H2460" s="86">
        <v>43082.6</v>
      </c>
      <c r="I2460" s="86">
        <v>43082.711805555555</v>
      </c>
      <c r="J2460" s="12" t="s">
        <v>1124</v>
      </c>
      <c r="K2460" s="70">
        <f t="shared" si="94"/>
        <v>0.11180555555620231</v>
      </c>
      <c r="L2460" s="71">
        <f t="shared" si="95"/>
        <v>0.11180555555620231</v>
      </c>
      <c r="M2460" s="72">
        <f>NETWORKDAYS.INTL(DATE(YEAR(H2460),MONTH(I2460),DAY(H2460)),DATE(YEAR(I2460),MONTH(I2460),DAY(I2460)),1,[1]LISTAFERIADOS!$B$2:$B$194)</f>
        <v>1</v>
      </c>
      <c r="N2460" s="73" t="str">
        <f>CONCATENATE(HOUR(Tabela132[[#This Row],[DATA INICIO]]),":",MINUTE(Tabela132[[#This Row],[DATA INICIO]]))</f>
        <v>14:24</v>
      </c>
    </row>
    <row r="2461" spans="1:14" ht="25.5" hidden="1" x14ac:dyDescent="0.25">
      <c r="A2461" s="63" t="s">
        <v>15</v>
      </c>
      <c r="B2461" s="64" t="s">
        <v>1264</v>
      </c>
      <c r="C2461" s="65" t="s">
        <v>222</v>
      </c>
      <c r="D2461" s="66"/>
      <c r="E2461" s="67" t="str">
        <f>CONCATENATE(Tabela132[[#This Row],[TRAMITE_SETOR]],"_Atualiz")</f>
        <v xml:space="preserve"> SPCF  _Atualiz</v>
      </c>
      <c r="F2461" s="68" t="s">
        <v>1228</v>
      </c>
      <c r="H2461" s="86">
        <v>43082.711805555555</v>
      </c>
      <c r="I2461" s="86">
        <v>43109.628472222219</v>
      </c>
      <c r="J2461" s="12" t="s">
        <v>1282</v>
      </c>
      <c r="K2461" s="70">
        <f t="shared" si="94"/>
        <v>26.916666666664241</v>
      </c>
      <c r="L2461" s="71">
        <f t="shared" si="95"/>
        <v>26.916666666664241</v>
      </c>
      <c r="M2461" s="72">
        <f>NETWORKDAYS.INTL(DATE(YEAR(H2461),MONTH(I2461),DAY(H2461)),DATE(YEAR(I2461),MONTH(I2461),DAY(I2461)),1,[1]LISTAFERIADOS!$B$2:$B$194)</f>
        <v>246</v>
      </c>
      <c r="N2461" s="73" t="str">
        <f>CONCATENATE(HOUR(Tabela132[[#This Row],[DATA INICIO]]),":",MINUTE(Tabela132[[#This Row],[DATA INICIO]]))</f>
        <v>17:5</v>
      </c>
    </row>
    <row r="2462" spans="1:14" ht="25.5" hidden="1" x14ac:dyDescent="0.25">
      <c r="A2462" s="63" t="s">
        <v>15</v>
      </c>
      <c r="B2462" s="64" t="s">
        <v>1264</v>
      </c>
      <c r="C2462" s="65" t="s">
        <v>222</v>
      </c>
      <c r="D2462" s="66"/>
      <c r="E2462" s="67" t="str">
        <f>CONCATENATE(Tabela132[[#This Row],[TRAMITE_SETOR]],"_Atualiz")</f>
        <v xml:space="preserve"> CFIC  _Atualiz</v>
      </c>
      <c r="F2462" s="68" t="s">
        <v>1229</v>
      </c>
      <c r="H2462" s="86">
        <v>43109.628472222219</v>
      </c>
      <c r="I2462" s="86">
        <v>43109.799305555556</v>
      </c>
      <c r="J2462" s="12" t="s">
        <v>1283</v>
      </c>
      <c r="K2462" s="70">
        <f t="shared" si="94"/>
        <v>0.17083333333721384</v>
      </c>
      <c r="L2462" s="71">
        <f t="shared" si="95"/>
        <v>0.17083333333721384</v>
      </c>
      <c r="M2462" s="72">
        <f>NETWORKDAYS.INTL(DATE(YEAR(H2462),MONTH(I2462),DAY(H2462)),DATE(YEAR(I2462),MONTH(I2462),DAY(I2462)),1,[1]LISTAFERIADOS!$B$2:$B$194)</f>
        <v>1</v>
      </c>
      <c r="N2462" s="73" t="str">
        <f>CONCATENATE(HOUR(Tabela132[[#This Row],[DATA INICIO]]),":",MINUTE(Tabela132[[#This Row],[DATA INICIO]]))</f>
        <v>15:5</v>
      </c>
    </row>
    <row r="2463" spans="1:14" ht="25.5" hidden="1" x14ac:dyDescent="0.25">
      <c r="A2463" s="63" t="s">
        <v>15</v>
      </c>
      <c r="B2463" s="64" t="s">
        <v>1264</v>
      </c>
      <c r="C2463" s="65" t="s">
        <v>222</v>
      </c>
      <c r="D2463" s="66"/>
      <c r="E2463" s="67" t="str">
        <f>CONCATENATE(Tabela132[[#This Row],[TRAMITE_SETOR]],"_Atualiz")</f>
        <v xml:space="preserve"> SEF  _Atualiz</v>
      </c>
      <c r="F2463" s="68" t="s">
        <v>1271</v>
      </c>
      <c r="H2463" s="86">
        <v>43109.799305555556</v>
      </c>
      <c r="I2463" s="86">
        <v>43110.595138888886</v>
      </c>
      <c r="J2463" s="12" t="s">
        <v>1124</v>
      </c>
      <c r="K2463" s="70">
        <f t="shared" si="94"/>
        <v>0.79583333332993789</v>
      </c>
      <c r="L2463" s="71">
        <f t="shared" si="95"/>
        <v>0.79583333332993789</v>
      </c>
      <c r="M2463" s="72">
        <f>NETWORKDAYS.INTL(DATE(YEAR(H2463),MONTH(I2463),DAY(H2463)),DATE(YEAR(I2463),MONTH(I2463),DAY(I2463)),1,[1]LISTAFERIADOS!$B$2:$B$194)</f>
        <v>2</v>
      </c>
      <c r="N2463" s="73" t="str">
        <f>CONCATENATE(HOUR(Tabela132[[#This Row],[DATA INICIO]]),":",MINUTE(Tabela132[[#This Row],[DATA INICIO]]))</f>
        <v>19:11</v>
      </c>
    </row>
    <row r="2464" spans="1:14" ht="25.5" hidden="1" x14ac:dyDescent="0.25">
      <c r="A2464" s="63" t="s">
        <v>15</v>
      </c>
      <c r="B2464" s="64" t="s">
        <v>1264</v>
      </c>
      <c r="C2464" s="65" t="s">
        <v>222</v>
      </c>
      <c r="D2464" s="66"/>
      <c r="E2464" s="67" t="str">
        <f>CONCATENATE(Tabela132[[#This Row],[TRAMITE_SETOR]],"_Atualiz")</f>
        <v>CSTA_Atualiz</v>
      </c>
      <c r="F2464" s="12" t="s">
        <v>112</v>
      </c>
      <c r="H2464" s="86">
        <v>43110.595138888886</v>
      </c>
      <c r="I2464" s="86">
        <v>43138.605555555558</v>
      </c>
      <c r="J2464" s="12" t="s">
        <v>1278</v>
      </c>
      <c r="K2464" s="70">
        <f t="shared" si="94"/>
        <v>28.010416666671517</v>
      </c>
      <c r="L2464" s="71">
        <f t="shared" si="95"/>
        <v>28.010416666671517</v>
      </c>
      <c r="M2464" s="72">
        <f>NETWORKDAYS.INTL(DATE(YEAR(H2464),MONTH(I2464),DAY(H2464)),DATE(YEAR(I2464),MONTH(I2464),DAY(I2464)),1,[1]LISTAFERIADOS!$B$2:$B$194)</f>
        <v>-3</v>
      </c>
      <c r="N2464" s="73" t="str">
        <f>CONCATENATE(HOUR(Tabela132[[#This Row],[DATA INICIO]]),":",MINUTE(Tabela132[[#This Row],[DATA INICIO]]))</f>
        <v>14:17</v>
      </c>
    </row>
    <row r="2465" spans="1:14" ht="25.5" hidden="1" x14ac:dyDescent="0.25">
      <c r="A2465" s="63" t="s">
        <v>15</v>
      </c>
      <c r="B2465" s="64" t="s">
        <v>1264</v>
      </c>
      <c r="C2465" s="65" t="s">
        <v>222</v>
      </c>
      <c r="D2465" s="66"/>
      <c r="E2465" s="67" t="str">
        <f>CONCATENATE(Tabela132[[#This Row],[TRAMITE_SETOR]],"_Atualiz")</f>
        <v xml:space="preserve"> SEO  _Atualiz</v>
      </c>
      <c r="F2465" s="68" t="s">
        <v>1178</v>
      </c>
      <c r="H2465" s="86">
        <v>43138.605555555558</v>
      </c>
      <c r="I2465" s="86">
        <v>43139.617361111108</v>
      </c>
      <c r="J2465" s="12" t="s">
        <v>1242</v>
      </c>
      <c r="K2465" s="70">
        <f t="shared" si="94"/>
        <v>1.0118055555503815</v>
      </c>
      <c r="L2465" s="71">
        <f t="shared" si="95"/>
        <v>1.0118055555503815</v>
      </c>
      <c r="M2465" s="72">
        <f>NETWORKDAYS.INTL(DATE(YEAR(H2465),MONTH(I2465),DAY(H2465)),DATE(YEAR(I2465),MONTH(I2465),DAY(I2465)),1,[1]LISTAFERIADOS!$B$2:$B$194)</f>
        <v>2</v>
      </c>
      <c r="N2465" s="73" t="str">
        <f>CONCATENATE(HOUR(Tabela132[[#This Row],[DATA INICIO]]),":",MINUTE(Tabela132[[#This Row],[DATA INICIO]]))</f>
        <v>14:32</v>
      </c>
    </row>
    <row r="2466" spans="1:14" ht="25.5" hidden="1" x14ac:dyDescent="0.25">
      <c r="A2466" s="63" t="s">
        <v>15</v>
      </c>
      <c r="B2466" s="64" t="s">
        <v>1264</v>
      </c>
      <c r="C2466" s="65" t="s">
        <v>222</v>
      </c>
      <c r="D2466" s="66"/>
      <c r="E2466" s="67" t="str">
        <f>CONCATENATE(Tabela132[[#This Row],[TRAMITE_SETOR]],"_Atualiz")</f>
        <v>CSTA_Atualiz</v>
      </c>
      <c r="F2466" s="12" t="s">
        <v>112</v>
      </c>
      <c r="H2466" s="86">
        <v>43139.617361111108</v>
      </c>
      <c r="I2466" s="86">
        <v>43146.522222222222</v>
      </c>
      <c r="J2466" s="12" t="s">
        <v>260</v>
      </c>
      <c r="K2466" s="70">
        <f t="shared" si="94"/>
        <v>6.9048611111138598</v>
      </c>
      <c r="L2466" s="71">
        <f t="shared" si="95"/>
        <v>6.9048611111138598</v>
      </c>
      <c r="M2466" s="72">
        <f>NETWORKDAYS.INTL(DATE(YEAR(H2466),MONTH(I2466),DAY(H2466)),DATE(YEAR(I2466),MONTH(I2466),DAY(I2466)),1,[1]LISTAFERIADOS!$B$2:$B$194)</f>
        <v>6</v>
      </c>
      <c r="N2466" s="73" t="str">
        <f>CONCATENATE(HOUR(Tabela132[[#This Row],[DATA INICIO]]),":",MINUTE(Tabela132[[#This Row],[DATA INICIO]]))</f>
        <v>14:49</v>
      </c>
    </row>
    <row r="2467" spans="1:14" ht="25.5" hidden="1" x14ac:dyDescent="0.25">
      <c r="A2467" s="63" t="s">
        <v>15</v>
      </c>
      <c r="B2467" s="64" t="s">
        <v>1264</v>
      </c>
      <c r="C2467" s="65" t="s">
        <v>222</v>
      </c>
      <c r="D2467" s="66"/>
      <c r="E2467" s="67" t="str">
        <f>CONCATENATE(Tabela132[[#This Row],[TRAMITE_SETOR]],"_Atualiz")</f>
        <v xml:space="preserve"> SEO  _Atualiz</v>
      </c>
      <c r="F2467" s="68" t="s">
        <v>1178</v>
      </c>
      <c r="H2467" s="86">
        <v>43146.522222222222</v>
      </c>
      <c r="I2467" s="86">
        <v>43146.557638888888</v>
      </c>
      <c r="J2467" s="12" t="s">
        <v>1284</v>
      </c>
      <c r="K2467" s="70">
        <f t="shared" si="94"/>
        <v>3.5416666665696539E-2</v>
      </c>
      <c r="L2467" s="71">
        <f t="shared" si="95"/>
        <v>3.5416666665696539E-2</v>
      </c>
      <c r="M2467" s="72">
        <f>NETWORKDAYS.INTL(DATE(YEAR(H2467),MONTH(I2467),DAY(H2467)),DATE(YEAR(I2467),MONTH(I2467),DAY(I2467)),1,[1]LISTAFERIADOS!$B$2:$B$194)</f>
        <v>1</v>
      </c>
      <c r="N2467" s="73" t="str">
        <f>CONCATENATE(HOUR(Tabela132[[#This Row],[DATA INICIO]]),":",MINUTE(Tabela132[[#This Row],[DATA INICIO]]))</f>
        <v>12:32</v>
      </c>
    </row>
    <row r="2468" spans="1:14" ht="25.5" hidden="1" x14ac:dyDescent="0.25">
      <c r="A2468" s="63" t="s">
        <v>15</v>
      </c>
      <c r="B2468" s="64" t="s">
        <v>1264</v>
      </c>
      <c r="C2468" s="65" t="s">
        <v>222</v>
      </c>
      <c r="D2468" s="66"/>
      <c r="E2468" s="67" t="str">
        <f>CONCATENATE(Tabela132[[#This Row],[TRAMITE_SETOR]],"_Atualiz")</f>
        <v xml:space="preserve"> SPCF  _Atualiz</v>
      </c>
      <c r="F2468" s="68" t="s">
        <v>1228</v>
      </c>
      <c r="H2468" s="86">
        <v>43146.557638888888</v>
      </c>
      <c r="I2468" s="86">
        <v>43147.675694444442</v>
      </c>
      <c r="J2468" s="12" t="s">
        <v>1276</v>
      </c>
      <c r="K2468" s="70">
        <f t="shared" si="94"/>
        <v>1.1180555555547471</v>
      </c>
      <c r="L2468" s="71">
        <f t="shared" si="95"/>
        <v>1.1180555555547471</v>
      </c>
      <c r="M2468" s="72">
        <f>NETWORKDAYS.INTL(DATE(YEAR(H2468),MONTH(I2468),DAY(H2468)),DATE(YEAR(I2468),MONTH(I2468),DAY(I2468)),1,[1]LISTAFERIADOS!$B$2:$B$194)</f>
        <v>2</v>
      </c>
      <c r="N2468" s="73" t="str">
        <f>CONCATENATE(HOUR(Tabela132[[#This Row],[DATA INICIO]]),":",MINUTE(Tabela132[[#This Row],[DATA INICIO]]))</f>
        <v>13:23</v>
      </c>
    </row>
    <row r="2469" spans="1:14" ht="25.5" hidden="1" x14ac:dyDescent="0.25">
      <c r="A2469" s="63" t="s">
        <v>15</v>
      </c>
      <c r="B2469" s="64" t="s">
        <v>1264</v>
      </c>
      <c r="C2469" s="65" t="s">
        <v>222</v>
      </c>
      <c r="D2469" s="66"/>
      <c r="E2469" s="67" t="str">
        <f>CONCATENATE(Tabela132[[#This Row],[TRAMITE_SETOR]],"_Atualiz")</f>
        <v xml:space="preserve"> CFIC  _Atualiz</v>
      </c>
      <c r="F2469" s="68" t="s">
        <v>1229</v>
      </c>
      <c r="H2469" s="86">
        <v>43147.675694444442</v>
      </c>
      <c r="I2469" s="86">
        <v>43147.692361111112</v>
      </c>
      <c r="J2469" s="12" t="s">
        <v>1285</v>
      </c>
      <c r="K2469" s="70">
        <f t="shared" si="94"/>
        <v>1.6666666670062114E-2</v>
      </c>
      <c r="L2469" s="71">
        <f t="shared" si="95"/>
        <v>1.6666666670062114E-2</v>
      </c>
      <c r="M2469" s="72">
        <f>NETWORKDAYS.INTL(DATE(YEAR(H2469),MONTH(I2469),DAY(H2469)),DATE(YEAR(I2469),MONTH(I2469),DAY(I2469)),1,[1]LISTAFERIADOS!$B$2:$B$194)</f>
        <v>1</v>
      </c>
      <c r="N2469" s="73" t="str">
        <f>CONCATENATE(HOUR(Tabela132[[#This Row],[DATA INICIO]]),":",MINUTE(Tabela132[[#This Row],[DATA INICIO]]))</f>
        <v>16:13</v>
      </c>
    </row>
    <row r="2470" spans="1:14" ht="25.5" hidden="1" x14ac:dyDescent="0.25">
      <c r="A2470" s="63" t="s">
        <v>15</v>
      </c>
      <c r="B2470" s="64" t="s">
        <v>1264</v>
      </c>
      <c r="C2470" s="65" t="s">
        <v>222</v>
      </c>
      <c r="D2470" s="66"/>
      <c r="E2470" s="67" t="str">
        <f>CONCATENATE(Tabela132[[#This Row],[TRAMITE_SETOR]],"_Atualiz")</f>
        <v xml:space="preserve"> SEF  _Atualiz</v>
      </c>
      <c r="F2470" s="68" t="s">
        <v>1271</v>
      </c>
      <c r="H2470" s="86">
        <v>43147.692361111112</v>
      </c>
      <c r="I2470" s="86">
        <v>43147.715277777781</v>
      </c>
      <c r="J2470" s="12" t="s">
        <v>1124</v>
      </c>
      <c r="K2470" s="70">
        <f t="shared" si="94"/>
        <v>2.2916666668606922E-2</v>
      </c>
      <c r="L2470" s="71">
        <f t="shared" si="95"/>
        <v>2.2916666668606922E-2</v>
      </c>
      <c r="M2470" s="72">
        <f>NETWORKDAYS.INTL(DATE(YEAR(H2470),MONTH(I2470),DAY(H2470)),DATE(YEAR(I2470),MONTH(I2470),DAY(I2470)),1,[1]LISTAFERIADOS!$B$2:$B$194)</f>
        <v>1</v>
      </c>
      <c r="N2470" s="73" t="str">
        <f>CONCATENATE(HOUR(Tabela132[[#This Row],[DATA INICIO]]),":",MINUTE(Tabela132[[#This Row],[DATA INICIO]]))</f>
        <v>16:37</v>
      </c>
    </row>
    <row r="2471" spans="1:14" ht="25.5" hidden="1" x14ac:dyDescent="0.25">
      <c r="A2471" s="74" t="s">
        <v>15</v>
      </c>
      <c r="B2471" s="75" t="s">
        <v>1264</v>
      </c>
      <c r="C2471" s="76" t="s">
        <v>222</v>
      </c>
      <c r="D2471" s="48"/>
      <c r="E2471" s="77" t="str">
        <f>CONCATENATE(Tabela132[[#This Row],[TRAMITE_SETOR]],"_Atualiz")</f>
        <v>CSTA_Atualiz</v>
      </c>
      <c r="F2471" s="12" t="s">
        <v>112</v>
      </c>
      <c r="G2471" s="79"/>
      <c r="H2471" s="86">
        <v>43147.715277777781</v>
      </c>
      <c r="I2471" s="86" t="s">
        <v>20</v>
      </c>
      <c r="J2471" s="12" t="s">
        <v>1275</v>
      </c>
      <c r="K2471" s="70">
        <f t="shared" si="94"/>
        <v>0</v>
      </c>
      <c r="L2471" s="81">
        <f t="shared" si="95"/>
        <v>0</v>
      </c>
      <c r="M2471" s="82" t="e">
        <f>NETWORKDAYS.INTL(DATE(YEAR(H2471),MONTH(I2471),DAY(H2471)),DATE(YEAR(I2471),MONTH(I2471),DAY(I2471)),1,[1]LISTAFERIADOS!$B$2:$B$194)</f>
        <v>#VALUE!</v>
      </c>
      <c r="N2471" s="83" t="str">
        <f>CONCATENATE(HOUR(Tabela132[[#This Row],[DATA INICIO]]),":",MINUTE(Tabela132[[#This Row],[DATA INICIO]]))</f>
        <v>17:10</v>
      </c>
    </row>
    <row r="2472" spans="1:14" ht="25.5" hidden="1" x14ac:dyDescent="0.25">
      <c r="A2472" s="63" t="s">
        <v>15</v>
      </c>
      <c r="B2472" s="64" t="s">
        <v>1286</v>
      </c>
      <c r="C2472" s="84"/>
      <c r="D2472" s="48" t="s">
        <v>1287</v>
      </c>
      <c r="E2472" s="67" t="s">
        <v>1287</v>
      </c>
      <c r="F2472" s="68" t="s">
        <v>1287</v>
      </c>
      <c r="G2472" s="86"/>
      <c r="H2472" s="69" t="s">
        <v>20</v>
      </c>
      <c r="I2472" s="69">
        <v>42521.802083333336</v>
      </c>
      <c r="J2472" s="64" t="s">
        <v>20</v>
      </c>
      <c r="K2472" s="70">
        <f t="shared" ref="K2472:K2495" si="96">IF(OR(H2472="-",I2472="-"),0,I2472-H2472)</f>
        <v>0</v>
      </c>
      <c r="L2472" s="71">
        <f t="shared" ref="L2472:L2495" si="97">K2472</f>
        <v>0</v>
      </c>
      <c r="M2472" s="72" t="e">
        <f>NETWORKDAYS.INTL(DATE(YEAR(H2472),MONTH(I2472),DAY(H2472)),DATE(YEAR(I2472),MONTH(I2472),DAY(I2472)),1,[1]LISTAFERIADOS!$B$2:$B$194)</f>
        <v>#VALUE!</v>
      </c>
      <c r="N2472" s="73" t="e">
        <f>CONCATENATE(HOUR(Tabela132[[#This Row],[DATA INICIO]]),":",MINUTE(Tabela132[[#This Row],[DATA INICIO]]))</f>
        <v>#VALUE!</v>
      </c>
    </row>
    <row r="2473" spans="1:14" ht="25.5" hidden="1" x14ac:dyDescent="0.25">
      <c r="A2473" s="63" t="s">
        <v>15</v>
      </c>
      <c r="B2473" s="64" t="s">
        <v>1286</v>
      </c>
      <c r="C2473" s="84"/>
      <c r="D2473" s="48" t="s">
        <v>1288</v>
      </c>
      <c r="E2473" s="67" t="s">
        <v>1288</v>
      </c>
      <c r="F2473" s="68" t="s">
        <v>1288</v>
      </c>
      <c r="G2473" s="86"/>
      <c r="H2473" s="69">
        <v>42521.802083333336</v>
      </c>
      <c r="I2473" s="69">
        <v>42529.55972222222</v>
      </c>
      <c r="J2473" s="64" t="s">
        <v>30</v>
      </c>
      <c r="K2473" s="70">
        <f t="shared" si="96"/>
        <v>7.757638888884685</v>
      </c>
      <c r="L2473" s="71">
        <f t="shared" si="97"/>
        <v>7.757638888884685</v>
      </c>
      <c r="M2473" s="72">
        <f>NETWORKDAYS.INTL(DATE(YEAR(H2473),MONTH(I2473),DAY(H2473)),DATE(YEAR(I2473),MONTH(I2473),DAY(I2473)),1,[1]LISTAFERIADOS!$B$2:$B$194)</f>
        <v>-18</v>
      </c>
      <c r="N2473" s="73" t="str">
        <f>CONCATENATE(HOUR(Tabela132[[#This Row],[DATA INICIO]]),":",MINUTE(Tabela132[[#This Row],[DATA INICIO]]))</f>
        <v>19:15</v>
      </c>
    </row>
    <row r="2474" spans="1:14" ht="51" hidden="1" x14ac:dyDescent="0.25">
      <c r="A2474" s="63" t="s">
        <v>15</v>
      </c>
      <c r="B2474" s="64" t="s">
        <v>1286</v>
      </c>
      <c r="C2474" s="84"/>
      <c r="D2474" s="48" t="s">
        <v>1175</v>
      </c>
      <c r="E2474" s="67" t="s">
        <v>1175</v>
      </c>
      <c r="F2474" s="68" t="s">
        <v>1175</v>
      </c>
      <c r="G2474" s="86"/>
      <c r="H2474" s="69">
        <v>42529.55972222222</v>
      </c>
      <c r="I2474" s="69">
        <v>42534.600694444445</v>
      </c>
      <c r="J2474" s="64" t="s">
        <v>1289</v>
      </c>
      <c r="K2474" s="70">
        <f t="shared" si="96"/>
        <v>5.0409722222248092</v>
      </c>
      <c r="L2474" s="71">
        <f t="shared" si="97"/>
        <v>5.0409722222248092</v>
      </c>
      <c r="M2474" s="72">
        <f>NETWORKDAYS.INTL(DATE(YEAR(H2474),MONTH(I2474),DAY(H2474)),DATE(YEAR(I2474),MONTH(I2474),DAY(I2474)),1,[1]LISTAFERIADOS!$B$2:$B$194)</f>
        <v>4</v>
      </c>
      <c r="N2474" s="73" t="str">
        <f>CONCATENATE(HOUR(Tabela132[[#This Row],[DATA INICIO]]),":",MINUTE(Tabela132[[#This Row],[DATA INICIO]]))</f>
        <v>13:26</v>
      </c>
    </row>
    <row r="2475" spans="1:14" ht="51" hidden="1" x14ac:dyDescent="0.25">
      <c r="A2475" s="63" t="s">
        <v>15</v>
      </c>
      <c r="B2475" s="64" t="s">
        <v>1286</v>
      </c>
      <c r="C2475" s="84"/>
      <c r="D2475" s="48" t="s">
        <v>1290</v>
      </c>
      <c r="E2475" s="67" t="s">
        <v>1290</v>
      </c>
      <c r="F2475" s="68" t="s">
        <v>1290</v>
      </c>
      <c r="G2475" s="86"/>
      <c r="H2475" s="69">
        <v>42529.55972222222</v>
      </c>
      <c r="I2475" s="69">
        <v>42534.754861111112</v>
      </c>
      <c r="J2475" s="64" t="s">
        <v>1289</v>
      </c>
      <c r="K2475" s="70">
        <f t="shared" si="96"/>
        <v>5.195138888891961</v>
      </c>
      <c r="L2475" s="71">
        <f t="shared" si="97"/>
        <v>5.195138888891961</v>
      </c>
      <c r="M2475" s="72">
        <f>NETWORKDAYS.INTL(DATE(YEAR(H2475),MONTH(I2475),DAY(H2475)),DATE(YEAR(I2475),MONTH(I2475),DAY(I2475)),1,[1]LISTAFERIADOS!$B$2:$B$194)</f>
        <v>4</v>
      </c>
      <c r="N2475" s="73" t="str">
        <f>CONCATENATE(HOUR(Tabela132[[#This Row],[DATA INICIO]]),":",MINUTE(Tabela132[[#This Row],[DATA INICIO]]))</f>
        <v>13:26</v>
      </c>
    </row>
    <row r="2476" spans="1:14" ht="51" hidden="1" x14ac:dyDescent="0.25">
      <c r="A2476" s="63" t="s">
        <v>15</v>
      </c>
      <c r="B2476" s="64" t="s">
        <v>1286</v>
      </c>
      <c r="C2476" s="84"/>
      <c r="D2476" s="48" t="s">
        <v>1291</v>
      </c>
      <c r="E2476" s="67" t="s">
        <v>1291</v>
      </c>
      <c r="F2476" s="12" t="s">
        <v>29</v>
      </c>
      <c r="G2476" s="86"/>
      <c r="H2476" s="69">
        <v>42529.55972222222</v>
      </c>
      <c r="I2476" s="69">
        <v>42535.741666666669</v>
      </c>
      <c r="J2476" s="64" t="s">
        <v>1289</v>
      </c>
      <c r="K2476" s="70">
        <f t="shared" si="96"/>
        <v>6.1819444444481633</v>
      </c>
      <c r="L2476" s="71">
        <f t="shared" si="97"/>
        <v>6.1819444444481633</v>
      </c>
      <c r="M2476" s="72">
        <f>NETWORKDAYS.INTL(DATE(YEAR(H2476),MONTH(I2476),DAY(H2476)),DATE(YEAR(I2476),MONTH(I2476),DAY(I2476)),1,[1]LISTAFERIADOS!$B$2:$B$194)</f>
        <v>5</v>
      </c>
      <c r="N2476" s="73" t="str">
        <f>CONCATENATE(HOUR(Tabela132[[#This Row],[DATA INICIO]]),":",MINUTE(Tabela132[[#This Row],[DATA INICIO]]))</f>
        <v>13:26</v>
      </c>
    </row>
    <row r="2477" spans="1:14" ht="51" hidden="1" x14ac:dyDescent="0.25">
      <c r="A2477" s="63" t="s">
        <v>15</v>
      </c>
      <c r="B2477" s="64" t="s">
        <v>1286</v>
      </c>
      <c r="C2477" s="84"/>
      <c r="D2477" s="48" t="s">
        <v>1292</v>
      </c>
      <c r="E2477" s="67" t="s">
        <v>1292</v>
      </c>
      <c r="F2477" s="68" t="s">
        <v>1292</v>
      </c>
      <c r="G2477" s="86"/>
      <c r="H2477" s="69">
        <v>42529.55972222222</v>
      </c>
      <c r="I2477" s="69">
        <v>42536.621527777781</v>
      </c>
      <c r="J2477" s="64" t="s">
        <v>1289</v>
      </c>
      <c r="K2477" s="70">
        <f t="shared" si="96"/>
        <v>7.0618055555605679</v>
      </c>
      <c r="L2477" s="71">
        <f t="shared" si="97"/>
        <v>7.0618055555605679</v>
      </c>
      <c r="M2477" s="72">
        <f>NETWORKDAYS.INTL(DATE(YEAR(H2477),MONTH(I2477),DAY(H2477)),DATE(YEAR(I2477),MONTH(I2477),DAY(I2477)),1,[1]LISTAFERIADOS!$B$2:$B$194)</f>
        <v>6</v>
      </c>
      <c r="N2477" s="73" t="str">
        <f>CONCATENATE(HOUR(Tabela132[[#This Row],[DATA INICIO]]),":",MINUTE(Tabela132[[#This Row],[DATA INICIO]]))</f>
        <v>13:26</v>
      </c>
    </row>
    <row r="2478" spans="1:14" ht="51" hidden="1" x14ac:dyDescent="0.25">
      <c r="A2478" s="63" t="s">
        <v>15</v>
      </c>
      <c r="B2478" s="64" t="s">
        <v>1286</v>
      </c>
      <c r="C2478" s="84"/>
      <c r="D2478" s="48" t="s">
        <v>1176</v>
      </c>
      <c r="E2478" s="67" t="s">
        <v>1176</v>
      </c>
      <c r="F2478" s="68" t="s">
        <v>1176</v>
      </c>
      <c r="G2478" s="86"/>
      <c r="H2478" s="69">
        <v>42529.55972222222</v>
      </c>
      <c r="I2478" s="69">
        <v>42536.621527777781</v>
      </c>
      <c r="J2478" s="64" t="s">
        <v>1289</v>
      </c>
      <c r="K2478" s="70">
        <f t="shared" si="96"/>
        <v>7.0618055555605679</v>
      </c>
      <c r="L2478" s="71">
        <f t="shared" si="97"/>
        <v>7.0618055555605679</v>
      </c>
      <c r="M2478" s="72">
        <f>NETWORKDAYS.INTL(DATE(YEAR(H2478),MONTH(I2478),DAY(H2478)),DATE(YEAR(I2478),MONTH(I2478),DAY(I2478)),1,[1]LISTAFERIADOS!$B$2:$B$194)</f>
        <v>6</v>
      </c>
      <c r="N2478" s="73" t="str">
        <f>CONCATENATE(HOUR(Tabela132[[#This Row],[DATA INICIO]]),":",MINUTE(Tabela132[[#This Row],[DATA INICIO]]))</f>
        <v>13:26</v>
      </c>
    </row>
    <row r="2479" spans="1:14" ht="38.25" hidden="1" x14ac:dyDescent="0.25">
      <c r="A2479" s="63" t="s">
        <v>15</v>
      </c>
      <c r="B2479" s="64" t="s">
        <v>1286</v>
      </c>
      <c r="C2479" s="84"/>
      <c r="D2479" s="48" t="s">
        <v>1288</v>
      </c>
      <c r="E2479" s="67" t="s">
        <v>1288</v>
      </c>
      <c r="F2479" s="68" t="s">
        <v>1288</v>
      </c>
      <c r="G2479" s="86"/>
      <c r="H2479" s="69">
        <v>42536.621527777781</v>
      </c>
      <c r="I2479" s="69">
        <v>42536.624305555553</v>
      </c>
      <c r="J2479" s="64" t="s">
        <v>1293</v>
      </c>
      <c r="K2479" s="70">
        <f t="shared" si="96"/>
        <v>2.7777777722803876E-3</v>
      </c>
      <c r="L2479" s="71">
        <f t="shared" si="97"/>
        <v>2.7777777722803876E-3</v>
      </c>
      <c r="M2479" s="72">
        <f>NETWORKDAYS.INTL(DATE(YEAR(H2479),MONTH(I2479),DAY(H2479)),DATE(YEAR(I2479),MONTH(I2479),DAY(I2479)),1,[1]LISTAFERIADOS!$B$2:$B$194)</f>
        <v>1</v>
      </c>
      <c r="N2479" s="73" t="str">
        <f>CONCATENATE(HOUR(Tabela132[[#This Row],[DATA INICIO]]),":",MINUTE(Tabela132[[#This Row],[DATA INICIO]]))</f>
        <v>14:55</v>
      </c>
    </row>
    <row r="2480" spans="1:14" ht="140.25" hidden="1" x14ac:dyDescent="0.25">
      <c r="A2480" s="63" t="s">
        <v>15</v>
      </c>
      <c r="B2480" s="64" t="s">
        <v>1286</v>
      </c>
      <c r="C2480" s="84"/>
      <c r="D2480" s="48" t="s">
        <v>1287</v>
      </c>
      <c r="E2480" s="67" t="s">
        <v>1287</v>
      </c>
      <c r="F2480" s="68" t="s">
        <v>1287</v>
      </c>
      <c r="G2480" s="86"/>
      <c r="H2480" s="69">
        <v>42536.624305555553</v>
      </c>
      <c r="I2480" s="69">
        <v>42544.652777777781</v>
      </c>
      <c r="J2480" s="64" t="s">
        <v>1294</v>
      </c>
      <c r="K2480" s="70">
        <f t="shared" si="96"/>
        <v>8.0284722222277196</v>
      </c>
      <c r="L2480" s="71">
        <f t="shared" si="97"/>
        <v>8.0284722222277196</v>
      </c>
      <c r="M2480" s="72">
        <f>NETWORKDAYS.INTL(DATE(YEAR(H2480),MONTH(I2480),DAY(H2480)),DATE(YEAR(I2480),MONTH(I2480),DAY(I2480)),1,[1]LISTAFERIADOS!$B$2:$B$194)</f>
        <v>7</v>
      </c>
      <c r="N2480" s="73" t="str">
        <f>CONCATENATE(HOUR(Tabela132[[#This Row],[DATA INICIO]]),":",MINUTE(Tabela132[[#This Row],[DATA INICIO]]))</f>
        <v>14:59</v>
      </c>
    </row>
    <row r="2481" spans="1:14" ht="25.5" hidden="1" x14ac:dyDescent="0.25">
      <c r="A2481" s="63" t="s">
        <v>15</v>
      </c>
      <c r="B2481" s="64" t="s">
        <v>1286</v>
      </c>
      <c r="C2481" s="84"/>
      <c r="D2481" s="48" t="s">
        <v>1295</v>
      </c>
      <c r="E2481" s="67" t="s">
        <v>1295</v>
      </c>
      <c r="F2481" s="68" t="s">
        <v>1295</v>
      </c>
      <c r="G2481" s="86"/>
      <c r="H2481" s="69">
        <v>42544.652777777781</v>
      </c>
      <c r="I2481" s="69">
        <v>42551.578472222223</v>
      </c>
      <c r="J2481" s="64" t="s">
        <v>703</v>
      </c>
      <c r="K2481" s="70">
        <f t="shared" si="96"/>
        <v>6.9256944444423425</v>
      </c>
      <c r="L2481" s="71">
        <f t="shared" si="97"/>
        <v>6.9256944444423425</v>
      </c>
      <c r="M2481" s="72">
        <f>NETWORKDAYS.INTL(DATE(YEAR(H2481),MONTH(I2481),DAY(H2481)),DATE(YEAR(I2481),MONTH(I2481),DAY(I2481)),1,[1]LISTAFERIADOS!$B$2:$B$194)</f>
        <v>6</v>
      </c>
      <c r="N2481" s="73" t="str">
        <f>CONCATENATE(HOUR(Tabela132[[#This Row],[DATA INICIO]]),":",MINUTE(Tabela132[[#This Row],[DATA INICIO]]))</f>
        <v>15:40</v>
      </c>
    </row>
    <row r="2482" spans="1:14" ht="25.5" hidden="1" x14ac:dyDescent="0.25">
      <c r="A2482" s="63" t="s">
        <v>15</v>
      </c>
      <c r="B2482" s="64" t="s">
        <v>1286</v>
      </c>
      <c r="C2482" s="84"/>
      <c r="D2482" s="48" t="s">
        <v>1296</v>
      </c>
      <c r="E2482" s="67" t="s">
        <v>1296</v>
      </c>
      <c r="F2482" s="12" t="s">
        <v>29</v>
      </c>
      <c r="G2482" s="86"/>
      <c r="H2482" s="69">
        <v>42551.578472222223</v>
      </c>
      <c r="I2482" s="69">
        <v>42562.6</v>
      </c>
      <c r="J2482" s="64" t="s">
        <v>98</v>
      </c>
      <c r="K2482" s="70">
        <f t="shared" si="96"/>
        <v>11.021527777775191</v>
      </c>
      <c r="L2482" s="71">
        <f t="shared" si="97"/>
        <v>11.021527777775191</v>
      </c>
      <c r="M2482" s="72">
        <f>NETWORKDAYS.INTL(DATE(YEAR(H2482),MONTH(I2482),DAY(H2482)),DATE(YEAR(I2482),MONTH(I2482),DAY(I2482)),1,[1]LISTAFERIADOS!$B$2:$B$194)</f>
        <v>-15</v>
      </c>
      <c r="N2482" s="73" t="str">
        <f>CONCATENATE(HOUR(Tabela132[[#This Row],[DATA INICIO]]),":",MINUTE(Tabela132[[#This Row],[DATA INICIO]]))</f>
        <v>13:53</v>
      </c>
    </row>
    <row r="2483" spans="1:14" ht="38.25" hidden="1" x14ac:dyDescent="0.25">
      <c r="A2483" s="63" t="s">
        <v>15</v>
      </c>
      <c r="B2483" s="64" t="s">
        <v>1286</v>
      </c>
      <c r="C2483" s="84"/>
      <c r="D2483" s="48" t="s">
        <v>1295</v>
      </c>
      <c r="E2483" s="67" t="s">
        <v>1295</v>
      </c>
      <c r="F2483" s="68" t="s">
        <v>1295</v>
      </c>
      <c r="G2483" s="86"/>
      <c r="H2483" s="69">
        <v>42562.6</v>
      </c>
      <c r="I2483" s="69">
        <v>42563.55972222222</v>
      </c>
      <c r="J2483" s="64" t="s">
        <v>1297</v>
      </c>
      <c r="K2483" s="70">
        <f t="shared" si="96"/>
        <v>0.95972222222189885</v>
      </c>
      <c r="L2483" s="71">
        <f t="shared" si="97"/>
        <v>0.95972222222189885</v>
      </c>
      <c r="M2483" s="72">
        <f>NETWORKDAYS.INTL(DATE(YEAR(H2483),MONTH(I2483),DAY(H2483)),DATE(YEAR(I2483),MONTH(I2483),DAY(I2483)),1,[1]LISTAFERIADOS!$B$2:$B$194)</f>
        <v>2</v>
      </c>
      <c r="N2483" s="73" t="str">
        <f>CONCATENATE(HOUR(Tabela132[[#This Row],[DATA INICIO]]),":",MINUTE(Tabela132[[#This Row],[DATA INICIO]]))</f>
        <v>14:24</v>
      </c>
    </row>
    <row r="2484" spans="1:14" ht="51" hidden="1" x14ac:dyDescent="0.25">
      <c r="A2484" s="63" t="s">
        <v>15</v>
      </c>
      <c r="B2484" s="64" t="s">
        <v>1286</v>
      </c>
      <c r="C2484" s="84"/>
      <c r="D2484" s="48" t="s">
        <v>1298</v>
      </c>
      <c r="E2484" s="67" t="s">
        <v>1298</v>
      </c>
      <c r="F2484" s="68" t="s">
        <v>1298</v>
      </c>
      <c r="G2484" s="86"/>
      <c r="H2484" s="69">
        <v>42563.55972222222</v>
      </c>
      <c r="I2484" s="69">
        <v>42641.493055555555</v>
      </c>
      <c r="J2484" s="64" t="s">
        <v>1299</v>
      </c>
      <c r="K2484" s="70">
        <f t="shared" si="96"/>
        <v>77.933333333334303</v>
      </c>
      <c r="L2484" s="71">
        <f t="shared" si="97"/>
        <v>77.933333333334303</v>
      </c>
      <c r="M2484" s="72">
        <f>NETWORKDAYS.INTL(DATE(YEAR(H2484),MONTH(I2484),DAY(H2484)),DATE(YEAR(I2484),MONTH(I2484),DAY(I2484)),1,[1]LISTAFERIADOS!$B$2:$B$194)</f>
        <v>13</v>
      </c>
      <c r="N2484" s="73" t="str">
        <f>CONCATENATE(HOUR(Tabela132[[#This Row],[DATA INICIO]]),":",MINUTE(Tabela132[[#This Row],[DATA INICIO]]))</f>
        <v>13:26</v>
      </c>
    </row>
    <row r="2485" spans="1:14" ht="25.5" hidden="1" x14ac:dyDescent="0.25">
      <c r="A2485" s="63" t="s">
        <v>15</v>
      </c>
      <c r="B2485" s="64" t="s">
        <v>1286</v>
      </c>
      <c r="C2485" s="84"/>
      <c r="D2485" s="48" t="s">
        <v>1154</v>
      </c>
      <c r="E2485" s="67" t="s">
        <v>1154</v>
      </c>
      <c r="F2485" s="12" t="s">
        <v>115</v>
      </c>
      <c r="G2485" s="86"/>
      <c r="H2485" s="69">
        <v>42641.493055555555</v>
      </c>
      <c r="I2485" s="69">
        <v>42641.767361111109</v>
      </c>
      <c r="J2485" s="64" t="s">
        <v>20</v>
      </c>
      <c r="K2485" s="70">
        <f t="shared" si="96"/>
        <v>0.27430555555474712</v>
      </c>
      <c r="L2485" s="71">
        <f t="shared" si="97"/>
        <v>0.27430555555474712</v>
      </c>
      <c r="M2485" s="72">
        <f>NETWORKDAYS.INTL(DATE(YEAR(H2485),MONTH(I2485),DAY(H2485)),DATE(YEAR(I2485),MONTH(I2485),DAY(I2485)),1,[1]LISTAFERIADOS!$B$2:$B$194)</f>
        <v>1</v>
      </c>
      <c r="N2485" s="73" t="str">
        <f>CONCATENATE(HOUR(Tabela132[[#This Row],[DATA INICIO]]),":",MINUTE(Tabela132[[#This Row],[DATA INICIO]]))</f>
        <v>11:50</v>
      </c>
    </row>
    <row r="2486" spans="1:14" ht="25.5" hidden="1" x14ac:dyDescent="0.25">
      <c r="A2486" s="63" t="s">
        <v>15</v>
      </c>
      <c r="B2486" s="64" t="s">
        <v>1286</v>
      </c>
      <c r="C2486" s="84"/>
      <c r="D2486" s="48" t="s">
        <v>1230</v>
      </c>
      <c r="E2486" s="67" t="s">
        <v>1230</v>
      </c>
      <c r="F2486" s="12" t="s">
        <v>112</v>
      </c>
      <c r="G2486" s="86"/>
      <c r="H2486" s="69">
        <v>42641.493055555555</v>
      </c>
      <c r="I2486" s="69">
        <v>42642.538888888892</v>
      </c>
      <c r="J2486" s="64" t="s">
        <v>20</v>
      </c>
      <c r="K2486" s="70">
        <f t="shared" si="96"/>
        <v>1.0458333333372138</v>
      </c>
      <c r="L2486" s="71">
        <f t="shared" si="97"/>
        <v>1.0458333333372138</v>
      </c>
      <c r="M2486" s="72">
        <f>NETWORKDAYS.INTL(DATE(YEAR(H2486),MONTH(I2486),DAY(H2486)),DATE(YEAR(I2486),MONTH(I2486),DAY(I2486)),1,[1]LISTAFERIADOS!$B$2:$B$194)</f>
        <v>2</v>
      </c>
      <c r="N2486" s="73" t="str">
        <f>CONCATENATE(HOUR(Tabela132[[#This Row],[DATA INICIO]]),":",MINUTE(Tabela132[[#This Row],[DATA INICIO]]))</f>
        <v>11:50</v>
      </c>
    </row>
    <row r="2487" spans="1:14" ht="38.25" hidden="1" x14ac:dyDescent="0.25">
      <c r="A2487" s="63" t="s">
        <v>15</v>
      </c>
      <c r="B2487" s="64" t="s">
        <v>1286</v>
      </c>
      <c r="C2487" s="84"/>
      <c r="D2487" s="48" t="s">
        <v>1300</v>
      </c>
      <c r="E2487" s="67" t="s">
        <v>1300</v>
      </c>
      <c r="F2487" s="12" t="s">
        <v>25</v>
      </c>
      <c r="G2487" s="86"/>
      <c r="H2487" s="69">
        <v>42642.538888888892</v>
      </c>
      <c r="I2487" s="69">
        <v>42642.645138888889</v>
      </c>
      <c r="J2487" s="64" t="s">
        <v>79</v>
      </c>
      <c r="K2487" s="70">
        <f t="shared" si="96"/>
        <v>0.10624999999708962</v>
      </c>
      <c r="L2487" s="71">
        <f t="shared" si="97"/>
        <v>0.10624999999708962</v>
      </c>
      <c r="M2487" s="72">
        <f>NETWORKDAYS.INTL(DATE(YEAR(H2487),MONTH(I2487),DAY(H2487)),DATE(YEAR(I2487),MONTH(I2487),DAY(I2487)),1,[1]LISTAFERIADOS!$B$2:$B$194)</f>
        <v>1</v>
      </c>
      <c r="N2487" s="73" t="str">
        <f>CONCATENATE(HOUR(Tabela132[[#This Row],[DATA INICIO]]),":",MINUTE(Tabela132[[#This Row],[DATA INICIO]]))</f>
        <v>12:56</v>
      </c>
    </row>
    <row r="2488" spans="1:14" ht="38.25" hidden="1" x14ac:dyDescent="0.25">
      <c r="A2488" s="63" t="s">
        <v>15</v>
      </c>
      <c r="B2488" s="64" t="s">
        <v>1286</v>
      </c>
      <c r="C2488" s="84"/>
      <c r="D2488" s="48" t="s">
        <v>1161</v>
      </c>
      <c r="E2488" s="67" t="s">
        <v>1161</v>
      </c>
      <c r="F2488" s="68" t="s">
        <v>1161</v>
      </c>
      <c r="G2488" s="86"/>
      <c r="H2488" s="69">
        <v>42642.645138888889</v>
      </c>
      <c r="I2488" s="69">
        <v>42653.734722222223</v>
      </c>
      <c r="J2488" s="64" t="s">
        <v>1301</v>
      </c>
      <c r="K2488" s="70">
        <f t="shared" si="96"/>
        <v>11.089583333334303</v>
      </c>
      <c r="L2488" s="71">
        <f t="shared" si="97"/>
        <v>11.089583333334303</v>
      </c>
      <c r="M2488" s="72">
        <f>NETWORKDAYS.INTL(DATE(YEAR(H2488),MONTH(I2488),DAY(H2488)),DATE(YEAR(I2488),MONTH(I2488),DAY(I2488)),1,[1]LISTAFERIADOS!$B$2:$B$194)</f>
        <v>-14</v>
      </c>
      <c r="N2488" s="73" t="str">
        <f>CONCATENATE(HOUR(Tabela132[[#This Row],[DATA INICIO]]),":",MINUTE(Tabela132[[#This Row],[DATA INICIO]]))</f>
        <v>15:29</v>
      </c>
    </row>
    <row r="2489" spans="1:14" ht="76.5" hidden="1" x14ac:dyDescent="0.25">
      <c r="A2489" s="63" t="s">
        <v>15</v>
      </c>
      <c r="B2489" s="64" t="s">
        <v>1286</v>
      </c>
      <c r="C2489" s="84"/>
      <c r="D2489" s="48" t="s">
        <v>1154</v>
      </c>
      <c r="E2489" s="67" t="s">
        <v>1154</v>
      </c>
      <c r="F2489" s="12" t="s">
        <v>115</v>
      </c>
      <c r="G2489" s="86"/>
      <c r="H2489" s="69">
        <v>42653.734722222223</v>
      </c>
      <c r="I2489" s="69">
        <v>42653.784722222219</v>
      </c>
      <c r="J2489" s="64" t="s">
        <v>1302</v>
      </c>
      <c r="K2489" s="70">
        <f t="shared" si="96"/>
        <v>4.9999999995634425E-2</v>
      </c>
      <c r="L2489" s="71">
        <f t="shared" si="97"/>
        <v>4.9999999995634425E-2</v>
      </c>
      <c r="M2489" s="72">
        <f>NETWORKDAYS.INTL(DATE(YEAR(H2489),MONTH(I2489),DAY(H2489)),DATE(YEAR(I2489),MONTH(I2489),DAY(I2489)),1,[1]LISTAFERIADOS!$B$2:$B$194)</f>
        <v>1</v>
      </c>
      <c r="N2489" s="73" t="str">
        <f>CONCATENATE(HOUR(Tabela132[[#This Row],[DATA INICIO]]),":",MINUTE(Tabela132[[#This Row],[DATA INICIO]]))</f>
        <v>17:38</v>
      </c>
    </row>
    <row r="2490" spans="1:14" ht="25.5" hidden="1" x14ac:dyDescent="0.25">
      <c r="A2490" s="63" t="s">
        <v>15</v>
      </c>
      <c r="B2490" s="64" t="s">
        <v>1286</v>
      </c>
      <c r="C2490" s="84"/>
      <c r="D2490" s="48" t="s">
        <v>1230</v>
      </c>
      <c r="E2490" s="67" t="s">
        <v>1230</v>
      </c>
      <c r="F2490" s="12" t="s">
        <v>112</v>
      </c>
      <c r="G2490" s="86"/>
      <c r="H2490" s="69">
        <v>42653.784722222219</v>
      </c>
      <c r="I2490" s="69">
        <v>42654.629861111112</v>
      </c>
      <c r="J2490" s="64" t="s">
        <v>306</v>
      </c>
      <c r="K2490" s="70">
        <f t="shared" si="96"/>
        <v>0.84513888889341615</v>
      </c>
      <c r="L2490" s="71">
        <f t="shared" si="97"/>
        <v>0.84513888889341615</v>
      </c>
      <c r="M2490" s="72">
        <f>NETWORKDAYS.INTL(DATE(YEAR(H2490),MONTH(I2490),DAY(H2490)),DATE(YEAR(I2490),MONTH(I2490),DAY(I2490)),1,[1]LISTAFERIADOS!$B$2:$B$194)</f>
        <v>2</v>
      </c>
      <c r="N2490" s="73" t="str">
        <f>CONCATENATE(HOUR(Tabela132[[#This Row],[DATA INICIO]]),":",MINUTE(Tabela132[[#This Row],[DATA INICIO]]))</f>
        <v>18:50</v>
      </c>
    </row>
    <row r="2491" spans="1:14" ht="127.5" hidden="1" x14ac:dyDescent="0.25">
      <c r="A2491" s="63" t="s">
        <v>15</v>
      </c>
      <c r="B2491" s="64" t="s">
        <v>1286</v>
      </c>
      <c r="C2491" s="84"/>
      <c r="D2491" s="48" t="s">
        <v>1300</v>
      </c>
      <c r="E2491" s="67" t="s">
        <v>1300</v>
      </c>
      <c r="F2491" s="12" t="s">
        <v>25</v>
      </c>
      <c r="G2491" s="86"/>
      <c r="H2491" s="69">
        <v>42654.629861111112</v>
      </c>
      <c r="I2491" s="69">
        <v>42720.551388888889</v>
      </c>
      <c r="J2491" s="64" t="s">
        <v>1303</v>
      </c>
      <c r="K2491" s="70">
        <f t="shared" si="96"/>
        <v>65.921527777776646</v>
      </c>
      <c r="L2491" s="71">
        <f t="shared" si="97"/>
        <v>65.921527777776646</v>
      </c>
      <c r="M2491" s="72">
        <f>NETWORKDAYS.INTL(DATE(YEAR(H2491),MONTH(I2491),DAY(H2491)),DATE(YEAR(I2491),MONTH(I2491),DAY(I2491)),1,[1]LISTAFERIADOS!$B$2:$B$194)</f>
        <v>5</v>
      </c>
      <c r="N2491" s="73" t="str">
        <f>CONCATENATE(HOUR(Tabela132[[#This Row],[DATA INICIO]]),":",MINUTE(Tabela132[[#This Row],[DATA INICIO]]))</f>
        <v>15:7</v>
      </c>
    </row>
    <row r="2492" spans="1:14" ht="25.5" hidden="1" x14ac:dyDescent="0.25">
      <c r="A2492" s="63" t="s">
        <v>15</v>
      </c>
      <c r="B2492" s="64" t="s">
        <v>1286</v>
      </c>
      <c r="C2492" s="84"/>
      <c r="D2492" s="48" t="s">
        <v>1230</v>
      </c>
      <c r="E2492" s="67" t="s">
        <v>1230</v>
      </c>
      <c r="F2492" s="12" t="s">
        <v>112</v>
      </c>
      <c r="G2492" s="86"/>
      <c r="H2492" s="69">
        <v>42720.551388888889</v>
      </c>
      <c r="I2492" s="69">
        <v>42746.51458333333</v>
      </c>
      <c r="J2492" s="64" t="s">
        <v>1304</v>
      </c>
      <c r="K2492" s="70">
        <f t="shared" si="96"/>
        <v>25.963194444440887</v>
      </c>
      <c r="L2492" s="71">
        <f t="shared" si="97"/>
        <v>25.963194444440887</v>
      </c>
      <c r="M2492" s="72">
        <f>NETWORKDAYS.INTL(DATE(YEAR(H2492),MONTH(I2492),DAY(H2492)),DATE(YEAR(I2492),MONTH(I2492),DAY(I2492)),1,[1]LISTAFERIADOS!$B$2:$B$194)</f>
        <v>228</v>
      </c>
      <c r="N2492" s="73" t="str">
        <f>CONCATENATE(HOUR(Tabela132[[#This Row],[DATA INICIO]]),":",MINUTE(Tabela132[[#This Row],[DATA INICIO]]))</f>
        <v>13:14</v>
      </c>
    </row>
    <row r="2493" spans="1:14" ht="102" hidden="1" x14ac:dyDescent="0.25">
      <c r="A2493" s="63" t="s">
        <v>15</v>
      </c>
      <c r="B2493" s="64" t="s">
        <v>1286</v>
      </c>
      <c r="C2493" s="84"/>
      <c r="D2493" s="48" t="s">
        <v>1300</v>
      </c>
      <c r="E2493" s="67" t="s">
        <v>1300</v>
      </c>
      <c r="F2493" s="12" t="s">
        <v>25</v>
      </c>
      <c r="G2493" s="86"/>
      <c r="H2493" s="69">
        <v>42746.51458333333</v>
      </c>
      <c r="I2493" s="69">
        <v>42853.563888888886</v>
      </c>
      <c r="J2493" s="64" t="s">
        <v>1305</v>
      </c>
      <c r="K2493" s="70">
        <f t="shared" si="96"/>
        <v>107.0493055555562</v>
      </c>
      <c r="L2493" s="71">
        <f t="shared" si="97"/>
        <v>107.0493055555562</v>
      </c>
      <c r="M2493" s="72">
        <f>NETWORKDAYS.INTL(DATE(YEAR(H2493),MONTH(I2493),DAY(H2493)),DATE(YEAR(I2493),MONTH(I2493),DAY(I2493)),1,[1]LISTAFERIADOS!$B$2:$B$194)</f>
        <v>10</v>
      </c>
      <c r="N2493" s="73" t="str">
        <f>CONCATENATE(HOUR(Tabela132[[#This Row],[DATA INICIO]]),":",MINUTE(Tabela132[[#This Row],[DATA INICIO]]))</f>
        <v>12:21</v>
      </c>
    </row>
    <row r="2494" spans="1:14" ht="25.5" hidden="1" x14ac:dyDescent="0.25">
      <c r="A2494" s="63" t="s">
        <v>15</v>
      </c>
      <c r="B2494" s="64" t="s">
        <v>1286</v>
      </c>
      <c r="C2494" s="84"/>
      <c r="D2494" s="48" t="s">
        <v>1230</v>
      </c>
      <c r="E2494" s="67" t="s">
        <v>1230</v>
      </c>
      <c r="F2494" s="12" t="s">
        <v>112</v>
      </c>
      <c r="G2494" s="86"/>
      <c r="H2494" s="69">
        <v>42853.563888888886</v>
      </c>
      <c r="I2494" s="69">
        <v>42880.620138888888</v>
      </c>
      <c r="J2494" s="64" t="s">
        <v>1306</v>
      </c>
      <c r="K2494" s="70">
        <f t="shared" si="96"/>
        <v>27.056250000001455</v>
      </c>
      <c r="L2494" s="71">
        <f t="shared" si="97"/>
        <v>27.056250000001455</v>
      </c>
      <c r="M2494" s="72">
        <f>NETWORKDAYS.INTL(DATE(YEAR(H2494),MONTH(I2494),DAY(H2494)),DATE(YEAR(I2494),MONTH(I2494),DAY(I2494)),1,[1]LISTAFERIADOS!$B$2:$B$194)</f>
        <v>-2</v>
      </c>
      <c r="N2494" s="73" t="str">
        <f>CONCATENATE(HOUR(Tabela132[[#This Row],[DATA INICIO]]),":",MINUTE(Tabela132[[#This Row],[DATA INICIO]]))</f>
        <v>13:32</v>
      </c>
    </row>
    <row r="2495" spans="1:14" ht="63.75" hidden="1" x14ac:dyDescent="0.25">
      <c r="A2495" s="74" t="s">
        <v>15</v>
      </c>
      <c r="B2495" s="75" t="s">
        <v>1286</v>
      </c>
      <c r="C2495" s="85"/>
      <c r="D2495" s="48" t="s">
        <v>1300</v>
      </c>
      <c r="E2495" s="77" t="s">
        <v>1300</v>
      </c>
      <c r="F2495" s="12" t="s">
        <v>25</v>
      </c>
      <c r="G2495" s="86"/>
      <c r="H2495" s="80">
        <v>42880.620138888888</v>
      </c>
      <c r="I2495" s="80" t="s">
        <v>20</v>
      </c>
      <c r="J2495" s="75" t="s">
        <v>1307</v>
      </c>
      <c r="K2495" s="70">
        <f t="shared" si="96"/>
        <v>0</v>
      </c>
      <c r="L2495" s="81">
        <f t="shared" si="97"/>
        <v>0</v>
      </c>
      <c r="M2495" s="82" t="e">
        <f>NETWORKDAYS.INTL(DATE(YEAR(H2495),MONTH(I2495),DAY(H2495)),DATE(YEAR(I2495),MONTH(I2495),DAY(I2495)),1,[1]LISTAFERIADOS!$B$2:$B$194)</f>
        <v>#VALUE!</v>
      </c>
      <c r="N2495" s="83" t="str">
        <f>CONCATENATE(HOUR(Tabela132[[#This Row],[DATA INICIO]]),":",MINUTE(Tabela132[[#This Row],[DATA INICIO]]))</f>
        <v>14:53</v>
      </c>
    </row>
    <row r="2496" spans="1:14" ht="38.25" hidden="1" x14ac:dyDescent="0.25">
      <c r="A2496" s="63" t="s">
        <v>1308</v>
      </c>
      <c r="B2496" s="64" t="s">
        <v>1309</v>
      </c>
      <c r="C2496" s="84" t="s">
        <v>666</v>
      </c>
      <c r="D2496" s="66" t="s">
        <v>1310</v>
      </c>
      <c r="E2496" s="67" t="s">
        <v>1310</v>
      </c>
      <c r="F2496" s="12" t="s">
        <v>25</v>
      </c>
      <c r="G2496" s="87"/>
      <c r="H2496" s="69" t="s">
        <v>20</v>
      </c>
      <c r="I2496" s="69">
        <v>42887.770833333336</v>
      </c>
      <c r="J2496" s="64" t="s">
        <v>20</v>
      </c>
      <c r="K2496" s="70">
        <f t="shared" ref="K2496:K2524" si="98">IF(OR(H2496="-",I2496="-"),0,I2496-H2496)</f>
        <v>0</v>
      </c>
      <c r="L2496" s="71">
        <f t="shared" ref="L2496:L2524" si="99">K2496</f>
        <v>0</v>
      </c>
      <c r="M2496" s="72" t="e">
        <f>NETWORKDAYS.INTL(DATE(YEAR(H2496),MONTH(I2496),DAY(H2496)),DATE(YEAR(I2496),MONTH(I2496),DAY(I2496)),1,[1]LISTAFERIADOS!$B$2:$B$194)</f>
        <v>#VALUE!</v>
      </c>
      <c r="N2496" s="73" t="e">
        <f>CONCATENATE(HOUR(Tabela132[[#This Row],[DATA INICIO]]),":",MINUTE(Tabela132[[#This Row],[DATA INICIO]]))</f>
        <v>#VALUE!</v>
      </c>
    </row>
    <row r="2497" spans="1:14" ht="89.25" hidden="1" x14ac:dyDescent="0.25">
      <c r="A2497" s="63" t="s">
        <v>1308</v>
      </c>
      <c r="B2497" s="64" t="s">
        <v>1309</v>
      </c>
      <c r="C2497" s="84" t="s">
        <v>666</v>
      </c>
      <c r="D2497" s="66" t="s">
        <v>1210</v>
      </c>
      <c r="E2497" s="67" t="s">
        <v>1210</v>
      </c>
      <c r="F2497" s="12" t="s">
        <v>112</v>
      </c>
      <c r="G2497" s="87"/>
      <c r="H2497" s="69">
        <v>42887.770833333336</v>
      </c>
      <c r="I2497" s="69">
        <v>42900.571527777778</v>
      </c>
      <c r="J2497" s="64" t="s">
        <v>1311</v>
      </c>
      <c r="K2497" s="70">
        <f t="shared" si="98"/>
        <v>12.800694444442343</v>
      </c>
      <c r="L2497" s="71">
        <f t="shared" si="99"/>
        <v>12.800694444442343</v>
      </c>
      <c r="M2497" s="72">
        <f>NETWORKDAYS.INTL(DATE(YEAR(H2497),MONTH(I2497),DAY(H2497)),DATE(YEAR(I2497),MONTH(I2497),DAY(I2497)),1,[1]LISTAFERIADOS!$B$2:$B$194)</f>
        <v>10</v>
      </c>
      <c r="N2497" s="73" t="str">
        <f>CONCATENATE(HOUR(Tabela132[[#This Row],[DATA INICIO]]),":",MINUTE(Tabela132[[#This Row],[DATA INICIO]]))</f>
        <v>18:30</v>
      </c>
    </row>
    <row r="2498" spans="1:14" ht="76.5" hidden="1" x14ac:dyDescent="0.25">
      <c r="A2498" s="63" t="s">
        <v>1308</v>
      </c>
      <c r="B2498" s="64" t="s">
        <v>1309</v>
      </c>
      <c r="C2498" s="84" t="s">
        <v>666</v>
      </c>
      <c r="D2498" s="66" t="s">
        <v>1310</v>
      </c>
      <c r="E2498" s="67" t="s">
        <v>1310</v>
      </c>
      <c r="F2498" s="12" t="s">
        <v>25</v>
      </c>
      <c r="G2498" s="87"/>
      <c r="H2498" s="69">
        <v>42900.571527777778</v>
      </c>
      <c r="I2498" s="69">
        <v>42914.558333333334</v>
      </c>
      <c r="J2498" s="64" t="s">
        <v>1312</v>
      </c>
      <c r="K2498" s="70">
        <f t="shared" si="98"/>
        <v>13.986805555556202</v>
      </c>
      <c r="L2498" s="71">
        <f t="shared" si="99"/>
        <v>13.986805555556202</v>
      </c>
      <c r="M2498" s="72">
        <f>NETWORKDAYS.INTL(DATE(YEAR(H2498),MONTH(I2498),DAY(H2498)),DATE(YEAR(I2498),MONTH(I2498),DAY(I2498)),1,[1]LISTAFERIADOS!$B$2:$B$194)</f>
        <v>10</v>
      </c>
      <c r="N2498" s="73" t="str">
        <f>CONCATENATE(HOUR(Tabela132[[#This Row],[DATA INICIO]]),":",MINUTE(Tabela132[[#This Row],[DATA INICIO]]))</f>
        <v>13:43</v>
      </c>
    </row>
    <row r="2499" spans="1:14" ht="38.25" hidden="1" x14ac:dyDescent="0.25">
      <c r="A2499" s="63" t="s">
        <v>1308</v>
      </c>
      <c r="B2499" s="64" t="s">
        <v>1309</v>
      </c>
      <c r="C2499" s="84" t="s">
        <v>666</v>
      </c>
      <c r="D2499" s="66" t="s">
        <v>1210</v>
      </c>
      <c r="E2499" s="67" t="s">
        <v>1210</v>
      </c>
      <c r="F2499" s="12" t="s">
        <v>112</v>
      </c>
      <c r="G2499" s="87"/>
      <c r="H2499" s="69">
        <v>42914.558333333334</v>
      </c>
      <c r="I2499" s="69">
        <v>42930.612500000003</v>
      </c>
      <c r="J2499" s="64" t="s">
        <v>1301</v>
      </c>
      <c r="K2499" s="70">
        <f t="shared" si="98"/>
        <v>16.054166666668607</v>
      </c>
      <c r="L2499" s="71">
        <f t="shared" si="99"/>
        <v>16.054166666668607</v>
      </c>
      <c r="M2499" s="72">
        <f>NETWORKDAYS.INTL(DATE(YEAR(H2499),MONTH(I2499),DAY(H2499)),DATE(YEAR(I2499),MONTH(I2499),DAY(I2499)),1,[1]LISTAFERIADOS!$B$2:$B$194)</f>
        <v>-11</v>
      </c>
      <c r="N2499" s="73" t="str">
        <f>CONCATENATE(HOUR(Tabela132[[#This Row],[DATA INICIO]]),":",MINUTE(Tabela132[[#This Row],[DATA INICIO]]))</f>
        <v>13:24</v>
      </c>
    </row>
    <row r="2500" spans="1:14" ht="38.25" hidden="1" x14ac:dyDescent="0.25">
      <c r="A2500" s="63" t="s">
        <v>1308</v>
      </c>
      <c r="B2500" s="64" t="s">
        <v>1309</v>
      </c>
      <c r="C2500" s="84" t="s">
        <v>666</v>
      </c>
      <c r="D2500" s="66" t="s">
        <v>1149</v>
      </c>
      <c r="E2500" s="67" t="s">
        <v>1149</v>
      </c>
      <c r="F2500" s="12" t="s">
        <v>115</v>
      </c>
      <c r="G2500" s="87"/>
      <c r="H2500" s="69">
        <v>42930.612500000003</v>
      </c>
      <c r="I2500" s="69">
        <v>42930.67291666667</v>
      </c>
      <c r="J2500" s="64" t="s">
        <v>30</v>
      </c>
      <c r="K2500" s="70">
        <f t="shared" si="98"/>
        <v>6.0416666667151731E-2</v>
      </c>
      <c r="L2500" s="71">
        <f t="shared" si="99"/>
        <v>6.0416666667151731E-2</v>
      </c>
      <c r="M2500" s="72">
        <f>NETWORKDAYS.INTL(DATE(YEAR(H2500),MONTH(I2500),DAY(H2500)),DATE(YEAR(I2500),MONTH(I2500),DAY(I2500)),1,[1]LISTAFERIADOS!$B$2:$B$194)</f>
        <v>1</v>
      </c>
      <c r="N2500" s="73" t="str">
        <f>CONCATENATE(HOUR(Tabela132[[#This Row],[DATA INICIO]]),":",MINUTE(Tabela132[[#This Row],[DATA INICIO]]))</f>
        <v>14:42</v>
      </c>
    </row>
    <row r="2501" spans="1:14" ht="114.75" hidden="1" x14ac:dyDescent="0.25">
      <c r="A2501" s="63" t="s">
        <v>1308</v>
      </c>
      <c r="B2501" s="64" t="s">
        <v>1309</v>
      </c>
      <c r="C2501" s="84" t="s">
        <v>666</v>
      </c>
      <c r="D2501" s="66" t="s">
        <v>1210</v>
      </c>
      <c r="E2501" s="67" t="s">
        <v>1210</v>
      </c>
      <c r="F2501" s="12" t="s">
        <v>112</v>
      </c>
      <c r="G2501" s="87"/>
      <c r="H2501" s="69">
        <v>42930.67291666667</v>
      </c>
      <c r="I2501" s="69">
        <v>42933.740972222222</v>
      </c>
      <c r="J2501" s="64" t="s">
        <v>1313</v>
      </c>
      <c r="K2501" s="70">
        <f t="shared" si="98"/>
        <v>3.0680555555518367</v>
      </c>
      <c r="L2501" s="71">
        <f t="shared" si="99"/>
        <v>3.0680555555518367</v>
      </c>
      <c r="M2501" s="72">
        <f>NETWORKDAYS.INTL(DATE(YEAR(H2501),MONTH(I2501),DAY(H2501)),DATE(YEAR(I2501),MONTH(I2501),DAY(I2501)),1,[1]LISTAFERIADOS!$B$2:$B$194)</f>
        <v>2</v>
      </c>
      <c r="N2501" s="73" t="str">
        <f>CONCATENATE(HOUR(Tabela132[[#This Row],[DATA INICIO]]),":",MINUTE(Tabela132[[#This Row],[DATA INICIO]]))</f>
        <v>16:9</v>
      </c>
    </row>
    <row r="2502" spans="1:14" ht="38.25" hidden="1" x14ac:dyDescent="0.25">
      <c r="A2502" s="63" t="s">
        <v>1308</v>
      </c>
      <c r="B2502" s="64" t="s">
        <v>1309</v>
      </c>
      <c r="C2502" s="84" t="s">
        <v>666</v>
      </c>
      <c r="D2502" s="66" t="s">
        <v>1310</v>
      </c>
      <c r="E2502" s="67" t="s">
        <v>1310</v>
      </c>
      <c r="F2502" s="12" t="s">
        <v>25</v>
      </c>
      <c r="G2502" s="87"/>
      <c r="H2502" s="69">
        <v>42933.740972222222</v>
      </c>
      <c r="I2502" s="69">
        <v>42940.606944444444</v>
      </c>
      <c r="J2502" s="64" t="s">
        <v>154</v>
      </c>
      <c r="K2502" s="70">
        <f t="shared" si="98"/>
        <v>6.8659722222218988</v>
      </c>
      <c r="L2502" s="71">
        <f t="shared" si="99"/>
        <v>6.8659722222218988</v>
      </c>
      <c r="M2502" s="72">
        <f>NETWORKDAYS.INTL(DATE(YEAR(H2502),MONTH(I2502),DAY(H2502)),DATE(YEAR(I2502),MONTH(I2502),DAY(I2502)),1,[1]LISTAFERIADOS!$B$2:$B$194)</f>
        <v>6</v>
      </c>
      <c r="N2502" s="73" t="str">
        <f>CONCATENATE(HOUR(Tabela132[[#This Row],[DATA INICIO]]),":",MINUTE(Tabela132[[#This Row],[DATA INICIO]]))</f>
        <v>17:47</v>
      </c>
    </row>
    <row r="2503" spans="1:14" ht="38.25" hidden="1" x14ac:dyDescent="0.25">
      <c r="A2503" s="63" t="s">
        <v>1308</v>
      </c>
      <c r="B2503" s="64" t="s">
        <v>1309</v>
      </c>
      <c r="C2503" s="84" t="s">
        <v>666</v>
      </c>
      <c r="D2503" s="66" t="s">
        <v>1210</v>
      </c>
      <c r="E2503" s="67" t="s">
        <v>1210</v>
      </c>
      <c r="F2503" s="12" t="s">
        <v>112</v>
      </c>
      <c r="G2503" s="87"/>
      <c r="H2503" s="69">
        <v>42940.606944444444</v>
      </c>
      <c r="I2503" s="69">
        <v>42943.728472222225</v>
      </c>
      <c r="J2503" s="64" t="s">
        <v>1314</v>
      </c>
      <c r="K2503" s="70">
        <f t="shared" si="98"/>
        <v>3.1215277777810115</v>
      </c>
      <c r="L2503" s="71">
        <f t="shared" si="99"/>
        <v>3.1215277777810115</v>
      </c>
      <c r="M2503" s="72">
        <f>NETWORKDAYS.INTL(DATE(YEAR(H2503),MONTH(I2503),DAY(H2503)),DATE(YEAR(I2503),MONTH(I2503),DAY(I2503)),1,[1]LISTAFERIADOS!$B$2:$B$194)</f>
        <v>4</v>
      </c>
      <c r="N2503" s="73" t="str">
        <f>CONCATENATE(HOUR(Tabela132[[#This Row],[DATA INICIO]]),":",MINUTE(Tabela132[[#This Row],[DATA INICIO]]))</f>
        <v>14:34</v>
      </c>
    </row>
    <row r="2504" spans="1:14" ht="38.25" hidden="1" x14ac:dyDescent="0.25">
      <c r="A2504" s="63" t="s">
        <v>1308</v>
      </c>
      <c r="B2504" s="64" t="s">
        <v>1309</v>
      </c>
      <c r="C2504" s="84" t="s">
        <v>666</v>
      </c>
      <c r="D2504" s="66" t="s">
        <v>1310</v>
      </c>
      <c r="E2504" s="67" t="s">
        <v>1310</v>
      </c>
      <c r="F2504" s="12" t="s">
        <v>25</v>
      </c>
      <c r="G2504" s="87"/>
      <c r="H2504" s="69">
        <v>42943.728472222225</v>
      </c>
      <c r="I2504" s="69">
        <v>42977.728472222225</v>
      </c>
      <c r="J2504" s="64" t="s">
        <v>1315</v>
      </c>
      <c r="K2504" s="70">
        <f t="shared" si="98"/>
        <v>34</v>
      </c>
      <c r="L2504" s="71">
        <f t="shared" si="99"/>
        <v>34</v>
      </c>
      <c r="M2504" s="72">
        <f>NETWORKDAYS.INTL(DATE(YEAR(H2504),MONTH(I2504),DAY(H2504)),DATE(YEAR(I2504),MONTH(I2504),DAY(I2504)),1,[1]LISTAFERIADOS!$B$2:$B$194)</f>
        <v>3</v>
      </c>
      <c r="N2504" s="73" t="str">
        <f>CONCATENATE(HOUR(Tabela132[[#This Row],[DATA INICIO]]),":",MINUTE(Tabela132[[#This Row],[DATA INICIO]]))</f>
        <v>17:29</v>
      </c>
    </row>
    <row r="2505" spans="1:14" ht="38.25" hidden="1" x14ac:dyDescent="0.25">
      <c r="A2505" s="63" t="s">
        <v>1308</v>
      </c>
      <c r="B2505" s="64" t="s">
        <v>1309</v>
      </c>
      <c r="C2505" s="84" t="s">
        <v>666</v>
      </c>
      <c r="D2505" s="66" t="s">
        <v>1230</v>
      </c>
      <c r="E2505" s="67" t="s">
        <v>1230</v>
      </c>
      <c r="F2505" s="12" t="s">
        <v>112</v>
      </c>
      <c r="G2505" s="87"/>
      <c r="H2505" s="69">
        <v>42977.728472222225</v>
      </c>
      <c r="I2505" s="69">
        <v>42977.761111111111</v>
      </c>
      <c r="J2505" s="64" t="s">
        <v>30</v>
      </c>
      <c r="K2505" s="70">
        <f t="shared" si="98"/>
        <v>3.2638888886140194E-2</v>
      </c>
      <c r="L2505" s="71">
        <f t="shared" si="99"/>
        <v>3.2638888886140194E-2</v>
      </c>
      <c r="M2505" s="72">
        <f>NETWORKDAYS.INTL(DATE(YEAR(H2505),MONTH(I2505),DAY(H2505)),DATE(YEAR(I2505),MONTH(I2505),DAY(I2505)),1,[1]LISTAFERIADOS!$B$2:$B$194)</f>
        <v>1</v>
      </c>
      <c r="N2505" s="73" t="str">
        <f>CONCATENATE(HOUR(Tabela132[[#This Row],[DATA INICIO]]),":",MINUTE(Tabela132[[#This Row],[DATA INICIO]]))</f>
        <v>17:29</v>
      </c>
    </row>
    <row r="2506" spans="1:14" ht="140.25" hidden="1" x14ac:dyDescent="0.25">
      <c r="A2506" s="63" t="s">
        <v>1308</v>
      </c>
      <c r="B2506" s="64" t="s">
        <v>1309</v>
      </c>
      <c r="C2506" s="84" t="s">
        <v>666</v>
      </c>
      <c r="D2506" s="66" t="s">
        <v>1154</v>
      </c>
      <c r="E2506" s="67" t="s">
        <v>1154</v>
      </c>
      <c r="F2506" s="12" t="s">
        <v>115</v>
      </c>
      <c r="G2506" s="87"/>
      <c r="H2506" s="69">
        <v>42977.761111111111</v>
      </c>
      <c r="I2506" s="69">
        <v>42983.720833333333</v>
      </c>
      <c r="J2506" s="64" t="s">
        <v>1316</v>
      </c>
      <c r="K2506" s="70">
        <f t="shared" si="98"/>
        <v>5.9597222222218988</v>
      </c>
      <c r="L2506" s="71">
        <f t="shared" si="99"/>
        <v>5.9597222222218988</v>
      </c>
      <c r="M2506" s="72">
        <f>NETWORKDAYS.INTL(DATE(YEAR(H2506),MONTH(I2506),DAY(H2506)),DATE(YEAR(I2506),MONTH(I2506),DAY(I2506)),1,[1]LISTAFERIADOS!$B$2:$B$194)</f>
        <v>-17</v>
      </c>
      <c r="N2506" s="73" t="str">
        <f>CONCATENATE(HOUR(Tabela132[[#This Row],[DATA INICIO]]),":",MINUTE(Tabela132[[#This Row],[DATA INICIO]]))</f>
        <v>18:16</v>
      </c>
    </row>
    <row r="2507" spans="1:14" ht="127.5" hidden="1" x14ac:dyDescent="0.25">
      <c r="A2507" s="63" t="s">
        <v>1308</v>
      </c>
      <c r="B2507" s="64" t="s">
        <v>1309</v>
      </c>
      <c r="C2507" s="84" t="s">
        <v>666</v>
      </c>
      <c r="D2507" s="66" t="s">
        <v>1230</v>
      </c>
      <c r="E2507" s="67" t="s">
        <v>1230</v>
      </c>
      <c r="F2507" s="12" t="s">
        <v>112</v>
      </c>
      <c r="G2507" s="87"/>
      <c r="H2507" s="69">
        <v>42983.720833333333</v>
      </c>
      <c r="I2507" s="69">
        <v>42984.52847222222</v>
      </c>
      <c r="J2507" s="64" t="s">
        <v>1317</v>
      </c>
      <c r="K2507" s="70">
        <f t="shared" si="98"/>
        <v>0.80763888888759539</v>
      </c>
      <c r="L2507" s="71">
        <f t="shared" si="99"/>
        <v>0.80763888888759539</v>
      </c>
      <c r="M2507" s="72">
        <f>NETWORKDAYS.INTL(DATE(YEAR(H2507),MONTH(I2507),DAY(H2507)),DATE(YEAR(I2507),MONTH(I2507),DAY(I2507)),1,[1]LISTAFERIADOS!$B$2:$B$194)</f>
        <v>2</v>
      </c>
      <c r="N2507" s="73" t="str">
        <f>CONCATENATE(HOUR(Tabela132[[#This Row],[DATA INICIO]]),":",MINUTE(Tabela132[[#This Row],[DATA INICIO]]))</f>
        <v>17:18</v>
      </c>
    </row>
    <row r="2508" spans="1:14" ht="127.5" hidden="1" x14ac:dyDescent="0.25">
      <c r="A2508" s="63" t="s">
        <v>1308</v>
      </c>
      <c r="B2508" s="64" t="s">
        <v>1309</v>
      </c>
      <c r="C2508" s="84" t="s">
        <v>666</v>
      </c>
      <c r="D2508" s="66" t="s">
        <v>1300</v>
      </c>
      <c r="E2508" s="67" t="s">
        <v>1300</v>
      </c>
      <c r="F2508" s="12" t="s">
        <v>25</v>
      </c>
      <c r="G2508" s="87"/>
      <c r="H2508" s="69">
        <v>42984.52847222222</v>
      </c>
      <c r="I2508" s="69">
        <v>42993.779166666667</v>
      </c>
      <c r="J2508" s="64" t="s">
        <v>1318</v>
      </c>
      <c r="K2508" s="70">
        <f t="shared" si="98"/>
        <v>9.2506944444467081</v>
      </c>
      <c r="L2508" s="71">
        <f t="shared" si="99"/>
        <v>9.2506944444467081</v>
      </c>
      <c r="M2508" s="72">
        <f>NETWORKDAYS.INTL(DATE(YEAR(H2508),MONTH(I2508),DAY(H2508)),DATE(YEAR(I2508),MONTH(I2508),DAY(I2508)),1,[1]LISTAFERIADOS!$B$2:$B$194)</f>
        <v>6</v>
      </c>
      <c r="N2508" s="73" t="str">
        <f>CONCATENATE(HOUR(Tabela132[[#This Row],[DATA INICIO]]),":",MINUTE(Tabela132[[#This Row],[DATA INICIO]]))</f>
        <v>12:41</v>
      </c>
    </row>
    <row r="2509" spans="1:14" ht="51" hidden="1" x14ac:dyDescent="0.25">
      <c r="A2509" s="63" t="s">
        <v>1308</v>
      </c>
      <c r="B2509" s="64" t="s">
        <v>1309</v>
      </c>
      <c r="C2509" s="84" t="s">
        <v>666</v>
      </c>
      <c r="D2509" s="66" t="s">
        <v>1230</v>
      </c>
      <c r="E2509" s="67" t="s">
        <v>1230</v>
      </c>
      <c r="F2509" s="12" t="s">
        <v>112</v>
      </c>
      <c r="G2509" s="87"/>
      <c r="H2509" s="69">
        <v>42993.779166666667</v>
      </c>
      <c r="I2509" s="69">
        <v>42996.615277777775</v>
      </c>
      <c r="J2509" s="64" t="s">
        <v>1319</v>
      </c>
      <c r="K2509" s="70">
        <f t="shared" si="98"/>
        <v>2.836111111108039</v>
      </c>
      <c r="L2509" s="71">
        <f t="shared" si="99"/>
        <v>2.836111111108039</v>
      </c>
      <c r="M2509" s="72">
        <f>NETWORKDAYS.INTL(DATE(YEAR(H2509),MONTH(I2509),DAY(H2509)),DATE(YEAR(I2509),MONTH(I2509),DAY(I2509)),1,[1]LISTAFERIADOS!$B$2:$B$194)</f>
        <v>2</v>
      </c>
      <c r="N2509" s="73" t="str">
        <f>CONCATENATE(HOUR(Tabela132[[#This Row],[DATA INICIO]]),":",MINUTE(Tabela132[[#This Row],[DATA INICIO]]))</f>
        <v>18:42</v>
      </c>
    </row>
    <row r="2510" spans="1:14" ht="38.25" hidden="1" x14ac:dyDescent="0.25">
      <c r="A2510" s="63" t="s">
        <v>1308</v>
      </c>
      <c r="B2510" s="64" t="s">
        <v>1309</v>
      </c>
      <c r="C2510" s="84" t="s">
        <v>666</v>
      </c>
      <c r="D2510" s="66" t="s">
        <v>1300</v>
      </c>
      <c r="E2510" s="67" t="s">
        <v>1300</v>
      </c>
      <c r="F2510" s="12" t="s">
        <v>25</v>
      </c>
      <c r="G2510" s="87"/>
      <c r="H2510" s="69">
        <v>42996.615277777775</v>
      </c>
      <c r="I2510" s="69">
        <v>43000.63958333333</v>
      </c>
      <c r="J2510" s="64" t="s">
        <v>1320</v>
      </c>
      <c r="K2510" s="70">
        <f t="shared" si="98"/>
        <v>4.0243055555547471</v>
      </c>
      <c r="L2510" s="71">
        <f t="shared" si="99"/>
        <v>4.0243055555547471</v>
      </c>
      <c r="M2510" s="72">
        <f>NETWORKDAYS.INTL(DATE(YEAR(H2510),MONTH(I2510),DAY(H2510)),DATE(YEAR(I2510),MONTH(I2510),DAY(I2510)),1,[1]LISTAFERIADOS!$B$2:$B$194)</f>
        <v>5</v>
      </c>
      <c r="N2510" s="73" t="str">
        <f>CONCATENATE(HOUR(Tabela132[[#This Row],[DATA INICIO]]),":",MINUTE(Tabela132[[#This Row],[DATA INICIO]]))</f>
        <v>14:46</v>
      </c>
    </row>
    <row r="2511" spans="1:14" ht="38.25" hidden="1" x14ac:dyDescent="0.25">
      <c r="A2511" s="63" t="s">
        <v>1308</v>
      </c>
      <c r="B2511" s="64" t="s">
        <v>1309</v>
      </c>
      <c r="C2511" s="84" t="s">
        <v>666</v>
      </c>
      <c r="D2511" s="66" t="s">
        <v>1230</v>
      </c>
      <c r="E2511" s="67" t="s">
        <v>1230</v>
      </c>
      <c r="F2511" s="12" t="s">
        <v>112</v>
      </c>
      <c r="G2511" s="87"/>
      <c r="H2511" s="69">
        <v>43000.63958333333</v>
      </c>
      <c r="I2511" s="69">
        <v>43004.662499999999</v>
      </c>
      <c r="J2511" s="64" t="s">
        <v>1301</v>
      </c>
      <c r="K2511" s="70">
        <f t="shared" si="98"/>
        <v>4.0229166666686069</v>
      </c>
      <c r="L2511" s="71">
        <f t="shared" si="99"/>
        <v>4.0229166666686069</v>
      </c>
      <c r="M2511" s="72">
        <f>NETWORKDAYS.INTL(DATE(YEAR(H2511),MONTH(I2511),DAY(H2511)),DATE(YEAR(I2511),MONTH(I2511),DAY(I2511)),1,[1]LISTAFERIADOS!$B$2:$B$194)</f>
        <v>3</v>
      </c>
      <c r="N2511" s="73" t="str">
        <f>CONCATENATE(HOUR(Tabela132[[#This Row],[DATA INICIO]]),":",MINUTE(Tabela132[[#This Row],[DATA INICIO]]))</f>
        <v>15:21</v>
      </c>
    </row>
    <row r="2512" spans="1:14" ht="38.25" hidden="1" x14ac:dyDescent="0.25">
      <c r="A2512" s="63" t="s">
        <v>1308</v>
      </c>
      <c r="B2512" s="64" t="s">
        <v>1309</v>
      </c>
      <c r="C2512" s="84" t="s">
        <v>666</v>
      </c>
      <c r="D2512" s="66" t="s">
        <v>1154</v>
      </c>
      <c r="E2512" s="67" t="s">
        <v>1154</v>
      </c>
      <c r="F2512" s="12" t="s">
        <v>115</v>
      </c>
      <c r="G2512" s="87"/>
      <c r="H2512" s="69">
        <v>43004.662499999999</v>
      </c>
      <c r="I2512" s="69">
        <v>43010.647222222222</v>
      </c>
      <c r="J2512" s="64" t="s">
        <v>1321</v>
      </c>
      <c r="K2512" s="70">
        <f t="shared" si="98"/>
        <v>5.984722222223354</v>
      </c>
      <c r="L2512" s="71">
        <f t="shared" si="99"/>
        <v>5.984722222223354</v>
      </c>
      <c r="M2512" s="72">
        <f>NETWORKDAYS.INTL(DATE(YEAR(H2512),MONTH(I2512),DAY(H2512)),DATE(YEAR(I2512),MONTH(I2512),DAY(I2512)),1,[1]LISTAFERIADOS!$B$2:$B$194)</f>
        <v>-18</v>
      </c>
      <c r="N2512" s="73" t="str">
        <f>CONCATENATE(HOUR(Tabela132[[#This Row],[DATA INICIO]]),":",MINUTE(Tabela132[[#This Row],[DATA INICIO]]))</f>
        <v>15:54</v>
      </c>
    </row>
    <row r="2513" spans="1:14" ht="114.75" hidden="1" x14ac:dyDescent="0.25">
      <c r="A2513" s="63" t="s">
        <v>1308</v>
      </c>
      <c r="B2513" s="64" t="s">
        <v>1309</v>
      </c>
      <c r="C2513" s="84" t="s">
        <v>666</v>
      </c>
      <c r="D2513" s="66" t="s">
        <v>1300</v>
      </c>
      <c r="E2513" s="67" t="s">
        <v>1300</v>
      </c>
      <c r="F2513" s="12" t="s">
        <v>25</v>
      </c>
      <c r="G2513" s="87"/>
      <c r="H2513" s="69">
        <v>43010.647222222222</v>
      </c>
      <c r="I2513" s="69">
        <v>43028.50277777778</v>
      </c>
      <c r="J2513" s="64" t="s">
        <v>1322</v>
      </c>
      <c r="K2513" s="70">
        <f t="shared" si="98"/>
        <v>17.855555555557657</v>
      </c>
      <c r="L2513" s="71">
        <f t="shared" si="99"/>
        <v>17.855555555557657</v>
      </c>
      <c r="M2513" s="72">
        <f>NETWORKDAYS.INTL(DATE(YEAR(H2513),MONTH(I2513),DAY(H2513)),DATE(YEAR(I2513),MONTH(I2513),DAY(I2513)),1,[1]LISTAFERIADOS!$B$2:$B$194)</f>
        <v>14</v>
      </c>
      <c r="N2513" s="73" t="str">
        <f>CONCATENATE(HOUR(Tabela132[[#This Row],[DATA INICIO]]),":",MINUTE(Tabela132[[#This Row],[DATA INICIO]]))</f>
        <v>15:32</v>
      </c>
    </row>
    <row r="2514" spans="1:14" ht="38.25" hidden="1" x14ac:dyDescent="0.25">
      <c r="A2514" s="63" t="s">
        <v>1308</v>
      </c>
      <c r="B2514" s="64" t="s">
        <v>1309</v>
      </c>
      <c r="C2514" s="84" t="s">
        <v>666</v>
      </c>
      <c r="D2514" s="66" t="s">
        <v>1230</v>
      </c>
      <c r="E2514" s="67" t="s">
        <v>1230</v>
      </c>
      <c r="F2514" s="12" t="s">
        <v>112</v>
      </c>
      <c r="G2514" s="87"/>
      <c r="H2514" s="69">
        <v>43028.50277777778</v>
      </c>
      <c r="I2514" s="69">
        <v>43028.513888888891</v>
      </c>
      <c r="J2514" s="64" t="s">
        <v>1301</v>
      </c>
      <c r="K2514" s="70">
        <f t="shared" si="98"/>
        <v>1.1111111110949423E-2</v>
      </c>
      <c r="L2514" s="71">
        <f t="shared" si="99"/>
        <v>1.1111111110949423E-2</v>
      </c>
      <c r="M2514" s="72">
        <f>NETWORKDAYS.INTL(DATE(YEAR(H2514),MONTH(I2514),DAY(H2514)),DATE(YEAR(I2514),MONTH(I2514),DAY(I2514)),1,[1]LISTAFERIADOS!$B$2:$B$194)</f>
        <v>1</v>
      </c>
      <c r="N2514" s="73" t="str">
        <f>CONCATENATE(HOUR(Tabela132[[#This Row],[DATA INICIO]]),":",MINUTE(Tabela132[[#This Row],[DATA INICIO]]))</f>
        <v>12:4</v>
      </c>
    </row>
    <row r="2515" spans="1:14" ht="51" hidden="1" x14ac:dyDescent="0.25">
      <c r="A2515" s="63" t="s">
        <v>1308</v>
      </c>
      <c r="B2515" s="64" t="s">
        <v>1309</v>
      </c>
      <c r="C2515" s="84" t="s">
        <v>666</v>
      </c>
      <c r="D2515" s="66" t="s">
        <v>1154</v>
      </c>
      <c r="E2515" s="67" t="s">
        <v>1154</v>
      </c>
      <c r="F2515" s="12" t="s">
        <v>115</v>
      </c>
      <c r="G2515" s="87"/>
      <c r="H2515" s="69">
        <v>43028.513888888891</v>
      </c>
      <c r="I2515" s="69">
        <v>43034.597916666666</v>
      </c>
      <c r="J2515" s="64" t="s">
        <v>1323</v>
      </c>
      <c r="K2515" s="70">
        <f t="shared" si="98"/>
        <v>6.0840277777751908</v>
      </c>
      <c r="L2515" s="71">
        <f t="shared" si="99"/>
        <v>6.0840277777751908</v>
      </c>
      <c r="M2515" s="72">
        <f>NETWORKDAYS.INTL(DATE(YEAR(H2515),MONTH(I2515),DAY(H2515)),DATE(YEAR(I2515),MONTH(I2515),DAY(I2515)),1,[1]LISTAFERIADOS!$B$2:$B$194)</f>
        <v>5</v>
      </c>
      <c r="N2515" s="73" t="str">
        <f>CONCATENATE(HOUR(Tabela132[[#This Row],[DATA INICIO]]),":",MINUTE(Tabela132[[#This Row],[DATA INICIO]]))</f>
        <v>12:20</v>
      </c>
    </row>
    <row r="2516" spans="1:14" ht="127.5" hidden="1" x14ac:dyDescent="0.25">
      <c r="A2516" s="63" t="s">
        <v>1308</v>
      </c>
      <c r="B2516" s="64" t="s">
        <v>1309</v>
      </c>
      <c r="C2516" s="84" t="s">
        <v>666</v>
      </c>
      <c r="D2516" s="66" t="s">
        <v>1156</v>
      </c>
      <c r="E2516" s="67" t="s">
        <v>1156</v>
      </c>
      <c r="F2516" s="68" t="s">
        <v>1156</v>
      </c>
      <c r="G2516" s="87"/>
      <c r="H2516" s="69">
        <v>43034.597916666666</v>
      </c>
      <c r="I2516" s="69">
        <v>43035.820833333331</v>
      </c>
      <c r="J2516" s="64" t="s">
        <v>1324</v>
      </c>
      <c r="K2516" s="70">
        <f t="shared" si="98"/>
        <v>1.2229166666656965</v>
      </c>
      <c r="L2516" s="71">
        <f t="shared" si="99"/>
        <v>1.2229166666656965</v>
      </c>
      <c r="M2516" s="72">
        <f>NETWORKDAYS.INTL(DATE(YEAR(H2516),MONTH(I2516),DAY(H2516)),DATE(YEAR(I2516),MONTH(I2516),DAY(I2516)),1,[1]LISTAFERIADOS!$B$2:$B$194)</f>
        <v>2</v>
      </c>
      <c r="N2516" s="73" t="str">
        <f>CONCATENATE(HOUR(Tabela132[[#This Row],[DATA INICIO]]),":",MINUTE(Tabela132[[#This Row],[DATA INICIO]]))</f>
        <v>14:21</v>
      </c>
    </row>
    <row r="2517" spans="1:14" ht="38.25" hidden="1" x14ac:dyDescent="0.25">
      <c r="A2517" s="63" t="s">
        <v>1308</v>
      </c>
      <c r="B2517" s="64" t="s">
        <v>1309</v>
      </c>
      <c r="C2517" s="84" t="s">
        <v>666</v>
      </c>
      <c r="D2517" s="66" t="s">
        <v>1161</v>
      </c>
      <c r="E2517" s="67" t="s">
        <v>1161</v>
      </c>
      <c r="F2517" s="68" t="s">
        <v>1161</v>
      </c>
      <c r="G2517" s="87"/>
      <c r="H2517" s="69">
        <v>43035.820833333331</v>
      </c>
      <c r="I2517" s="69">
        <v>43039.729166666664</v>
      </c>
      <c r="J2517" s="64" t="s">
        <v>1325</v>
      </c>
      <c r="K2517" s="70">
        <f t="shared" si="98"/>
        <v>3.9083333333328483</v>
      </c>
      <c r="L2517" s="71">
        <f t="shared" si="99"/>
        <v>3.9083333333328483</v>
      </c>
      <c r="M2517" s="72">
        <f>NETWORKDAYS.INTL(DATE(YEAR(H2517),MONTH(I2517),DAY(H2517)),DATE(YEAR(I2517),MONTH(I2517),DAY(I2517)),1,[1]LISTAFERIADOS!$B$2:$B$194)</f>
        <v>3</v>
      </c>
      <c r="N2517" s="73" t="str">
        <f>CONCATENATE(HOUR(Tabela132[[#This Row],[DATA INICIO]]),":",MINUTE(Tabela132[[#This Row],[DATA INICIO]]))</f>
        <v>19:42</v>
      </c>
    </row>
    <row r="2518" spans="1:14" ht="216.75" hidden="1" x14ac:dyDescent="0.25">
      <c r="A2518" s="63" t="s">
        <v>1308</v>
      </c>
      <c r="B2518" s="64" t="s">
        <v>1309</v>
      </c>
      <c r="C2518" s="84" t="s">
        <v>666</v>
      </c>
      <c r="D2518" s="66" t="s">
        <v>1162</v>
      </c>
      <c r="E2518" s="67" t="s">
        <v>1162</v>
      </c>
      <c r="F2518" s="68" t="s">
        <v>1162</v>
      </c>
      <c r="G2518" s="87"/>
      <c r="H2518" s="69">
        <v>43039.729166666664</v>
      </c>
      <c r="I2518" s="69">
        <v>43049.700694444444</v>
      </c>
      <c r="J2518" s="64" t="s">
        <v>1326</v>
      </c>
      <c r="K2518" s="70">
        <f t="shared" si="98"/>
        <v>9.9715277777795563</v>
      </c>
      <c r="L2518" s="71">
        <f t="shared" si="99"/>
        <v>9.9715277777795563</v>
      </c>
      <c r="M2518" s="72">
        <f>NETWORKDAYS.INTL(DATE(YEAR(H2518),MONTH(I2518),DAY(H2518)),DATE(YEAR(I2518),MONTH(I2518),DAY(I2518)),1,[1]LISTAFERIADOS!$B$2:$B$194)</f>
        <v>-16</v>
      </c>
      <c r="N2518" s="73" t="str">
        <f>CONCATENATE(HOUR(Tabela132[[#This Row],[DATA INICIO]]),":",MINUTE(Tabela132[[#This Row],[DATA INICIO]]))</f>
        <v>17:30</v>
      </c>
    </row>
    <row r="2519" spans="1:14" ht="38.25" hidden="1" x14ac:dyDescent="0.25">
      <c r="A2519" s="63" t="s">
        <v>1308</v>
      </c>
      <c r="B2519" s="64" t="s">
        <v>1309</v>
      </c>
      <c r="C2519" s="84" t="s">
        <v>666</v>
      </c>
      <c r="D2519" s="66" t="s">
        <v>1161</v>
      </c>
      <c r="E2519" s="67" t="s">
        <v>1161</v>
      </c>
      <c r="F2519" s="68" t="s">
        <v>1161</v>
      </c>
      <c r="G2519" s="87"/>
      <c r="H2519" s="69">
        <v>43049.700694444444</v>
      </c>
      <c r="I2519" s="69">
        <v>43052.557638888888</v>
      </c>
      <c r="J2519" s="64" t="s">
        <v>1327</v>
      </c>
      <c r="K2519" s="70">
        <f t="shared" si="98"/>
        <v>2.8569444444437977</v>
      </c>
      <c r="L2519" s="71">
        <f t="shared" si="99"/>
        <v>2.8569444444437977</v>
      </c>
      <c r="M2519" s="72">
        <f>NETWORKDAYS.INTL(DATE(YEAR(H2519),MONTH(I2519),DAY(H2519)),DATE(YEAR(I2519),MONTH(I2519),DAY(I2519)),1,[1]LISTAFERIADOS!$B$2:$B$194)</f>
        <v>2</v>
      </c>
      <c r="N2519" s="73" t="str">
        <f>CONCATENATE(HOUR(Tabela132[[#This Row],[DATA INICIO]]),":",MINUTE(Tabela132[[#This Row],[DATA INICIO]]))</f>
        <v>16:49</v>
      </c>
    </row>
    <row r="2520" spans="1:14" ht="114.75" hidden="1" x14ac:dyDescent="0.25">
      <c r="A2520" s="63" t="s">
        <v>1308</v>
      </c>
      <c r="B2520" s="64" t="s">
        <v>1309</v>
      </c>
      <c r="C2520" s="84" t="s">
        <v>666</v>
      </c>
      <c r="D2520" s="66" t="s">
        <v>1156</v>
      </c>
      <c r="E2520" s="67" t="s">
        <v>1156</v>
      </c>
      <c r="F2520" s="68" t="s">
        <v>1156</v>
      </c>
      <c r="G2520" s="87"/>
      <c r="H2520" s="69">
        <v>43052.557638888888</v>
      </c>
      <c r="I2520" s="69">
        <v>43052.59375</v>
      </c>
      <c r="J2520" s="64" t="s">
        <v>1328</v>
      </c>
      <c r="K2520" s="70">
        <f t="shared" si="98"/>
        <v>3.6111111112404615E-2</v>
      </c>
      <c r="L2520" s="71">
        <f t="shared" si="99"/>
        <v>3.6111111112404615E-2</v>
      </c>
      <c r="M2520" s="72">
        <f>NETWORKDAYS.INTL(DATE(YEAR(H2520),MONTH(I2520),DAY(H2520)),DATE(YEAR(I2520),MONTH(I2520),DAY(I2520)),1,[1]LISTAFERIADOS!$B$2:$B$194)</f>
        <v>1</v>
      </c>
      <c r="N2520" s="73" t="str">
        <f>CONCATENATE(HOUR(Tabela132[[#This Row],[DATA INICIO]]),":",MINUTE(Tabela132[[#This Row],[DATA INICIO]]))</f>
        <v>13:23</v>
      </c>
    </row>
    <row r="2521" spans="1:14" ht="127.5" hidden="1" x14ac:dyDescent="0.25">
      <c r="A2521" s="63" t="s">
        <v>1308</v>
      </c>
      <c r="B2521" s="64" t="s">
        <v>1309</v>
      </c>
      <c r="C2521" s="84" t="s">
        <v>666</v>
      </c>
      <c r="D2521" s="66" t="s">
        <v>1300</v>
      </c>
      <c r="E2521" s="67" t="s">
        <v>1300</v>
      </c>
      <c r="F2521" s="12" t="s">
        <v>25</v>
      </c>
      <c r="G2521" s="87"/>
      <c r="H2521" s="69">
        <v>43052.59375</v>
      </c>
      <c r="I2521" s="69">
        <v>43055.627083333333</v>
      </c>
      <c r="J2521" s="64" t="s">
        <v>1329</v>
      </c>
      <c r="K2521" s="70">
        <f t="shared" si="98"/>
        <v>3.0333333333328483</v>
      </c>
      <c r="L2521" s="71">
        <f t="shared" si="99"/>
        <v>3.0333333333328483</v>
      </c>
      <c r="M2521" s="72">
        <f>NETWORKDAYS.INTL(DATE(YEAR(H2521),MONTH(I2521),DAY(H2521)),DATE(YEAR(I2521),MONTH(I2521),DAY(I2521)),1,[1]LISTAFERIADOS!$B$2:$B$194)</f>
        <v>4</v>
      </c>
      <c r="N2521" s="73" t="str">
        <f>CONCATENATE(HOUR(Tabela132[[#This Row],[DATA INICIO]]),":",MINUTE(Tabela132[[#This Row],[DATA INICIO]]))</f>
        <v>14:15</v>
      </c>
    </row>
    <row r="2522" spans="1:14" ht="38.25" hidden="1" x14ac:dyDescent="0.25">
      <c r="A2522" s="63" t="s">
        <v>1308</v>
      </c>
      <c r="B2522" s="64" t="s">
        <v>1309</v>
      </c>
      <c r="C2522" s="84" t="s">
        <v>666</v>
      </c>
      <c r="D2522" s="66" t="s">
        <v>1156</v>
      </c>
      <c r="E2522" s="67" t="s">
        <v>1156</v>
      </c>
      <c r="F2522" s="68" t="s">
        <v>1156</v>
      </c>
      <c r="G2522" s="87"/>
      <c r="H2522" s="69">
        <v>43055.627083333333</v>
      </c>
      <c r="I2522" s="69">
        <v>43055.666666666664</v>
      </c>
      <c r="J2522" s="64" t="s">
        <v>472</v>
      </c>
      <c r="K2522" s="70">
        <f t="shared" si="98"/>
        <v>3.9583333331393078E-2</v>
      </c>
      <c r="L2522" s="71">
        <f t="shared" si="99"/>
        <v>3.9583333331393078E-2</v>
      </c>
      <c r="M2522" s="72">
        <f>NETWORKDAYS.INTL(DATE(YEAR(H2522),MONTH(I2522),DAY(H2522)),DATE(YEAR(I2522),MONTH(I2522),DAY(I2522)),1,[1]LISTAFERIADOS!$B$2:$B$194)</f>
        <v>1</v>
      </c>
      <c r="N2522" s="73" t="str">
        <f>CONCATENATE(HOUR(Tabela132[[#This Row],[DATA INICIO]]),":",MINUTE(Tabela132[[#This Row],[DATA INICIO]]))</f>
        <v>15:3</v>
      </c>
    </row>
    <row r="2523" spans="1:14" ht="63.75" hidden="1" x14ac:dyDescent="0.25">
      <c r="A2523" s="63" t="s">
        <v>1308</v>
      </c>
      <c r="B2523" s="64" t="s">
        <v>1309</v>
      </c>
      <c r="C2523" s="84" t="s">
        <v>666</v>
      </c>
      <c r="D2523" s="66" t="s">
        <v>1161</v>
      </c>
      <c r="E2523" s="67" t="s">
        <v>1161</v>
      </c>
      <c r="F2523" s="68" t="s">
        <v>1161</v>
      </c>
      <c r="G2523" s="87"/>
      <c r="H2523" s="69">
        <v>43055.666666666664</v>
      </c>
      <c r="I2523" s="69">
        <v>43056.768055555556</v>
      </c>
      <c r="J2523" s="64" t="s">
        <v>1330</v>
      </c>
      <c r="K2523" s="70">
        <f t="shared" si="98"/>
        <v>1.101388888891961</v>
      </c>
      <c r="L2523" s="71">
        <f t="shared" si="99"/>
        <v>1.101388888891961</v>
      </c>
      <c r="M2523" s="72">
        <f>NETWORKDAYS.INTL(DATE(YEAR(H2523),MONTH(I2523),DAY(H2523)),DATE(YEAR(I2523),MONTH(I2523),DAY(I2523)),1,[1]LISTAFERIADOS!$B$2:$B$194)</f>
        <v>2</v>
      </c>
      <c r="N2523" s="73" t="str">
        <f>CONCATENATE(HOUR(Tabela132[[#This Row],[DATA INICIO]]),":",MINUTE(Tabela132[[#This Row],[DATA INICIO]]))</f>
        <v>16:0</v>
      </c>
    </row>
    <row r="2524" spans="1:14" ht="63.75" hidden="1" x14ac:dyDescent="0.25">
      <c r="A2524" s="74" t="s">
        <v>1308</v>
      </c>
      <c r="B2524" s="75" t="s">
        <v>1309</v>
      </c>
      <c r="C2524" s="85" t="s">
        <v>666</v>
      </c>
      <c r="D2524" s="48" t="s">
        <v>1300</v>
      </c>
      <c r="E2524" s="77" t="s">
        <v>1300</v>
      </c>
      <c r="F2524" s="12" t="s">
        <v>25</v>
      </c>
      <c r="G2524" s="88"/>
      <c r="H2524" s="80">
        <v>43056.768055555556</v>
      </c>
      <c r="I2524" s="80" t="s">
        <v>20</v>
      </c>
      <c r="J2524" s="75" t="s">
        <v>1331</v>
      </c>
      <c r="K2524" s="70">
        <f t="shared" si="98"/>
        <v>0</v>
      </c>
      <c r="L2524" s="81">
        <f t="shared" si="99"/>
        <v>0</v>
      </c>
      <c r="M2524" s="82" t="e">
        <f>NETWORKDAYS.INTL(DATE(YEAR(H2524),MONTH(I2524),DAY(H2524)),DATE(YEAR(I2524),MONTH(I2524),DAY(I2524)),1,[1]LISTAFERIADOS!$B$2:$B$194)</f>
        <v>#VALUE!</v>
      </c>
      <c r="N2524" s="83" t="str">
        <f>CONCATENATE(HOUR(Tabela132[[#This Row],[DATA INICIO]]),":",MINUTE(Tabela132[[#This Row],[DATA INICIO]]))</f>
        <v>18:26</v>
      </c>
    </row>
    <row r="2525" spans="1:14" ht="38.25" hidden="1" x14ac:dyDescent="0.25">
      <c r="A2525" s="63" t="s">
        <v>1308</v>
      </c>
      <c r="B2525" s="64" t="s">
        <v>1332</v>
      </c>
      <c r="C2525" s="84"/>
      <c r="D2525" s="66" t="s">
        <v>1310</v>
      </c>
      <c r="E2525" s="67" t="s">
        <v>1310</v>
      </c>
      <c r="F2525" s="12" t="s">
        <v>25</v>
      </c>
      <c r="G2525" s="89"/>
      <c r="H2525" s="69" t="s">
        <v>20</v>
      </c>
      <c r="I2525" s="69">
        <v>42996.795138888891</v>
      </c>
      <c r="J2525" s="64" t="s">
        <v>20</v>
      </c>
      <c r="K2525" s="70">
        <f t="shared" ref="K2525:K2537" si="100">IF(OR(H2525="-",I2525="-"),0,I2525-H2525)</f>
        <v>0</v>
      </c>
      <c r="L2525" s="71">
        <f t="shared" ref="L2525:L2537" si="101">K2525</f>
        <v>0</v>
      </c>
      <c r="M2525" s="72" t="e">
        <f>NETWORKDAYS.INTL(DATE(YEAR(H2525),MONTH(I2525),DAY(H2525)),DATE(YEAR(I2525),MONTH(I2525),DAY(I2525)),1,[1]LISTAFERIADOS!$B$2:$B$194)</f>
        <v>#VALUE!</v>
      </c>
      <c r="N2525" s="73" t="e">
        <f>CONCATENATE(HOUR(Tabela132[[#This Row],[DATA INICIO]]),":",MINUTE(Tabela132[[#This Row],[DATA INICIO]]))</f>
        <v>#VALUE!</v>
      </c>
    </row>
    <row r="2526" spans="1:14" ht="38.25" hidden="1" x14ac:dyDescent="0.25">
      <c r="A2526" s="63" t="s">
        <v>1308</v>
      </c>
      <c r="B2526" s="64" t="s">
        <v>1332</v>
      </c>
      <c r="C2526" s="84"/>
      <c r="D2526" s="66" t="s">
        <v>1210</v>
      </c>
      <c r="E2526" s="67" t="s">
        <v>1210</v>
      </c>
      <c r="F2526" s="12" t="s">
        <v>112</v>
      </c>
      <c r="G2526" s="89"/>
      <c r="H2526" s="69">
        <v>42996.795138888891</v>
      </c>
      <c r="I2526" s="69">
        <v>42998.602777777778</v>
      </c>
      <c r="J2526" s="64" t="s">
        <v>37</v>
      </c>
      <c r="K2526" s="70">
        <f t="shared" si="100"/>
        <v>1.8076388888875954</v>
      </c>
      <c r="L2526" s="71">
        <f t="shared" si="101"/>
        <v>1.8076388888875954</v>
      </c>
      <c r="M2526" s="72">
        <f>NETWORKDAYS.INTL(DATE(YEAR(H2526),MONTH(I2526),DAY(H2526)),DATE(YEAR(I2526),MONTH(I2526),DAY(I2526)),1,[1]LISTAFERIADOS!$B$2:$B$194)</f>
        <v>3</v>
      </c>
      <c r="N2526" s="73" t="str">
        <f>CONCATENATE(HOUR(Tabela132[[#This Row],[DATA INICIO]]),":",MINUTE(Tabela132[[#This Row],[DATA INICIO]]))</f>
        <v>19:5</v>
      </c>
    </row>
    <row r="2527" spans="1:14" ht="63.75" hidden="1" x14ac:dyDescent="0.25">
      <c r="A2527" s="63" t="s">
        <v>1308</v>
      </c>
      <c r="B2527" s="64" t="s">
        <v>1332</v>
      </c>
      <c r="C2527" s="84"/>
      <c r="D2527" s="66" t="s">
        <v>1310</v>
      </c>
      <c r="E2527" s="67" t="s">
        <v>1310</v>
      </c>
      <c r="F2527" s="12" t="s">
        <v>25</v>
      </c>
      <c r="G2527" s="89"/>
      <c r="H2527" s="69">
        <v>42998.602777777778</v>
      </c>
      <c r="I2527" s="69">
        <v>43028.504166666666</v>
      </c>
      <c r="J2527" s="64" t="s">
        <v>1333</v>
      </c>
      <c r="K2527" s="70">
        <f t="shared" si="100"/>
        <v>29.901388888887595</v>
      </c>
      <c r="L2527" s="71">
        <f t="shared" si="101"/>
        <v>29.901388888887595</v>
      </c>
      <c r="M2527" s="72">
        <f>NETWORKDAYS.INTL(DATE(YEAR(H2527),MONTH(I2527),DAY(H2527)),DATE(YEAR(I2527),MONTH(I2527),DAY(I2527)),1,[1]LISTAFERIADOS!$B$2:$B$194)</f>
        <v>1</v>
      </c>
      <c r="N2527" s="73" t="str">
        <f>CONCATENATE(HOUR(Tabela132[[#This Row],[DATA INICIO]]),":",MINUTE(Tabela132[[#This Row],[DATA INICIO]]))</f>
        <v>14:28</v>
      </c>
    </row>
    <row r="2528" spans="1:14" ht="102" hidden="1" x14ac:dyDescent="0.25">
      <c r="A2528" s="63" t="s">
        <v>1308</v>
      </c>
      <c r="B2528" s="64" t="s">
        <v>1332</v>
      </c>
      <c r="C2528" s="84"/>
      <c r="D2528" s="66" t="s">
        <v>1210</v>
      </c>
      <c r="E2528" s="67" t="s">
        <v>1210</v>
      </c>
      <c r="F2528" s="12" t="s">
        <v>112</v>
      </c>
      <c r="G2528" s="89"/>
      <c r="H2528" s="69">
        <v>43028.504166666666</v>
      </c>
      <c r="I2528" s="69">
        <v>43028.515972222223</v>
      </c>
      <c r="J2528" s="64" t="s">
        <v>1334</v>
      </c>
      <c r="K2528" s="70">
        <f t="shared" si="100"/>
        <v>1.1805555557657499E-2</v>
      </c>
      <c r="L2528" s="71">
        <f t="shared" si="101"/>
        <v>1.1805555557657499E-2</v>
      </c>
      <c r="M2528" s="72">
        <f>NETWORKDAYS.INTL(DATE(YEAR(H2528),MONTH(I2528),DAY(H2528)),DATE(YEAR(I2528),MONTH(I2528),DAY(I2528)),1,[1]LISTAFERIADOS!$B$2:$B$194)</f>
        <v>1</v>
      </c>
      <c r="N2528" s="73" t="str">
        <f>CONCATENATE(HOUR(Tabela132[[#This Row],[DATA INICIO]]),":",MINUTE(Tabela132[[#This Row],[DATA INICIO]]))</f>
        <v>12:6</v>
      </c>
    </row>
    <row r="2529" spans="1:14" ht="89.25" hidden="1" x14ac:dyDescent="0.25">
      <c r="A2529" s="63" t="s">
        <v>1308</v>
      </c>
      <c r="B2529" s="64" t="s">
        <v>1332</v>
      </c>
      <c r="C2529" s="84"/>
      <c r="D2529" s="66" t="s">
        <v>1149</v>
      </c>
      <c r="E2529" s="67" t="s">
        <v>1149</v>
      </c>
      <c r="F2529" s="12" t="s">
        <v>115</v>
      </c>
      <c r="G2529" s="89"/>
      <c r="H2529" s="69">
        <v>43028.515972222223</v>
      </c>
      <c r="I2529" s="69">
        <v>43042.723611111112</v>
      </c>
      <c r="J2529" s="64" t="s">
        <v>1335</v>
      </c>
      <c r="K2529" s="70">
        <f t="shared" si="100"/>
        <v>14.207638888889051</v>
      </c>
      <c r="L2529" s="71">
        <f t="shared" si="101"/>
        <v>14.207638888889051</v>
      </c>
      <c r="M2529" s="72">
        <f>NETWORKDAYS.INTL(DATE(YEAR(H2529),MONTH(I2529),DAY(H2529)),DATE(YEAR(I2529),MONTH(I2529),DAY(I2529)),1,[1]LISTAFERIADOS!$B$2:$B$194)</f>
        <v>-12</v>
      </c>
      <c r="N2529" s="73" t="str">
        <f>CONCATENATE(HOUR(Tabela132[[#This Row],[DATA INICIO]]),":",MINUTE(Tabela132[[#This Row],[DATA INICIO]]))</f>
        <v>12:23</v>
      </c>
    </row>
    <row r="2530" spans="1:14" ht="76.5" hidden="1" x14ac:dyDescent="0.25">
      <c r="A2530" s="63" t="s">
        <v>1308</v>
      </c>
      <c r="B2530" s="64" t="s">
        <v>1332</v>
      </c>
      <c r="C2530" s="84"/>
      <c r="D2530" s="66" t="s">
        <v>1336</v>
      </c>
      <c r="E2530" s="67" t="s">
        <v>1336</v>
      </c>
      <c r="F2530" s="68" t="s">
        <v>1336</v>
      </c>
      <c r="G2530" s="89"/>
      <c r="H2530" s="69">
        <v>43042.723611111112</v>
      </c>
      <c r="I2530" s="69">
        <v>43042.793055555558</v>
      </c>
      <c r="J2530" s="64" t="s">
        <v>1337</v>
      </c>
      <c r="K2530" s="70">
        <f t="shared" si="100"/>
        <v>6.9444444445252884E-2</v>
      </c>
      <c r="L2530" s="71">
        <f t="shared" si="101"/>
        <v>6.9444444445252884E-2</v>
      </c>
      <c r="M2530" s="72">
        <f>NETWORKDAYS.INTL(DATE(YEAR(H2530),MONTH(I2530),DAY(H2530)),DATE(YEAR(I2530),MONTH(I2530),DAY(I2530)),1,[1]LISTAFERIADOS!$B$2:$B$194)</f>
        <v>1</v>
      </c>
      <c r="N2530" s="73" t="str">
        <f>CONCATENATE(HOUR(Tabela132[[#This Row],[DATA INICIO]]),":",MINUTE(Tabela132[[#This Row],[DATA INICIO]]))</f>
        <v>17:22</v>
      </c>
    </row>
    <row r="2531" spans="1:14" ht="51" hidden="1" x14ac:dyDescent="0.25">
      <c r="A2531" s="63" t="s">
        <v>1308</v>
      </c>
      <c r="B2531" s="64" t="s">
        <v>1332</v>
      </c>
      <c r="C2531" s="84"/>
      <c r="D2531" s="66" t="s">
        <v>1226</v>
      </c>
      <c r="E2531" s="67" t="s">
        <v>1226</v>
      </c>
      <c r="F2531" s="68" t="s">
        <v>1226</v>
      </c>
      <c r="G2531" s="89"/>
      <c r="H2531" s="69">
        <v>43042.793055555558</v>
      </c>
      <c r="I2531" s="69">
        <v>43042.82708333333</v>
      </c>
      <c r="J2531" s="64" t="s">
        <v>1338</v>
      </c>
      <c r="K2531" s="70">
        <f t="shared" si="100"/>
        <v>3.4027777772280388E-2</v>
      </c>
      <c r="L2531" s="71">
        <f t="shared" si="101"/>
        <v>3.4027777772280388E-2</v>
      </c>
      <c r="M2531" s="72">
        <f>NETWORKDAYS.INTL(DATE(YEAR(H2531),MONTH(I2531),DAY(H2531)),DATE(YEAR(I2531),MONTH(I2531),DAY(I2531)),1,[1]LISTAFERIADOS!$B$2:$B$194)</f>
        <v>1</v>
      </c>
      <c r="N2531" s="73" t="str">
        <f>CONCATENATE(HOUR(Tabela132[[#This Row],[DATA INICIO]]),":",MINUTE(Tabela132[[#This Row],[DATA INICIO]]))</f>
        <v>19:2</v>
      </c>
    </row>
    <row r="2532" spans="1:14" ht="38.25" hidden="1" x14ac:dyDescent="0.25">
      <c r="A2532" s="63" t="s">
        <v>1308</v>
      </c>
      <c r="B2532" s="64" t="s">
        <v>1332</v>
      </c>
      <c r="C2532" s="84"/>
      <c r="D2532" s="66" t="s">
        <v>1182</v>
      </c>
      <c r="E2532" s="67" t="s">
        <v>1182</v>
      </c>
      <c r="F2532" s="68" t="s">
        <v>1182</v>
      </c>
      <c r="G2532" s="89"/>
      <c r="H2532" s="69">
        <v>43042.82708333333</v>
      </c>
      <c r="I2532" s="69">
        <v>43045.570833333331</v>
      </c>
      <c r="J2532" s="64" t="s">
        <v>418</v>
      </c>
      <c r="K2532" s="70">
        <f t="shared" si="100"/>
        <v>2.7437500000014552</v>
      </c>
      <c r="L2532" s="71">
        <f t="shared" si="101"/>
        <v>2.7437500000014552</v>
      </c>
      <c r="M2532" s="72">
        <f>NETWORKDAYS.INTL(DATE(YEAR(H2532),MONTH(I2532),DAY(H2532)),DATE(YEAR(I2532),MONTH(I2532),DAY(I2532)),1,[1]LISTAFERIADOS!$B$2:$B$194)</f>
        <v>2</v>
      </c>
      <c r="N2532" s="73" t="str">
        <f>CONCATENATE(HOUR(Tabela132[[#This Row],[DATA INICIO]]),":",MINUTE(Tabela132[[#This Row],[DATA INICIO]]))</f>
        <v>19:51</v>
      </c>
    </row>
    <row r="2533" spans="1:14" ht="51" hidden="1" x14ac:dyDescent="0.25">
      <c r="A2533" s="63" t="s">
        <v>1308</v>
      </c>
      <c r="B2533" s="64" t="s">
        <v>1332</v>
      </c>
      <c r="C2533" s="84"/>
      <c r="D2533" s="66" t="s">
        <v>1310</v>
      </c>
      <c r="E2533" s="67" t="s">
        <v>1310</v>
      </c>
      <c r="F2533" s="12" t="s">
        <v>25</v>
      </c>
      <c r="G2533" s="89"/>
      <c r="H2533" s="69">
        <v>43045.570833333331</v>
      </c>
      <c r="I2533" s="69">
        <v>43045.726388888892</v>
      </c>
      <c r="J2533" s="64" t="s">
        <v>1339</v>
      </c>
      <c r="K2533" s="70">
        <f t="shared" si="100"/>
        <v>0.15555555556056788</v>
      </c>
      <c r="L2533" s="71">
        <f t="shared" si="101"/>
        <v>0.15555555556056788</v>
      </c>
      <c r="M2533" s="72">
        <f>NETWORKDAYS.INTL(DATE(YEAR(H2533),MONTH(I2533),DAY(H2533)),DATE(YEAR(I2533),MONTH(I2533),DAY(I2533)),1,[1]LISTAFERIADOS!$B$2:$B$194)</f>
        <v>1</v>
      </c>
      <c r="N2533" s="73" t="str">
        <f>CONCATENATE(HOUR(Tabela132[[#This Row],[DATA INICIO]]),":",MINUTE(Tabela132[[#This Row],[DATA INICIO]]))</f>
        <v>13:42</v>
      </c>
    </row>
    <row r="2534" spans="1:14" ht="38.25" hidden="1" x14ac:dyDescent="0.25">
      <c r="A2534" s="63" t="s">
        <v>1308</v>
      </c>
      <c r="B2534" s="64" t="s">
        <v>1332</v>
      </c>
      <c r="C2534" s="84"/>
      <c r="D2534" s="66" t="s">
        <v>1230</v>
      </c>
      <c r="E2534" s="67" t="s">
        <v>1230</v>
      </c>
      <c r="F2534" s="12" t="s">
        <v>112</v>
      </c>
      <c r="G2534" s="89"/>
      <c r="H2534" s="69">
        <v>43045.726388888892</v>
      </c>
      <c r="I2534" s="69">
        <v>43048.363194444442</v>
      </c>
      <c r="J2534" s="64" t="s">
        <v>179</v>
      </c>
      <c r="K2534" s="70">
        <f t="shared" si="100"/>
        <v>2.6368055555503815</v>
      </c>
      <c r="L2534" s="71">
        <f t="shared" si="101"/>
        <v>2.6368055555503815</v>
      </c>
      <c r="M2534" s="72">
        <f>NETWORKDAYS.INTL(DATE(YEAR(H2534),MONTH(I2534),DAY(H2534)),DATE(YEAR(I2534),MONTH(I2534),DAY(I2534)),1,[1]LISTAFERIADOS!$B$2:$B$194)</f>
        <v>4</v>
      </c>
      <c r="N2534" s="73" t="str">
        <f>CONCATENATE(HOUR(Tabela132[[#This Row],[DATA INICIO]]),":",MINUTE(Tabela132[[#This Row],[DATA INICIO]]))</f>
        <v>17:26</v>
      </c>
    </row>
    <row r="2535" spans="1:14" ht="89.25" hidden="1" x14ac:dyDescent="0.25">
      <c r="A2535" s="63" t="s">
        <v>1308</v>
      </c>
      <c r="B2535" s="64" t="s">
        <v>1332</v>
      </c>
      <c r="C2535" s="84"/>
      <c r="D2535" s="66" t="s">
        <v>1154</v>
      </c>
      <c r="E2535" s="67" t="s">
        <v>1154</v>
      </c>
      <c r="F2535" s="12" t="s">
        <v>115</v>
      </c>
      <c r="G2535" s="89"/>
      <c r="H2535" s="69">
        <v>43048.363194444442</v>
      </c>
      <c r="I2535" s="69">
        <v>43048.463888888888</v>
      </c>
      <c r="J2535" s="64" t="s">
        <v>1340</v>
      </c>
      <c r="K2535" s="70">
        <f t="shared" si="100"/>
        <v>0.10069444444525288</v>
      </c>
      <c r="L2535" s="71">
        <f t="shared" si="101"/>
        <v>0.10069444444525288</v>
      </c>
      <c r="M2535" s="72">
        <f>NETWORKDAYS.INTL(DATE(YEAR(H2535),MONTH(I2535),DAY(H2535)),DATE(YEAR(I2535),MONTH(I2535),DAY(I2535)),1,[1]LISTAFERIADOS!$B$2:$B$194)</f>
        <v>1</v>
      </c>
      <c r="N2535" s="73" t="str">
        <f>CONCATENATE(HOUR(Tabela132[[#This Row],[DATA INICIO]]),":",MINUTE(Tabela132[[#This Row],[DATA INICIO]]))</f>
        <v>8:43</v>
      </c>
    </row>
    <row r="2536" spans="1:14" ht="102" hidden="1" x14ac:dyDescent="0.25">
      <c r="A2536" s="63" t="s">
        <v>1308</v>
      </c>
      <c r="B2536" s="64" t="s">
        <v>1332</v>
      </c>
      <c r="C2536" s="84"/>
      <c r="D2536" s="66" t="s">
        <v>1230</v>
      </c>
      <c r="E2536" s="67" t="s">
        <v>1230</v>
      </c>
      <c r="F2536" s="12" t="s">
        <v>112</v>
      </c>
      <c r="G2536" s="89"/>
      <c r="H2536" s="69">
        <v>43048.463888888888</v>
      </c>
      <c r="I2536" s="69">
        <v>43048.48541666667</v>
      </c>
      <c r="J2536" s="64" t="s">
        <v>1341</v>
      </c>
      <c r="K2536" s="70">
        <f t="shared" si="100"/>
        <v>2.1527777782466728E-2</v>
      </c>
      <c r="L2536" s="71">
        <f t="shared" si="101"/>
        <v>2.1527777782466728E-2</v>
      </c>
      <c r="M2536" s="72">
        <f>NETWORKDAYS.INTL(DATE(YEAR(H2536),MONTH(I2536),DAY(H2536)),DATE(YEAR(I2536),MONTH(I2536),DAY(I2536)),1,[1]LISTAFERIADOS!$B$2:$B$194)</f>
        <v>1</v>
      </c>
      <c r="N2536" s="73" t="str">
        <f>CONCATENATE(HOUR(Tabela132[[#This Row],[DATA INICIO]]),":",MINUTE(Tabela132[[#This Row],[DATA INICIO]]))</f>
        <v>11:8</v>
      </c>
    </row>
    <row r="2537" spans="1:14" ht="38.25" hidden="1" x14ac:dyDescent="0.25">
      <c r="A2537" s="74" t="s">
        <v>1308</v>
      </c>
      <c r="B2537" s="75" t="s">
        <v>1332</v>
      </c>
      <c r="C2537" s="85"/>
      <c r="D2537" s="48" t="s">
        <v>1300</v>
      </c>
      <c r="E2537" s="77" t="s">
        <v>1300</v>
      </c>
      <c r="F2537" s="12" t="s">
        <v>25</v>
      </c>
      <c r="G2537" s="90"/>
      <c r="H2537" s="80">
        <v>43048.48541666667</v>
      </c>
      <c r="I2537" s="80" t="s">
        <v>20</v>
      </c>
      <c r="J2537" s="75" t="s">
        <v>156</v>
      </c>
      <c r="K2537" s="70">
        <f t="shared" si="100"/>
        <v>0</v>
      </c>
      <c r="L2537" s="81">
        <f t="shared" si="101"/>
        <v>0</v>
      </c>
      <c r="M2537" s="82" t="e">
        <f>NETWORKDAYS.INTL(DATE(YEAR(H2537),MONTH(I2537),DAY(H2537)),DATE(YEAR(I2537),MONTH(I2537),DAY(I2537)),1,[1]LISTAFERIADOS!$B$2:$B$194)</f>
        <v>#VALUE!</v>
      </c>
      <c r="N2537" s="83" t="str">
        <f>CONCATENATE(HOUR(Tabela132[[#This Row],[DATA INICIO]]),":",MINUTE(Tabela132[[#This Row],[DATA INICIO]]))</f>
        <v>11:39</v>
      </c>
    </row>
    <row r="2538" spans="1:14" ht="38.25" hidden="1" x14ac:dyDescent="0.25">
      <c r="A2538" s="63" t="s">
        <v>1308</v>
      </c>
      <c r="B2538" s="64" t="s">
        <v>1342</v>
      </c>
      <c r="C2538" s="84"/>
      <c r="D2538" s="66" t="s">
        <v>1310</v>
      </c>
      <c r="E2538" s="67" t="s">
        <v>1310</v>
      </c>
      <c r="F2538" s="12" t="s">
        <v>25</v>
      </c>
      <c r="G2538" s="91"/>
      <c r="H2538" s="69" t="s">
        <v>20</v>
      </c>
      <c r="I2538" s="69">
        <v>42886.774305555555</v>
      </c>
      <c r="J2538" s="64" t="s">
        <v>20</v>
      </c>
      <c r="K2538" s="70">
        <f t="shared" ref="K2538:K2554" si="102">IF(OR(H2538="-",I2538="-"),0,I2538-H2538)</f>
        <v>0</v>
      </c>
      <c r="L2538" s="71">
        <f t="shared" ref="L2538:L2554" si="103">K2538</f>
        <v>0</v>
      </c>
      <c r="M2538" s="72" t="e">
        <f>NETWORKDAYS.INTL(DATE(YEAR(H2538),MONTH(I2538),DAY(H2538)),DATE(YEAR(I2538),MONTH(I2538),DAY(I2538)),1,[1]LISTAFERIADOS!$B$2:$B$194)</f>
        <v>#VALUE!</v>
      </c>
      <c r="N2538" s="73" t="e">
        <f>CONCATENATE(HOUR(Tabela132[[#This Row],[DATA INICIO]]),":",MINUTE(Tabela132[[#This Row],[DATA INICIO]]))</f>
        <v>#VALUE!</v>
      </c>
    </row>
    <row r="2539" spans="1:14" ht="38.25" hidden="1" x14ac:dyDescent="0.25">
      <c r="A2539" s="63" t="s">
        <v>1308</v>
      </c>
      <c r="B2539" s="64" t="s">
        <v>1342</v>
      </c>
      <c r="C2539" s="84"/>
      <c r="D2539" s="66" t="s">
        <v>1210</v>
      </c>
      <c r="E2539" s="67" t="s">
        <v>1210</v>
      </c>
      <c r="F2539" s="12" t="s">
        <v>112</v>
      </c>
      <c r="G2539" s="91"/>
      <c r="H2539" s="69">
        <v>42886.774305555555</v>
      </c>
      <c r="I2539" s="69">
        <v>42916.779166666667</v>
      </c>
      <c r="J2539" s="64" t="s">
        <v>179</v>
      </c>
      <c r="K2539" s="70">
        <f t="shared" si="102"/>
        <v>30.004861111112405</v>
      </c>
      <c r="L2539" s="71">
        <f t="shared" si="103"/>
        <v>30.004861111112405</v>
      </c>
      <c r="M2539" s="72">
        <f>NETWORKDAYS.INTL(DATE(YEAR(H2539),MONTH(I2539),DAY(H2539)),DATE(YEAR(I2539),MONTH(I2539),DAY(I2539)),1,[1]LISTAFERIADOS!$B$2:$B$194)</f>
        <v>-1</v>
      </c>
      <c r="N2539" s="73" t="str">
        <f>CONCATENATE(HOUR(Tabela132[[#This Row],[DATA INICIO]]),":",MINUTE(Tabela132[[#This Row],[DATA INICIO]]))</f>
        <v>18:35</v>
      </c>
    </row>
    <row r="2540" spans="1:14" ht="38.25" hidden="1" x14ac:dyDescent="0.25">
      <c r="A2540" s="63" t="s">
        <v>1308</v>
      </c>
      <c r="B2540" s="64" t="s">
        <v>1342</v>
      </c>
      <c r="C2540" s="84"/>
      <c r="D2540" s="66" t="s">
        <v>1310</v>
      </c>
      <c r="E2540" s="67" t="s">
        <v>1310</v>
      </c>
      <c r="F2540" s="12" t="s">
        <v>25</v>
      </c>
      <c r="G2540" s="91"/>
      <c r="H2540" s="69">
        <v>42916.779166666667</v>
      </c>
      <c r="I2540" s="69">
        <v>42922.599305555559</v>
      </c>
      <c r="J2540" s="64" t="s">
        <v>32</v>
      </c>
      <c r="K2540" s="70">
        <f t="shared" si="102"/>
        <v>5.820138888891961</v>
      </c>
      <c r="L2540" s="71">
        <f t="shared" si="103"/>
        <v>5.820138888891961</v>
      </c>
      <c r="M2540" s="72">
        <f>NETWORKDAYS.INTL(DATE(YEAR(H2540),MONTH(I2540),DAY(H2540)),DATE(YEAR(I2540),MONTH(I2540),DAY(I2540)),1,[1]LISTAFERIADOS!$B$2:$B$194)</f>
        <v>-17</v>
      </c>
      <c r="N2540" s="73" t="str">
        <f>CONCATENATE(HOUR(Tabela132[[#This Row],[DATA INICIO]]),":",MINUTE(Tabela132[[#This Row],[DATA INICIO]]))</f>
        <v>18:42</v>
      </c>
    </row>
    <row r="2541" spans="1:14" ht="102" hidden="1" x14ac:dyDescent="0.25">
      <c r="A2541" s="63" t="s">
        <v>1308</v>
      </c>
      <c r="B2541" s="64" t="s">
        <v>1342</v>
      </c>
      <c r="C2541" s="84"/>
      <c r="D2541" s="66" t="s">
        <v>1210</v>
      </c>
      <c r="E2541" s="67" t="s">
        <v>1210</v>
      </c>
      <c r="F2541" s="12" t="s">
        <v>112</v>
      </c>
      <c r="G2541" s="91"/>
      <c r="H2541" s="69">
        <v>42922.599305555559</v>
      </c>
      <c r="I2541" s="69">
        <v>42922.681944444441</v>
      </c>
      <c r="J2541" s="64" t="s">
        <v>1343</v>
      </c>
      <c r="K2541" s="70">
        <f t="shared" si="102"/>
        <v>8.2638888881774619E-2</v>
      </c>
      <c r="L2541" s="71">
        <f t="shared" si="103"/>
        <v>8.2638888881774619E-2</v>
      </c>
      <c r="M2541" s="72">
        <f>NETWORKDAYS.INTL(DATE(YEAR(H2541),MONTH(I2541),DAY(H2541)),DATE(YEAR(I2541),MONTH(I2541),DAY(I2541)),1,[1]LISTAFERIADOS!$B$2:$B$194)</f>
        <v>1</v>
      </c>
      <c r="N2541" s="73" t="str">
        <f>CONCATENATE(HOUR(Tabela132[[#This Row],[DATA INICIO]]),":",MINUTE(Tabela132[[#This Row],[DATA INICIO]]))</f>
        <v>14:23</v>
      </c>
    </row>
    <row r="2542" spans="1:14" ht="38.25" hidden="1" x14ac:dyDescent="0.25">
      <c r="A2542" s="63" t="s">
        <v>1308</v>
      </c>
      <c r="B2542" s="64" t="s">
        <v>1342</v>
      </c>
      <c r="C2542" s="84"/>
      <c r="D2542" s="66" t="s">
        <v>1149</v>
      </c>
      <c r="E2542" s="67" t="s">
        <v>1149</v>
      </c>
      <c r="F2542" s="12" t="s">
        <v>115</v>
      </c>
      <c r="G2542" s="91"/>
      <c r="H2542" s="69">
        <v>42922.681944444441</v>
      </c>
      <c r="I2542" s="69">
        <v>42922.736111111109</v>
      </c>
      <c r="J2542" s="64" t="s">
        <v>1344</v>
      </c>
      <c r="K2542" s="70">
        <f t="shared" si="102"/>
        <v>5.4166666668606922E-2</v>
      </c>
      <c r="L2542" s="71">
        <f t="shared" si="103"/>
        <v>5.4166666668606922E-2</v>
      </c>
      <c r="M2542" s="72">
        <f>NETWORKDAYS.INTL(DATE(YEAR(H2542),MONTH(I2542),DAY(H2542)),DATE(YEAR(I2542),MONTH(I2542),DAY(I2542)),1,[1]LISTAFERIADOS!$B$2:$B$194)</f>
        <v>1</v>
      </c>
      <c r="N2542" s="73" t="str">
        <f>CONCATENATE(HOUR(Tabela132[[#This Row],[DATA INICIO]]),":",MINUTE(Tabela132[[#This Row],[DATA INICIO]]))</f>
        <v>16:22</v>
      </c>
    </row>
    <row r="2543" spans="1:14" ht="114.75" hidden="1" x14ac:dyDescent="0.25">
      <c r="A2543" s="63" t="s">
        <v>1308</v>
      </c>
      <c r="B2543" s="64" t="s">
        <v>1342</v>
      </c>
      <c r="C2543" s="84"/>
      <c r="D2543" s="66" t="s">
        <v>1291</v>
      </c>
      <c r="E2543" s="67" t="s">
        <v>1291</v>
      </c>
      <c r="F2543" s="12" t="s">
        <v>29</v>
      </c>
      <c r="G2543" s="91"/>
      <c r="H2543" s="69">
        <v>42922.736111111109</v>
      </c>
      <c r="I2543" s="69">
        <v>42923.717361111114</v>
      </c>
      <c r="J2543" s="64" t="s">
        <v>1345</v>
      </c>
      <c r="K2543" s="70">
        <f t="shared" si="102"/>
        <v>0.98125000000436557</v>
      </c>
      <c r="L2543" s="71">
        <f t="shared" si="103"/>
        <v>0.98125000000436557</v>
      </c>
      <c r="M2543" s="72">
        <f>NETWORKDAYS.INTL(DATE(YEAR(H2543),MONTH(I2543),DAY(H2543)),DATE(YEAR(I2543),MONTH(I2543),DAY(I2543)),1,[1]LISTAFERIADOS!$B$2:$B$194)</f>
        <v>2</v>
      </c>
      <c r="N2543" s="73" t="str">
        <f>CONCATENATE(HOUR(Tabela132[[#This Row],[DATA INICIO]]),":",MINUTE(Tabela132[[#This Row],[DATA INICIO]]))</f>
        <v>17:40</v>
      </c>
    </row>
    <row r="2544" spans="1:14" ht="102" hidden="1" x14ac:dyDescent="0.25">
      <c r="A2544" s="63" t="s">
        <v>1308</v>
      </c>
      <c r="B2544" s="64" t="s">
        <v>1342</v>
      </c>
      <c r="C2544" s="84"/>
      <c r="D2544" s="66" t="s">
        <v>1346</v>
      </c>
      <c r="E2544" s="67" t="s">
        <v>1346</v>
      </c>
      <c r="F2544" s="12" t="s">
        <v>536</v>
      </c>
      <c r="G2544" s="91"/>
      <c r="H2544" s="69">
        <v>42923.717361111114</v>
      </c>
      <c r="I2544" s="69">
        <v>42929.549305555556</v>
      </c>
      <c r="J2544" s="64" t="s">
        <v>1347</v>
      </c>
      <c r="K2544" s="70">
        <f t="shared" si="102"/>
        <v>5.8319444444423425</v>
      </c>
      <c r="L2544" s="71">
        <f t="shared" si="103"/>
        <v>5.8319444444423425</v>
      </c>
      <c r="M2544" s="72">
        <f>NETWORKDAYS.INTL(DATE(YEAR(H2544),MONTH(I2544),DAY(H2544)),DATE(YEAR(I2544),MONTH(I2544),DAY(I2544)),1,[1]LISTAFERIADOS!$B$2:$B$194)</f>
        <v>5</v>
      </c>
      <c r="N2544" s="73" t="str">
        <f>CONCATENATE(HOUR(Tabela132[[#This Row],[DATA INICIO]]),":",MINUTE(Tabela132[[#This Row],[DATA INICIO]]))</f>
        <v>17:13</v>
      </c>
    </row>
    <row r="2545" spans="1:14" ht="38.25" hidden="1" x14ac:dyDescent="0.25">
      <c r="A2545" s="63" t="s">
        <v>1308</v>
      </c>
      <c r="B2545" s="64" t="s">
        <v>1342</v>
      </c>
      <c r="C2545" s="84"/>
      <c r="D2545" s="66" t="s">
        <v>1291</v>
      </c>
      <c r="E2545" s="67" t="s">
        <v>1291</v>
      </c>
      <c r="F2545" s="12" t="s">
        <v>29</v>
      </c>
      <c r="G2545" s="91"/>
      <c r="H2545" s="69">
        <v>42929.549305555556</v>
      </c>
      <c r="I2545" s="69">
        <v>42930.790277777778</v>
      </c>
      <c r="J2545" s="64" t="s">
        <v>814</v>
      </c>
      <c r="K2545" s="70">
        <f t="shared" si="102"/>
        <v>1.2409722222218988</v>
      </c>
      <c r="L2545" s="71">
        <f t="shared" si="103"/>
        <v>1.2409722222218988</v>
      </c>
      <c r="M2545" s="72">
        <f>NETWORKDAYS.INTL(DATE(YEAR(H2545),MONTH(I2545),DAY(H2545)),DATE(YEAR(I2545),MONTH(I2545),DAY(I2545)),1,[1]LISTAFERIADOS!$B$2:$B$194)</f>
        <v>2</v>
      </c>
      <c r="N2545" s="73" t="str">
        <f>CONCATENATE(HOUR(Tabela132[[#This Row],[DATA INICIO]]),":",MINUTE(Tabela132[[#This Row],[DATA INICIO]]))</f>
        <v>13:11</v>
      </c>
    </row>
    <row r="2546" spans="1:14" ht="51" hidden="1" x14ac:dyDescent="0.25">
      <c r="A2546" s="63" t="s">
        <v>1308</v>
      </c>
      <c r="B2546" s="64" t="s">
        <v>1342</v>
      </c>
      <c r="C2546" s="84"/>
      <c r="D2546" s="66" t="s">
        <v>1149</v>
      </c>
      <c r="E2546" s="67" t="s">
        <v>1149</v>
      </c>
      <c r="F2546" s="12" t="s">
        <v>115</v>
      </c>
      <c r="G2546" s="91"/>
      <c r="H2546" s="69">
        <v>42930.790277777778</v>
      </c>
      <c r="I2546" s="69">
        <v>42930.806944444441</v>
      </c>
      <c r="J2546" s="64" t="s">
        <v>46</v>
      </c>
      <c r="K2546" s="70">
        <f t="shared" si="102"/>
        <v>1.6666666662786156E-2</v>
      </c>
      <c r="L2546" s="71">
        <f t="shared" si="103"/>
        <v>1.6666666662786156E-2</v>
      </c>
      <c r="M2546" s="72">
        <f>NETWORKDAYS.INTL(DATE(YEAR(H2546),MONTH(I2546),DAY(H2546)),DATE(YEAR(I2546),MONTH(I2546),DAY(I2546)),1,[1]LISTAFERIADOS!$B$2:$B$194)</f>
        <v>1</v>
      </c>
      <c r="N2546" s="73" t="str">
        <f>CONCATENATE(HOUR(Tabela132[[#This Row],[DATA INICIO]]),":",MINUTE(Tabela132[[#This Row],[DATA INICIO]]))</f>
        <v>18:58</v>
      </c>
    </row>
    <row r="2547" spans="1:14" ht="89.25" hidden="1" x14ac:dyDescent="0.25">
      <c r="A2547" s="63" t="s">
        <v>1308</v>
      </c>
      <c r="B2547" s="64" t="s">
        <v>1342</v>
      </c>
      <c r="C2547" s="84"/>
      <c r="D2547" s="66" t="s">
        <v>1348</v>
      </c>
      <c r="E2547" s="67" t="s">
        <v>1348</v>
      </c>
      <c r="F2547" s="68" t="s">
        <v>1348</v>
      </c>
      <c r="G2547" s="91"/>
      <c r="H2547" s="69">
        <v>42930.806944444441</v>
      </c>
      <c r="I2547" s="69">
        <v>42934.638888888891</v>
      </c>
      <c r="J2547" s="64" t="s">
        <v>1349</v>
      </c>
      <c r="K2547" s="70">
        <f t="shared" si="102"/>
        <v>3.8319444444496185</v>
      </c>
      <c r="L2547" s="71">
        <f t="shared" si="103"/>
        <v>3.8319444444496185</v>
      </c>
      <c r="M2547" s="72">
        <f>NETWORKDAYS.INTL(DATE(YEAR(H2547),MONTH(I2547),DAY(H2547)),DATE(YEAR(I2547),MONTH(I2547),DAY(I2547)),1,[1]LISTAFERIADOS!$B$2:$B$194)</f>
        <v>3</v>
      </c>
      <c r="N2547" s="73" t="str">
        <f>CONCATENATE(HOUR(Tabela132[[#This Row],[DATA INICIO]]),":",MINUTE(Tabela132[[#This Row],[DATA INICIO]]))</f>
        <v>19:22</v>
      </c>
    </row>
    <row r="2548" spans="1:14" ht="38.25" hidden="1" x14ac:dyDescent="0.25">
      <c r="A2548" s="63" t="s">
        <v>1308</v>
      </c>
      <c r="B2548" s="64" t="s">
        <v>1342</v>
      </c>
      <c r="C2548" s="84"/>
      <c r="D2548" s="66" t="s">
        <v>1154</v>
      </c>
      <c r="E2548" s="67" t="s">
        <v>1154</v>
      </c>
      <c r="F2548" s="12" t="s">
        <v>115</v>
      </c>
      <c r="G2548" s="91"/>
      <c r="H2548" s="69">
        <v>42934.638888888891</v>
      </c>
      <c r="I2548" s="69">
        <v>42934.76666666667</v>
      </c>
      <c r="J2548" s="64" t="s">
        <v>1350</v>
      </c>
      <c r="K2548" s="70">
        <f t="shared" si="102"/>
        <v>0.12777777777955635</v>
      </c>
      <c r="L2548" s="71">
        <f t="shared" si="103"/>
        <v>0.12777777777955635</v>
      </c>
      <c r="M2548" s="72">
        <f>NETWORKDAYS.INTL(DATE(YEAR(H2548),MONTH(I2548),DAY(H2548)),DATE(YEAR(I2548),MONTH(I2548),DAY(I2548)),1,[1]LISTAFERIADOS!$B$2:$B$194)</f>
        <v>1</v>
      </c>
      <c r="N2548" s="73" t="str">
        <f>CONCATENATE(HOUR(Tabela132[[#This Row],[DATA INICIO]]),":",MINUTE(Tabela132[[#This Row],[DATA INICIO]]))</f>
        <v>15:20</v>
      </c>
    </row>
    <row r="2549" spans="1:14" ht="140.25" hidden="1" x14ac:dyDescent="0.25">
      <c r="A2549" s="63" t="s">
        <v>1308</v>
      </c>
      <c r="B2549" s="64" t="s">
        <v>1342</v>
      </c>
      <c r="C2549" s="84"/>
      <c r="D2549" s="66" t="s">
        <v>1170</v>
      </c>
      <c r="E2549" s="67" t="s">
        <v>1170</v>
      </c>
      <c r="F2549" s="68" t="s">
        <v>1170</v>
      </c>
      <c r="G2549" s="91"/>
      <c r="H2549" s="69">
        <v>42934.76666666667</v>
      </c>
      <c r="I2549" s="69">
        <v>42937.665277777778</v>
      </c>
      <c r="J2549" s="64" t="s">
        <v>1351</v>
      </c>
      <c r="K2549" s="70">
        <f t="shared" si="102"/>
        <v>2.898611111108039</v>
      </c>
      <c r="L2549" s="71">
        <f t="shared" si="103"/>
        <v>2.898611111108039</v>
      </c>
      <c r="M2549" s="72">
        <f>NETWORKDAYS.INTL(DATE(YEAR(H2549),MONTH(I2549),DAY(H2549)),DATE(YEAR(I2549),MONTH(I2549),DAY(I2549)),1,[1]LISTAFERIADOS!$B$2:$B$194)</f>
        <v>4</v>
      </c>
      <c r="N2549" s="73" t="str">
        <f>CONCATENATE(HOUR(Tabela132[[#This Row],[DATA INICIO]]),":",MINUTE(Tabela132[[#This Row],[DATA INICIO]]))</f>
        <v>18:24</v>
      </c>
    </row>
    <row r="2550" spans="1:14" ht="38.25" hidden="1" x14ac:dyDescent="0.25">
      <c r="A2550" s="63" t="s">
        <v>1308</v>
      </c>
      <c r="B2550" s="64" t="s">
        <v>1342</v>
      </c>
      <c r="C2550" s="84"/>
      <c r="D2550" s="66" t="s">
        <v>1156</v>
      </c>
      <c r="E2550" s="67" t="s">
        <v>1156</v>
      </c>
      <c r="F2550" s="68" t="s">
        <v>1156</v>
      </c>
      <c r="G2550" s="91"/>
      <c r="H2550" s="69">
        <v>42937.665277777778</v>
      </c>
      <c r="I2550" s="69">
        <v>42937.786805555559</v>
      </c>
      <c r="J2550" s="64" t="s">
        <v>43</v>
      </c>
      <c r="K2550" s="70">
        <f t="shared" si="102"/>
        <v>0.12152777778101154</v>
      </c>
      <c r="L2550" s="71">
        <f t="shared" si="103"/>
        <v>0.12152777778101154</v>
      </c>
      <c r="M2550" s="72">
        <f>NETWORKDAYS.INTL(DATE(YEAR(H2550),MONTH(I2550),DAY(H2550)),DATE(YEAR(I2550),MONTH(I2550),DAY(I2550)),1,[1]LISTAFERIADOS!$B$2:$B$194)</f>
        <v>1</v>
      </c>
      <c r="N2550" s="73" t="str">
        <f>CONCATENATE(HOUR(Tabela132[[#This Row],[DATA INICIO]]),":",MINUTE(Tabela132[[#This Row],[DATA INICIO]]))</f>
        <v>15:58</v>
      </c>
    </row>
    <row r="2551" spans="1:14" ht="127.5" hidden="1" x14ac:dyDescent="0.25">
      <c r="A2551" s="63" t="s">
        <v>1308</v>
      </c>
      <c r="B2551" s="64" t="s">
        <v>1342</v>
      </c>
      <c r="C2551" s="84"/>
      <c r="D2551" s="66" t="s">
        <v>1154</v>
      </c>
      <c r="E2551" s="67" t="s">
        <v>1154</v>
      </c>
      <c r="F2551" s="12" t="s">
        <v>115</v>
      </c>
      <c r="G2551" s="91"/>
      <c r="H2551" s="69">
        <v>42937.786805555559</v>
      </c>
      <c r="I2551" s="69">
        <v>42937.808333333334</v>
      </c>
      <c r="J2551" s="64" t="s">
        <v>1352</v>
      </c>
      <c r="K2551" s="70">
        <f t="shared" si="102"/>
        <v>2.1527777775190771E-2</v>
      </c>
      <c r="L2551" s="71">
        <f t="shared" si="103"/>
        <v>2.1527777775190771E-2</v>
      </c>
      <c r="M2551" s="72">
        <f>NETWORKDAYS.INTL(DATE(YEAR(H2551),MONTH(I2551),DAY(H2551)),DATE(YEAR(I2551),MONTH(I2551),DAY(I2551)),1,[1]LISTAFERIADOS!$B$2:$B$194)</f>
        <v>1</v>
      </c>
      <c r="N2551" s="73" t="str">
        <f>CONCATENATE(HOUR(Tabela132[[#This Row],[DATA INICIO]]),":",MINUTE(Tabela132[[#This Row],[DATA INICIO]]))</f>
        <v>18:53</v>
      </c>
    </row>
    <row r="2552" spans="1:14" ht="51" hidden="1" x14ac:dyDescent="0.25">
      <c r="A2552" s="63" t="s">
        <v>1308</v>
      </c>
      <c r="B2552" s="64" t="s">
        <v>1342</v>
      </c>
      <c r="C2552" s="84"/>
      <c r="D2552" s="66" t="s">
        <v>1230</v>
      </c>
      <c r="E2552" s="67" t="s">
        <v>1230</v>
      </c>
      <c r="F2552" s="12" t="s">
        <v>112</v>
      </c>
      <c r="G2552" s="91"/>
      <c r="H2552" s="69">
        <v>42937.808333333334</v>
      </c>
      <c r="I2552" s="69">
        <v>42944.679166666669</v>
      </c>
      <c r="J2552" s="64" t="s">
        <v>1353</v>
      </c>
      <c r="K2552" s="70">
        <f t="shared" si="102"/>
        <v>6.8708333333343035</v>
      </c>
      <c r="L2552" s="71">
        <f t="shared" si="103"/>
        <v>6.8708333333343035</v>
      </c>
      <c r="M2552" s="72">
        <f>NETWORKDAYS.INTL(DATE(YEAR(H2552),MONTH(I2552),DAY(H2552)),DATE(YEAR(I2552),MONTH(I2552),DAY(I2552)),1,[1]LISTAFERIADOS!$B$2:$B$194)</f>
        <v>6</v>
      </c>
      <c r="N2552" s="73" t="str">
        <f>CONCATENATE(HOUR(Tabela132[[#This Row],[DATA INICIO]]),":",MINUTE(Tabela132[[#This Row],[DATA INICIO]]))</f>
        <v>19:24</v>
      </c>
    </row>
    <row r="2553" spans="1:14" ht="38.25" hidden="1" x14ac:dyDescent="0.25">
      <c r="A2553" s="63" t="s">
        <v>1308</v>
      </c>
      <c r="B2553" s="64" t="s">
        <v>1342</v>
      </c>
      <c r="C2553" s="84"/>
      <c r="D2553" s="66" t="s">
        <v>1154</v>
      </c>
      <c r="E2553" s="67" t="s">
        <v>1154</v>
      </c>
      <c r="F2553" s="12" t="s">
        <v>115</v>
      </c>
      <c r="G2553" s="91"/>
      <c r="H2553" s="69">
        <v>42944.679166666669</v>
      </c>
      <c r="I2553" s="69">
        <v>42962.465277777781</v>
      </c>
      <c r="J2553" s="64" t="s">
        <v>30</v>
      </c>
      <c r="K2553" s="70">
        <f t="shared" si="102"/>
        <v>17.786111111112405</v>
      </c>
      <c r="L2553" s="71">
        <f t="shared" si="103"/>
        <v>17.786111111112405</v>
      </c>
      <c r="M2553" s="72">
        <f>NETWORKDAYS.INTL(DATE(YEAR(H2553),MONTH(I2553),DAY(H2553)),DATE(YEAR(I2553),MONTH(I2553),DAY(I2553)),1,[1]LISTAFERIADOS!$B$2:$B$194)</f>
        <v>-10</v>
      </c>
      <c r="N2553" s="73" t="str">
        <f>CONCATENATE(HOUR(Tabela132[[#This Row],[DATA INICIO]]),":",MINUTE(Tabela132[[#This Row],[DATA INICIO]]))</f>
        <v>16:18</v>
      </c>
    </row>
    <row r="2554" spans="1:14" ht="140.25" hidden="1" x14ac:dyDescent="0.25">
      <c r="A2554" s="63" t="s">
        <v>1308</v>
      </c>
      <c r="B2554" s="64" t="s">
        <v>1342</v>
      </c>
      <c r="C2554" s="84"/>
      <c r="D2554" s="66" t="s">
        <v>1230</v>
      </c>
      <c r="E2554" s="67" t="s">
        <v>1230</v>
      </c>
      <c r="F2554" s="12" t="s">
        <v>112</v>
      </c>
      <c r="G2554" s="91"/>
      <c r="H2554" s="69">
        <v>42962.465277777781</v>
      </c>
      <c r="I2554" s="69">
        <v>42962.532638888886</v>
      </c>
      <c r="J2554" s="64" t="s">
        <v>1354</v>
      </c>
      <c r="K2554" s="70">
        <f t="shared" si="102"/>
        <v>6.7361111105128657E-2</v>
      </c>
      <c r="L2554" s="71">
        <f t="shared" si="103"/>
        <v>6.7361111105128657E-2</v>
      </c>
      <c r="M2554" s="72">
        <f>NETWORKDAYS.INTL(DATE(YEAR(H2554),MONTH(I2554),DAY(H2554)),DATE(YEAR(I2554),MONTH(I2554),DAY(I2554)),1,[1]LISTAFERIADOS!$B$2:$B$194)</f>
        <v>1</v>
      </c>
      <c r="N2554" s="73" t="str">
        <f>CONCATENATE(HOUR(Tabela132[[#This Row],[DATA INICIO]]),":",MINUTE(Tabela132[[#This Row],[DATA INICIO]]))</f>
        <v>11:10</v>
      </c>
    </row>
    <row r="2555" spans="1:14" ht="38.25" hidden="1" x14ac:dyDescent="0.25">
      <c r="A2555" s="63" t="s">
        <v>1308</v>
      </c>
      <c r="B2555" s="64" t="s">
        <v>1355</v>
      </c>
      <c r="C2555" s="84"/>
      <c r="D2555" s="66" t="s">
        <v>1287</v>
      </c>
      <c r="E2555" s="67" t="s">
        <v>1287</v>
      </c>
      <c r="F2555" s="68" t="s">
        <v>1287</v>
      </c>
      <c r="G2555" s="92"/>
      <c r="H2555" s="69" t="s">
        <v>20</v>
      </c>
      <c r="I2555" s="69">
        <v>42558.820138888892</v>
      </c>
      <c r="J2555" s="64" t="s">
        <v>20</v>
      </c>
      <c r="K2555" s="70">
        <f t="shared" ref="K2555:K2568" si="104">IF(OR(H2555="-",I2555="-"),0,I2555-H2555)</f>
        <v>0</v>
      </c>
      <c r="L2555" s="71">
        <f t="shared" ref="L2555:L2568" si="105">K2555</f>
        <v>0</v>
      </c>
      <c r="M2555" s="72" t="e">
        <f>NETWORKDAYS.INTL(DATE(YEAR(H2555),MONTH(I2555),DAY(H2555)),DATE(YEAR(I2555),MONTH(I2555),DAY(I2555)),1,[1]LISTAFERIADOS!$B$2:$B$194)</f>
        <v>#VALUE!</v>
      </c>
      <c r="N2555" s="73" t="e">
        <f>CONCATENATE(HOUR(Tabela132[[#This Row],[DATA INICIO]]),":",MINUTE(Tabela132[[#This Row],[DATA INICIO]]))</f>
        <v>#VALUE!</v>
      </c>
    </row>
    <row r="2556" spans="1:14" ht="51" hidden="1" x14ac:dyDescent="0.25">
      <c r="A2556" s="63" t="s">
        <v>1308</v>
      </c>
      <c r="B2556" s="64" t="s">
        <v>1355</v>
      </c>
      <c r="C2556" s="84"/>
      <c r="D2556" s="66" t="s">
        <v>1288</v>
      </c>
      <c r="E2556" s="67" t="s">
        <v>1288</v>
      </c>
      <c r="F2556" s="68" t="s">
        <v>1288</v>
      </c>
      <c r="G2556" s="92"/>
      <c r="H2556" s="69">
        <v>42558.820138888892</v>
      </c>
      <c r="I2556" s="69">
        <v>42583.670138888891</v>
      </c>
      <c r="J2556" s="64" t="s">
        <v>1356</v>
      </c>
      <c r="K2556" s="70">
        <f t="shared" si="104"/>
        <v>24.849999999998545</v>
      </c>
      <c r="L2556" s="71">
        <f t="shared" si="105"/>
        <v>24.849999999998545</v>
      </c>
      <c r="M2556" s="72">
        <f>NETWORKDAYS.INTL(DATE(YEAR(H2556),MONTH(I2556),DAY(H2556)),DATE(YEAR(I2556),MONTH(I2556),DAY(I2556)),1,[1]LISTAFERIADOS!$B$2:$B$194)</f>
        <v>-5</v>
      </c>
      <c r="N2556" s="73" t="str">
        <f>CONCATENATE(HOUR(Tabela132[[#This Row],[DATA INICIO]]),":",MINUTE(Tabela132[[#This Row],[DATA INICIO]]))</f>
        <v>19:41</v>
      </c>
    </row>
    <row r="2557" spans="1:14" ht="51" hidden="1" x14ac:dyDescent="0.25">
      <c r="A2557" s="63" t="s">
        <v>1308</v>
      </c>
      <c r="B2557" s="64" t="s">
        <v>1355</v>
      </c>
      <c r="C2557" s="84"/>
      <c r="D2557" s="66" t="s">
        <v>1357</v>
      </c>
      <c r="E2557" s="67" t="s">
        <v>1357</v>
      </c>
      <c r="F2557" s="68" t="s">
        <v>1357</v>
      </c>
      <c r="G2557" s="92"/>
      <c r="H2557" s="69">
        <v>42583.670138888891</v>
      </c>
      <c r="I2557" s="69">
        <v>42583.756249999999</v>
      </c>
      <c r="J2557" s="64" t="s">
        <v>1254</v>
      </c>
      <c r="K2557" s="70">
        <f t="shared" si="104"/>
        <v>8.611111110803904E-2</v>
      </c>
      <c r="L2557" s="71">
        <f t="shared" si="105"/>
        <v>8.611111110803904E-2</v>
      </c>
      <c r="M2557" s="72">
        <f>NETWORKDAYS.INTL(DATE(YEAR(H2557),MONTH(I2557),DAY(H2557)),DATE(YEAR(I2557),MONTH(I2557),DAY(I2557)),1,[1]LISTAFERIADOS!$B$2:$B$194)</f>
        <v>1</v>
      </c>
      <c r="N2557" s="73" t="str">
        <f>CONCATENATE(HOUR(Tabela132[[#This Row],[DATA INICIO]]),":",MINUTE(Tabela132[[#This Row],[DATA INICIO]]))</f>
        <v>16:5</v>
      </c>
    </row>
    <row r="2558" spans="1:14" ht="38.25" hidden="1" x14ac:dyDescent="0.25">
      <c r="A2558" s="63" t="s">
        <v>1308</v>
      </c>
      <c r="B2558" s="64" t="s">
        <v>1355</v>
      </c>
      <c r="C2558" s="84"/>
      <c r="D2558" s="66" t="s">
        <v>1358</v>
      </c>
      <c r="E2558" s="67" t="s">
        <v>1358</v>
      </c>
      <c r="F2558" s="68" t="s">
        <v>1358</v>
      </c>
      <c r="G2558" s="92"/>
      <c r="H2558" s="69">
        <v>42583.756249999999</v>
      </c>
      <c r="I2558" s="69">
        <v>42598.559027777781</v>
      </c>
      <c r="J2558" s="64" t="s">
        <v>1359</v>
      </c>
      <c r="K2558" s="70">
        <f t="shared" si="104"/>
        <v>14.802777777782467</v>
      </c>
      <c r="L2558" s="71">
        <f t="shared" si="105"/>
        <v>14.802777777782467</v>
      </c>
      <c r="M2558" s="72">
        <f>NETWORKDAYS.INTL(DATE(YEAR(H2558),MONTH(I2558),DAY(H2558)),DATE(YEAR(I2558),MONTH(I2558),DAY(I2558)),1,[1]LISTAFERIADOS!$B$2:$B$194)</f>
        <v>12</v>
      </c>
      <c r="N2558" s="73" t="str">
        <f>CONCATENATE(HOUR(Tabela132[[#This Row],[DATA INICIO]]),":",MINUTE(Tabela132[[#This Row],[DATA INICIO]]))</f>
        <v>18:9</v>
      </c>
    </row>
    <row r="2559" spans="1:14" ht="38.25" hidden="1" x14ac:dyDescent="0.25">
      <c r="A2559" s="63" t="s">
        <v>1308</v>
      </c>
      <c r="B2559" s="64" t="s">
        <v>1355</v>
      </c>
      <c r="C2559" s="84"/>
      <c r="D2559" s="66" t="s">
        <v>1210</v>
      </c>
      <c r="E2559" s="67" t="s">
        <v>1210</v>
      </c>
      <c r="F2559" s="12" t="s">
        <v>112</v>
      </c>
      <c r="G2559" s="92"/>
      <c r="H2559" s="69">
        <v>42598.559027777781</v>
      </c>
      <c r="I2559" s="69">
        <v>42600.62222222222</v>
      </c>
      <c r="J2559" s="64" t="s">
        <v>380</v>
      </c>
      <c r="K2559" s="70">
        <f t="shared" si="104"/>
        <v>2.0631944444394321</v>
      </c>
      <c r="L2559" s="71">
        <f t="shared" si="105"/>
        <v>2.0631944444394321</v>
      </c>
      <c r="M2559" s="72">
        <f>NETWORKDAYS.INTL(DATE(YEAR(H2559),MONTH(I2559),DAY(H2559)),DATE(YEAR(I2559),MONTH(I2559),DAY(I2559)),1,[1]LISTAFERIADOS!$B$2:$B$194)</f>
        <v>3</v>
      </c>
      <c r="N2559" s="73" t="str">
        <f>CONCATENATE(HOUR(Tabela132[[#This Row],[DATA INICIO]]),":",MINUTE(Tabela132[[#This Row],[DATA INICIO]]))</f>
        <v>13:25</v>
      </c>
    </row>
    <row r="2560" spans="1:14" ht="38.25" hidden="1" x14ac:dyDescent="0.25">
      <c r="A2560" s="63" t="s">
        <v>1308</v>
      </c>
      <c r="B2560" s="64" t="s">
        <v>1355</v>
      </c>
      <c r="C2560" s="84"/>
      <c r="D2560" s="66" t="s">
        <v>1360</v>
      </c>
      <c r="E2560" s="67" t="s">
        <v>1360</v>
      </c>
      <c r="F2560" s="68" t="s">
        <v>1360</v>
      </c>
      <c r="G2560" s="92"/>
      <c r="H2560" s="69">
        <v>42600.62222222222</v>
      </c>
      <c r="I2560" s="69">
        <v>42600.806944444441</v>
      </c>
      <c r="J2560" s="64" t="s">
        <v>98</v>
      </c>
      <c r="K2560" s="70">
        <f t="shared" si="104"/>
        <v>0.18472222222044365</v>
      </c>
      <c r="L2560" s="71">
        <f t="shared" si="105"/>
        <v>0.18472222222044365</v>
      </c>
      <c r="M2560" s="72">
        <f>NETWORKDAYS.INTL(DATE(YEAR(H2560),MONTH(I2560),DAY(H2560)),DATE(YEAR(I2560),MONTH(I2560),DAY(I2560)),1,[1]LISTAFERIADOS!$B$2:$B$194)</f>
        <v>1</v>
      </c>
      <c r="N2560" s="73" t="str">
        <f>CONCATENATE(HOUR(Tabela132[[#This Row],[DATA INICIO]]),":",MINUTE(Tabela132[[#This Row],[DATA INICIO]]))</f>
        <v>14:56</v>
      </c>
    </row>
    <row r="2561" spans="1:14" ht="38.25" hidden="1" x14ac:dyDescent="0.25">
      <c r="A2561" s="63" t="s">
        <v>1308</v>
      </c>
      <c r="B2561" s="64" t="s">
        <v>1355</v>
      </c>
      <c r="C2561" s="84"/>
      <c r="D2561" s="66" t="s">
        <v>1361</v>
      </c>
      <c r="E2561" s="67" t="s">
        <v>1361</v>
      </c>
      <c r="F2561" s="68" t="s">
        <v>1361</v>
      </c>
      <c r="G2561" s="92"/>
      <c r="H2561" s="69">
        <v>42600.806944444441</v>
      </c>
      <c r="I2561" s="69">
        <v>42601.632638888892</v>
      </c>
      <c r="J2561" s="64" t="s">
        <v>37</v>
      </c>
      <c r="K2561" s="70">
        <f t="shared" si="104"/>
        <v>0.82569444445107365</v>
      </c>
      <c r="L2561" s="71">
        <f t="shared" si="105"/>
        <v>0.82569444445107365</v>
      </c>
      <c r="M2561" s="72">
        <f>NETWORKDAYS.INTL(DATE(YEAR(H2561),MONTH(I2561),DAY(H2561)),DATE(YEAR(I2561),MONTH(I2561),DAY(I2561)),1,[1]LISTAFERIADOS!$B$2:$B$194)</f>
        <v>2</v>
      </c>
      <c r="N2561" s="73" t="str">
        <f>CONCATENATE(HOUR(Tabela132[[#This Row],[DATA INICIO]]),":",MINUTE(Tabela132[[#This Row],[DATA INICIO]]))</f>
        <v>19:22</v>
      </c>
    </row>
    <row r="2562" spans="1:14" ht="38.25" hidden="1" x14ac:dyDescent="0.25">
      <c r="A2562" s="63" t="s">
        <v>1308</v>
      </c>
      <c r="B2562" s="64" t="s">
        <v>1355</v>
      </c>
      <c r="C2562" s="84"/>
      <c r="D2562" s="66" t="s">
        <v>1362</v>
      </c>
      <c r="E2562" s="67" t="s">
        <v>1362</v>
      </c>
      <c r="F2562" s="68" t="s">
        <v>1362</v>
      </c>
      <c r="G2562" s="92"/>
      <c r="H2562" s="69">
        <v>42601.632638888892</v>
      </c>
      <c r="I2562" s="69">
        <v>42604.671527777777</v>
      </c>
      <c r="J2562" s="64" t="s">
        <v>58</v>
      </c>
      <c r="K2562" s="70">
        <f t="shared" si="104"/>
        <v>3.038888888884685</v>
      </c>
      <c r="L2562" s="71">
        <f t="shared" si="105"/>
        <v>3.038888888884685</v>
      </c>
      <c r="M2562" s="72">
        <f>NETWORKDAYS.INTL(DATE(YEAR(H2562),MONTH(I2562),DAY(H2562)),DATE(YEAR(I2562),MONTH(I2562),DAY(I2562)),1,[1]LISTAFERIADOS!$B$2:$B$194)</f>
        <v>2</v>
      </c>
      <c r="N2562" s="73" t="str">
        <f>CONCATENATE(HOUR(Tabela132[[#This Row],[DATA INICIO]]),":",MINUTE(Tabela132[[#This Row],[DATA INICIO]]))</f>
        <v>15:11</v>
      </c>
    </row>
    <row r="2563" spans="1:14" ht="38.25" hidden="1" x14ac:dyDescent="0.25">
      <c r="A2563" s="63" t="s">
        <v>1308</v>
      </c>
      <c r="B2563" s="64" t="s">
        <v>1355</v>
      </c>
      <c r="C2563" s="84"/>
      <c r="D2563" s="66" t="s">
        <v>1360</v>
      </c>
      <c r="E2563" s="67" t="s">
        <v>1360</v>
      </c>
      <c r="F2563" s="68" t="s">
        <v>1360</v>
      </c>
      <c r="G2563" s="92"/>
      <c r="H2563" s="69">
        <v>42604.671527777777</v>
      </c>
      <c r="I2563" s="69">
        <v>42608.550694444442</v>
      </c>
      <c r="J2563" s="64" t="s">
        <v>72</v>
      </c>
      <c r="K2563" s="70">
        <f t="shared" si="104"/>
        <v>3.8791666666656965</v>
      </c>
      <c r="L2563" s="71">
        <f t="shared" si="105"/>
        <v>3.8791666666656965</v>
      </c>
      <c r="M2563" s="72">
        <f>NETWORKDAYS.INTL(DATE(YEAR(H2563),MONTH(I2563),DAY(H2563)),DATE(YEAR(I2563),MONTH(I2563),DAY(I2563)),1,[1]LISTAFERIADOS!$B$2:$B$194)</f>
        <v>5</v>
      </c>
      <c r="N2563" s="73" t="str">
        <f>CONCATENATE(HOUR(Tabela132[[#This Row],[DATA INICIO]]),":",MINUTE(Tabela132[[#This Row],[DATA INICIO]]))</f>
        <v>16:7</v>
      </c>
    </row>
    <row r="2564" spans="1:14" ht="38.25" hidden="1" x14ac:dyDescent="0.25">
      <c r="A2564" s="63" t="s">
        <v>1308</v>
      </c>
      <c r="B2564" s="64" t="s">
        <v>1355</v>
      </c>
      <c r="C2564" s="84"/>
      <c r="D2564" s="66" t="s">
        <v>1363</v>
      </c>
      <c r="E2564" s="67" t="s">
        <v>1363</v>
      </c>
      <c r="F2564" s="68" t="s">
        <v>1363</v>
      </c>
      <c r="G2564" s="92"/>
      <c r="H2564" s="69">
        <v>42608.550694444442</v>
      </c>
      <c r="I2564" s="69">
        <v>42608.716666666667</v>
      </c>
      <c r="J2564" s="64" t="s">
        <v>1364</v>
      </c>
      <c r="K2564" s="70">
        <f t="shared" si="104"/>
        <v>0.16597222222480923</v>
      </c>
      <c r="L2564" s="71">
        <f t="shared" si="105"/>
        <v>0.16597222222480923</v>
      </c>
      <c r="M2564" s="72">
        <f>NETWORKDAYS.INTL(DATE(YEAR(H2564),MONTH(I2564),DAY(H2564)),DATE(YEAR(I2564),MONTH(I2564),DAY(I2564)),1,[1]LISTAFERIADOS!$B$2:$B$194)</f>
        <v>1</v>
      </c>
      <c r="N2564" s="73" t="str">
        <f>CONCATENATE(HOUR(Tabela132[[#This Row],[DATA INICIO]]),":",MINUTE(Tabela132[[#This Row],[DATA INICIO]]))</f>
        <v>13:13</v>
      </c>
    </row>
    <row r="2565" spans="1:14" ht="38.25" hidden="1" x14ac:dyDescent="0.25">
      <c r="A2565" s="63" t="s">
        <v>1308</v>
      </c>
      <c r="B2565" s="64" t="s">
        <v>1355</v>
      </c>
      <c r="C2565" s="84"/>
      <c r="D2565" s="66" t="s">
        <v>1365</v>
      </c>
      <c r="E2565" s="67" t="s">
        <v>1365</v>
      </c>
      <c r="F2565" s="68" t="s">
        <v>1365</v>
      </c>
      <c r="G2565" s="92"/>
      <c r="H2565" s="69">
        <v>42608.716666666667</v>
      </c>
      <c r="I2565" s="69">
        <v>42611.484722222223</v>
      </c>
      <c r="J2565" s="64" t="s">
        <v>59</v>
      </c>
      <c r="K2565" s="70">
        <f t="shared" si="104"/>
        <v>2.7680555555562023</v>
      </c>
      <c r="L2565" s="71">
        <f t="shared" si="105"/>
        <v>2.7680555555562023</v>
      </c>
      <c r="M2565" s="72">
        <f>NETWORKDAYS.INTL(DATE(YEAR(H2565),MONTH(I2565),DAY(H2565)),DATE(YEAR(I2565),MONTH(I2565),DAY(I2565)),1,[1]LISTAFERIADOS!$B$2:$B$194)</f>
        <v>2</v>
      </c>
      <c r="N2565" s="73" t="str">
        <f>CONCATENATE(HOUR(Tabela132[[#This Row],[DATA INICIO]]),":",MINUTE(Tabela132[[#This Row],[DATA INICIO]]))</f>
        <v>17:12</v>
      </c>
    </row>
    <row r="2566" spans="1:14" ht="38.25" hidden="1" x14ac:dyDescent="0.25">
      <c r="A2566" s="63" t="s">
        <v>1308</v>
      </c>
      <c r="B2566" s="64" t="s">
        <v>1355</v>
      </c>
      <c r="C2566" s="84"/>
      <c r="D2566" s="66" t="s">
        <v>1230</v>
      </c>
      <c r="E2566" s="67" t="s">
        <v>1230</v>
      </c>
      <c r="F2566" s="12" t="s">
        <v>112</v>
      </c>
      <c r="G2566" s="92"/>
      <c r="H2566" s="69">
        <v>42611.484722222223</v>
      </c>
      <c r="I2566" s="69">
        <v>42611.647916666669</v>
      </c>
      <c r="J2566" s="64" t="s">
        <v>1366</v>
      </c>
      <c r="K2566" s="70">
        <f t="shared" si="104"/>
        <v>0.16319444444525288</v>
      </c>
      <c r="L2566" s="71">
        <f t="shared" si="105"/>
        <v>0.16319444444525288</v>
      </c>
      <c r="M2566" s="72">
        <f>NETWORKDAYS.INTL(DATE(YEAR(H2566),MONTH(I2566),DAY(H2566)),DATE(YEAR(I2566),MONTH(I2566),DAY(I2566)),1,[1]LISTAFERIADOS!$B$2:$B$194)</f>
        <v>1</v>
      </c>
      <c r="N2566" s="73" t="str">
        <f>CONCATENATE(HOUR(Tabela132[[#This Row],[DATA INICIO]]),":",MINUTE(Tabela132[[#This Row],[DATA INICIO]]))</f>
        <v>11:38</v>
      </c>
    </row>
    <row r="2567" spans="1:14" ht="38.25" hidden="1" x14ac:dyDescent="0.25">
      <c r="A2567" s="63" t="s">
        <v>1308</v>
      </c>
      <c r="B2567" s="64" t="s">
        <v>1355</v>
      </c>
      <c r="C2567" s="84"/>
      <c r="D2567" s="66" t="s">
        <v>1154</v>
      </c>
      <c r="E2567" s="67" t="s">
        <v>1154</v>
      </c>
      <c r="F2567" s="12" t="s">
        <v>115</v>
      </c>
      <c r="G2567" s="92"/>
      <c r="H2567" s="69">
        <v>42611.647916666669</v>
      </c>
      <c r="I2567" s="69">
        <v>42612.589583333334</v>
      </c>
      <c r="J2567" s="64" t="s">
        <v>98</v>
      </c>
      <c r="K2567" s="70">
        <f t="shared" si="104"/>
        <v>0.94166666666569654</v>
      </c>
      <c r="L2567" s="71">
        <f t="shared" si="105"/>
        <v>0.94166666666569654</v>
      </c>
      <c r="M2567" s="72">
        <f>NETWORKDAYS.INTL(DATE(YEAR(H2567),MONTH(I2567),DAY(H2567)),DATE(YEAR(I2567),MONTH(I2567),DAY(I2567)),1,[1]LISTAFERIADOS!$B$2:$B$194)</f>
        <v>2</v>
      </c>
      <c r="N2567" s="73" t="str">
        <f>CONCATENATE(HOUR(Tabela132[[#This Row],[DATA INICIO]]),":",MINUTE(Tabela132[[#This Row],[DATA INICIO]]))</f>
        <v>15:33</v>
      </c>
    </row>
    <row r="2568" spans="1:14" ht="38.25" hidden="1" x14ac:dyDescent="0.25">
      <c r="A2568" s="63" t="s">
        <v>1308</v>
      </c>
      <c r="B2568" s="64" t="s">
        <v>1355</v>
      </c>
      <c r="C2568" s="84"/>
      <c r="D2568" s="66" t="s">
        <v>1230</v>
      </c>
      <c r="E2568" s="67" t="s">
        <v>1230</v>
      </c>
      <c r="F2568" s="12" t="s">
        <v>112</v>
      </c>
      <c r="G2568" s="92"/>
      <c r="H2568" s="69">
        <v>42612.589583333334</v>
      </c>
      <c r="I2568" s="69">
        <v>42612.714583333334</v>
      </c>
      <c r="J2568" s="64" t="s">
        <v>1367</v>
      </c>
      <c r="K2568" s="70">
        <f t="shared" si="104"/>
        <v>0.125</v>
      </c>
      <c r="L2568" s="71">
        <f t="shared" si="105"/>
        <v>0.125</v>
      </c>
      <c r="M2568" s="72">
        <f>NETWORKDAYS.INTL(DATE(YEAR(H2568),MONTH(I2568),DAY(H2568)),DATE(YEAR(I2568),MONTH(I2568),DAY(I2568)),1,[1]LISTAFERIADOS!$B$2:$B$194)</f>
        <v>1</v>
      </c>
      <c r="N2568" s="73" t="str">
        <f>CONCATENATE(HOUR(Tabela132[[#This Row],[DATA INICIO]]),":",MINUTE(Tabela132[[#This Row],[DATA INICIO]]))</f>
        <v>14:9</v>
      </c>
    </row>
    <row r="2569" spans="1:14" ht="38.25" hidden="1" x14ac:dyDescent="0.25">
      <c r="A2569" s="63" t="s">
        <v>1308</v>
      </c>
      <c r="B2569" s="64" t="s">
        <v>1368</v>
      </c>
      <c r="C2569" s="84"/>
      <c r="D2569" s="66" t="s">
        <v>1310</v>
      </c>
      <c r="E2569" s="67" t="s">
        <v>1310</v>
      </c>
      <c r="F2569" s="12" t="s">
        <v>25</v>
      </c>
      <c r="G2569" s="93"/>
      <c r="H2569" s="69" t="s">
        <v>20</v>
      </c>
      <c r="I2569" s="69">
        <v>43090.741666666669</v>
      </c>
      <c r="J2569" s="64" t="s">
        <v>20</v>
      </c>
      <c r="K2569" s="70">
        <f t="shared" ref="K2569:K2574" si="106">IF(OR(H2569="-",I2569="-"),0,I2569-H2569)</f>
        <v>0</v>
      </c>
      <c r="L2569" s="71">
        <f t="shared" ref="L2569:L2574" si="107">K2569</f>
        <v>0</v>
      </c>
      <c r="M2569" s="72" t="e">
        <f>NETWORKDAYS.INTL(DATE(YEAR(H2569),MONTH(I2569),DAY(H2569)),DATE(YEAR(I2569),MONTH(I2569),DAY(I2569)),1,[1]LISTAFERIADOS!$B$2:$B$194)</f>
        <v>#VALUE!</v>
      </c>
      <c r="N2569" s="73" t="e">
        <f>CONCATENATE(HOUR(Tabela132[[#This Row],[DATA INICIO]]),":",MINUTE(Tabela132[[#This Row],[DATA INICIO]]))</f>
        <v>#VALUE!</v>
      </c>
    </row>
    <row r="2570" spans="1:14" ht="38.25" hidden="1" x14ac:dyDescent="0.25">
      <c r="A2570" s="63" t="s">
        <v>1308</v>
      </c>
      <c r="B2570" s="64" t="s">
        <v>1368</v>
      </c>
      <c r="C2570" s="84"/>
      <c r="D2570" s="66" t="s">
        <v>1210</v>
      </c>
      <c r="E2570" s="67" t="s">
        <v>1210</v>
      </c>
      <c r="F2570" s="12" t="s">
        <v>112</v>
      </c>
      <c r="G2570" s="93"/>
      <c r="H2570" s="69">
        <v>43090.741666666669</v>
      </c>
      <c r="I2570" s="69">
        <v>43116.520833333336</v>
      </c>
      <c r="J2570" s="64" t="s">
        <v>30</v>
      </c>
      <c r="K2570" s="70">
        <f t="shared" si="106"/>
        <v>25.779166666667152</v>
      </c>
      <c r="L2570" s="71">
        <f t="shared" si="107"/>
        <v>25.779166666667152</v>
      </c>
      <c r="M2570" s="72">
        <f>NETWORKDAYS.INTL(DATE(YEAR(H2570),MONTH(I2570),DAY(H2570)),DATE(YEAR(I2570),MONTH(I2570),DAY(I2570)),1,[1]LISTAFERIADOS!$B$2:$B$194)</f>
        <v>245</v>
      </c>
      <c r="N2570" s="73" t="str">
        <f>CONCATENATE(HOUR(Tabela132[[#This Row],[DATA INICIO]]),":",MINUTE(Tabela132[[#This Row],[DATA INICIO]]))</f>
        <v>17:48</v>
      </c>
    </row>
    <row r="2571" spans="1:14" ht="38.25" hidden="1" x14ac:dyDescent="0.25">
      <c r="A2571" s="63" t="s">
        <v>1308</v>
      </c>
      <c r="B2571" s="64" t="s">
        <v>1368</v>
      </c>
      <c r="C2571" s="84"/>
      <c r="D2571" s="66" t="s">
        <v>1149</v>
      </c>
      <c r="E2571" s="67" t="s">
        <v>1149</v>
      </c>
      <c r="F2571" s="12" t="s">
        <v>115</v>
      </c>
      <c r="G2571" s="93"/>
      <c r="H2571" s="69">
        <v>43116.520833333336</v>
      </c>
      <c r="I2571" s="69">
        <v>43132.717361111114</v>
      </c>
      <c r="J2571" s="64" t="s">
        <v>1369</v>
      </c>
      <c r="K2571" s="70">
        <f t="shared" si="106"/>
        <v>16.196527777778101</v>
      </c>
      <c r="L2571" s="71">
        <f t="shared" si="107"/>
        <v>16.196527777778101</v>
      </c>
      <c r="M2571" s="72">
        <f>NETWORKDAYS.INTL(DATE(YEAR(H2571),MONTH(I2571),DAY(H2571)),DATE(YEAR(I2571),MONTH(I2571),DAY(I2571)),1,[1]LISTAFERIADOS!$B$2:$B$194)</f>
        <v>-12</v>
      </c>
      <c r="N2571" s="73" t="str">
        <f>CONCATENATE(HOUR(Tabela132[[#This Row],[DATA INICIO]]),":",MINUTE(Tabela132[[#This Row],[DATA INICIO]]))</f>
        <v>12:30</v>
      </c>
    </row>
    <row r="2572" spans="1:14" ht="38.25" hidden="1" x14ac:dyDescent="0.25">
      <c r="A2572" s="63" t="s">
        <v>1308</v>
      </c>
      <c r="B2572" s="64" t="s">
        <v>1368</v>
      </c>
      <c r="C2572" s="84"/>
      <c r="D2572" s="66" t="s">
        <v>1210</v>
      </c>
      <c r="E2572" s="67" t="s">
        <v>1210</v>
      </c>
      <c r="F2572" s="12" t="s">
        <v>112</v>
      </c>
      <c r="G2572" s="93"/>
      <c r="H2572" s="69">
        <v>43132.717361111114</v>
      </c>
      <c r="I2572" s="69">
        <v>43146.540277777778</v>
      </c>
      <c r="J2572" s="64" t="s">
        <v>156</v>
      </c>
      <c r="K2572" s="70">
        <f t="shared" si="106"/>
        <v>13.822916666664241</v>
      </c>
      <c r="L2572" s="71">
        <f t="shared" si="107"/>
        <v>13.822916666664241</v>
      </c>
      <c r="M2572" s="72">
        <f>NETWORKDAYS.INTL(DATE(YEAR(H2572),MONTH(I2572),DAY(H2572)),DATE(YEAR(I2572),MONTH(I2572),DAY(I2572)),1,[1]LISTAFERIADOS!$B$2:$B$194)</f>
        <v>11</v>
      </c>
      <c r="N2572" s="73" t="str">
        <f>CONCATENATE(HOUR(Tabela132[[#This Row],[DATA INICIO]]),":",MINUTE(Tabela132[[#This Row],[DATA INICIO]]))</f>
        <v>17:13</v>
      </c>
    </row>
    <row r="2573" spans="1:14" ht="114.75" hidden="1" x14ac:dyDescent="0.25">
      <c r="A2573" s="63" t="s">
        <v>1308</v>
      </c>
      <c r="B2573" s="64" t="s">
        <v>1368</v>
      </c>
      <c r="C2573" s="84"/>
      <c r="D2573" s="66" t="s">
        <v>1149</v>
      </c>
      <c r="E2573" s="67" t="s">
        <v>1149</v>
      </c>
      <c r="F2573" s="12" t="s">
        <v>115</v>
      </c>
      <c r="G2573" s="93"/>
      <c r="H2573" s="69">
        <v>43146.540277777778</v>
      </c>
      <c r="I2573" s="69">
        <v>43147.597916666666</v>
      </c>
      <c r="J2573" s="64" t="s">
        <v>1370</v>
      </c>
      <c r="K2573" s="70">
        <f t="shared" si="106"/>
        <v>1.0576388888875954</v>
      </c>
      <c r="L2573" s="71">
        <f t="shared" si="107"/>
        <v>1.0576388888875954</v>
      </c>
      <c r="M2573" s="72">
        <f>NETWORKDAYS.INTL(DATE(YEAR(H2573),MONTH(I2573),DAY(H2573)),DATE(YEAR(I2573),MONTH(I2573),DAY(I2573)),1,[1]LISTAFERIADOS!$B$2:$B$194)</f>
        <v>2</v>
      </c>
      <c r="N2573" s="73" t="str">
        <f>CONCATENATE(HOUR(Tabela132[[#This Row],[DATA INICIO]]),":",MINUTE(Tabela132[[#This Row],[DATA INICIO]]))</f>
        <v>12:58</v>
      </c>
    </row>
    <row r="2574" spans="1:14" ht="114.75" hidden="1" x14ac:dyDescent="0.25">
      <c r="A2574" s="63" t="s">
        <v>1308</v>
      </c>
      <c r="B2574" s="64" t="s">
        <v>1368</v>
      </c>
      <c r="C2574" s="84"/>
      <c r="D2574" s="66" t="s">
        <v>1210</v>
      </c>
      <c r="E2574" s="67" t="s">
        <v>1210</v>
      </c>
      <c r="F2574" s="12" t="s">
        <v>112</v>
      </c>
      <c r="G2574" s="93"/>
      <c r="H2574" s="69">
        <v>43147.597916666666</v>
      </c>
      <c r="I2574" s="69">
        <v>43150.752083333333</v>
      </c>
      <c r="J2574" s="64" t="s">
        <v>1371</v>
      </c>
      <c r="K2574" s="70">
        <f t="shared" si="106"/>
        <v>3.1541666666671517</v>
      </c>
      <c r="L2574" s="71">
        <f t="shared" si="107"/>
        <v>3.1541666666671517</v>
      </c>
      <c r="M2574" s="72">
        <f>NETWORKDAYS.INTL(DATE(YEAR(H2574),MONTH(I2574),DAY(H2574)),DATE(YEAR(I2574),MONTH(I2574),DAY(I2574)),1,[1]LISTAFERIADOS!$B$2:$B$194)</f>
        <v>2</v>
      </c>
      <c r="N2574" s="73" t="str">
        <f>CONCATENATE(HOUR(Tabela132[[#This Row],[DATA INICIO]]),":",MINUTE(Tabela132[[#This Row],[DATA INICIO]]))</f>
        <v>14:21</v>
      </c>
    </row>
    <row r="2575" spans="1:14" ht="38.25" hidden="1" x14ac:dyDescent="0.25">
      <c r="A2575" s="63" t="s">
        <v>1308</v>
      </c>
      <c r="B2575" s="64" t="s">
        <v>1372</v>
      </c>
      <c r="C2575" s="84"/>
      <c r="D2575" s="66" t="s">
        <v>1373</v>
      </c>
      <c r="E2575" s="67" t="s">
        <v>1373</v>
      </c>
      <c r="F2575" s="68" t="s">
        <v>1373</v>
      </c>
      <c r="G2575" s="94"/>
      <c r="H2575" s="69" t="s">
        <v>20</v>
      </c>
      <c r="I2575" s="69">
        <v>42864.572916666664</v>
      </c>
      <c r="J2575" s="64" t="s">
        <v>20</v>
      </c>
      <c r="K2575" s="70">
        <f t="shared" ref="K2575:K2606" si="108">IF(OR(H2575="-",I2575="-"),0,I2575-H2575)</f>
        <v>0</v>
      </c>
      <c r="L2575" s="71">
        <f t="shared" ref="L2575:L2606" si="109">K2575</f>
        <v>0</v>
      </c>
      <c r="M2575" s="72" t="e">
        <f>NETWORKDAYS.INTL(DATE(YEAR(H2575),MONTH(I2575),DAY(H2575)),DATE(YEAR(I2575),MONTH(I2575),DAY(I2575)),1,[1]LISTAFERIADOS!$B$2:$B$194)</f>
        <v>#VALUE!</v>
      </c>
      <c r="N2575" s="73" t="e">
        <f>CONCATENATE(HOUR(Tabela132[[#This Row],[DATA INICIO]]),":",MINUTE(Tabela132[[#This Row],[DATA INICIO]]))</f>
        <v>#VALUE!</v>
      </c>
    </row>
    <row r="2576" spans="1:14" ht="153" hidden="1" x14ac:dyDescent="0.25">
      <c r="A2576" s="63" t="s">
        <v>1308</v>
      </c>
      <c r="B2576" s="64" t="s">
        <v>1372</v>
      </c>
      <c r="C2576" s="84"/>
      <c r="D2576" s="66" t="s">
        <v>1310</v>
      </c>
      <c r="E2576" s="67" t="s">
        <v>1310</v>
      </c>
      <c r="F2576" s="12" t="s">
        <v>25</v>
      </c>
      <c r="G2576" s="94"/>
      <c r="H2576" s="69">
        <v>42864.572916666664</v>
      </c>
      <c r="I2576" s="69">
        <v>42865.606944444444</v>
      </c>
      <c r="J2576" s="64" t="s">
        <v>1374</v>
      </c>
      <c r="K2576" s="70">
        <f t="shared" si="108"/>
        <v>1.0340277777795563</v>
      </c>
      <c r="L2576" s="71">
        <f t="shared" si="109"/>
        <v>1.0340277777795563</v>
      </c>
      <c r="M2576" s="72">
        <f>NETWORKDAYS.INTL(DATE(YEAR(H2576),MONTH(I2576),DAY(H2576)),DATE(YEAR(I2576),MONTH(I2576),DAY(I2576)),1,[1]LISTAFERIADOS!$B$2:$B$194)</f>
        <v>2</v>
      </c>
      <c r="N2576" s="73" t="str">
        <f>CONCATENATE(HOUR(Tabela132[[#This Row],[DATA INICIO]]),":",MINUTE(Tabela132[[#This Row],[DATA INICIO]]))</f>
        <v>13:45</v>
      </c>
    </row>
    <row r="2577" spans="1:14" ht="38.25" hidden="1" x14ac:dyDescent="0.25">
      <c r="A2577" s="63" t="s">
        <v>1308</v>
      </c>
      <c r="B2577" s="64" t="s">
        <v>1372</v>
      </c>
      <c r="C2577" s="84"/>
      <c r="D2577" s="66" t="s">
        <v>1373</v>
      </c>
      <c r="E2577" s="67" t="s">
        <v>1373</v>
      </c>
      <c r="F2577" s="68" t="s">
        <v>1373</v>
      </c>
      <c r="G2577" s="94"/>
      <c r="H2577" s="69">
        <v>42865.606944444444</v>
      </c>
      <c r="I2577" s="69">
        <v>42866.731249999997</v>
      </c>
      <c r="J2577" s="64" t="s">
        <v>181</v>
      </c>
      <c r="K2577" s="70">
        <f t="shared" si="108"/>
        <v>1.1243055555532919</v>
      </c>
      <c r="L2577" s="71">
        <f t="shared" si="109"/>
        <v>1.1243055555532919</v>
      </c>
      <c r="M2577" s="72">
        <f>NETWORKDAYS.INTL(DATE(YEAR(H2577),MONTH(I2577),DAY(H2577)),DATE(YEAR(I2577),MONTH(I2577),DAY(I2577)),1,[1]LISTAFERIADOS!$B$2:$B$194)</f>
        <v>2</v>
      </c>
      <c r="N2577" s="73" t="str">
        <f>CONCATENATE(HOUR(Tabela132[[#This Row],[DATA INICIO]]),":",MINUTE(Tabela132[[#This Row],[DATA INICIO]]))</f>
        <v>14:34</v>
      </c>
    </row>
    <row r="2578" spans="1:14" ht="51" hidden="1" x14ac:dyDescent="0.25">
      <c r="A2578" s="63" t="s">
        <v>1308</v>
      </c>
      <c r="B2578" s="64" t="s">
        <v>1372</v>
      </c>
      <c r="C2578" s="84"/>
      <c r="D2578" s="66" t="s">
        <v>1310</v>
      </c>
      <c r="E2578" s="67" t="s">
        <v>1310</v>
      </c>
      <c r="F2578" s="12" t="s">
        <v>25</v>
      </c>
      <c r="G2578" s="94"/>
      <c r="H2578" s="69">
        <v>42866.731249999997</v>
      </c>
      <c r="I2578" s="69">
        <v>42871.743750000001</v>
      </c>
      <c r="J2578" s="64" t="s">
        <v>1375</v>
      </c>
      <c r="K2578" s="70">
        <f t="shared" si="108"/>
        <v>5.0125000000043656</v>
      </c>
      <c r="L2578" s="71">
        <f t="shared" si="109"/>
        <v>5.0125000000043656</v>
      </c>
      <c r="M2578" s="72">
        <f>NETWORKDAYS.INTL(DATE(YEAR(H2578),MONTH(I2578),DAY(H2578)),DATE(YEAR(I2578),MONTH(I2578),DAY(I2578)),1,[1]LISTAFERIADOS!$B$2:$B$194)</f>
        <v>4</v>
      </c>
      <c r="N2578" s="73" t="str">
        <f>CONCATENATE(HOUR(Tabela132[[#This Row],[DATA INICIO]]),":",MINUTE(Tabela132[[#This Row],[DATA INICIO]]))</f>
        <v>17:33</v>
      </c>
    </row>
    <row r="2579" spans="1:14" ht="38.25" hidden="1" x14ac:dyDescent="0.25">
      <c r="A2579" s="63" t="s">
        <v>1308</v>
      </c>
      <c r="B2579" s="64" t="s">
        <v>1372</v>
      </c>
      <c r="C2579" s="84"/>
      <c r="D2579" s="66" t="s">
        <v>1210</v>
      </c>
      <c r="E2579" s="67" t="s">
        <v>1210</v>
      </c>
      <c r="F2579" s="12" t="s">
        <v>112</v>
      </c>
      <c r="G2579" s="94"/>
      <c r="H2579" s="69">
        <v>42871.743750000001</v>
      </c>
      <c r="I2579" s="69">
        <v>42874.59097222222</v>
      </c>
      <c r="J2579" s="64" t="s">
        <v>30</v>
      </c>
      <c r="K2579" s="70">
        <f t="shared" si="108"/>
        <v>2.8472222222189885</v>
      </c>
      <c r="L2579" s="71">
        <f t="shared" si="109"/>
        <v>2.8472222222189885</v>
      </c>
      <c r="M2579" s="72">
        <f>NETWORKDAYS.INTL(DATE(YEAR(H2579),MONTH(I2579),DAY(H2579)),DATE(YEAR(I2579),MONTH(I2579),DAY(I2579)),1,[1]LISTAFERIADOS!$B$2:$B$194)</f>
        <v>4</v>
      </c>
      <c r="N2579" s="73" t="str">
        <f>CONCATENATE(HOUR(Tabela132[[#This Row],[DATA INICIO]]),":",MINUTE(Tabela132[[#This Row],[DATA INICIO]]))</f>
        <v>17:51</v>
      </c>
    </row>
    <row r="2580" spans="1:14" ht="38.25" hidden="1" x14ac:dyDescent="0.25">
      <c r="A2580" s="63" t="s">
        <v>1308</v>
      </c>
      <c r="B2580" s="64" t="s">
        <v>1372</v>
      </c>
      <c r="C2580" s="84"/>
      <c r="D2580" s="66" t="s">
        <v>1310</v>
      </c>
      <c r="E2580" s="67" t="s">
        <v>1310</v>
      </c>
      <c r="F2580" s="12" t="s">
        <v>25</v>
      </c>
      <c r="G2580" s="94"/>
      <c r="H2580" s="69">
        <v>42874.59097222222</v>
      </c>
      <c r="I2580" s="69">
        <v>42878.765972222223</v>
      </c>
      <c r="J2580" s="64" t="s">
        <v>1376</v>
      </c>
      <c r="K2580" s="70">
        <f t="shared" si="108"/>
        <v>4.1750000000029104</v>
      </c>
      <c r="L2580" s="71">
        <f t="shared" si="109"/>
        <v>4.1750000000029104</v>
      </c>
      <c r="M2580" s="72">
        <f>NETWORKDAYS.INTL(DATE(YEAR(H2580),MONTH(I2580),DAY(H2580)),DATE(YEAR(I2580),MONTH(I2580),DAY(I2580)),1,[1]LISTAFERIADOS!$B$2:$B$194)</f>
        <v>3</v>
      </c>
      <c r="N2580" s="73" t="str">
        <f>CONCATENATE(HOUR(Tabela132[[#This Row],[DATA INICIO]]),":",MINUTE(Tabela132[[#This Row],[DATA INICIO]]))</f>
        <v>14:11</v>
      </c>
    </row>
    <row r="2581" spans="1:14" ht="38.25" hidden="1" x14ac:dyDescent="0.25">
      <c r="A2581" s="63" t="s">
        <v>1308</v>
      </c>
      <c r="B2581" s="64" t="s">
        <v>1372</v>
      </c>
      <c r="C2581" s="84"/>
      <c r="D2581" s="66" t="s">
        <v>1210</v>
      </c>
      <c r="E2581" s="67" t="s">
        <v>1210</v>
      </c>
      <c r="F2581" s="12" t="s">
        <v>112</v>
      </c>
      <c r="G2581" s="94"/>
      <c r="H2581" s="69">
        <v>42878.765972222223</v>
      </c>
      <c r="I2581" s="69">
        <v>42880.701388888891</v>
      </c>
      <c r="J2581" s="64" t="s">
        <v>1377</v>
      </c>
      <c r="K2581" s="70">
        <f t="shared" si="108"/>
        <v>1.9354166666671517</v>
      </c>
      <c r="L2581" s="71">
        <f t="shared" si="109"/>
        <v>1.9354166666671517</v>
      </c>
      <c r="M2581" s="72">
        <f>NETWORKDAYS.INTL(DATE(YEAR(H2581),MONTH(I2581),DAY(H2581)),DATE(YEAR(I2581),MONTH(I2581),DAY(I2581)),1,[1]LISTAFERIADOS!$B$2:$B$194)</f>
        <v>3</v>
      </c>
      <c r="N2581" s="73" t="str">
        <f>CONCATENATE(HOUR(Tabela132[[#This Row],[DATA INICIO]]),":",MINUTE(Tabela132[[#This Row],[DATA INICIO]]))</f>
        <v>18:23</v>
      </c>
    </row>
    <row r="2582" spans="1:14" ht="38.25" hidden="1" x14ac:dyDescent="0.25">
      <c r="A2582" s="63" t="s">
        <v>1308</v>
      </c>
      <c r="B2582" s="64" t="s">
        <v>1372</v>
      </c>
      <c r="C2582" s="84"/>
      <c r="D2582" s="66" t="s">
        <v>1310</v>
      </c>
      <c r="E2582" s="67" t="s">
        <v>1310</v>
      </c>
      <c r="F2582" s="12" t="s">
        <v>25</v>
      </c>
      <c r="G2582" s="94"/>
      <c r="H2582" s="69">
        <v>42880.701388888891</v>
      </c>
      <c r="I2582" s="69">
        <v>42913.709027777775</v>
      </c>
      <c r="J2582" s="64" t="s">
        <v>32</v>
      </c>
      <c r="K2582" s="70">
        <f t="shared" si="108"/>
        <v>33.007638888884685</v>
      </c>
      <c r="L2582" s="71">
        <f t="shared" si="109"/>
        <v>33.007638888884685</v>
      </c>
      <c r="M2582" s="72">
        <f>NETWORKDAYS.INTL(DATE(YEAR(H2582),MONTH(I2582),DAY(H2582)),DATE(YEAR(I2582),MONTH(I2582),DAY(I2582)),1,[1]LISTAFERIADOS!$B$2:$B$194)</f>
        <v>2</v>
      </c>
      <c r="N2582" s="73" t="str">
        <f>CONCATENATE(HOUR(Tabela132[[#This Row],[DATA INICIO]]),":",MINUTE(Tabela132[[#This Row],[DATA INICIO]]))</f>
        <v>16:50</v>
      </c>
    </row>
    <row r="2583" spans="1:14" ht="38.25" hidden="1" x14ac:dyDescent="0.25">
      <c r="A2583" s="63" t="s">
        <v>1308</v>
      </c>
      <c r="B2583" s="64" t="s">
        <v>1372</v>
      </c>
      <c r="C2583" s="84"/>
      <c r="D2583" s="66" t="s">
        <v>1210</v>
      </c>
      <c r="E2583" s="67" t="s">
        <v>1210</v>
      </c>
      <c r="F2583" s="12" t="s">
        <v>112</v>
      </c>
      <c r="G2583" s="94"/>
      <c r="H2583" s="69">
        <v>42913.709027777775</v>
      </c>
      <c r="I2583" s="69">
        <v>42920.738888888889</v>
      </c>
      <c r="J2583" s="64" t="s">
        <v>1378</v>
      </c>
      <c r="K2583" s="70">
        <f t="shared" si="108"/>
        <v>7.0298611111138598</v>
      </c>
      <c r="L2583" s="71">
        <f t="shared" si="109"/>
        <v>7.0298611111138598</v>
      </c>
      <c r="M2583" s="72">
        <f>NETWORKDAYS.INTL(DATE(YEAR(H2583),MONTH(I2583),DAY(H2583)),DATE(YEAR(I2583),MONTH(I2583),DAY(I2583)),1,[1]LISTAFERIADOS!$B$2:$B$194)</f>
        <v>-18</v>
      </c>
      <c r="N2583" s="73" t="str">
        <f>CONCATENATE(HOUR(Tabela132[[#This Row],[DATA INICIO]]),":",MINUTE(Tabela132[[#This Row],[DATA INICIO]]))</f>
        <v>17:1</v>
      </c>
    </row>
    <row r="2584" spans="1:14" ht="38.25" hidden="1" x14ac:dyDescent="0.25">
      <c r="A2584" s="63" t="s">
        <v>1308</v>
      </c>
      <c r="B2584" s="64" t="s">
        <v>1372</v>
      </c>
      <c r="C2584" s="84"/>
      <c r="D2584" s="66" t="s">
        <v>1300</v>
      </c>
      <c r="E2584" s="67" t="s">
        <v>1300</v>
      </c>
      <c r="F2584" s="12" t="s">
        <v>25</v>
      </c>
      <c r="G2584" s="94"/>
      <c r="H2584" s="69">
        <v>42920.738888888889</v>
      </c>
      <c r="I2584" s="69">
        <v>42921.690972222219</v>
      </c>
      <c r="J2584" s="64" t="s">
        <v>156</v>
      </c>
      <c r="K2584" s="70">
        <f t="shared" si="108"/>
        <v>0.95208333332993789</v>
      </c>
      <c r="L2584" s="71">
        <f t="shared" si="109"/>
        <v>0.95208333332993789</v>
      </c>
      <c r="M2584" s="72">
        <f>NETWORKDAYS.INTL(DATE(YEAR(H2584),MONTH(I2584),DAY(H2584)),DATE(YEAR(I2584),MONTH(I2584),DAY(I2584)),1,[1]LISTAFERIADOS!$B$2:$B$194)</f>
        <v>2</v>
      </c>
      <c r="N2584" s="73" t="str">
        <f>CONCATENATE(HOUR(Tabela132[[#This Row],[DATA INICIO]]),":",MINUTE(Tabela132[[#This Row],[DATA INICIO]]))</f>
        <v>17:44</v>
      </c>
    </row>
    <row r="2585" spans="1:14" ht="38.25" hidden="1" x14ac:dyDescent="0.25">
      <c r="A2585" s="63" t="s">
        <v>1308</v>
      </c>
      <c r="B2585" s="64" t="s">
        <v>1372</v>
      </c>
      <c r="C2585" s="84"/>
      <c r="D2585" s="66" t="s">
        <v>1230</v>
      </c>
      <c r="E2585" s="67" t="s">
        <v>1230</v>
      </c>
      <c r="F2585" s="12" t="s">
        <v>112</v>
      </c>
      <c r="G2585" s="94"/>
      <c r="H2585" s="69">
        <v>42921.690972222219</v>
      </c>
      <c r="I2585" s="69">
        <v>42921.693749999999</v>
      </c>
      <c r="J2585" s="64" t="s">
        <v>116</v>
      </c>
      <c r="K2585" s="70">
        <f t="shared" si="108"/>
        <v>2.7777777795563452E-3</v>
      </c>
      <c r="L2585" s="71">
        <f t="shared" si="109"/>
        <v>2.7777777795563452E-3</v>
      </c>
      <c r="M2585" s="72">
        <f>NETWORKDAYS.INTL(DATE(YEAR(H2585),MONTH(I2585),DAY(H2585)),DATE(YEAR(I2585),MONTH(I2585),DAY(I2585)),1,[1]LISTAFERIADOS!$B$2:$B$194)</f>
        <v>1</v>
      </c>
      <c r="N2585" s="73" t="str">
        <f>CONCATENATE(HOUR(Tabela132[[#This Row],[DATA INICIO]]),":",MINUTE(Tabela132[[#This Row],[DATA INICIO]]))</f>
        <v>16:35</v>
      </c>
    </row>
    <row r="2586" spans="1:14" ht="114.75" hidden="1" x14ac:dyDescent="0.25">
      <c r="A2586" s="63" t="s">
        <v>1308</v>
      </c>
      <c r="B2586" s="64" t="s">
        <v>1372</v>
      </c>
      <c r="C2586" s="84"/>
      <c r="D2586" s="66" t="s">
        <v>1154</v>
      </c>
      <c r="E2586" s="67" t="s">
        <v>1154</v>
      </c>
      <c r="F2586" s="12" t="s">
        <v>115</v>
      </c>
      <c r="G2586" s="94"/>
      <c r="H2586" s="69">
        <v>42921.693749999999</v>
      </c>
      <c r="I2586" s="69">
        <v>42922.690972222219</v>
      </c>
      <c r="J2586" s="64" t="s">
        <v>1379</v>
      </c>
      <c r="K2586" s="70">
        <f t="shared" si="108"/>
        <v>0.99722222222044365</v>
      </c>
      <c r="L2586" s="71">
        <f t="shared" si="109"/>
        <v>0.99722222222044365</v>
      </c>
      <c r="M2586" s="72">
        <f>NETWORKDAYS.INTL(DATE(YEAR(H2586),MONTH(I2586),DAY(H2586)),DATE(YEAR(I2586),MONTH(I2586),DAY(I2586)),1,[1]LISTAFERIADOS!$B$2:$B$194)</f>
        <v>2</v>
      </c>
      <c r="N2586" s="73" t="str">
        <f>CONCATENATE(HOUR(Tabela132[[#This Row],[DATA INICIO]]),":",MINUTE(Tabela132[[#This Row],[DATA INICIO]]))</f>
        <v>16:39</v>
      </c>
    </row>
    <row r="2587" spans="1:14" ht="127.5" hidden="1" x14ac:dyDescent="0.25">
      <c r="A2587" s="63" t="s">
        <v>1308</v>
      </c>
      <c r="B2587" s="64" t="s">
        <v>1372</v>
      </c>
      <c r="C2587" s="84"/>
      <c r="D2587" s="66" t="s">
        <v>1157</v>
      </c>
      <c r="E2587" s="67" t="s">
        <v>1157</v>
      </c>
      <c r="F2587" s="68" t="s">
        <v>1157</v>
      </c>
      <c r="G2587" s="94"/>
      <c r="H2587" s="69">
        <v>42922.690972222219</v>
      </c>
      <c r="I2587" s="69">
        <v>42922.713194444441</v>
      </c>
      <c r="J2587" s="64" t="s">
        <v>1380</v>
      </c>
      <c r="K2587" s="70">
        <f t="shared" si="108"/>
        <v>2.2222222221898846E-2</v>
      </c>
      <c r="L2587" s="71">
        <f t="shared" si="109"/>
        <v>2.2222222221898846E-2</v>
      </c>
      <c r="M2587" s="72">
        <f>NETWORKDAYS.INTL(DATE(YEAR(H2587),MONTH(I2587),DAY(H2587)),DATE(YEAR(I2587),MONTH(I2587),DAY(I2587)),1,[1]LISTAFERIADOS!$B$2:$B$194)</f>
        <v>1</v>
      </c>
      <c r="N2587" s="73" t="str">
        <f>CONCATENATE(HOUR(Tabela132[[#This Row],[DATA INICIO]]),":",MINUTE(Tabela132[[#This Row],[DATA INICIO]]))</f>
        <v>16:35</v>
      </c>
    </row>
    <row r="2588" spans="1:14" ht="63.75" hidden="1" x14ac:dyDescent="0.25">
      <c r="A2588" s="63" t="s">
        <v>1308</v>
      </c>
      <c r="B2588" s="64" t="s">
        <v>1372</v>
      </c>
      <c r="C2588" s="84"/>
      <c r="D2588" s="66" t="s">
        <v>1300</v>
      </c>
      <c r="E2588" s="67" t="s">
        <v>1300</v>
      </c>
      <c r="F2588" s="12" t="s">
        <v>25</v>
      </c>
      <c r="G2588" s="94"/>
      <c r="H2588" s="69">
        <v>42922.713194444441</v>
      </c>
      <c r="I2588" s="69">
        <v>42927.588194444441</v>
      </c>
      <c r="J2588" s="64" t="s">
        <v>1381</v>
      </c>
      <c r="K2588" s="70">
        <f t="shared" si="108"/>
        <v>4.875</v>
      </c>
      <c r="L2588" s="71">
        <f t="shared" si="109"/>
        <v>4.875</v>
      </c>
      <c r="M2588" s="72">
        <f>NETWORKDAYS.INTL(DATE(YEAR(H2588),MONTH(I2588),DAY(H2588)),DATE(YEAR(I2588),MONTH(I2588),DAY(I2588)),1,[1]LISTAFERIADOS!$B$2:$B$194)</f>
        <v>4</v>
      </c>
      <c r="N2588" s="73" t="str">
        <f>CONCATENATE(HOUR(Tabela132[[#This Row],[DATA INICIO]]),":",MINUTE(Tabela132[[#This Row],[DATA INICIO]]))</f>
        <v>17:7</v>
      </c>
    </row>
    <row r="2589" spans="1:14" ht="38.25" hidden="1" x14ac:dyDescent="0.25">
      <c r="A2589" s="63" t="s">
        <v>1308</v>
      </c>
      <c r="B2589" s="64" t="s">
        <v>1372</v>
      </c>
      <c r="C2589" s="84"/>
      <c r="D2589" s="66" t="s">
        <v>1230</v>
      </c>
      <c r="E2589" s="67" t="s">
        <v>1230</v>
      </c>
      <c r="F2589" s="12" t="s">
        <v>112</v>
      </c>
      <c r="G2589" s="94"/>
      <c r="H2589" s="69">
        <v>42927.588194444441</v>
      </c>
      <c r="I2589" s="69">
        <v>42927.652777777781</v>
      </c>
      <c r="J2589" s="64" t="s">
        <v>1382</v>
      </c>
      <c r="K2589" s="70">
        <f t="shared" si="108"/>
        <v>6.4583333340124227E-2</v>
      </c>
      <c r="L2589" s="71">
        <f t="shared" si="109"/>
        <v>6.4583333340124227E-2</v>
      </c>
      <c r="M2589" s="72">
        <f>NETWORKDAYS.INTL(DATE(YEAR(H2589),MONTH(I2589),DAY(H2589)),DATE(YEAR(I2589),MONTH(I2589),DAY(I2589)),1,[1]LISTAFERIADOS!$B$2:$B$194)</f>
        <v>1</v>
      </c>
      <c r="N2589" s="73" t="str">
        <f>CONCATENATE(HOUR(Tabela132[[#This Row],[DATA INICIO]]),":",MINUTE(Tabela132[[#This Row],[DATA INICIO]]))</f>
        <v>14:7</v>
      </c>
    </row>
    <row r="2590" spans="1:14" ht="102" hidden="1" x14ac:dyDescent="0.25">
      <c r="A2590" s="63" t="s">
        <v>1308</v>
      </c>
      <c r="B2590" s="64" t="s">
        <v>1372</v>
      </c>
      <c r="C2590" s="84"/>
      <c r="D2590" s="66" t="s">
        <v>1154</v>
      </c>
      <c r="E2590" s="67" t="s">
        <v>1154</v>
      </c>
      <c r="F2590" s="12" t="s">
        <v>115</v>
      </c>
      <c r="G2590" s="94"/>
      <c r="H2590" s="69">
        <v>42927.652777777781</v>
      </c>
      <c r="I2590" s="69">
        <v>42928.561111111114</v>
      </c>
      <c r="J2590" s="64" t="s">
        <v>1383</v>
      </c>
      <c r="K2590" s="70">
        <f t="shared" si="108"/>
        <v>0.90833333333284827</v>
      </c>
      <c r="L2590" s="71">
        <f t="shared" si="109"/>
        <v>0.90833333333284827</v>
      </c>
      <c r="M2590" s="72">
        <f>NETWORKDAYS.INTL(DATE(YEAR(H2590),MONTH(I2590),DAY(H2590)),DATE(YEAR(I2590),MONTH(I2590),DAY(I2590)),1,[1]LISTAFERIADOS!$B$2:$B$194)</f>
        <v>2</v>
      </c>
      <c r="N2590" s="73" t="str">
        <f>CONCATENATE(HOUR(Tabela132[[#This Row],[DATA INICIO]]),":",MINUTE(Tabela132[[#This Row],[DATA INICIO]]))</f>
        <v>15:40</v>
      </c>
    </row>
    <row r="2591" spans="1:14" ht="38.25" hidden="1" x14ac:dyDescent="0.25">
      <c r="A2591" s="63" t="s">
        <v>1308</v>
      </c>
      <c r="B2591" s="64" t="s">
        <v>1372</v>
      </c>
      <c r="C2591" s="84"/>
      <c r="D2591" s="66" t="s">
        <v>1157</v>
      </c>
      <c r="E2591" s="67" t="s">
        <v>1157</v>
      </c>
      <c r="F2591" s="68" t="s">
        <v>1157</v>
      </c>
      <c r="G2591" s="94"/>
      <c r="H2591" s="69">
        <v>42928.561111111114</v>
      </c>
      <c r="I2591" s="69">
        <v>42928.772222222222</v>
      </c>
      <c r="J2591" s="64" t="s">
        <v>1384</v>
      </c>
      <c r="K2591" s="70">
        <f t="shared" si="108"/>
        <v>0.21111111110803904</v>
      </c>
      <c r="L2591" s="71">
        <f t="shared" si="109"/>
        <v>0.21111111110803904</v>
      </c>
      <c r="M2591" s="72">
        <f>NETWORKDAYS.INTL(DATE(YEAR(H2591),MONTH(I2591),DAY(H2591)),DATE(YEAR(I2591),MONTH(I2591),DAY(I2591)),1,[1]LISTAFERIADOS!$B$2:$B$194)</f>
        <v>1</v>
      </c>
      <c r="N2591" s="73" t="str">
        <f>CONCATENATE(HOUR(Tabela132[[#This Row],[DATA INICIO]]),":",MINUTE(Tabela132[[#This Row],[DATA INICIO]]))</f>
        <v>13:28</v>
      </c>
    </row>
    <row r="2592" spans="1:14" ht="51" hidden="1" x14ac:dyDescent="0.25">
      <c r="A2592" s="63" t="s">
        <v>1308</v>
      </c>
      <c r="B2592" s="64" t="s">
        <v>1372</v>
      </c>
      <c r="C2592" s="84"/>
      <c r="D2592" s="66" t="s">
        <v>1167</v>
      </c>
      <c r="E2592" s="67" t="s">
        <v>1167</v>
      </c>
      <c r="F2592" s="68" t="s">
        <v>1167</v>
      </c>
      <c r="G2592" s="94"/>
      <c r="H2592" s="69">
        <v>42928.772222222222</v>
      </c>
      <c r="I2592" s="69">
        <v>42928.803472222222</v>
      </c>
      <c r="J2592" s="64" t="s">
        <v>46</v>
      </c>
      <c r="K2592" s="70">
        <f t="shared" si="108"/>
        <v>3.125E-2</v>
      </c>
      <c r="L2592" s="71">
        <f t="shared" si="109"/>
        <v>3.125E-2</v>
      </c>
      <c r="M2592" s="72">
        <f>NETWORKDAYS.INTL(DATE(YEAR(H2592),MONTH(I2592),DAY(H2592)),DATE(YEAR(I2592),MONTH(I2592),DAY(I2592)),1,[1]LISTAFERIADOS!$B$2:$B$194)</f>
        <v>1</v>
      </c>
      <c r="N2592" s="73" t="str">
        <f>CONCATENATE(HOUR(Tabela132[[#This Row],[DATA INICIO]]),":",MINUTE(Tabela132[[#This Row],[DATA INICIO]]))</f>
        <v>18:32</v>
      </c>
    </row>
    <row r="2593" spans="1:14" ht="51" hidden="1" x14ac:dyDescent="0.25">
      <c r="A2593" s="63" t="s">
        <v>1308</v>
      </c>
      <c r="B2593" s="64" t="s">
        <v>1372</v>
      </c>
      <c r="C2593" s="84"/>
      <c r="D2593" s="66" t="s">
        <v>1159</v>
      </c>
      <c r="E2593" s="67" t="s">
        <v>1159</v>
      </c>
      <c r="F2593" s="68" t="s">
        <v>1159</v>
      </c>
      <c r="G2593" s="94"/>
      <c r="H2593" s="69">
        <v>42928.803472222222</v>
      </c>
      <c r="I2593" s="69">
        <v>42929.546527777777</v>
      </c>
      <c r="J2593" s="64" t="s">
        <v>46</v>
      </c>
      <c r="K2593" s="70">
        <f t="shared" si="108"/>
        <v>0.74305555555474712</v>
      </c>
      <c r="L2593" s="71">
        <f t="shared" si="109"/>
        <v>0.74305555555474712</v>
      </c>
      <c r="M2593" s="72">
        <f>NETWORKDAYS.INTL(DATE(YEAR(H2593),MONTH(I2593),DAY(H2593)),DATE(YEAR(I2593),MONTH(I2593),DAY(I2593)),1,[1]LISTAFERIADOS!$B$2:$B$194)</f>
        <v>2</v>
      </c>
      <c r="N2593" s="73" t="str">
        <f>CONCATENATE(HOUR(Tabela132[[#This Row],[DATA INICIO]]),":",MINUTE(Tabela132[[#This Row],[DATA INICIO]]))</f>
        <v>19:17</v>
      </c>
    </row>
    <row r="2594" spans="1:14" ht="127.5" hidden="1" x14ac:dyDescent="0.25">
      <c r="A2594" s="63" t="s">
        <v>1308</v>
      </c>
      <c r="B2594" s="64" t="s">
        <v>1372</v>
      </c>
      <c r="C2594" s="84"/>
      <c r="D2594" s="66" t="s">
        <v>1161</v>
      </c>
      <c r="E2594" s="67" t="s">
        <v>1161</v>
      </c>
      <c r="F2594" s="68" t="s">
        <v>1161</v>
      </c>
      <c r="G2594" s="94"/>
      <c r="H2594" s="69">
        <v>42929.546527777777</v>
      </c>
      <c r="I2594" s="69">
        <v>42929.80972222222</v>
      </c>
      <c r="J2594" s="64" t="s">
        <v>160</v>
      </c>
      <c r="K2594" s="70">
        <f t="shared" si="108"/>
        <v>0.26319444444379769</v>
      </c>
      <c r="L2594" s="71">
        <f t="shared" si="109"/>
        <v>0.26319444444379769</v>
      </c>
      <c r="M2594" s="72">
        <f>NETWORKDAYS.INTL(DATE(YEAR(H2594),MONTH(I2594),DAY(H2594)),DATE(YEAR(I2594),MONTH(I2594),DAY(I2594)),1,[1]LISTAFERIADOS!$B$2:$B$194)</f>
        <v>1</v>
      </c>
      <c r="N2594" s="73" t="str">
        <f>CONCATENATE(HOUR(Tabela132[[#This Row],[DATA INICIO]]),":",MINUTE(Tabela132[[#This Row],[DATA INICIO]]))</f>
        <v>13:7</v>
      </c>
    </row>
    <row r="2595" spans="1:14" ht="63.75" hidden="1" x14ac:dyDescent="0.25">
      <c r="A2595" s="63" t="s">
        <v>1308</v>
      </c>
      <c r="B2595" s="64" t="s">
        <v>1372</v>
      </c>
      <c r="C2595" s="84"/>
      <c r="D2595" s="66" t="s">
        <v>1183</v>
      </c>
      <c r="E2595" s="67" t="s">
        <v>1183</v>
      </c>
      <c r="F2595" s="68" t="s">
        <v>1183</v>
      </c>
      <c r="G2595" s="94"/>
      <c r="H2595" s="69">
        <v>42929.80972222222</v>
      </c>
      <c r="I2595" s="69">
        <v>42934.504166666666</v>
      </c>
      <c r="J2595" s="64" t="s">
        <v>52</v>
      </c>
      <c r="K2595" s="70">
        <f t="shared" si="108"/>
        <v>4.6944444444452529</v>
      </c>
      <c r="L2595" s="71">
        <f t="shared" si="109"/>
        <v>4.6944444444452529</v>
      </c>
      <c r="M2595" s="72">
        <f>NETWORKDAYS.INTL(DATE(YEAR(H2595),MONTH(I2595),DAY(H2595)),DATE(YEAR(I2595),MONTH(I2595),DAY(I2595)),1,[1]LISTAFERIADOS!$B$2:$B$194)</f>
        <v>4</v>
      </c>
      <c r="N2595" s="73" t="str">
        <f>CONCATENATE(HOUR(Tabela132[[#This Row],[DATA INICIO]]),":",MINUTE(Tabela132[[#This Row],[DATA INICIO]]))</f>
        <v>19:26</v>
      </c>
    </row>
    <row r="2596" spans="1:14" ht="38.25" hidden="1" x14ac:dyDescent="0.25">
      <c r="A2596" s="63" t="s">
        <v>1308</v>
      </c>
      <c r="B2596" s="64" t="s">
        <v>1372</v>
      </c>
      <c r="C2596" s="84"/>
      <c r="D2596" s="66" t="s">
        <v>1164</v>
      </c>
      <c r="E2596" s="67" t="s">
        <v>1164</v>
      </c>
      <c r="F2596" s="68" t="s">
        <v>1164</v>
      </c>
      <c r="G2596" s="94"/>
      <c r="H2596" s="69">
        <v>42934.504166666666</v>
      </c>
      <c r="I2596" s="69">
        <v>42936.728472222225</v>
      </c>
      <c r="J2596" s="64" t="s">
        <v>1385</v>
      </c>
      <c r="K2596" s="70">
        <f t="shared" si="108"/>
        <v>2.2243055555591127</v>
      </c>
      <c r="L2596" s="71">
        <f t="shared" si="109"/>
        <v>2.2243055555591127</v>
      </c>
      <c r="M2596" s="72">
        <f>NETWORKDAYS.INTL(DATE(YEAR(H2596),MONTH(I2596),DAY(H2596)),DATE(YEAR(I2596),MONTH(I2596),DAY(I2596)),1,[1]LISTAFERIADOS!$B$2:$B$194)</f>
        <v>3</v>
      </c>
      <c r="N2596" s="73" t="str">
        <f>CONCATENATE(HOUR(Tabela132[[#This Row],[DATA INICIO]]),":",MINUTE(Tabela132[[#This Row],[DATA INICIO]]))</f>
        <v>12:6</v>
      </c>
    </row>
    <row r="2597" spans="1:14" ht="38.25" hidden="1" x14ac:dyDescent="0.25">
      <c r="A2597" s="63" t="s">
        <v>1308</v>
      </c>
      <c r="B2597" s="64" t="s">
        <v>1372</v>
      </c>
      <c r="C2597" s="84"/>
      <c r="D2597" s="66" t="s">
        <v>1183</v>
      </c>
      <c r="E2597" s="67" t="s">
        <v>1183</v>
      </c>
      <c r="F2597" s="68" t="s">
        <v>1183</v>
      </c>
      <c r="G2597" s="94"/>
      <c r="H2597" s="69">
        <v>42936.728472222225</v>
      </c>
      <c r="I2597" s="69">
        <v>42944.570138888892</v>
      </c>
      <c r="J2597" s="64" t="s">
        <v>1386</v>
      </c>
      <c r="K2597" s="70">
        <f t="shared" si="108"/>
        <v>7.8416666666671517</v>
      </c>
      <c r="L2597" s="71">
        <f t="shared" si="109"/>
        <v>7.8416666666671517</v>
      </c>
      <c r="M2597" s="72">
        <f>NETWORKDAYS.INTL(DATE(YEAR(H2597),MONTH(I2597),DAY(H2597)),DATE(YEAR(I2597),MONTH(I2597),DAY(I2597)),1,[1]LISTAFERIADOS!$B$2:$B$194)</f>
        <v>7</v>
      </c>
      <c r="N2597" s="73" t="str">
        <f>CONCATENATE(HOUR(Tabela132[[#This Row],[DATA INICIO]]),":",MINUTE(Tabela132[[#This Row],[DATA INICIO]]))</f>
        <v>17:29</v>
      </c>
    </row>
    <row r="2598" spans="1:14" ht="38.25" hidden="1" x14ac:dyDescent="0.25">
      <c r="A2598" s="63" t="s">
        <v>1308</v>
      </c>
      <c r="B2598" s="64" t="s">
        <v>1372</v>
      </c>
      <c r="C2598" s="84"/>
      <c r="D2598" s="66" t="s">
        <v>1300</v>
      </c>
      <c r="E2598" s="67" t="s">
        <v>1300</v>
      </c>
      <c r="F2598" s="12" t="s">
        <v>25</v>
      </c>
      <c r="G2598" s="94"/>
      <c r="H2598" s="69">
        <v>42944.570138888892</v>
      </c>
      <c r="I2598" s="69">
        <v>42944.734722222223</v>
      </c>
      <c r="J2598" s="64" t="s">
        <v>154</v>
      </c>
      <c r="K2598" s="70">
        <f t="shared" si="108"/>
        <v>0.16458333333139308</v>
      </c>
      <c r="L2598" s="71">
        <f t="shared" si="109"/>
        <v>0.16458333333139308</v>
      </c>
      <c r="M2598" s="72">
        <f>NETWORKDAYS.INTL(DATE(YEAR(H2598),MONTH(I2598),DAY(H2598)),DATE(YEAR(I2598),MONTH(I2598),DAY(I2598)),1,[1]LISTAFERIADOS!$B$2:$B$194)</f>
        <v>1</v>
      </c>
      <c r="N2598" s="73" t="str">
        <f>CONCATENATE(HOUR(Tabela132[[#This Row],[DATA INICIO]]),":",MINUTE(Tabela132[[#This Row],[DATA INICIO]]))</f>
        <v>13:41</v>
      </c>
    </row>
    <row r="2599" spans="1:14" ht="38.25" hidden="1" x14ac:dyDescent="0.25">
      <c r="A2599" s="63" t="s">
        <v>1308</v>
      </c>
      <c r="B2599" s="64" t="s">
        <v>1372</v>
      </c>
      <c r="C2599" s="84"/>
      <c r="D2599" s="66" t="s">
        <v>1183</v>
      </c>
      <c r="E2599" s="67" t="s">
        <v>1183</v>
      </c>
      <c r="F2599" s="68" t="s">
        <v>1183</v>
      </c>
      <c r="G2599" s="94"/>
      <c r="H2599" s="69">
        <v>42944.734722222223</v>
      </c>
      <c r="I2599" s="69">
        <v>42947.591666666667</v>
      </c>
      <c r="J2599" s="64" t="s">
        <v>34</v>
      </c>
      <c r="K2599" s="70">
        <f t="shared" si="108"/>
        <v>2.8569444444437977</v>
      </c>
      <c r="L2599" s="71">
        <f t="shared" si="109"/>
        <v>2.8569444444437977</v>
      </c>
      <c r="M2599" s="72">
        <f>NETWORKDAYS.INTL(DATE(YEAR(H2599),MONTH(I2599),DAY(H2599)),DATE(YEAR(I2599),MONTH(I2599),DAY(I2599)),1,[1]LISTAFERIADOS!$B$2:$B$194)</f>
        <v>2</v>
      </c>
      <c r="N2599" s="73" t="str">
        <f>CONCATENATE(HOUR(Tabela132[[#This Row],[DATA INICIO]]),":",MINUTE(Tabela132[[#This Row],[DATA INICIO]]))</f>
        <v>17:38</v>
      </c>
    </row>
    <row r="2600" spans="1:14" ht="38.25" hidden="1" x14ac:dyDescent="0.25">
      <c r="A2600" s="63" t="s">
        <v>1308</v>
      </c>
      <c r="B2600" s="64" t="s">
        <v>1372</v>
      </c>
      <c r="C2600" s="84"/>
      <c r="D2600" s="66" t="s">
        <v>1164</v>
      </c>
      <c r="E2600" s="67" t="s">
        <v>1164</v>
      </c>
      <c r="F2600" s="68" t="s">
        <v>1164</v>
      </c>
      <c r="G2600" s="94"/>
      <c r="H2600" s="69">
        <v>42947.591666666667</v>
      </c>
      <c r="I2600" s="69">
        <v>42955.602777777778</v>
      </c>
      <c r="J2600" s="64" t="s">
        <v>1387</v>
      </c>
      <c r="K2600" s="70">
        <f t="shared" si="108"/>
        <v>8.0111111111109494</v>
      </c>
      <c r="L2600" s="71">
        <f t="shared" si="109"/>
        <v>8.0111111111109494</v>
      </c>
      <c r="M2600" s="72">
        <f>NETWORKDAYS.INTL(DATE(YEAR(H2600),MONTH(I2600),DAY(H2600)),DATE(YEAR(I2600),MONTH(I2600),DAY(I2600)),1,[1]LISTAFERIADOS!$B$2:$B$194)</f>
        <v>-17</v>
      </c>
      <c r="N2600" s="73" t="str">
        <f>CONCATENATE(HOUR(Tabela132[[#This Row],[DATA INICIO]]),":",MINUTE(Tabela132[[#This Row],[DATA INICIO]]))</f>
        <v>14:12</v>
      </c>
    </row>
    <row r="2601" spans="1:14" ht="38.25" hidden="1" x14ac:dyDescent="0.25">
      <c r="A2601" s="63" t="s">
        <v>1308</v>
      </c>
      <c r="B2601" s="64" t="s">
        <v>1372</v>
      </c>
      <c r="C2601" s="84"/>
      <c r="D2601" s="66" t="s">
        <v>1300</v>
      </c>
      <c r="E2601" s="67" t="s">
        <v>1300</v>
      </c>
      <c r="F2601" s="12" t="s">
        <v>25</v>
      </c>
      <c r="G2601" s="94"/>
      <c r="H2601" s="69">
        <v>42955.602777777778</v>
      </c>
      <c r="I2601" s="69">
        <v>42957.463888888888</v>
      </c>
      <c r="J2601" s="64" t="s">
        <v>1388</v>
      </c>
      <c r="K2601" s="70">
        <f t="shared" si="108"/>
        <v>1.8611111111094942</v>
      </c>
      <c r="L2601" s="71">
        <f t="shared" si="109"/>
        <v>1.8611111111094942</v>
      </c>
      <c r="M2601" s="72">
        <f>NETWORKDAYS.INTL(DATE(YEAR(H2601),MONTH(I2601),DAY(H2601)),DATE(YEAR(I2601),MONTH(I2601),DAY(I2601)),1,[1]LISTAFERIADOS!$B$2:$B$194)</f>
        <v>3</v>
      </c>
      <c r="N2601" s="73" t="str">
        <f>CONCATENATE(HOUR(Tabela132[[#This Row],[DATA INICIO]]),":",MINUTE(Tabela132[[#This Row],[DATA INICIO]]))</f>
        <v>14:28</v>
      </c>
    </row>
    <row r="2602" spans="1:14" ht="38.25" hidden="1" x14ac:dyDescent="0.25">
      <c r="A2602" s="63" t="s">
        <v>1308</v>
      </c>
      <c r="B2602" s="64" t="s">
        <v>1372</v>
      </c>
      <c r="C2602" s="84"/>
      <c r="D2602" s="66" t="s">
        <v>1230</v>
      </c>
      <c r="E2602" s="67" t="s">
        <v>1230</v>
      </c>
      <c r="F2602" s="12" t="s">
        <v>112</v>
      </c>
      <c r="G2602" s="94"/>
      <c r="H2602" s="69">
        <v>42957.463888888888</v>
      </c>
      <c r="I2602" s="69">
        <v>42957.644444444442</v>
      </c>
      <c r="J2602" s="64" t="s">
        <v>1389</v>
      </c>
      <c r="K2602" s="70">
        <f t="shared" si="108"/>
        <v>0.18055555555474712</v>
      </c>
      <c r="L2602" s="71">
        <f t="shared" si="109"/>
        <v>0.18055555555474712</v>
      </c>
      <c r="M2602" s="72">
        <f>NETWORKDAYS.INTL(DATE(YEAR(H2602),MONTH(I2602),DAY(H2602)),DATE(YEAR(I2602),MONTH(I2602),DAY(I2602)),1,[1]LISTAFERIADOS!$B$2:$B$194)</f>
        <v>1</v>
      </c>
      <c r="N2602" s="73" t="str">
        <f>CONCATENATE(HOUR(Tabela132[[#This Row],[DATA INICIO]]),":",MINUTE(Tabela132[[#This Row],[DATA INICIO]]))</f>
        <v>11:8</v>
      </c>
    </row>
    <row r="2603" spans="1:14" ht="38.25" hidden="1" x14ac:dyDescent="0.25">
      <c r="A2603" s="63" t="s">
        <v>1308</v>
      </c>
      <c r="B2603" s="64" t="s">
        <v>1372</v>
      </c>
      <c r="C2603" s="84"/>
      <c r="D2603" s="66" t="s">
        <v>1183</v>
      </c>
      <c r="E2603" s="67" t="s">
        <v>1183</v>
      </c>
      <c r="F2603" s="68" t="s">
        <v>1183</v>
      </c>
      <c r="G2603" s="94"/>
      <c r="H2603" s="69">
        <v>42957.644444444442</v>
      </c>
      <c r="I2603" s="69">
        <v>42962.70416666667</v>
      </c>
      <c r="J2603" s="64" t="s">
        <v>1390</v>
      </c>
      <c r="K2603" s="70">
        <f t="shared" si="108"/>
        <v>5.0597222222277196</v>
      </c>
      <c r="L2603" s="71">
        <f t="shared" si="109"/>
        <v>5.0597222222277196</v>
      </c>
      <c r="M2603" s="72">
        <f>NETWORKDAYS.INTL(DATE(YEAR(H2603),MONTH(I2603),DAY(H2603)),DATE(YEAR(I2603),MONTH(I2603),DAY(I2603)),1,[1]LISTAFERIADOS!$B$2:$B$194)</f>
        <v>3</v>
      </c>
      <c r="N2603" s="73" t="str">
        <f>CONCATENATE(HOUR(Tabela132[[#This Row],[DATA INICIO]]),":",MINUTE(Tabela132[[#This Row],[DATA INICIO]]))</f>
        <v>15:28</v>
      </c>
    </row>
    <row r="2604" spans="1:14" ht="38.25" hidden="1" x14ac:dyDescent="0.25">
      <c r="A2604" s="63" t="s">
        <v>1308</v>
      </c>
      <c r="B2604" s="64" t="s">
        <v>1372</v>
      </c>
      <c r="C2604" s="84"/>
      <c r="D2604" s="66" t="s">
        <v>1164</v>
      </c>
      <c r="E2604" s="67" t="s">
        <v>1164</v>
      </c>
      <c r="F2604" s="68" t="s">
        <v>1164</v>
      </c>
      <c r="G2604" s="94"/>
      <c r="H2604" s="69">
        <v>42962.70416666667</v>
      </c>
      <c r="I2604" s="69">
        <v>42972.561805555553</v>
      </c>
      <c r="J2604" s="64" t="s">
        <v>1385</v>
      </c>
      <c r="K2604" s="70">
        <f t="shared" si="108"/>
        <v>9.8576388888832298</v>
      </c>
      <c r="L2604" s="71">
        <f t="shared" si="109"/>
        <v>9.8576388888832298</v>
      </c>
      <c r="M2604" s="72">
        <f>NETWORKDAYS.INTL(DATE(YEAR(H2604),MONTH(I2604),DAY(H2604)),DATE(YEAR(I2604),MONTH(I2604),DAY(I2604)),1,[1]LISTAFERIADOS!$B$2:$B$194)</f>
        <v>9</v>
      </c>
      <c r="N2604" s="73" t="str">
        <f>CONCATENATE(HOUR(Tabela132[[#This Row],[DATA INICIO]]),":",MINUTE(Tabela132[[#This Row],[DATA INICIO]]))</f>
        <v>16:54</v>
      </c>
    </row>
    <row r="2605" spans="1:14" ht="38.25" hidden="1" x14ac:dyDescent="0.25">
      <c r="A2605" s="63" t="s">
        <v>1308</v>
      </c>
      <c r="B2605" s="64" t="s">
        <v>1372</v>
      </c>
      <c r="C2605" s="84"/>
      <c r="D2605" s="66" t="s">
        <v>1161</v>
      </c>
      <c r="E2605" s="67" t="s">
        <v>1161</v>
      </c>
      <c r="F2605" s="68" t="s">
        <v>1161</v>
      </c>
      <c r="G2605" s="94"/>
      <c r="H2605" s="69">
        <v>42972.561805555553</v>
      </c>
      <c r="I2605" s="69">
        <v>42975.557638888888</v>
      </c>
      <c r="J2605" s="64" t="s">
        <v>1391</v>
      </c>
      <c r="K2605" s="70">
        <f t="shared" si="108"/>
        <v>2.9958333333343035</v>
      </c>
      <c r="L2605" s="71">
        <f t="shared" si="109"/>
        <v>2.9958333333343035</v>
      </c>
      <c r="M2605" s="72">
        <f>NETWORKDAYS.INTL(DATE(YEAR(H2605),MONTH(I2605),DAY(H2605)),DATE(YEAR(I2605),MONTH(I2605),DAY(I2605)),1,[1]LISTAFERIADOS!$B$2:$B$194)</f>
        <v>2</v>
      </c>
      <c r="N2605" s="73" t="str">
        <f>CONCATENATE(HOUR(Tabela132[[#This Row],[DATA INICIO]]),":",MINUTE(Tabela132[[#This Row],[DATA INICIO]]))</f>
        <v>13:29</v>
      </c>
    </row>
    <row r="2606" spans="1:14" ht="51" hidden="1" x14ac:dyDescent="0.25">
      <c r="A2606" s="63" t="s">
        <v>1308</v>
      </c>
      <c r="B2606" s="64" t="s">
        <v>1372</v>
      </c>
      <c r="C2606" s="84"/>
      <c r="D2606" s="66" t="s">
        <v>1156</v>
      </c>
      <c r="E2606" s="67" t="s">
        <v>1156</v>
      </c>
      <c r="F2606" s="68" t="s">
        <v>1156</v>
      </c>
      <c r="G2606" s="94"/>
      <c r="H2606" s="69">
        <v>42975.557638888888</v>
      </c>
      <c r="I2606" s="69">
        <v>42975.627083333333</v>
      </c>
      <c r="J2606" s="64" t="s">
        <v>1392</v>
      </c>
      <c r="K2606" s="70">
        <f t="shared" si="108"/>
        <v>6.9444444445252884E-2</v>
      </c>
      <c r="L2606" s="71">
        <f t="shared" si="109"/>
        <v>6.9444444445252884E-2</v>
      </c>
      <c r="M2606" s="72">
        <f>NETWORKDAYS.INTL(DATE(YEAR(H2606),MONTH(I2606),DAY(H2606)),DATE(YEAR(I2606),MONTH(I2606),DAY(I2606)),1,[1]LISTAFERIADOS!$B$2:$B$194)</f>
        <v>1</v>
      </c>
      <c r="N2606" s="73" t="str">
        <f>CONCATENATE(HOUR(Tabela132[[#This Row],[DATA INICIO]]),":",MINUTE(Tabela132[[#This Row],[DATA INICIO]]))</f>
        <v>13:23</v>
      </c>
    </row>
    <row r="2607" spans="1:14" ht="38.25" hidden="1" x14ac:dyDescent="0.25">
      <c r="A2607" s="63" t="s">
        <v>1308</v>
      </c>
      <c r="B2607" s="64" t="s">
        <v>1372</v>
      </c>
      <c r="C2607" s="84"/>
      <c r="D2607" s="66" t="s">
        <v>1166</v>
      </c>
      <c r="E2607" s="67" t="s">
        <v>1166</v>
      </c>
      <c r="F2607" s="68" t="s">
        <v>1166</v>
      </c>
      <c r="G2607" s="94"/>
      <c r="H2607" s="69">
        <v>42975.627083333333</v>
      </c>
      <c r="I2607" s="69">
        <v>42975.772222222222</v>
      </c>
      <c r="J2607" s="64" t="s">
        <v>1393</v>
      </c>
      <c r="K2607" s="70">
        <f t="shared" ref="K2607:K2610" si="110">IF(OR(H2607="-",I2607="-"),0,I2607-H2607)</f>
        <v>0.14513888888905058</v>
      </c>
      <c r="L2607" s="71">
        <f t="shared" ref="L2607:L2610" si="111">K2607</f>
        <v>0.14513888888905058</v>
      </c>
      <c r="M2607" s="72">
        <f>NETWORKDAYS.INTL(DATE(YEAR(H2607),MONTH(I2607),DAY(H2607)),DATE(YEAR(I2607),MONTH(I2607),DAY(I2607)),1,[1]LISTAFERIADOS!$B$2:$B$194)</f>
        <v>1</v>
      </c>
      <c r="N2607" s="73" t="str">
        <f>CONCATENATE(HOUR(Tabela132[[#This Row],[DATA INICIO]]),":",MINUTE(Tabela132[[#This Row],[DATA INICIO]]))</f>
        <v>15:3</v>
      </c>
    </row>
    <row r="2608" spans="1:14" ht="38.25" hidden="1" x14ac:dyDescent="0.25">
      <c r="A2608" s="63" t="s">
        <v>1308</v>
      </c>
      <c r="B2608" s="64" t="s">
        <v>1372</v>
      </c>
      <c r="C2608" s="84"/>
      <c r="D2608" s="66" t="s">
        <v>1155</v>
      </c>
      <c r="E2608" s="67" t="s">
        <v>1155</v>
      </c>
      <c r="F2608" s="68" t="s">
        <v>1155</v>
      </c>
      <c r="G2608" s="94"/>
      <c r="H2608" s="69">
        <v>42975.772222222222</v>
      </c>
      <c r="I2608" s="69">
        <v>42975.82916666667</v>
      </c>
      <c r="J2608" s="64" t="s">
        <v>98</v>
      </c>
      <c r="K2608" s="70">
        <f t="shared" si="110"/>
        <v>5.6944444448163267E-2</v>
      </c>
      <c r="L2608" s="71">
        <f t="shared" si="111"/>
        <v>5.6944444448163267E-2</v>
      </c>
      <c r="M2608" s="72">
        <f>NETWORKDAYS.INTL(DATE(YEAR(H2608),MONTH(I2608),DAY(H2608)),DATE(YEAR(I2608),MONTH(I2608),DAY(I2608)),1,[1]LISTAFERIADOS!$B$2:$B$194)</f>
        <v>1</v>
      </c>
      <c r="N2608" s="73" t="str">
        <f>CONCATENATE(HOUR(Tabela132[[#This Row],[DATA INICIO]]),":",MINUTE(Tabela132[[#This Row],[DATA INICIO]]))</f>
        <v>18:32</v>
      </c>
    </row>
    <row r="2609" spans="1:14" ht="38.25" hidden="1" x14ac:dyDescent="0.25">
      <c r="A2609" s="63" t="s">
        <v>1308</v>
      </c>
      <c r="B2609" s="64" t="s">
        <v>1372</v>
      </c>
      <c r="C2609" s="84"/>
      <c r="D2609" s="66" t="s">
        <v>1167</v>
      </c>
      <c r="E2609" s="67" t="s">
        <v>1167</v>
      </c>
      <c r="F2609" s="68" t="s">
        <v>1167</v>
      </c>
      <c r="G2609" s="94"/>
      <c r="H2609" s="69">
        <v>42975.82916666667</v>
      </c>
      <c r="I2609" s="69">
        <v>42976.569444444445</v>
      </c>
      <c r="J2609" s="64" t="s">
        <v>99</v>
      </c>
      <c r="K2609" s="70">
        <f t="shared" si="110"/>
        <v>0.74027777777519077</v>
      </c>
      <c r="L2609" s="71">
        <f t="shared" si="111"/>
        <v>0.74027777777519077</v>
      </c>
      <c r="M2609" s="72">
        <f>NETWORKDAYS.INTL(DATE(YEAR(H2609),MONTH(I2609),DAY(H2609)),DATE(YEAR(I2609),MONTH(I2609),DAY(I2609)),1,[1]LISTAFERIADOS!$B$2:$B$194)</f>
        <v>2</v>
      </c>
      <c r="N2609" s="73" t="str">
        <f>CONCATENATE(HOUR(Tabela132[[#This Row],[DATA INICIO]]),":",MINUTE(Tabela132[[#This Row],[DATA INICIO]]))</f>
        <v>19:54</v>
      </c>
    </row>
    <row r="2610" spans="1:14" ht="38.25" hidden="1" x14ac:dyDescent="0.25">
      <c r="A2610" s="63" t="s">
        <v>1308</v>
      </c>
      <c r="B2610" s="64" t="s">
        <v>1372</v>
      </c>
      <c r="C2610" s="84"/>
      <c r="D2610" s="66" t="s">
        <v>1171</v>
      </c>
      <c r="E2610" s="67" t="s">
        <v>1171</v>
      </c>
      <c r="F2610" s="68" t="s">
        <v>1171</v>
      </c>
      <c r="G2610" s="94"/>
      <c r="H2610" s="69">
        <v>42976.569444444445</v>
      </c>
      <c r="I2610" s="69">
        <v>42976.673611111109</v>
      </c>
      <c r="J2610" s="64" t="s">
        <v>1241</v>
      </c>
      <c r="K2610" s="70">
        <f t="shared" si="110"/>
        <v>0.10416666666424135</v>
      </c>
      <c r="L2610" s="71">
        <f t="shared" si="111"/>
        <v>0.10416666666424135</v>
      </c>
      <c r="M2610" s="72">
        <f>NETWORKDAYS.INTL(DATE(YEAR(H2610),MONTH(I2610),DAY(H2610)),DATE(YEAR(I2610),MONTH(I2610),DAY(I2610)),1,[1]LISTAFERIADOS!$B$2:$B$194)</f>
        <v>1</v>
      </c>
      <c r="N2610" s="73" t="str">
        <f>CONCATENATE(HOUR(Tabela132[[#This Row],[DATA INICIO]]),":",MINUTE(Tabela132[[#This Row],[DATA INICIO]]))</f>
        <v>13:40</v>
      </c>
    </row>
    <row r="2611" spans="1:14" ht="38.25" hidden="1" x14ac:dyDescent="0.25">
      <c r="A2611" s="63" t="s">
        <v>1308</v>
      </c>
      <c r="B2611" s="64" t="s">
        <v>1396</v>
      </c>
      <c r="C2611" s="84"/>
      <c r="D2611" s="66" t="s">
        <v>1397</v>
      </c>
      <c r="E2611" s="67" t="s">
        <v>1397</v>
      </c>
      <c r="F2611" s="68" t="s">
        <v>1397</v>
      </c>
      <c r="G2611" s="95"/>
      <c r="H2611" s="69" t="s">
        <v>20</v>
      </c>
      <c r="I2611" s="69">
        <v>42857.72152777778</v>
      </c>
      <c r="J2611" s="64" t="s">
        <v>20</v>
      </c>
      <c r="K2611" s="70">
        <f t="shared" ref="K2611:K2631" si="112">IF(OR(H2611="-",I2611="-"),0,I2611-H2611)</f>
        <v>0</v>
      </c>
      <c r="L2611" s="71">
        <f t="shared" ref="L2611:L2631" si="113">K2611</f>
        <v>0</v>
      </c>
      <c r="M2611" s="72" t="e">
        <f>NETWORKDAYS.INTL(DATE(YEAR(H2611),MONTH(I2611),DAY(H2611)),DATE(YEAR(I2611),MONTH(I2611),DAY(I2611)),1,[1]LISTAFERIADOS!$B$2:$B$194)</f>
        <v>#VALUE!</v>
      </c>
      <c r="N2611" s="73" t="e">
        <f>CONCATENATE(HOUR(Tabela132[[#This Row],[DATA INICIO]]),":",MINUTE(Tabela132[[#This Row],[DATA INICIO]]))</f>
        <v>#VALUE!</v>
      </c>
    </row>
    <row r="2612" spans="1:14" ht="38.25" hidden="1" x14ac:dyDescent="0.25">
      <c r="A2612" s="63" t="s">
        <v>1308</v>
      </c>
      <c r="B2612" s="64" t="s">
        <v>1396</v>
      </c>
      <c r="C2612" s="84"/>
      <c r="D2612" s="66" t="s">
        <v>1310</v>
      </c>
      <c r="E2612" s="67" t="s">
        <v>1310</v>
      </c>
      <c r="F2612" s="12" t="s">
        <v>25</v>
      </c>
      <c r="G2612" s="95"/>
      <c r="H2612" s="69">
        <v>42857.72152777778</v>
      </c>
      <c r="I2612" s="69">
        <v>42864.78402777778</v>
      </c>
      <c r="J2612" s="64" t="s">
        <v>1398</v>
      </c>
      <c r="K2612" s="70">
        <f t="shared" si="112"/>
        <v>7.0625</v>
      </c>
      <c r="L2612" s="71">
        <f t="shared" si="113"/>
        <v>7.0625</v>
      </c>
      <c r="M2612" s="72">
        <f>NETWORKDAYS.INTL(DATE(YEAR(H2612),MONTH(I2612),DAY(H2612)),DATE(YEAR(I2612),MONTH(I2612),DAY(I2612)),1,[1]LISTAFERIADOS!$B$2:$B$194)</f>
        <v>6</v>
      </c>
      <c r="N2612" s="73" t="str">
        <f>CONCATENATE(HOUR(Tabela132[[#This Row],[DATA INICIO]]),":",MINUTE(Tabela132[[#This Row],[DATA INICIO]]))</f>
        <v>17:19</v>
      </c>
    </row>
    <row r="2613" spans="1:14" ht="38.25" hidden="1" x14ac:dyDescent="0.25">
      <c r="A2613" s="63" t="s">
        <v>1308</v>
      </c>
      <c r="B2613" s="64" t="s">
        <v>1396</v>
      </c>
      <c r="C2613" s="84"/>
      <c r="D2613" s="66" t="s">
        <v>1210</v>
      </c>
      <c r="E2613" s="67" t="s">
        <v>1210</v>
      </c>
      <c r="F2613" s="12" t="s">
        <v>112</v>
      </c>
      <c r="G2613" s="95"/>
      <c r="H2613" s="69">
        <v>42864.78402777778</v>
      </c>
      <c r="I2613" s="69">
        <v>42865.47152777778</v>
      </c>
      <c r="J2613" s="64" t="s">
        <v>30</v>
      </c>
      <c r="K2613" s="70">
        <f t="shared" si="112"/>
        <v>0.6875</v>
      </c>
      <c r="L2613" s="71">
        <f t="shared" si="113"/>
        <v>0.6875</v>
      </c>
      <c r="M2613" s="72">
        <f>NETWORKDAYS.INTL(DATE(YEAR(H2613),MONTH(I2613),DAY(H2613)),DATE(YEAR(I2613),MONTH(I2613),DAY(I2613)),1,[1]LISTAFERIADOS!$B$2:$B$194)</f>
        <v>2</v>
      </c>
      <c r="N2613" s="73" t="str">
        <f>CONCATENATE(HOUR(Tabela132[[#This Row],[DATA INICIO]]),":",MINUTE(Tabela132[[#This Row],[DATA INICIO]]))</f>
        <v>18:49</v>
      </c>
    </row>
    <row r="2614" spans="1:14" ht="51" hidden="1" x14ac:dyDescent="0.25">
      <c r="A2614" s="63" t="s">
        <v>1308</v>
      </c>
      <c r="B2614" s="64" t="s">
        <v>1396</v>
      </c>
      <c r="C2614" s="84"/>
      <c r="D2614" s="66" t="s">
        <v>1149</v>
      </c>
      <c r="E2614" s="67" t="s">
        <v>1149</v>
      </c>
      <c r="F2614" s="12" t="s">
        <v>115</v>
      </c>
      <c r="G2614" s="95"/>
      <c r="H2614" s="69">
        <v>42865.47152777778</v>
      </c>
      <c r="I2614" s="69">
        <v>42867.756249999999</v>
      </c>
      <c r="J2614" s="64" t="s">
        <v>1399</v>
      </c>
      <c r="K2614" s="70">
        <f t="shared" si="112"/>
        <v>2.2847222222189885</v>
      </c>
      <c r="L2614" s="71">
        <f t="shared" si="113"/>
        <v>2.2847222222189885</v>
      </c>
      <c r="M2614" s="72">
        <f>NETWORKDAYS.INTL(DATE(YEAR(H2614),MONTH(I2614),DAY(H2614)),DATE(YEAR(I2614),MONTH(I2614),DAY(I2614)),1,[1]LISTAFERIADOS!$B$2:$B$194)</f>
        <v>3</v>
      </c>
      <c r="N2614" s="73" t="str">
        <f>CONCATENATE(HOUR(Tabela132[[#This Row],[DATA INICIO]]),":",MINUTE(Tabela132[[#This Row],[DATA INICIO]]))</f>
        <v>11:19</v>
      </c>
    </row>
    <row r="2615" spans="1:14" ht="89.25" hidden="1" x14ac:dyDescent="0.25">
      <c r="A2615" s="63" t="s">
        <v>1308</v>
      </c>
      <c r="B2615" s="64" t="s">
        <v>1396</v>
      </c>
      <c r="C2615" s="84"/>
      <c r="D2615" s="66" t="s">
        <v>1174</v>
      </c>
      <c r="E2615" s="67" t="s">
        <v>1174</v>
      </c>
      <c r="F2615" s="68" t="s">
        <v>1174</v>
      </c>
      <c r="G2615" s="95"/>
      <c r="H2615" s="69">
        <v>42867.756249999999</v>
      </c>
      <c r="I2615" s="69">
        <v>42871.866666666669</v>
      </c>
      <c r="J2615" s="64" t="s">
        <v>1400</v>
      </c>
      <c r="K2615" s="70">
        <f t="shared" si="112"/>
        <v>4.1104166666700621</v>
      </c>
      <c r="L2615" s="71">
        <f t="shared" si="113"/>
        <v>4.1104166666700621</v>
      </c>
      <c r="M2615" s="72">
        <f>NETWORKDAYS.INTL(DATE(YEAR(H2615),MONTH(I2615),DAY(H2615)),DATE(YEAR(I2615),MONTH(I2615),DAY(I2615)),1,[1]LISTAFERIADOS!$B$2:$B$194)</f>
        <v>3</v>
      </c>
      <c r="N2615" s="73" t="str">
        <f>CONCATENATE(HOUR(Tabela132[[#This Row],[DATA INICIO]]),":",MINUTE(Tabela132[[#This Row],[DATA INICIO]]))</f>
        <v>18:9</v>
      </c>
    </row>
    <row r="2616" spans="1:14" ht="38.25" hidden="1" x14ac:dyDescent="0.25">
      <c r="A2616" s="63" t="s">
        <v>1308</v>
      </c>
      <c r="B2616" s="64" t="s">
        <v>1396</v>
      </c>
      <c r="C2616" s="84"/>
      <c r="D2616" s="66" t="s">
        <v>1175</v>
      </c>
      <c r="E2616" s="67" t="s">
        <v>1175</v>
      </c>
      <c r="F2616" s="68" t="s">
        <v>1175</v>
      </c>
      <c r="G2616" s="95"/>
      <c r="H2616" s="69">
        <v>42871.866666666669</v>
      </c>
      <c r="I2616" s="69">
        <v>42872.760416666664</v>
      </c>
      <c r="J2616" s="64" t="s">
        <v>1401</v>
      </c>
      <c r="K2616" s="70">
        <f t="shared" si="112"/>
        <v>0.89374999999563443</v>
      </c>
      <c r="L2616" s="71">
        <f t="shared" si="113"/>
        <v>0.89374999999563443</v>
      </c>
      <c r="M2616" s="72">
        <f>NETWORKDAYS.INTL(DATE(YEAR(H2616),MONTH(I2616),DAY(H2616)),DATE(YEAR(I2616),MONTH(I2616),DAY(I2616)),1,[1]LISTAFERIADOS!$B$2:$B$194)</f>
        <v>2</v>
      </c>
      <c r="N2616" s="73" t="str">
        <f>CONCATENATE(HOUR(Tabela132[[#This Row],[DATA INICIO]]),":",MINUTE(Tabela132[[#This Row],[DATA INICIO]]))</f>
        <v>20:48</v>
      </c>
    </row>
    <row r="2617" spans="1:14" ht="76.5" hidden="1" x14ac:dyDescent="0.25">
      <c r="A2617" s="63" t="s">
        <v>1308</v>
      </c>
      <c r="B2617" s="64" t="s">
        <v>1396</v>
      </c>
      <c r="C2617" s="84"/>
      <c r="D2617" s="66" t="s">
        <v>1182</v>
      </c>
      <c r="E2617" s="67" t="s">
        <v>1182</v>
      </c>
      <c r="F2617" s="68" t="s">
        <v>1182</v>
      </c>
      <c r="G2617" s="95"/>
      <c r="H2617" s="69">
        <v>42872.760416666664</v>
      </c>
      <c r="I2617" s="69">
        <v>42873.606944444444</v>
      </c>
      <c r="J2617" s="64" t="s">
        <v>40</v>
      </c>
      <c r="K2617" s="70">
        <f t="shared" si="112"/>
        <v>0.84652777777955635</v>
      </c>
      <c r="L2617" s="71">
        <f t="shared" si="113"/>
        <v>0.84652777777955635</v>
      </c>
      <c r="M2617" s="72">
        <f>NETWORKDAYS.INTL(DATE(YEAR(H2617),MONTH(I2617),DAY(H2617)),DATE(YEAR(I2617),MONTH(I2617),DAY(I2617)),1,[1]LISTAFERIADOS!$B$2:$B$194)</f>
        <v>2</v>
      </c>
      <c r="N2617" s="73" t="str">
        <f>CONCATENATE(HOUR(Tabela132[[#This Row],[DATA INICIO]]),":",MINUTE(Tabela132[[#This Row],[DATA INICIO]]))</f>
        <v>18:15</v>
      </c>
    </row>
    <row r="2618" spans="1:14" ht="63.75" hidden="1" x14ac:dyDescent="0.25">
      <c r="A2618" s="63" t="s">
        <v>1308</v>
      </c>
      <c r="B2618" s="64" t="s">
        <v>1396</v>
      </c>
      <c r="C2618" s="84"/>
      <c r="D2618" s="66" t="s">
        <v>1184</v>
      </c>
      <c r="E2618" s="67" t="s">
        <v>1184</v>
      </c>
      <c r="F2618" s="68" t="s">
        <v>1184</v>
      </c>
      <c r="G2618" s="95"/>
      <c r="H2618" s="69">
        <v>42873.606944444444</v>
      </c>
      <c r="I2618" s="69">
        <v>42873.668749999997</v>
      </c>
      <c r="J2618" s="64" t="s">
        <v>158</v>
      </c>
      <c r="K2618" s="70">
        <f t="shared" si="112"/>
        <v>6.1805555553291924E-2</v>
      </c>
      <c r="L2618" s="71">
        <f t="shared" si="113"/>
        <v>6.1805555553291924E-2</v>
      </c>
      <c r="M2618" s="72">
        <f>NETWORKDAYS.INTL(DATE(YEAR(H2618),MONTH(I2618),DAY(H2618)),DATE(YEAR(I2618),MONTH(I2618),DAY(I2618)),1,[1]LISTAFERIADOS!$B$2:$B$194)</f>
        <v>1</v>
      </c>
      <c r="N2618" s="73" t="str">
        <f>CONCATENATE(HOUR(Tabela132[[#This Row],[DATA INICIO]]),":",MINUTE(Tabela132[[#This Row],[DATA INICIO]]))</f>
        <v>14:34</v>
      </c>
    </row>
    <row r="2619" spans="1:14" ht="51" hidden="1" x14ac:dyDescent="0.25">
      <c r="A2619" s="63" t="s">
        <v>1308</v>
      </c>
      <c r="B2619" s="64" t="s">
        <v>1396</v>
      </c>
      <c r="C2619" s="84"/>
      <c r="D2619" s="66" t="s">
        <v>1336</v>
      </c>
      <c r="E2619" s="67" t="s">
        <v>1336</v>
      </c>
      <c r="F2619" s="68" t="s">
        <v>1336</v>
      </c>
      <c r="G2619" s="95"/>
      <c r="H2619" s="69">
        <v>42873.668749999997</v>
      </c>
      <c r="I2619" s="69">
        <v>42873.717361111114</v>
      </c>
      <c r="J2619" s="64" t="s">
        <v>46</v>
      </c>
      <c r="K2619" s="70">
        <f t="shared" si="112"/>
        <v>4.8611111116770189E-2</v>
      </c>
      <c r="L2619" s="71">
        <f t="shared" si="113"/>
        <v>4.8611111116770189E-2</v>
      </c>
      <c r="M2619" s="72">
        <f>NETWORKDAYS.INTL(DATE(YEAR(H2619),MONTH(I2619),DAY(H2619)),DATE(YEAR(I2619),MONTH(I2619),DAY(I2619)),1,[1]LISTAFERIADOS!$B$2:$B$194)</f>
        <v>1</v>
      </c>
      <c r="N2619" s="73" t="str">
        <f>CONCATENATE(HOUR(Tabela132[[#This Row],[DATA INICIO]]),":",MINUTE(Tabela132[[#This Row],[DATA INICIO]]))</f>
        <v>16:3</v>
      </c>
    </row>
    <row r="2620" spans="1:14" ht="127.5" hidden="1" x14ac:dyDescent="0.25">
      <c r="A2620" s="63" t="s">
        <v>1308</v>
      </c>
      <c r="B2620" s="64" t="s">
        <v>1396</v>
      </c>
      <c r="C2620" s="84"/>
      <c r="D2620" s="66" t="s">
        <v>1161</v>
      </c>
      <c r="E2620" s="67" t="s">
        <v>1161</v>
      </c>
      <c r="F2620" s="68" t="s">
        <v>1161</v>
      </c>
      <c r="G2620" s="95"/>
      <c r="H2620" s="69">
        <v>42873.717361111114</v>
      </c>
      <c r="I2620" s="69">
        <v>42877.611111111109</v>
      </c>
      <c r="J2620" s="64" t="s">
        <v>660</v>
      </c>
      <c r="K2620" s="70">
        <f t="shared" si="112"/>
        <v>3.8937499999956344</v>
      </c>
      <c r="L2620" s="71">
        <f t="shared" si="113"/>
        <v>3.8937499999956344</v>
      </c>
      <c r="M2620" s="72">
        <f>NETWORKDAYS.INTL(DATE(YEAR(H2620),MONTH(I2620),DAY(H2620)),DATE(YEAR(I2620),MONTH(I2620),DAY(I2620)),1,[1]LISTAFERIADOS!$B$2:$B$194)</f>
        <v>3</v>
      </c>
      <c r="N2620" s="73" t="str">
        <f>CONCATENATE(HOUR(Tabela132[[#This Row],[DATA INICIO]]),":",MINUTE(Tabela132[[#This Row],[DATA INICIO]]))</f>
        <v>17:13</v>
      </c>
    </row>
    <row r="2621" spans="1:14" ht="63.75" hidden="1" x14ac:dyDescent="0.25">
      <c r="A2621" s="63" t="s">
        <v>1308</v>
      </c>
      <c r="B2621" s="64" t="s">
        <v>1396</v>
      </c>
      <c r="C2621" s="84"/>
      <c r="D2621" s="66" t="s">
        <v>1162</v>
      </c>
      <c r="E2621" s="67" t="s">
        <v>1162</v>
      </c>
      <c r="F2621" s="68" t="s">
        <v>1162</v>
      </c>
      <c r="G2621" s="95"/>
      <c r="H2621" s="69">
        <v>42877.611111111109</v>
      </c>
      <c r="I2621" s="69">
        <v>42877.734027777777</v>
      </c>
      <c r="J2621" s="64" t="s">
        <v>1402</v>
      </c>
      <c r="K2621" s="70">
        <f t="shared" si="112"/>
        <v>0.12291666666715173</v>
      </c>
      <c r="L2621" s="71">
        <f t="shared" si="113"/>
        <v>0.12291666666715173</v>
      </c>
      <c r="M2621" s="72">
        <f>NETWORKDAYS.INTL(DATE(YEAR(H2621),MONTH(I2621),DAY(H2621)),DATE(YEAR(I2621),MONTH(I2621),DAY(I2621)),1,[1]LISTAFERIADOS!$B$2:$B$194)</f>
        <v>1</v>
      </c>
      <c r="N2621" s="73" t="str">
        <f>CONCATENATE(HOUR(Tabela132[[#This Row],[DATA INICIO]]),":",MINUTE(Tabela132[[#This Row],[DATA INICIO]]))</f>
        <v>14:40</v>
      </c>
    </row>
    <row r="2622" spans="1:14" ht="76.5" hidden="1" x14ac:dyDescent="0.25">
      <c r="A2622" s="63" t="s">
        <v>1308</v>
      </c>
      <c r="B2622" s="64" t="s">
        <v>1396</v>
      </c>
      <c r="C2622" s="84"/>
      <c r="D2622" s="66" t="s">
        <v>1183</v>
      </c>
      <c r="E2622" s="67" t="s">
        <v>1183</v>
      </c>
      <c r="F2622" s="68" t="s">
        <v>1183</v>
      </c>
      <c r="G2622" s="95"/>
      <c r="H2622" s="69">
        <v>42877.734027777777</v>
      </c>
      <c r="I2622" s="69">
        <v>42879.697916666664</v>
      </c>
      <c r="J2622" s="64" t="s">
        <v>1403</v>
      </c>
      <c r="K2622" s="70">
        <f t="shared" si="112"/>
        <v>1.9638888888875954</v>
      </c>
      <c r="L2622" s="71">
        <f t="shared" si="113"/>
        <v>1.9638888888875954</v>
      </c>
      <c r="M2622" s="72">
        <f>NETWORKDAYS.INTL(DATE(YEAR(H2622),MONTH(I2622),DAY(H2622)),DATE(YEAR(I2622),MONTH(I2622),DAY(I2622)),1,[1]LISTAFERIADOS!$B$2:$B$194)</f>
        <v>3</v>
      </c>
      <c r="N2622" s="73" t="str">
        <f>CONCATENATE(HOUR(Tabela132[[#This Row],[DATA INICIO]]),":",MINUTE(Tabela132[[#This Row],[DATA INICIO]]))</f>
        <v>17:37</v>
      </c>
    </row>
    <row r="2623" spans="1:14" ht="63.75" hidden="1" x14ac:dyDescent="0.25">
      <c r="A2623" s="63" t="s">
        <v>1308</v>
      </c>
      <c r="B2623" s="64" t="s">
        <v>1396</v>
      </c>
      <c r="C2623" s="84"/>
      <c r="D2623" s="66" t="s">
        <v>1162</v>
      </c>
      <c r="E2623" s="67" t="s">
        <v>1162</v>
      </c>
      <c r="F2623" s="68" t="s">
        <v>1162</v>
      </c>
      <c r="G2623" s="95"/>
      <c r="H2623" s="69">
        <v>42879.697916666664</v>
      </c>
      <c r="I2623" s="69">
        <v>42885.830555555556</v>
      </c>
      <c r="J2623" s="64" t="s">
        <v>1404</v>
      </c>
      <c r="K2623" s="70">
        <f t="shared" si="112"/>
        <v>6.132638888891961</v>
      </c>
      <c r="L2623" s="71">
        <f t="shared" si="113"/>
        <v>6.132638888891961</v>
      </c>
      <c r="M2623" s="72">
        <f>NETWORKDAYS.INTL(DATE(YEAR(H2623),MONTH(I2623),DAY(H2623)),DATE(YEAR(I2623),MONTH(I2623),DAY(I2623)),1,[1]LISTAFERIADOS!$B$2:$B$194)</f>
        <v>5</v>
      </c>
      <c r="N2623" s="73" t="str">
        <f>CONCATENATE(HOUR(Tabela132[[#This Row],[DATA INICIO]]),":",MINUTE(Tabela132[[#This Row],[DATA INICIO]]))</f>
        <v>16:45</v>
      </c>
    </row>
    <row r="2624" spans="1:14" ht="51" hidden="1" x14ac:dyDescent="0.25">
      <c r="A2624" s="63" t="s">
        <v>1308</v>
      </c>
      <c r="B2624" s="64" t="s">
        <v>1396</v>
      </c>
      <c r="C2624" s="84"/>
      <c r="D2624" s="66" t="s">
        <v>1161</v>
      </c>
      <c r="E2624" s="67" t="s">
        <v>1161</v>
      </c>
      <c r="F2624" s="68" t="s">
        <v>1161</v>
      </c>
      <c r="G2624" s="95"/>
      <c r="H2624" s="69">
        <v>42885.830555555556</v>
      </c>
      <c r="I2624" s="69">
        <v>42886.578472222223</v>
      </c>
      <c r="J2624" s="64" t="s">
        <v>1405</v>
      </c>
      <c r="K2624" s="70">
        <f t="shared" si="112"/>
        <v>0.74791666666715173</v>
      </c>
      <c r="L2624" s="71">
        <f t="shared" si="113"/>
        <v>0.74791666666715173</v>
      </c>
      <c r="M2624" s="72">
        <f>NETWORKDAYS.INTL(DATE(YEAR(H2624),MONTH(I2624),DAY(H2624)),DATE(YEAR(I2624),MONTH(I2624),DAY(I2624)),1,[1]LISTAFERIADOS!$B$2:$B$194)</f>
        <v>2</v>
      </c>
      <c r="N2624" s="73" t="str">
        <f>CONCATENATE(HOUR(Tabela132[[#This Row],[DATA INICIO]]),":",MINUTE(Tabela132[[#This Row],[DATA INICIO]]))</f>
        <v>19:56</v>
      </c>
    </row>
    <row r="2625" spans="1:14" ht="63.75" hidden="1" x14ac:dyDescent="0.25">
      <c r="A2625" s="63" t="s">
        <v>1308</v>
      </c>
      <c r="B2625" s="64" t="s">
        <v>1396</v>
      </c>
      <c r="C2625" s="84"/>
      <c r="D2625" s="66" t="s">
        <v>1164</v>
      </c>
      <c r="E2625" s="67" t="s">
        <v>1164</v>
      </c>
      <c r="F2625" s="68" t="s">
        <v>1164</v>
      </c>
      <c r="G2625" s="95"/>
      <c r="H2625" s="69">
        <v>42886.578472222223</v>
      </c>
      <c r="I2625" s="69">
        <v>42893.76666666667</v>
      </c>
      <c r="J2625" s="64" t="s">
        <v>1406</v>
      </c>
      <c r="K2625" s="70">
        <f t="shared" si="112"/>
        <v>7.1881944444467081</v>
      </c>
      <c r="L2625" s="71">
        <f t="shared" si="113"/>
        <v>7.1881944444467081</v>
      </c>
      <c r="M2625" s="72">
        <f>NETWORKDAYS.INTL(DATE(YEAR(H2625),MONTH(I2625),DAY(H2625)),DATE(YEAR(I2625),MONTH(I2625),DAY(I2625)),1,[1]LISTAFERIADOS!$B$2:$B$194)</f>
        <v>-17</v>
      </c>
      <c r="N2625" s="73" t="str">
        <f>CONCATENATE(HOUR(Tabela132[[#This Row],[DATA INICIO]]),":",MINUTE(Tabela132[[#This Row],[DATA INICIO]]))</f>
        <v>13:53</v>
      </c>
    </row>
    <row r="2626" spans="1:14" ht="38.25" hidden="1" x14ac:dyDescent="0.25">
      <c r="A2626" s="63" t="s">
        <v>1308</v>
      </c>
      <c r="B2626" s="64" t="s">
        <v>1396</v>
      </c>
      <c r="C2626" s="84"/>
      <c r="D2626" s="66" t="s">
        <v>1161</v>
      </c>
      <c r="E2626" s="67" t="s">
        <v>1161</v>
      </c>
      <c r="F2626" s="68" t="s">
        <v>1161</v>
      </c>
      <c r="G2626" s="95"/>
      <c r="H2626" s="69">
        <v>42893.76666666667</v>
      </c>
      <c r="I2626" s="69">
        <v>42902.572916666664</v>
      </c>
      <c r="J2626" s="64" t="s">
        <v>1029</v>
      </c>
      <c r="K2626" s="70">
        <f t="shared" si="112"/>
        <v>8.8062499999941792</v>
      </c>
      <c r="L2626" s="71">
        <f t="shared" si="113"/>
        <v>8.8062499999941792</v>
      </c>
      <c r="M2626" s="72">
        <f>NETWORKDAYS.INTL(DATE(YEAR(H2626),MONTH(I2626),DAY(H2626)),DATE(YEAR(I2626),MONTH(I2626),DAY(I2626)),1,[1]LISTAFERIADOS!$B$2:$B$194)</f>
        <v>7</v>
      </c>
      <c r="N2626" s="73" t="str">
        <f>CONCATENATE(HOUR(Tabela132[[#This Row],[DATA INICIO]]),":",MINUTE(Tabela132[[#This Row],[DATA INICIO]]))</f>
        <v>18:24</v>
      </c>
    </row>
    <row r="2627" spans="1:14" ht="76.5" hidden="1" x14ac:dyDescent="0.25">
      <c r="A2627" s="63" t="s">
        <v>1308</v>
      </c>
      <c r="B2627" s="64" t="s">
        <v>1396</v>
      </c>
      <c r="C2627" s="84"/>
      <c r="D2627" s="66" t="s">
        <v>1156</v>
      </c>
      <c r="E2627" s="67" t="s">
        <v>1156</v>
      </c>
      <c r="F2627" s="68" t="s">
        <v>1156</v>
      </c>
      <c r="G2627" s="95"/>
      <c r="H2627" s="69">
        <v>42902.572916666664</v>
      </c>
      <c r="I2627" s="69">
        <v>42902.602083333331</v>
      </c>
      <c r="J2627" s="64" t="s">
        <v>1407</v>
      </c>
      <c r="K2627" s="70">
        <f t="shared" si="112"/>
        <v>2.9166666667151731E-2</v>
      </c>
      <c r="L2627" s="71">
        <f t="shared" si="113"/>
        <v>2.9166666667151731E-2</v>
      </c>
      <c r="M2627" s="72">
        <f>NETWORKDAYS.INTL(DATE(YEAR(H2627),MONTH(I2627),DAY(H2627)),DATE(YEAR(I2627),MONTH(I2627),DAY(I2627)),1,[1]LISTAFERIADOS!$B$2:$B$194)</f>
        <v>1</v>
      </c>
      <c r="N2627" s="73" t="str">
        <f>CONCATENATE(HOUR(Tabela132[[#This Row],[DATA INICIO]]),":",MINUTE(Tabela132[[#This Row],[DATA INICIO]]))</f>
        <v>13:45</v>
      </c>
    </row>
    <row r="2628" spans="1:14" ht="38.25" hidden="1" x14ac:dyDescent="0.25">
      <c r="A2628" s="63" t="s">
        <v>1308</v>
      </c>
      <c r="B2628" s="64" t="s">
        <v>1396</v>
      </c>
      <c r="C2628" s="84"/>
      <c r="D2628" s="66" t="s">
        <v>1166</v>
      </c>
      <c r="E2628" s="67" t="s">
        <v>1166</v>
      </c>
      <c r="F2628" s="68" t="s">
        <v>1166</v>
      </c>
      <c r="G2628" s="95"/>
      <c r="H2628" s="69">
        <v>42902.602083333331</v>
      </c>
      <c r="I2628" s="69">
        <v>42902.73333333333</v>
      </c>
      <c r="J2628" s="64" t="s">
        <v>37</v>
      </c>
      <c r="K2628" s="70">
        <f t="shared" si="112"/>
        <v>0.13124999999854481</v>
      </c>
      <c r="L2628" s="71">
        <f t="shared" si="113"/>
        <v>0.13124999999854481</v>
      </c>
      <c r="M2628" s="72">
        <f>NETWORKDAYS.INTL(DATE(YEAR(H2628),MONTH(I2628),DAY(H2628)),DATE(YEAR(I2628),MONTH(I2628),DAY(I2628)),1,[1]LISTAFERIADOS!$B$2:$B$194)</f>
        <v>1</v>
      </c>
      <c r="N2628" s="73" t="str">
        <f>CONCATENATE(HOUR(Tabela132[[#This Row],[DATA INICIO]]),":",MINUTE(Tabela132[[#This Row],[DATA INICIO]]))</f>
        <v>14:27</v>
      </c>
    </row>
    <row r="2629" spans="1:14" ht="38.25" hidden="1" x14ac:dyDescent="0.25">
      <c r="A2629" s="63" t="s">
        <v>1308</v>
      </c>
      <c r="B2629" s="64" t="s">
        <v>1396</v>
      </c>
      <c r="C2629" s="84"/>
      <c r="D2629" s="66" t="s">
        <v>1189</v>
      </c>
      <c r="E2629" s="67" t="s">
        <v>1189</v>
      </c>
      <c r="F2629" s="68" t="s">
        <v>1189</v>
      </c>
      <c r="G2629" s="95"/>
      <c r="H2629" s="69">
        <v>42902.73333333333</v>
      </c>
      <c r="I2629" s="69">
        <v>42902.754166666666</v>
      </c>
      <c r="J2629" s="64" t="s">
        <v>98</v>
      </c>
      <c r="K2629" s="70">
        <f t="shared" si="112"/>
        <v>2.0833333335758653E-2</v>
      </c>
      <c r="L2629" s="71">
        <f t="shared" si="113"/>
        <v>2.0833333335758653E-2</v>
      </c>
      <c r="M2629" s="72">
        <f>NETWORKDAYS.INTL(DATE(YEAR(H2629),MONTH(I2629),DAY(H2629)),DATE(YEAR(I2629),MONTH(I2629),DAY(I2629)),1,[1]LISTAFERIADOS!$B$2:$B$194)</f>
        <v>1</v>
      </c>
      <c r="N2629" s="73" t="str">
        <f>CONCATENATE(HOUR(Tabela132[[#This Row],[DATA INICIO]]),":",MINUTE(Tabela132[[#This Row],[DATA INICIO]]))</f>
        <v>17:36</v>
      </c>
    </row>
    <row r="2630" spans="1:14" ht="38.25" hidden="1" x14ac:dyDescent="0.25">
      <c r="A2630" s="63" t="s">
        <v>1308</v>
      </c>
      <c r="B2630" s="64" t="s">
        <v>1396</v>
      </c>
      <c r="C2630" s="84"/>
      <c r="D2630" s="66" t="s">
        <v>1167</v>
      </c>
      <c r="E2630" s="67" t="s">
        <v>1167</v>
      </c>
      <c r="F2630" s="68" t="s">
        <v>1167</v>
      </c>
      <c r="G2630" s="95"/>
      <c r="H2630" s="69">
        <v>42902.754166666666</v>
      </c>
      <c r="I2630" s="69">
        <v>42902.811111111114</v>
      </c>
      <c r="J2630" s="64" t="s">
        <v>1408</v>
      </c>
      <c r="K2630" s="70">
        <f t="shared" si="112"/>
        <v>5.6944444448163267E-2</v>
      </c>
      <c r="L2630" s="71">
        <f t="shared" si="113"/>
        <v>5.6944444448163267E-2</v>
      </c>
      <c r="M2630" s="72">
        <f>NETWORKDAYS.INTL(DATE(YEAR(H2630),MONTH(I2630),DAY(H2630)),DATE(YEAR(I2630),MONTH(I2630),DAY(I2630)),1,[1]LISTAFERIADOS!$B$2:$B$194)</f>
        <v>1</v>
      </c>
      <c r="N2630" s="73" t="str">
        <f>CONCATENATE(HOUR(Tabela132[[#This Row],[DATA INICIO]]),":",MINUTE(Tabela132[[#This Row],[DATA INICIO]]))</f>
        <v>18:6</v>
      </c>
    </row>
    <row r="2631" spans="1:14" ht="76.5" hidden="1" x14ac:dyDescent="0.25">
      <c r="A2631" s="63" t="s">
        <v>1308</v>
      </c>
      <c r="B2631" s="64" t="s">
        <v>1396</v>
      </c>
      <c r="C2631" s="84"/>
      <c r="D2631" s="66" t="s">
        <v>1409</v>
      </c>
      <c r="E2631" s="67" t="s">
        <v>1409</v>
      </c>
      <c r="F2631" s="68" t="s">
        <v>1409</v>
      </c>
      <c r="G2631" s="95"/>
      <c r="H2631" s="69">
        <v>42902.811111111114</v>
      </c>
      <c r="I2631" s="69">
        <v>42905.532638888886</v>
      </c>
      <c r="J2631" s="64" t="s">
        <v>1410</v>
      </c>
      <c r="K2631" s="70">
        <f t="shared" si="112"/>
        <v>2.7215277777722804</v>
      </c>
      <c r="L2631" s="71">
        <f t="shared" si="113"/>
        <v>2.7215277777722804</v>
      </c>
      <c r="M2631" s="72">
        <f>NETWORKDAYS.INTL(DATE(YEAR(H2631),MONTH(I2631),DAY(H2631)),DATE(YEAR(I2631),MONTH(I2631),DAY(I2631)),1,[1]LISTAFERIADOS!$B$2:$B$194)</f>
        <v>2</v>
      </c>
      <c r="N2631" s="73" t="str">
        <f>CONCATENATE(HOUR(Tabela132[[#This Row],[DATA INICIO]]),":",MINUTE(Tabela132[[#This Row],[DATA INICIO]]))</f>
        <v>19:28</v>
      </c>
    </row>
    <row r="2632" spans="1:14" ht="38.25" hidden="1" x14ac:dyDescent="0.25">
      <c r="A2632" s="63" t="s">
        <v>1308</v>
      </c>
      <c r="B2632" s="64" t="s">
        <v>1419</v>
      </c>
      <c r="C2632" s="84"/>
      <c r="D2632" s="66" t="s">
        <v>1420</v>
      </c>
      <c r="E2632" s="67" t="s">
        <v>1420</v>
      </c>
      <c r="F2632" s="68" t="s">
        <v>1420</v>
      </c>
      <c r="G2632" s="96"/>
      <c r="H2632" s="69" t="s">
        <v>20</v>
      </c>
      <c r="I2632" s="69">
        <v>42878.574999999997</v>
      </c>
      <c r="J2632" s="64" t="s">
        <v>20</v>
      </c>
      <c r="K2632" s="70">
        <f t="shared" ref="K2632:K2659" si="114">IF(OR(H2632="-",I2632="-"),0,I2632-H2632)</f>
        <v>0</v>
      </c>
      <c r="L2632" s="71">
        <f t="shared" ref="L2632:L2659" si="115">K2632</f>
        <v>0</v>
      </c>
      <c r="M2632" s="72" t="e">
        <f>NETWORKDAYS.INTL(DATE(YEAR(H2632),MONTH(I2632),DAY(H2632)),DATE(YEAR(I2632),MONTH(I2632),DAY(I2632)),1,[1]LISTAFERIADOS!$B$2:$B$194)</f>
        <v>#VALUE!</v>
      </c>
      <c r="N2632" s="73" t="e">
        <f>CONCATENATE(HOUR(Tabela132[[#This Row],[DATA INICIO]]),":",MINUTE(Tabela132[[#This Row],[DATA INICIO]]))</f>
        <v>#VALUE!</v>
      </c>
    </row>
    <row r="2633" spans="1:14" ht="38.25" hidden="1" x14ac:dyDescent="0.25">
      <c r="A2633" s="63" t="s">
        <v>1308</v>
      </c>
      <c r="B2633" s="64" t="s">
        <v>1419</v>
      </c>
      <c r="C2633" s="84"/>
      <c r="D2633" s="66" t="s">
        <v>1310</v>
      </c>
      <c r="E2633" s="67" t="s">
        <v>1310</v>
      </c>
      <c r="F2633" s="12" t="s">
        <v>25</v>
      </c>
      <c r="G2633" s="96"/>
      <c r="H2633" s="69">
        <v>42878.574999999997</v>
      </c>
      <c r="I2633" s="69">
        <v>42880.631944444445</v>
      </c>
      <c r="J2633" s="64" t="s">
        <v>1421</v>
      </c>
      <c r="K2633" s="70">
        <f t="shared" si="114"/>
        <v>2.0569444444481633</v>
      </c>
      <c r="L2633" s="71">
        <f t="shared" si="115"/>
        <v>2.0569444444481633</v>
      </c>
      <c r="M2633" s="72">
        <f>NETWORKDAYS.INTL(DATE(YEAR(H2633),MONTH(I2633),DAY(H2633)),DATE(YEAR(I2633),MONTH(I2633),DAY(I2633)),1,[1]LISTAFERIADOS!$B$2:$B$194)</f>
        <v>3</v>
      </c>
      <c r="N2633" s="73" t="str">
        <f>CONCATENATE(HOUR(Tabela132[[#This Row],[DATA INICIO]]),":",MINUTE(Tabela132[[#This Row],[DATA INICIO]]))</f>
        <v>13:48</v>
      </c>
    </row>
    <row r="2634" spans="1:14" ht="38.25" hidden="1" x14ac:dyDescent="0.25">
      <c r="A2634" s="63" t="s">
        <v>1308</v>
      </c>
      <c r="B2634" s="64" t="s">
        <v>1419</v>
      </c>
      <c r="C2634" s="84"/>
      <c r="D2634" s="66" t="s">
        <v>1420</v>
      </c>
      <c r="E2634" s="67" t="s">
        <v>1420</v>
      </c>
      <c r="F2634" s="68" t="s">
        <v>1420</v>
      </c>
      <c r="G2634" s="96"/>
      <c r="H2634" s="69">
        <v>42880.631944444445</v>
      </c>
      <c r="I2634" s="69">
        <v>42884.637499999997</v>
      </c>
      <c r="J2634" s="64" t="s">
        <v>181</v>
      </c>
      <c r="K2634" s="70">
        <f t="shared" si="114"/>
        <v>4.0055555555518367</v>
      </c>
      <c r="L2634" s="71">
        <f t="shared" si="115"/>
        <v>4.0055555555518367</v>
      </c>
      <c r="M2634" s="72">
        <f>NETWORKDAYS.INTL(DATE(YEAR(H2634),MONTH(I2634),DAY(H2634)),DATE(YEAR(I2634),MONTH(I2634),DAY(I2634)),1,[1]LISTAFERIADOS!$B$2:$B$194)</f>
        <v>3</v>
      </c>
      <c r="N2634" s="73" t="str">
        <f>CONCATENATE(HOUR(Tabela132[[#This Row],[DATA INICIO]]),":",MINUTE(Tabela132[[#This Row],[DATA INICIO]]))</f>
        <v>15:10</v>
      </c>
    </row>
    <row r="2635" spans="1:14" ht="38.25" hidden="1" x14ac:dyDescent="0.25">
      <c r="A2635" s="63" t="s">
        <v>1308</v>
      </c>
      <c r="B2635" s="64" t="s">
        <v>1419</v>
      </c>
      <c r="C2635" s="84"/>
      <c r="D2635" s="66" t="s">
        <v>1310</v>
      </c>
      <c r="E2635" s="67" t="s">
        <v>1310</v>
      </c>
      <c r="F2635" s="12" t="s">
        <v>25</v>
      </c>
      <c r="G2635" s="96"/>
      <c r="H2635" s="69">
        <v>42884.637499999997</v>
      </c>
      <c r="I2635" s="69">
        <v>42916.629861111112</v>
      </c>
      <c r="J2635" s="64" t="s">
        <v>1422</v>
      </c>
      <c r="K2635" s="70">
        <f t="shared" si="114"/>
        <v>31.992361111115315</v>
      </c>
      <c r="L2635" s="71">
        <f t="shared" si="115"/>
        <v>31.992361111115315</v>
      </c>
      <c r="M2635" s="72">
        <f>NETWORKDAYS.INTL(DATE(YEAR(H2635),MONTH(I2635),DAY(H2635)),DATE(YEAR(I2635),MONTH(I2635),DAY(I2635)),1,[1]LISTAFERIADOS!$B$2:$B$194)</f>
        <v>2</v>
      </c>
      <c r="N2635" s="73" t="str">
        <f>CONCATENATE(HOUR(Tabela132[[#This Row],[DATA INICIO]]),":",MINUTE(Tabela132[[#This Row],[DATA INICIO]]))</f>
        <v>15:18</v>
      </c>
    </row>
    <row r="2636" spans="1:14" ht="76.5" hidden="1" x14ac:dyDescent="0.25">
      <c r="A2636" s="63" t="s">
        <v>1308</v>
      </c>
      <c r="B2636" s="64" t="s">
        <v>1419</v>
      </c>
      <c r="C2636" s="84"/>
      <c r="D2636" s="66" t="s">
        <v>1210</v>
      </c>
      <c r="E2636" s="67" t="s">
        <v>1210</v>
      </c>
      <c r="F2636" s="12" t="s">
        <v>112</v>
      </c>
      <c r="G2636" s="96"/>
      <c r="H2636" s="69">
        <v>42916.629861111112</v>
      </c>
      <c r="I2636" s="69">
        <v>42920.737500000003</v>
      </c>
      <c r="J2636" s="64" t="s">
        <v>1423</v>
      </c>
      <c r="K2636" s="70">
        <f t="shared" si="114"/>
        <v>4.1076388888905058</v>
      </c>
      <c r="L2636" s="71">
        <f t="shared" si="115"/>
        <v>4.1076388888905058</v>
      </c>
      <c r="M2636" s="72">
        <f>NETWORKDAYS.INTL(DATE(YEAR(H2636),MONTH(I2636),DAY(H2636)),DATE(YEAR(I2636),MONTH(I2636),DAY(I2636)),1,[1]LISTAFERIADOS!$B$2:$B$194)</f>
        <v>-19</v>
      </c>
      <c r="N2636" s="73" t="str">
        <f>CONCATENATE(HOUR(Tabela132[[#This Row],[DATA INICIO]]),":",MINUTE(Tabela132[[#This Row],[DATA INICIO]]))</f>
        <v>15:7</v>
      </c>
    </row>
    <row r="2637" spans="1:14" ht="38.25" hidden="1" x14ac:dyDescent="0.25">
      <c r="A2637" s="63" t="s">
        <v>1308</v>
      </c>
      <c r="B2637" s="64" t="s">
        <v>1419</v>
      </c>
      <c r="C2637" s="84"/>
      <c r="D2637" s="66" t="s">
        <v>1310</v>
      </c>
      <c r="E2637" s="67" t="s">
        <v>1310</v>
      </c>
      <c r="F2637" s="12" t="s">
        <v>25</v>
      </c>
      <c r="G2637" s="96"/>
      <c r="H2637" s="69">
        <v>42920.737500000003</v>
      </c>
      <c r="I2637" s="69">
        <v>42921.600694444445</v>
      </c>
      <c r="J2637" s="64" t="s">
        <v>156</v>
      </c>
      <c r="K2637" s="70">
        <f t="shared" si="114"/>
        <v>0.8631944444423425</v>
      </c>
      <c r="L2637" s="71">
        <f t="shared" si="115"/>
        <v>0.8631944444423425</v>
      </c>
      <c r="M2637" s="72">
        <f>NETWORKDAYS.INTL(DATE(YEAR(H2637),MONTH(I2637),DAY(H2637)),DATE(YEAR(I2637),MONTH(I2637),DAY(I2637)),1,[1]LISTAFERIADOS!$B$2:$B$194)</f>
        <v>2</v>
      </c>
      <c r="N2637" s="73" t="str">
        <f>CONCATENATE(HOUR(Tabela132[[#This Row],[DATA INICIO]]),":",MINUTE(Tabela132[[#This Row],[DATA INICIO]]))</f>
        <v>17:42</v>
      </c>
    </row>
    <row r="2638" spans="1:14" ht="38.25" hidden="1" x14ac:dyDescent="0.25">
      <c r="A2638" s="63" t="s">
        <v>1308</v>
      </c>
      <c r="B2638" s="64" t="s">
        <v>1419</v>
      </c>
      <c r="C2638" s="84"/>
      <c r="D2638" s="66" t="s">
        <v>1210</v>
      </c>
      <c r="E2638" s="67" t="s">
        <v>1210</v>
      </c>
      <c r="F2638" s="12" t="s">
        <v>112</v>
      </c>
      <c r="G2638" s="96"/>
      <c r="H2638" s="69">
        <v>42921.600694444445</v>
      </c>
      <c r="I2638" s="69">
        <v>42926.584722222222</v>
      </c>
      <c r="J2638" s="64" t="s">
        <v>116</v>
      </c>
      <c r="K2638" s="70">
        <f t="shared" si="114"/>
        <v>4.984027777776646</v>
      </c>
      <c r="L2638" s="71">
        <f t="shared" si="115"/>
        <v>4.984027777776646</v>
      </c>
      <c r="M2638" s="72">
        <f>NETWORKDAYS.INTL(DATE(YEAR(H2638),MONTH(I2638),DAY(H2638)),DATE(YEAR(I2638),MONTH(I2638),DAY(I2638)),1,[1]LISTAFERIADOS!$B$2:$B$194)</f>
        <v>4</v>
      </c>
      <c r="N2638" s="73" t="str">
        <f>CONCATENATE(HOUR(Tabela132[[#This Row],[DATA INICIO]]),":",MINUTE(Tabela132[[#This Row],[DATA INICIO]]))</f>
        <v>14:25</v>
      </c>
    </row>
    <row r="2639" spans="1:14" ht="38.25" hidden="1" x14ac:dyDescent="0.25">
      <c r="A2639" s="63" t="s">
        <v>1308</v>
      </c>
      <c r="B2639" s="64" t="s">
        <v>1419</v>
      </c>
      <c r="C2639" s="84"/>
      <c r="D2639" s="66" t="s">
        <v>1310</v>
      </c>
      <c r="E2639" s="67" t="s">
        <v>1310</v>
      </c>
      <c r="F2639" s="12" t="s">
        <v>25</v>
      </c>
      <c r="G2639" s="96"/>
      <c r="H2639" s="69">
        <v>42926.584722222222</v>
      </c>
      <c r="I2639" s="69">
        <v>42927.6</v>
      </c>
      <c r="J2639" s="64" t="s">
        <v>1424</v>
      </c>
      <c r="K2639" s="70">
        <f t="shared" si="114"/>
        <v>1.015277777776646</v>
      </c>
      <c r="L2639" s="71">
        <f t="shared" si="115"/>
        <v>1.015277777776646</v>
      </c>
      <c r="M2639" s="72">
        <f>NETWORKDAYS.INTL(DATE(YEAR(H2639),MONTH(I2639),DAY(H2639)),DATE(YEAR(I2639),MONTH(I2639),DAY(I2639)),1,[1]LISTAFERIADOS!$B$2:$B$194)</f>
        <v>2</v>
      </c>
      <c r="N2639" s="73" t="str">
        <f>CONCATENATE(HOUR(Tabela132[[#This Row],[DATA INICIO]]),":",MINUTE(Tabela132[[#This Row],[DATA INICIO]]))</f>
        <v>14:2</v>
      </c>
    </row>
    <row r="2640" spans="1:14" ht="38.25" hidden="1" x14ac:dyDescent="0.25">
      <c r="A2640" s="63" t="s">
        <v>1308</v>
      </c>
      <c r="B2640" s="64" t="s">
        <v>1419</v>
      </c>
      <c r="C2640" s="84"/>
      <c r="D2640" s="66" t="s">
        <v>1210</v>
      </c>
      <c r="E2640" s="67" t="s">
        <v>1210</v>
      </c>
      <c r="F2640" s="12" t="s">
        <v>112</v>
      </c>
      <c r="G2640" s="96"/>
      <c r="H2640" s="69">
        <v>42927.6</v>
      </c>
      <c r="I2640" s="69">
        <v>42927.65902777778</v>
      </c>
      <c r="J2640" s="64" t="s">
        <v>1382</v>
      </c>
      <c r="K2640" s="70">
        <f t="shared" si="114"/>
        <v>5.9027777781011537E-2</v>
      </c>
      <c r="L2640" s="71">
        <f t="shared" si="115"/>
        <v>5.9027777781011537E-2</v>
      </c>
      <c r="M2640" s="72">
        <f>NETWORKDAYS.INTL(DATE(YEAR(H2640),MONTH(I2640),DAY(H2640)),DATE(YEAR(I2640),MONTH(I2640),DAY(I2640)),1,[1]LISTAFERIADOS!$B$2:$B$194)</f>
        <v>1</v>
      </c>
      <c r="N2640" s="73" t="str">
        <f>CONCATENATE(HOUR(Tabela132[[#This Row],[DATA INICIO]]),":",MINUTE(Tabela132[[#This Row],[DATA INICIO]]))</f>
        <v>14:24</v>
      </c>
    </row>
    <row r="2641" spans="1:14" ht="102" hidden="1" x14ac:dyDescent="0.25">
      <c r="A2641" s="63" t="s">
        <v>1308</v>
      </c>
      <c r="B2641" s="64" t="s">
        <v>1419</v>
      </c>
      <c r="C2641" s="84"/>
      <c r="D2641" s="66" t="s">
        <v>1154</v>
      </c>
      <c r="E2641" s="67" t="s">
        <v>1154</v>
      </c>
      <c r="F2641" s="12" t="s">
        <v>115</v>
      </c>
      <c r="G2641" s="96"/>
      <c r="H2641" s="69">
        <v>42927.65902777778</v>
      </c>
      <c r="I2641" s="69">
        <v>42935.4375</v>
      </c>
      <c r="J2641" s="64" t="s">
        <v>1383</v>
      </c>
      <c r="K2641" s="70">
        <f t="shared" si="114"/>
        <v>7.7784722222204437</v>
      </c>
      <c r="L2641" s="71">
        <f t="shared" si="115"/>
        <v>7.7784722222204437</v>
      </c>
      <c r="M2641" s="72">
        <f>NETWORKDAYS.INTL(DATE(YEAR(H2641),MONTH(I2641),DAY(H2641)),DATE(YEAR(I2641),MONTH(I2641),DAY(I2641)),1,[1]LISTAFERIADOS!$B$2:$B$194)</f>
        <v>7</v>
      </c>
      <c r="N2641" s="73" t="str">
        <f>CONCATENATE(HOUR(Tabela132[[#This Row],[DATA INICIO]]),":",MINUTE(Tabela132[[#This Row],[DATA INICIO]]))</f>
        <v>15:49</v>
      </c>
    </row>
    <row r="2642" spans="1:14" ht="38.25" hidden="1" x14ac:dyDescent="0.25">
      <c r="A2642" s="63" t="s">
        <v>1308</v>
      </c>
      <c r="B2642" s="64" t="s">
        <v>1419</v>
      </c>
      <c r="C2642" s="84"/>
      <c r="D2642" s="66" t="s">
        <v>1157</v>
      </c>
      <c r="E2642" s="67" t="s">
        <v>1157</v>
      </c>
      <c r="F2642" s="68" t="s">
        <v>1157</v>
      </c>
      <c r="G2642" s="96"/>
      <c r="H2642" s="69">
        <v>42935.4375</v>
      </c>
      <c r="I2642" s="69">
        <v>42935.652083333334</v>
      </c>
      <c r="J2642" s="64" t="s">
        <v>1384</v>
      </c>
      <c r="K2642" s="70">
        <f t="shared" si="114"/>
        <v>0.21458333333430346</v>
      </c>
      <c r="L2642" s="71">
        <f t="shared" si="115"/>
        <v>0.21458333333430346</v>
      </c>
      <c r="M2642" s="72">
        <f>NETWORKDAYS.INTL(DATE(YEAR(H2642),MONTH(I2642),DAY(H2642)),DATE(YEAR(I2642),MONTH(I2642),DAY(I2642)),1,[1]LISTAFERIADOS!$B$2:$B$194)</f>
        <v>1</v>
      </c>
      <c r="N2642" s="73" t="str">
        <f>CONCATENATE(HOUR(Tabela132[[#This Row],[DATA INICIO]]),":",MINUTE(Tabela132[[#This Row],[DATA INICIO]]))</f>
        <v>10:30</v>
      </c>
    </row>
    <row r="2643" spans="1:14" ht="127.5" hidden="1" x14ac:dyDescent="0.25">
      <c r="A2643" s="63" t="s">
        <v>1308</v>
      </c>
      <c r="B2643" s="64" t="s">
        <v>1419</v>
      </c>
      <c r="C2643" s="84"/>
      <c r="D2643" s="66" t="s">
        <v>1167</v>
      </c>
      <c r="E2643" s="67" t="s">
        <v>1167</v>
      </c>
      <c r="F2643" s="68" t="s">
        <v>1167</v>
      </c>
      <c r="G2643" s="96"/>
      <c r="H2643" s="69">
        <v>42935.652083333334</v>
      </c>
      <c r="I2643" s="69">
        <v>42935.682638888888</v>
      </c>
      <c r="J2643" s="64" t="s">
        <v>1425</v>
      </c>
      <c r="K2643" s="70">
        <f t="shared" si="114"/>
        <v>3.0555555553291924E-2</v>
      </c>
      <c r="L2643" s="71">
        <f t="shared" si="115"/>
        <v>3.0555555553291924E-2</v>
      </c>
      <c r="M2643" s="72">
        <f>NETWORKDAYS.INTL(DATE(YEAR(H2643),MONTH(I2643),DAY(H2643)),DATE(YEAR(I2643),MONTH(I2643),DAY(I2643)),1,[1]LISTAFERIADOS!$B$2:$B$194)</f>
        <v>1</v>
      </c>
      <c r="N2643" s="73" t="str">
        <f>CONCATENATE(HOUR(Tabela132[[#This Row],[DATA INICIO]]),":",MINUTE(Tabela132[[#This Row],[DATA INICIO]]))</f>
        <v>15:39</v>
      </c>
    </row>
    <row r="2644" spans="1:14" ht="51" hidden="1" x14ac:dyDescent="0.25">
      <c r="A2644" s="63" t="s">
        <v>1308</v>
      </c>
      <c r="B2644" s="64" t="s">
        <v>1419</v>
      </c>
      <c r="C2644" s="84"/>
      <c r="D2644" s="66" t="s">
        <v>1159</v>
      </c>
      <c r="E2644" s="67" t="s">
        <v>1159</v>
      </c>
      <c r="F2644" s="68" t="s">
        <v>1159</v>
      </c>
      <c r="G2644" s="96"/>
      <c r="H2644" s="69">
        <v>42935.682638888888</v>
      </c>
      <c r="I2644" s="69">
        <v>42935.727777777778</v>
      </c>
      <c r="J2644" s="64" t="s">
        <v>46</v>
      </c>
      <c r="K2644" s="70">
        <f t="shared" si="114"/>
        <v>4.5138888890505768E-2</v>
      </c>
      <c r="L2644" s="71">
        <f t="shared" si="115"/>
        <v>4.5138888890505768E-2</v>
      </c>
      <c r="M2644" s="72">
        <f>NETWORKDAYS.INTL(DATE(YEAR(H2644),MONTH(I2644),DAY(H2644)),DATE(YEAR(I2644),MONTH(I2644),DAY(I2644)),1,[1]LISTAFERIADOS!$B$2:$B$194)</f>
        <v>1</v>
      </c>
      <c r="N2644" s="73" t="str">
        <f>CONCATENATE(HOUR(Tabela132[[#This Row],[DATA INICIO]]),":",MINUTE(Tabela132[[#This Row],[DATA INICIO]]))</f>
        <v>16:23</v>
      </c>
    </row>
    <row r="2645" spans="1:14" ht="127.5" hidden="1" x14ac:dyDescent="0.25">
      <c r="A2645" s="63" t="s">
        <v>1308</v>
      </c>
      <c r="B2645" s="64" t="s">
        <v>1419</v>
      </c>
      <c r="C2645" s="84"/>
      <c r="D2645" s="66" t="s">
        <v>1161</v>
      </c>
      <c r="E2645" s="67" t="s">
        <v>1161</v>
      </c>
      <c r="F2645" s="68" t="s">
        <v>1161</v>
      </c>
      <c r="G2645" s="96"/>
      <c r="H2645" s="69">
        <v>42935.727777777778</v>
      </c>
      <c r="I2645" s="69">
        <v>42937.550694444442</v>
      </c>
      <c r="J2645" s="64" t="s">
        <v>160</v>
      </c>
      <c r="K2645" s="70">
        <f t="shared" si="114"/>
        <v>1.8229166666642413</v>
      </c>
      <c r="L2645" s="71">
        <f t="shared" si="115"/>
        <v>1.8229166666642413</v>
      </c>
      <c r="M2645" s="72">
        <f>NETWORKDAYS.INTL(DATE(YEAR(H2645),MONTH(I2645),DAY(H2645)),DATE(YEAR(I2645),MONTH(I2645),DAY(I2645)),1,[1]LISTAFERIADOS!$B$2:$B$194)</f>
        <v>3</v>
      </c>
      <c r="N2645" s="73" t="str">
        <f>CONCATENATE(HOUR(Tabela132[[#This Row],[DATA INICIO]]),":",MINUTE(Tabela132[[#This Row],[DATA INICIO]]))</f>
        <v>17:28</v>
      </c>
    </row>
    <row r="2646" spans="1:14" ht="76.5" hidden="1" x14ac:dyDescent="0.25">
      <c r="A2646" s="63" t="s">
        <v>1308</v>
      </c>
      <c r="B2646" s="64" t="s">
        <v>1419</v>
      </c>
      <c r="C2646" s="84"/>
      <c r="D2646" s="66" t="s">
        <v>1183</v>
      </c>
      <c r="E2646" s="67" t="s">
        <v>1183</v>
      </c>
      <c r="F2646" s="68" t="s">
        <v>1183</v>
      </c>
      <c r="G2646" s="96"/>
      <c r="H2646" s="69">
        <v>42937.550694444442</v>
      </c>
      <c r="I2646" s="69">
        <v>42944.714583333334</v>
      </c>
      <c r="J2646" s="64" t="s">
        <v>1426</v>
      </c>
      <c r="K2646" s="70">
        <f t="shared" si="114"/>
        <v>7.163888888891961</v>
      </c>
      <c r="L2646" s="71">
        <f t="shared" si="115"/>
        <v>7.163888888891961</v>
      </c>
      <c r="M2646" s="72">
        <f>NETWORKDAYS.INTL(DATE(YEAR(H2646),MONTH(I2646),DAY(H2646)),DATE(YEAR(I2646),MONTH(I2646),DAY(I2646)),1,[1]LISTAFERIADOS!$B$2:$B$194)</f>
        <v>6</v>
      </c>
      <c r="N2646" s="73" t="str">
        <f>CONCATENATE(HOUR(Tabela132[[#This Row],[DATA INICIO]]),":",MINUTE(Tabela132[[#This Row],[DATA INICIO]]))</f>
        <v>13:13</v>
      </c>
    </row>
    <row r="2647" spans="1:14" ht="38.25" hidden="1" x14ac:dyDescent="0.25">
      <c r="A2647" s="63" t="s">
        <v>1308</v>
      </c>
      <c r="B2647" s="64" t="s">
        <v>1419</v>
      </c>
      <c r="C2647" s="84"/>
      <c r="D2647" s="66" t="s">
        <v>1300</v>
      </c>
      <c r="E2647" s="67" t="s">
        <v>1300</v>
      </c>
      <c r="F2647" s="12" t="s">
        <v>25</v>
      </c>
      <c r="G2647" s="96"/>
      <c r="H2647" s="69">
        <v>42944.714583333334</v>
      </c>
      <c r="I2647" s="69">
        <v>42944.748611111114</v>
      </c>
      <c r="J2647" s="64" t="s">
        <v>154</v>
      </c>
      <c r="K2647" s="70">
        <f t="shared" si="114"/>
        <v>3.4027777779556345E-2</v>
      </c>
      <c r="L2647" s="71">
        <f t="shared" si="115"/>
        <v>3.4027777779556345E-2</v>
      </c>
      <c r="M2647" s="72">
        <f>NETWORKDAYS.INTL(DATE(YEAR(H2647),MONTH(I2647),DAY(H2647)),DATE(YEAR(I2647),MONTH(I2647),DAY(I2647)),1,[1]LISTAFERIADOS!$B$2:$B$194)</f>
        <v>1</v>
      </c>
      <c r="N2647" s="73" t="str">
        <f>CONCATENATE(HOUR(Tabela132[[#This Row],[DATA INICIO]]),":",MINUTE(Tabela132[[#This Row],[DATA INICIO]]))</f>
        <v>17:9</v>
      </c>
    </row>
    <row r="2648" spans="1:14" ht="38.25" hidden="1" x14ac:dyDescent="0.25">
      <c r="A2648" s="63" t="s">
        <v>1308</v>
      </c>
      <c r="B2648" s="64" t="s">
        <v>1419</v>
      </c>
      <c r="C2648" s="84"/>
      <c r="D2648" s="66" t="s">
        <v>1183</v>
      </c>
      <c r="E2648" s="67" t="s">
        <v>1183</v>
      </c>
      <c r="F2648" s="68" t="s">
        <v>1183</v>
      </c>
      <c r="G2648" s="96"/>
      <c r="H2648" s="69">
        <v>42944.748611111114</v>
      </c>
      <c r="I2648" s="69">
        <v>42946.693749999999</v>
      </c>
      <c r="J2648" s="64" t="s">
        <v>34</v>
      </c>
      <c r="K2648" s="70">
        <f t="shared" si="114"/>
        <v>1.945138888884685</v>
      </c>
      <c r="L2648" s="71">
        <f t="shared" si="115"/>
        <v>1.945138888884685</v>
      </c>
      <c r="M2648" s="72">
        <f>NETWORKDAYS.INTL(DATE(YEAR(H2648),MONTH(I2648),DAY(H2648)),DATE(YEAR(I2648),MONTH(I2648),DAY(I2648)),1,[1]LISTAFERIADOS!$B$2:$B$194)</f>
        <v>1</v>
      </c>
      <c r="N2648" s="73" t="str">
        <f>CONCATENATE(HOUR(Tabela132[[#This Row],[DATA INICIO]]),":",MINUTE(Tabela132[[#This Row],[DATA INICIO]]))</f>
        <v>17:58</v>
      </c>
    </row>
    <row r="2649" spans="1:14" ht="38.25" hidden="1" x14ac:dyDescent="0.25">
      <c r="A2649" s="63" t="s">
        <v>1308</v>
      </c>
      <c r="B2649" s="64" t="s">
        <v>1419</v>
      </c>
      <c r="C2649" s="84"/>
      <c r="D2649" s="66" t="s">
        <v>1164</v>
      </c>
      <c r="E2649" s="67" t="s">
        <v>1164</v>
      </c>
      <c r="F2649" s="68" t="s">
        <v>1164</v>
      </c>
      <c r="G2649" s="96"/>
      <c r="H2649" s="69">
        <v>42946.693749999999</v>
      </c>
      <c r="I2649" s="69">
        <v>42955.600694444445</v>
      </c>
      <c r="J2649" s="64" t="s">
        <v>1385</v>
      </c>
      <c r="K2649" s="70">
        <f t="shared" si="114"/>
        <v>8.9069444444467081</v>
      </c>
      <c r="L2649" s="71">
        <f t="shared" si="115"/>
        <v>8.9069444444467081</v>
      </c>
      <c r="M2649" s="72">
        <f>NETWORKDAYS.INTL(DATE(YEAR(H2649),MONTH(I2649),DAY(H2649)),DATE(YEAR(I2649),MONTH(I2649),DAY(I2649)),1,[1]LISTAFERIADOS!$B$2:$B$194)</f>
        <v>-16</v>
      </c>
      <c r="N2649" s="73" t="str">
        <f>CONCATENATE(HOUR(Tabela132[[#This Row],[DATA INICIO]]),":",MINUTE(Tabela132[[#This Row],[DATA INICIO]]))</f>
        <v>16:39</v>
      </c>
    </row>
    <row r="2650" spans="1:14" ht="38.25" hidden="1" x14ac:dyDescent="0.25">
      <c r="A2650" s="63" t="s">
        <v>1308</v>
      </c>
      <c r="B2650" s="64" t="s">
        <v>1419</v>
      </c>
      <c r="C2650" s="84"/>
      <c r="D2650" s="66" t="s">
        <v>1300</v>
      </c>
      <c r="E2650" s="67" t="s">
        <v>1300</v>
      </c>
      <c r="F2650" s="12" t="s">
        <v>25</v>
      </c>
      <c r="G2650" s="96"/>
      <c r="H2650" s="69">
        <v>42955.600694444445</v>
      </c>
      <c r="I2650" s="69">
        <v>42957.436111111114</v>
      </c>
      <c r="J2650" s="64" t="s">
        <v>1388</v>
      </c>
      <c r="K2650" s="70">
        <f t="shared" si="114"/>
        <v>1.8354166666686069</v>
      </c>
      <c r="L2650" s="71">
        <f t="shared" si="115"/>
        <v>1.8354166666686069</v>
      </c>
      <c r="M2650" s="72">
        <f>NETWORKDAYS.INTL(DATE(YEAR(H2650),MONTH(I2650),DAY(H2650)),DATE(YEAR(I2650),MONTH(I2650),DAY(I2650)),1,[1]LISTAFERIADOS!$B$2:$B$194)</f>
        <v>3</v>
      </c>
      <c r="N2650" s="73" t="str">
        <f>CONCATENATE(HOUR(Tabela132[[#This Row],[DATA INICIO]]),":",MINUTE(Tabela132[[#This Row],[DATA INICIO]]))</f>
        <v>14:25</v>
      </c>
    </row>
    <row r="2651" spans="1:14" ht="51" hidden="1" x14ac:dyDescent="0.25">
      <c r="A2651" s="63" t="s">
        <v>1308</v>
      </c>
      <c r="B2651" s="64" t="s">
        <v>1419</v>
      </c>
      <c r="C2651" s="84"/>
      <c r="D2651" s="66" t="s">
        <v>1230</v>
      </c>
      <c r="E2651" s="67" t="s">
        <v>1230</v>
      </c>
      <c r="F2651" s="12" t="s">
        <v>112</v>
      </c>
      <c r="G2651" s="96"/>
      <c r="H2651" s="69">
        <v>42957.436111111114</v>
      </c>
      <c r="I2651" s="69">
        <v>42957.647222222222</v>
      </c>
      <c r="J2651" s="64" t="s">
        <v>1427</v>
      </c>
      <c r="K2651" s="70">
        <f t="shared" si="114"/>
        <v>0.21111111110803904</v>
      </c>
      <c r="L2651" s="71">
        <f t="shared" si="115"/>
        <v>0.21111111110803904</v>
      </c>
      <c r="M2651" s="72">
        <f>NETWORKDAYS.INTL(DATE(YEAR(H2651),MONTH(I2651),DAY(H2651)),DATE(YEAR(I2651),MONTH(I2651),DAY(I2651)),1,[1]LISTAFERIADOS!$B$2:$B$194)</f>
        <v>1</v>
      </c>
      <c r="N2651" s="73" t="str">
        <f>CONCATENATE(HOUR(Tabela132[[#This Row],[DATA INICIO]]),":",MINUTE(Tabela132[[#This Row],[DATA INICIO]]))</f>
        <v>10:28</v>
      </c>
    </row>
    <row r="2652" spans="1:14" ht="38.25" hidden="1" x14ac:dyDescent="0.25">
      <c r="A2652" s="63" t="s">
        <v>1308</v>
      </c>
      <c r="B2652" s="64" t="s">
        <v>1419</v>
      </c>
      <c r="C2652" s="84"/>
      <c r="D2652" s="66" t="s">
        <v>1183</v>
      </c>
      <c r="E2652" s="67" t="s">
        <v>1183</v>
      </c>
      <c r="F2652" s="68" t="s">
        <v>1183</v>
      </c>
      <c r="G2652" s="96"/>
      <c r="H2652" s="69">
        <v>42957.647222222222</v>
      </c>
      <c r="I2652" s="69">
        <v>42962.743055555555</v>
      </c>
      <c r="J2652" s="64" t="s">
        <v>1390</v>
      </c>
      <c r="K2652" s="70">
        <f t="shared" si="114"/>
        <v>5.0958333333328483</v>
      </c>
      <c r="L2652" s="71">
        <f t="shared" si="115"/>
        <v>5.0958333333328483</v>
      </c>
      <c r="M2652" s="72">
        <f>NETWORKDAYS.INTL(DATE(YEAR(H2652),MONTH(I2652),DAY(H2652)),DATE(YEAR(I2652),MONTH(I2652),DAY(I2652)),1,[1]LISTAFERIADOS!$B$2:$B$194)</f>
        <v>3</v>
      </c>
      <c r="N2652" s="73" t="str">
        <f>CONCATENATE(HOUR(Tabela132[[#This Row],[DATA INICIO]]),":",MINUTE(Tabela132[[#This Row],[DATA INICIO]]))</f>
        <v>15:32</v>
      </c>
    </row>
    <row r="2653" spans="1:14" ht="38.25" hidden="1" x14ac:dyDescent="0.25">
      <c r="A2653" s="63" t="s">
        <v>1308</v>
      </c>
      <c r="B2653" s="64" t="s">
        <v>1419</v>
      </c>
      <c r="C2653" s="84"/>
      <c r="D2653" s="66" t="s">
        <v>1164</v>
      </c>
      <c r="E2653" s="67" t="s">
        <v>1164</v>
      </c>
      <c r="F2653" s="68" t="s">
        <v>1164</v>
      </c>
      <c r="G2653" s="96"/>
      <c r="H2653" s="69">
        <v>42962.743055555555</v>
      </c>
      <c r="I2653" s="69">
        <v>42972.556250000001</v>
      </c>
      <c r="J2653" s="64" t="s">
        <v>1385</v>
      </c>
      <c r="K2653" s="70">
        <f t="shared" si="114"/>
        <v>9.8131944444467081</v>
      </c>
      <c r="L2653" s="71">
        <f t="shared" si="115"/>
        <v>9.8131944444467081</v>
      </c>
      <c r="M2653" s="72">
        <f>NETWORKDAYS.INTL(DATE(YEAR(H2653),MONTH(I2653),DAY(H2653)),DATE(YEAR(I2653),MONTH(I2653),DAY(I2653)),1,[1]LISTAFERIADOS!$B$2:$B$194)</f>
        <v>9</v>
      </c>
      <c r="N2653" s="73" t="str">
        <f>CONCATENATE(HOUR(Tabela132[[#This Row],[DATA INICIO]]),":",MINUTE(Tabela132[[#This Row],[DATA INICIO]]))</f>
        <v>17:50</v>
      </c>
    </row>
    <row r="2654" spans="1:14" ht="89.25" hidden="1" x14ac:dyDescent="0.25">
      <c r="A2654" s="63" t="s">
        <v>1308</v>
      </c>
      <c r="B2654" s="64" t="s">
        <v>1419</v>
      </c>
      <c r="C2654" s="84"/>
      <c r="D2654" s="66" t="s">
        <v>1161</v>
      </c>
      <c r="E2654" s="67" t="s">
        <v>1161</v>
      </c>
      <c r="F2654" s="68" t="s">
        <v>1161</v>
      </c>
      <c r="G2654" s="96"/>
      <c r="H2654" s="69">
        <v>42972.556250000001</v>
      </c>
      <c r="I2654" s="69">
        <v>42975.789583333331</v>
      </c>
      <c r="J2654" s="64" t="s">
        <v>1428</v>
      </c>
      <c r="K2654" s="70">
        <f t="shared" si="114"/>
        <v>3.2333333333299379</v>
      </c>
      <c r="L2654" s="71">
        <f t="shared" si="115"/>
        <v>3.2333333333299379</v>
      </c>
      <c r="M2654" s="72">
        <f>NETWORKDAYS.INTL(DATE(YEAR(H2654),MONTH(I2654),DAY(H2654)),DATE(YEAR(I2654),MONTH(I2654),DAY(I2654)),1,[1]LISTAFERIADOS!$B$2:$B$194)</f>
        <v>2</v>
      </c>
      <c r="N2654" s="73" t="str">
        <f>CONCATENATE(HOUR(Tabela132[[#This Row],[DATA INICIO]]),":",MINUTE(Tabela132[[#This Row],[DATA INICIO]]))</f>
        <v>13:21</v>
      </c>
    </row>
    <row r="2655" spans="1:14" ht="89.25" hidden="1" x14ac:dyDescent="0.25">
      <c r="A2655" s="63" t="s">
        <v>1308</v>
      </c>
      <c r="B2655" s="64" t="s">
        <v>1419</v>
      </c>
      <c r="C2655" s="84"/>
      <c r="D2655" s="66" t="s">
        <v>1156</v>
      </c>
      <c r="E2655" s="67" t="s">
        <v>1156</v>
      </c>
      <c r="F2655" s="68" t="s">
        <v>1156</v>
      </c>
      <c r="G2655" s="96"/>
      <c r="H2655" s="69">
        <v>42975.789583333331</v>
      </c>
      <c r="I2655" s="69">
        <v>42976.696527777778</v>
      </c>
      <c r="J2655" s="64" t="s">
        <v>1429</v>
      </c>
      <c r="K2655" s="70">
        <f t="shared" si="114"/>
        <v>0.90694444444670808</v>
      </c>
      <c r="L2655" s="71">
        <f t="shared" si="115"/>
        <v>0.90694444444670808</v>
      </c>
      <c r="M2655" s="72">
        <f>NETWORKDAYS.INTL(DATE(YEAR(H2655),MONTH(I2655),DAY(H2655)),DATE(YEAR(I2655),MONTH(I2655),DAY(I2655)),1,[1]LISTAFERIADOS!$B$2:$B$194)</f>
        <v>2</v>
      </c>
      <c r="N2655" s="73" t="str">
        <f>CONCATENATE(HOUR(Tabela132[[#This Row],[DATA INICIO]]),":",MINUTE(Tabela132[[#This Row],[DATA INICIO]]))</f>
        <v>18:57</v>
      </c>
    </row>
    <row r="2656" spans="1:14" ht="51" hidden="1" x14ac:dyDescent="0.25">
      <c r="A2656" s="63" t="s">
        <v>1308</v>
      </c>
      <c r="B2656" s="64" t="s">
        <v>1419</v>
      </c>
      <c r="C2656" s="84"/>
      <c r="D2656" s="66" t="s">
        <v>1166</v>
      </c>
      <c r="E2656" s="67" t="s">
        <v>1166</v>
      </c>
      <c r="F2656" s="68" t="s">
        <v>1166</v>
      </c>
      <c r="G2656" s="96"/>
      <c r="H2656" s="69">
        <v>42976.696527777778</v>
      </c>
      <c r="I2656" s="69">
        <v>42977.553472222222</v>
      </c>
      <c r="J2656" s="64" t="s">
        <v>73</v>
      </c>
      <c r="K2656" s="70">
        <f t="shared" si="114"/>
        <v>0.85694444444379769</v>
      </c>
      <c r="L2656" s="71">
        <f t="shared" si="115"/>
        <v>0.85694444444379769</v>
      </c>
      <c r="M2656" s="72">
        <f>NETWORKDAYS.INTL(DATE(YEAR(H2656),MONTH(I2656),DAY(H2656)),DATE(YEAR(I2656),MONTH(I2656),DAY(I2656)),1,[1]LISTAFERIADOS!$B$2:$B$194)</f>
        <v>2</v>
      </c>
      <c r="N2656" s="73" t="str">
        <f>CONCATENATE(HOUR(Tabela132[[#This Row],[DATA INICIO]]),":",MINUTE(Tabela132[[#This Row],[DATA INICIO]]))</f>
        <v>16:43</v>
      </c>
    </row>
    <row r="2657" spans="1:14" ht="38.25" hidden="1" x14ac:dyDescent="0.25">
      <c r="A2657" s="63" t="s">
        <v>1308</v>
      </c>
      <c r="B2657" s="64" t="s">
        <v>1419</v>
      </c>
      <c r="C2657" s="84"/>
      <c r="D2657" s="66" t="s">
        <v>1155</v>
      </c>
      <c r="E2657" s="67" t="s">
        <v>1155</v>
      </c>
      <c r="F2657" s="68" t="s">
        <v>1155</v>
      </c>
      <c r="G2657" s="96"/>
      <c r="H2657" s="69">
        <v>42977.553472222222</v>
      </c>
      <c r="I2657" s="69">
        <v>42977.644444444442</v>
      </c>
      <c r="J2657" s="64" t="s">
        <v>98</v>
      </c>
      <c r="K2657" s="70">
        <f t="shared" si="114"/>
        <v>9.0972222220443655E-2</v>
      </c>
      <c r="L2657" s="71">
        <f t="shared" si="115"/>
        <v>9.0972222220443655E-2</v>
      </c>
      <c r="M2657" s="72">
        <f>NETWORKDAYS.INTL(DATE(YEAR(H2657),MONTH(I2657),DAY(H2657)),DATE(YEAR(I2657),MONTH(I2657),DAY(I2657)),1,[1]LISTAFERIADOS!$B$2:$B$194)</f>
        <v>1</v>
      </c>
      <c r="N2657" s="73" t="str">
        <f>CONCATENATE(HOUR(Tabela132[[#This Row],[DATA INICIO]]),":",MINUTE(Tabela132[[#This Row],[DATA INICIO]]))</f>
        <v>13:17</v>
      </c>
    </row>
    <row r="2658" spans="1:14" ht="38.25" hidden="1" x14ac:dyDescent="0.25">
      <c r="A2658" s="63" t="s">
        <v>1308</v>
      </c>
      <c r="B2658" s="64" t="s">
        <v>1419</v>
      </c>
      <c r="C2658" s="84"/>
      <c r="D2658" s="66" t="s">
        <v>1167</v>
      </c>
      <c r="E2658" s="67" t="s">
        <v>1167</v>
      </c>
      <c r="F2658" s="68" t="s">
        <v>1167</v>
      </c>
      <c r="G2658" s="96"/>
      <c r="H2658" s="69">
        <v>42977.644444444442</v>
      </c>
      <c r="I2658" s="69">
        <v>42977.655555555553</v>
      </c>
      <c r="J2658" s="64" t="s">
        <v>99</v>
      </c>
      <c r="K2658" s="70">
        <f t="shared" si="114"/>
        <v>1.1111111110949423E-2</v>
      </c>
      <c r="L2658" s="71">
        <f t="shared" si="115"/>
        <v>1.1111111110949423E-2</v>
      </c>
      <c r="M2658" s="72">
        <f>NETWORKDAYS.INTL(DATE(YEAR(H2658),MONTH(I2658),DAY(H2658)),DATE(YEAR(I2658),MONTH(I2658),DAY(I2658)),1,[1]LISTAFERIADOS!$B$2:$B$194)</f>
        <v>1</v>
      </c>
      <c r="N2658" s="73" t="str">
        <f>CONCATENATE(HOUR(Tabela132[[#This Row],[DATA INICIO]]),":",MINUTE(Tabela132[[#This Row],[DATA INICIO]]))</f>
        <v>15:28</v>
      </c>
    </row>
    <row r="2659" spans="1:14" ht="38.25" hidden="1" x14ac:dyDescent="0.25">
      <c r="A2659" s="63" t="s">
        <v>1308</v>
      </c>
      <c r="B2659" s="64" t="s">
        <v>1419</v>
      </c>
      <c r="C2659" s="84"/>
      <c r="D2659" s="66" t="s">
        <v>1171</v>
      </c>
      <c r="E2659" s="67" t="s">
        <v>1171</v>
      </c>
      <c r="F2659" s="68" t="s">
        <v>1171</v>
      </c>
      <c r="G2659" s="96"/>
      <c r="H2659" s="69">
        <v>42977.655555555553</v>
      </c>
      <c r="I2659" s="69">
        <v>42978.55</v>
      </c>
      <c r="J2659" s="64" t="s">
        <v>1241</v>
      </c>
      <c r="K2659" s="70">
        <f t="shared" si="114"/>
        <v>0.89444444444961846</v>
      </c>
      <c r="L2659" s="71">
        <f t="shared" si="115"/>
        <v>0.89444444444961846</v>
      </c>
      <c r="M2659" s="72">
        <f>NETWORKDAYS.INTL(DATE(YEAR(H2659),MONTH(I2659),DAY(H2659)),DATE(YEAR(I2659),MONTH(I2659),DAY(I2659)),1,[1]LISTAFERIADOS!$B$2:$B$194)</f>
        <v>2</v>
      </c>
      <c r="N2659" s="73" t="str">
        <f>CONCATENATE(HOUR(Tabela132[[#This Row],[DATA INICIO]]),":",MINUTE(Tabela132[[#This Row],[DATA INICIO]]))</f>
        <v>15:44</v>
      </c>
    </row>
    <row r="2660" spans="1:14" ht="38.25" hidden="1" x14ac:dyDescent="0.25">
      <c r="A2660" s="63" t="s">
        <v>1308</v>
      </c>
      <c r="B2660" s="64" t="s">
        <v>1432</v>
      </c>
      <c r="C2660" s="84"/>
      <c r="D2660" s="66" t="s">
        <v>1433</v>
      </c>
      <c r="E2660" s="67" t="s">
        <v>1433</v>
      </c>
      <c r="F2660" s="68" t="s">
        <v>1433</v>
      </c>
      <c r="G2660" s="97"/>
      <c r="H2660" s="69" t="s">
        <v>20</v>
      </c>
      <c r="I2660" s="69">
        <v>42860.739583333336</v>
      </c>
      <c r="J2660" s="64" t="s">
        <v>20</v>
      </c>
      <c r="K2660" s="70">
        <f t="shared" ref="K2660:K2687" si="116">IF(OR(H2660="-",I2660="-"),0,I2660-H2660)</f>
        <v>0</v>
      </c>
      <c r="L2660" s="71">
        <f t="shared" ref="L2660:L2687" si="117">K2660</f>
        <v>0</v>
      </c>
      <c r="M2660" s="72" t="e">
        <f>NETWORKDAYS.INTL(DATE(YEAR(H2660),MONTH(I2660),DAY(H2660)),DATE(YEAR(I2660),MONTH(I2660),DAY(I2660)),1,[1]LISTAFERIADOS!$B$2:$B$194)</f>
        <v>#VALUE!</v>
      </c>
      <c r="N2660" s="73" t="e">
        <f>CONCATENATE(HOUR(Tabela132[[#This Row],[DATA INICIO]]),":",MINUTE(Tabela132[[#This Row],[DATA INICIO]]))</f>
        <v>#VALUE!</v>
      </c>
    </row>
    <row r="2661" spans="1:14" ht="38.25" hidden="1" x14ac:dyDescent="0.25">
      <c r="A2661" s="63" t="s">
        <v>1308</v>
      </c>
      <c r="B2661" s="64" t="s">
        <v>1432</v>
      </c>
      <c r="C2661" s="84"/>
      <c r="D2661" s="66" t="s">
        <v>1310</v>
      </c>
      <c r="E2661" s="67" t="s">
        <v>1310</v>
      </c>
      <c r="F2661" s="12" t="s">
        <v>25</v>
      </c>
      <c r="G2661" s="97"/>
      <c r="H2661" s="69">
        <v>42860.739583333336</v>
      </c>
      <c r="I2661" s="69">
        <v>42864.783333333333</v>
      </c>
      <c r="J2661" s="64" t="s">
        <v>30</v>
      </c>
      <c r="K2661" s="70">
        <f t="shared" si="116"/>
        <v>4.0437499999970896</v>
      </c>
      <c r="L2661" s="71">
        <f t="shared" si="117"/>
        <v>4.0437499999970896</v>
      </c>
      <c r="M2661" s="72">
        <f>NETWORKDAYS.INTL(DATE(YEAR(H2661),MONTH(I2661),DAY(H2661)),DATE(YEAR(I2661),MONTH(I2661),DAY(I2661)),1,[1]LISTAFERIADOS!$B$2:$B$194)</f>
        <v>3</v>
      </c>
      <c r="N2661" s="73" t="str">
        <f>CONCATENATE(HOUR(Tabela132[[#This Row],[DATA INICIO]]),":",MINUTE(Tabela132[[#This Row],[DATA INICIO]]))</f>
        <v>17:45</v>
      </c>
    </row>
    <row r="2662" spans="1:14" ht="38.25" hidden="1" x14ac:dyDescent="0.25">
      <c r="A2662" s="63" t="s">
        <v>1308</v>
      </c>
      <c r="B2662" s="64" t="s">
        <v>1432</v>
      </c>
      <c r="C2662" s="84"/>
      <c r="D2662" s="66" t="s">
        <v>1210</v>
      </c>
      <c r="E2662" s="67" t="s">
        <v>1210</v>
      </c>
      <c r="F2662" s="12" t="s">
        <v>112</v>
      </c>
      <c r="G2662" s="97"/>
      <c r="H2662" s="69">
        <v>42864.783333333333</v>
      </c>
      <c r="I2662" s="69">
        <v>42865.469444444447</v>
      </c>
      <c r="J2662" s="64" t="s">
        <v>30</v>
      </c>
      <c r="K2662" s="70">
        <f t="shared" si="116"/>
        <v>0.68611111111385981</v>
      </c>
      <c r="L2662" s="71">
        <f t="shared" si="117"/>
        <v>0.68611111111385981</v>
      </c>
      <c r="M2662" s="72">
        <f>NETWORKDAYS.INTL(DATE(YEAR(H2662),MONTH(I2662),DAY(H2662)),DATE(YEAR(I2662),MONTH(I2662),DAY(I2662)),1,[1]LISTAFERIADOS!$B$2:$B$194)</f>
        <v>2</v>
      </c>
      <c r="N2662" s="73" t="str">
        <f>CONCATENATE(HOUR(Tabela132[[#This Row],[DATA INICIO]]),":",MINUTE(Tabela132[[#This Row],[DATA INICIO]]))</f>
        <v>18:48</v>
      </c>
    </row>
    <row r="2663" spans="1:14" ht="51" hidden="1" x14ac:dyDescent="0.25">
      <c r="A2663" s="63" t="s">
        <v>1308</v>
      </c>
      <c r="B2663" s="64" t="s">
        <v>1432</v>
      </c>
      <c r="C2663" s="84"/>
      <c r="D2663" s="66" t="s">
        <v>1149</v>
      </c>
      <c r="E2663" s="67" t="s">
        <v>1149</v>
      </c>
      <c r="F2663" s="12" t="s">
        <v>115</v>
      </c>
      <c r="G2663" s="97"/>
      <c r="H2663" s="69">
        <v>42865.469444444447</v>
      </c>
      <c r="I2663" s="69">
        <v>42878.739583333336</v>
      </c>
      <c r="J2663" s="64" t="s">
        <v>1434</v>
      </c>
      <c r="K2663" s="70">
        <f t="shared" si="116"/>
        <v>13.270138888889051</v>
      </c>
      <c r="L2663" s="71">
        <f t="shared" si="117"/>
        <v>13.270138888889051</v>
      </c>
      <c r="M2663" s="72">
        <f>NETWORKDAYS.INTL(DATE(YEAR(H2663),MONTH(I2663),DAY(H2663)),DATE(YEAR(I2663),MONTH(I2663),DAY(I2663)),1,[1]LISTAFERIADOS!$B$2:$B$194)</f>
        <v>10</v>
      </c>
      <c r="N2663" s="73" t="str">
        <f>CONCATENATE(HOUR(Tabela132[[#This Row],[DATA INICIO]]),":",MINUTE(Tabela132[[#This Row],[DATA INICIO]]))</f>
        <v>11:16</v>
      </c>
    </row>
    <row r="2664" spans="1:14" ht="102" hidden="1" x14ac:dyDescent="0.25">
      <c r="A2664" s="63" t="s">
        <v>1308</v>
      </c>
      <c r="B2664" s="64" t="s">
        <v>1432</v>
      </c>
      <c r="C2664" s="84"/>
      <c r="D2664" s="66" t="s">
        <v>1210</v>
      </c>
      <c r="E2664" s="67" t="s">
        <v>1210</v>
      </c>
      <c r="F2664" s="12" t="s">
        <v>112</v>
      </c>
      <c r="G2664" s="97"/>
      <c r="H2664" s="69">
        <v>42878.739583333336</v>
      </c>
      <c r="I2664" s="69">
        <v>42880.696527777778</v>
      </c>
      <c r="J2664" s="64" t="s">
        <v>1435</v>
      </c>
      <c r="K2664" s="70">
        <f t="shared" si="116"/>
        <v>1.9569444444423425</v>
      </c>
      <c r="L2664" s="71">
        <f t="shared" si="117"/>
        <v>1.9569444444423425</v>
      </c>
      <c r="M2664" s="72">
        <f>NETWORKDAYS.INTL(DATE(YEAR(H2664),MONTH(I2664),DAY(H2664)),DATE(YEAR(I2664),MONTH(I2664),DAY(I2664)),1,[1]LISTAFERIADOS!$B$2:$B$194)</f>
        <v>3</v>
      </c>
      <c r="N2664" s="73" t="str">
        <f>CONCATENATE(HOUR(Tabela132[[#This Row],[DATA INICIO]]),":",MINUTE(Tabela132[[#This Row],[DATA INICIO]]))</f>
        <v>17:45</v>
      </c>
    </row>
    <row r="2665" spans="1:14" ht="76.5" hidden="1" x14ac:dyDescent="0.25">
      <c r="A2665" s="63" t="s">
        <v>1308</v>
      </c>
      <c r="B2665" s="64" t="s">
        <v>1432</v>
      </c>
      <c r="C2665" s="84"/>
      <c r="D2665" s="66" t="s">
        <v>1310</v>
      </c>
      <c r="E2665" s="67" t="s">
        <v>1310</v>
      </c>
      <c r="F2665" s="12" t="s">
        <v>25</v>
      </c>
      <c r="G2665" s="97"/>
      <c r="H2665" s="69">
        <v>42880.696527777778</v>
      </c>
      <c r="I2665" s="69">
        <v>42913.709722222222</v>
      </c>
      <c r="J2665" s="64" t="s">
        <v>1436</v>
      </c>
      <c r="K2665" s="70">
        <f t="shared" si="116"/>
        <v>33.013194444443798</v>
      </c>
      <c r="L2665" s="71">
        <f t="shared" si="117"/>
        <v>33.013194444443798</v>
      </c>
      <c r="M2665" s="72">
        <f>NETWORKDAYS.INTL(DATE(YEAR(H2665),MONTH(I2665),DAY(H2665)),DATE(YEAR(I2665),MONTH(I2665),DAY(I2665)),1,[1]LISTAFERIADOS!$B$2:$B$194)</f>
        <v>2</v>
      </c>
      <c r="N2665" s="73" t="str">
        <f>CONCATENATE(HOUR(Tabela132[[#This Row],[DATA INICIO]]),":",MINUTE(Tabela132[[#This Row],[DATA INICIO]]))</f>
        <v>16:43</v>
      </c>
    </row>
    <row r="2666" spans="1:14" ht="38.25" hidden="1" x14ac:dyDescent="0.25">
      <c r="A2666" s="63" t="s">
        <v>1308</v>
      </c>
      <c r="B2666" s="64" t="s">
        <v>1432</v>
      </c>
      <c r="C2666" s="84"/>
      <c r="D2666" s="66" t="s">
        <v>1210</v>
      </c>
      <c r="E2666" s="67" t="s">
        <v>1210</v>
      </c>
      <c r="F2666" s="12" t="s">
        <v>112</v>
      </c>
      <c r="G2666" s="97"/>
      <c r="H2666" s="69">
        <v>42913.709722222222</v>
      </c>
      <c r="I2666" s="69">
        <v>42914.55</v>
      </c>
      <c r="J2666" s="64" t="s">
        <v>1063</v>
      </c>
      <c r="K2666" s="70">
        <f t="shared" si="116"/>
        <v>0.84027777778101154</v>
      </c>
      <c r="L2666" s="71">
        <f t="shared" si="117"/>
        <v>0.84027777778101154</v>
      </c>
      <c r="M2666" s="72">
        <f>NETWORKDAYS.INTL(DATE(YEAR(H2666),MONTH(I2666),DAY(H2666)),DATE(YEAR(I2666),MONTH(I2666),DAY(I2666)),1,[1]LISTAFERIADOS!$B$2:$B$194)</f>
        <v>2</v>
      </c>
      <c r="N2666" s="73" t="str">
        <f>CONCATENATE(HOUR(Tabela132[[#This Row],[DATA INICIO]]),":",MINUTE(Tabela132[[#This Row],[DATA INICIO]]))</f>
        <v>17:2</v>
      </c>
    </row>
    <row r="2667" spans="1:14" ht="38.25" hidden="1" x14ac:dyDescent="0.25">
      <c r="A2667" s="63" t="s">
        <v>1308</v>
      </c>
      <c r="B2667" s="64" t="s">
        <v>1432</v>
      </c>
      <c r="C2667" s="84"/>
      <c r="D2667" s="66" t="s">
        <v>1149</v>
      </c>
      <c r="E2667" s="67" t="s">
        <v>1149</v>
      </c>
      <c r="F2667" s="12" t="s">
        <v>115</v>
      </c>
      <c r="G2667" s="97"/>
      <c r="H2667" s="69">
        <v>42914.55</v>
      </c>
      <c r="I2667" s="69">
        <v>42920.720138888886</v>
      </c>
      <c r="J2667" s="64" t="s">
        <v>1234</v>
      </c>
      <c r="K2667" s="70">
        <f t="shared" si="116"/>
        <v>6.1701388888832298</v>
      </c>
      <c r="L2667" s="71">
        <f t="shared" si="117"/>
        <v>6.1701388888832298</v>
      </c>
      <c r="M2667" s="72">
        <f>NETWORKDAYS.INTL(DATE(YEAR(H2667),MONTH(I2667),DAY(H2667)),DATE(YEAR(I2667),MONTH(I2667),DAY(I2667)),1,[1]LISTAFERIADOS!$B$2:$B$194)</f>
        <v>-19</v>
      </c>
      <c r="N2667" s="73" t="str">
        <f>CONCATENATE(HOUR(Tabela132[[#This Row],[DATA INICIO]]),":",MINUTE(Tabela132[[#This Row],[DATA INICIO]]))</f>
        <v>13:12</v>
      </c>
    </row>
    <row r="2668" spans="1:14" ht="76.5" hidden="1" x14ac:dyDescent="0.25">
      <c r="A2668" s="63" t="s">
        <v>1308</v>
      </c>
      <c r="B2668" s="64" t="s">
        <v>1432</v>
      </c>
      <c r="C2668" s="84"/>
      <c r="D2668" s="66" t="s">
        <v>1210</v>
      </c>
      <c r="E2668" s="67" t="s">
        <v>1210</v>
      </c>
      <c r="F2668" s="12" t="s">
        <v>112</v>
      </c>
      <c r="G2668" s="97"/>
      <c r="H2668" s="69">
        <v>42920.720138888886</v>
      </c>
      <c r="I2668" s="69">
        <v>42920.736111111109</v>
      </c>
      <c r="J2668" s="64" t="s">
        <v>1437</v>
      </c>
      <c r="K2668" s="70">
        <f t="shared" si="116"/>
        <v>1.5972222223354038E-2</v>
      </c>
      <c r="L2668" s="71">
        <f t="shared" si="117"/>
        <v>1.5972222223354038E-2</v>
      </c>
      <c r="M2668" s="72">
        <f>NETWORKDAYS.INTL(DATE(YEAR(H2668),MONTH(I2668),DAY(H2668)),DATE(YEAR(I2668),MONTH(I2668),DAY(I2668)),1,[1]LISTAFERIADOS!$B$2:$B$194)</f>
        <v>1</v>
      </c>
      <c r="N2668" s="73" t="str">
        <f>CONCATENATE(HOUR(Tabela132[[#This Row],[DATA INICIO]]),":",MINUTE(Tabela132[[#This Row],[DATA INICIO]]))</f>
        <v>17:17</v>
      </c>
    </row>
    <row r="2669" spans="1:14" ht="38.25" hidden="1" x14ac:dyDescent="0.25">
      <c r="A2669" s="63" t="s">
        <v>1308</v>
      </c>
      <c r="B2669" s="64" t="s">
        <v>1432</v>
      </c>
      <c r="C2669" s="84"/>
      <c r="D2669" s="66" t="s">
        <v>1300</v>
      </c>
      <c r="E2669" s="67" t="s">
        <v>1300</v>
      </c>
      <c r="F2669" s="12" t="s">
        <v>25</v>
      </c>
      <c r="G2669" s="97"/>
      <c r="H2669" s="69">
        <v>42920.736111111109</v>
      </c>
      <c r="I2669" s="69">
        <v>42921.574305555558</v>
      </c>
      <c r="J2669" s="64" t="s">
        <v>32</v>
      </c>
      <c r="K2669" s="70">
        <f t="shared" si="116"/>
        <v>0.83819444444816327</v>
      </c>
      <c r="L2669" s="71">
        <f t="shared" si="117"/>
        <v>0.83819444444816327</v>
      </c>
      <c r="M2669" s="72">
        <f>NETWORKDAYS.INTL(DATE(YEAR(H2669),MONTH(I2669),DAY(H2669)),DATE(YEAR(I2669),MONTH(I2669),DAY(I2669)),1,[1]LISTAFERIADOS!$B$2:$B$194)</f>
        <v>2</v>
      </c>
      <c r="N2669" s="73" t="str">
        <f>CONCATENATE(HOUR(Tabela132[[#This Row],[DATA INICIO]]),":",MINUTE(Tabela132[[#This Row],[DATA INICIO]]))</f>
        <v>17:40</v>
      </c>
    </row>
    <row r="2670" spans="1:14" ht="51" hidden="1" x14ac:dyDescent="0.25">
      <c r="A2670" s="63" t="s">
        <v>1308</v>
      </c>
      <c r="B2670" s="64" t="s">
        <v>1432</v>
      </c>
      <c r="C2670" s="84"/>
      <c r="D2670" s="66" t="s">
        <v>1230</v>
      </c>
      <c r="E2670" s="67" t="s">
        <v>1230</v>
      </c>
      <c r="F2670" s="12" t="s">
        <v>112</v>
      </c>
      <c r="G2670" s="97"/>
      <c r="H2670" s="69">
        <v>42921.574305555558</v>
      </c>
      <c r="I2670" s="69">
        <v>42921.606944444444</v>
      </c>
      <c r="J2670" s="64" t="s">
        <v>1438</v>
      </c>
      <c r="K2670" s="70">
        <f t="shared" si="116"/>
        <v>3.2638888886140194E-2</v>
      </c>
      <c r="L2670" s="71">
        <f t="shared" si="117"/>
        <v>3.2638888886140194E-2</v>
      </c>
      <c r="M2670" s="72">
        <f>NETWORKDAYS.INTL(DATE(YEAR(H2670),MONTH(I2670),DAY(H2670)),DATE(YEAR(I2670),MONTH(I2670),DAY(I2670)),1,[1]LISTAFERIADOS!$B$2:$B$194)</f>
        <v>1</v>
      </c>
      <c r="N2670" s="73" t="str">
        <f>CONCATENATE(HOUR(Tabela132[[#This Row],[DATA INICIO]]),":",MINUTE(Tabela132[[#This Row],[DATA INICIO]]))</f>
        <v>13:47</v>
      </c>
    </row>
    <row r="2671" spans="1:14" ht="114.75" hidden="1" x14ac:dyDescent="0.25">
      <c r="A2671" s="63" t="s">
        <v>1308</v>
      </c>
      <c r="B2671" s="64" t="s">
        <v>1432</v>
      </c>
      <c r="C2671" s="84"/>
      <c r="D2671" s="66" t="s">
        <v>1154</v>
      </c>
      <c r="E2671" s="67" t="s">
        <v>1154</v>
      </c>
      <c r="F2671" s="12" t="s">
        <v>115</v>
      </c>
      <c r="G2671" s="97"/>
      <c r="H2671" s="69">
        <v>42921.606944444444</v>
      </c>
      <c r="I2671" s="69">
        <v>42922.686111111114</v>
      </c>
      <c r="J2671" s="64" t="s">
        <v>1379</v>
      </c>
      <c r="K2671" s="70">
        <f t="shared" si="116"/>
        <v>1.0791666666700621</v>
      </c>
      <c r="L2671" s="71">
        <f t="shared" si="117"/>
        <v>1.0791666666700621</v>
      </c>
      <c r="M2671" s="72">
        <f>NETWORKDAYS.INTL(DATE(YEAR(H2671),MONTH(I2671),DAY(H2671)),DATE(YEAR(I2671),MONTH(I2671),DAY(I2671)),1,[1]LISTAFERIADOS!$B$2:$B$194)</f>
        <v>2</v>
      </c>
      <c r="N2671" s="73" t="str">
        <f>CONCATENATE(HOUR(Tabela132[[#This Row],[DATA INICIO]]),":",MINUTE(Tabela132[[#This Row],[DATA INICIO]]))</f>
        <v>14:34</v>
      </c>
    </row>
    <row r="2672" spans="1:14" ht="127.5" hidden="1" x14ac:dyDescent="0.25">
      <c r="A2672" s="63" t="s">
        <v>1308</v>
      </c>
      <c r="B2672" s="64" t="s">
        <v>1432</v>
      </c>
      <c r="C2672" s="84"/>
      <c r="D2672" s="66" t="s">
        <v>1157</v>
      </c>
      <c r="E2672" s="67" t="s">
        <v>1157</v>
      </c>
      <c r="F2672" s="68" t="s">
        <v>1157</v>
      </c>
      <c r="G2672" s="97"/>
      <c r="H2672" s="69">
        <v>42922.686111111114</v>
      </c>
      <c r="I2672" s="69">
        <v>42922.712500000001</v>
      </c>
      <c r="J2672" s="64" t="s">
        <v>1439</v>
      </c>
      <c r="K2672" s="70">
        <f t="shared" si="116"/>
        <v>2.6388888887595385E-2</v>
      </c>
      <c r="L2672" s="71">
        <f t="shared" si="117"/>
        <v>2.6388888887595385E-2</v>
      </c>
      <c r="M2672" s="72">
        <f>NETWORKDAYS.INTL(DATE(YEAR(H2672),MONTH(I2672),DAY(H2672)),DATE(YEAR(I2672),MONTH(I2672),DAY(I2672)),1,[1]LISTAFERIADOS!$B$2:$B$194)</f>
        <v>1</v>
      </c>
      <c r="N2672" s="73" t="str">
        <f>CONCATENATE(HOUR(Tabela132[[#This Row],[DATA INICIO]]),":",MINUTE(Tabela132[[#This Row],[DATA INICIO]]))</f>
        <v>16:28</v>
      </c>
    </row>
    <row r="2673" spans="1:14" ht="63.75" hidden="1" x14ac:dyDescent="0.25">
      <c r="A2673" s="63" t="s">
        <v>1308</v>
      </c>
      <c r="B2673" s="64" t="s">
        <v>1432</v>
      </c>
      <c r="C2673" s="84"/>
      <c r="D2673" s="66" t="s">
        <v>1300</v>
      </c>
      <c r="E2673" s="67" t="s">
        <v>1300</v>
      </c>
      <c r="F2673" s="12" t="s">
        <v>25</v>
      </c>
      <c r="G2673" s="97"/>
      <c r="H2673" s="69">
        <v>42922.712500000001</v>
      </c>
      <c r="I2673" s="69">
        <v>42927.588194444441</v>
      </c>
      <c r="J2673" s="64" t="s">
        <v>1381</v>
      </c>
      <c r="K2673" s="70">
        <f t="shared" si="116"/>
        <v>4.8756944444394321</v>
      </c>
      <c r="L2673" s="71">
        <f t="shared" si="117"/>
        <v>4.8756944444394321</v>
      </c>
      <c r="M2673" s="72">
        <f>NETWORKDAYS.INTL(DATE(YEAR(H2673),MONTH(I2673),DAY(H2673)),DATE(YEAR(I2673),MONTH(I2673),DAY(I2673)),1,[1]LISTAFERIADOS!$B$2:$B$194)</f>
        <v>4</v>
      </c>
      <c r="N2673" s="73" t="str">
        <f>CONCATENATE(HOUR(Tabela132[[#This Row],[DATA INICIO]]),":",MINUTE(Tabela132[[#This Row],[DATA INICIO]]))</f>
        <v>17:6</v>
      </c>
    </row>
    <row r="2674" spans="1:14" ht="51" hidden="1" x14ac:dyDescent="0.25">
      <c r="A2674" s="63" t="s">
        <v>1308</v>
      </c>
      <c r="B2674" s="64" t="s">
        <v>1432</v>
      </c>
      <c r="C2674" s="84"/>
      <c r="D2674" s="66" t="s">
        <v>1230</v>
      </c>
      <c r="E2674" s="67" t="s">
        <v>1230</v>
      </c>
      <c r="F2674" s="12" t="s">
        <v>112</v>
      </c>
      <c r="G2674" s="97"/>
      <c r="H2674" s="69">
        <v>42927.588194444441</v>
      </c>
      <c r="I2674" s="69">
        <v>42927.646527777775</v>
      </c>
      <c r="J2674" s="64" t="s">
        <v>1440</v>
      </c>
      <c r="K2674" s="70">
        <f t="shared" si="116"/>
        <v>5.8333333334303461E-2</v>
      </c>
      <c r="L2674" s="71">
        <f t="shared" si="117"/>
        <v>5.8333333334303461E-2</v>
      </c>
      <c r="M2674" s="72">
        <f>NETWORKDAYS.INTL(DATE(YEAR(H2674),MONTH(I2674),DAY(H2674)),DATE(YEAR(I2674),MONTH(I2674),DAY(I2674)),1,[1]LISTAFERIADOS!$B$2:$B$194)</f>
        <v>1</v>
      </c>
      <c r="N2674" s="73" t="str">
        <f>CONCATENATE(HOUR(Tabela132[[#This Row],[DATA INICIO]]),":",MINUTE(Tabela132[[#This Row],[DATA INICIO]]))</f>
        <v>14:7</v>
      </c>
    </row>
    <row r="2675" spans="1:14" ht="102" hidden="1" x14ac:dyDescent="0.25">
      <c r="A2675" s="63" t="s">
        <v>1308</v>
      </c>
      <c r="B2675" s="64" t="s">
        <v>1432</v>
      </c>
      <c r="C2675" s="84"/>
      <c r="D2675" s="66" t="s">
        <v>1154</v>
      </c>
      <c r="E2675" s="67" t="s">
        <v>1154</v>
      </c>
      <c r="F2675" s="12" t="s">
        <v>115</v>
      </c>
      <c r="G2675" s="97"/>
      <c r="H2675" s="69">
        <v>42927.646527777775</v>
      </c>
      <c r="I2675" s="69">
        <v>42928.54583333333</v>
      </c>
      <c r="J2675" s="64" t="s">
        <v>1383</v>
      </c>
      <c r="K2675" s="70">
        <f t="shared" si="116"/>
        <v>0.89930555555474712</v>
      </c>
      <c r="L2675" s="71">
        <f t="shared" si="117"/>
        <v>0.89930555555474712</v>
      </c>
      <c r="M2675" s="72">
        <f>NETWORKDAYS.INTL(DATE(YEAR(H2675),MONTH(I2675),DAY(H2675)),DATE(YEAR(I2675),MONTH(I2675),DAY(I2675)),1,[1]LISTAFERIADOS!$B$2:$B$194)</f>
        <v>2</v>
      </c>
      <c r="N2675" s="73" t="str">
        <f>CONCATENATE(HOUR(Tabela132[[#This Row],[DATA INICIO]]),":",MINUTE(Tabela132[[#This Row],[DATA INICIO]]))</f>
        <v>15:31</v>
      </c>
    </row>
    <row r="2676" spans="1:14" ht="38.25" hidden="1" x14ac:dyDescent="0.25">
      <c r="A2676" s="63" t="s">
        <v>1308</v>
      </c>
      <c r="B2676" s="64" t="s">
        <v>1432</v>
      </c>
      <c r="C2676" s="84"/>
      <c r="D2676" s="66" t="s">
        <v>1157</v>
      </c>
      <c r="E2676" s="67" t="s">
        <v>1157</v>
      </c>
      <c r="F2676" s="68" t="s">
        <v>1157</v>
      </c>
      <c r="G2676" s="97"/>
      <c r="H2676" s="69">
        <v>42928.54583333333</v>
      </c>
      <c r="I2676" s="69">
        <v>42928.736805555556</v>
      </c>
      <c r="J2676" s="64" t="s">
        <v>1441</v>
      </c>
      <c r="K2676" s="70">
        <f t="shared" si="116"/>
        <v>0.19097222222626442</v>
      </c>
      <c r="L2676" s="71">
        <f t="shared" si="117"/>
        <v>0.19097222222626442</v>
      </c>
      <c r="M2676" s="72">
        <f>NETWORKDAYS.INTL(DATE(YEAR(H2676),MONTH(I2676),DAY(H2676)),DATE(YEAR(I2676),MONTH(I2676),DAY(I2676)),1,[1]LISTAFERIADOS!$B$2:$B$194)</f>
        <v>1</v>
      </c>
      <c r="N2676" s="73" t="str">
        <f>CONCATENATE(HOUR(Tabela132[[#This Row],[DATA INICIO]]),":",MINUTE(Tabela132[[#This Row],[DATA INICIO]]))</f>
        <v>13:6</v>
      </c>
    </row>
    <row r="2677" spans="1:14" ht="51" hidden="1" x14ac:dyDescent="0.25">
      <c r="A2677" s="63" t="s">
        <v>1308</v>
      </c>
      <c r="B2677" s="64" t="s">
        <v>1432</v>
      </c>
      <c r="C2677" s="84"/>
      <c r="D2677" s="66" t="s">
        <v>1167</v>
      </c>
      <c r="E2677" s="67" t="s">
        <v>1167</v>
      </c>
      <c r="F2677" s="68" t="s">
        <v>1167</v>
      </c>
      <c r="G2677" s="97"/>
      <c r="H2677" s="69">
        <v>42928.736805555556</v>
      </c>
      <c r="I2677" s="69">
        <v>42928.754861111112</v>
      </c>
      <c r="J2677" s="64" t="s">
        <v>46</v>
      </c>
      <c r="K2677" s="70">
        <f t="shared" si="116"/>
        <v>1.8055555556202307E-2</v>
      </c>
      <c r="L2677" s="71">
        <f t="shared" si="117"/>
        <v>1.8055555556202307E-2</v>
      </c>
      <c r="M2677" s="72">
        <f>NETWORKDAYS.INTL(DATE(YEAR(H2677),MONTH(I2677),DAY(H2677)),DATE(YEAR(I2677),MONTH(I2677),DAY(I2677)),1,[1]LISTAFERIADOS!$B$2:$B$194)</f>
        <v>1</v>
      </c>
      <c r="N2677" s="73" t="str">
        <f>CONCATENATE(HOUR(Tabela132[[#This Row],[DATA INICIO]]),":",MINUTE(Tabela132[[#This Row],[DATA INICIO]]))</f>
        <v>17:41</v>
      </c>
    </row>
    <row r="2678" spans="1:14" ht="51" hidden="1" x14ac:dyDescent="0.25">
      <c r="A2678" s="63" t="s">
        <v>1308</v>
      </c>
      <c r="B2678" s="64" t="s">
        <v>1432</v>
      </c>
      <c r="C2678" s="84"/>
      <c r="D2678" s="66" t="s">
        <v>1159</v>
      </c>
      <c r="E2678" s="67" t="s">
        <v>1159</v>
      </c>
      <c r="F2678" s="68" t="s">
        <v>1159</v>
      </c>
      <c r="G2678" s="97"/>
      <c r="H2678" s="69">
        <v>42928.754861111112</v>
      </c>
      <c r="I2678" s="69">
        <v>42928.807638888888</v>
      </c>
      <c r="J2678" s="64" t="s">
        <v>46</v>
      </c>
      <c r="K2678" s="70">
        <f t="shared" si="116"/>
        <v>5.2777777775190771E-2</v>
      </c>
      <c r="L2678" s="71">
        <f t="shared" si="117"/>
        <v>5.2777777775190771E-2</v>
      </c>
      <c r="M2678" s="72">
        <f>NETWORKDAYS.INTL(DATE(YEAR(H2678),MONTH(I2678),DAY(H2678)),DATE(YEAR(I2678),MONTH(I2678),DAY(I2678)),1,[1]LISTAFERIADOS!$B$2:$B$194)</f>
        <v>1</v>
      </c>
      <c r="N2678" s="73" t="str">
        <f>CONCATENATE(HOUR(Tabela132[[#This Row],[DATA INICIO]]),":",MINUTE(Tabela132[[#This Row],[DATA INICIO]]))</f>
        <v>18:7</v>
      </c>
    </row>
    <row r="2679" spans="1:14" ht="127.5" hidden="1" x14ac:dyDescent="0.25">
      <c r="A2679" s="63" t="s">
        <v>1308</v>
      </c>
      <c r="B2679" s="64" t="s">
        <v>1432</v>
      </c>
      <c r="C2679" s="84"/>
      <c r="D2679" s="66" t="s">
        <v>1161</v>
      </c>
      <c r="E2679" s="67" t="s">
        <v>1161</v>
      </c>
      <c r="F2679" s="68" t="s">
        <v>1161</v>
      </c>
      <c r="G2679" s="97"/>
      <c r="H2679" s="69">
        <v>42928.807638888888</v>
      </c>
      <c r="I2679" s="69">
        <v>42929.663194444445</v>
      </c>
      <c r="J2679" s="64" t="s">
        <v>160</v>
      </c>
      <c r="K2679" s="70">
        <f t="shared" si="116"/>
        <v>0.8555555555576575</v>
      </c>
      <c r="L2679" s="71">
        <f t="shared" si="117"/>
        <v>0.8555555555576575</v>
      </c>
      <c r="M2679" s="72">
        <f>NETWORKDAYS.INTL(DATE(YEAR(H2679),MONTH(I2679),DAY(H2679)),DATE(YEAR(I2679),MONTH(I2679),DAY(I2679)),1,[1]LISTAFERIADOS!$B$2:$B$194)</f>
        <v>2</v>
      </c>
      <c r="N2679" s="73" t="str">
        <f>CONCATENATE(HOUR(Tabela132[[#This Row],[DATA INICIO]]),":",MINUTE(Tabela132[[#This Row],[DATA INICIO]]))</f>
        <v>19:23</v>
      </c>
    </row>
    <row r="2680" spans="1:14" ht="63.75" hidden="1" x14ac:dyDescent="0.25">
      <c r="A2680" s="63" t="s">
        <v>1308</v>
      </c>
      <c r="B2680" s="64" t="s">
        <v>1432</v>
      </c>
      <c r="C2680" s="84"/>
      <c r="D2680" s="66" t="s">
        <v>1183</v>
      </c>
      <c r="E2680" s="67" t="s">
        <v>1183</v>
      </c>
      <c r="F2680" s="68" t="s">
        <v>1183</v>
      </c>
      <c r="G2680" s="97"/>
      <c r="H2680" s="69">
        <v>42929.663194444445</v>
      </c>
      <c r="I2680" s="69">
        <v>42934.48333333333</v>
      </c>
      <c r="J2680" s="64" t="s">
        <v>52</v>
      </c>
      <c r="K2680" s="70">
        <f t="shared" si="116"/>
        <v>4.820138888884685</v>
      </c>
      <c r="L2680" s="71">
        <f t="shared" si="117"/>
        <v>4.820138888884685</v>
      </c>
      <c r="M2680" s="72">
        <f>NETWORKDAYS.INTL(DATE(YEAR(H2680),MONTH(I2680),DAY(H2680)),DATE(YEAR(I2680),MONTH(I2680),DAY(I2680)),1,[1]LISTAFERIADOS!$B$2:$B$194)</f>
        <v>4</v>
      </c>
      <c r="N2680" s="73" t="str">
        <f>CONCATENATE(HOUR(Tabela132[[#This Row],[DATA INICIO]]),":",MINUTE(Tabela132[[#This Row],[DATA INICIO]]))</f>
        <v>15:55</v>
      </c>
    </row>
    <row r="2681" spans="1:14" ht="38.25" hidden="1" x14ac:dyDescent="0.25">
      <c r="A2681" s="63" t="s">
        <v>1308</v>
      </c>
      <c r="B2681" s="64" t="s">
        <v>1432</v>
      </c>
      <c r="C2681" s="84"/>
      <c r="D2681" s="66" t="s">
        <v>1164</v>
      </c>
      <c r="E2681" s="67" t="s">
        <v>1164</v>
      </c>
      <c r="F2681" s="68" t="s">
        <v>1164</v>
      </c>
      <c r="G2681" s="97"/>
      <c r="H2681" s="69">
        <v>42934.48333333333</v>
      </c>
      <c r="I2681" s="69">
        <v>42947.677777777775</v>
      </c>
      <c r="J2681" s="64" t="s">
        <v>1385</v>
      </c>
      <c r="K2681" s="70">
        <f t="shared" si="116"/>
        <v>13.194444444445253</v>
      </c>
      <c r="L2681" s="71">
        <f t="shared" si="117"/>
        <v>13.194444444445253</v>
      </c>
      <c r="M2681" s="72">
        <f>NETWORKDAYS.INTL(DATE(YEAR(H2681),MONTH(I2681),DAY(H2681)),DATE(YEAR(I2681),MONTH(I2681),DAY(I2681)),1,[1]LISTAFERIADOS!$B$2:$B$194)</f>
        <v>10</v>
      </c>
      <c r="N2681" s="73" t="str">
        <f>CONCATENATE(HOUR(Tabela132[[#This Row],[DATA INICIO]]),":",MINUTE(Tabela132[[#This Row],[DATA INICIO]]))</f>
        <v>11:36</v>
      </c>
    </row>
    <row r="2682" spans="1:14" ht="38.25" hidden="1" x14ac:dyDescent="0.25">
      <c r="A2682" s="63" t="s">
        <v>1308</v>
      </c>
      <c r="B2682" s="64" t="s">
        <v>1432</v>
      </c>
      <c r="C2682" s="84"/>
      <c r="D2682" s="66" t="s">
        <v>1161</v>
      </c>
      <c r="E2682" s="67" t="s">
        <v>1161</v>
      </c>
      <c r="F2682" s="68" t="s">
        <v>1161</v>
      </c>
      <c r="G2682" s="97"/>
      <c r="H2682" s="69">
        <v>42947.677777777775</v>
      </c>
      <c r="I2682" s="69">
        <v>42948.686805555553</v>
      </c>
      <c r="J2682" s="64" t="s">
        <v>949</v>
      </c>
      <c r="K2682" s="70">
        <f t="shared" si="116"/>
        <v>1.0090277777781012</v>
      </c>
      <c r="L2682" s="71">
        <f t="shared" si="117"/>
        <v>1.0090277777781012</v>
      </c>
      <c r="M2682" s="72">
        <f>NETWORKDAYS.INTL(DATE(YEAR(H2682),MONTH(I2682),DAY(H2682)),DATE(YEAR(I2682),MONTH(I2682),DAY(I2682)),1,[1]LISTAFERIADOS!$B$2:$B$194)</f>
        <v>-22</v>
      </c>
      <c r="N2682" s="73" t="str">
        <f>CONCATENATE(HOUR(Tabela132[[#This Row],[DATA INICIO]]),":",MINUTE(Tabela132[[#This Row],[DATA INICIO]]))</f>
        <v>16:16</v>
      </c>
    </row>
    <row r="2683" spans="1:14" ht="127.5" hidden="1" x14ac:dyDescent="0.25">
      <c r="A2683" s="63" t="s">
        <v>1308</v>
      </c>
      <c r="B2683" s="64" t="s">
        <v>1432</v>
      </c>
      <c r="C2683" s="84"/>
      <c r="D2683" s="66" t="s">
        <v>1156</v>
      </c>
      <c r="E2683" s="67" t="s">
        <v>1156</v>
      </c>
      <c r="F2683" s="68" t="s">
        <v>1156</v>
      </c>
      <c r="G2683" s="97"/>
      <c r="H2683" s="69">
        <v>42948.686805555553</v>
      </c>
      <c r="I2683" s="69">
        <v>42948.777083333334</v>
      </c>
      <c r="J2683" s="64" t="s">
        <v>1442</v>
      </c>
      <c r="K2683" s="70">
        <f t="shared" si="116"/>
        <v>9.0277777781011537E-2</v>
      </c>
      <c r="L2683" s="71">
        <f t="shared" si="117"/>
        <v>9.0277777781011537E-2</v>
      </c>
      <c r="M2683" s="72">
        <f>NETWORKDAYS.INTL(DATE(YEAR(H2683),MONTH(I2683),DAY(H2683)),DATE(YEAR(I2683),MONTH(I2683),DAY(I2683)),1,[1]LISTAFERIADOS!$B$2:$B$194)</f>
        <v>1</v>
      </c>
      <c r="N2683" s="73" t="str">
        <f>CONCATENATE(HOUR(Tabela132[[#This Row],[DATA INICIO]]),":",MINUTE(Tabela132[[#This Row],[DATA INICIO]]))</f>
        <v>16:29</v>
      </c>
    </row>
    <row r="2684" spans="1:14" ht="38.25" hidden="1" x14ac:dyDescent="0.25">
      <c r="A2684" s="63" t="s">
        <v>1308</v>
      </c>
      <c r="B2684" s="64" t="s">
        <v>1432</v>
      </c>
      <c r="C2684" s="84"/>
      <c r="D2684" s="66" t="s">
        <v>1166</v>
      </c>
      <c r="E2684" s="67" t="s">
        <v>1166</v>
      </c>
      <c r="F2684" s="68" t="s">
        <v>1166</v>
      </c>
      <c r="G2684" s="97"/>
      <c r="H2684" s="69">
        <v>42948.777083333334</v>
      </c>
      <c r="I2684" s="69">
        <v>42951.674305555556</v>
      </c>
      <c r="J2684" s="64" t="s">
        <v>71</v>
      </c>
      <c r="K2684" s="70">
        <f t="shared" si="116"/>
        <v>2.8972222222218988</v>
      </c>
      <c r="L2684" s="71">
        <f t="shared" si="117"/>
        <v>2.8972222222218988</v>
      </c>
      <c r="M2684" s="72">
        <f>NETWORKDAYS.INTL(DATE(YEAR(H2684),MONTH(I2684),DAY(H2684)),DATE(YEAR(I2684),MONTH(I2684),DAY(I2684)),1,[1]LISTAFERIADOS!$B$2:$B$194)</f>
        <v>4</v>
      </c>
      <c r="N2684" s="73" t="str">
        <f>CONCATENATE(HOUR(Tabela132[[#This Row],[DATA INICIO]]),":",MINUTE(Tabela132[[#This Row],[DATA INICIO]]))</f>
        <v>18:39</v>
      </c>
    </row>
    <row r="2685" spans="1:14" ht="38.25" hidden="1" x14ac:dyDescent="0.25">
      <c r="A2685" s="63" t="s">
        <v>1308</v>
      </c>
      <c r="B2685" s="64" t="s">
        <v>1432</v>
      </c>
      <c r="C2685" s="84"/>
      <c r="D2685" s="66" t="s">
        <v>1155</v>
      </c>
      <c r="E2685" s="67" t="s">
        <v>1155</v>
      </c>
      <c r="F2685" s="68" t="s">
        <v>1155</v>
      </c>
      <c r="G2685" s="97"/>
      <c r="H2685" s="69">
        <v>42951.674305555556</v>
      </c>
      <c r="I2685" s="69">
        <v>42954.379861111112</v>
      </c>
      <c r="J2685" s="64" t="s">
        <v>167</v>
      </c>
      <c r="K2685" s="70">
        <f t="shared" si="116"/>
        <v>2.7055555555562023</v>
      </c>
      <c r="L2685" s="71">
        <f t="shared" si="117"/>
        <v>2.7055555555562023</v>
      </c>
      <c r="M2685" s="72">
        <f>NETWORKDAYS.INTL(DATE(YEAR(H2685),MONTH(I2685),DAY(H2685)),DATE(YEAR(I2685),MONTH(I2685),DAY(I2685)),1,[1]LISTAFERIADOS!$B$2:$B$194)</f>
        <v>2</v>
      </c>
      <c r="N2685" s="73" t="str">
        <f>CONCATENATE(HOUR(Tabela132[[#This Row],[DATA INICIO]]),":",MINUTE(Tabela132[[#This Row],[DATA INICIO]]))</f>
        <v>16:11</v>
      </c>
    </row>
    <row r="2686" spans="1:14" ht="38.25" hidden="1" x14ac:dyDescent="0.25">
      <c r="A2686" s="63" t="s">
        <v>1308</v>
      </c>
      <c r="B2686" s="64" t="s">
        <v>1432</v>
      </c>
      <c r="C2686" s="84"/>
      <c r="D2686" s="66" t="s">
        <v>1167</v>
      </c>
      <c r="E2686" s="67" t="s">
        <v>1167</v>
      </c>
      <c r="F2686" s="68" t="s">
        <v>1167</v>
      </c>
      <c r="G2686" s="97"/>
      <c r="H2686" s="69">
        <v>42954.379861111112</v>
      </c>
      <c r="I2686" s="69">
        <v>42954.618750000001</v>
      </c>
      <c r="J2686" s="64" t="s">
        <v>75</v>
      </c>
      <c r="K2686" s="70">
        <f t="shared" si="116"/>
        <v>0.23888888888905058</v>
      </c>
      <c r="L2686" s="71">
        <f t="shared" si="117"/>
        <v>0.23888888888905058</v>
      </c>
      <c r="M2686" s="72">
        <f>NETWORKDAYS.INTL(DATE(YEAR(H2686),MONTH(I2686),DAY(H2686)),DATE(YEAR(I2686),MONTH(I2686),DAY(I2686)),1,[1]LISTAFERIADOS!$B$2:$B$194)</f>
        <v>1</v>
      </c>
      <c r="N2686" s="73" t="str">
        <f>CONCATENATE(HOUR(Tabela132[[#This Row],[DATA INICIO]]),":",MINUTE(Tabela132[[#This Row],[DATA INICIO]]))</f>
        <v>9:7</v>
      </c>
    </row>
    <row r="2687" spans="1:14" ht="38.25" hidden="1" x14ac:dyDescent="0.25">
      <c r="A2687" s="63" t="s">
        <v>1308</v>
      </c>
      <c r="B2687" s="64" t="s">
        <v>1432</v>
      </c>
      <c r="C2687" s="84"/>
      <c r="D2687" s="66" t="s">
        <v>1171</v>
      </c>
      <c r="E2687" s="67" t="s">
        <v>1171</v>
      </c>
      <c r="F2687" s="68" t="s">
        <v>1171</v>
      </c>
      <c r="G2687" s="97"/>
      <c r="H2687" s="69">
        <v>42954.618750000001</v>
      </c>
      <c r="I2687" s="69">
        <v>42954.710416666669</v>
      </c>
      <c r="J2687" s="64" t="s">
        <v>299</v>
      </c>
      <c r="K2687" s="70">
        <f t="shared" si="116"/>
        <v>9.1666666667151731E-2</v>
      </c>
      <c r="L2687" s="71">
        <f t="shared" si="117"/>
        <v>9.1666666667151731E-2</v>
      </c>
      <c r="M2687" s="72">
        <f>NETWORKDAYS.INTL(DATE(YEAR(H2687),MONTH(I2687),DAY(H2687)),DATE(YEAR(I2687),MONTH(I2687),DAY(I2687)),1,[1]LISTAFERIADOS!$B$2:$B$194)</f>
        <v>1</v>
      </c>
      <c r="N2687" s="73" t="str">
        <f>CONCATENATE(HOUR(Tabela132[[#This Row],[DATA INICIO]]),":",MINUTE(Tabela132[[#This Row],[DATA INICIO]]))</f>
        <v>14:51</v>
      </c>
    </row>
    <row r="2688" spans="1:14" ht="38.25" hidden="1" x14ac:dyDescent="0.25">
      <c r="A2688" s="63" t="s">
        <v>1308</v>
      </c>
      <c r="B2688" s="64" t="s">
        <v>1443</v>
      </c>
      <c r="C2688" s="84"/>
      <c r="D2688" s="66" t="s">
        <v>1444</v>
      </c>
      <c r="E2688" s="67" t="s">
        <v>1444</v>
      </c>
      <c r="F2688" s="68" t="s">
        <v>1444</v>
      </c>
      <c r="G2688" s="98"/>
      <c r="H2688" s="69" t="s">
        <v>20</v>
      </c>
      <c r="I2688" s="69">
        <v>42873.81527777778</v>
      </c>
      <c r="J2688" s="64" t="s">
        <v>20</v>
      </c>
      <c r="K2688" s="70">
        <f t="shared" ref="K2688:K2717" si="118">IF(OR(H2688="-",I2688="-"),0,I2688-H2688)</f>
        <v>0</v>
      </c>
      <c r="L2688" s="71">
        <f t="shared" ref="L2688:L2717" si="119">K2688</f>
        <v>0</v>
      </c>
      <c r="M2688" s="72" t="e">
        <f>NETWORKDAYS.INTL(DATE(YEAR(H2688),MONTH(I2688),DAY(H2688)),DATE(YEAR(I2688),MONTH(I2688),DAY(I2688)),1,[1]LISTAFERIADOS!$B$2:$B$194)</f>
        <v>#VALUE!</v>
      </c>
      <c r="N2688" s="73" t="e">
        <f>CONCATENATE(HOUR(Tabela132[[#This Row],[DATA INICIO]]),":",MINUTE(Tabela132[[#This Row],[DATA INICIO]]))</f>
        <v>#VALUE!</v>
      </c>
    </row>
    <row r="2689" spans="1:14" ht="114.75" hidden="1" x14ac:dyDescent="0.25">
      <c r="A2689" s="63" t="s">
        <v>1308</v>
      </c>
      <c r="B2689" s="64" t="s">
        <v>1443</v>
      </c>
      <c r="C2689" s="84"/>
      <c r="D2689" s="66" t="s">
        <v>1310</v>
      </c>
      <c r="E2689" s="67" t="s">
        <v>1310</v>
      </c>
      <c r="F2689" s="12" t="s">
        <v>25</v>
      </c>
      <c r="G2689" s="98"/>
      <c r="H2689" s="69">
        <v>42873.81527777778</v>
      </c>
      <c r="I2689" s="69">
        <v>42879.720833333333</v>
      </c>
      <c r="J2689" s="64" t="s">
        <v>1445</v>
      </c>
      <c r="K2689" s="70">
        <f t="shared" si="118"/>
        <v>5.9055555555532919</v>
      </c>
      <c r="L2689" s="71">
        <f t="shared" si="119"/>
        <v>5.9055555555532919</v>
      </c>
      <c r="M2689" s="72">
        <f>NETWORKDAYS.INTL(DATE(YEAR(H2689),MONTH(I2689),DAY(H2689)),DATE(YEAR(I2689),MONTH(I2689),DAY(I2689)),1,[1]LISTAFERIADOS!$B$2:$B$194)</f>
        <v>5</v>
      </c>
      <c r="N2689" s="73" t="str">
        <f>CONCATENATE(HOUR(Tabela132[[#This Row],[DATA INICIO]]),":",MINUTE(Tabela132[[#This Row],[DATA INICIO]]))</f>
        <v>19:34</v>
      </c>
    </row>
    <row r="2690" spans="1:14" ht="38.25" hidden="1" x14ac:dyDescent="0.25">
      <c r="A2690" s="63" t="s">
        <v>1308</v>
      </c>
      <c r="B2690" s="64" t="s">
        <v>1443</v>
      </c>
      <c r="C2690" s="84"/>
      <c r="D2690" s="66" t="s">
        <v>1210</v>
      </c>
      <c r="E2690" s="67" t="s">
        <v>1210</v>
      </c>
      <c r="F2690" s="12" t="s">
        <v>112</v>
      </c>
      <c r="G2690" s="98"/>
      <c r="H2690" s="69">
        <v>42879.720833333333</v>
      </c>
      <c r="I2690" s="69">
        <v>42880.703472222223</v>
      </c>
      <c r="J2690" s="64" t="s">
        <v>30</v>
      </c>
      <c r="K2690" s="70">
        <f t="shared" si="118"/>
        <v>0.98263888889050577</v>
      </c>
      <c r="L2690" s="71">
        <f t="shared" si="119"/>
        <v>0.98263888889050577</v>
      </c>
      <c r="M2690" s="72">
        <f>NETWORKDAYS.INTL(DATE(YEAR(H2690),MONTH(I2690),DAY(H2690)),DATE(YEAR(I2690),MONTH(I2690),DAY(I2690)),1,[1]LISTAFERIADOS!$B$2:$B$194)</f>
        <v>2</v>
      </c>
      <c r="N2690" s="73" t="str">
        <f>CONCATENATE(HOUR(Tabela132[[#This Row],[DATA INICIO]]),":",MINUTE(Tabela132[[#This Row],[DATA INICIO]]))</f>
        <v>17:18</v>
      </c>
    </row>
    <row r="2691" spans="1:14" ht="38.25" hidden="1" x14ac:dyDescent="0.25">
      <c r="A2691" s="63" t="s">
        <v>1308</v>
      </c>
      <c r="B2691" s="64" t="s">
        <v>1443</v>
      </c>
      <c r="C2691" s="84"/>
      <c r="D2691" s="66" t="s">
        <v>1310</v>
      </c>
      <c r="E2691" s="67" t="s">
        <v>1310</v>
      </c>
      <c r="F2691" s="12" t="s">
        <v>25</v>
      </c>
      <c r="G2691" s="98"/>
      <c r="H2691" s="69">
        <v>42880.703472222223</v>
      </c>
      <c r="I2691" s="69">
        <v>42914.714583333334</v>
      </c>
      <c r="J2691" s="64" t="s">
        <v>32</v>
      </c>
      <c r="K2691" s="70">
        <f t="shared" si="118"/>
        <v>34.011111111110949</v>
      </c>
      <c r="L2691" s="71">
        <f t="shared" si="119"/>
        <v>34.011111111110949</v>
      </c>
      <c r="M2691" s="72">
        <f>NETWORKDAYS.INTL(DATE(YEAR(H2691),MONTH(I2691),DAY(H2691)),DATE(YEAR(I2691),MONTH(I2691),DAY(I2691)),1,[1]LISTAFERIADOS!$B$2:$B$194)</f>
        <v>3</v>
      </c>
      <c r="N2691" s="73" t="str">
        <f>CONCATENATE(HOUR(Tabela132[[#This Row],[DATA INICIO]]),":",MINUTE(Tabela132[[#This Row],[DATA INICIO]]))</f>
        <v>16:53</v>
      </c>
    </row>
    <row r="2692" spans="1:14" ht="38.25" hidden="1" x14ac:dyDescent="0.25">
      <c r="A2692" s="63" t="s">
        <v>1308</v>
      </c>
      <c r="B2692" s="64" t="s">
        <v>1443</v>
      </c>
      <c r="C2692" s="84"/>
      <c r="D2692" s="66" t="s">
        <v>1210</v>
      </c>
      <c r="E2692" s="67" t="s">
        <v>1210</v>
      </c>
      <c r="F2692" s="12" t="s">
        <v>112</v>
      </c>
      <c r="G2692" s="98"/>
      <c r="H2692" s="69">
        <v>42914.714583333334</v>
      </c>
      <c r="I2692" s="69">
        <v>42920.740972222222</v>
      </c>
      <c r="J2692" s="64" t="s">
        <v>1301</v>
      </c>
      <c r="K2692" s="70">
        <f t="shared" si="118"/>
        <v>6.0263888888875954</v>
      </c>
      <c r="L2692" s="71">
        <f t="shared" si="119"/>
        <v>6.0263888888875954</v>
      </c>
      <c r="M2692" s="72">
        <f>NETWORKDAYS.INTL(DATE(YEAR(H2692),MONTH(I2692),DAY(H2692)),DATE(YEAR(I2692),MONTH(I2692),DAY(I2692)),1,[1]LISTAFERIADOS!$B$2:$B$194)</f>
        <v>-19</v>
      </c>
      <c r="N2692" s="73" t="str">
        <f>CONCATENATE(HOUR(Tabela132[[#This Row],[DATA INICIO]]),":",MINUTE(Tabela132[[#This Row],[DATA INICIO]]))</f>
        <v>17:9</v>
      </c>
    </row>
    <row r="2693" spans="1:14" ht="38.25" hidden="1" x14ac:dyDescent="0.25">
      <c r="A2693" s="63" t="s">
        <v>1308</v>
      </c>
      <c r="B2693" s="64" t="s">
        <v>1443</v>
      </c>
      <c r="C2693" s="84"/>
      <c r="D2693" s="66" t="s">
        <v>1310</v>
      </c>
      <c r="E2693" s="67" t="s">
        <v>1310</v>
      </c>
      <c r="F2693" s="12" t="s">
        <v>25</v>
      </c>
      <c r="G2693" s="98"/>
      <c r="H2693" s="69">
        <v>42920.740972222222</v>
      </c>
      <c r="I2693" s="69">
        <v>42922.541666666664</v>
      </c>
      <c r="J2693" s="64" t="s">
        <v>156</v>
      </c>
      <c r="K2693" s="70">
        <f t="shared" si="118"/>
        <v>1.8006944444423425</v>
      </c>
      <c r="L2693" s="71">
        <f t="shared" si="119"/>
        <v>1.8006944444423425</v>
      </c>
      <c r="M2693" s="72">
        <f>NETWORKDAYS.INTL(DATE(YEAR(H2693),MONTH(I2693),DAY(H2693)),DATE(YEAR(I2693),MONTH(I2693),DAY(I2693)),1,[1]LISTAFERIADOS!$B$2:$B$194)</f>
        <v>3</v>
      </c>
      <c r="N2693" s="73" t="str">
        <f>CONCATENATE(HOUR(Tabela132[[#This Row],[DATA INICIO]]),":",MINUTE(Tabela132[[#This Row],[DATA INICIO]]))</f>
        <v>17:47</v>
      </c>
    </row>
    <row r="2694" spans="1:14" ht="38.25" hidden="1" x14ac:dyDescent="0.25">
      <c r="A2694" s="63" t="s">
        <v>1308</v>
      </c>
      <c r="B2694" s="64" t="s">
        <v>1443</v>
      </c>
      <c r="C2694" s="84"/>
      <c r="D2694" s="66" t="s">
        <v>1210</v>
      </c>
      <c r="E2694" s="67" t="s">
        <v>1210</v>
      </c>
      <c r="F2694" s="12" t="s">
        <v>112</v>
      </c>
      <c r="G2694" s="98"/>
      <c r="H2694" s="69">
        <v>42922.541666666664</v>
      </c>
      <c r="I2694" s="69">
        <v>42923.647222222222</v>
      </c>
      <c r="J2694" s="64" t="s">
        <v>1446</v>
      </c>
      <c r="K2694" s="70">
        <f t="shared" si="118"/>
        <v>1.1055555555576575</v>
      </c>
      <c r="L2694" s="71">
        <f t="shared" si="119"/>
        <v>1.1055555555576575</v>
      </c>
      <c r="M2694" s="72">
        <f>NETWORKDAYS.INTL(DATE(YEAR(H2694),MONTH(I2694),DAY(H2694)),DATE(YEAR(I2694),MONTH(I2694),DAY(I2694)),1,[1]LISTAFERIADOS!$B$2:$B$194)</f>
        <v>2</v>
      </c>
      <c r="N2694" s="73" t="str">
        <f>CONCATENATE(HOUR(Tabela132[[#This Row],[DATA INICIO]]),":",MINUTE(Tabela132[[#This Row],[DATA INICIO]]))</f>
        <v>13:0</v>
      </c>
    </row>
    <row r="2695" spans="1:14" ht="38.25" hidden="1" x14ac:dyDescent="0.25">
      <c r="A2695" s="63" t="s">
        <v>1308</v>
      </c>
      <c r="B2695" s="64" t="s">
        <v>1443</v>
      </c>
      <c r="C2695" s="84"/>
      <c r="D2695" s="66" t="s">
        <v>1310</v>
      </c>
      <c r="E2695" s="67" t="s">
        <v>1310</v>
      </c>
      <c r="F2695" s="12" t="s">
        <v>25</v>
      </c>
      <c r="G2695" s="98"/>
      <c r="H2695" s="69">
        <v>42923.647222222222</v>
      </c>
      <c r="I2695" s="69">
        <v>42927.627083333333</v>
      </c>
      <c r="J2695" s="64" t="s">
        <v>32</v>
      </c>
      <c r="K2695" s="70">
        <f t="shared" si="118"/>
        <v>3.9798611111109494</v>
      </c>
      <c r="L2695" s="71">
        <f t="shared" si="119"/>
        <v>3.9798611111109494</v>
      </c>
      <c r="M2695" s="72">
        <f>NETWORKDAYS.INTL(DATE(YEAR(H2695),MONTH(I2695),DAY(H2695)),DATE(YEAR(I2695),MONTH(I2695),DAY(I2695)),1,[1]LISTAFERIADOS!$B$2:$B$194)</f>
        <v>3</v>
      </c>
      <c r="N2695" s="73" t="str">
        <f>CONCATENATE(HOUR(Tabela132[[#This Row],[DATA INICIO]]),":",MINUTE(Tabela132[[#This Row],[DATA INICIO]]))</f>
        <v>15:32</v>
      </c>
    </row>
    <row r="2696" spans="1:14" ht="38.25" hidden="1" x14ac:dyDescent="0.25">
      <c r="A2696" s="63" t="s">
        <v>1308</v>
      </c>
      <c r="B2696" s="64" t="s">
        <v>1443</v>
      </c>
      <c r="C2696" s="84"/>
      <c r="D2696" s="66" t="s">
        <v>1210</v>
      </c>
      <c r="E2696" s="67" t="s">
        <v>1210</v>
      </c>
      <c r="F2696" s="12" t="s">
        <v>112</v>
      </c>
      <c r="G2696" s="98"/>
      <c r="H2696" s="69">
        <v>42927.627083333333</v>
      </c>
      <c r="I2696" s="69">
        <v>42927.655555555553</v>
      </c>
      <c r="J2696" s="64" t="s">
        <v>1447</v>
      </c>
      <c r="K2696" s="70">
        <f t="shared" si="118"/>
        <v>2.8472222220443655E-2</v>
      </c>
      <c r="L2696" s="71">
        <f t="shared" si="119"/>
        <v>2.8472222220443655E-2</v>
      </c>
      <c r="M2696" s="72">
        <f>NETWORKDAYS.INTL(DATE(YEAR(H2696),MONTH(I2696),DAY(H2696)),DATE(YEAR(I2696),MONTH(I2696),DAY(I2696)),1,[1]LISTAFERIADOS!$B$2:$B$194)</f>
        <v>1</v>
      </c>
      <c r="N2696" s="73" t="str">
        <f>CONCATENATE(HOUR(Tabela132[[#This Row],[DATA INICIO]]),":",MINUTE(Tabela132[[#This Row],[DATA INICIO]]))</f>
        <v>15:3</v>
      </c>
    </row>
    <row r="2697" spans="1:14" ht="102" hidden="1" x14ac:dyDescent="0.25">
      <c r="A2697" s="63" t="s">
        <v>1308</v>
      </c>
      <c r="B2697" s="64" t="s">
        <v>1443</v>
      </c>
      <c r="C2697" s="84"/>
      <c r="D2697" s="66" t="s">
        <v>1154</v>
      </c>
      <c r="E2697" s="67" t="s">
        <v>1154</v>
      </c>
      <c r="F2697" s="12" t="s">
        <v>115</v>
      </c>
      <c r="G2697" s="98"/>
      <c r="H2697" s="69">
        <v>42927.655555555553</v>
      </c>
      <c r="I2697" s="69">
        <v>42928.59375</v>
      </c>
      <c r="J2697" s="64" t="s">
        <v>1383</v>
      </c>
      <c r="K2697" s="70">
        <f t="shared" si="118"/>
        <v>0.93819444444670808</v>
      </c>
      <c r="L2697" s="71">
        <f t="shared" si="119"/>
        <v>0.93819444444670808</v>
      </c>
      <c r="M2697" s="72">
        <f>NETWORKDAYS.INTL(DATE(YEAR(H2697),MONTH(I2697),DAY(H2697)),DATE(YEAR(I2697),MONTH(I2697),DAY(I2697)),1,[1]LISTAFERIADOS!$B$2:$B$194)</f>
        <v>2</v>
      </c>
      <c r="N2697" s="73" t="str">
        <f>CONCATENATE(HOUR(Tabela132[[#This Row],[DATA INICIO]]),":",MINUTE(Tabela132[[#This Row],[DATA INICIO]]))</f>
        <v>15:44</v>
      </c>
    </row>
    <row r="2698" spans="1:14" ht="38.25" hidden="1" x14ac:dyDescent="0.25">
      <c r="A2698" s="63" t="s">
        <v>1308</v>
      </c>
      <c r="B2698" s="64" t="s">
        <v>1443</v>
      </c>
      <c r="C2698" s="84"/>
      <c r="D2698" s="66" t="s">
        <v>1157</v>
      </c>
      <c r="E2698" s="67" t="s">
        <v>1157</v>
      </c>
      <c r="F2698" s="68" t="s">
        <v>1157</v>
      </c>
      <c r="G2698" s="98"/>
      <c r="H2698" s="69">
        <v>42928.59375</v>
      </c>
      <c r="I2698" s="69">
        <v>42929.693749999999</v>
      </c>
      <c r="J2698" s="64" t="s">
        <v>1441</v>
      </c>
      <c r="K2698" s="70">
        <f t="shared" si="118"/>
        <v>1.0999999999985448</v>
      </c>
      <c r="L2698" s="71">
        <f t="shared" si="119"/>
        <v>1.0999999999985448</v>
      </c>
      <c r="M2698" s="72">
        <f>NETWORKDAYS.INTL(DATE(YEAR(H2698),MONTH(I2698),DAY(H2698)),DATE(YEAR(I2698),MONTH(I2698),DAY(I2698)),1,[1]LISTAFERIADOS!$B$2:$B$194)</f>
        <v>2</v>
      </c>
      <c r="N2698" s="73" t="str">
        <f>CONCATENATE(HOUR(Tabela132[[#This Row],[DATA INICIO]]),":",MINUTE(Tabela132[[#This Row],[DATA INICIO]]))</f>
        <v>14:15</v>
      </c>
    </row>
    <row r="2699" spans="1:14" ht="38.25" hidden="1" x14ac:dyDescent="0.25">
      <c r="A2699" s="63" t="s">
        <v>1308</v>
      </c>
      <c r="B2699" s="64" t="s">
        <v>1443</v>
      </c>
      <c r="C2699" s="84"/>
      <c r="D2699" s="66" t="s">
        <v>1167</v>
      </c>
      <c r="E2699" s="67" t="s">
        <v>1167</v>
      </c>
      <c r="F2699" s="68" t="s">
        <v>1167</v>
      </c>
      <c r="G2699" s="98"/>
      <c r="H2699" s="69">
        <v>42929.693749999999</v>
      </c>
      <c r="I2699" s="69">
        <v>42929.73333333333</v>
      </c>
      <c r="J2699" s="64" t="s">
        <v>468</v>
      </c>
      <c r="K2699" s="70">
        <f t="shared" si="118"/>
        <v>3.9583333331393078E-2</v>
      </c>
      <c r="L2699" s="71">
        <f t="shared" si="119"/>
        <v>3.9583333331393078E-2</v>
      </c>
      <c r="M2699" s="72">
        <f>NETWORKDAYS.INTL(DATE(YEAR(H2699),MONTH(I2699),DAY(H2699)),DATE(YEAR(I2699),MONTH(I2699),DAY(I2699)),1,[1]LISTAFERIADOS!$B$2:$B$194)</f>
        <v>1</v>
      </c>
      <c r="N2699" s="73" t="str">
        <f>CONCATENATE(HOUR(Tabela132[[#This Row],[DATA INICIO]]),":",MINUTE(Tabela132[[#This Row],[DATA INICIO]]))</f>
        <v>16:39</v>
      </c>
    </row>
    <row r="2700" spans="1:14" ht="51" hidden="1" x14ac:dyDescent="0.25">
      <c r="A2700" s="63" t="s">
        <v>1308</v>
      </c>
      <c r="B2700" s="64" t="s">
        <v>1443</v>
      </c>
      <c r="C2700" s="84"/>
      <c r="D2700" s="66" t="s">
        <v>1159</v>
      </c>
      <c r="E2700" s="67" t="s">
        <v>1159</v>
      </c>
      <c r="F2700" s="68" t="s">
        <v>1159</v>
      </c>
      <c r="G2700" s="98"/>
      <c r="H2700" s="69">
        <v>42929.73333333333</v>
      </c>
      <c r="I2700" s="69">
        <v>42929.779166666667</v>
      </c>
      <c r="J2700" s="64" t="s">
        <v>46</v>
      </c>
      <c r="K2700" s="70">
        <f t="shared" si="118"/>
        <v>4.5833333337213844E-2</v>
      </c>
      <c r="L2700" s="71">
        <f t="shared" si="119"/>
        <v>4.5833333337213844E-2</v>
      </c>
      <c r="M2700" s="72">
        <f>NETWORKDAYS.INTL(DATE(YEAR(H2700),MONTH(I2700),DAY(H2700)),DATE(YEAR(I2700),MONTH(I2700),DAY(I2700)),1,[1]LISTAFERIADOS!$B$2:$B$194)</f>
        <v>1</v>
      </c>
      <c r="N2700" s="73" t="str">
        <f>CONCATENATE(HOUR(Tabela132[[#This Row],[DATA INICIO]]),":",MINUTE(Tabela132[[#This Row],[DATA INICIO]]))</f>
        <v>17:36</v>
      </c>
    </row>
    <row r="2701" spans="1:14" ht="127.5" hidden="1" x14ac:dyDescent="0.25">
      <c r="A2701" s="63" t="s">
        <v>1308</v>
      </c>
      <c r="B2701" s="64" t="s">
        <v>1443</v>
      </c>
      <c r="C2701" s="84"/>
      <c r="D2701" s="66" t="s">
        <v>1161</v>
      </c>
      <c r="E2701" s="67" t="s">
        <v>1161</v>
      </c>
      <c r="F2701" s="68" t="s">
        <v>1161</v>
      </c>
      <c r="G2701" s="98"/>
      <c r="H2701" s="69">
        <v>42929.779166666667</v>
      </c>
      <c r="I2701" s="69">
        <v>42930.798611111109</v>
      </c>
      <c r="J2701" s="64" t="s">
        <v>160</v>
      </c>
      <c r="K2701" s="70">
        <f t="shared" si="118"/>
        <v>1.0194444444423425</v>
      </c>
      <c r="L2701" s="71">
        <f t="shared" si="119"/>
        <v>1.0194444444423425</v>
      </c>
      <c r="M2701" s="72">
        <f>NETWORKDAYS.INTL(DATE(YEAR(H2701),MONTH(I2701),DAY(H2701)),DATE(YEAR(I2701),MONTH(I2701),DAY(I2701)),1,[1]LISTAFERIADOS!$B$2:$B$194)</f>
        <v>2</v>
      </c>
      <c r="N2701" s="73" t="str">
        <f>CONCATENATE(HOUR(Tabela132[[#This Row],[DATA INICIO]]),":",MINUTE(Tabela132[[#This Row],[DATA INICIO]]))</f>
        <v>18:42</v>
      </c>
    </row>
    <row r="2702" spans="1:14" ht="38.25" hidden="1" x14ac:dyDescent="0.25">
      <c r="A2702" s="63" t="s">
        <v>1308</v>
      </c>
      <c r="B2702" s="64" t="s">
        <v>1443</v>
      </c>
      <c r="C2702" s="84"/>
      <c r="D2702" s="66" t="s">
        <v>1300</v>
      </c>
      <c r="E2702" s="67" t="s">
        <v>1300</v>
      </c>
      <c r="F2702" s="12" t="s">
        <v>25</v>
      </c>
      <c r="G2702" s="98"/>
      <c r="H2702" s="69">
        <v>42930.798611111109</v>
      </c>
      <c r="I2702" s="69">
        <v>42934.714583333334</v>
      </c>
      <c r="J2702" s="64" t="s">
        <v>58</v>
      </c>
      <c r="K2702" s="70">
        <f t="shared" si="118"/>
        <v>3.9159722222248092</v>
      </c>
      <c r="L2702" s="71">
        <f t="shared" si="119"/>
        <v>3.9159722222248092</v>
      </c>
      <c r="M2702" s="72">
        <f>NETWORKDAYS.INTL(DATE(YEAR(H2702),MONTH(I2702),DAY(H2702)),DATE(YEAR(I2702),MONTH(I2702),DAY(I2702)),1,[1]LISTAFERIADOS!$B$2:$B$194)</f>
        <v>3</v>
      </c>
      <c r="N2702" s="73" t="str">
        <f>CONCATENATE(HOUR(Tabela132[[#This Row],[DATA INICIO]]),":",MINUTE(Tabela132[[#This Row],[DATA INICIO]]))</f>
        <v>19:10</v>
      </c>
    </row>
    <row r="2703" spans="1:14" ht="38.25" hidden="1" x14ac:dyDescent="0.25">
      <c r="A2703" s="63" t="s">
        <v>1308</v>
      </c>
      <c r="B2703" s="64" t="s">
        <v>1443</v>
      </c>
      <c r="C2703" s="84"/>
      <c r="D2703" s="66" t="s">
        <v>1448</v>
      </c>
      <c r="E2703" s="67" t="s">
        <v>1448</v>
      </c>
      <c r="F2703" s="68" t="s">
        <v>1448</v>
      </c>
      <c r="G2703" s="98"/>
      <c r="H2703" s="69">
        <v>42934.714583333334</v>
      </c>
      <c r="I2703" s="69">
        <v>42941.609027777777</v>
      </c>
      <c r="J2703" s="64" t="s">
        <v>1449</v>
      </c>
      <c r="K2703" s="70">
        <f t="shared" si="118"/>
        <v>6.8944444444423425</v>
      </c>
      <c r="L2703" s="71">
        <f t="shared" si="119"/>
        <v>6.8944444444423425</v>
      </c>
      <c r="M2703" s="72">
        <f>NETWORKDAYS.INTL(DATE(YEAR(H2703),MONTH(I2703),DAY(H2703)),DATE(YEAR(I2703),MONTH(I2703),DAY(I2703)),1,[1]LISTAFERIADOS!$B$2:$B$194)</f>
        <v>6</v>
      </c>
      <c r="N2703" s="73" t="str">
        <f>CONCATENATE(HOUR(Tabela132[[#This Row],[DATA INICIO]]),":",MINUTE(Tabela132[[#This Row],[DATA INICIO]]))</f>
        <v>17:9</v>
      </c>
    </row>
    <row r="2704" spans="1:14" ht="38.25" hidden="1" x14ac:dyDescent="0.25">
      <c r="A2704" s="63" t="s">
        <v>1308</v>
      </c>
      <c r="B2704" s="64" t="s">
        <v>1443</v>
      </c>
      <c r="C2704" s="84"/>
      <c r="D2704" s="66" t="s">
        <v>1300</v>
      </c>
      <c r="E2704" s="67" t="s">
        <v>1300</v>
      </c>
      <c r="F2704" s="12" t="s">
        <v>25</v>
      </c>
      <c r="G2704" s="98"/>
      <c r="H2704" s="69">
        <v>42941.609027777777</v>
      </c>
      <c r="I2704" s="69">
        <v>42943.813888888886</v>
      </c>
      <c r="J2704" s="64" t="s">
        <v>1450</v>
      </c>
      <c r="K2704" s="70">
        <f t="shared" si="118"/>
        <v>2.2048611111094942</v>
      </c>
      <c r="L2704" s="71">
        <f t="shared" si="119"/>
        <v>2.2048611111094942</v>
      </c>
      <c r="M2704" s="72">
        <f>NETWORKDAYS.INTL(DATE(YEAR(H2704),MONTH(I2704),DAY(H2704)),DATE(YEAR(I2704),MONTH(I2704),DAY(I2704)),1,[1]LISTAFERIADOS!$B$2:$B$194)</f>
        <v>3</v>
      </c>
      <c r="N2704" s="73" t="str">
        <f>CONCATENATE(HOUR(Tabela132[[#This Row],[DATA INICIO]]),":",MINUTE(Tabela132[[#This Row],[DATA INICIO]]))</f>
        <v>14:37</v>
      </c>
    </row>
    <row r="2705" spans="1:14" ht="38.25" hidden="1" x14ac:dyDescent="0.25">
      <c r="A2705" s="63" t="s">
        <v>1308</v>
      </c>
      <c r="B2705" s="64" t="s">
        <v>1443</v>
      </c>
      <c r="C2705" s="84"/>
      <c r="D2705" s="66" t="s">
        <v>1161</v>
      </c>
      <c r="E2705" s="67" t="s">
        <v>1161</v>
      </c>
      <c r="F2705" s="68" t="s">
        <v>1161</v>
      </c>
      <c r="G2705" s="98"/>
      <c r="H2705" s="69">
        <v>42943.813888888886</v>
      </c>
      <c r="I2705" s="69">
        <v>42948.742361111108</v>
      </c>
      <c r="J2705" s="64" t="s">
        <v>1451</v>
      </c>
      <c r="K2705" s="70">
        <f t="shared" si="118"/>
        <v>4.9284722222218988</v>
      </c>
      <c r="L2705" s="71">
        <f t="shared" si="119"/>
        <v>4.9284722222218988</v>
      </c>
      <c r="M2705" s="72">
        <f>NETWORKDAYS.INTL(DATE(YEAR(H2705),MONTH(I2705),DAY(H2705)),DATE(YEAR(I2705),MONTH(I2705),DAY(I2705)),1,[1]LISTAFERIADOS!$B$2:$B$194)</f>
        <v>-18</v>
      </c>
      <c r="N2705" s="73" t="str">
        <f>CONCATENATE(HOUR(Tabela132[[#This Row],[DATA INICIO]]),":",MINUTE(Tabela132[[#This Row],[DATA INICIO]]))</f>
        <v>19:32</v>
      </c>
    </row>
    <row r="2706" spans="1:14" ht="38.25" hidden="1" x14ac:dyDescent="0.25">
      <c r="A2706" s="63" t="s">
        <v>1308</v>
      </c>
      <c r="B2706" s="64" t="s">
        <v>1443</v>
      </c>
      <c r="C2706" s="84"/>
      <c r="D2706" s="66" t="s">
        <v>1156</v>
      </c>
      <c r="E2706" s="67" t="s">
        <v>1156</v>
      </c>
      <c r="F2706" s="68" t="s">
        <v>1156</v>
      </c>
      <c r="G2706" s="98"/>
      <c r="H2706" s="69">
        <v>42948.742361111108</v>
      </c>
      <c r="I2706" s="69">
        <v>42948.781944444447</v>
      </c>
      <c r="J2706" s="64" t="s">
        <v>1452</v>
      </c>
      <c r="K2706" s="70">
        <f t="shared" si="118"/>
        <v>3.9583333338669036E-2</v>
      </c>
      <c r="L2706" s="71">
        <f t="shared" si="119"/>
        <v>3.9583333338669036E-2</v>
      </c>
      <c r="M2706" s="72">
        <f>NETWORKDAYS.INTL(DATE(YEAR(H2706),MONTH(I2706),DAY(H2706)),DATE(YEAR(I2706),MONTH(I2706),DAY(I2706)),1,[1]LISTAFERIADOS!$B$2:$B$194)</f>
        <v>1</v>
      </c>
      <c r="N2706" s="73" t="str">
        <f>CONCATENATE(HOUR(Tabela132[[#This Row],[DATA INICIO]]),":",MINUTE(Tabela132[[#This Row],[DATA INICIO]]))</f>
        <v>17:49</v>
      </c>
    </row>
    <row r="2707" spans="1:14" ht="63.75" hidden="1" x14ac:dyDescent="0.25">
      <c r="A2707" s="63" t="s">
        <v>1308</v>
      </c>
      <c r="B2707" s="64" t="s">
        <v>1443</v>
      </c>
      <c r="C2707" s="84"/>
      <c r="D2707" s="66" t="s">
        <v>1161</v>
      </c>
      <c r="E2707" s="67" t="s">
        <v>1161</v>
      </c>
      <c r="F2707" s="68" t="s">
        <v>1161</v>
      </c>
      <c r="G2707" s="98"/>
      <c r="H2707" s="69">
        <v>42948.781944444447</v>
      </c>
      <c r="I2707" s="69">
        <v>42954.820138888892</v>
      </c>
      <c r="J2707" s="64" t="s">
        <v>1237</v>
      </c>
      <c r="K2707" s="70">
        <f t="shared" si="118"/>
        <v>6.0381944444452529</v>
      </c>
      <c r="L2707" s="71">
        <f t="shared" si="119"/>
        <v>6.0381944444452529</v>
      </c>
      <c r="M2707" s="72">
        <f>NETWORKDAYS.INTL(DATE(YEAR(H2707),MONTH(I2707),DAY(H2707)),DATE(YEAR(I2707),MONTH(I2707),DAY(I2707)),1,[1]LISTAFERIADOS!$B$2:$B$194)</f>
        <v>5</v>
      </c>
      <c r="N2707" s="73" t="str">
        <f>CONCATENATE(HOUR(Tabela132[[#This Row],[DATA INICIO]]),":",MINUTE(Tabela132[[#This Row],[DATA INICIO]]))</f>
        <v>18:46</v>
      </c>
    </row>
    <row r="2708" spans="1:14" ht="63.75" hidden="1" x14ac:dyDescent="0.25">
      <c r="A2708" s="63" t="s">
        <v>1308</v>
      </c>
      <c r="B2708" s="64" t="s">
        <v>1443</v>
      </c>
      <c r="C2708" s="84"/>
      <c r="D2708" s="66" t="s">
        <v>1183</v>
      </c>
      <c r="E2708" s="67" t="s">
        <v>1183</v>
      </c>
      <c r="F2708" s="68" t="s">
        <v>1183</v>
      </c>
      <c r="G2708" s="98"/>
      <c r="H2708" s="69">
        <v>42954.820138888892</v>
      </c>
      <c r="I2708" s="69">
        <v>42955.754861111112</v>
      </c>
      <c r="J2708" s="64" t="s">
        <v>661</v>
      </c>
      <c r="K2708" s="70">
        <f t="shared" si="118"/>
        <v>0.93472222222044365</v>
      </c>
      <c r="L2708" s="71">
        <f t="shared" si="119"/>
        <v>0.93472222222044365</v>
      </c>
      <c r="M2708" s="72">
        <f>NETWORKDAYS.INTL(DATE(YEAR(H2708),MONTH(I2708),DAY(H2708)),DATE(YEAR(I2708),MONTH(I2708),DAY(I2708)),1,[1]LISTAFERIADOS!$B$2:$B$194)</f>
        <v>2</v>
      </c>
      <c r="N2708" s="73" t="str">
        <f>CONCATENATE(HOUR(Tabela132[[#This Row],[DATA INICIO]]),":",MINUTE(Tabela132[[#This Row],[DATA INICIO]]))</f>
        <v>19:41</v>
      </c>
    </row>
    <row r="2709" spans="1:14" ht="38.25" hidden="1" x14ac:dyDescent="0.25">
      <c r="A2709" s="63" t="s">
        <v>1308</v>
      </c>
      <c r="B2709" s="64" t="s">
        <v>1443</v>
      </c>
      <c r="C2709" s="84"/>
      <c r="D2709" s="66" t="s">
        <v>1300</v>
      </c>
      <c r="E2709" s="67" t="s">
        <v>1300</v>
      </c>
      <c r="F2709" s="12" t="s">
        <v>25</v>
      </c>
      <c r="G2709" s="98"/>
      <c r="H2709" s="69">
        <v>42955.754861111112</v>
      </c>
      <c r="I2709" s="69">
        <v>42956.565972222219</v>
      </c>
      <c r="J2709" s="64" t="s">
        <v>1414</v>
      </c>
      <c r="K2709" s="70">
        <f t="shared" si="118"/>
        <v>0.81111111110658385</v>
      </c>
      <c r="L2709" s="71">
        <f t="shared" si="119"/>
        <v>0.81111111110658385</v>
      </c>
      <c r="M2709" s="72">
        <f>NETWORKDAYS.INTL(DATE(YEAR(H2709),MONTH(I2709),DAY(H2709)),DATE(YEAR(I2709),MONTH(I2709),DAY(I2709)),1,[1]LISTAFERIADOS!$B$2:$B$194)</f>
        <v>2</v>
      </c>
      <c r="N2709" s="73" t="str">
        <f>CONCATENATE(HOUR(Tabela132[[#This Row],[DATA INICIO]]),":",MINUTE(Tabela132[[#This Row],[DATA INICIO]]))</f>
        <v>18:7</v>
      </c>
    </row>
    <row r="2710" spans="1:14" ht="38.25" hidden="1" x14ac:dyDescent="0.25">
      <c r="A2710" s="63" t="s">
        <v>1308</v>
      </c>
      <c r="B2710" s="64" t="s">
        <v>1443</v>
      </c>
      <c r="C2710" s="84"/>
      <c r="D2710" s="66" t="s">
        <v>1183</v>
      </c>
      <c r="E2710" s="67" t="s">
        <v>1183</v>
      </c>
      <c r="F2710" s="68" t="s">
        <v>1183</v>
      </c>
      <c r="G2710" s="98"/>
      <c r="H2710" s="69">
        <v>42956.565972222219</v>
      </c>
      <c r="I2710" s="69">
        <v>42962.625694444447</v>
      </c>
      <c r="J2710" s="64" t="s">
        <v>1301</v>
      </c>
      <c r="K2710" s="70">
        <f t="shared" si="118"/>
        <v>6.0597222222277196</v>
      </c>
      <c r="L2710" s="71">
        <f t="shared" si="119"/>
        <v>6.0597222222277196</v>
      </c>
      <c r="M2710" s="72">
        <f>NETWORKDAYS.INTL(DATE(YEAR(H2710),MONTH(I2710),DAY(H2710)),DATE(YEAR(I2710),MONTH(I2710),DAY(I2710)),1,[1]LISTAFERIADOS!$B$2:$B$194)</f>
        <v>4</v>
      </c>
      <c r="N2710" s="73" t="str">
        <f>CONCATENATE(HOUR(Tabela132[[#This Row],[DATA INICIO]]),":",MINUTE(Tabela132[[#This Row],[DATA INICIO]]))</f>
        <v>13:35</v>
      </c>
    </row>
    <row r="2711" spans="1:14" ht="38.25" hidden="1" x14ac:dyDescent="0.25">
      <c r="A2711" s="63" t="s">
        <v>1308</v>
      </c>
      <c r="B2711" s="64" t="s">
        <v>1443</v>
      </c>
      <c r="C2711" s="84"/>
      <c r="D2711" s="66" t="s">
        <v>1164</v>
      </c>
      <c r="E2711" s="67" t="s">
        <v>1164</v>
      </c>
      <c r="F2711" s="68" t="s">
        <v>1164</v>
      </c>
      <c r="G2711" s="98"/>
      <c r="H2711" s="69">
        <v>42962.625694444447</v>
      </c>
      <c r="I2711" s="69">
        <v>42975.638194444444</v>
      </c>
      <c r="J2711" s="64" t="s">
        <v>1385</v>
      </c>
      <c r="K2711" s="70">
        <f t="shared" si="118"/>
        <v>13.01249999999709</v>
      </c>
      <c r="L2711" s="71">
        <f t="shared" si="119"/>
        <v>13.01249999999709</v>
      </c>
      <c r="M2711" s="72">
        <f>NETWORKDAYS.INTL(DATE(YEAR(H2711),MONTH(I2711),DAY(H2711)),DATE(YEAR(I2711),MONTH(I2711),DAY(I2711)),1,[1]LISTAFERIADOS!$B$2:$B$194)</f>
        <v>10</v>
      </c>
      <c r="N2711" s="73" t="str">
        <f>CONCATENATE(HOUR(Tabela132[[#This Row],[DATA INICIO]]),":",MINUTE(Tabela132[[#This Row],[DATA INICIO]]))</f>
        <v>15:1</v>
      </c>
    </row>
    <row r="2712" spans="1:14" ht="127.5" hidden="1" x14ac:dyDescent="0.25">
      <c r="A2712" s="63" t="s">
        <v>1308</v>
      </c>
      <c r="B2712" s="64" t="s">
        <v>1443</v>
      </c>
      <c r="C2712" s="84"/>
      <c r="D2712" s="66" t="s">
        <v>1161</v>
      </c>
      <c r="E2712" s="67" t="s">
        <v>1161</v>
      </c>
      <c r="F2712" s="68" t="s">
        <v>1161</v>
      </c>
      <c r="G2712" s="98"/>
      <c r="H2712" s="69">
        <v>42975.638194444444</v>
      </c>
      <c r="I2712" s="69">
        <v>42975.777083333334</v>
      </c>
      <c r="J2712" s="64" t="s">
        <v>1453</v>
      </c>
      <c r="K2712" s="70">
        <f t="shared" si="118"/>
        <v>0.13888888889050577</v>
      </c>
      <c r="L2712" s="71">
        <f t="shared" si="119"/>
        <v>0.13888888889050577</v>
      </c>
      <c r="M2712" s="72">
        <f>NETWORKDAYS.INTL(DATE(YEAR(H2712),MONTH(I2712),DAY(H2712)),DATE(YEAR(I2712),MONTH(I2712),DAY(I2712)),1,[1]LISTAFERIADOS!$B$2:$B$194)</f>
        <v>1</v>
      </c>
      <c r="N2712" s="73" t="str">
        <f>CONCATENATE(HOUR(Tabela132[[#This Row],[DATA INICIO]]),":",MINUTE(Tabela132[[#This Row],[DATA INICIO]]))</f>
        <v>15:19</v>
      </c>
    </row>
    <row r="2713" spans="1:14" ht="89.25" hidden="1" x14ac:dyDescent="0.25">
      <c r="A2713" s="63" t="s">
        <v>1308</v>
      </c>
      <c r="B2713" s="64" t="s">
        <v>1443</v>
      </c>
      <c r="C2713" s="84"/>
      <c r="D2713" s="66" t="s">
        <v>1156</v>
      </c>
      <c r="E2713" s="67" t="s">
        <v>1156</v>
      </c>
      <c r="F2713" s="68" t="s">
        <v>1156</v>
      </c>
      <c r="G2713" s="98"/>
      <c r="H2713" s="69">
        <v>42975.777083333334</v>
      </c>
      <c r="I2713" s="69">
        <v>42976.695833333331</v>
      </c>
      <c r="J2713" s="64" t="s">
        <v>1454</v>
      </c>
      <c r="K2713" s="70">
        <f t="shared" si="118"/>
        <v>0.91874999999708962</v>
      </c>
      <c r="L2713" s="71">
        <f t="shared" si="119"/>
        <v>0.91874999999708962</v>
      </c>
      <c r="M2713" s="72">
        <f>NETWORKDAYS.INTL(DATE(YEAR(H2713),MONTH(I2713),DAY(H2713)),DATE(YEAR(I2713),MONTH(I2713),DAY(I2713)),1,[1]LISTAFERIADOS!$B$2:$B$194)</f>
        <v>2</v>
      </c>
      <c r="N2713" s="73" t="str">
        <f>CONCATENATE(HOUR(Tabela132[[#This Row],[DATA INICIO]]),":",MINUTE(Tabela132[[#This Row],[DATA INICIO]]))</f>
        <v>18:39</v>
      </c>
    </row>
    <row r="2714" spans="1:14" ht="51" hidden="1" x14ac:dyDescent="0.25">
      <c r="A2714" s="63" t="s">
        <v>1308</v>
      </c>
      <c r="B2714" s="64" t="s">
        <v>1443</v>
      </c>
      <c r="C2714" s="84"/>
      <c r="D2714" s="66" t="s">
        <v>1166</v>
      </c>
      <c r="E2714" s="67" t="s">
        <v>1166</v>
      </c>
      <c r="F2714" s="68" t="s">
        <v>1166</v>
      </c>
      <c r="G2714" s="98"/>
      <c r="H2714" s="69">
        <v>42976.695833333331</v>
      </c>
      <c r="I2714" s="69">
        <v>42977.572916666664</v>
      </c>
      <c r="J2714" s="64" t="s">
        <v>73</v>
      </c>
      <c r="K2714" s="70">
        <f t="shared" si="118"/>
        <v>0.87708333333284827</v>
      </c>
      <c r="L2714" s="71">
        <f t="shared" si="119"/>
        <v>0.87708333333284827</v>
      </c>
      <c r="M2714" s="72">
        <f>NETWORKDAYS.INTL(DATE(YEAR(H2714),MONTH(I2714),DAY(H2714)),DATE(YEAR(I2714),MONTH(I2714),DAY(I2714)),1,[1]LISTAFERIADOS!$B$2:$B$194)</f>
        <v>2</v>
      </c>
      <c r="N2714" s="73" t="str">
        <f>CONCATENATE(HOUR(Tabela132[[#This Row],[DATA INICIO]]),":",MINUTE(Tabela132[[#This Row],[DATA INICIO]]))</f>
        <v>16:42</v>
      </c>
    </row>
    <row r="2715" spans="1:14" ht="38.25" hidden="1" x14ac:dyDescent="0.25">
      <c r="A2715" s="63" t="s">
        <v>1308</v>
      </c>
      <c r="B2715" s="64" t="s">
        <v>1443</v>
      </c>
      <c r="C2715" s="84"/>
      <c r="D2715" s="66" t="s">
        <v>1155</v>
      </c>
      <c r="E2715" s="67" t="s">
        <v>1155</v>
      </c>
      <c r="F2715" s="68" t="s">
        <v>1155</v>
      </c>
      <c r="G2715" s="98"/>
      <c r="H2715" s="69">
        <v>42977.572916666664</v>
      </c>
      <c r="I2715" s="69">
        <v>42977.643750000003</v>
      </c>
      <c r="J2715" s="64" t="s">
        <v>98</v>
      </c>
      <c r="K2715" s="70">
        <f t="shared" si="118"/>
        <v>7.0833333338669036E-2</v>
      </c>
      <c r="L2715" s="71">
        <f t="shared" si="119"/>
        <v>7.0833333338669036E-2</v>
      </c>
      <c r="M2715" s="72">
        <f>NETWORKDAYS.INTL(DATE(YEAR(H2715),MONTH(I2715),DAY(H2715)),DATE(YEAR(I2715),MONTH(I2715),DAY(I2715)),1,[1]LISTAFERIADOS!$B$2:$B$194)</f>
        <v>1</v>
      </c>
      <c r="N2715" s="73" t="str">
        <f>CONCATENATE(HOUR(Tabela132[[#This Row],[DATA INICIO]]),":",MINUTE(Tabela132[[#This Row],[DATA INICIO]]))</f>
        <v>13:45</v>
      </c>
    </row>
    <row r="2716" spans="1:14" ht="38.25" hidden="1" x14ac:dyDescent="0.25">
      <c r="A2716" s="63" t="s">
        <v>1308</v>
      </c>
      <c r="B2716" s="64" t="s">
        <v>1443</v>
      </c>
      <c r="C2716" s="84"/>
      <c r="D2716" s="66" t="s">
        <v>1167</v>
      </c>
      <c r="E2716" s="67" t="s">
        <v>1167</v>
      </c>
      <c r="F2716" s="68" t="s">
        <v>1167</v>
      </c>
      <c r="G2716" s="98"/>
      <c r="H2716" s="69">
        <v>42977.643750000003</v>
      </c>
      <c r="I2716" s="69">
        <v>42977.65</v>
      </c>
      <c r="J2716" s="64" t="s">
        <v>99</v>
      </c>
      <c r="K2716" s="70">
        <f t="shared" si="118"/>
        <v>6.2499999985448085E-3</v>
      </c>
      <c r="L2716" s="71">
        <f t="shared" si="119"/>
        <v>6.2499999985448085E-3</v>
      </c>
      <c r="M2716" s="72">
        <f>NETWORKDAYS.INTL(DATE(YEAR(H2716),MONTH(I2716),DAY(H2716)),DATE(YEAR(I2716),MONTH(I2716),DAY(I2716)),1,[1]LISTAFERIADOS!$B$2:$B$194)</f>
        <v>1</v>
      </c>
      <c r="N2716" s="73" t="str">
        <f>CONCATENATE(HOUR(Tabela132[[#This Row],[DATA INICIO]]),":",MINUTE(Tabela132[[#This Row],[DATA INICIO]]))</f>
        <v>15:27</v>
      </c>
    </row>
    <row r="2717" spans="1:14" ht="38.25" hidden="1" x14ac:dyDescent="0.25">
      <c r="A2717" s="63" t="s">
        <v>1308</v>
      </c>
      <c r="B2717" s="64" t="s">
        <v>1443</v>
      </c>
      <c r="C2717" s="84"/>
      <c r="D2717" s="66" t="s">
        <v>1171</v>
      </c>
      <c r="E2717" s="67" t="s">
        <v>1171</v>
      </c>
      <c r="F2717" s="68" t="s">
        <v>1171</v>
      </c>
      <c r="G2717" s="98"/>
      <c r="H2717" s="69">
        <v>42977.65</v>
      </c>
      <c r="I2717" s="69">
        <v>42977.774305555555</v>
      </c>
      <c r="J2717" s="64" t="s">
        <v>1241</v>
      </c>
      <c r="K2717" s="70">
        <f t="shared" si="118"/>
        <v>0.12430555555329192</v>
      </c>
      <c r="L2717" s="71">
        <f t="shared" si="119"/>
        <v>0.12430555555329192</v>
      </c>
      <c r="M2717" s="72">
        <f>NETWORKDAYS.INTL(DATE(YEAR(H2717),MONTH(I2717),DAY(H2717)),DATE(YEAR(I2717),MONTH(I2717),DAY(I2717)),1,[1]LISTAFERIADOS!$B$2:$B$194)</f>
        <v>1</v>
      </c>
      <c r="N2717" s="73" t="str">
        <f>CONCATENATE(HOUR(Tabela132[[#This Row],[DATA INICIO]]),":",MINUTE(Tabela132[[#This Row],[DATA INICIO]]))</f>
        <v>15:36</v>
      </c>
    </row>
    <row r="2718" spans="1:14" ht="38.25" hidden="1" x14ac:dyDescent="0.25">
      <c r="A2718" s="63" t="s">
        <v>1308</v>
      </c>
      <c r="B2718" s="64" t="s">
        <v>1456</v>
      </c>
      <c r="C2718" s="84"/>
      <c r="D2718" s="66" t="s">
        <v>1457</v>
      </c>
      <c r="E2718" s="67" t="s">
        <v>1457</v>
      </c>
      <c r="F2718" s="68" t="s">
        <v>1457</v>
      </c>
      <c r="G2718" s="99"/>
      <c r="H2718" s="69" t="s">
        <v>20</v>
      </c>
      <c r="I2718" s="69">
        <v>42894.681944444441</v>
      </c>
      <c r="J2718" s="64" t="s">
        <v>20</v>
      </c>
      <c r="K2718" s="70">
        <f t="shared" ref="K2718:K2739" si="120">IF(OR(H2718="-",I2718="-"),0,I2718-H2718)</f>
        <v>0</v>
      </c>
      <c r="L2718" s="71">
        <f t="shared" ref="L2718:L2739" si="121">K2718</f>
        <v>0</v>
      </c>
      <c r="M2718" s="72" t="e">
        <f>NETWORKDAYS.INTL(DATE(YEAR(H2718),MONTH(I2718),DAY(H2718)),DATE(YEAR(I2718),MONTH(I2718),DAY(I2718)),1,[1]LISTAFERIADOS!$B$2:$B$194)</f>
        <v>#VALUE!</v>
      </c>
      <c r="N2718" s="73" t="e">
        <f>CONCATENATE(HOUR(Tabela132[[#This Row],[DATA INICIO]]),":",MINUTE(Tabela132[[#This Row],[DATA INICIO]]))</f>
        <v>#VALUE!</v>
      </c>
    </row>
    <row r="2719" spans="1:14" ht="38.25" hidden="1" x14ac:dyDescent="0.25">
      <c r="A2719" s="63" t="s">
        <v>1308</v>
      </c>
      <c r="B2719" s="64" t="s">
        <v>1456</v>
      </c>
      <c r="C2719" s="84"/>
      <c r="D2719" s="66" t="s">
        <v>1310</v>
      </c>
      <c r="E2719" s="67" t="s">
        <v>1310</v>
      </c>
      <c r="F2719" s="12" t="s">
        <v>25</v>
      </c>
      <c r="G2719" s="99"/>
      <c r="H2719" s="69">
        <v>42894.681944444441</v>
      </c>
      <c r="I2719" s="69">
        <v>42914.787499999999</v>
      </c>
      <c r="J2719" s="64" t="s">
        <v>1458</v>
      </c>
      <c r="K2719" s="70">
        <f t="shared" si="120"/>
        <v>20.105555555557657</v>
      </c>
      <c r="L2719" s="71">
        <f t="shared" si="121"/>
        <v>20.105555555557657</v>
      </c>
      <c r="M2719" s="72">
        <f>NETWORKDAYS.INTL(DATE(YEAR(H2719),MONTH(I2719),DAY(H2719)),DATE(YEAR(I2719),MONTH(I2719),DAY(I2719)),1,[1]LISTAFERIADOS!$B$2:$B$194)</f>
        <v>14</v>
      </c>
      <c r="N2719" s="73" t="str">
        <f>CONCATENATE(HOUR(Tabela132[[#This Row],[DATA INICIO]]),":",MINUTE(Tabela132[[#This Row],[DATA INICIO]]))</f>
        <v>16:22</v>
      </c>
    </row>
    <row r="2720" spans="1:14" ht="38.25" hidden="1" x14ac:dyDescent="0.25">
      <c r="A2720" s="63" t="s">
        <v>1308</v>
      </c>
      <c r="B2720" s="64" t="s">
        <v>1456</v>
      </c>
      <c r="C2720" s="84"/>
      <c r="D2720" s="66" t="s">
        <v>1210</v>
      </c>
      <c r="E2720" s="67" t="s">
        <v>1210</v>
      </c>
      <c r="F2720" s="12" t="s">
        <v>112</v>
      </c>
      <c r="G2720" s="99"/>
      <c r="H2720" s="69">
        <v>42914.787499999999</v>
      </c>
      <c r="I2720" s="69">
        <v>42920.744444444441</v>
      </c>
      <c r="J2720" s="64" t="s">
        <v>30</v>
      </c>
      <c r="K2720" s="70">
        <f t="shared" si="120"/>
        <v>5.9569444444423425</v>
      </c>
      <c r="L2720" s="71">
        <f t="shared" si="121"/>
        <v>5.9569444444423425</v>
      </c>
      <c r="M2720" s="72">
        <f>NETWORKDAYS.INTL(DATE(YEAR(H2720),MONTH(I2720),DAY(H2720)),DATE(YEAR(I2720),MONTH(I2720),DAY(I2720)),1,[1]LISTAFERIADOS!$B$2:$B$194)</f>
        <v>-19</v>
      </c>
      <c r="N2720" s="73" t="str">
        <f>CONCATENATE(HOUR(Tabela132[[#This Row],[DATA INICIO]]),":",MINUTE(Tabela132[[#This Row],[DATA INICIO]]))</f>
        <v>18:54</v>
      </c>
    </row>
    <row r="2721" spans="1:14" ht="38.25" hidden="1" x14ac:dyDescent="0.25">
      <c r="A2721" s="63" t="s">
        <v>1308</v>
      </c>
      <c r="B2721" s="64" t="s">
        <v>1456</v>
      </c>
      <c r="C2721" s="84"/>
      <c r="D2721" s="66" t="s">
        <v>1310</v>
      </c>
      <c r="E2721" s="67" t="s">
        <v>1310</v>
      </c>
      <c r="F2721" s="12" t="s">
        <v>25</v>
      </c>
      <c r="G2721" s="99"/>
      <c r="H2721" s="69">
        <v>42920.744444444441</v>
      </c>
      <c r="I2721" s="69">
        <v>42921.688888888886</v>
      </c>
      <c r="J2721" s="64" t="s">
        <v>156</v>
      </c>
      <c r="K2721" s="70">
        <f t="shared" si="120"/>
        <v>0.94444444444525288</v>
      </c>
      <c r="L2721" s="71">
        <f t="shared" si="121"/>
        <v>0.94444444444525288</v>
      </c>
      <c r="M2721" s="72">
        <f>NETWORKDAYS.INTL(DATE(YEAR(H2721),MONTH(I2721),DAY(H2721)),DATE(YEAR(I2721),MONTH(I2721),DAY(I2721)),1,[1]LISTAFERIADOS!$B$2:$B$194)</f>
        <v>2</v>
      </c>
      <c r="N2721" s="73" t="str">
        <f>CONCATENATE(HOUR(Tabela132[[#This Row],[DATA INICIO]]),":",MINUTE(Tabela132[[#This Row],[DATA INICIO]]))</f>
        <v>17:52</v>
      </c>
    </row>
    <row r="2722" spans="1:14" ht="38.25" hidden="1" x14ac:dyDescent="0.25">
      <c r="A2722" s="63" t="s">
        <v>1308</v>
      </c>
      <c r="B2722" s="64" t="s">
        <v>1456</v>
      </c>
      <c r="C2722" s="84"/>
      <c r="D2722" s="66" t="s">
        <v>1210</v>
      </c>
      <c r="E2722" s="67" t="s">
        <v>1210</v>
      </c>
      <c r="F2722" s="12" t="s">
        <v>112</v>
      </c>
      <c r="G2722" s="99"/>
      <c r="H2722" s="69">
        <v>42921.688888888886</v>
      </c>
      <c r="I2722" s="69">
        <v>42926.584722222222</v>
      </c>
      <c r="J2722" s="64" t="s">
        <v>1446</v>
      </c>
      <c r="K2722" s="70">
        <f t="shared" si="120"/>
        <v>4.8958333333357587</v>
      </c>
      <c r="L2722" s="71">
        <f t="shared" si="121"/>
        <v>4.8958333333357587</v>
      </c>
      <c r="M2722" s="72">
        <f>NETWORKDAYS.INTL(DATE(YEAR(H2722),MONTH(I2722),DAY(H2722)),DATE(YEAR(I2722),MONTH(I2722),DAY(I2722)),1,[1]LISTAFERIADOS!$B$2:$B$194)</f>
        <v>4</v>
      </c>
      <c r="N2722" s="73" t="str">
        <f>CONCATENATE(HOUR(Tabela132[[#This Row],[DATA INICIO]]),":",MINUTE(Tabela132[[#This Row],[DATA INICIO]]))</f>
        <v>16:32</v>
      </c>
    </row>
    <row r="2723" spans="1:14" ht="38.25" hidden="1" x14ac:dyDescent="0.25">
      <c r="A2723" s="63" t="s">
        <v>1308</v>
      </c>
      <c r="B2723" s="64" t="s">
        <v>1456</v>
      </c>
      <c r="C2723" s="84"/>
      <c r="D2723" s="66" t="s">
        <v>1310</v>
      </c>
      <c r="E2723" s="67" t="s">
        <v>1310</v>
      </c>
      <c r="F2723" s="12" t="s">
        <v>25</v>
      </c>
      <c r="G2723" s="99"/>
      <c r="H2723" s="69">
        <v>42926.584722222222</v>
      </c>
      <c r="I2723" s="69">
        <v>42927.73541666667</v>
      </c>
      <c r="J2723" s="64" t="s">
        <v>1424</v>
      </c>
      <c r="K2723" s="70">
        <f t="shared" si="120"/>
        <v>1.1506944444481633</v>
      </c>
      <c r="L2723" s="71">
        <f t="shared" si="121"/>
        <v>1.1506944444481633</v>
      </c>
      <c r="M2723" s="72">
        <f>NETWORKDAYS.INTL(DATE(YEAR(H2723),MONTH(I2723),DAY(H2723)),DATE(YEAR(I2723),MONTH(I2723),DAY(I2723)),1,[1]LISTAFERIADOS!$B$2:$B$194)</f>
        <v>2</v>
      </c>
      <c r="N2723" s="73" t="str">
        <f>CONCATENATE(HOUR(Tabela132[[#This Row],[DATA INICIO]]),":",MINUTE(Tabela132[[#This Row],[DATA INICIO]]))</f>
        <v>14:2</v>
      </c>
    </row>
    <row r="2724" spans="1:14" ht="38.25" hidden="1" x14ac:dyDescent="0.25">
      <c r="A2724" s="63" t="s">
        <v>1308</v>
      </c>
      <c r="B2724" s="64" t="s">
        <v>1456</v>
      </c>
      <c r="C2724" s="84"/>
      <c r="D2724" s="66" t="s">
        <v>1210</v>
      </c>
      <c r="E2724" s="67" t="s">
        <v>1210</v>
      </c>
      <c r="F2724" s="12" t="s">
        <v>112</v>
      </c>
      <c r="G2724" s="99"/>
      <c r="H2724" s="69">
        <v>42927.73541666667</v>
      </c>
      <c r="I2724" s="69">
        <v>42928.466666666667</v>
      </c>
      <c r="J2724" s="64" t="s">
        <v>1459</v>
      </c>
      <c r="K2724" s="70">
        <f t="shared" si="120"/>
        <v>0.73124999999708962</v>
      </c>
      <c r="L2724" s="71">
        <f t="shared" si="121"/>
        <v>0.73124999999708962</v>
      </c>
      <c r="M2724" s="72">
        <f>NETWORKDAYS.INTL(DATE(YEAR(H2724),MONTH(I2724),DAY(H2724)),DATE(YEAR(I2724),MONTH(I2724),DAY(I2724)),1,[1]LISTAFERIADOS!$B$2:$B$194)</f>
        <v>2</v>
      </c>
      <c r="N2724" s="73" t="str">
        <f>CONCATENATE(HOUR(Tabela132[[#This Row],[DATA INICIO]]),":",MINUTE(Tabela132[[#This Row],[DATA INICIO]]))</f>
        <v>17:39</v>
      </c>
    </row>
    <row r="2725" spans="1:14" ht="102" hidden="1" x14ac:dyDescent="0.25">
      <c r="A2725" s="63" t="s">
        <v>1308</v>
      </c>
      <c r="B2725" s="64" t="s">
        <v>1456</v>
      </c>
      <c r="C2725" s="84"/>
      <c r="D2725" s="66" t="s">
        <v>1149</v>
      </c>
      <c r="E2725" s="67" t="s">
        <v>1149</v>
      </c>
      <c r="F2725" s="12" t="s">
        <v>115</v>
      </c>
      <c r="G2725" s="99"/>
      <c r="H2725" s="69">
        <v>42928.466666666667</v>
      </c>
      <c r="I2725" s="69">
        <v>42934.677777777775</v>
      </c>
      <c r="J2725" s="64" t="s">
        <v>1383</v>
      </c>
      <c r="K2725" s="70">
        <f t="shared" si="120"/>
        <v>6.211111111108039</v>
      </c>
      <c r="L2725" s="71">
        <f t="shared" si="121"/>
        <v>6.211111111108039</v>
      </c>
      <c r="M2725" s="72">
        <f>NETWORKDAYS.INTL(DATE(YEAR(H2725),MONTH(I2725),DAY(H2725)),DATE(YEAR(I2725),MONTH(I2725),DAY(I2725)),1,[1]LISTAFERIADOS!$B$2:$B$194)</f>
        <v>5</v>
      </c>
      <c r="N2725" s="73" t="str">
        <f>CONCATENATE(HOUR(Tabela132[[#This Row],[DATA INICIO]]),":",MINUTE(Tabela132[[#This Row],[DATA INICIO]]))</f>
        <v>11:12</v>
      </c>
    </row>
    <row r="2726" spans="1:14" ht="38.25" hidden="1" x14ac:dyDescent="0.25">
      <c r="A2726" s="63" t="s">
        <v>1308</v>
      </c>
      <c r="B2726" s="64" t="s">
        <v>1456</v>
      </c>
      <c r="C2726" s="84"/>
      <c r="D2726" s="66" t="s">
        <v>1182</v>
      </c>
      <c r="E2726" s="67" t="s">
        <v>1182</v>
      </c>
      <c r="F2726" s="68" t="s">
        <v>1182</v>
      </c>
      <c r="G2726" s="99"/>
      <c r="H2726" s="69">
        <v>42934.677777777775</v>
      </c>
      <c r="I2726" s="69">
        <v>42935.574305555558</v>
      </c>
      <c r="J2726" s="64" t="s">
        <v>1384</v>
      </c>
      <c r="K2726" s="70">
        <f t="shared" si="120"/>
        <v>0.89652777778246673</v>
      </c>
      <c r="L2726" s="71">
        <f t="shared" si="121"/>
        <v>0.89652777778246673</v>
      </c>
      <c r="M2726" s="72">
        <f>NETWORKDAYS.INTL(DATE(YEAR(H2726),MONTH(I2726),DAY(H2726)),DATE(YEAR(I2726),MONTH(I2726),DAY(I2726)),1,[1]LISTAFERIADOS!$B$2:$B$194)</f>
        <v>2</v>
      </c>
      <c r="N2726" s="73" t="str">
        <f>CONCATENATE(HOUR(Tabela132[[#This Row],[DATA INICIO]]),":",MINUTE(Tabela132[[#This Row],[DATA INICIO]]))</f>
        <v>16:16</v>
      </c>
    </row>
    <row r="2727" spans="1:14" ht="127.5" hidden="1" x14ac:dyDescent="0.25">
      <c r="A2727" s="63" t="s">
        <v>1308</v>
      </c>
      <c r="B2727" s="64" t="s">
        <v>1456</v>
      </c>
      <c r="C2727" s="84"/>
      <c r="D2727" s="66" t="s">
        <v>1167</v>
      </c>
      <c r="E2727" s="67" t="s">
        <v>1167</v>
      </c>
      <c r="F2727" s="68" t="s">
        <v>1167</v>
      </c>
      <c r="G2727" s="99"/>
      <c r="H2727" s="69">
        <v>42935.574305555558</v>
      </c>
      <c r="I2727" s="69">
        <v>42935.626388888886</v>
      </c>
      <c r="J2727" s="64" t="s">
        <v>1425</v>
      </c>
      <c r="K2727" s="70">
        <f t="shared" si="120"/>
        <v>5.2083333328482695E-2</v>
      </c>
      <c r="L2727" s="71">
        <f t="shared" si="121"/>
        <v>5.2083333328482695E-2</v>
      </c>
      <c r="M2727" s="72">
        <f>NETWORKDAYS.INTL(DATE(YEAR(H2727),MONTH(I2727),DAY(H2727)),DATE(YEAR(I2727),MONTH(I2727),DAY(I2727)),1,[1]LISTAFERIADOS!$B$2:$B$194)</f>
        <v>1</v>
      </c>
      <c r="N2727" s="73" t="str">
        <f>CONCATENATE(HOUR(Tabela132[[#This Row],[DATA INICIO]]),":",MINUTE(Tabela132[[#This Row],[DATA INICIO]]))</f>
        <v>13:47</v>
      </c>
    </row>
    <row r="2728" spans="1:14" ht="51" hidden="1" x14ac:dyDescent="0.25">
      <c r="A2728" s="63" t="s">
        <v>1308</v>
      </c>
      <c r="B2728" s="64" t="s">
        <v>1456</v>
      </c>
      <c r="C2728" s="84"/>
      <c r="D2728" s="66" t="s">
        <v>1159</v>
      </c>
      <c r="E2728" s="67" t="s">
        <v>1159</v>
      </c>
      <c r="F2728" s="68" t="s">
        <v>1159</v>
      </c>
      <c r="G2728" s="99"/>
      <c r="H2728" s="69">
        <v>42935.626388888886</v>
      </c>
      <c r="I2728" s="69">
        <v>42935.638888888891</v>
      </c>
      <c r="J2728" s="64" t="s">
        <v>46</v>
      </c>
      <c r="K2728" s="70">
        <f t="shared" si="120"/>
        <v>1.2500000004365575E-2</v>
      </c>
      <c r="L2728" s="71">
        <f t="shared" si="121"/>
        <v>1.2500000004365575E-2</v>
      </c>
      <c r="M2728" s="72">
        <f>NETWORKDAYS.INTL(DATE(YEAR(H2728),MONTH(I2728),DAY(H2728)),DATE(YEAR(I2728),MONTH(I2728),DAY(I2728)),1,[1]LISTAFERIADOS!$B$2:$B$194)</f>
        <v>1</v>
      </c>
      <c r="N2728" s="73" t="str">
        <f>CONCATENATE(HOUR(Tabela132[[#This Row],[DATA INICIO]]),":",MINUTE(Tabela132[[#This Row],[DATA INICIO]]))</f>
        <v>15:2</v>
      </c>
    </row>
    <row r="2729" spans="1:14" ht="127.5" hidden="1" x14ac:dyDescent="0.25">
      <c r="A2729" s="63" t="s">
        <v>1308</v>
      </c>
      <c r="B2729" s="64" t="s">
        <v>1456</v>
      </c>
      <c r="C2729" s="84"/>
      <c r="D2729" s="66" t="s">
        <v>1161</v>
      </c>
      <c r="E2729" s="67" t="s">
        <v>1161</v>
      </c>
      <c r="F2729" s="68" t="s">
        <v>1161</v>
      </c>
      <c r="G2729" s="99"/>
      <c r="H2729" s="69">
        <v>42935.638888888891</v>
      </c>
      <c r="I2729" s="69">
        <v>42936.8125</v>
      </c>
      <c r="J2729" s="64" t="s">
        <v>160</v>
      </c>
      <c r="K2729" s="70">
        <f t="shared" si="120"/>
        <v>1.1736111111094942</v>
      </c>
      <c r="L2729" s="71">
        <f t="shared" si="121"/>
        <v>1.1736111111094942</v>
      </c>
      <c r="M2729" s="72">
        <f>NETWORKDAYS.INTL(DATE(YEAR(H2729),MONTH(I2729),DAY(H2729)),DATE(YEAR(I2729),MONTH(I2729),DAY(I2729)),1,[1]LISTAFERIADOS!$B$2:$B$194)</f>
        <v>2</v>
      </c>
      <c r="N2729" s="73" t="str">
        <f>CONCATENATE(HOUR(Tabela132[[#This Row],[DATA INICIO]]),":",MINUTE(Tabela132[[#This Row],[DATA INICIO]]))</f>
        <v>15:20</v>
      </c>
    </row>
    <row r="2730" spans="1:14" ht="76.5" hidden="1" x14ac:dyDescent="0.25">
      <c r="A2730" s="63" t="s">
        <v>1308</v>
      </c>
      <c r="B2730" s="64" t="s">
        <v>1456</v>
      </c>
      <c r="C2730" s="84"/>
      <c r="D2730" s="66" t="s">
        <v>1183</v>
      </c>
      <c r="E2730" s="67" t="s">
        <v>1183</v>
      </c>
      <c r="F2730" s="68" t="s">
        <v>1183</v>
      </c>
      <c r="G2730" s="99"/>
      <c r="H2730" s="69">
        <v>42936.8125</v>
      </c>
      <c r="I2730" s="69">
        <v>42944.660416666666</v>
      </c>
      <c r="J2730" s="64" t="s">
        <v>1426</v>
      </c>
      <c r="K2730" s="70">
        <f t="shared" si="120"/>
        <v>7.8479166666656965</v>
      </c>
      <c r="L2730" s="71">
        <f t="shared" si="121"/>
        <v>7.8479166666656965</v>
      </c>
      <c r="M2730" s="72">
        <f>NETWORKDAYS.INTL(DATE(YEAR(H2730),MONTH(I2730),DAY(H2730)),DATE(YEAR(I2730),MONTH(I2730),DAY(I2730)),1,[1]LISTAFERIADOS!$B$2:$B$194)</f>
        <v>7</v>
      </c>
      <c r="N2730" s="73" t="str">
        <f>CONCATENATE(HOUR(Tabela132[[#This Row],[DATA INICIO]]),":",MINUTE(Tabela132[[#This Row],[DATA INICIO]]))</f>
        <v>19:30</v>
      </c>
    </row>
    <row r="2731" spans="1:14" ht="38.25" hidden="1" x14ac:dyDescent="0.25">
      <c r="A2731" s="63" t="s">
        <v>1308</v>
      </c>
      <c r="B2731" s="64" t="s">
        <v>1456</v>
      </c>
      <c r="C2731" s="84"/>
      <c r="D2731" s="66" t="s">
        <v>1300</v>
      </c>
      <c r="E2731" s="67" t="s">
        <v>1300</v>
      </c>
      <c r="F2731" s="12" t="s">
        <v>25</v>
      </c>
      <c r="G2731" s="99"/>
      <c r="H2731" s="69">
        <v>42944.660416666666</v>
      </c>
      <c r="I2731" s="69">
        <v>42944.676388888889</v>
      </c>
      <c r="J2731" s="64" t="s">
        <v>154</v>
      </c>
      <c r="K2731" s="70">
        <f t="shared" si="120"/>
        <v>1.5972222223354038E-2</v>
      </c>
      <c r="L2731" s="71">
        <f t="shared" si="121"/>
        <v>1.5972222223354038E-2</v>
      </c>
      <c r="M2731" s="72">
        <f>NETWORKDAYS.INTL(DATE(YEAR(H2731),MONTH(I2731),DAY(H2731)),DATE(YEAR(I2731),MONTH(I2731),DAY(I2731)),1,[1]LISTAFERIADOS!$B$2:$B$194)</f>
        <v>1</v>
      </c>
      <c r="N2731" s="73" t="str">
        <f>CONCATENATE(HOUR(Tabela132[[#This Row],[DATA INICIO]]),":",MINUTE(Tabela132[[#This Row],[DATA INICIO]]))</f>
        <v>15:51</v>
      </c>
    </row>
    <row r="2732" spans="1:14" ht="38.25" hidden="1" x14ac:dyDescent="0.25">
      <c r="A2732" s="63" t="s">
        <v>1308</v>
      </c>
      <c r="B2732" s="64" t="s">
        <v>1456</v>
      </c>
      <c r="C2732" s="84"/>
      <c r="D2732" s="66" t="s">
        <v>1183</v>
      </c>
      <c r="E2732" s="67" t="s">
        <v>1183</v>
      </c>
      <c r="F2732" s="68" t="s">
        <v>1183</v>
      </c>
      <c r="G2732" s="99"/>
      <c r="H2732" s="69">
        <v>42944.676388888889</v>
      </c>
      <c r="I2732" s="69">
        <v>42947.742361111108</v>
      </c>
      <c r="J2732" s="64" t="s">
        <v>34</v>
      </c>
      <c r="K2732" s="70">
        <f t="shared" si="120"/>
        <v>3.0659722222189885</v>
      </c>
      <c r="L2732" s="71">
        <f t="shared" si="121"/>
        <v>3.0659722222189885</v>
      </c>
      <c r="M2732" s="72">
        <f>NETWORKDAYS.INTL(DATE(YEAR(H2732),MONTH(I2732),DAY(H2732)),DATE(YEAR(I2732),MONTH(I2732),DAY(I2732)),1,[1]LISTAFERIADOS!$B$2:$B$194)</f>
        <v>2</v>
      </c>
      <c r="N2732" s="73" t="str">
        <f>CONCATENATE(HOUR(Tabela132[[#This Row],[DATA INICIO]]),":",MINUTE(Tabela132[[#This Row],[DATA INICIO]]))</f>
        <v>16:14</v>
      </c>
    </row>
    <row r="2733" spans="1:14" ht="38.25" hidden="1" x14ac:dyDescent="0.25">
      <c r="A2733" s="63" t="s">
        <v>1308</v>
      </c>
      <c r="B2733" s="64" t="s">
        <v>1456</v>
      </c>
      <c r="C2733" s="84"/>
      <c r="D2733" s="66" t="s">
        <v>1164</v>
      </c>
      <c r="E2733" s="67" t="s">
        <v>1164</v>
      </c>
      <c r="F2733" s="68" t="s">
        <v>1164</v>
      </c>
      <c r="G2733" s="99"/>
      <c r="H2733" s="69">
        <v>42947.742361111108</v>
      </c>
      <c r="I2733" s="69">
        <v>42957.784722222219</v>
      </c>
      <c r="J2733" s="64" t="s">
        <v>1387</v>
      </c>
      <c r="K2733" s="70">
        <f t="shared" si="120"/>
        <v>10.042361111110949</v>
      </c>
      <c r="L2733" s="71">
        <f t="shared" si="121"/>
        <v>10.042361111110949</v>
      </c>
      <c r="M2733" s="72">
        <f>NETWORKDAYS.INTL(DATE(YEAR(H2733),MONTH(I2733),DAY(H2733)),DATE(YEAR(I2733),MONTH(I2733),DAY(I2733)),1,[1]LISTAFERIADOS!$B$2:$B$194)</f>
        <v>-15</v>
      </c>
      <c r="N2733" s="73" t="str">
        <f>CONCATENATE(HOUR(Tabela132[[#This Row],[DATA INICIO]]),":",MINUTE(Tabela132[[#This Row],[DATA INICIO]]))</f>
        <v>17:49</v>
      </c>
    </row>
    <row r="2734" spans="1:14" ht="63.75" hidden="1" x14ac:dyDescent="0.25">
      <c r="A2734" s="63" t="s">
        <v>1308</v>
      </c>
      <c r="B2734" s="64" t="s">
        <v>1456</v>
      </c>
      <c r="C2734" s="84"/>
      <c r="D2734" s="66" t="s">
        <v>1161</v>
      </c>
      <c r="E2734" s="67" t="s">
        <v>1161</v>
      </c>
      <c r="F2734" s="68" t="s">
        <v>1161</v>
      </c>
      <c r="G2734" s="99"/>
      <c r="H2734" s="69">
        <v>42957.784722222219</v>
      </c>
      <c r="I2734" s="69">
        <v>42961.777777777781</v>
      </c>
      <c r="J2734" s="64" t="s">
        <v>1460</v>
      </c>
      <c r="K2734" s="70">
        <f t="shared" si="120"/>
        <v>3.9930555555620231</v>
      </c>
      <c r="L2734" s="71">
        <f t="shared" si="121"/>
        <v>3.9930555555620231</v>
      </c>
      <c r="M2734" s="72">
        <f>NETWORKDAYS.INTL(DATE(YEAR(H2734),MONTH(I2734),DAY(H2734)),DATE(YEAR(I2734),MONTH(I2734),DAY(I2734)),1,[1]LISTAFERIADOS!$B$2:$B$194)</f>
        <v>2</v>
      </c>
      <c r="N2734" s="73" t="str">
        <f>CONCATENATE(HOUR(Tabela132[[#This Row],[DATA INICIO]]),":",MINUTE(Tabela132[[#This Row],[DATA INICIO]]))</f>
        <v>18:50</v>
      </c>
    </row>
    <row r="2735" spans="1:14" ht="76.5" hidden="1" x14ac:dyDescent="0.25">
      <c r="A2735" s="63" t="s">
        <v>1308</v>
      </c>
      <c r="B2735" s="64" t="s">
        <v>1456</v>
      </c>
      <c r="C2735" s="84"/>
      <c r="D2735" s="66" t="s">
        <v>1156</v>
      </c>
      <c r="E2735" s="67" t="s">
        <v>1156</v>
      </c>
      <c r="F2735" s="68" t="s">
        <v>1156</v>
      </c>
      <c r="G2735" s="99"/>
      <c r="H2735" s="69">
        <v>42961.777777777781</v>
      </c>
      <c r="I2735" s="69">
        <v>42962.727777777778</v>
      </c>
      <c r="J2735" s="64" t="s">
        <v>1461</v>
      </c>
      <c r="K2735" s="70">
        <f t="shared" si="120"/>
        <v>0.94999999999708962</v>
      </c>
      <c r="L2735" s="71">
        <f t="shared" si="121"/>
        <v>0.94999999999708962</v>
      </c>
      <c r="M2735" s="72">
        <f>NETWORKDAYS.INTL(DATE(YEAR(H2735),MONTH(I2735),DAY(H2735)),DATE(YEAR(I2735),MONTH(I2735),DAY(I2735)),1,[1]LISTAFERIADOS!$B$2:$B$194)</f>
        <v>2</v>
      </c>
      <c r="N2735" s="73" t="str">
        <f>CONCATENATE(HOUR(Tabela132[[#This Row],[DATA INICIO]]),":",MINUTE(Tabela132[[#This Row],[DATA INICIO]]))</f>
        <v>18:40</v>
      </c>
    </row>
    <row r="2736" spans="1:14" ht="38.25" hidden="1" x14ac:dyDescent="0.25">
      <c r="A2736" s="63" t="s">
        <v>1308</v>
      </c>
      <c r="B2736" s="64" t="s">
        <v>1456</v>
      </c>
      <c r="C2736" s="84"/>
      <c r="D2736" s="66" t="s">
        <v>1166</v>
      </c>
      <c r="E2736" s="67" t="s">
        <v>1166</v>
      </c>
      <c r="F2736" s="68" t="s">
        <v>1166</v>
      </c>
      <c r="G2736" s="99"/>
      <c r="H2736" s="69">
        <v>42962.727777777778</v>
      </c>
      <c r="I2736" s="69">
        <v>42964.6875</v>
      </c>
      <c r="J2736" s="64" t="s">
        <v>71</v>
      </c>
      <c r="K2736" s="70">
        <f t="shared" si="120"/>
        <v>1.9597222222218988</v>
      </c>
      <c r="L2736" s="71">
        <f t="shared" si="121"/>
        <v>1.9597222222218988</v>
      </c>
      <c r="M2736" s="72">
        <f>NETWORKDAYS.INTL(DATE(YEAR(H2736),MONTH(I2736),DAY(H2736)),DATE(YEAR(I2736),MONTH(I2736),DAY(I2736)),1,[1]LISTAFERIADOS!$B$2:$B$194)</f>
        <v>3</v>
      </c>
      <c r="N2736" s="73" t="str">
        <f>CONCATENATE(HOUR(Tabela132[[#This Row],[DATA INICIO]]),":",MINUTE(Tabela132[[#This Row],[DATA INICIO]]))</f>
        <v>17:28</v>
      </c>
    </row>
    <row r="2737" spans="1:14" ht="38.25" hidden="1" x14ac:dyDescent="0.25">
      <c r="A2737" s="63" t="s">
        <v>1308</v>
      </c>
      <c r="B2737" s="64" t="s">
        <v>1456</v>
      </c>
      <c r="C2737" s="84"/>
      <c r="D2737" s="66" t="s">
        <v>1155</v>
      </c>
      <c r="E2737" s="67" t="s">
        <v>1155</v>
      </c>
      <c r="F2737" s="68" t="s">
        <v>1155</v>
      </c>
      <c r="G2737" s="99"/>
      <c r="H2737" s="69">
        <v>42964.6875</v>
      </c>
      <c r="I2737" s="69">
        <v>42964.745833333334</v>
      </c>
      <c r="J2737" s="64" t="s">
        <v>167</v>
      </c>
      <c r="K2737" s="70">
        <f t="shared" si="120"/>
        <v>5.8333333334303461E-2</v>
      </c>
      <c r="L2737" s="71">
        <f t="shared" si="121"/>
        <v>5.8333333334303461E-2</v>
      </c>
      <c r="M2737" s="72">
        <f>NETWORKDAYS.INTL(DATE(YEAR(H2737),MONTH(I2737),DAY(H2737)),DATE(YEAR(I2737),MONTH(I2737),DAY(I2737)),1,[1]LISTAFERIADOS!$B$2:$B$194)</f>
        <v>1</v>
      </c>
      <c r="N2737" s="73" t="str">
        <f>CONCATENATE(HOUR(Tabela132[[#This Row],[DATA INICIO]]),":",MINUTE(Tabela132[[#This Row],[DATA INICIO]]))</f>
        <v>16:30</v>
      </c>
    </row>
    <row r="2738" spans="1:14" ht="38.25" hidden="1" x14ac:dyDescent="0.25">
      <c r="A2738" s="63" t="s">
        <v>1308</v>
      </c>
      <c r="B2738" s="64" t="s">
        <v>1456</v>
      </c>
      <c r="C2738" s="84"/>
      <c r="D2738" s="66" t="s">
        <v>1167</v>
      </c>
      <c r="E2738" s="67" t="s">
        <v>1167</v>
      </c>
      <c r="F2738" s="68" t="s">
        <v>1167</v>
      </c>
      <c r="G2738" s="99"/>
      <c r="H2738" s="69">
        <v>42964.745833333334</v>
      </c>
      <c r="I2738" s="69">
        <v>42965.529166666667</v>
      </c>
      <c r="J2738" s="64" t="s">
        <v>1408</v>
      </c>
      <c r="K2738" s="70">
        <f t="shared" si="120"/>
        <v>0.78333333333284827</v>
      </c>
      <c r="L2738" s="71">
        <f t="shared" si="121"/>
        <v>0.78333333333284827</v>
      </c>
      <c r="M2738" s="72">
        <f>NETWORKDAYS.INTL(DATE(YEAR(H2738),MONTH(I2738),DAY(H2738)),DATE(YEAR(I2738),MONTH(I2738),DAY(I2738)),1,[1]LISTAFERIADOS!$B$2:$B$194)</f>
        <v>2</v>
      </c>
      <c r="N2738" s="73" t="str">
        <f>CONCATENATE(HOUR(Tabela132[[#This Row],[DATA INICIO]]),":",MINUTE(Tabela132[[#This Row],[DATA INICIO]]))</f>
        <v>17:54</v>
      </c>
    </row>
    <row r="2739" spans="1:14" ht="38.25" hidden="1" x14ac:dyDescent="0.25">
      <c r="A2739" s="63" t="s">
        <v>1308</v>
      </c>
      <c r="B2739" s="64" t="s">
        <v>1456</v>
      </c>
      <c r="C2739" s="84"/>
      <c r="D2739" s="66" t="s">
        <v>1171</v>
      </c>
      <c r="E2739" s="67" t="s">
        <v>1171</v>
      </c>
      <c r="F2739" s="68" t="s">
        <v>1171</v>
      </c>
      <c r="G2739" s="99"/>
      <c r="H2739" s="69">
        <v>42965.529166666667</v>
      </c>
      <c r="I2739" s="69">
        <v>42965.558333333334</v>
      </c>
      <c r="J2739" s="64" t="s">
        <v>1241</v>
      </c>
      <c r="K2739" s="70">
        <f t="shared" si="120"/>
        <v>2.9166666667151731E-2</v>
      </c>
      <c r="L2739" s="71">
        <f t="shared" si="121"/>
        <v>2.9166666667151731E-2</v>
      </c>
      <c r="M2739" s="72">
        <f>NETWORKDAYS.INTL(DATE(YEAR(H2739),MONTH(I2739),DAY(H2739)),DATE(YEAR(I2739),MONTH(I2739),DAY(I2739)),1,[1]LISTAFERIADOS!$B$2:$B$194)</f>
        <v>1</v>
      </c>
      <c r="N2739" s="73" t="str">
        <f>CONCATENATE(HOUR(Tabela132[[#This Row],[DATA INICIO]]),":",MINUTE(Tabela132[[#This Row],[DATA INICIO]]))</f>
        <v>12:42</v>
      </c>
    </row>
    <row r="2740" spans="1:14" ht="38.25" hidden="1" x14ac:dyDescent="0.25">
      <c r="A2740" s="63" t="s">
        <v>1308</v>
      </c>
      <c r="B2740" s="64" t="s">
        <v>1462</v>
      </c>
      <c r="C2740" s="84"/>
      <c r="D2740" s="66" t="s">
        <v>1463</v>
      </c>
      <c r="E2740" s="67" t="s">
        <v>1463</v>
      </c>
      <c r="F2740" s="68" t="s">
        <v>1463</v>
      </c>
      <c r="G2740" s="100"/>
      <c r="H2740" s="69" t="s">
        <v>20</v>
      </c>
      <c r="I2740" s="69">
        <v>42884.59652777778</v>
      </c>
      <c r="J2740" s="64" t="s">
        <v>20</v>
      </c>
      <c r="K2740" s="70">
        <f t="shared" ref="K2740:K2759" si="122">IF(OR(H2740="-",I2740="-"),0,I2740-H2740)</f>
        <v>0</v>
      </c>
      <c r="L2740" s="71">
        <f t="shared" ref="L2740:L2759" si="123">K2740</f>
        <v>0</v>
      </c>
      <c r="M2740" s="72" t="e">
        <f>NETWORKDAYS.INTL(DATE(YEAR(H2740),MONTH(I2740),DAY(H2740)),DATE(YEAR(I2740),MONTH(I2740),DAY(I2740)),1,[1]LISTAFERIADOS!$B$2:$B$194)</f>
        <v>#VALUE!</v>
      </c>
      <c r="N2740" s="73" t="e">
        <f>CONCATENATE(HOUR(Tabela132[[#This Row],[DATA INICIO]]),":",MINUTE(Tabela132[[#This Row],[DATA INICIO]]))</f>
        <v>#VALUE!</v>
      </c>
    </row>
    <row r="2741" spans="1:14" ht="127.5" hidden="1" x14ac:dyDescent="0.25">
      <c r="A2741" s="63" t="s">
        <v>1308</v>
      </c>
      <c r="B2741" s="64" t="s">
        <v>1462</v>
      </c>
      <c r="C2741" s="84"/>
      <c r="D2741" s="66" t="s">
        <v>1310</v>
      </c>
      <c r="E2741" s="67" t="s">
        <v>1310</v>
      </c>
      <c r="F2741" s="12" t="s">
        <v>25</v>
      </c>
      <c r="G2741" s="100"/>
      <c r="H2741" s="69">
        <v>42884.59652777778</v>
      </c>
      <c r="I2741" s="69">
        <v>42929.620833333334</v>
      </c>
      <c r="J2741" s="64" t="s">
        <v>1464</v>
      </c>
      <c r="K2741" s="70">
        <f t="shared" si="122"/>
        <v>45.024305555554747</v>
      </c>
      <c r="L2741" s="71">
        <f t="shared" si="123"/>
        <v>45.024305555554747</v>
      </c>
      <c r="M2741" s="72">
        <f>NETWORKDAYS.INTL(DATE(YEAR(H2741),MONTH(I2741),DAY(H2741)),DATE(YEAR(I2741),MONTH(I2741),DAY(I2741)),1,[1]LISTAFERIADOS!$B$2:$B$194)</f>
        <v>-12</v>
      </c>
      <c r="N2741" s="73" t="str">
        <f>CONCATENATE(HOUR(Tabela132[[#This Row],[DATA INICIO]]),":",MINUTE(Tabela132[[#This Row],[DATA INICIO]]))</f>
        <v>14:19</v>
      </c>
    </row>
    <row r="2742" spans="1:14" ht="38.25" hidden="1" x14ac:dyDescent="0.25">
      <c r="A2742" s="63" t="s">
        <v>1308</v>
      </c>
      <c r="B2742" s="64" t="s">
        <v>1462</v>
      </c>
      <c r="C2742" s="84"/>
      <c r="D2742" s="66" t="s">
        <v>1463</v>
      </c>
      <c r="E2742" s="67" t="s">
        <v>1463</v>
      </c>
      <c r="F2742" s="68" t="s">
        <v>1463</v>
      </c>
      <c r="G2742" s="100"/>
      <c r="H2742" s="69">
        <v>42929.620833333334</v>
      </c>
      <c r="I2742" s="69">
        <v>42929.676388888889</v>
      </c>
      <c r="J2742" s="64" t="s">
        <v>418</v>
      </c>
      <c r="K2742" s="70">
        <f t="shared" si="122"/>
        <v>5.5555555554747116E-2</v>
      </c>
      <c r="L2742" s="71">
        <f t="shared" si="123"/>
        <v>5.5555555554747116E-2</v>
      </c>
      <c r="M2742" s="72">
        <f>NETWORKDAYS.INTL(DATE(YEAR(H2742),MONTH(I2742),DAY(H2742)),DATE(YEAR(I2742),MONTH(I2742),DAY(I2742)),1,[1]LISTAFERIADOS!$B$2:$B$194)</f>
        <v>1</v>
      </c>
      <c r="N2742" s="73" t="str">
        <f>CONCATENATE(HOUR(Tabela132[[#This Row],[DATA INICIO]]),":",MINUTE(Tabela132[[#This Row],[DATA INICIO]]))</f>
        <v>14:54</v>
      </c>
    </row>
    <row r="2743" spans="1:14" ht="38.25" hidden="1" x14ac:dyDescent="0.25">
      <c r="A2743" s="63" t="s">
        <v>1308</v>
      </c>
      <c r="B2743" s="64" t="s">
        <v>1462</v>
      </c>
      <c r="C2743" s="84"/>
      <c r="D2743" s="66" t="s">
        <v>1310</v>
      </c>
      <c r="E2743" s="67" t="s">
        <v>1310</v>
      </c>
      <c r="F2743" s="12" t="s">
        <v>25</v>
      </c>
      <c r="G2743" s="100"/>
      <c r="H2743" s="69">
        <v>42929.676388888889</v>
      </c>
      <c r="I2743" s="69">
        <v>42936.729861111111</v>
      </c>
      <c r="J2743" s="64" t="s">
        <v>1412</v>
      </c>
      <c r="K2743" s="70">
        <f t="shared" si="122"/>
        <v>7.0534722222218988</v>
      </c>
      <c r="L2743" s="71">
        <f t="shared" si="123"/>
        <v>7.0534722222218988</v>
      </c>
      <c r="M2743" s="72">
        <f>NETWORKDAYS.INTL(DATE(YEAR(H2743),MONTH(I2743),DAY(H2743)),DATE(YEAR(I2743),MONTH(I2743),DAY(I2743)),1,[1]LISTAFERIADOS!$B$2:$B$194)</f>
        <v>6</v>
      </c>
      <c r="N2743" s="73" t="str">
        <f>CONCATENATE(HOUR(Tabela132[[#This Row],[DATA INICIO]]),":",MINUTE(Tabela132[[#This Row],[DATA INICIO]]))</f>
        <v>16:14</v>
      </c>
    </row>
    <row r="2744" spans="1:14" ht="38.25" hidden="1" x14ac:dyDescent="0.25">
      <c r="A2744" s="63" t="s">
        <v>1308</v>
      </c>
      <c r="B2744" s="64" t="s">
        <v>1462</v>
      </c>
      <c r="C2744" s="84"/>
      <c r="D2744" s="66" t="s">
        <v>1210</v>
      </c>
      <c r="E2744" s="67" t="s">
        <v>1210</v>
      </c>
      <c r="F2744" s="12" t="s">
        <v>112</v>
      </c>
      <c r="G2744" s="100"/>
      <c r="H2744" s="69">
        <v>42936.729861111111</v>
      </c>
      <c r="I2744" s="69">
        <v>42936.740277777775</v>
      </c>
      <c r="J2744" s="64" t="s">
        <v>30</v>
      </c>
      <c r="K2744" s="70">
        <f t="shared" si="122"/>
        <v>1.0416666664241347E-2</v>
      </c>
      <c r="L2744" s="71">
        <f t="shared" si="123"/>
        <v>1.0416666664241347E-2</v>
      </c>
      <c r="M2744" s="72">
        <f>NETWORKDAYS.INTL(DATE(YEAR(H2744),MONTH(I2744),DAY(H2744)),DATE(YEAR(I2744),MONTH(I2744),DAY(I2744)),1,[1]LISTAFERIADOS!$B$2:$B$194)</f>
        <v>1</v>
      </c>
      <c r="N2744" s="73" t="str">
        <f>CONCATENATE(HOUR(Tabela132[[#This Row],[DATA INICIO]]),":",MINUTE(Tabela132[[#This Row],[DATA INICIO]]))</f>
        <v>17:31</v>
      </c>
    </row>
    <row r="2745" spans="1:14" ht="38.25" hidden="1" x14ac:dyDescent="0.25">
      <c r="A2745" s="63" t="s">
        <v>1308</v>
      </c>
      <c r="B2745" s="64" t="s">
        <v>1462</v>
      </c>
      <c r="C2745" s="84"/>
      <c r="D2745" s="66" t="s">
        <v>1149</v>
      </c>
      <c r="E2745" s="67" t="s">
        <v>1149</v>
      </c>
      <c r="F2745" s="12" t="s">
        <v>115</v>
      </c>
      <c r="G2745" s="100"/>
      <c r="H2745" s="69">
        <v>42936.740277777775</v>
      </c>
      <c r="I2745" s="69">
        <v>42937.663194444445</v>
      </c>
      <c r="J2745" s="64" t="s">
        <v>1234</v>
      </c>
      <c r="K2745" s="70">
        <f t="shared" si="122"/>
        <v>0.92291666667006211</v>
      </c>
      <c r="L2745" s="71">
        <f t="shared" si="123"/>
        <v>0.92291666667006211</v>
      </c>
      <c r="M2745" s="72">
        <f>NETWORKDAYS.INTL(DATE(YEAR(H2745),MONTH(I2745),DAY(H2745)),DATE(YEAR(I2745),MONTH(I2745),DAY(I2745)),1,[1]LISTAFERIADOS!$B$2:$B$194)</f>
        <v>2</v>
      </c>
      <c r="N2745" s="73" t="str">
        <f>CONCATENATE(HOUR(Tabela132[[#This Row],[DATA INICIO]]),":",MINUTE(Tabela132[[#This Row],[DATA INICIO]]))</f>
        <v>17:46</v>
      </c>
    </row>
    <row r="2746" spans="1:14" ht="51" hidden="1" x14ac:dyDescent="0.25">
      <c r="A2746" s="63" t="s">
        <v>1308</v>
      </c>
      <c r="B2746" s="64" t="s">
        <v>1462</v>
      </c>
      <c r="C2746" s="84"/>
      <c r="D2746" s="66" t="s">
        <v>1182</v>
      </c>
      <c r="E2746" s="67" t="s">
        <v>1182</v>
      </c>
      <c r="F2746" s="68" t="s">
        <v>1182</v>
      </c>
      <c r="G2746" s="100"/>
      <c r="H2746" s="69">
        <v>42937.663194444445</v>
      </c>
      <c r="I2746" s="69">
        <v>42940.713888888888</v>
      </c>
      <c r="J2746" s="64" t="s">
        <v>1465</v>
      </c>
      <c r="K2746" s="70">
        <f t="shared" si="122"/>
        <v>3.0506944444423425</v>
      </c>
      <c r="L2746" s="71">
        <f t="shared" si="123"/>
        <v>3.0506944444423425</v>
      </c>
      <c r="M2746" s="72">
        <f>NETWORKDAYS.INTL(DATE(YEAR(H2746),MONTH(I2746),DAY(H2746)),DATE(YEAR(I2746),MONTH(I2746),DAY(I2746)),1,[1]LISTAFERIADOS!$B$2:$B$194)</f>
        <v>2</v>
      </c>
      <c r="N2746" s="73" t="str">
        <f>CONCATENATE(HOUR(Tabela132[[#This Row],[DATA INICIO]]),":",MINUTE(Tabela132[[#This Row],[DATA INICIO]]))</f>
        <v>15:55</v>
      </c>
    </row>
    <row r="2747" spans="1:14" ht="127.5" hidden="1" x14ac:dyDescent="0.25">
      <c r="A2747" s="63" t="s">
        <v>1308</v>
      </c>
      <c r="B2747" s="64" t="s">
        <v>1462</v>
      </c>
      <c r="C2747" s="84"/>
      <c r="D2747" s="66" t="s">
        <v>1226</v>
      </c>
      <c r="E2747" s="67" t="s">
        <v>1226</v>
      </c>
      <c r="F2747" s="68" t="s">
        <v>1226</v>
      </c>
      <c r="G2747" s="100"/>
      <c r="H2747" s="69">
        <v>42940.713888888888</v>
      </c>
      <c r="I2747" s="69">
        <v>42940.736111111109</v>
      </c>
      <c r="J2747" s="64" t="s">
        <v>1425</v>
      </c>
      <c r="K2747" s="70">
        <f t="shared" si="122"/>
        <v>2.2222222221898846E-2</v>
      </c>
      <c r="L2747" s="71">
        <f t="shared" si="123"/>
        <v>2.2222222221898846E-2</v>
      </c>
      <c r="M2747" s="72">
        <f>NETWORKDAYS.INTL(DATE(YEAR(H2747),MONTH(I2747),DAY(H2747)),DATE(YEAR(I2747),MONTH(I2747),DAY(I2747)),1,[1]LISTAFERIADOS!$B$2:$B$194)</f>
        <v>1</v>
      </c>
      <c r="N2747" s="73" t="str">
        <f>CONCATENATE(HOUR(Tabela132[[#This Row],[DATA INICIO]]),":",MINUTE(Tabela132[[#This Row],[DATA INICIO]]))</f>
        <v>17:8</v>
      </c>
    </row>
    <row r="2748" spans="1:14" ht="51" hidden="1" x14ac:dyDescent="0.25">
      <c r="A2748" s="63" t="s">
        <v>1308</v>
      </c>
      <c r="B2748" s="64" t="s">
        <v>1462</v>
      </c>
      <c r="C2748" s="84"/>
      <c r="D2748" s="66" t="s">
        <v>1336</v>
      </c>
      <c r="E2748" s="67" t="s">
        <v>1336</v>
      </c>
      <c r="F2748" s="68" t="s">
        <v>1336</v>
      </c>
      <c r="G2748" s="100"/>
      <c r="H2748" s="69">
        <v>42940.736111111109</v>
      </c>
      <c r="I2748" s="69">
        <v>42941.574305555558</v>
      </c>
      <c r="J2748" s="64" t="s">
        <v>46</v>
      </c>
      <c r="K2748" s="70">
        <f t="shared" si="122"/>
        <v>0.83819444444816327</v>
      </c>
      <c r="L2748" s="71">
        <f t="shared" si="123"/>
        <v>0.83819444444816327</v>
      </c>
      <c r="M2748" s="72">
        <f>NETWORKDAYS.INTL(DATE(YEAR(H2748),MONTH(I2748),DAY(H2748)),DATE(YEAR(I2748),MONTH(I2748),DAY(I2748)),1,[1]LISTAFERIADOS!$B$2:$B$194)</f>
        <v>2</v>
      </c>
      <c r="N2748" s="73" t="str">
        <f>CONCATENATE(HOUR(Tabela132[[#This Row],[DATA INICIO]]),":",MINUTE(Tabela132[[#This Row],[DATA INICIO]]))</f>
        <v>17:40</v>
      </c>
    </row>
    <row r="2749" spans="1:14" ht="102" hidden="1" x14ac:dyDescent="0.25">
      <c r="A2749" s="63" t="s">
        <v>1308</v>
      </c>
      <c r="B2749" s="64" t="s">
        <v>1462</v>
      </c>
      <c r="C2749" s="84"/>
      <c r="D2749" s="66" t="s">
        <v>1161</v>
      </c>
      <c r="E2749" s="67" t="s">
        <v>1161</v>
      </c>
      <c r="F2749" s="68" t="s">
        <v>1161</v>
      </c>
      <c r="G2749" s="100"/>
      <c r="H2749" s="69">
        <v>42941.574305555558</v>
      </c>
      <c r="I2749" s="69">
        <v>42941.82916666667</v>
      </c>
      <c r="J2749" s="64" t="s">
        <v>1466</v>
      </c>
      <c r="K2749" s="70">
        <f t="shared" si="122"/>
        <v>0.25486111111240461</v>
      </c>
      <c r="L2749" s="71">
        <f t="shared" si="123"/>
        <v>0.25486111111240461</v>
      </c>
      <c r="M2749" s="72">
        <f>NETWORKDAYS.INTL(DATE(YEAR(H2749),MONTH(I2749),DAY(H2749)),DATE(YEAR(I2749),MONTH(I2749),DAY(I2749)),1,[1]LISTAFERIADOS!$B$2:$B$194)</f>
        <v>1</v>
      </c>
      <c r="N2749" s="73" t="str">
        <f>CONCATENATE(HOUR(Tabela132[[#This Row],[DATA INICIO]]),":",MINUTE(Tabela132[[#This Row],[DATA INICIO]]))</f>
        <v>13:47</v>
      </c>
    </row>
    <row r="2750" spans="1:14" ht="63.75" hidden="1" x14ac:dyDescent="0.25">
      <c r="A2750" s="63" t="s">
        <v>1308</v>
      </c>
      <c r="B2750" s="64" t="s">
        <v>1462</v>
      </c>
      <c r="C2750" s="84"/>
      <c r="D2750" s="66" t="s">
        <v>1183</v>
      </c>
      <c r="E2750" s="67" t="s">
        <v>1183</v>
      </c>
      <c r="F2750" s="68" t="s">
        <v>1183</v>
      </c>
      <c r="G2750" s="100"/>
      <c r="H2750" s="69">
        <v>42941.82916666667</v>
      </c>
      <c r="I2750" s="69">
        <v>42944.64166666667</v>
      </c>
      <c r="J2750" s="64" t="s">
        <v>52</v>
      </c>
      <c r="K2750" s="70">
        <f t="shared" si="122"/>
        <v>2.8125</v>
      </c>
      <c r="L2750" s="71">
        <f t="shared" si="123"/>
        <v>2.8125</v>
      </c>
      <c r="M2750" s="72">
        <f>NETWORKDAYS.INTL(DATE(YEAR(H2750),MONTH(I2750),DAY(H2750)),DATE(YEAR(I2750),MONTH(I2750),DAY(I2750)),1,[1]LISTAFERIADOS!$B$2:$B$194)</f>
        <v>4</v>
      </c>
      <c r="N2750" s="73" t="str">
        <f>CONCATENATE(HOUR(Tabela132[[#This Row],[DATA INICIO]]),":",MINUTE(Tabela132[[#This Row],[DATA INICIO]]))</f>
        <v>19:54</v>
      </c>
    </row>
    <row r="2751" spans="1:14" ht="38.25" hidden="1" x14ac:dyDescent="0.25">
      <c r="A2751" s="63" t="s">
        <v>1308</v>
      </c>
      <c r="B2751" s="64" t="s">
        <v>1462</v>
      </c>
      <c r="C2751" s="84"/>
      <c r="D2751" s="66" t="s">
        <v>1300</v>
      </c>
      <c r="E2751" s="67" t="s">
        <v>1300</v>
      </c>
      <c r="F2751" s="12" t="s">
        <v>25</v>
      </c>
      <c r="G2751" s="100"/>
      <c r="H2751" s="69">
        <v>42944.64166666667</v>
      </c>
      <c r="I2751" s="69">
        <v>42944.755555555559</v>
      </c>
      <c r="J2751" s="64" t="s">
        <v>154</v>
      </c>
      <c r="K2751" s="70">
        <f t="shared" si="122"/>
        <v>0.11388888888905058</v>
      </c>
      <c r="L2751" s="71">
        <f t="shared" si="123"/>
        <v>0.11388888888905058</v>
      </c>
      <c r="M2751" s="72">
        <f>NETWORKDAYS.INTL(DATE(YEAR(H2751),MONTH(I2751),DAY(H2751)),DATE(YEAR(I2751),MONTH(I2751),DAY(I2751)),1,[1]LISTAFERIADOS!$B$2:$B$194)</f>
        <v>1</v>
      </c>
      <c r="N2751" s="73" t="str">
        <f>CONCATENATE(HOUR(Tabela132[[#This Row],[DATA INICIO]]),":",MINUTE(Tabela132[[#This Row],[DATA INICIO]]))</f>
        <v>15:24</v>
      </c>
    </row>
    <row r="2752" spans="1:14" ht="38.25" hidden="1" x14ac:dyDescent="0.25">
      <c r="A2752" s="63" t="s">
        <v>1308</v>
      </c>
      <c r="B2752" s="64" t="s">
        <v>1462</v>
      </c>
      <c r="C2752" s="84"/>
      <c r="D2752" s="66" t="s">
        <v>1183</v>
      </c>
      <c r="E2752" s="67" t="s">
        <v>1183</v>
      </c>
      <c r="F2752" s="68" t="s">
        <v>1183</v>
      </c>
      <c r="G2752" s="100"/>
      <c r="H2752" s="69">
        <v>42944.755555555559</v>
      </c>
      <c r="I2752" s="69">
        <v>42950.629861111112</v>
      </c>
      <c r="J2752" s="64" t="s">
        <v>34</v>
      </c>
      <c r="K2752" s="70">
        <f t="shared" si="122"/>
        <v>5.8743055555532919</v>
      </c>
      <c r="L2752" s="71">
        <f t="shared" si="123"/>
        <v>5.8743055555532919</v>
      </c>
      <c r="M2752" s="72">
        <f>NETWORKDAYS.INTL(DATE(YEAR(H2752),MONTH(I2752),DAY(H2752)),DATE(YEAR(I2752),MONTH(I2752),DAY(I2752)),1,[1]LISTAFERIADOS!$B$2:$B$194)</f>
        <v>-17</v>
      </c>
      <c r="N2752" s="73" t="str">
        <f>CONCATENATE(HOUR(Tabela132[[#This Row],[DATA INICIO]]),":",MINUTE(Tabela132[[#This Row],[DATA INICIO]]))</f>
        <v>18:8</v>
      </c>
    </row>
    <row r="2753" spans="1:14" ht="38.25" hidden="1" x14ac:dyDescent="0.25">
      <c r="A2753" s="63" t="s">
        <v>1308</v>
      </c>
      <c r="B2753" s="64" t="s">
        <v>1462</v>
      </c>
      <c r="C2753" s="84"/>
      <c r="D2753" s="66" t="s">
        <v>1164</v>
      </c>
      <c r="E2753" s="67" t="s">
        <v>1164</v>
      </c>
      <c r="F2753" s="68" t="s">
        <v>1164</v>
      </c>
      <c r="G2753" s="100"/>
      <c r="H2753" s="69">
        <v>42950.629861111112</v>
      </c>
      <c r="I2753" s="69">
        <v>42972.729861111111</v>
      </c>
      <c r="J2753" s="64" t="s">
        <v>1385</v>
      </c>
      <c r="K2753" s="70">
        <f t="shared" si="122"/>
        <v>22.099999999998545</v>
      </c>
      <c r="L2753" s="71">
        <f t="shared" si="123"/>
        <v>22.099999999998545</v>
      </c>
      <c r="M2753" s="72">
        <f>NETWORKDAYS.INTL(DATE(YEAR(H2753),MONTH(I2753),DAY(H2753)),DATE(YEAR(I2753),MONTH(I2753),DAY(I2753)),1,[1]LISTAFERIADOS!$B$2:$B$194)</f>
        <v>16</v>
      </c>
      <c r="N2753" s="73" t="str">
        <f>CONCATENATE(HOUR(Tabela132[[#This Row],[DATA INICIO]]),":",MINUTE(Tabela132[[#This Row],[DATA INICIO]]))</f>
        <v>15:7</v>
      </c>
    </row>
    <row r="2754" spans="1:14" ht="114.75" hidden="1" x14ac:dyDescent="0.25">
      <c r="A2754" s="63" t="s">
        <v>1308</v>
      </c>
      <c r="B2754" s="64" t="s">
        <v>1462</v>
      </c>
      <c r="C2754" s="84"/>
      <c r="D2754" s="66" t="s">
        <v>1161</v>
      </c>
      <c r="E2754" s="67" t="s">
        <v>1161</v>
      </c>
      <c r="F2754" s="68" t="s">
        <v>1161</v>
      </c>
      <c r="G2754" s="100"/>
      <c r="H2754" s="69">
        <v>42972.729861111111</v>
      </c>
      <c r="I2754" s="69">
        <v>42975.789583333331</v>
      </c>
      <c r="J2754" s="64" t="s">
        <v>1467</v>
      </c>
      <c r="K2754" s="70">
        <f t="shared" si="122"/>
        <v>3.0597222222204437</v>
      </c>
      <c r="L2754" s="71">
        <f t="shared" si="123"/>
        <v>3.0597222222204437</v>
      </c>
      <c r="M2754" s="72">
        <f>NETWORKDAYS.INTL(DATE(YEAR(H2754),MONTH(I2754),DAY(H2754)),DATE(YEAR(I2754),MONTH(I2754),DAY(I2754)),1,[1]LISTAFERIADOS!$B$2:$B$194)</f>
        <v>2</v>
      </c>
      <c r="N2754" s="73" t="str">
        <f>CONCATENATE(HOUR(Tabela132[[#This Row],[DATA INICIO]]),":",MINUTE(Tabela132[[#This Row],[DATA INICIO]]))</f>
        <v>17:31</v>
      </c>
    </row>
    <row r="2755" spans="1:14" ht="89.25" hidden="1" x14ac:dyDescent="0.25">
      <c r="A2755" s="63" t="s">
        <v>1308</v>
      </c>
      <c r="B2755" s="64" t="s">
        <v>1462</v>
      </c>
      <c r="C2755" s="84"/>
      <c r="D2755" s="66" t="s">
        <v>1156</v>
      </c>
      <c r="E2755" s="67" t="s">
        <v>1156</v>
      </c>
      <c r="F2755" s="68" t="s">
        <v>1156</v>
      </c>
      <c r="G2755" s="100"/>
      <c r="H2755" s="69">
        <v>42975.789583333331</v>
      </c>
      <c r="I2755" s="69">
        <v>42976.690972222219</v>
      </c>
      <c r="J2755" s="64" t="s">
        <v>1454</v>
      </c>
      <c r="K2755" s="70">
        <f t="shared" si="122"/>
        <v>0.90138888888759539</v>
      </c>
      <c r="L2755" s="71">
        <f t="shared" si="123"/>
        <v>0.90138888888759539</v>
      </c>
      <c r="M2755" s="72">
        <f>NETWORKDAYS.INTL(DATE(YEAR(H2755),MONTH(I2755),DAY(H2755)),DATE(YEAR(I2755),MONTH(I2755),DAY(I2755)),1,[1]LISTAFERIADOS!$B$2:$B$194)</f>
        <v>2</v>
      </c>
      <c r="N2755" s="73" t="str">
        <f>CONCATENATE(HOUR(Tabela132[[#This Row],[DATA INICIO]]),":",MINUTE(Tabela132[[#This Row],[DATA INICIO]]))</f>
        <v>18:57</v>
      </c>
    </row>
    <row r="2756" spans="1:14" ht="51" hidden="1" x14ac:dyDescent="0.25">
      <c r="A2756" s="63" t="s">
        <v>1308</v>
      </c>
      <c r="B2756" s="64" t="s">
        <v>1462</v>
      </c>
      <c r="C2756" s="84"/>
      <c r="D2756" s="66" t="s">
        <v>1166</v>
      </c>
      <c r="E2756" s="67" t="s">
        <v>1166</v>
      </c>
      <c r="F2756" s="68" t="s">
        <v>1166</v>
      </c>
      <c r="G2756" s="100"/>
      <c r="H2756" s="69">
        <v>42976.690972222219</v>
      </c>
      <c r="I2756" s="69">
        <v>42977.580555555556</v>
      </c>
      <c r="J2756" s="64" t="s">
        <v>1468</v>
      </c>
      <c r="K2756" s="70">
        <f t="shared" si="122"/>
        <v>0.88958333333721384</v>
      </c>
      <c r="L2756" s="71">
        <f t="shared" si="123"/>
        <v>0.88958333333721384</v>
      </c>
      <c r="M2756" s="72">
        <f>NETWORKDAYS.INTL(DATE(YEAR(H2756),MONTH(I2756),DAY(H2756)),DATE(YEAR(I2756),MONTH(I2756),DAY(I2756)),1,[1]LISTAFERIADOS!$B$2:$B$194)</f>
        <v>2</v>
      </c>
      <c r="N2756" s="73" t="str">
        <f>CONCATENATE(HOUR(Tabela132[[#This Row],[DATA INICIO]]),":",MINUTE(Tabela132[[#This Row],[DATA INICIO]]))</f>
        <v>16:35</v>
      </c>
    </row>
    <row r="2757" spans="1:14" ht="38.25" hidden="1" x14ac:dyDescent="0.25">
      <c r="A2757" s="63" t="s">
        <v>1308</v>
      </c>
      <c r="B2757" s="64" t="s">
        <v>1462</v>
      </c>
      <c r="C2757" s="84"/>
      <c r="D2757" s="66" t="s">
        <v>1155</v>
      </c>
      <c r="E2757" s="67" t="s">
        <v>1155</v>
      </c>
      <c r="F2757" s="68" t="s">
        <v>1155</v>
      </c>
      <c r="G2757" s="100"/>
      <c r="H2757" s="69">
        <v>42977.580555555556</v>
      </c>
      <c r="I2757" s="69">
        <v>42977.644444444442</v>
      </c>
      <c r="J2757" s="64" t="s">
        <v>98</v>
      </c>
      <c r="K2757" s="70">
        <f t="shared" si="122"/>
        <v>6.3888888886140194E-2</v>
      </c>
      <c r="L2757" s="71">
        <f t="shared" si="123"/>
        <v>6.3888888886140194E-2</v>
      </c>
      <c r="M2757" s="72">
        <f>NETWORKDAYS.INTL(DATE(YEAR(H2757),MONTH(I2757),DAY(H2757)),DATE(YEAR(I2757),MONTH(I2757),DAY(I2757)),1,[1]LISTAFERIADOS!$B$2:$B$194)</f>
        <v>1</v>
      </c>
      <c r="N2757" s="73" t="str">
        <f>CONCATENATE(HOUR(Tabela132[[#This Row],[DATA INICIO]]),":",MINUTE(Tabela132[[#This Row],[DATA INICIO]]))</f>
        <v>13:56</v>
      </c>
    </row>
    <row r="2758" spans="1:14" ht="38.25" hidden="1" x14ac:dyDescent="0.25">
      <c r="A2758" s="63" t="s">
        <v>1308</v>
      </c>
      <c r="B2758" s="64" t="s">
        <v>1462</v>
      </c>
      <c r="C2758" s="84"/>
      <c r="D2758" s="66" t="s">
        <v>1167</v>
      </c>
      <c r="E2758" s="67" t="s">
        <v>1167</v>
      </c>
      <c r="F2758" s="68" t="s">
        <v>1167</v>
      </c>
      <c r="G2758" s="100"/>
      <c r="H2758" s="69">
        <v>42977.644444444442</v>
      </c>
      <c r="I2758" s="69">
        <v>42977.774305555555</v>
      </c>
      <c r="J2758" s="64" t="s">
        <v>1469</v>
      </c>
      <c r="K2758" s="70">
        <f t="shared" si="122"/>
        <v>0.12986111111240461</v>
      </c>
      <c r="L2758" s="71">
        <f t="shared" si="123"/>
        <v>0.12986111111240461</v>
      </c>
      <c r="M2758" s="72">
        <f>NETWORKDAYS.INTL(DATE(YEAR(H2758),MONTH(I2758),DAY(H2758)),DATE(YEAR(I2758),MONTH(I2758),DAY(I2758)),1,[1]LISTAFERIADOS!$B$2:$B$194)</f>
        <v>1</v>
      </c>
      <c r="N2758" s="73" t="str">
        <f>CONCATENATE(HOUR(Tabela132[[#This Row],[DATA INICIO]]),":",MINUTE(Tabela132[[#This Row],[DATA INICIO]]))</f>
        <v>15:28</v>
      </c>
    </row>
    <row r="2759" spans="1:14" ht="38.25" hidden="1" x14ac:dyDescent="0.25">
      <c r="A2759" s="63" t="s">
        <v>1308</v>
      </c>
      <c r="B2759" s="64" t="s">
        <v>1462</v>
      </c>
      <c r="C2759" s="84"/>
      <c r="D2759" s="66" t="s">
        <v>1171</v>
      </c>
      <c r="E2759" s="67" t="s">
        <v>1171</v>
      </c>
      <c r="F2759" s="68" t="s">
        <v>1171</v>
      </c>
      <c r="G2759" s="100"/>
      <c r="H2759" s="69">
        <v>42977.774305555555</v>
      </c>
      <c r="I2759" s="69">
        <v>42978.49722222222</v>
      </c>
      <c r="J2759" s="64" t="s">
        <v>1241</v>
      </c>
      <c r="K2759" s="70">
        <f t="shared" si="122"/>
        <v>0.72291666666569654</v>
      </c>
      <c r="L2759" s="71">
        <f t="shared" si="123"/>
        <v>0.72291666666569654</v>
      </c>
      <c r="M2759" s="72">
        <f>NETWORKDAYS.INTL(DATE(YEAR(H2759),MONTH(I2759),DAY(H2759)),DATE(YEAR(I2759),MONTH(I2759),DAY(I2759)),1,[1]LISTAFERIADOS!$B$2:$B$194)</f>
        <v>2</v>
      </c>
      <c r="N2759" s="73" t="str">
        <f>CONCATENATE(HOUR(Tabela132[[#This Row],[DATA INICIO]]),":",MINUTE(Tabela132[[#This Row],[DATA INICIO]]))</f>
        <v>18:35</v>
      </c>
    </row>
    <row r="2760" spans="1:14" ht="38.25" hidden="1" x14ac:dyDescent="0.25">
      <c r="A2760" s="63" t="s">
        <v>1308</v>
      </c>
      <c r="B2760" s="64" t="s">
        <v>1470</v>
      </c>
      <c r="C2760" s="84"/>
      <c r="D2760" s="66" t="s">
        <v>1471</v>
      </c>
      <c r="E2760" s="67" t="s">
        <v>1471</v>
      </c>
      <c r="F2760" s="68" t="s">
        <v>1471</v>
      </c>
      <c r="G2760" s="101"/>
      <c r="H2760" s="69" t="s">
        <v>20</v>
      </c>
      <c r="I2760" s="69">
        <v>42871.681250000001</v>
      </c>
      <c r="J2760" s="64" t="s">
        <v>20</v>
      </c>
      <c r="K2760" s="70">
        <f t="shared" ref="K2760:K2789" si="124">IF(OR(H2760="-",I2760="-"),0,I2760-H2760)</f>
        <v>0</v>
      </c>
      <c r="L2760" s="71">
        <f t="shared" ref="L2760:L2789" si="125">K2760</f>
        <v>0</v>
      </c>
      <c r="M2760" s="72" t="e">
        <f>NETWORKDAYS.INTL(DATE(YEAR(H2760),MONTH(I2760),DAY(H2760)),DATE(YEAR(I2760),MONTH(I2760),DAY(I2760)),1,[1]LISTAFERIADOS!$B$2:$B$194)</f>
        <v>#VALUE!</v>
      </c>
      <c r="N2760" s="73" t="e">
        <f>CONCATENATE(HOUR(Tabela132[[#This Row],[DATA INICIO]]),":",MINUTE(Tabela132[[#This Row],[DATA INICIO]]))</f>
        <v>#VALUE!</v>
      </c>
    </row>
    <row r="2761" spans="1:14" ht="89.25" hidden="1" x14ac:dyDescent="0.25">
      <c r="A2761" s="63" t="s">
        <v>1308</v>
      </c>
      <c r="B2761" s="64" t="s">
        <v>1470</v>
      </c>
      <c r="C2761" s="84"/>
      <c r="D2761" s="66" t="s">
        <v>1310</v>
      </c>
      <c r="E2761" s="67" t="s">
        <v>1310</v>
      </c>
      <c r="F2761" s="12" t="s">
        <v>25</v>
      </c>
      <c r="G2761" s="101"/>
      <c r="H2761" s="69">
        <v>42871.681250000001</v>
      </c>
      <c r="I2761" s="69">
        <v>42872.794444444444</v>
      </c>
      <c r="J2761" s="64" t="s">
        <v>1472</v>
      </c>
      <c r="K2761" s="70">
        <f t="shared" si="124"/>
        <v>1.1131944444423425</v>
      </c>
      <c r="L2761" s="71">
        <f t="shared" si="125"/>
        <v>1.1131944444423425</v>
      </c>
      <c r="M2761" s="72">
        <f>NETWORKDAYS.INTL(DATE(YEAR(H2761),MONTH(I2761),DAY(H2761)),DATE(YEAR(I2761),MONTH(I2761),DAY(I2761)),1,[1]LISTAFERIADOS!$B$2:$B$194)</f>
        <v>2</v>
      </c>
      <c r="N2761" s="73" t="str">
        <f>CONCATENATE(HOUR(Tabela132[[#This Row],[DATA INICIO]]),":",MINUTE(Tabela132[[#This Row],[DATA INICIO]]))</f>
        <v>16:21</v>
      </c>
    </row>
    <row r="2762" spans="1:14" ht="38.25" hidden="1" x14ac:dyDescent="0.25">
      <c r="A2762" s="63" t="s">
        <v>1308</v>
      </c>
      <c r="B2762" s="64" t="s">
        <v>1470</v>
      </c>
      <c r="C2762" s="84"/>
      <c r="D2762" s="66" t="s">
        <v>1210</v>
      </c>
      <c r="E2762" s="67" t="s">
        <v>1210</v>
      </c>
      <c r="F2762" s="12" t="s">
        <v>112</v>
      </c>
      <c r="G2762" s="101"/>
      <c r="H2762" s="69">
        <v>42872.794444444444</v>
      </c>
      <c r="I2762" s="69">
        <v>42878.504861111112</v>
      </c>
      <c r="J2762" s="64" t="s">
        <v>30</v>
      </c>
      <c r="K2762" s="70">
        <f t="shared" si="124"/>
        <v>5.7104166666686069</v>
      </c>
      <c r="L2762" s="71">
        <f t="shared" si="125"/>
        <v>5.7104166666686069</v>
      </c>
      <c r="M2762" s="72">
        <f>NETWORKDAYS.INTL(DATE(YEAR(H2762),MONTH(I2762),DAY(H2762)),DATE(YEAR(I2762),MONTH(I2762),DAY(I2762)),1,[1]LISTAFERIADOS!$B$2:$B$194)</f>
        <v>5</v>
      </c>
      <c r="N2762" s="73" t="str">
        <f>CONCATENATE(HOUR(Tabela132[[#This Row],[DATA INICIO]]),":",MINUTE(Tabela132[[#This Row],[DATA INICIO]]))</f>
        <v>19:4</v>
      </c>
    </row>
    <row r="2763" spans="1:14" ht="127.5" hidden="1" x14ac:dyDescent="0.25">
      <c r="A2763" s="63" t="s">
        <v>1308</v>
      </c>
      <c r="B2763" s="64" t="s">
        <v>1470</v>
      </c>
      <c r="C2763" s="84"/>
      <c r="D2763" s="66" t="s">
        <v>1310</v>
      </c>
      <c r="E2763" s="67" t="s">
        <v>1310</v>
      </c>
      <c r="F2763" s="12" t="s">
        <v>25</v>
      </c>
      <c r="G2763" s="101"/>
      <c r="H2763" s="69">
        <v>42878.504861111112</v>
      </c>
      <c r="I2763" s="69">
        <v>42879.720138888886</v>
      </c>
      <c r="J2763" s="64" t="s">
        <v>1473</v>
      </c>
      <c r="K2763" s="70">
        <f t="shared" si="124"/>
        <v>1.2152777777737356</v>
      </c>
      <c r="L2763" s="71">
        <f t="shared" si="125"/>
        <v>1.2152777777737356</v>
      </c>
      <c r="M2763" s="72">
        <f>NETWORKDAYS.INTL(DATE(YEAR(H2763),MONTH(I2763),DAY(H2763)),DATE(YEAR(I2763),MONTH(I2763),DAY(I2763)),1,[1]LISTAFERIADOS!$B$2:$B$194)</f>
        <v>2</v>
      </c>
      <c r="N2763" s="73" t="str">
        <f>CONCATENATE(HOUR(Tabela132[[#This Row],[DATA INICIO]]),":",MINUTE(Tabela132[[#This Row],[DATA INICIO]]))</f>
        <v>12:7</v>
      </c>
    </row>
    <row r="2764" spans="1:14" ht="38.25" hidden="1" x14ac:dyDescent="0.25">
      <c r="A2764" s="63" t="s">
        <v>1308</v>
      </c>
      <c r="B2764" s="64" t="s">
        <v>1470</v>
      </c>
      <c r="C2764" s="84"/>
      <c r="D2764" s="66" t="s">
        <v>1210</v>
      </c>
      <c r="E2764" s="67" t="s">
        <v>1210</v>
      </c>
      <c r="F2764" s="12" t="s">
        <v>112</v>
      </c>
      <c r="G2764" s="101"/>
      <c r="H2764" s="69">
        <v>42879.720138888886</v>
      </c>
      <c r="I2764" s="69">
        <v>42880.70208333333</v>
      </c>
      <c r="J2764" s="64" t="s">
        <v>30</v>
      </c>
      <c r="K2764" s="70">
        <f t="shared" si="124"/>
        <v>0.98194444444379769</v>
      </c>
      <c r="L2764" s="71">
        <f t="shared" si="125"/>
        <v>0.98194444444379769</v>
      </c>
      <c r="M2764" s="72">
        <f>NETWORKDAYS.INTL(DATE(YEAR(H2764),MONTH(I2764),DAY(H2764)),DATE(YEAR(I2764),MONTH(I2764),DAY(I2764)),1,[1]LISTAFERIADOS!$B$2:$B$194)</f>
        <v>2</v>
      </c>
      <c r="N2764" s="73" t="str">
        <f>CONCATENATE(HOUR(Tabela132[[#This Row],[DATA INICIO]]),":",MINUTE(Tabela132[[#This Row],[DATA INICIO]]))</f>
        <v>17:17</v>
      </c>
    </row>
    <row r="2765" spans="1:14" ht="38.25" hidden="1" x14ac:dyDescent="0.25">
      <c r="A2765" s="63" t="s">
        <v>1308</v>
      </c>
      <c r="B2765" s="64" t="s">
        <v>1470</v>
      </c>
      <c r="C2765" s="84"/>
      <c r="D2765" s="66" t="s">
        <v>1310</v>
      </c>
      <c r="E2765" s="67" t="s">
        <v>1310</v>
      </c>
      <c r="F2765" s="12" t="s">
        <v>25</v>
      </c>
      <c r="G2765" s="101"/>
      <c r="H2765" s="69">
        <v>42880.70208333333</v>
      </c>
      <c r="I2765" s="69">
        <v>42913.709722222222</v>
      </c>
      <c r="J2765" s="64" t="s">
        <v>32</v>
      </c>
      <c r="K2765" s="70">
        <f t="shared" si="124"/>
        <v>33.007638888891961</v>
      </c>
      <c r="L2765" s="71">
        <f t="shared" si="125"/>
        <v>33.007638888891961</v>
      </c>
      <c r="M2765" s="72">
        <f>NETWORKDAYS.INTL(DATE(YEAR(H2765),MONTH(I2765),DAY(H2765)),DATE(YEAR(I2765),MONTH(I2765),DAY(I2765)),1,[1]LISTAFERIADOS!$B$2:$B$194)</f>
        <v>2</v>
      </c>
      <c r="N2765" s="73" t="str">
        <f>CONCATENATE(HOUR(Tabela132[[#This Row],[DATA INICIO]]),":",MINUTE(Tabela132[[#This Row],[DATA INICIO]]))</f>
        <v>16:51</v>
      </c>
    </row>
    <row r="2766" spans="1:14" ht="38.25" hidden="1" x14ac:dyDescent="0.25">
      <c r="A2766" s="63" t="s">
        <v>1308</v>
      </c>
      <c r="B2766" s="64" t="s">
        <v>1470</v>
      </c>
      <c r="C2766" s="84"/>
      <c r="D2766" s="66" t="s">
        <v>1210</v>
      </c>
      <c r="E2766" s="67" t="s">
        <v>1210</v>
      </c>
      <c r="F2766" s="12" t="s">
        <v>112</v>
      </c>
      <c r="G2766" s="101"/>
      <c r="H2766" s="69">
        <v>42913.709722222222</v>
      </c>
      <c r="I2766" s="69">
        <v>42920.739583333336</v>
      </c>
      <c r="J2766" s="64" t="s">
        <v>1063</v>
      </c>
      <c r="K2766" s="70">
        <f t="shared" si="124"/>
        <v>7.0298611111138598</v>
      </c>
      <c r="L2766" s="71">
        <f t="shared" si="125"/>
        <v>7.0298611111138598</v>
      </c>
      <c r="M2766" s="72">
        <f>NETWORKDAYS.INTL(DATE(YEAR(H2766),MONTH(I2766),DAY(H2766)),DATE(YEAR(I2766),MONTH(I2766),DAY(I2766)),1,[1]LISTAFERIADOS!$B$2:$B$194)</f>
        <v>-18</v>
      </c>
      <c r="N2766" s="73" t="str">
        <f>CONCATENATE(HOUR(Tabela132[[#This Row],[DATA INICIO]]),":",MINUTE(Tabela132[[#This Row],[DATA INICIO]]))</f>
        <v>17:2</v>
      </c>
    </row>
    <row r="2767" spans="1:14" ht="38.25" hidden="1" x14ac:dyDescent="0.25">
      <c r="A2767" s="63" t="s">
        <v>1308</v>
      </c>
      <c r="B2767" s="64" t="s">
        <v>1470</v>
      </c>
      <c r="C2767" s="84"/>
      <c r="D2767" s="66" t="s">
        <v>1310</v>
      </c>
      <c r="E2767" s="67" t="s">
        <v>1310</v>
      </c>
      <c r="F2767" s="12" t="s">
        <v>25</v>
      </c>
      <c r="G2767" s="101"/>
      <c r="H2767" s="69">
        <v>42920.739583333336</v>
      </c>
      <c r="I2767" s="69">
        <v>42921.602777777778</v>
      </c>
      <c r="J2767" s="64" t="s">
        <v>156</v>
      </c>
      <c r="K2767" s="70">
        <f t="shared" si="124"/>
        <v>0.8631944444423425</v>
      </c>
      <c r="L2767" s="71">
        <f t="shared" si="125"/>
        <v>0.8631944444423425</v>
      </c>
      <c r="M2767" s="72">
        <f>NETWORKDAYS.INTL(DATE(YEAR(H2767),MONTH(I2767),DAY(H2767)),DATE(YEAR(I2767),MONTH(I2767),DAY(I2767)),1,[1]LISTAFERIADOS!$B$2:$B$194)</f>
        <v>2</v>
      </c>
      <c r="N2767" s="73" t="str">
        <f>CONCATENATE(HOUR(Tabela132[[#This Row],[DATA INICIO]]),":",MINUTE(Tabela132[[#This Row],[DATA INICIO]]))</f>
        <v>17:45</v>
      </c>
    </row>
    <row r="2768" spans="1:14" ht="38.25" hidden="1" x14ac:dyDescent="0.25">
      <c r="A2768" s="63" t="s">
        <v>1308</v>
      </c>
      <c r="B2768" s="64" t="s">
        <v>1470</v>
      </c>
      <c r="C2768" s="84"/>
      <c r="D2768" s="66" t="s">
        <v>1210</v>
      </c>
      <c r="E2768" s="67" t="s">
        <v>1210</v>
      </c>
      <c r="F2768" s="12" t="s">
        <v>112</v>
      </c>
      <c r="G2768" s="101"/>
      <c r="H2768" s="69">
        <v>42921.602777777778</v>
      </c>
      <c r="I2768" s="69">
        <v>42921.625</v>
      </c>
      <c r="J2768" s="64" t="s">
        <v>1474</v>
      </c>
      <c r="K2768" s="70">
        <f t="shared" si="124"/>
        <v>2.2222222221898846E-2</v>
      </c>
      <c r="L2768" s="71">
        <f t="shared" si="125"/>
        <v>2.2222222221898846E-2</v>
      </c>
      <c r="M2768" s="72">
        <f>NETWORKDAYS.INTL(DATE(YEAR(H2768),MONTH(I2768),DAY(H2768)),DATE(YEAR(I2768),MONTH(I2768),DAY(I2768)),1,[1]LISTAFERIADOS!$B$2:$B$194)</f>
        <v>1</v>
      </c>
      <c r="N2768" s="73" t="str">
        <f>CONCATENATE(HOUR(Tabela132[[#This Row],[DATA INICIO]]),":",MINUTE(Tabela132[[#This Row],[DATA INICIO]]))</f>
        <v>14:28</v>
      </c>
    </row>
    <row r="2769" spans="1:14" ht="114.75" hidden="1" x14ac:dyDescent="0.25">
      <c r="A2769" s="63" t="s">
        <v>1308</v>
      </c>
      <c r="B2769" s="64" t="s">
        <v>1470</v>
      </c>
      <c r="C2769" s="84"/>
      <c r="D2769" s="66" t="s">
        <v>1154</v>
      </c>
      <c r="E2769" s="67" t="s">
        <v>1154</v>
      </c>
      <c r="F2769" s="12" t="s">
        <v>115</v>
      </c>
      <c r="G2769" s="101"/>
      <c r="H2769" s="69">
        <v>42921.625</v>
      </c>
      <c r="I2769" s="69">
        <v>42922.700694444444</v>
      </c>
      <c r="J2769" s="64" t="s">
        <v>1379</v>
      </c>
      <c r="K2769" s="70">
        <f t="shared" si="124"/>
        <v>1.0756944444437977</v>
      </c>
      <c r="L2769" s="71">
        <f t="shared" si="125"/>
        <v>1.0756944444437977</v>
      </c>
      <c r="M2769" s="72">
        <f>NETWORKDAYS.INTL(DATE(YEAR(H2769),MONTH(I2769),DAY(H2769)),DATE(YEAR(I2769),MONTH(I2769),DAY(I2769)),1,[1]LISTAFERIADOS!$B$2:$B$194)</f>
        <v>2</v>
      </c>
      <c r="N2769" s="73" t="str">
        <f>CONCATENATE(HOUR(Tabela132[[#This Row],[DATA INICIO]]),":",MINUTE(Tabela132[[#This Row],[DATA INICIO]]))</f>
        <v>15:0</v>
      </c>
    </row>
    <row r="2770" spans="1:14" ht="114.75" hidden="1" x14ac:dyDescent="0.25">
      <c r="A2770" s="63" t="s">
        <v>1308</v>
      </c>
      <c r="B2770" s="64" t="s">
        <v>1470</v>
      </c>
      <c r="C2770" s="84"/>
      <c r="D2770" s="66" t="s">
        <v>1230</v>
      </c>
      <c r="E2770" s="67" t="s">
        <v>1230</v>
      </c>
      <c r="F2770" s="12" t="s">
        <v>112</v>
      </c>
      <c r="G2770" s="101"/>
      <c r="H2770" s="69">
        <v>42922.700694444444</v>
      </c>
      <c r="I2770" s="69">
        <v>42923.646527777775</v>
      </c>
      <c r="J2770" s="64" t="s">
        <v>1475</v>
      </c>
      <c r="K2770" s="70">
        <f t="shared" si="124"/>
        <v>0.94583333333139308</v>
      </c>
      <c r="L2770" s="71">
        <f t="shared" si="125"/>
        <v>0.94583333333139308</v>
      </c>
      <c r="M2770" s="72">
        <f>NETWORKDAYS.INTL(DATE(YEAR(H2770),MONTH(I2770),DAY(H2770)),DATE(YEAR(I2770),MONTH(I2770),DAY(I2770)),1,[1]LISTAFERIADOS!$B$2:$B$194)</f>
        <v>2</v>
      </c>
      <c r="N2770" s="73" t="str">
        <f>CONCATENATE(HOUR(Tabela132[[#This Row],[DATA INICIO]]),":",MINUTE(Tabela132[[#This Row],[DATA INICIO]]))</f>
        <v>16:49</v>
      </c>
    </row>
    <row r="2771" spans="1:14" ht="38.25" hidden="1" x14ac:dyDescent="0.25">
      <c r="A2771" s="63" t="s">
        <v>1308</v>
      </c>
      <c r="B2771" s="64" t="s">
        <v>1470</v>
      </c>
      <c r="C2771" s="84"/>
      <c r="D2771" s="66" t="s">
        <v>1300</v>
      </c>
      <c r="E2771" s="67" t="s">
        <v>1300</v>
      </c>
      <c r="F2771" s="12" t="s">
        <v>25</v>
      </c>
      <c r="G2771" s="101"/>
      <c r="H2771" s="69">
        <v>42923.646527777775</v>
      </c>
      <c r="I2771" s="69">
        <v>42927.590277777781</v>
      </c>
      <c r="J2771" s="64" t="s">
        <v>32</v>
      </c>
      <c r="K2771" s="70">
        <f t="shared" si="124"/>
        <v>3.9437500000058208</v>
      </c>
      <c r="L2771" s="71">
        <f t="shared" si="125"/>
        <v>3.9437500000058208</v>
      </c>
      <c r="M2771" s="72">
        <f>NETWORKDAYS.INTL(DATE(YEAR(H2771),MONTH(I2771),DAY(H2771)),DATE(YEAR(I2771),MONTH(I2771),DAY(I2771)),1,[1]LISTAFERIADOS!$B$2:$B$194)</f>
        <v>3</v>
      </c>
      <c r="N2771" s="73" t="str">
        <f>CONCATENATE(HOUR(Tabela132[[#This Row],[DATA INICIO]]),":",MINUTE(Tabela132[[#This Row],[DATA INICIO]]))</f>
        <v>15:31</v>
      </c>
    </row>
    <row r="2772" spans="1:14" ht="51" hidden="1" x14ac:dyDescent="0.25">
      <c r="A2772" s="63" t="s">
        <v>1308</v>
      </c>
      <c r="B2772" s="64" t="s">
        <v>1470</v>
      </c>
      <c r="C2772" s="84"/>
      <c r="D2772" s="66" t="s">
        <v>1230</v>
      </c>
      <c r="E2772" s="67" t="s">
        <v>1230</v>
      </c>
      <c r="F2772" s="12" t="s">
        <v>112</v>
      </c>
      <c r="G2772" s="101"/>
      <c r="H2772" s="69">
        <v>42927.590277777781</v>
      </c>
      <c r="I2772" s="69">
        <v>42927.651388888888</v>
      </c>
      <c r="J2772" s="64" t="s">
        <v>1440</v>
      </c>
      <c r="K2772" s="70">
        <f t="shared" si="124"/>
        <v>6.1111111106583849E-2</v>
      </c>
      <c r="L2772" s="71">
        <f t="shared" si="125"/>
        <v>6.1111111106583849E-2</v>
      </c>
      <c r="M2772" s="72">
        <f>NETWORKDAYS.INTL(DATE(YEAR(H2772),MONTH(I2772),DAY(H2772)),DATE(YEAR(I2772),MONTH(I2772),DAY(I2772)),1,[1]LISTAFERIADOS!$B$2:$B$194)</f>
        <v>1</v>
      </c>
      <c r="N2772" s="73" t="str">
        <f>CONCATENATE(HOUR(Tabela132[[#This Row],[DATA INICIO]]),":",MINUTE(Tabela132[[#This Row],[DATA INICIO]]))</f>
        <v>14:10</v>
      </c>
    </row>
    <row r="2773" spans="1:14" ht="102" hidden="1" x14ac:dyDescent="0.25">
      <c r="A2773" s="63" t="s">
        <v>1308</v>
      </c>
      <c r="B2773" s="64" t="s">
        <v>1470</v>
      </c>
      <c r="C2773" s="84"/>
      <c r="D2773" s="66" t="s">
        <v>1154</v>
      </c>
      <c r="E2773" s="67" t="s">
        <v>1154</v>
      </c>
      <c r="F2773" s="12" t="s">
        <v>115</v>
      </c>
      <c r="G2773" s="101"/>
      <c r="H2773" s="69">
        <v>42927.651388888888</v>
      </c>
      <c r="I2773" s="69">
        <v>42928.6</v>
      </c>
      <c r="J2773" s="64" t="s">
        <v>1383</v>
      </c>
      <c r="K2773" s="70">
        <f t="shared" si="124"/>
        <v>0.94861111111094942</v>
      </c>
      <c r="L2773" s="71">
        <f t="shared" si="125"/>
        <v>0.94861111111094942</v>
      </c>
      <c r="M2773" s="72">
        <f>NETWORKDAYS.INTL(DATE(YEAR(H2773),MONTH(I2773),DAY(H2773)),DATE(YEAR(I2773),MONTH(I2773),DAY(I2773)),1,[1]LISTAFERIADOS!$B$2:$B$194)</f>
        <v>2</v>
      </c>
      <c r="N2773" s="73" t="str">
        <f>CONCATENATE(HOUR(Tabela132[[#This Row],[DATA INICIO]]),":",MINUTE(Tabela132[[#This Row],[DATA INICIO]]))</f>
        <v>15:38</v>
      </c>
    </row>
    <row r="2774" spans="1:14" ht="38.25" hidden="1" x14ac:dyDescent="0.25">
      <c r="A2774" s="63" t="s">
        <v>1308</v>
      </c>
      <c r="B2774" s="64" t="s">
        <v>1470</v>
      </c>
      <c r="C2774" s="84"/>
      <c r="D2774" s="66" t="s">
        <v>1157</v>
      </c>
      <c r="E2774" s="67" t="s">
        <v>1157</v>
      </c>
      <c r="F2774" s="68" t="s">
        <v>1157</v>
      </c>
      <c r="G2774" s="101"/>
      <c r="H2774" s="69">
        <v>42928.6</v>
      </c>
      <c r="I2774" s="69">
        <v>42928.767361111109</v>
      </c>
      <c r="J2774" s="64" t="s">
        <v>1441</v>
      </c>
      <c r="K2774" s="70">
        <f t="shared" si="124"/>
        <v>0.16736111111094942</v>
      </c>
      <c r="L2774" s="71">
        <f t="shared" si="125"/>
        <v>0.16736111111094942</v>
      </c>
      <c r="M2774" s="72">
        <f>NETWORKDAYS.INTL(DATE(YEAR(H2774),MONTH(I2774),DAY(H2774)),DATE(YEAR(I2774),MONTH(I2774),DAY(I2774)),1,[1]LISTAFERIADOS!$B$2:$B$194)</f>
        <v>1</v>
      </c>
      <c r="N2774" s="73" t="str">
        <f>CONCATENATE(HOUR(Tabela132[[#This Row],[DATA INICIO]]),":",MINUTE(Tabela132[[#This Row],[DATA INICIO]]))</f>
        <v>14:24</v>
      </c>
    </row>
    <row r="2775" spans="1:14" ht="38.25" hidden="1" x14ac:dyDescent="0.25">
      <c r="A2775" s="63" t="s">
        <v>1308</v>
      </c>
      <c r="B2775" s="64" t="s">
        <v>1470</v>
      </c>
      <c r="C2775" s="84"/>
      <c r="D2775" s="66" t="s">
        <v>1167</v>
      </c>
      <c r="E2775" s="67" t="s">
        <v>1167</v>
      </c>
      <c r="F2775" s="68" t="s">
        <v>1167</v>
      </c>
      <c r="G2775" s="101"/>
      <c r="H2775" s="69">
        <v>42928.767361111109</v>
      </c>
      <c r="I2775" s="69">
        <v>42928.804166666669</v>
      </c>
      <c r="J2775" s="64" t="s">
        <v>468</v>
      </c>
      <c r="K2775" s="70">
        <f t="shared" si="124"/>
        <v>3.680555555911269E-2</v>
      </c>
      <c r="L2775" s="71">
        <f t="shared" si="125"/>
        <v>3.680555555911269E-2</v>
      </c>
      <c r="M2775" s="72">
        <f>NETWORKDAYS.INTL(DATE(YEAR(H2775),MONTH(I2775),DAY(H2775)),DATE(YEAR(I2775),MONTH(I2775),DAY(I2775)),1,[1]LISTAFERIADOS!$B$2:$B$194)</f>
        <v>1</v>
      </c>
      <c r="N2775" s="73" t="str">
        <f>CONCATENATE(HOUR(Tabela132[[#This Row],[DATA INICIO]]),":",MINUTE(Tabela132[[#This Row],[DATA INICIO]]))</f>
        <v>18:25</v>
      </c>
    </row>
    <row r="2776" spans="1:14" ht="51" hidden="1" x14ac:dyDescent="0.25">
      <c r="A2776" s="63" t="s">
        <v>1308</v>
      </c>
      <c r="B2776" s="64" t="s">
        <v>1470</v>
      </c>
      <c r="C2776" s="84"/>
      <c r="D2776" s="66" t="s">
        <v>1159</v>
      </c>
      <c r="E2776" s="67" t="s">
        <v>1159</v>
      </c>
      <c r="F2776" s="68" t="s">
        <v>1159</v>
      </c>
      <c r="G2776" s="101"/>
      <c r="H2776" s="69">
        <v>42928.804166666669</v>
      </c>
      <c r="I2776" s="69">
        <v>42929.547222222223</v>
      </c>
      <c r="J2776" s="64" t="s">
        <v>46</v>
      </c>
      <c r="K2776" s="70">
        <f t="shared" si="124"/>
        <v>0.74305555555474712</v>
      </c>
      <c r="L2776" s="71">
        <f t="shared" si="125"/>
        <v>0.74305555555474712</v>
      </c>
      <c r="M2776" s="72">
        <f>NETWORKDAYS.INTL(DATE(YEAR(H2776),MONTH(I2776),DAY(H2776)),DATE(YEAR(I2776),MONTH(I2776),DAY(I2776)),1,[1]LISTAFERIADOS!$B$2:$B$194)</f>
        <v>2</v>
      </c>
      <c r="N2776" s="73" t="str">
        <f>CONCATENATE(HOUR(Tabela132[[#This Row],[DATA INICIO]]),":",MINUTE(Tabela132[[#This Row],[DATA INICIO]]))</f>
        <v>19:18</v>
      </c>
    </row>
    <row r="2777" spans="1:14" ht="127.5" hidden="1" x14ac:dyDescent="0.25">
      <c r="A2777" s="63" t="s">
        <v>1308</v>
      </c>
      <c r="B2777" s="64" t="s">
        <v>1470</v>
      </c>
      <c r="C2777" s="84"/>
      <c r="D2777" s="66" t="s">
        <v>1161</v>
      </c>
      <c r="E2777" s="67" t="s">
        <v>1161</v>
      </c>
      <c r="F2777" s="68" t="s">
        <v>1161</v>
      </c>
      <c r="G2777" s="101"/>
      <c r="H2777" s="69">
        <v>42929.547222222223</v>
      </c>
      <c r="I2777" s="69">
        <v>42929.80972222222</v>
      </c>
      <c r="J2777" s="64" t="s">
        <v>160</v>
      </c>
      <c r="K2777" s="70">
        <f t="shared" si="124"/>
        <v>0.26249999999708962</v>
      </c>
      <c r="L2777" s="71">
        <f t="shared" si="125"/>
        <v>0.26249999999708962</v>
      </c>
      <c r="M2777" s="72">
        <f>NETWORKDAYS.INTL(DATE(YEAR(H2777),MONTH(I2777),DAY(H2777)),DATE(YEAR(I2777),MONTH(I2777),DAY(I2777)),1,[1]LISTAFERIADOS!$B$2:$B$194)</f>
        <v>1</v>
      </c>
      <c r="N2777" s="73" t="str">
        <f>CONCATENATE(HOUR(Tabela132[[#This Row],[DATA INICIO]]),":",MINUTE(Tabela132[[#This Row],[DATA INICIO]]))</f>
        <v>13:8</v>
      </c>
    </row>
    <row r="2778" spans="1:14" ht="63.75" hidden="1" x14ac:dyDescent="0.25">
      <c r="A2778" s="63" t="s">
        <v>1308</v>
      </c>
      <c r="B2778" s="64" t="s">
        <v>1470</v>
      </c>
      <c r="C2778" s="84"/>
      <c r="D2778" s="66" t="s">
        <v>1183</v>
      </c>
      <c r="E2778" s="67" t="s">
        <v>1183</v>
      </c>
      <c r="F2778" s="68" t="s">
        <v>1183</v>
      </c>
      <c r="G2778" s="101"/>
      <c r="H2778" s="69">
        <v>42929.80972222222</v>
      </c>
      <c r="I2778" s="69">
        <v>42934.53125</v>
      </c>
      <c r="J2778" s="64" t="s">
        <v>52</v>
      </c>
      <c r="K2778" s="70">
        <f t="shared" si="124"/>
        <v>4.7215277777795563</v>
      </c>
      <c r="L2778" s="71">
        <f t="shared" si="125"/>
        <v>4.7215277777795563</v>
      </c>
      <c r="M2778" s="72">
        <f>NETWORKDAYS.INTL(DATE(YEAR(H2778),MONTH(I2778),DAY(H2778)),DATE(YEAR(I2778),MONTH(I2778),DAY(I2778)),1,[1]LISTAFERIADOS!$B$2:$B$194)</f>
        <v>4</v>
      </c>
      <c r="N2778" s="73" t="str">
        <f>CONCATENATE(HOUR(Tabela132[[#This Row],[DATA INICIO]]),":",MINUTE(Tabela132[[#This Row],[DATA INICIO]]))</f>
        <v>19:26</v>
      </c>
    </row>
    <row r="2779" spans="1:14" ht="38.25" hidden="1" x14ac:dyDescent="0.25">
      <c r="A2779" s="63" t="s">
        <v>1308</v>
      </c>
      <c r="B2779" s="64" t="s">
        <v>1470</v>
      </c>
      <c r="C2779" s="84"/>
      <c r="D2779" s="66" t="s">
        <v>1164</v>
      </c>
      <c r="E2779" s="67" t="s">
        <v>1164</v>
      </c>
      <c r="F2779" s="68" t="s">
        <v>1164</v>
      </c>
      <c r="G2779" s="101"/>
      <c r="H2779" s="69">
        <v>42934.53125</v>
      </c>
      <c r="I2779" s="69">
        <v>42941.634027777778</v>
      </c>
      <c r="J2779" s="64" t="s">
        <v>1385</v>
      </c>
      <c r="K2779" s="70">
        <f t="shared" si="124"/>
        <v>7.1027777777781012</v>
      </c>
      <c r="L2779" s="71">
        <f t="shared" si="125"/>
        <v>7.1027777777781012</v>
      </c>
      <c r="M2779" s="72">
        <f>NETWORKDAYS.INTL(DATE(YEAR(H2779),MONTH(I2779),DAY(H2779)),DATE(YEAR(I2779),MONTH(I2779),DAY(I2779)),1,[1]LISTAFERIADOS!$B$2:$B$194)</f>
        <v>6</v>
      </c>
      <c r="N2779" s="73" t="str">
        <f>CONCATENATE(HOUR(Tabela132[[#This Row],[DATA INICIO]]),":",MINUTE(Tabela132[[#This Row],[DATA INICIO]]))</f>
        <v>12:45</v>
      </c>
    </row>
    <row r="2780" spans="1:14" ht="38.25" hidden="1" x14ac:dyDescent="0.25">
      <c r="A2780" s="63" t="s">
        <v>1308</v>
      </c>
      <c r="B2780" s="64" t="s">
        <v>1470</v>
      </c>
      <c r="C2780" s="84"/>
      <c r="D2780" s="66" t="s">
        <v>1183</v>
      </c>
      <c r="E2780" s="67" t="s">
        <v>1183</v>
      </c>
      <c r="F2780" s="68" t="s">
        <v>1183</v>
      </c>
      <c r="G2780" s="101"/>
      <c r="H2780" s="69">
        <v>42941.634027777778</v>
      </c>
      <c r="I2780" s="69">
        <v>42944.604166666664</v>
      </c>
      <c r="J2780" s="64" t="s">
        <v>102</v>
      </c>
      <c r="K2780" s="70">
        <f t="shared" si="124"/>
        <v>2.9701388888861402</v>
      </c>
      <c r="L2780" s="71">
        <f t="shared" si="125"/>
        <v>2.9701388888861402</v>
      </c>
      <c r="M2780" s="72">
        <f>NETWORKDAYS.INTL(DATE(YEAR(H2780),MONTH(I2780),DAY(H2780)),DATE(YEAR(I2780),MONTH(I2780),DAY(I2780)),1,[1]LISTAFERIADOS!$B$2:$B$194)</f>
        <v>4</v>
      </c>
      <c r="N2780" s="73" t="str">
        <f>CONCATENATE(HOUR(Tabela132[[#This Row],[DATA INICIO]]),":",MINUTE(Tabela132[[#This Row],[DATA INICIO]]))</f>
        <v>15:13</v>
      </c>
    </row>
    <row r="2781" spans="1:14" ht="38.25" hidden="1" x14ac:dyDescent="0.25">
      <c r="A2781" s="63" t="s">
        <v>1308</v>
      </c>
      <c r="B2781" s="64" t="s">
        <v>1470</v>
      </c>
      <c r="C2781" s="84"/>
      <c r="D2781" s="66" t="s">
        <v>1300</v>
      </c>
      <c r="E2781" s="67" t="s">
        <v>1300</v>
      </c>
      <c r="F2781" s="12" t="s">
        <v>25</v>
      </c>
      <c r="G2781" s="101"/>
      <c r="H2781" s="69">
        <v>42944.604166666664</v>
      </c>
      <c r="I2781" s="69">
        <v>42944.727083333331</v>
      </c>
      <c r="J2781" s="64" t="s">
        <v>154</v>
      </c>
      <c r="K2781" s="70">
        <f t="shared" si="124"/>
        <v>0.12291666666715173</v>
      </c>
      <c r="L2781" s="71">
        <f t="shared" si="125"/>
        <v>0.12291666666715173</v>
      </c>
      <c r="M2781" s="72">
        <f>NETWORKDAYS.INTL(DATE(YEAR(H2781),MONTH(I2781),DAY(H2781)),DATE(YEAR(I2781),MONTH(I2781),DAY(I2781)),1,[1]LISTAFERIADOS!$B$2:$B$194)</f>
        <v>1</v>
      </c>
      <c r="N2781" s="73" t="str">
        <f>CONCATENATE(HOUR(Tabela132[[#This Row],[DATA INICIO]]),":",MINUTE(Tabela132[[#This Row],[DATA INICIO]]))</f>
        <v>14:30</v>
      </c>
    </row>
    <row r="2782" spans="1:14" ht="38.25" hidden="1" x14ac:dyDescent="0.25">
      <c r="A2782" s="63" t="s">
        <v>1308</v>
      </c>
      <c r="B2782" s="64" t="s">
        <v>1470</v>
      </c>
      <c r="C2782" s="84"/>
      <c r="D2782" s="66" t="s">
        <v>1183</v>
      </c>
      <c r="E2782" s="67" t="s">
        <v>1183</v>
      </c>
      <c r="F2782" s="68" t="s">
        <v>1183</v>
      </c>
      <c r="G2782" s="101"/>
      <c r="H2782" s="69">
        <v>42944.727083333331</v>
      </c>
      <c r="I2782" s="69">
        <v>42946.71597222222</v>
      </c>
      <c r="J2782" s="64" t="s">
        <v>34</v>
      </c>
      <c r="K2782" s="70">
        <f t="shared" si="124"/>
        <v>1.9888888888890506</v>
      </c>
      <c r="L2782" s="71">
        <f t="shared" si="125"/>
        <v>1.9888888888890506</v>
      </c>
      <c r="M2782" s="72">
        <f>NETWORKDAYS.INTL(DATE(YEAR(H2782),MONTH(I2782),DAY(H2782)),DATE(YEAR(I2782),MONTH(I2782),DAY(I2782)),1,[1]LISTAFERIADOS!$B$2:$B$194)</f>
        <v>1</v>
      </c>
      <c r="N2782" s="73" t="str">
        <f>CONCATENATE(HOUR(Tabela132[[#This Row],[DATA INICIO]]),":",MINUTE(Tabela132[[#This Row],[DATA INICIO]]))</f>
        <v>17:27</v>
      </c>
    </row>
    <row r="2783" spans="1:14" ht="38.25" hidden="1" x14ac:dyDescent="0.25">
      <c r="A2783" s="63" t="s">
        <v>1308</v>
      </c>
      <c r="B2783" s="64" t="s">
        <v>1470</v>
      </c>
      <c r="C2783" s="84"/>
      <c r="D2783" s="66" t="s">
        <v>1164</v>
      </c>
      <c r="E2783" s="67" t="s">
        <v>1164</v>
      </c>
      <c r="F2783" s="68" t="s">
        <v>1164</v>
      </c>
      <c r="G2783" s="101"/>
      <c r="H2783" s="69">
        <v>42946.71597222222</v>
      </c>
      <c r="I2783" s="69">
        <v>42956.629861111112</v>
      </c>
      <c r="J2783" s="64" t="s">
        <v>1385</v>
      </c>
      <c r="K2783" s="70">
        <f t="shared" si="124"/>
        <v>9.913888888891961</v>
      </c>
      <c r="L2783" s="71">
        <f t="shared" si="125"/>
        <v>9.913888888891961</v>
      </c>
      <c r="M2783" s="72">
        <f>NETWORKDAYS.INTL(DATE(YEAR(H2783),MONTH(I2783),DAY(H2783)),DATE(YEAR(I2783),MONTH(I2783),DAY(I2783)),1,[1]LISTAFERIADOS!$B$2:$B$194)</f>
        <v>-15</v>
      </c>
      <c r="N2783" s="73" t="str">
        <f>CONCATENATE(HOUR(Tabela132[[#This Row],[DATA INICIO]]),":",MINUTE(Tabela132[[#This Row],[DATA INICIO]]))</f>
        <v>17:11</v>
      </c>
    </row>
    <row r="2784" spans="1:14" ht="140.25" hidden="1" x14ac:dyDescent="0.25">
      <c r="A2784" s="63" t="s">
        <v>1308</v>
      </c>
      <c r="B2784" s="64" t="s">
        <v>1470</v>
      </c>
      <c r="C2784" s="84"/>
      <c r="D2784" s="66" t="s">
        <v>1161</v>
      </c>
      <c r="E2784" s="67" t="s">
        <v>1161</v>
      </c>
      <c r="F2784" s="68" t="s">
        <v>1161</v>
      </c>
      <c r="G2784" s="101"/>
      <c r="H2784" s="69">
        <v>42956.629861111112</v>
      </c>
      <c r="I2784" s="69">
        <v>42956.65347222222</v>
      </c>
      <c r="J2784" s="64" t="s">
        <v>1476</v>
      </c>
      <c r="K2784" s="70">
        <f t="shared" si="124"/>
        <v>2.361111110803904E-2</v>
      </c>
      <c r="L2784" s="71">
        <f t="shared" si="125"/>
        <v>2.361111110803904E-2</v>
      </c>
      <c r="M2784" s="72">
        <f>NETWORKDAYS.INTL(DATE(YEAR(H2784),MONTH(I2784),DAY(H2784)),DATE(YEAR(I2784),MONTH(I2784),DAY(I2784)),1,[1]LISTAFERIADOS!$B$2:$B$194)</f>
        <v>1</v>
      </c>
      <c r="N2784" s="73" t="str">
        <f>CONCATENATE(HOUR(Tabela132[[#This Row],[DATA INICIO]]),":",MINUTE(Tabela132[[#This Row],[DATA INICIO]]))</f>
        <v>15:7</v>
      </c>
    </row>
    <row r="2785" spans="1:14" ht="76.5" hidden="1" x14ac:dyDescent="0.25">
      <c r="A2785" s="63" t="s">
        <v>1308</v>
      </c>
      <c r="B2785" s="64" t="s">
        <v>1470</v>
      </c>
      <c r="C2785" s="84"/>
      <c r="D2785" s="66" t="s">
        <v>1156</v>
      </c>
      <c r="E2785" s="67" t="s">
        <v>1156</v>
      </c>
      <c r="F2785" s="68" t="s">
        <v>1156</v>
      </c>
      <c r="G2785" s="101"/>
      <c r="H2785" s="69">
        <v>42956.65347222222</v>
      </c>
      <c r="I2785" s="69">
        <v>42956.704861111109</v>
      </c>
      <c r="J2785" s="64" t="s">
        <v>1477</v>
      </c>
      <c r="K2785" s="70">
        <f t="shared" si="124"/>
        <v>5.1388888889050577E-2</v>
      </c>
      <c r="L2785" s="71">
        <f t="shared" si="125"/>
        <v>5.1388888889050577E-2</v>
      </c>
      <c r="M2785" s="72">
        <f>NETWORKDAYS.INTL(DATE(YEAR(H2785),MONTH(I2785),DAY(H2785)),DATE(YEAR(I2785),MONTH(I2785),DAY(I2785)),1,[1]LISTAFERIADOS!$B$2:$B$194)</f>
        <v>1</v>
      </c>
      <c r="N2785" s="73" t="str">
        <f>CONCATENATE(HOUR(Tabela132[[#This Row],[DATA INICIO]]),":",MINUTE(Tabela132[[#This Row],[DATA INICIO]]))</f>
        <v>15:41</v>
      </c>
    </row>
    <row r="2786" spans="1:14" ht="38.25" hidden="1" x14ac:dyDescent="0.25">
      <c r="A2786" s="63" t="s">
        <v>1308</v>
      </c>
      <c r="B2786" s="64" t="s">
        <v>1470</v>
      </c>
      <c r="C2786" s="84"/>
      <c r="D2786" s="66" t="s">
        <v>1166</v>
      </c>
      <c r="E2786" s="67" t="s">
        <v>1166</v>
      </c>
      <c r="F2786" s="68" t="s">
        <v>1166</v>
      </c>
      <c r="G2786" s="101"/>
      <c r="H2786" s="69">
        <v>42956.704861111109</v>
      </c>
      <c r="I2786" s="69">
        <v>42957.625694444447</v>
      </c>
      <c r="J2786" s="64" t="s">
        <v>1478</v>
      </c>
      <c r="K2786" s="70">
        <f t="shared" si="124"/>
        <v>0.92083333333721384</v>
      </c>
      <c r="L2786" s="71">
        <f t="shared" si="125"/>
        <v>0.92083333333721384</v>
      </c>
      <c r="M2786" s="72">
        <f>NETWORKDAYS.INTL(DATE(YEAR(H2786),MONTH(I2786),DAY(H2786)),DATE(YEAR(I2786),MONTH(I2786),DAY(I2786)),1,[1]LISTAFERIADOS!$B$2:$B$194)</f>
        <v>2</v>
      </c>
      <c r="N2786" s="73" t="str">
        <f>CONCATENATE(HOUR(Tabela132[[#This Row],[DATA INICIO]]),":",MINUTE(Tabela132[[#This Row],[DATA INICIO]]))</f>
        <v>16:55</v>
      </c>
    </row>
    <row r="2787" spans="1:14" ht="38.25" hidden="1" x14ac:dyDescent="0.25">
      <c r="A2787" s="63" t="s">
        <v>1308</v>
      </c>
      <c r="B2787" s="64" t="s">
        <v>1470</v>
      </c>
      <c r="C2787" s="84"/>
      <c r="D2787" s="66" t="s">
        <v>1155</v>
      </c>
      <c r="E2787" s="67" t="s">
        <v>1155</v>
      </c>
      <c r="F2787" s="68" t="s">
        <v>1155</v>
      </c>
      <c r="G2787" s="101"/>
      <c r="H2787" s="69">
        <v>42957.625694444447</v>
      </c>
      <c r="I2787" s="69">
        <v>42960.945138888892</v>
      </c>
      <c r="J2787" s="64" t="s">
        <v>98</v>
      </c>
      <c r="K2787" s="70">
        <f t="shared" si="124"/>
        <v>3.3194444444452529</v>
      </c>
      <c r="L2787" s="71">
        <f t="shared" si="125"/>
        <v>3.3194444444452529</v>
      </c>
      <c r="M2787" s="72">
        <f>NETWORKDAYS.INTL(DATE(YEAR(H2787),MONTH(I2787),DAY(H2787)),DATE(YEAR(I2787),MONTH(I2787),DAY(I2787)),1,[1]LISTAFERIADOS!$B$2:$B$194)</f>
        <v>1</v>
      </c>
      <c r="N2787" s="73" t="str">
        <f>CONCATENATE(HOUR(Tabela132[[#This Row],[DATA INICIO]]),":",MINUTE(Tabela132[[#This Row],[DATA INICIO]]))</f>
        <v>15:1</v>
      </c>
    </row>
    <row r="2788" spans="1:14" ht="38.25" hidden="1" x14ac:dyDescent="0.25">
      <c r="A2788" s="63" t="s">
        <v>1308</v>
      </c>
      <c r="B2788" s="64" t="s">
        <v>1470</v>
      </c>
      <c r="C2788" s="84"/>
      <c r="D2788" s="66" t="s">
        <v>1167</v>
      </c>
      <c r="E2788" s="67" t="s">
        <v>1167</v>
      </c>
      <c r="F2788" s="68" t="s">
        <v>1167</v>
      </c>
      <c r="G2788" s="101"/>
      <c r="H2788" s="69">
        <v>42960.945138888892</v>
      </c>
      <c r="I2788" s="69">
        <v>42961.646527777775</v>
      </c>
      <c r="J2788" s="64" t="s">
        <v>75</v>
      </c>
      <c r="K2788" s="70">
        <f t="shared" si="124"/>
        <v>0.70138888888322981</v>
      </c>
      <c r="L2788" s="71">
        <f t="shared" si="125"/>
        <v>0.70138888888322981</v>
      </c>
      <c r="M2788" s="72">
        <f>NETWORKDAYS.INTL(DATE(YEAR(H2788),MONTH(I2788),DAY(H2788)),DATE(YEAR(I2788),MONTH(I2788),DAY(I2788)),1,[1]LISTAFERIADOS!$B$2:$B$194)</f>
        <v>1</v>
      </c>
      <c r="N2788" s="73" t="str">
        <f>CONCATENATE(HOUR(Tabela132[[#This Row],[DATA INICIO]]),":",MINUTE(Tabela132[[#This Row],[DATA INICIO]]))</f>
        <v>22:41</v>
      </c>
    </row>
    <row r="2789" spans="1:14" ht="38.25" hidden="1" x14ac:dyDescent="0.25">
      <c r="A2789" s="63" t="s">
        <v>1308</v>
      </c>
      <c r="B2789" s="64" t="s">
        <v>1470</v>
      </c>
      <c r="C2789" s="84"/>
      <c r="D2789" s="66" t="s">
        <v>1171</v>
      </c>
      <c r="E2789" s="67" t="s">
        <v>1171</v>
      </c>
      <c r="F2789" s="68" t="s">
        <v>1171</v>
      </c>
      <c r="G2789" s="101"/>
      <c r="H2789" s="69">
        <v>42961.646527777775</v>
      </c>
      <c r="I2789" s="69">
        <v>42961.696527777778</v>
      </c>
      <c r="J2789" s="64" t="s">
        <v>1241</v>
      </c>
      <c r="K2789" s="70">
        <f t="shared" si="124"/>
        <v>5.0000000002910383E-2</v>
      </c>
      <c r="L2789" s="71">
        <f t="shared" si="125"/>
        <v>5.0000000002910383E-2</v>
      </c>
      <c r="M2789" s="72">
        <f>NETWORKDAYS.INTL(DATE(YEAR(H2789),MONTH(I2789),DAY(H2789)),DATE(YEAR(I2789),MONTH(I2789),DAY(I2789)),1,[1]LISTAFERIADOS!$B$2:$B$194)</f>
        <v>1</v>
      </c>
      <c r="N2789" s="73" t="str">
        <f>CONCATENATE(HOUR(Tabela132[[#This Row],[DATA INICIO]]),":",MINUTE(Tabela132[[#This Row],[DATA INICIO]]))</f>
        <v>15:31</v>
      </c>
    </row>
    <row r="2790" spans="1:14" ht="38.25" hidden="1" x14ac:dyDescent="0.25">
      <c r="A2790" s="63" t="s">
        <v>1308</v>
      </c>
      <c r="B2790" s="64" t="s">
        <v>1479</v>
      </c>
      <c r="C2790" s="84"/>
      <c r="D2790" s="66" t="s">
        <v>1480</v>
      </c>
      <c r="E2790" s="67" t="s">
        <v>1480</v>
      </c>
      <c r="F2790" s="68" t="s">
        <v>1480</v>
      </c>
      <c r="G2790" s="102"/>
      <c r="H2790" s="69" t="s">
        <v>20</v>
      </c>
      <c r="I2790" s="69">
        <v>42872.787499999999</v>
      </c>
      <c r="J2790" s="64" t="s">
        <v>20</v>
      </c>
      <c r="K2790" s="70">
        <f t="shared" ref="K2790:K2821" si="126">IF(OR(H2790="-",I2790="-"),0,I2790-H2790)</f>
        <v>0</v>
      </c>
      <c r="L2790" s="71">
        <f t="shared" ref="L2790:L2821" si="127">K2790</f>
        <v>0</v>
      </c>
      <c r="M2790" s="72" t="e">
        <f>NETWORKDAYS.INTL(DATE(YEAR(H2790),MONTH(I2790),DAY(H2790)),DATE(YEAR(I2790),MONTH(I2790),DAY(I2790)),1,[1]LISTAFERIADOS!$B$2:$B$194)</f>
        <v>#VALUE!</v>
      </c>
      <c r="N2790" s="73" t="e">
        <f>CONCATENATE(HOUR(Tabela132[[#This Row],[DATA INICIO]]),":",MINUTE(Tabela132[[#This Row],[DATA INICIO]]))</f>
        <v>#VALUE!</v>
      </c>
    </row>
    <row r="2791" spans="1:14" ht="38.25" hidden="1" x14ac:dyDescent="0.25">
      <c r="A2791" s="63" t="s">
        <v>1308</v>
      </c>
      <c r="B2791" s="64" t="s">
        <v>1479</v>
      </c>
      <c r="C2791" s="84"/>
      <c r="D2791" s="66" t="s">
        <v>1310</v>
      </c>
      <c r="E2791" s="67" t="s">
        <v>1310</v>
      </c>
      <c r="F2791" s="12" t="s">
        <v>25</v>
      </c>
      <c r="G2791" s="102"/>
      <c r="H2791" s="69">
        <v>42872.787499999999</v>
      </c>
      <c r="I2791" s="69">
        <v>42878.765972222223</v>
      </c>
      <c r="J2791" s="64" t="s">
        <v>294</v>
      </c>
      <c r="K2791" s="70">
        <f t="shared" si="126"/>
        <v>5.9784722222248092</v>
      </c>
      <c r="L2791" s="71">
        <f t="shared" si="127"/>
        <v>5.9784722222248092</v>
      </c>
      <c r="M2791" s="72">
        <f>NETWORKDAYS.INTL(DATE(YEAR(H2791),MONTH(I2791),DAY(H2791)),DATE(YEAR(I2791),MONTH(I2791),DAY(I2791)),1,[1]LISTAFERIADOS!$B$2:$B$194)</f>
        <v>5</v>
      </c>
      <c r="N2791" s="73" t="str">
        <f>CONCATENATE(HOUR(Tabela132[[#This Row],[DATA INICIO]]),":",MINUTE(Tabela132[[#This Row],[DATA INICIO]]))</f>
        <v>18:54</v>
      </c>
    </row>
    <row r="2792" spans="1:14" ht="38.25" hidden="1" x14ac:dyDescent="0.25">
      <c r="A2792" s="63" t="s">
        <v>1308</v>
      </c>
      <c r="B2792" s="64" t="s">
        <v>1479</v>
      </c>
      <c r="C2792" s="84"/>
      <c r="D2792" s="66" t="s">
        <v>1210</v>
      </c>
      <c r="E2792" s="67" t="s">
        <v>1210</v>
      </c>
      <c r="F2792" s="12" t="s">
        <v>112</v>
      </c>
      <c r="G2792" s="102"/>
      <c r="H2792" s="69">
        <v>42878.765972222223</v>
      </c>
      <c r="I2792" s="69">
        <v>42880.702777777777</v>
      </c>
      <c r="J2792" s="64" t="s">
        <v>30</v>
      </c>
      <c r="K2792" s="70">
        <f t="shared" si="126"/>
        <v>1.9368055555532919</v>
      </c>
      <c r="L2792" s="71">
        <f t="shared" si="127"/>
        <v>1.9368055555532919</v>
      </c>
      <c r="M2792" s="72">
        <f>NETWORKDAYS.INTL(DATE(YEAR(H2792),MONTH(I2792),DAY(H2792)),DATE(YEAR(I2792),MONTH(I2792),DAY(I2792)),1,[1]LISTAFERIADOS!$B$2:$B$194)</f>
        <v>3</v>
      </c>
      <c r="N2792" s="73" t="str">
        <f>CONCATENATE(HOUR(Tabela132[[#This Row],[DATA INICIO]]),":",MINUTE(Tabela132[[#This Row],[DATA INICIO]]))</f>
        <v>18:23</v>
      </c>
    </row>
    <row r="2793" spans="1:14" ht="38.25" hidden="1" x14ac:dyDescent="0.25">
      <c r="A2793" s="63" t="s">
        <v>1308</v>
      </c>
      <c r="B2793" s="64" t="s">
        <v>1479</v>
      </c>
      <c r="C2793" s="84"/>
      <c r="D2793" s="66" t="s">
        <v>1310</v>
      </c>
      <c r="E2793" s="67" t="s">
        <v>1310</v>
      </c>
      <c r="F2793" s="12" t="s">
        <v>25</v>
      </c>
      <c r="G2793" s="102"/>
      <c r="H2793" s="69">
        <v>42880.702777777777</v>
      </c>
      <c r="I2793" s="69">
        <v>42914.613194444442</v>
      </c>
      <c r="J2793" s="64" t="s">
        <v>32</v>
      </c>
      <c r="K2793" s="70">
        <f t="shared" si="126"/>
        <v>33.910416666665697</v>
      </c>
      <c r="L2793" s="71">
        <f t="shared" si="127"/>
        <v>33.910416666665697</v>
      </c>
      <c r="M2793" s="72">
        <f>NETWORKDAYS.INTL(DATE(YEAR(H2793),MONTH(I2793),DAY(H2793)),DATE(YEAR(I2793),MONTH(I2793),DAY(I2793)),1,[1]LISTAFERIADOS!$B$2:$B$194)</f>
        <v>3</v>
      </c>
      <c r="N2793" s="73" t="str">
        <f>CONCATENATE(HOUR(Tabela132[[#This Row],[DATA INICIO]]),":",MINUTE(Tabela132[[#This Row],[DATA INICIO]]))</f>
        <v>16:52</v>
      </c>
    </row>
    <row r="2794" spans="1:14" ht="38.25" hidden="1" x14ac:dyDescent="0.25">
      <c r="A2794" s="63" t="s">
        <v>1308</v>
      </c>
      <c r="B2794" s="64" t="s">
        <v>1479</v>
      </c>
      <c r="C2794" s="84"/>
      <c r="D2794" s="66" t="s">
        <v>1210</v>
      </c>
      <c r="E2794" s="67" t="s">
        <v>1210</v>
      </c>
      <c r="F2794" s="12" t="s">
        <v>112</v>
      </c>
      <c r="G2794" s="102"/>
      <c r="H2794" s="69">
        <v>42914.613194444442</v>
      </c>
      <c r="I2794" s="69">
        <v>42920.740972222222</v>
      </c>
      <c r="J2794" s="64" t="s">
        <v>1301</v>
      </c>
      <c r="K2794" s="70">
        <f t="shared" si="126"/>
        <v>6.1277777777795563</v>
      </c>
      <c r="L2794" s="71">
        <f t="shared" si="127"/>
        <v>6.1277777777795563</v>
      </c>
      <c r="M2794" s="72">
        <f>NETWORKDAYS.INTL(DATE(YEAR(H2794),MONTH(I2794),DAY(H2794)),DATE(YEAR(I2794),MONTH(I2794),DAY(I2794)),1,[1]LISTAFERIADOS!$B$2:$B$194)</f>
        <v>-19</v>
      </c>
      <c r="N2794" s="73" t="str">
        <f>CONCATENATE(HOUR(Tabela132[[#This Row],[DATA INICIO]]),":",MINUTE(Tabela132[[#This Row],[DATA INICIO]]))</f>
        <v>14:43</v>
      </c>
    </row>
    <row r="2795" spans="1:14" ht="38.25" hidden="1" x14ac:dyDescent="0.25">
      <c r="A2795" s="63" t="s">
        <v>1308</v>
      </c>
      <c r="B2795" s="64" t="s">
        <v>1479</v>
      </c>
      <c r="C2795" s="84"/>
      <c r="D2795" s="66" t="s">
        <v>1310</v>
      </c>
      <c r="E2795" s="67" t="s">
        <v>1310</v>
      </c>
      <c r="F2795" s="12" t="s">
        <v>25</v>
      </c>
      <c r="G2795" s="102"/>
      <c r="H2795" s="69">
        <v>42920.740972222222</v>
      </c>
      <c r="I2795" s="69">
        <v>42922.541666666664</v>
      </c>
      <c r="J2795" s="64" t="s">
        <v>156</v>
      </c>
      <c r="K2795" s="70">
        <f t="shared" si="126"/>
        <v>1.8006944444423425</v>
      </c>
      <c r="L2795" s="71">
        <f t="shared" si="127"/>
        <v>1.8006944444423425</v>
      </c>
      <c r="M2795" s="72">
        <f>NETWORKDAYS.INTL(DATE(YEAR(H2795),MONTH(I2795),DAY(H2795)),DATE(YEAR(I2795),MONTH(I2795),DAY(I2795)),1,[1]LISTAFERIADOS!$B$2:$B$194)</f>
        <v>3</v>
      </c>
      <c r="N2795" s="73" t="str">
        <f>CONCATENATE(HOUR(Tabela132[[#This Row],[DATA INICIO]]),":",MINUTE(Tabela132[[#This Row],[DATA INICIO]]))</f>
        <v>17:47</v>
      </c>
    </row>
    <row r="2796" spans="1:14" ht="38.25" hidden="1" x14ac:dyDescent="0.25">
      <c r="A2796" s="63" t="s">
        <v>1308</v>
      </c>
      <c r="B2796" s="64" t="s">
        <v>1479</v>
      </c>
      <c r="C2796" s="84"/>
      <c r="D2796" s="66" t="s">
        <v>1210</v>
      </c>
      <c r="E2796" s="67" t="s">
        <v>1210</v>
      </c>
      <c r="F2796" s="12" t="s">
        <v>112</v>
      </c>
      <c r="G2796" s="102"/>
      <c r="H2796" s="69">
        <v>42922.541666666664</v>
      </c>
      <c r="I2796" s="69">
        <v>42923.647222222222</v>
      </c>
      <c r="J2796" s="64" t="s">
        <v>1446</v>
      </c>
      <c r="K2796" s="70">
        <f t="shared" si="126"/>
        <v>1.1055555555576575</v>
      </c>
      <c r="L2796" s="71">
        <f t="shared" si="127"/>
        <v>1.1055555555576575</v>
      </c>
      <c r="M2796" s="72">
        <f>NETWORKDAYS.INTL(DATE(YEAR(H2796),MONTH(I2796),DAY(H2796)),DATE(YEAR(I2796),MONTH(I2796),DAY(I2796)),1,[1]LISTAFERIADOS!$B$2:$B$194)</f>
        <v>2</v>
      </c>
      <c r="N2796" s="73" t="str">
        <f>CONCATENATE(HOUR(Tabela132[[#This Row],[DATA INICIO]]),":",MINUTE(Tabela132[[#This Row],[DATA INICIO]]))</f>
        <v>13:0</v>
      </c>
    </row>
    <row r="2797" spans="1:14" ht="38.25" hidden="1" x14ac:dyDescent="0.25">
      <c r="A2797" s="63" t="s">
        <v>1308</v>
      </c>
      <c r="B2797" s="64" t="s">
        <v>1479</v>
      </c>
      <c r="C2797" s="84"/>
      <c r="D2797" s="66" t="s">
        <v>1310</v>
      </c>
      <c r="E2797" s="67" t="s">
        <v>1310</v>
      </c>
      <c r="F2797" s="12" t="s">
        <v>25</v>
      </c>
      <c r="G2797" s="102"/>
      <c r="H2797" s="69">
        <v>42923.647222222222</v>
      </c>
      <c r="I2797" s="69">
        <v>42927.619444444441</v>
      </c>
      <c r="J2797" s="64" t="s">
        <v>32</v>
      </c>
      <c r="K2797" s="70">
        <f t="shared" si="126"/>
        <v>3.9722222222189885</v>
      </c>
      <c r="L2797" s="71">
        <f t="shared" si="127"/>
        <v>3.9722222222189885</v>
      </c>
      <c r="M2797" s="72">
        <f>NETWORKDAYS.INTL(DATE(YEAR(H2797),MONTH(I2797),DAY(H2797)),DATE(YEAR(I2797),MONTH(I2797),DAY(I2797)),1,[1]LISTAFERIADOS!$B$2:$B$194)</f>
        <v>3</v>
      </c>
      <c r="N2797" s="73" t="str">
        <f>CONCATENATE(HOUR(Tabela132[[#This Row],[DATA INICIO]]),":",MINUTE(Tabela132[[#This Row],[DATA INICIO]]))</f>
        <v>15:32</v>
      </c>
    </row>
    <row r="2798" spans="1:14" ht="51" hidden="1" x14ac:dyDescent="0.25">
      <c r="A2798" s="63" t="s">
        <v>1308</v>
      </c>
      <c r="B2798" s="64" t="s">
        <v>1479</v>
      </c>
      <c r="C2798" s="84"/>
      <c r="D2798" s="66" t="s">
        <v>1210</v>
      </c>
      <c r="E2798" s="67" t="s">
        <v>1210</v>
      </c>
      <c r="F2798" s="12" t="s">
        <v>112</v>
      </c>
      <c r="G2798" s="102"/>
      <c r="H2798" s="69">
        <v>42927.619444444441</v>
      </c>
      <c r="I2798" s="69">
        <v>42927.654166666667</v>
      </c>
      <c r="J2798" s="64" t="s">
        <v>1481</v>
      </c>
      <c r="K2798" s="70">
        <f t="shared" si="126"/>
        <v>3.4722222226264421E-2</v>
      </c>
      <c r="L2798" s="71">
        <f t="shared" si="127"/>
        <v>3.4722222226264421E-2</v>
      </c>
      <c r="M2798" s="72">
        <f>NETWORKDAYS.INTL(DATE(YEAR(H2798),MONTH(I2798),DAY(H2798)),DATE(YEAR(I2798),MONTH(I2798),DAY(I2798)),1,[1]LISTAFERIADOS!$B$2:$B$194)</f>
        <v>1</v>
      </c>
      <c r="N2798" s="73" t="str">
        <f>CONCATENATE(HOUR(Tabela132[[#This Row],[DATA INICIO]]),":",MINUTE(Tabela132[[#This Row],[DATA INICIO]]))</f>
        <v>14:52</v>
      </c>
    </row>
    <row r="2799" spans="1:14" ht="102" hidden="1" x14ac:dyDescent="0.25">
      <c r="A2799" s="63" t="s">
        <v>1308</v>
      </c>
      <c r="B2799" s="64" t="s">
        <v>1479</v>
      </c>
      <c r="C2799" s="84"/>
      <c r="D2799" s="66" t="s">
        <v>1154</v>
      </c>
      <c r="E2799" s="67" t="s">
        <v>1154</v>
      </c>
      <c r="F2799" s="12" t="s">
        <v>115</v>
      </c>
      <c r="G2799" s="102"/>
      <c r="H2799" s="69">
        <v>42927.654166666667</v>
      </c>
      <c r="I2799" s="69">
        <v>42928.598611111112</v>
      </c>
      <c r="J2799" s="64" t="s">
        <v>1383</v>
      </c>
      <c r="K2799" s="70">
        <f t="shared" si="126"/>
        <v>0.94444444444525288</v>
      </c>
      <c r="L2799" s="71">
        <f t="shared" si="127"/>
        <v>0.94444444444525288</v>
      </c>
      <c r="M2799" s="72">
        <f>NETWORKDAYS.INTL(DATE(YEAR(H2799),MONTH(I2799),DAY(H2799)),DATE(YEAR(I2799),MONTH(I2799),DAY(I2799)),1,[1]LISTAFERIADOS!$B$2:$B$194)</f>
        <v>2</v>
      </c>
      <c r="N2799" s="73" t="str">
        <f>CONCATENATE(HOUR(Tabela132[[#This Row],[DATA INICIO]]),":",MINUTE(Tabela132[[#This Row],[DATA INICIO]]))</f>
        <v>15:42</v>
      </c>
    </row>
    <row r="2800" spans="1:14" ht="38.25" hidden="1" x14ac:dyDescent="0.25">
      <c r="A2800" s="63" t="s">
        <v>1308</v>
      </c>
      <c r="B2800" s="64" t="s">
        <v>1479</v>
      </c>
      <c r="C2800" s="84"/>
      <c r="D2800" s="66" t="s">
        <v>1157</v>
      </c>
      <c r="E2800" s="67" t="s">
        <v>1157</v>
      </c>
      <c r="F2800" s="68" t="s">
        <v>1157</v>
      </c>
      <c r="G2800" s="102"/>
      <c r="H2800" s="69">
        <v>42928.598611111112</v>
      </c>
      <c r="I2800" s="69">
        <v>42928.794444444444</v>
      </c>
      <c r="J2800" s="64" t="s">
        <v>1384</v>
      </c>
      <c r="K2800" s="70">
        <f t="shared" si="126"/>
        <v>0.19583333333139308</v>
      </c>
      <c r="L2800" s="71">
        <f t="shared" si="127"/>
        <v>0.19583333333139308</v>
      </c>
      <c r="M2800" s="72">
        <f>NETWORKDAYS.INTL(DATE(YEAR(H2800),MONTH(I2800),DAY(H2800)),DATE(YEAR(I2800),MONTH(I2800),DAY(I2800)),1,[1]LISTAFERIADOS!$B$2:$B$194)</f>
        <v>1</v>
      </c>
      <c r="N2800" s="73" t="str">
        <f>CONCATENATE(HOUR(Tabela132[[#This Row],[DATA INICIO]]),":",MINUTE(Tabela132[[#This Row],[DATA INICIO]]))</f>
        <v>14:22</v>
      </c>
    </row>
    <row r="2801" spans="1:14" ht="38.25" hidden="1" x14ac:dyDescent="0.25">
      <c r="A2801" s="63" t="s">
        <v>1308</v>
      </c>
      <c r="B2801" s="64" t="s">
        <v>1479</v>
      </c>
      <c r="C2801" s="84"/>
      <c r="D2801" s="66" t="s">
        <v>1167</v>
      </c>
      <c r="E2801" s="67" t="s">
        <v>1167</v>
      </c>
      <c r="F2801" s="68" t="s">
        <v>1167</v>
      </c>
      <c r="G2801" s="102"/>
      <c r="H2801" s="69">
        <v>42928.794444444444</v>
      </c>
      <c r="I2801" s="69">
        <v>42929.542361111111</v>
      </c>
      <c r="J2801" s="64" t="s">
        <v>489</v>
      </c>
      <c r="K2801" s="70">
        <f t="shared" si="126"/>
        <v>0.74791666666715173</v>
      </c>
      <c r="L2801" s="71">
        <f t="shared" si="127"/>
        <v>0.74791666666715173</v>
      </c>
      <c r="M2801" s="72">
        <f>NETWORKDAYS.INTL(DATE(YEAR(H2801),MONTH(I2801),DAY(H2801)),DATE(YEAR(I2801),MONTH(I2801),DAY(I2801)),1,[1]LISTAFERIADOS!$B$2:$B$194)</f>
        <v>2</v>
      </c>
      <c r="N2801" s="73" t="str">
        <f>CONCATENATE(HOUR(Tabela132[[#This Row],[DATA INICIO]]),":",MINUTE(Tabela132[[#This Row],[DATA INICIO]]))</f>
        <v>19:4</v>
      </c>
    </row>
    <row r="2802" spans="1:14" ht="51" hidden="1" x14ac:dyDescent="0.25">
      <c r="A2802" s="63" t="s">
        <v>1308</v>
      </c>
      <c r="B2802" s="64" t="s">
        <v>1479</v>
      </c>
      <c r="C2802" s="84"/>
      <c r="D2802" s="66" t="s">
        <v>1159</v>
      </c>
      <c r="E2802" s="67" t="s">
        <v>1159</v>
      </c>
      <c r="F2802" s="68" t="s">
        <v>1159</v>
      </c>
      <c r="G2802" s="102"/>
      <c r="H2802" s="69">
        <v>42929.542361111111</v>
      </c>
      <c r="I2802" s="69">
        <v>42929.601388888892</v>
      </c>
      <c r="J2802" s="64" t="s">
        <v>46</v>
      </c>
      <c r="K2802" s="70">
        <f t="shared" si="126"/>
        <v>5.9027777781011537E-2</v>
      </c>
      <c r="L2802" s="71">
        <f t="shared" si="127"/>
        <v>5.9027777781011537E-2</v>
      </c>
      <c r="M2802" s="72">
        <f>NETWORKDAYS.INTL(DATE(YEAR(H2802),MONTH(I2802),DAY(H2802)),DATE(YEAR(I2802),MONTH(I2802),DAY(I2802)),1,[1]LISTAFERIADOS!$B$2:$B$194)</f>
        <v>1</v>
      </c>
      <c r="N2802" s="73" t="str">
        <f>CONCATENATE(HOUR(Tabela132[[#This Row],[DATA INICIO]]),":",MINUTE(Tabela132[[#This Row],[DATA INICIO]]))</f>
        <v>13:1</v>
      </c>
    </row>
    <row r="2803" spans="1:14" ht="127.5" hidden="1" x14ac:dyDescent="0.25">
      <c r="A2803" s="63" t="s">
        <v>1308</v>
      </c>
      <c r="B2803" s="64" t="s">
        <v>1479</v>
      </c>
      <c r="C2803" s="84"/>
      <c r="D2803" s="66" t="s">
        <v>1161</v>
      </c>
      <c r="E2803" s="67" t="s">
        <v>1161</v>
      </c>
      <c r="F2803" s="68" t="s">
        <v>1161</v>
      </c>
      <c r="G2803" s="102"/>
      <c r="H2803" s="69">
        <v>42929.601388888892</v>
      </c>
      <c r="I2803" s="69">
        <v>42930.572222222225</v>
      </c>
      <c r="J2803" s="64" t="s">
        <v>160</v>
      </c>
      <c r="K2803" s="70">
        <f t="shared" si="126"/>
        <v>0.97083333333284827</v>
      </c>
      <c r="L2803" s="71">
        <f t="shared" si="127"/>
        <v>0.97083333333284827</v>
      </c>
      <c r="M2803" s="72">
        <f>NETWORKDAYS.INTL(DATE(YEAR(H2803),MONTH(I2803),DAY(H2803)),DATE(YEAR(I2803),MONTH(I2803),DAY(I2803)),1,[1]LISTAFERIADOS!$B$2:$B$194)</f>
        <v>2</v>
      </c>
      <c r="N2803" s="73" t="str">
        <f>CONCATENATE(HOUR(Tabela132[[#This Row],[DATA INICIO]]),":",MINUTE(Tabela132[[#This Row],[DATA INICIO]]))</f>
        <v>14:26</v>
      </c>
    </row>
    <row r="2804" spans="1:14" ht="63.75" hidden="1" x14ac:dyDescent="0.25">
      <c r="A2804" s="63" t="s">
        <v>1308</v>
      </c>
      <c r="B2804" s="64" t="s">
        <v>1479</v>
      </c>
      <c r="C2804" s="84"/>
      <c r="D2804" s="66" t="s">
        <v>1183</v>
      </c>
      <c r="E2804" s="67" t="s">
        <v>1183</v>
      </c>
      <c r="F2804" s="68" t="s">
        <v>1183</v>
      </c>
      <c r="G2804" s="102"/>
      <c r="H2804" s="69">
        <v>42930.572222222225</v>
      </c>
      <c r="I2804" s="69">
        <v>42934.538888888892</v>
      </c>
      <c r="J2804" s="64" t="s">
        <v>52</v>
      </c>
      <c r="K2804" s="70">
        <f t="shared" si="126"/>
        <v>3.9666666666671517</v>
      </c>
      <c r="L2804" s="71">
        <f t="shared" si="127"/>
        <v>3.9666666666671517</v>
      </c>
      <c r="M2804" s="72">
        <f>NETWORKDAYS.INTL(DATE(YEAR(H2804),MONTH(I2804),DAY(H2804)),DATE(YEAR(I2804),MONTH(I2804),DAY(I2804)),1,[1]LISTAFERIADOS!$B$2:$B$194)</f>
        <v>3</v>
      </c>
      <c r="N2804" s="73" t="str">
        <f>CONCATENATE(HOUR(Tabela132[[#This Row],[DATA INICIO]]),":",MINUTE(Tabela132[[#This Row],[DATA INICIO]]))</f>
        <v>13:44</v>
      </c>
    </row>
    <row r="2805" spans="1:14" ht="38.25" hidden="1" x14ac:dyDescent="0.25">
      <c r="A2805" s="63" t="s">
        <v>1308</v>
      </c>
      <c r="B2805" s="64" t="s">
        <v>1479</v>
      </c>
      <c r="C2805" s="84"/>
      <c r="D2805" s="66" t="s">
        <v>1164</v>
      </c>
      <c r="E2805" s="67" t="s">
        <v>1164</v>
      </c>
      <c r="F2805" s="68" t="s">
        <v>1164</v>
      </c>
      <c r="G2805" s="102"/>
      <c r="H2805" s="69">
        <v>42934.538888888892</v>
      </c>
      <c r="I2805" s="69">
        <v>42937.593055555553</v>
      </c>
      <c r="J2805" s="64" t="s">
        <v>1385</v>
      </c>
      <c r="K2805" s="70">
        <f t="shared" si="126"/>
        <v>3.054166666661331</v>
      </c>
      <c r="L2805" s="71">
        <f t="shared" si="127"/>
        <v>3.054166666661331</v>
      </c>
      <c r="M2805" s="72">
        <f>NETWORKDAYS.INTL(DATE(YEAR(H2805),MONTH(I2805),DAY(H2805)),DATE(YEAR(I2805),MONTH(I2805),DAY(I2805)),1,[1]LISTAFERIADOS!$B$2:$B$194)</f>
        <v>4</v>
      </c>
      <c r="N2805" s="73" t="str">
        <f>CONCATENATE(HOUR(Tabela132[[#This Row],[DATA INICIO]]),":",MINUTE(Tabela132[[#This Row],[DATA INICIO]]))</f>
        <v>12:56</v>
      </c>
    </row>
    <row r="2806" spans="1:14" ht="51" hidden="1" x14ac:dyDescent="0.25">
      <c r="A2806" s="63" t="s">
        <v>1308</v>
      </c>
      <c r="B2806" s="64" t="s">
        <v>1479</v>
      </c>
      <c r="C2806" s="84"/>
      <c r="D2806" s="66" t="s">
        <v>1300</v>
      </c>
      <c r="E2806" s="67" t="s">
        <v>1300</v>
      </c>
      <c r="F2806" s="12" t="s">
        <v>25</v>
      </c>
      <c r="G2806" s="102"/>
      <c r="H2806" s="69">
        <v>42937.593055555553</v>
      </c>
      <c r="I2806" s="69">
        <v>42940.712500000001</v>
      </c>
      <c r="J2806" s="64" t="s">
        <v>1482</v>
      </c>
      <c r="K2806" s="70">
        <f t="shared" si="126"/>
        <v>3.1194444444481633</v>
      </c>
      <c r="L2806" s="71">
        <f t="shared" si="127"/>
        <v>3.1194444444481633</v>
      </c>
      <c r="M2806" s="72">
        <f>NETWORKDAYS.INTL(DATE(YEAR(H2806),MONTH(I2806),DAY(H2806)),DATE(YEAR(I2806),MONTH(I2806),DAY(I2806)),1,[1]LISTAFERIADOS!$B$2:$B$194)</f>
        <v>2</v>
      </c>
      <c r="N2806" s="73" t="str">
        <f>CONCATENATE(HOUR(Tabela132[[#This Row],[DATA INICIO]]),":",MINUTE(Tabela132[[#This Row],[DATA INICIO]]))</f>
        <v>14:14</v>
      </c>
    </row>
    <row r="2807" spans="1:14" ht="76.5" hidden="1" x14ac:dyDescent="0.25">
      <c r="A2807" s="63" t="s">
        <v>1308</v>
      </c>
      <c r="B2807" s="64" t="s">
        <v>1479</v>
      </c>
      <c r="C2807" s="84"/>
      <c r="D2807" s="66" t="s">
        <v>1164</v>
      </c>
      <c r="E2807" s="67" t="s">
        <v>1164</v>
      </c>
      <c r="F2807" s="68" t="s">
        <v>1164</v>
      </c>
      <c r="G2807" s="102"/>
      <c r="H2807" s="69">
        <v>42940.712500000001</v>
      </c>
      <c r="I2807" s="69">
        <v>42940.72152777778</v>
      </c>
      <c r="J2807" s="64" t="s">
        <v>1483</v>
      </c>
      <c r="K2807" s="70">
        <f t="shared" si="126"/>
        <v>9.0277777781011537E-3</v>
      </c>
      <c r="L2807" s="71">
        <f t="shared" si="127"/>
        <v>9.0277777781011537E-3</v>
      </c>
      <c r="M2807" s="72">
        <f>NETWORKDAYS.INTL(DATE(YEAR(H2807),MONTH(I2807),DAY(H2807)),DATE(YEAR(I2807),MONTH(I2807),DAY(I2807)),1,[1]LISTAFERIADOS!$B$2:$B$194)</f>
        <v>1</v>
      </c>
      <c r="N2807" s="73" t="str">
        <f>CONCATENATE(HOUR(Tabela132[[#This Row],[DATA INICIO]]),":",MINUTE(Tabela132[[#This Row],[DATA INICIO]]))</f>
        <v>17:6</v>
      </c>
    </row>
    <row r="2808" spans="1:14" ht="102" hidden="1" x14ac:dyDescent="0.25">
      <c r="A2808" s="63" t="s">
        <v>1308</v>
      </c>
      <c r="B2808" s="64" t="s">
        <v>1479</v>
      </c>
      <c r="C2808" s="84"/>
      <c r="D2808" s="66" t="s">
        <v>1183</v>
      </c>
      <c r="E2808" s="67" t="s">
        <v>1183</v>
      </c>
      <c r="F2808" s="68" t="s">
        <v>1183</v>
      </c>
      <c r="G2808" s="102"/>
      <c r="H2808" s="69">
        <v>42940.72152777778</v>
      </c>
      <c r="I2808" s="69">
        <v>42944.625694444447</v>
      </c>
      <c r="J2808" s="64" t="s">
        <v>1484</v>
      </c>
      <c r="K2808" s="70">
        <f t="shared" si="126"/>
        <v>3.9041666666671517</v>
      </c>
      <c r="L2808" s="71">
        <f t="shared" si="127"/>
        <v>3.9041666666671517</v>
      </c>
      <c r="M2808" s="72">
        <f>NETWORKDAYS.INTL(DATE(YEAR(H2808),MONTH(I2808),DAY(H2808)),DATE(YEAR(I2808),MONTH(I2808),DAY(I2808)),1,[1]LISTAFERIADOS!$B$2:$B$194)</f>
        <v>5</v>
      </c>
      <c r="N2808" s="73" t="str">
        <f>CONCATENATE(HOUR(Tabela132[[#This Row],[DATA INICIO]]),":",MINUTE(Tabela132[[#This Row],[DATA INICIO]]))</f>
        <v>17:19</v>
      </c>
    </row>
    <row r="2809" spans="1:14" ht="38.25" hidden="1" x14ac:dyDescent="0.25">
      <c r="A2809" s="63" t="s">
        <v>1308</v>
      </c>
      <c r="B2809" s="64" t="s">
        <v>1479</v>
      </c>
      <c r="C2809" s="84"/>
      <c r="D2809" s="66" t="s">
        <v>1300</v>
      </c>
      <c r="E2809" s="67" t="s">
        <v>1300</v>
      </c>
      <c r="F2809" s="12" t="s">
        <v>25</v>
      </c>
      <c r="G2809" s="102"/>
      <c r="H2809" s="69">
        <v>42944.625694444447</v>
      </c>
      <c r="I2809" s="69">
        <v>42944.709722222222</v>
      </c>
      <c r="J2809" s="64" t="s">
        <v>154</v>
      </c>
      <c r="K2809" s="70">
        <f t="shared" si="126"/>
        <v>8.4027777775190771E-2</v>
      </c>
      <c r="L2809" s="71">
        <f t="shared" si="127"/>
        <v>8.4027777775190771E-2</v>
      </c>
      <c r="M2809" s="72">
        <f>NETWORKDAYS.INTL(DATE(YEAR(H2809),MONTH(I2809),DAY(H2809)),DATE(YEAR(I2809),MONTH(I2809),DAY(I2809)),1,[1]LISTAFERIADOS!$B$2:$B$194)</f>
        <v>1</v>
      </c>
      <c r="N2809" s="73" t="str">
        <f>CONCATENATE(HOUR(Tabela132[[#This Row],[DATA INICIO]]),":",MINUTE(Tabela132[[#This Row],[DATA INICIO]]))</f>
        <v>15:1</v>
      </c>
    </row>
    <row r="2810" spans="1:14" ht="38.25" hidden="1" x14ac:dyDescent="0.25">
      <c r="A2810" s="63" t="s">
        <v>1308</v>
      </c>
      <c r="B2810" s="64" t="s">
        <v>1479</v>
      </c>
      <c r="C2810" s="84"/>
      <c r="D2810" s="66" t="s">
        <v>1183</v>
      </c>
      <c r="E2810" s="67" t="s">
        <v>1183</v>
      </c>
      <c r="F2810" s="68" t="s">
        <v>1183</v>
      </c>
      <c r="G2810" s="102"/>
      <c r="H2810" s="69">
        <v>42944.709722222222</v>
      </c>
      <c r="I2810" s="69">
        <v>42947.605555555558</v>
      </c>
      <c r="J2810" s="64" t="s">
        <v>34</v>
      </c>
      <c r="K2810" s="70">
        <f t="shared" si="126"/>
        <v>2.8958333333357587</v>
      </c>
      <c r="L2810" s="71">
        <f t="shared" si="127"/>
        <v>2.8958333333357587</v>
      </c>
      <c r="M2810" s="72">
        <f>NETWORKDAYS.INTL(DATE(YEAR(H2810),MONTH(I2810),DAY(H2810)),DATE(YEAR(I2810),MONTH(I2810),DAY(I2810)),1,[1]LISTAFERIADOS!$B$2:$B$194)</f>
        <v>2</v>
      </c>
      <c r="N2810" s="73" t="str">
        <f>CONCATENATE(HOUR(Tabela132[[#This Row],[DATA INICIO]]),":",MINUTE(Tabela132[[#This Row],[DATA INICIO]]))</f>
        <v>17:2</v>
      </c>
    </row>
    <row r="2811" spans="1:14" ht="38.25" hidden="1" x14ac:dyDescent="0.25">
      <c r="A2811" s="63" t="s">
        <v>1308</v>
      </c>
      <c r="B2811" s="64" t="s">
        <v>1479</v>
      </c>
      <c r="C2811" s="84"/>
      <c r="D2811" s="66" t="s">
        <v>1164</v>
      </c>
      <c r="E2811" s="67" t="s">
        <v>1164</v>
      </c>
      <c r="F2811" s="68" t="s">
        <v>1164</v>
      </c>
      <c r="G2811" s="102"/>
      <c r="H2811" s="69">
        <v>42947.605555555558</v>
      </c>
      <c r="I2811" s="69">
        <v>42962.765277777777</v>
      </c>
      <c r="J2811" s="64" t="s">
        <v>1387</v>
      </c>
      <c r="K2811" s="70">
        <f t="shared" si="126"/>
        <v>15.159722222218988</v>
      </c>
      <c r="L2811" s="71">
        <f t="shared" si="127"/>
        <v>15.159722222218988</v>
      </c>
      <c r="M2811" s="72">
        <f>NETWORKDAYS.INTL(DATE(YEAR(H2811),MONTH(I2811),DAY(H2811)),DATE(YEAR(I2811),MONTH(I2811),DAY(I2811)),1,[1]LISTAFERIADOS!$B$2:$B$194)</f>
        <v>-13</v>
      </c>
      <c r="N2811" s="73" t="str">
        <f>CONCATENATE(HOUR(Tabela132[[#This Row],[DATA INICIO]]),":",MINUTE(Tabela132[[#This Row],[DATA INICIO]]))</f>
        <v>14:32</v>
      </c>
    </row>
    <row r="2812" spans="1:14" ht="38.25" hidden="1" x14ac:dyDescent="0.25">
      <c r="A2812" s="63" t="s">
        <v>1308</v>
      </c>
      <c r="B2812" s="64" t="s">
        <v>1479</v>
      </c>
      <c r="C2812" s="84"/>
      <c r="D2812" s="66" t="s">
        <v>1300</v>
      </c>
      <c r="E2812" s="67" t="s">
        <v>1300</v>
      </c>
      <c r="F2812" s="12" t="s">
        <v>25</v>
      </c>
      <c r="G2812" s="102"/>
      <c r="H2812" s="69">
        <v>42962.765277777777</v>
      </c>
      <c r="I2812" s="69">
        <v>42969.665972222225</v>
      </c>
      <c r="J2812" s="64" t="s">
        <v>156</v>
      </c>
      <c r="K2812" s="70">
        <f t="shared" si="126"/>
        <v>6.9006944444481633</v>
      </c>
      <c r="L2812" s="71">
        <f t="shared" si="127"/>
        <v>6.9006944444481633</v>
      </c>
      <c r="M2812" s="72">
        <f>NETWORKDAYS.INTL(DATE(YEAR(H2812),MONTH(I2812),DAY(H2812)),DATE(YEAR(I2812),MONTH(I2812),DAY(I2812)),1,[1]LISTAFERIADOS!$B$2:$B$194)</f>
        <v>6</v>
      </c>
      <c r="N2812" s="73" t="str">
        <f>CONCATENATE(HOUR(Tabela132[[#This Row],[DATA INICIO]]),":",MINUTE(Tabela132[[#This Row],[DATA INICIO]]))</f>
        <v>18:22</v>
      </c>
    </row>
    <row r="2813" spans="1:14" ht="38.25" hidden="1" x14ac:dyDescent="0.25">
      <c r="A2813" s="63" t="s">
        <v>1308</v>
      </c>
      <c r="B2813" s="64" t="s">
        <v>1479</v>
      </c>
      <c r="C2813" s="84"/>
      <c r="D2813" s="66" t="s">
        <v>1485</v>
      </c>
      <c r="E2813" s="67" t="s">
        <v>1485</v>
      </c>
      <c r="F2813" s="68" t="s">
        <v>1485</v>
      </c>
      <c r="G2813" s="102"/>
      <c r="H2813" s="69">
        <v>42969.665972222225</v>
      </c>
      <c r="I2813" s="69">
        <v>42972.589583333334</v>
      </c>
      <c r="J2813" s="64" t="s">
        <v>185</v>
      </c>
      <c r="K2813" s="70">
        <f t="shared" si="126"/>
        <v>2.9236111111094942</v>
      </c>
      <c r="L2813" s="71">
        <f t="shared" si="127"/>
        <v>2.9236111111094942</v>
      </c>
      <c r="M2813" s="72">
        <f>NETWORKDAYS.INTL(DATE(YEAR(H2813),MONTH(I2813),DAY(H2813)),DATE(YEAR(I2813),MONTH(I2813),DAY(I2813)),1,[1]LISTAFERIADOS!$B$2:$B$194)</f>
        <v>4</v>
      </c>
      <c r="N2813" s="73" t="str">
        <f>CONCATENATE(HOUR(Tabela132[[#This Row],[DATA INICIO]]),":",MINUTE(Tabela132[[#This Row],[DATA INICIO]]))</f>
        <v>15:59</v>
      </c>
    </row>
    <row r="2814" spans="1:14" ht="38.25" hidden="1" x14ac:dyDescent="0.25">
      <c r="A2814" s="63" t="s">
        <v>1308</v>
      </c>
      <c r="B2814" s="64" t="s">
        <v>1479</v>
      </c>
      <c r="C2814" s="84"/>
      <c r="D2814" s="66" t="s">
        <v>1300</v>
      </c>
      <c r="E2814" s="67" t="s">
        <v>1300</v>
      </c>
      <c r="F2814" s="12" t="s">
        <v>25</v>
      </c>
      <c r="G2814" s="102"/>
      <c r="H2814" s="69">
        <v>42972.589583333334</v>
      </c>
      <c r="I2814" s="69">
        <v>42975.695138888892</v>
      </c>
      <c r="J2814" s="64" t="s">
        <v>274</v>
      </c>
      <c r="K2814" s="70">
        <f t="shared" si="126"/>
        <v>3.1055555555576575</v>
      </c>
      <c r="L2814" s="71">
        <f t="shared" si="127"/>
        <v>3.1055555555576575</v>
      </c>
      <c r="M2814" s="72">
        <f>NETWORKDAYS.INTL(DATE(YEAR(H2814),MONTH(I2814),DAY(H2814)),DATE(YEAR(I2814),MONTH(I2814),DAY(I2814)),1,[1]LISTAFERIADOS!$B$2:$B$194)</f>
        <v>2</v>
      </c>
      <c r="N2814" s="73" t="str">
        <f>CONCATENATE(HOUR(Tabela132[[#This Row],[DATA INICIO]]),":",MINUTE(Tabela132[[#This Row],[DATA INICIO]]))</f>
        <v>14:9</v>
      </c>
    </row>
    <row r="2815" spans="1:14" ht="38.25" hidden="1" x14ac:dyDescent="0.25">
      <c r="A2815" s="63" t="s">
        <v>1308</v>
      </c>
      <c r="B2815" s="64" t="s">
        <v>1479</v>
      </c>
      <c r="C2815" s="84"/>
      <c r="D2815" s="66" t="s">
        <v>1164</v>
      </c>
      <c r="E2815" s="67" t="s">
        <v>1164</v>
      </c>
      <c r="F2815" s="68" t="s">
        <v>1164</v>
      </c>
      <c r="G2815" s="102"/>
      <c r="H2815" s="69">
        <v>42975.695138888892</v>
      </c>
      <c r="I2815" s="69">
        <v>42976.777777777781</v>
      </c>
      <c r="J2815" s="64" t="s">
        <v>116</v>
      </c>
      <c r="K2815" s="70">
        <f t="shared" si="126"/>
        <v>1.0826388888890506</v>
      </c>
      <c r="L2815" s="71">
        <f t="shared" si="127"/>
        <v>1.0826388888890506</v>
      </c>
      <c r="M2815" s="72">
        <f>NETWORKDAYS.INTL(DATE(YEAR(H2815),MONTH(I2815),DAY(H2815)),DATE(YEAR(I2815),MONTH(I2815),DAY(I2815)),1,[1]LISTAFERIADOS!$B$2:$B$194)</f>
        <v>2</v>
      </c>
      <c r="N2815" s="73" t="str">
        <f>CONCATENATE(HOUR(Tabela132[[#This Row],[DATA INICIO]]),":",MINUTE(Tabela132[[#This Row],[DATA INICIO]]))</f>
        <v>16:41</v>
      </c>
    </row>
    <row r="2816" spans="1:14" ht="51" hidden="1" x14ac:dyDescent="0.25">
      <c r="A2816" s="63" t="s">
        <v>1308</v>
      </c>
      <c r="B2816" s="64" t="s">
        <v>1479</v>
      </c>
      <c r="C2816" s="84"/>
      <c r="D2816" s="66" t="s">
        <v>1161</v>
      </c>
      <c r="E2816" s="67" t="s">
        <v>1161</v>
      </c>
      <c r="F2816" s="68" t="s">
        <v>1161</v>
      </c>
      <c r="G2816" s="102"/>
      <c r="H2816" s="69">
        <v>42976.777777777781</v>
      </c>
      <c r="I2816" s="69">
        <v>42977.784722222219</v>
      </c>
      <c r="J2816" s="64" t="s">
        <v>1486</v>
      </c>
      <c r="K2816" s="70">
        <f t="shared" si="126"/>
        <v>1.0069444444379769</v>
      </c>
      <c r="L2816" s="71">
        <f t="shared" si="127"/>
        <v>1.0069444444379769</v>
      </c>
      <c r="M2816" s="72">
        <f>NETWORKDAYS.INTL(DATE(YEAR(H2816),MONTH(I2816),DAY(H2816)),DATE(YEAR(I2816),MONTH(I2816),DAY(I2816)),1,[1]LISTAFERIADOS!$B$2:$B$194)</f>
        <v>2</v>
      </c>
      <c r="N2816" s="73" t="str">
        <f>CONCATENATE(HOUR(Tabela132[[#This Row],[DATA INICIO]]),":",MINUTE(Tabela132[[#This Row],[DATA INICIO]]))</f>
        <v>18:40</v>
      </c>
    </row>
    <row r="2817" spans="1:14" ht="76.5" hidden="1" x14ac:dyDescent="0.25">
      <c r="A2817" s="63" t="s">
        <v>1308</v>
      </c>
      <c r="B2817" s="64" t="s">
        <v>1479</v>
      </c>
      <c r="C2817" s="84"/>
      <c r="D2817" s="66" t="s">
        <v>1156</v>
      </c>
      <c r="E2817" s="67" t="s">
        <v>1156</v>
      </c>
      <c r="F2817" s="68" t="s">
        <v>1156</v>
      </c>
      <c r="G2817" s="102"/>
      <c r="H2817" s="69">
        <v>42977.784722222219</v>
      </c>
      <c r="I2817" s="69">
        <v>42978.709027777775</v>
      </c>
      <c r="J2817" s="64" t="s">
        <v>1487</v>
      </c>
      <c r="K2817" s="70">
        <f t="shared" si="126"/>
        <v>0.92430555555620231</v>
      </c>
      <c r="L2817" s="71">
        <f t="shared" si="127"/>
        <v>0.92430555555620231</v>
      </c>
      <c r="M2817" s="72">
        <f>NETWORKDAYS.INTL(DATE(YEAR(H2817),MONTH(I2817),DAY(H2817)),DATE(YEAR(I2817),MONTH(I2817),DAY(I2817)),1,[1]LISTAFERIADOS!$B$2:$B$194)</f>
        <v>2</v>
      </c>
      <c r="N2817" s="73" t="str">
        <f>CONCATENATE(HOUR(Tabela132[[#This Row],[DATA INICIO]]),":",MINUTE(Tabela132[[#This Row],[DATA INICIO]]))</f>
        <v>18:50</v>
      </c>
    </row>
    <row r="2818" spans="1:14" ht="38.25" hidden="1" x14ac:dyDescent="0.25">
      <c r="A2818" s="63" t="s">
        <v>1308</v>
      </c>
      <c r="B2818" s="64" t="s">
        <v>1479</v>
      </c>
      <c r="C2818" s="84"/>
      <c r="D2818" s="66" t="s">
        <v>1166</v>
      </c>
      <c r="E2818" s="67" t="s">
        <v>1166</v>
      </c>
      <c r="F2818" s="68" t="s">
        <v>1166</v>
      </c>
      <c r="G2818" s="102"/>
      <c r="H2818" s="69">
        <v>42978.709027777775</v>
      </c>
      <c r="I2818" s="69">
        <v>42978.785416666666</v>
      </c>
      <c r="J2818" s="64" t="s">
        <v>1393</v>
      </c>
      <c r="K2818" s="70">
        <f t="shared" si="126"/>
        <v>7.6388888890505768E-2</v>
      </c>
      <c r="L2818" s="71">
        <f t="shared" si="127"/>
        <v>7.6388888890505768E-2</v>
      </c>
      <c r="M2818" s="72">
        <f>NETWORKDAYS.INTL(DATE(YEAR(H2818),MONTH(I2818),DAY(H2818)),DATE(YEAR(I2818),MONTH(I2818),DAY(I2818)),1,[1]LISTAFERIADOS!$B$2:$B$194)</f>
        <v>1</v>
      </c>
      <c r="N2818" s="73" t="str">
        <f>CONCATENATE(HOUR(Tabela132[[#This Row],[DATA INICIO]]),":",MINUTE(Tabela132[[#This Row],[DATA INICIO]]))</f>
        <v>17:1</v>
      </c>
    </row>
    <row r="2819" spans="1:14" ht="38.25" hidden="1" x14ac:dyDescent="0.25">
      <c r="A2819" s="63" t="s">
        <v>1308</v>
      </c>
      <c r="B2819" s="64" t="s">
        <v>1479</v>
      </c>
      <c r="C2819" s="84"/>
      <c r="D2819" s="66" t="s">
        <v>1155</v>
      </c>
      <c r="E2819" s="67" t="s">
        <v>1155</v>
      </c>
      <c r="F2819" s="68" t="s">
        <v>1155</v>
      </c>
      <c r="G2819" s="102"/>
      <c r="H2819" s="69">
        <v>42978.785416666666</v>
      </c>
      <c r="I2819" s="69">
        <v>42979.736805555556</v>
      </c>
      <c r="J2819" s="64" t="s">
        <v>167</v>
      </c>
      <c r="K2819" s="70">
        <f t="shared" si="126"/>
        <v>0.95138888889050577</v>
      </c>
      <c r="L2819" s="71">
        <f t="shared" si="127"/>
        <v>0.95138888889050577</v>
      </c>
      <c r="M2819" s="72">
        <f>NETWORKDAYS.INTL(DATE(YEAR(H2819),MONTH(I2819),DAY(H2819)),DATE(YEAR(I2819),MONTH(I2819),DAY(I2819)),1,[1]LISTAFERIADOS!$B$2:$B$194)</f>
        <v>-19</v>
      </c>
      <c r="N2819" s="73" t="str">
        <f>CONCATENATE(HOUR(Tabela132[[#This Row],[DATA INICIO]]),":",MINUTE(Tabela132[[#This Row],[DATA INICIO]]))</f>
        <v>18:51</v>
      </c>
    </row>
    <row r="2820" spans="1:14" ht="38.25" hidden="1" x14ac:dyDescent="0.25">
      <c r="A2820" s="63" t="s">
        <v>1308</v>
      </c>
      <c r="B2820" s="64" t="s">
        <v>1479</v>
      </c>
      <c r="C2820" s="84"/>
      <c r="D2820" s="66" t="s">
        <v>1167</v>
      </c>
      <c r="E2820" s="67" t="s">
        <v>1167</v>
      </c>
      <c r="F2820" s="68" t="s">
        <v>1167</v>
      </c>
      <c r="G2820" s="102"/>
      <c r="H2820" s="69">
        <v>42979.736805555556</v>
      </c>
      <c r="I2820" s="69">
        <v>42982.592361111114</v>
      </c>
      <c r="J2820" s="64" t="s">
        <v>99</v>
      </c>
      <c r="K2820" s="70">
        <f t="shared" si="126"/>
        <v>2.8555555555576575</v>
      </c>
      <c r="L2820" s="71">
        <f t="shared" si="127"/>
        <v>2.8555555555576575</v>
      </c>
      <c r="M2820" s="72">
        <f>NETWORKDAYS.INTL(DATE(YEAR(H2820),MONTH(I2820),DAY(H2820)),DATE(YEAR(I2820),MONTH(I2820),DAY(I2820)),1,[1]LISTAFERIADOS!$B$2:$B$194)</f>
        <v>2</v>
      </c>
      <c r="N2820" s="73" t="str">
        <f>CONCATENATE(HOUR(Tabela132[[#This Row],[DATA INICIO]]),":",MINUTE(Tabela132[[#This Row],[DATA INICIO]]))</f>
        <v>17:41</v>
      </c>
    </row>
    <row r="2821" spans="1:14" ht="38.25" hidden="1" x14ac:dyDescent="0.25">
      <c r="A2821" s="63" t="s">
        <v>1308</v>
      </c>
      <c r="B2821" s="64" t="s">
        <v>1479</v>
      </c>
      <c r="C2821" s="84"/>
      <c r="D2821" s="66" t="s">
        <v>1171</v>
      </c>
      <c r="E2821" s="67" t="s">
        <v>1171</v>
      </c>
      <c r="F2821" s="68" t="s">
        <v>1171</v>
      </c>
      <c r="G2821" s="102"/>
      <c r="H2821" s="69">
        <v>42982.592361111114</v>
      </c>
      <c r="I2821" s="69">
        <v>42982.604861111111</v>
      </c>
      <c r="J2821" s="64" t="s">
        <v>1241</v>
      </c>
      <c r="K2821" s="70">
        <f t="shared" si="126"/>
        <v>1.2499999997089617E-2</v>
      </c>
      <c r="L2821" s="71">
        <f t="shared" si="127"/>
        <v>1.2499999997089617E-2</v>
      </c>
      <c r="M2821" s="72">
        <f>NETWORKDAYS.INTL(DATE(YEAR(H2821),MONTH(I2821),DAY(H2821)),DATE(YEAR(I2821),MONTH(I2821),DAY(I2821)),1,[1]LISTAFERIADOS!$B$2:$B$194)</f>
        <v>1</v>
      </c>
      <c r="N2821" s="73" t="str">
        <f>CONCATENATE(HOUR(Tabela132[[#This Row],[DATA INICIO]]),":",MINUTE(Tabela132[[#This Row],[DATA INICIO]]))</f>
        <v>14:13</v>
      </c>
    </row>
    <row r="2822" spans="1:14" ht="38.25" hidden="1" x14ac:dyDescent="0.25">
      <c r="A2822" s="63" t="s">
        <v>1308</v>
      </c>
      <c r="B2822" s="64" t="s">
        <v>1479</v>
      </c>
      <c r="C2822" s="84"/>
      <c r="D2822" s="66" t="s">
        <v>1159</v>
      </c>
      <c r="E2822" s="67" t="s">
        <v>1159</v>
      </c>
      <c r="F2822" s="68" t="s">
        <v>1159</v>
      </c>
      <c r="G2822" s="102"/>
      <c r="H2822" s="69">
        <v>42982.604861111111</v>
      </c>
      <c r="I2822" s="69">
        <v>42982.62777777778</v>
      </c>
      <c r="J2822" s="64" t="s">
        <v>20</v>
      </c>
      <c r="K2822" s="70">
        <f t="shared" ref="K2822:K2854" si="128">IF(OR(H2822="-",I2822="-"),0,I2822-H2822)</f>
        <v>2.2916666668606922E-2</v>
      </c>
      <c r="L2822" s="71">
        <f t="shared" ref="L2822:L2853" si="129">K2822</f>
        <v>2.2916666668606922E-2</v>
      </c>
      <c r="M2822" s="72">
        <f>NETWORKDAYS.INTL(DATE(YEAR(H2822),MONTH(I2822),DAY(H2822)),DATE(YEAR(I2822),MONTH(I2822),DAY(I2822)),1,[1]LISTAFERIADOS!$B$2:$B$194)</f>
        <v>1</v>
      </c>
      <c r="N2822" s="73" t="str">
        <f>CONCATENATE(HOUR(Tabela132[[#This Row],[DATA INICIO]]),":",MINUTE(Tabela132[[#This Row],[DATA INICIO]]))</f>
        <v>14:31</v>
      </c>
    </row>
    <row r="2823" spans="1:14" ht="38.25" hidden="1" x14ac:dyDescent="0.25">
      <c r="A2823" s="63" t="s">
        <v>1308</v>
      </c>
      <c r="B2823" s="64" t="s">
        <v>1479</v>
      </c>
      <c r="C2823" s="84"/>
      <c r="D2823" s="66" t="s">
        <v>1171</v>
      </c>
      <c r="E2823" s="67" t="s">
        <v>1171</v>
      </c>
      <c r="F2823" s="68" t="s">
        <v>1171</v>
      </c>
      <c r="G2823" s="102"/>
      <c r="H2823" s="69">
        <v>42982.62777777778</v>
      </c>
      <c r="I2823" s="69">
        <v>42982.628472222219</v>
      </c>
      <c r="J2823" s="64" t="s">
        <v>79</v>
      </c>
      <c r="K2823" s="70">
        <f t="shared" si="128"/>
        <v>6.9444443943211809E-4</v>
      </c>
      <c r="L2823" s="71">
        <f t="shared" si="129"/>
        <v>6.9444443943211809E-4</v>
      </c>
      <c r="M2823" s="72">
        <f>NETWORKDAYS.INTL(DATE(YEAR(H2823),MONTH(I2823),DAY(H2823)),DATE(YEAR(I2823),MONTH(I2823),DAY(I2823)),1,[1]LISTAFERIADOS!$B$2:$B$194)</f>
        <v>1</v>
      </c>
      <c r="N2823" s="73" t="str">
        <f>CONCATENATE(HOUR(Tabela132[[#This Row],[DATA INICIO]]),":",MINUTE(Tabela132[[#This Row],[DATA INICIO]]))</f>
        <v>15:4</v>
      </c>
    </row>
    <row r="2824" spans="1:14" ht="38.25" hidden="1" x14ac:dyDescent="0.25">
      <c r="A2824" s="63" t="s">
        <v>1308</v>
      </c>
      <c r="B2824" s="64" t="s">
        <v>1479</v>
      </c>
      <c r="C2824" s="84"/>
      <c r="D2824" s="66" t="s">
        <v>1155</v>
      </c>
      <c r="E2824" s="67" t="s">
        <v>1155</v>
      </c>
      <c r="F2824" s="68" t="s">
        <v>1155</v>
      </c>
      <c r="G2824" s="102"/>
      <c r="H2824" s="69">
        <v>42982.628472222219</v>
      </c>
      <c r="I2824" s="69">
        <v>42982.65</v>
      </c>
      <c r="J2824" s="64" t="s">
        <v>20</v>
      </c>
      <c r="K2824" s="70">
        <f t="shared" si="128"/>
        <v>2.1527777782466728E-2</v>
      </c>
      <c r="L2824" s="71">
        <f t="shared" si="129"/>
        <v>2.1527777782466728E-2</v>
      </c>
      <c r="M2824" s="72">
        <f>NETWORKDAYS.INTL(DATE(YEAR(H2824),MONTH(I2824),DAY(H2824)),DATE(YEAR(I2824),MONTH(I2824),DAY(I2824)),1,[1]LISTAFERIADOS!$B$2:$B$194)</f>
        <v>1</v>
      </c>
      <c r="N2824" s="73" t="str">
        <f>CONCATENATE(HOUR(Tabela132[[#This Row],[DATA INICIO]]),":",MINUTE(Tabela132[[#This Row],[DATA INICIO]]))</f>
        <v>15:5</v>
      </c>
    </row>
    <row r="2825" spans="1:14" ht="38.25" hidden="1" x14ac:dyDescent="0.25">
      <c r="A2825" s="63" t="s">
        <v>1308</v>
      </c>
      <c r="B2825" s="64" t="s">
        <v>1479</v>
      </c>
      <c r="C2825" s="84"/>
      <c r="D2825" s="66" t="s">
        <v>1171</v>
      </c>
      <c r="E2825" s="67" t="s">
        <v>1171</v>
      </c>
      <c r="F2825" s="68" t="s">
        <v>1171</v>
      </c>
      <c r="G2825" s="102"/>
      <c r="H2825" s="69">
        <v>42982.65</v>
      </c>
      <c r="I2825" s="69">
        <v>42982.655555555553</v>
      </c>
      <c r="J2825" s="64" t="s">
        <v>79</v>
      </c>
      <c r="K2825" s="70">
        <f t="shared" si="128"/>
        <v>5.5555555518367328E-3</v>
      </c>
      <c r="L2825" s="71">
        <f t="shared" si="129"/>
        <v>5.5555555518367328E-3</v>
      </c>
      <c r="M2825" s="72">
        <f>NETWORKDAYS.INTL(DATE(YEAR(H2825),MONTH(I2825),DAY(H2825)),DATE(YEAR(I2825),MONTH(I2825),DAY(I2825)),1,[1]LISTAFERIADOS!$B$2:$B$194)</f>
        <v>1</v>
      </c>
      <c r="N2825" s="73" t="str">
        <f>CONCATENATE(HOUR(Tabela132[[#This Row],[DATA INICIO]]),":",MINUTE(Tabela132[[#This Row],[DATA INICIO]]))</f>
        <v>15:36</v>
      </c>
    </row>
    <row r="2826" spans="1:14" ht="38.25" hidden="1" x14ac:dyDescent="0.25">
      <c r="A2826" s="63" t="s">
        <v>1308</v>
      </c>
      <c r="B2826" s="64" t="s">
        <v>1479</v>
      </c>
      <c r="C2826" s="84"/>
      <c r="D2826" s="66" t="s">
        <v>1164</v>
      </c>
      <c r="E2826" s="67" t="s">
        <v>1164</v>
      </c>
      <c r="F2826" s="68" t="s">
        <v>1164</v>
      </c>
      <c r="G2826" s="102"/>
      <c r="H2826" s="69">
        <v>42982.655555555553</v>
      </c>
      <c r="I2826" s="69">
        <v>43006.595138888886</v>
      </c>
      <c r="J2826" s="64" t="s">
        <v>504</v>
      </c>
      <c r="K2826" s="70">
        <f t="shared" si="128"/>
        <v>23.939583333332848</v>
      </c>
      <c r="L2826" s="71">
        <f t="shared" si="129"/>
        <v>23.939583333332848</v>
      </c>
      <c r="M2826" s="72">
        <f>NETWORKDAYS.INTL(DATE(YEAR(H2826),MONTH(I2826),DAY(H2826)),DATE(YEAR(I2826),MONTH(I2826),DAY(I2826)),1,[1]LISTAFERIADOS!$B$2:$B$194)</f>
        <v>17</v>
      </c>
      <c r="N2826" s="73" t="str">
        <f>CONCATENATE(HOUR(Tabela132[[#This Row],[DATA INICIO]]),":",MINUTE(Tabela132[[#This Row],[DATA INICIO]]))</f>
        <v>15:44</v>
      </c>
    </row>
    <row r="2827" spans="1:14" ht="89.25" hidden="1" x14ac:dyDescent="0.25">
      <c r="A2827" s="63" t="s">
        <v>1308</v>
      </c>
      <c r="B2827" s="64" t="s">
        <v>1479</v>
      </c>
      <c r="C2827" s="84"/>
      <c r="D2827" s="66" t="s">
        <v>1161</v>
      </c>
      <c r="E2827" s="67" t="s">
        <v>1161</v>
      </c>
      <c r="F2827" s="68" t="s">
        <v>1161</v>
      </c>
      <c r="G2827" s="102"/>
      <c r="H2827" s="69">
        <v>43006.595138888886</v>
      </c>
      <c r="I2827" s="69">
        <v>43006.705555555556</v>
      </c>
      <c r="J2827" s="64" t="s">
        <v>1488</v>
      </c>
      <c r="K2827" s="70">
        <f t="shared" si="128"/>
        <v>0.11041666667006211</v>
      </c>
      <c r="L2827" s="71">
        <f t="shared" si="129"/>
        <v>0.11041666667006211</v>
      </c>
      <c r="M2827" s="72">
        <f>NETWORKDAYS.INTL(DATE(YEAR(H2827),MONTH(I2827),DAY(H2827)),DATE(YEAR(I2827),MONTH(I2827),DAY(I2827)),1,[1]LISTAFERIADOS!$B$2:$B$194)</f>
        <v>1</v>
      </c>
      <c r="N2827" s="73" t="str">
        <f>CONCATENATE(HOUR(Tabela132[[#This Row],[DATA INICIO]]),":",MINUTE(Tabela132[[#This Row],[DATA INICIO]]))</f>
        <v>14:17</v>
      </c>
    </row>
    <row r="2828" spans="1:14" ht="38.25" hidden="1" x14ac:dyDescent="0.25">
      <c r="A2828" s="63" t="s">
        <v>1308</v>
      </c>
      <c r="B2828" s="64" t="s">
        <v>1479</v>
      </c>
      <c r="C2828" s="84"/>
      <c r="D2828" s="66" t="s">
        <v>1183</v>
      </c>
      <c r="E2828" s="67" t="s">
        <v>1183</v>
      </c>
      <c r="F2828" s="68" t="s">
        <v>1183</v>
      </c>
      <c r="G2828" s="102"/>
      <c r="H2828" s="69">
        <v>43006.705555555556</v>
      </c>
      <c r="I2828" s="69">
        <v>43006.790277777778</v>
      </c>
      <c r="J2828" s="64" t="s">
        <v>101</v>
      </c>
      <c r="K2828" s="70">
        <f t="shared" si="128"/>
        <v>8.4722222221898846E-2</v>
      </c>
      <c r="L2828" s="71">
        <f t="shared" si="129"/>
        <v>8.4722222221898846E-2</v>
      </c>
      <c r="M2828" s="72">
        <f>NETWORKDAYS.INTL(DATE(YEAR(H2828),MONTH(I2828),DAY(H2828)),DATE(YEAR(I2828),MONTH(I2828),DAY(I2828)),1,[1]LISTAFERIADOS!$B$2:$B$194)</f>
        <v>1</v>
      </c>
      <c r="N2828" s="73" t="str">
        <f>CONCATENATE(HOUR(Tabela132[[#This Row],[DATA INICIO]]),":",MINUTE(Tabela132[[#This Row],[DATA INICIO]]))</f>
        <v>16:56</v>
      </c>
    </row>
    <row r="2829" spans="1:14" ht="38.25" hidden="1" x14ac:dyDescent="0.25">
      <c r="A2829" s="63" t="s">
        <v>1308</v>
      </c>
      <c r="B2829" s="64" t="s">
        <v>1479</v>
      </c>
      <c r="C2829" s="84"/>
      <c r="D2829" s="66" t="s">
        <v>1300</v>
      </c>
      <c r="E2829" s="67" t="s">
        <v>1300</v>
      </c>
      <c r="F2829" s="12" t="s">
        <v>25</v>
      </c>
      <c r="G2829" s="102"/>
      <c r="H2829" s="69">
        <v>43006.790277777778</v>
      </c>
      <c r="I2829" s="69">
        <v>43012.575694444444</v>
      </c>
      <c r="J2829" s="64" t="s">
        <v>418</v>
      </c>
      <c r="K2829" s="70">
        <f t="shared" si="128"/>
        <v>5.7854166666656965</v>
      </c>
      <c r="L2829" s="71">
        <f t="shared" si="129"/>
        <v>5.7854166666656965</v>
      </c>
      <c r="M2829" s="72">
        <f>NETWORKDAYS.INTL(DATE(YEAR(H2829),MONTH(I2829),DAY(H2829)),DATE(YEAR(I2829),MONTH(I2829),DAY(I2829)),1,[1]LISTAFERIADOS!$B$2:$B$194)</f>
        <v>-17</v>
      </c>
      <c r="N2829" s="73" t="str">
        <f>CONCATENATE(HOUR(Tabela132[[#This Row],[DATA INICIO]]),":",MINUTE(Tabela132[[#This Row],[DATA INICIO]]))</f>
        <v>18:58</v>
      </c>
    </row>
    <row r="2830" spans="1:14" ht="38.25" hidden="1" x14ac:dyDescent="0.25">
      <c r="A2830" s="63" t="s">
        <v>1308</v>
      </c>
      <c r="B2830" s="64" t="s">
        <v>1479</v>
      </c>
      <c r="C2830" s="84"/>
      <c r="D2830" s="66" t="s">
        <v>1485</v>
      </c>
      <c r="E2830" s="67" t="s">
        <v>1485</v>
      </c>
      <c r="F2830" s="68" t="s">
        <v>1485</v>
      </c>
      <c r="G2830" s="102"/>
      <c r="H2830" s="69">
        <v>43006.790277777778</v>
      </c>
      <c r="I2830" s="69">
        <v>43012.57916666667</v>
      </c>
      <c r="J2830" s="64" t="s">
        <v>418</v>
      </c>
      <c r="K2830" s="70">
        <f t="shared" si="128"/>
        <v>5.788888888891961</v>
      </c>
      <c r="L2830" s="71">
        <f t="shared" si="129"/>
        <v>5.788888888891961</v>
      </c>
      <c r="M2830" s="72">
        <f>NETWORKDAYS.INTL(DATE(YEAR(H2830),MONTH(I2830),DAY(H2830)),DATE(YEAR(I2830),MONTH(I2830),DAY(I2830)),1,[1]LISTAFERIADOS!$B$2:$B$194)</f>
        <v>-17</v>
      </c>
      <c r="N2830" s="73" t="str">
        <f>CONCATENATE(HOUR(Tabela132[[#This Row],[DATA INICIO]]),":",MINUTE(Tabela132[[#This Row],[DATA INICIO]]))</f>
        <v>18:58</v>
      </c>
    </row>
    <row r="2831" spans="1:14" ht="38.25" hidden="1" x14ac:dyDescent="0.25">
      <c r="A2831" s="63" t="s">
        <v>1308</v>
      </c>
      <c r="B2831" s="64" t="s">
        <v>1479</v>
      </c>
      <c r="C2831" s="84"/>
      <c r="D2831" s="66" t="s">
        <v>1183</v>
      </c>
      <c r="E2831" s="67" t="s">
        <v>1183</v>
      </c>
      <c r="F2831" s="68" t="s">
        <v>1183</v>
      </c>
      <c r="G2831" s="102"/>
      <c r="H2831" s="69">
        <v>43012.57916666667</v>
      </c>
      <c r="I2831" s="69">
        <v>43012.779166666667</v>
      </c>
      <c r="J2831" s="64" t="s">
        <v>79</v>
      </c>
      <c r="K2831" s="70">
        <f t="shared" si="128"/>
        <v>0.19999999999708962</v>
      </c>
      <c r="L2831" s="71">
        <f t="shared" si="129"/>
        <v>0.19999999999708962</v>
      </c>
      <c r="M2831" s="72">
        <f>NETWORKDAYS.INTL(DATE(YEAR(H2831),MONTH(I2831),DAY(H2831)),DATE(YEAR(I2831),MONTH(I2831),DAY(I2831)),1,[1]LISTAFERIADOS!$B$2:$B$194)</f>
        <v>1</v>
      </c>
      <c r="N2831" s="73" t="str">
        <f>CONCATENATE(HOUR(Tabela132[[#This Row],[DATA INICIO]]),":",MINUTE(Tabela132[[#This Row],[DATA INICIO]]))</f>
        <v>13:54</v>
      </c>
    </row>
    <row r="2832" spans="1:14" ht="38.25" hidden="1" x14ac:dyDescent="0.25">
      <c r="A2832" s="63" t="s">
        <v>1308</v>
      </c>
      <c r="B2832" s="64" t="s">
        <v>1479</v>
      </c>
      <c r="C2832" s="84"/>
      <c r="D2832" s="66" t="s">
        <v>1300</v>
      </c>
      <c r="E2832" s="67" t="s">
        <v>1300</v>
      </c>
      <c r="F2832" s="12" t="s">
        <v>25</v>
      </c>
      <c r="G2832" s="102"/>
      <c r="H2832" s="69">
        <v>43012.779166666667</v>
      </c>
      <c r="I2832" s="69">
        <v>43012.791666666664</v>
      </c>
      <c r="J2832" s="64" t="s">
        <v>1489</v>
      </c>
      <c r="K2832" s="70">
        <f t="shared" si="128"/>
        <v>1.2499999997089617E-2</v>
      </c>
      <c r="L2832" s="71">
        <f t="shared" si="129"/>
        <v>1.2499999997089617E-2</v>
      </c>
      <c r="M2832" s="72">
        <f>NETWORKDAYS.INTL(DATE(YEAR(H2832),MONTH(I2832),DAY(H2832)),DATE(YEAR(I2832),MONTH(I2832),DAY(I2832)),1,[1]LISTAFERIADOS!$B$2:$B$194)</f>
        <v>1</v>
      </c>
      <c r="N2832" s="73" t="str">
        <f>CONCATENATE(HOUR(Tabela132[[#This Row],[DATA INICIO]]),":",MINUTE(Tabela132[[#This Row],[DATA INICIO]]))</f>
        <v>18:42</v>
      </c>
    </row>
    <row r="2833" spans="1:14" ht="38.25" hidden="1" x14ac:dyDescent="0.25">
      <c r="A2833" s="63" t="s">
        <v>1308</v>
      </c>
      <c r="B2833" s="64" t="s">
        <v>1479</v>
      </c>
      <c r="C2833" s="84"/>
      <c r="D2833" s="66" t="s">
        <v>1178</v>
      </c>
      <c r="E2833" s="67" t="s">
        <v>1178</v>
      </c>
      <c r="F2833" s="68" t="s">
        <v>1178</v>
      </c>
      <c r="G2833" s="102"/>
      <c r="H2833" s="69">
        <v>43012.791666666664</v>
      </c>
      <c r="I2833" s="69">
        <v>43013.620138888888</v>
      </c>
      <c r="J2833" s="64" t="s">
        <v>1490</v>
      </c>
      <c r="K2833" s="70">
        <f t="shared" si="128"/>
        <v>0.82847222222335404</v>
      </c>
      <c r="L2833" s="71">
        <f t="shared" si="129"/>
        <v>0.82847222222335404</v>
      </c>
      <c r="M2833" s="72">
        <f>NETWORKDAYS.INTL(DATE(YEAR(H2833),MONTH(I2833),DAY(H2833)),DATE(YEAR(I2833),MONTH(I2833),DAY(I2833)),1,[1]LISTAFERIADOS!$B$2:$B$194)</f>
        <v>2</v>
      </c>
      <c r="N2833" s="73" t="str">
        <f>CONCATENATE(HOUR(Tabela132[[#This Row],[DATA INICIO]]),":",MINUTE(Tabela132[[#This Row],[DATA INICIO]]))</f>
        <v>19:0</v>
      </c>
    </row>
    <row r="2834" spans="1:14" ht="51" hidden="1" x14ac:dyDescent="0.25">
      <c r="A2834" s="63" t="s">
        <v>1308</v>
      </c>
      <c r="B2834" s="64" t="s">
        <v>1479</v>
      </c>
      <c r="C2834" s="84"/>
      <c r="D2834" s="66" t="s">
        <v>1394</v>
      </c>
      <c r="E2834" s="67" t="s">
        <v>1394</v>
      </c>
      <c r="F2834" s="68" t="s">
        <v>1394</v>
      </c>
      <c r="G2834" s="102"/>
      <c r="H2834" s="69">
        <v>43013.620138888888</v>
      </c>
      <c r="I2834" s="69">
        <v>43017.749305555553</v>
      </c>
      <c r="J2834" s="64" t="s">
        <v>1491</v>
      </c>
      <c r="K2834" s="70">
        <f t="shared" si="128"/>
        <v>4.1291666666656965</v>
      </c>
      <c r="L2834" s="71">
        <f t="shared" si="129"/>
        <v>4.1291666666656965</v>
      </c>
      <c r="M2834" s="72">
        <f>NETWORKDAYS.INTL(DATE(YEAR(H2834),MONTH(I2834),DAY(H2834)),DATE(YEAR(I2834),MONTH(I2834),DAY(I2834)),1,[1]LISTAFERIADOS!$B$2:$B$194)</f>
        <v>3</v>
      </c>
      <c r="N2834" s="73" t="str">
        <f>CONCATENATE(HOUR(Tabela132[[#This Row],[DATA INICIO]]),":",MINUTE(Tabela132[[#This Row],[DATA INICIO]]))</f>
        <v>14:53</v>
      </c>
    </row>
    <row r="2835" spans="1:14" ht="38.25" hidden="1" x14ac:dyDescent="0.25">
      <c r="A2835" s="63" t="s">
        <v>1308</v>
      </c>
      <c r="B2835" s="64" t="s">
        <v>1479</v>
      </c>
      <c r="C2835" s="84"/>
      <c r="D2835" s="66" t="s">
        <v>1228</v>
      </c>
      <c r="E2835" s="67" t="s">
        <v>1228</v>
      </c>
      <c r="F2835" s="68" t="s">
        <v>1228</v>
      </c>
      <c r="G2835" s="102"/>
      <c r="H2835" s="69">
        <v>43017.749305555553</v>
      </c>
      <c r="I2835" s="69">
        <v>43024.681250000001</v>
      </c>
      <c r="J2835" s="64" t="s">
        <v>350</v>
      </c>
      <c r="K2835" s="70">
        <f t="shared" si="128"/>
        <v>6.9319444444481633</v>
      </c>
      <c r="L2835" s="71">
        <f t="shared" si="129"/>
        <v>6.9319444444481633</v>
      </c>
      <c r="M2835" s="72">
        <f>NETWORKDAYS.INTL(DATE(YEAR(H2835),MONTH(I2835),DAY(H2835)),DATE(YEAR(I2835),MONTH(I2835),DAY(I2835)),1,[1]LISTAFERIADOS!$B$2:$B$194)</f>
        <v>5</v>
      </c>
      <c r="N2835" s="73" t="str">
        <f>CONCATENATE(HOUR(Tabela132[[#This Row],[DATA INICIO]]),":",MINUTE(Tabela132[[#This Row],[DATA INICIO]]))</f>
        <v>17:59</v>
      </c>
    </row>
    <row r="2836" spans="1:14" ht="51" hidden="1" x14ac:dyDescent="0.25">
      <c r="A2836" s="63" t="s">
        <v>1308</v>
      </c>
      <c r="B2836" s="64" t="s">
        <v>1479</v>
      </c>
      <c r="C2836" s="84"/>
      <c r="D2836" s="66" t="s">
        <v>1229</v>
      </c>
      <c r="E2836" s="67" t="s">
        <v>1229</v>
      </c>
      <c r="F2836" s="68" t="s">
        <v>1229</v>
      </c>
      <c r="G2836" s="102"/>
      <c r="H2836" s="69">
        <v>43024.681250000001</v>
      </c>
      <c r="I2836" s="69">
        <v>43024.713888888888</v>
      </c>
      <c r="J2836" s="64" t="s">
        <v>1430</v>
      </c>
      <c r="K2836" s="70">
        <f t="shared" si="128"/>
        <v>3.2638888886140194E-2</v>
      </c>
      <c r="L2836" s="71">
        <f t="shared" si="129"/>
        <v>3.2638888886140194E-2</v>
      </c>
      <c r="M2836" s="72">
        <f>NETWORKDAYS.INTL(DATE(YEAR(H2836),MONTH(I2836),DAY(H2836)),DATE(YEAR(I2836),MONTH(I2836),DAY(I2836)),1,[1]LISTAFERIADOS!$B$2:$B$194)</f>
        <v>1</v>
      </c>
      <c r="N2836" s="73" t="str">
        <f>CONCATENATE(HOUR(Tabela132[[#This Row],[DATA INICIO]]),":",MINUTE(Tabela132[[#This Row],[DATA INICIO]]))</f>
        <v>16:21</v>
      </c>
    </row>
    <row r="2837" spans="1:14" ht="38.25" hidden="1" x14ac:dyDescent="0.25">
      <c r="A2837" s="63" t="s">
        <v>1308</v>
      </c>
      <c r="B2837" s="64" t="s">
        <v>1479</v>
      </c>
      <c r="C2837" s="84"/>
      <c r="D2837" s="66" t="s">
        <v>1270</v>
      </c>
      <c r="E2837" s="67" t="s">
        <v>1270</v>
      </c>
      <c r="F2837" s="68" t="s">
        <v>1270</v>
      </c>
      <c r="G2837" s="102"/>
      <c r="H2837" s="69">
        <v>43024.713888888888</v>
      </c>
      <c r="I2837" s="69">
        <v>43024.748611111114</v>
      </c>
      <c r="J2837" s="64" t="s">
        <v>294</v>
      </c>
      <c r="K2837" s="70">
        <f t="shared" si="128"/>
        <v>3.4722222226264421E-2</v>
      </c>
      <c r="L2837" s="71">
        <f t="shared" si="129"/>
        <v>3.4722222226264421E-2</v>
      </c>
      <c r="M2837" s="72">
        <f>NETWORKDAYS.INTL(DATE(YEAR(H2837),MONTH(I2837),DAY(H2837)),DATE(YEAR(I2837),MONTH(I2837),DAY(I2837)),1,[1]LISTAFERIADOS!$B$2:$B$194)</f>
        <v>1</v>
      </c>
      <c r="N2837" s="73" t="str">
        <f>CONCATENATE(HOUR(Tabela132[[#This Row],[DATA INICIO]]),":",MINUTE(Tabela132[[#This Row],[DATA INICIO]]))</f>
        <v>17:8</v>
      </c>
    </row>
    <row r="2838" spans="1:14" ht="38.25" hidden="1" x14ac:dyDescent="0.25">
      <c r="A2838" s="63" t="s">
        <v>1308</v>
      </c>
      <c r="B2838" s="64" t="s">
        <v>1479</v>
      </c>
      <c r="C2838" s="84"/>
      <c r="D2838" s="66" t="s">
        <v>1300</v>
      </c>
      <c r="E2838" s="67" t="s">
        <v>1300</v>
      </c>
      <c r="F2838" s="12" t="s">
        <v>25</v>
      </c>
      <c r="G2838" s="102"/>
      <c r="H2838" s="69">
        <v>43024.748611111114</v>
      </c>
      <c r="I2838" s="69">
        <v>43027.743055555555</v>
      </c>
      <c r="J2838" s="64" t="s">
        <v>1301</v>
      </c>
      <c r="K2838" s="70">
        <f t="shared" si="128"/>
        <v>2.9944444444408873</v>
      </c>
      <c r="L2838" s="71">
        <f t="shared" si="129"/>
        <v>2.9944444444408873</v>
      </c>
      <c r="M2838" s="72">
        <f>NETWORKDAYS.INTL(DATE(YEAR(H2838),MONTH(I2838),DAY(H2838)),DATE(YEAR(I2838),MONTH(I2838),DAY(I2838)),1,[1]LISTAFERIADOS!$B$2:$B$194)</f>
        <v>4</v>
      </c>
      <c r="N2838" s="73" t="str">
        <f>CONCATENATE(HOUR(Tabela132[[#This Row],[DATA INICIO]]),":",MINUTE(Tabela132[[#This Row],[DATA INICIO]]))</f>
        <v>17:58</v>
      </c>
    </row>
    <row r="2839" spans="1:14" ht="63.75" hidden="1" x14ac:dyDescent="0.25">
      <c r="A2839" s="63" t="s">
        <v>1308</v>
      </c>
      <c r="B2839" s="64" t="s">
        <v>1479</v>
      </c>
      <c r="C2839" s="84"/>
      <c r="D2839" s="66" t="s">
        <v>1485</v>
      </c>
      <c r="E2839" s="67" t="s">
        <v>1485</v>
      </c>
      <c r="F2839" s="68" t="s">
        <v>1485</v>
      </c>
      <c r="G2839" s="102"/>
      <c r="H2839" s="69">
        <v>43027.743055555555</v>
      </c>
      <c r="I2839" s="69">
        <v>43031.75</v>
      </c>
      <c r="J2839" s="64" t="s">
        <v>1492</v>
      </c>
      <c r="K2839" s="70">
        <f t="shared" si="128"/>
        <v>4.0069444444452529</v>
      </c>
      <c r="L2839" s="71">
        <f t="shared" si="129"/>
        <v>4.0069444444452529</v>
      </c>
      <c r="M2839" s="72">
        <f>NETWORKDAYS.INTL(DATE(YEAR(H2839),MONTH(I2839),DAY(H2839)),DATE(YEAR(I2839),MONTH(I2839),DAY(I2839)),1,[1]LISTAFERIADOS!$B$2:$B$194)</f>
        <v>3</v>
      </c>
      <c r="N2839" s="73" t="str">
        <f>CONCATENATE(HOUR(Tabela132[[#This Row],[DATA INICIO]]),":",MINUTE(Tabela132[[#This Row],[DATA INICIO]]))</f>
        <v>17:50</v>
      </c>
    </row>
    <row r="2840" spans="1:14" ht="38.25" hidden="1" x14ac:dyDescent="0.25">
      <c r="A2840" s="63" t="s">
        <v>1308</v>
      </c>
      <c r="B2840" s="64" t="s">
        <v>1479</v>
      </c>
      <c r="C2840" s="84"/>
      <c r="D2840" s="66" t="s">
        <v>1300</v>
      </c>
      <c r="E2840" s="67" t="s">
        <v>1300</v>
      </c>
      <c r="F2840" s="12" t="s">
        <v>25</v>
      </c>
      <c r="G2840" s="102"/>
      <c r="H2840" s="69">
        <v>43031.75</v>
      </c>
      <c r="I2840" s="69">
        <v>43083.786111111112</v>
      </c>
      <c r="J2840" s="64" t="s">
        <v>1493</v>
      </c>
      <c r="K2840" s="70">
        <f t="shared" si="128"/>
        <v>52.036111111112405</v>
      </c>
      <c r="L2840" s="71">
        <f t="shared" si="129"/>
        <v>52.036111111112405</v>
      </c>
      <c r="M2840" s="72">
        <f>NETWORKDAYS.INTL(DATE(YEAR(H2840),MONTH(I2840),DAY(H2840)),DATE(YEAR(I2840),MONTH(I2840),DAY(I2840)),1,[1]LISTAFERIADOS!$B$2:$B$194)</f>
        <v>-7</v>
      </c>
      <c r="N2840" s="73" t="str">
        <f>CONCATENATE(HOUR(Tabela132[[#This Row],[DATA INICIO]]),":",MINUTE(Tabela132[[#This Row],[DATA INICIO]]))</f>
        <v>18:0</v>
      </c>
    </row>
    <row r="2841" spans="1:14" ht="38.25" hidden="1" x14ac:dyDescent="0.25">
      <c r="A2841" s="63" t="s">
        <v>1308</v>
      </c>
      <c r="B2841" s="64" t="s">
        <v>1479</v>
      </c>
      <c r="C2841" s="84"/>
      <c r="D2841" s="66" t="s">
        <v>1485</v>
      </c>
      <c r="E2841" s="67" t="s">
        <v>1485</v>
      </c>
      <c r="F2841" s="68" t="s">
        <v>1485</v>
      </c>
      <c r="G2841" s="102"/>
      <c r="H2841" s="69">
        <v>43083.786111111112</v>
      </c>
      <c r="I2841" s="69">
        <v>43097.763194444444</v>
      </c>
      <c r="J2841" s="64" t="s">
        <v>1455</v>
      </c>
      <c r="K2841" s="70">
        <f t="shared" si="128"/>
        <v>13.977083333331393</v>
      </c>
      <c r="L2841" s="71">
        <f t="shared" si="129"/>
        <v>13.977083333331393</v>
      </c>
      <c r="M2841" s="72">
        <f>NETWORKDAYS.INTL(DATE(YEAR(H2841),MONTH(I2841),DAY(H2841)),DATE(YEAR(I2841),MONTH(I2841),DAY(I2841)),1,[1]LISTAFERIADOS!$B$2:$B$194)</f>
        <v>11</v>
      </c>
      <c r="N2841" s="73" t="str">
        <f>CONCATENATE(HOUR(Tabela132[[#This Row],[DATA INICIO]]),":",MINUTE(Tabela132[[#This Row],[DATA INICIO]]))</f>
        <v>18:52</v>
      </c>
    </row>
    <row r="2842" spans="1:14" ht="38.25" hidden="1" x14ac:dyDescent="0.25">
      <c r="A2842" s="63" t="s">
        <v>1308</v>
      </c>
      <c r="B2842" s="64" t="s">
        <v>1479</v>
      </c>
      <c r="C2842" s="84"/>
      <c r="D2842" s="66" t="s">
        <v>1300</v>
      </c>
      <c r="E2842" s="67" t="s">
        <v>1300</v>
      </c>
      <c r="F2842" s="12" t="s">
        <v>25</v>
      </c>
      <c r="G2842" s="102"/>
      <c r="H2842" s="69">
        <v>43097.763194444444</v>
      </c>
      <c r="I2842" s="69">
        <v>43097.767361111109</v>
      </c>
      <c r="J2842" s="64" t="s">
        <v>269</v>
      </c>
      <c r="K2842" s="70">
        <f t="shared" si="128"/>
        <v>4.166666665696539E-3</v>
      </c>
      <c r="L2842" s="71">
        <f t="shared" si="129"/>
        <v>4.166666665696539E-3</v>
      </c>
      <c r="M2842" s="72">
        <f>NETWORKDAYS.INTL(DATE(YEAR(H2842),MONTH(I2842),DAY(H2842)),DATE(YEAR(I2842),MONTH(I2842),DAY(I2842)),1,[1]LISTAFERIADOS!$B$2:$B$194)</f>
        <v>1</v>
      </c>
      <c r="N2842" s="73" t="str">
        <f>CONCATENATE(HOUR(Tabela132[[#This Row],[DATA INICIO]]),":",MINUTE(Tabela132[[#This Row],[DATA INICIO]]))</f>
        <v>18:19</v>
      </c>
    </row>
    <row r="2843" spans="1:14" ht="76.5" hidden="1" x14ac:dyDescent="0.25">
      <c r="A2843" s="63" t="s">
        <v>1308</v>
      </c>
      <c r="B2843" s="64" t="s">
        <v>1479</v>
      </c>
      <c r="C2843" s="84"/>
      <c r="D2843" s="66" t="s">
        <v>1178</v>
      </c>
      <c r="E2843" s="67" t="s">
        <v>1178</v>
      </c>
      <c r="F2843" s="68" t="s">
        <v>1178</v>
      </c>
      <c r="G2843" s="102"/>
      <c r="H2843" s="69">
        <v>43097.767361111109</v>
      </c>
      <c r="I2843" s="69">
        <v>43097.820138888892</v>
      </c>
      <c r="J2843" s="64" t="s">
        <v>1494</v>
      </c>
      <c r="K2843" s="70">
        <f t="shared" si="128"/>
        <v>5.2777777782466728E-2</v>
      </c>
      <c r="L2843" s="71">
        <f t="shared" si="129"/>
        <v>5.2777777782466728E-2</v>
      </c>
      <c r="M2843" s="72">
        <f>NETWORKDAYS.INTL(DATE(YEAR(H2843),MONTH(I2843),DAY(H2843)),DATE(YEAR(I2843),MONTH(I2843),DAY(I2843)),1,[1]LISTAFERIADOS!$B$2:$B$194)</f>
        <v>1</v>
      </c>
      <c r="N2843" s="73" t="str">
        <f>CONCATENATE(HOUR(Tabela132[[#This Row],[DATA INICIO]]),":",MINUTE(Tabela132[[#This Row],[DATA INICIO]]))</f>
        <v>18:25</v>
      </c>
    </row>
    <row r="2844" spans="1:14" ht="63.75" hidden="1" x14ac:dyDescent="0.25">
      <c r="A2844" s="63" t="s">
        <v>1308</v>
      </c>
      <c r="B2844" s="64" t="s">
        <v>1479</v>
      </c>
      <c r="C2844" s="84"/>
      <c r="D2844" s="66" t="s">
        <v>1167</v>
      </c>
      <c r="E2844" s="67" t="s">
        <v>1167</v>
      </c>
      <c r="F2844" s="68" t="s">
        <v>1167</v>
      </c>
      <c r="G2844" s="102"/>
      <c r="H2844" s="69">
        <v>43097.820138888892</v>
      </c>
      <c r="I2844" s="69">
        <v>43097.827777777777</v>
      </c>
      <c r="J2844" s="64" t="s">
        <v>1495</v>
      </c>
      <c r="K2844" s="70">
        <f t="shared" si="128"/>
        <v>7.6388888846850023E-3</v>
      </c>
      <c r="L2844" s="71">
        <f t="shared" si="129"/>
        <v>7.6388888846850023E-3</v>
      </c>
      <c r="M2844" s="72">
        <f>NETWORKDAYS.INTL(DATE(YEAR(H2844),MONTH(I2844),DAY(H2844)),DATE(YEAR(I2844),MONTH(I2844),DAY(I2844)),1,[1]LISTAFERIADOS!$B$2:$B$194)</f>
        <v>1</v>
      </c>
      <c r="N2844" s="73" t="str">
        <f>CONCATENATE(HOUR(Tabela132[[#This Row],[DATA INICIO]]),":",MINUTE(Tabela132[[#This Row],[DATA INICIO]]))</f>
        <v>19:41</v>
      </c>
    </row>
    <row r="2845" spans="1:14" ht="63.75" hidden="1" x14ac:dyDescent="0.25">
      <c r="A2845" s="63" t="s">
        <v>1308</v>
      </c>
      <c r="B2845" s="64" t="s">
        <v>1479</v>
      </c>
      <c r="C2845" s="84"/>
      <c r="D2845" s="66" t="s">
        <v>1171</v>
      </c>
      <c r="E2845" s="67" t="s">
        <v>1171</v>
      </c>
      <c r="F2845" s="68" t="s">
        <v>1171</v>
      </c>
      <c r="G2845" s="102"/>
      <c r="H2845" s="69">
        <v>43097.827777777777</v>
      </c>
      <c r="I2845" s="69">
        <v>43097.84652777778</v>
      </c>
      <c r="J2845" s="64" t="s">
        <v>1496</v>
      </c>
      <c r="K2845" s="70">
        <f t="shared" si="128"/>
        <v>1.8750000002910383E-2</v>
      </c>
      <c r="L2845" s="71">
        <f t="shared" si="129"/>
        <v>1.8750000002910383E-2</v>
      </c>
      <c r="M2845" s="72">
        <f>NETWORKDAYS.INTL(DATE(YEAR(H2845),MONTH(I2845),DAY(H2845)),DATE(YEAR(I2845),MONTH(I2845),DAY(I2845)),1,[1]LISTAFERIADOS!$B$2:$B$194)</f>
        <v>1</v>
      </c>
      <c r="N2845" s="73" t="str">
        <f>CONCATENATE(HOUR(Tabela132[[#This Row],[DATA INICIO]]),":",MINUTE(Tabela132[[#This Row],[DATA INICIO]]))</f>
        <v>19:52</v>
      </c>
    </row>
    <row r="2846" spans="1:14" ht="38.25" hidden="1" x14ac:dyDescent="0.25">
      <c r="A2846" s="63" t="s">
        <v>1308</v>
      </c>
      <c r="B2846" s="64" t="s">
        <v>1479</v>
      </c>
      <c r="C2846" s="84"/>
      <c r="D2846" s="66" t="s">
        <v>1159</v>
      </c>
      <c r="E2846" s="67" t="s">
        <v>1159</v>
      </c>
      <c r="F2846" s="68" t="s">
        <v>1159</v>
      </c>
      <c r="G2846" s="102"/>
      <c r="H2846" s="69">
        <v>43097.84652777778</v>
      </c>
      <c r="I2846" s="69">
        <v>43097.868750000001</v>
      </c>
      <c r="J2846" s="64" t="s">
        <v>20</v>
      </c>
      <c r="K2846" s="70">
        <f t="shared" si="128"/>
        <v>2.2222222221898846E-2</v>
      </c>
      <c r="L2846" s="71">
        <f t="shared" si="129"/>
        <v>2.2222222221898846E-2</v>
      </c>
      <c r="M2846" s="72">
        <f>NETWORKDAYS.INTL(DATE(YEAR(H2846),MONTH(I2846),DAY(H2846)),DATE(YEAR(I2846),MONTH(I2846),DAY(I2846)),1,[1]LISTAFERIADOS!$B$2:$B$194)</f>
        <v>1</v>
      </c>
      <c r="N2846" s="73" t="str">
        <f>CONCATENATE(HOUR(Tabela132[[#This Row],[DATA INICIO]]),":",MINUTE(Tabela132[[#This Row],[DATA INICIO]]))</f>
        <v>20:19</v>
      </c>
    </row>
    <row r="2847" spans="1:14" ht="38.25" hidden="1" x14ac:dyDescent="0.25">
      <c r="A2847" s="63" t="s">
        <v>1308</v>
      </c>
      <c r="B2847" s="64" t="s">
        <v>1479</v>
      </c>
      <c r="C2847" s="84"/>
      <c r="D2847" s="66" t="s">
        <v>1171</v>
      </c>
      <c r="E2847" s="67" t="s">
        <v>1171</v>
      </c>
      <c r="F2847" s="68" t="s">
        <v>1171</v>
      </c>
      <c r="G2847" s="102"/>
      <c r="H2847" s="69">
        <v>43097.868750000001</v>
      </c>
      <c r="I2847" s="69">
        <v>43098.515972222223</v>
      </c>
      <c r="J2847" s="64" t="s">
        <v>79</v>
      </c>
      <c r="K2847" s="70">
        <f t="shared" si="128"/>
        <v>0.64722222222189885</v>
      </c>
      <c r="L2847" s="71">
        <f t="shared" si="129"/>
        <v>0.64722222222189885</v>
      </c>
      <c r="M2847" s="72">
        <f>NETWORKDAYS.INTL(DATE(YEAR(H2847),MONTH(I2847),DAY(H2847)),DATE(YEAR(I2847),MONTH(I2847),DAY(I2847)),1,[1]LISTAFERIADOS!$B$2:$B$194)</f>
        <v>2</v>
      </c>
      <c r="N2847" s="73" t="str">
        <f>CONCATENATE(HOUR(Tabela132[[#This Row],[DATA INICIO]]),":",MINUTE(Tabela132[[#This Row],[DATA INICIO]]))</f>
        <v>20:51</v>
      </c>
    </row>
    <row r="2848" spans="1:14" ht="38.25" hidden="1" x14ac:dyDescent="0.25">
      <c r="A2848" s="63" t="s">
        <v>1308</v>
      </c>
      <c r="B2848" s="64" t="s">
        <v>1479</v>
      </c>
      <c r="C2848" s="84"/>
      <c r="D2848" s="66" t="s">
        <v>1155</v>
      </c>
      <c r="E2848" s="67" t="s">
        <v>1155</v>
      </c>
      <c r="F2848" s="68" t="s">
        <v>1155</v>
      </c>
      <c r="G2848" s="102"/>
      <c r="H2848" s="69">
        <v>43098.515972222223</v>
      </c>
      <c r="I2848" s="69">
        <v>43098.59652777778</v>
      </c>
      <c r="J2848" s="64" t="s">
        <v>20</v>
      </c>
      <c r="K2848" s="70">
        <f t="shared" si="128"/>
        <v>8.0555555556202307E-2</v>
      </c>
      <c r="L2848" s="71">
        <f t="shared" si="129"/>
        <v>8.0555555556202307E-2</v>
      </c>
      <c r="M2848" s="72">
        <f>NETWORKDAYS.INTL(DATE(YEAR(H2848),MONTH(I2848),DAY(H2848)),DATE(YEAR(I2848),MONTH(I2848),DAY(I2848)),1,[1]LISTAFERIADOS!$B$2:$B$194)</f>
        <v>1</v>
      </c>
      <c r="N2848" s="73" t="str">
        <f>CONCATENATE(HOUR(Tabela132[[#This Row],[DATA INICIO]]),":",MINUTE(Tabela132[[#This Row],[DATA INICIO]]))</f>
        <v>12:23</v>
      </c>
    </row>
    <row r="2849" spans="1:14" ht="38.25" hidden="1" x14ac:dyDescent="0.25">
      <c r="A2849" s="63" t="s">
        <v>1308</v>
      </c>
      <c r="B2849" s="64" t="s">
        <v>1479</v>
      </c>
      <c r="C2849" s="84"/>
      <c r="D2849" s="66" t="s">
        <v>1171</v>
      </c>
      <c r="E2849" s="67" t="s">
        <v>1171</v>
      </c>
      <c r="F2849" s="68" t="s">
        <v>1171</v>
      </c>
      <c r="G2849" s="102"/>
      <c r="H2849" s="69">
        <v>43098.59652777778</v>
      </c>
      <c r="I2849" s="69">
        <v>43098.644444444442</v>
      </c>
      <c r="J2849" s="64" t="s">
        <v>79</v>
      </c>
      <c r="K2849" s="70">
        <f t="shared" si="128"/>
        <v>4.7916666662786156E-2</v>
      </c>
      <c r="L2849" s="71">
        <f t="shared" si="129"/>
        <v>4.7916666662786156E-2</v>
      </c>
      <c r="M2849" s="72">
        <f>NETWORKDAYS.INTL(DATE(YEAR(H2849),MONTH(I2849),DAY(H2849)),DATE(YEAR(I2849),MONTH(I2849),DAY(I2849)),1,[1]LISTAFERIADOS!$B$2:$B$194)</f>
        <v>1</v>
      </c>
      <c r="N2849" s="73" t="str">
        <f>CONCATENATE(HOUR(Tabela132[[#This Row],[DATA INICIO]]),":",MINUTE(Tabela132[[#This Row],[DATA INICIO]]))</f>
        <v>14:19</v>
      </c>
    </row>
    <row r="2850" spans="1:14" ht="38.25" hidden="1" x14ac:dyDescent="0.25">
      <c r="A2850" s="63" t="s">
        <v>1308</v>
      </c>
      <c r="B2850" s="64" t="s">
        <v>1479</v>
      </c>
      <c r="C2850" s="84"/>
      <c r="D2850" s="66" t="s">
        <v>1178</v>
      </c>
      <c r="E2850" s="67" t="s">
        <v>1178</v>
      </c>
      <c r="F2850" s="68" t="s">
        <v>1178</v>
      </c>
      <c r="G2850" s="102"/>
      <c r="H2850" s="69">
        <v>43098.644444444442</v>
      </c>
      <c r="I2850" s="69">
        <v>43098.744444444441</v>
      </c>
      <c r="J2850" s="64" t="s">
        <v>82</v>
      </c>
      <c r="K2850" s="70">
        <f t="shared" si="128"/>
        <v>9.9999999998544808E-2</v>
      </c>
      <c r="L2850" s="71">
        <f t="shared" si="129"/>
        <v>9.9999999998544808E-2</v>
      </c>
      <c r="M2850" s="72">
        <f>NETWORKDAYS.INTL(DATE(YEAR(H2850),MONTH(I2850),DAY(H2850)),DATE(YEAR(I2850),MONTH(I2850),DAY(I2850)),1,[1]LISTAFERIADOS!$B$2:$B$194)</f>
        <v>1</v>
      </c>
      <c r="N2850" s="73" t="str">
        <f>CONCATENATE(HOUR(Tabela132[[#This Row],[DATA INICIO]]),":",MINUTE(Tabela132[[#This Row],[DATA INICIO]]))</f>
        <v>15:28</v>
      </c>
    </row>
    <row r="2851" spans="1:14" ht="51" hidden="1" x14ac:dyDescent="0.25">
      <c r="A2851" s="63" t="s">
        <v>1308</v>
      </c>
      <c r="B2851" s="64" t="s">
        <v>1479</v>
      </c>
      <c r="C2851" s="84"/>
      <c r="D2851" s="66" t="s">
        <v>1394</v>
      </c>
      <c r="E2851" s="67" t="s">
        <v>1394</v>
      </c>
      <c r="F2851" s="68" t="s">
        <v>1394</v>
      </c>
      <c r="G2851" s="102"/>
      <c r="H2851" s="69">
        <v>43098.744444444441</v>
      </c>
      <c r="I2851" s="69">
        <v>43131.85833333333</v>
      </c>
      <c r="J2851" s="64" t="s">
        <v>1497</v>
      </c>
      <c r="K2851" s="70">
        <f t="shared" si="128"/>
        <v>33.113888888889051</v>
      </c>
      <c r="L2851" s="71">
        <f t="shared" si="129"/>
        <v>33.113888888889051</v>
      </c>
      <c r="M2851" s="72">
        <f>NETWORKDAYS.INTL(DATE(YEAR(H2851),MONTH(I2851),DAY(H2851)),DATE(YEAR(I2851),MONTH(I2851),DAY(I2851)),1,[1]LISTAFERIADOS!$B$2:$B$194)</f>
        <v>251</v>
      </c>
      <c r="N2851" s="73" t="str">
        <f>CONCATENATE(HOUR(Tabela132[[#This Row],[DATA INICIO]]),":",MINUTE(Tabela132[[#This Row],[DATA INICIO]]))</f>
        <v>17:52</v>
      </c>
    </row>
    <row r="2852" spans="1:14" ht="38.25" hidden="1" x14ac:dyDescent="0.25">
      <c r="A2852" s="63" t="s">
        <v>1308</v>
      </c>
      <c r="B2852" s="64" t="s">
        <v>1479</v>
      </c>
      <c r="C2852" s="84"/>
      <c r="D2852" s="66" t="s">
        <v>1228</v>
      </c>
      <c r="E2852" s="67" t="s">
        <v>1228</v>
      </c>
      <c r="F2852" s="68" t="s">
        <v>1228</v>
      </c>
      <c r="G2852" s="102"/>
      <c r="H2852" s="69">
        <v>43131.85833333333</v>
      </c>
      <c r="I2852" s="69">
        <v>43139.709722222222</v>
      </c>
      <c r="J2852" s="64" t="s">
        <v>319</v>
      </c>
      <c r="K2852" s="70">
        <f t="shared" si="128"/>
        <v>7.851388888891961</v>
      </c>
      <c r="L2852" s="71">
        <f t="shared" si="129"/>
        <v>7.851388888891961</v>
      </c>
      <c r="M2852" s="72">
        <f>NETWORKDAYS.INTL(DATE(YEAR(H2852),MONTH(I2852),DAY(H2852)),DATE(YEAR(I2852),MONTH(I2852),DAY(I2852)),1,[1]LISTAFERIADOS!$B$2:$B$194)</f>
        <v>-17</v>
      </c>
      <c r="N2852" s="73" t="str">
        <f>CONCATENATE(HOUR(Tabela132[[#This Row],[DATA INICIO]]),":",MINUTE(Tabela132[[#This Row],[DATA INICIO]]))</f>
        <v>20:36</v>
      </c>
    </row>
    <row r="2853" spans="1:14" ht="38.25" hidden="1" x14ac:dyDescent="0.25">
      <c r="A2853" s="63" t="s">
        <v>1308</v>
      </c>
      <c r="B2853" s="64" t="s">
        <v>1479</v>
      </c>
      <c r="C2853" s="84"/>
      <c r="D2853" s="66" t="s">
        <v>1229</v>
      </c>
      <c r="E2853" s="67" t="s">
        <v>1229</v>
      </c>
      <c r="F2853" s="68" t="s">
        <v>1229</v>
      </c>
      <c r="G2853" s="102"/>
      <c r="H2853" s="69">
        <v>43139.709722222222</v>
      </c>
      <c r="I2853" s="69">
        <v>43139.770138888889</v>
      </c>
      <c r="J2853" s="64" t="s">
        <v>418</v>
      </c>
      <c r="K2853" s="70">
        <f t="shared" si="128"/>
        <v>6.0416666667151731E-2</v>
      </c>
      <c r="L2853" s="71">
        <f t="shared" si="129"/>
        <v>6.0416666667151731E-2</v>
      </c>
      <c r="M2853" s="72">
        <f>NETWORKDAYS.INTL(DATE(YEAR(H2853),MONTH(I2853),DAY(H2853)),DATE(YEAR(I2853),MONTH(I2853),DAY(I2853)),1,[1]LISTAFERIADOS!$B$2:$B$194)</f>
        <v>1</v>
      </c>
      <c r="N2853" s="73" t="str">
        <f>CONCATENATE(HOUR(Tabela132[[#This Row],[DATA INICIO]]),":",MINUTE(Tabela132[[#This Row],[DATA INICIO]]))</f>
        <v>17:2</v>
      </c>
    </row>
    <row r="2854" spans="1:14" ht="38.25" hidden="1" x14ac:dyDescent="0.25">
      <c r="A2854" s="74" t="s">
        <v>1308</v>
      </c>
      <c r="B2854" s="75" t="s">
        <v>1479</v>
      </c>
      <c r="C2854" s="85"/>
      <c r="D2854" s="48" t="s">
        <v>1300</v>
      </c>
      <c r="E2854" s="77" t="s">
        <v>1300</v>
      </c>
      <c r="F2854" s="12" t="s">
        <v>25</v>
      </c>
      <c r="G2854" s="103"/>
      <c r="H2854" s="80">
        <v>43139.770138888889</v>
      </c>
      <c r="I2854" s="80" t="s">
        <v>20</v>
      </c>
      <c r="J2854" s="75" t="s">
        <v>176</v>
      </c>
      <c r="K2854" s="70">
        <f t="shared" si="128"/>
        <v>0</v>
      </c>
      <c r="L2854" s="81">
        <f t="shared" ref="L2854" si="130">K2854</f>
        <v>0</v>
      </c>
      <c r="M2854" s="82" t="e">
        <f>NETWORKDAYS.INTL(DATE(YEAR(H2854),MONTH(I2854),DAY(H2854)),DATE(YEAR(I2854),MONTH(I2854),DAY(I2854)),1,[1]LISTAFERIADOS!$B$2:$B$194)</f>
        <v>#VALUE!</v>
      </c>
      <c r="N2854" s="83" t="str">
        <f>CONCATENATE(HOUR(Tabela132[[#This Row],[DATA INICIO]]),":",MINUTE(Tabela132[[#This Row],[DATA INICIO]]))</f>
        <v>18:29</v>
      </c>
    </row>
    <row r="2855" spans="1:14" ht="38.25" hidden="1" x14ac:dyDescent="0.25">
      <c r="A2855" s="63" t="s">
        <v>1308</v>
      </c>
      <c r="B2855" s="64" t="s">
        <v>1498</v>
      </c>
      <c r="C2855" s="84"/>
      <c r="D2855" s="66" t="s">
        <v>1499</v>
      </c>
      <c r="E2855" s="67" t="s">
        <v>1499</v>
      </c>
      <c r="F2855" s="68" t="s">
        <v>1499</v>
      </c>
      <c r="G2855" s="104"/>
      <c r="H2855" s="69" t="s">
        <v>20</v>
      </c>
      <c r="I2855" s="69">
        <v>42898.779861111114</v>
      </c>
      <c r="J2855" s="64" t="s">
        <v>20</v>
      </c>
      <c r="K2855" s="70">
        <f t="shared" ref="K2855:K2878" si="131">IF(OR(H2855="-",I2855="-"),0,I2855-H2855)</f>
        <v>0</v>
      </c>
      <c r="L2855" s="71">
        <f t="shared" ref="L2855:L2878" si="132">K2855</f>
        <v>0</v>
      </c>
      <c r="M2855" s="72" t="e">
        <f>NETWORKDAYS.INTL(DATE(YEAR(H2855),MONTH(I2855),DAY(H2855)),DATE(YEAR(I2855),MONTH(I2855),DAY(I2855)),1,[1]LISTAFERIADOS!$B$2:$B$194)</f>
        <v>#VALUE!</v>
      </c>
      <c r="N2855" s="73" t="e">
        <f>CONCATENATE(HOUR(Tabela132[[#This Row],[DATA INICIO]]),":",MINUTE(Tabela132[[#This Row],[DATA INICIO]]))</f>
        <v>#VALUE!</v>
      </c>
    </row>
    <row r="2856" spans="1:14" ht="76.5" hidden="1" x14ac:dyDescent="0.25">
      <c r="A2856" s="63" t="s">
        <v>1308</v>
      </c>
      <c r="B2856" s="64" t="s">
        <v>1498</v>
      </c>
      <c r="C2856" s="84"/>
      <c r="D2856" s="66" t="s">
        <v>1310</v>
      </c>
      <c r="E2856" s="67" t="s">
        <v>1310</v>
      </c>
      <c r="F2856" s="12" t="s">
        <v>25</v>
      </c>
      <c r="G2856" s="104"/>
      <c r="H2856" s="69">
        <v>42898.779861111114</v>
      </c>
      <c r="I2856" s="69">
        <v>42915.55972222222</v>
      </c>
      <c r="J2856" s="64" t="s">
        <v>1500</v>
      </c>
      <c r="K2856" s="70">
        <f t="shared" si="131"/>
        <v>16.779861111106584</v>
      </c>
      <c r="L2856" s="71">
        <f t="shared" si="132"/>
        <v>16.779861111106584</v>
      </c>
      <c r="M2856" s="72">
        <f>NETWORKDAYS.INTL(DATE(YEAR(H2856),MONTH(I2856),DAY(H2856)),DATE(YEAR(I2856),MONTH(I2856),DAY(I2856)),1,[1]LISTAFERIADOS!$B$2:$B$194)</f>
        <v>13</v>
      </c>
      <c r="N2856" s="73" t="str">
        <f>CONCATENATE(HOUR(Tabela132[[#This Row],[DATA INICIO]]),":",MINUTE(Tabela132[[#This Row],[DATA INICIO]]))</f>
        <v>18:43</v>
      </c>
    </row>
    <row r="2857" spans="1:14" ht="102" hidden="1" x14ac:dyDescent="0.25">
      <c r="A2857" s="63" t="s">
        <v>1308</v>
      </c>
      <c r="B2857" s="64" t="s">
        <v>1498</v>
      </c>
      <c r="C2857" s="84"/>
      <c r="D2857" s="66" t="s">
        <v>1210</v>
      </c>
      <c r="E2857" s="67" t="s">
        <v>1210</v>
      </c>
      <c r="F2857" s="12" t="s">
        <v>112</v>
      </c>
      <c r="G2857" s="104"/>
      <c r="H2857" s="69">
        <v>42915.55972222222</v>
      </c>
      <c r="I2857" s="69">
        <v>42920.745833333334</v>
      </c>
      <c r="J2857" s="64" t="s">
        <v>1501</v>
      </c>
      <c r="K2857" s="70">
        <f t="shared" si="131"/>
        <v>5.1861111111138598</v>
      </c>
      <c r="L2857" s="71">
        <f t="shared" si="132"/>
        <v>5.1861111111138598</v>
      </c>
      <c r="M2857" s="72">
        <f>NETWORKDAYS.INTL(DATE(YEAR(H2857),MONTH(I2857),DAY(H2857)),DATE(YEAR(I2857),MONTH(I2857),DAY(I2857)),1,[1]LISTAFERIADOS!$B$2:$B$194)</f>
        <v>-19</v>
      </c>
      <c r="N2857" s="73" t="str">
        <f>CONCATENATE(HOUR(Tabela132[[#This Row],[DATA INICIO]]),":",MINUTE(Tabela132[[#This Row],[DATA INICIO]]))</f>
        <v>13:26</v>
      </c>
    </row>
    <row r="2858" spans="1:14" ht="38.25" hidden="1" x14ac:dyDescent="0.25">
      <c r="A2858" s="63" t="s">
        <v>1308</v>
      </c>
      <c r="B2858" s="64" t="s">
        <v>1498</v>
      </c>
      <c r="C2858" s="84"/>
      <c r="D2858" s="66" t="s">
        <v>1310</v>
      </c>
      <c r="E2858" s="67" t="s">
        <v>1310</v>
      </c>
      <c r="F2858" s="12" t="s">
        <v>25</v>
      </c>
      <c r="G2858" s="104"/>
      <c r="H2858" s="69">
        <v>42920.745833333334</v>
      </c>
      <c r="I2858" s="69">
        <v>42921.688888888886</v>
      </c>
      <c r="J2858" s="64" t="s">
        <v>156</v>
      </c>
      <c r="K2858" s="70">
        <f t="shared" si="131"/>
        <v>0.94305555555183673</v>
      </c>
      <c r="L2858" s="71">
        <f t="shared" si="132"/>
        <v>0.94305555555183673</v>
      </c>
      <c r="M2858" s="72">
        <f>NETWORKDAYS.INTL(DATE(YEAR(H2858),MONTH(I2858),DAY(H2858)),DATE(YEAR(I2858),MONTH(I2858),DAY(I2858)),1,[1]LISTAFERIADOS!$B$2:$B$194)</f>
        <v>2</v>
      </c>
      <c r="N2858" s="73" t="str">
        <f>CONCATENATE(HOUR(Tabela132[[#This Row],[DATA INICIO]]),":",MINUTE(Tabela132[[#This Row],[DATA INICIO]]))</f>
        <v>17:54</v>
      </c>
    </row>
    <row r="2859" spans="1:14" ht="38.25" hidden="1" x14ac:dyDescent="0.25">
      <c r="A2859" s="63" t="s">
        <v>1308</v>
      </c>
      <c r="B2859" s="64" t="s">
        <v>1498</v>
      </c>
      <c r="C2859" s="84"/>
      <c r="D2859" s="66" t="s">
        <v>1210</v>
      </c>
      <c r="E2859" s="67" t="s">
        <v>1210</v>
      </c>
      <c r="F2859" s="12" t="s">
        <v>112</v>
      </c>
      <c r="G2859" s="104"/>
      <c r="H2859" s="69">
        <v>42921.688888888886</v>
      </c>
      <c r="I2859" s="69">
        <v>42926.585416666669</v>
      </c>
      <c r="J2859" s="64" t="s">
        <v>116</v>
      </c>
      <c r="K2859" s="70">
        <f t="shared" si="131"/>
        <v>4.8965277777824667</v>
      </c>
      <c r="L2859" s="71">
        <f t="shared" si="132"/>
        <v>4.8965277777824667</v>
      </c>
      <c r="M2859" s="72">
        <f>NETWORKDAYS.INTL(DATE(YEAR(H2859),MONTH(I2859),DAY(H2859)),DATE(YEAR(I2859),MONTH(I2859),DAY(I2859)),1,[1]LISTAFERIADOS!$B$2:$B$194)</f>
        <v>4</v>
      </c>
      <c r="N2859" s="73" t="str">
        <f>CONCATENATE(HOUR(Tabela132[[#This Row],[DATA INICIO]]),":",MINUTE(Tabela132[[#This Row],[DATA INICIO]]))</f>
        <v>16:32</v>
      </c>
    </row>
    <row r="2860" spans="1:14" ht="38.25" hidden="1" x14ac:dyDescent="0.25">
      <c r="A2860" s="63" t="s">
        <v>1308</v>
      </c>
      <c r="B2860" s="64" t="s">
        <v>1498</v>
      </c>
      <c r="C2860" s="84"/>
      <c r="D2860" s="66" t="s">
        <v>1310</v>
      </c>
      <c r="E2860" s="67" t="s">
        <v>1310</v>
      </c>
      <c r="F2860" s="12" t="s">
        <v>25</v>
      </c>
      <c r="G2860" s="104"/>
      <c r="H2860" s="69">
        <v>42926.585416666669</v>
      </c>
      <c r="I2860" s="69">
        <v>42927.606249999997</v>
      </c>
      <c r="J2860" s="64" t="s">
        <v>1424</v>
      </c>
      <c r="K2860" s="70">
        <f t="shared" si="131"/>
        <v>1.0208333333284827</v>
      </c>
      <c r="L2860" s="71">
        <f t="shared" si="132"/>
        <v>1.0208333333284827</v>
      </c>
      <c r="M2860" s="72">
        <f>NETWORKDAYS.INTL(DATE(YEAR(H2860),MONTH(I2860),DAY(H2860)),DATE(YEAR(I2860),MONTH(I2860),DAY(I2860)),1,[1]LISTAFERIADOS!$B$2:$B$194)</f>
        <v>2</v>
      </c>
      <c r="N2860" s="73" t="str">
        <f>CONCATENATE(HOUR(Tabela132[[#This Row],[DATA INICIO]]),":",MINUTE(Tabela132[[#This Row],[DATA INICIO]]))</f>
        <v>14:3</v>
      </c>
    </row>
    <row r="2861" spans="1:14" ht="38.25" hidden="1" x14ac:dyDescent="0.25">
      <c r="A2861" s="63" t="s">
        <v>1308</v>
      </c>
      <c r="B2861" s="64" t="s">
        <v>1498</v>
      </c>
      <c r="C2861" s="84"/>
      <c r="D2861" s="66" t="s">
        <v>1210</v>
      </c>
      <c r="E2861" s="67" t="s">
        <v>1210</v>
      </c>
      <c r="F2861" s="12" t="s">
        <v>112</v>
      </c>
      <c r="G2861" s="104"/>
      <c r="H2861" s="69">
        <v>42927.606249999997</v>
      </c>
      <c r="I2861" s="69">
        <v>42927.657638888886</v>
      </c>
      <c r="J2861" s="64" t="s">
        <v>116</v>
      </c>
      <c r="K2861" s="70">
        <f t="shared" si="131"/>
        <v>5.1388888889050577E-2</v>
      </c>
      <c r="L2861" s="71">
        <f t="shared" si="132"/>
        <v>5.1388888889050577E-2</v>
      </c>
      <c r="M2861" s="72">
        <f>NETWORKDAYS.INTL(DATE(YEAR(H2861),MONTH(I2861),DAY(H2861)),DATE(YEAR(I2861),MONTH(I2861),DAY(I2861)),1,[1]LISTAFERIADOS!$B$2:$B$194)</f>
        <v>1</v>
      </c>
      <c r="N2861" s="73" t="str">
        <f>CONCATENATE(HOUR(Tabela132[[#This Row],[DATA INICIO]]),":",MINUTE(Tabela132[[#This Row],[DATA INICIO]]))</f>
        <v>14:33</v>
      </c>
    </row>
    <row r="2862" spans="1:14" ht="102" hidden="1" x14ac:dyDescent="0.25">
      <c r="A2862" s="63" t="s">
        <v>1308</v>
      </c>
      <c r="B2862" s="64" t="s">
        <v>1498</v>
      </c>
      <c r="C2862" s="84"/>
      <c r="D2862" s="66" t="s">
        <v>1149</v>
      </c>
      <c r="E2862" s="67" t="s">
        <v>1149</v>
      </c>
      <c r="F2862" s="12" t="s">
        <v>115</v>
      </c>
      <c r="G2862" s="104"/>
      <c r="H2862" s="69">
        <v>42927.657638888886</v>
      </c>
      <c r="I2862" s="69">
        <v>42928.570833333331</v>
      </c>
      <c r="J2862" s="64" t="s">
        <v>1383</v>
      </c>
      <c r="K2862" s="70">
        <f t="shared" si="131"/>
        <v>0.91319444444525288</v>
      </c>
      <c r="L2862" s="71">
        <f t="shared" si="132"/>
        <v>0.91319444444525288</v>
      </c>
      <c r="M2862" s="72">
        <f>NETWORKDAYS.INTL(DATE(YEAR(H2862),MONTH(I2862),DAY(H2862)),DATE(YEAR(I2862),MONTH(I2862),DAY(I2862)),1,[1]LISTAFERIADOS!$B$2:$B$194)</f>
        <v>2</v>
      </c>
      <c r="N2862" s="73" t="str">
        <f>CONCATENATE(HOUR(Tabela132[[#This Row],[DATA INICIO]]),":",MINUTE(Tabela132[[#This Row],[DATA INICIO]]))</f>
        <v>15:47</v>
      </c>
    </row>
    <row r="2863" spans="1:14" ht="38.25" hidden="1" x14ac:dyDescent="0.25">
      <c r="A2863" s="63" t="s">
        <v>1308</v>
      </c>
      <c r="B2863" s="64" t="s">
        <v>1498</v>
      </c>
      <c r="C2863" s="84"/>
      <c r="D2863" s="66" t="s">
        <v>1182</v>
      </c>
      <c r="E2863" s="67" t="s">
        <v>1182</v>
      </c>
      <c r="F2863" s="68" t="s">
        <v>1182</v>
      </c>
      <c r="G2863" s="104"/>
      <c r="H2863" s="69">
        <v>42928.570833333331</v>
      </c>
      <c r="I2863" s="69">
        <v>42929.804861111108</v>
      </c>
      <c r="J2863" s="64" t="s">
        <v>1384</v>
      </c>
      <c r="K2863" s="70">
        <f t="shared" si="131"/>
        <v>1.234027777776646</v>
      </c>
      <c r="L2863" s="71">
        <f t="shared" si="132"/>
        <v>1.234027777776646</v>
      </c>
      <c r="M2863" s="72">
        <f>NETWORKDAYS.INTL(DATE(YEAR(H2863),MONTH(I2863),DAY(H2863)),DATE(YEAR(I2863),MONTH(I2863),DAY(I2863)),1,[1]LISTAFERIADOS!$B$2:$B$194)</f>
        <v>2</v>
      </c>
      <c r="N2863" s="73" t="str">
        <f>CONCATENATE(HOUR(Tabela132[[#This Row],[DATA INICIO]]),":",MINUTE(Tabela132[[#This Row],[DATA INICIO]]))</f>
        <v>13:42</v>
      </c>
    </row>
    <row r="2864" spans="1:14" ht="51" hidden="1" x14ac:dyDescent="0.25">
      <c r="A2864" s="63" t="s">
        <v>1308</v>
      </c>
      <c r="B2864" s="64" t="s">
        <v>1498</v>
      </c>
      <c r="C2864" s="84"/>
      <c r="D2864" s="66" t="s">
        <v>1167</v>
      </c>
      <c r="E2864" s="67" t="s">
        <v>1167</v>
      </c>
      <c r="F2864" s="68" t="s">
        <v>1167</v>
      </c>
      <c r="G2864" s="104"/>
      <c r="H2864" s="69">
        <v>42929.804861111108</v>
      </c>
      <c r="I2864" s="69">
        <v>42930.52847222222</v>
      </c>
      <c r="J2864" s="64" t="s">
        <v>46</v>
      </c>
      <c r="K2864" s="70">
        <f t="shared" si="131"/>
        <v>0.72361111111240461</v>
      </c>
      <c r="L2864" s="71">
        <f t="shared" si="132"/>
        <v>0.72361111111240461</v>
      </c>
      <c r="M2864" s="72">
        <f>NETWORKDAYS.INTL(DATE(YEAR(H2864),MONTH(I2864),DAY(H2864)),DATE(YEAR(I2864),MONTH(I2864),DAY(I2864)),1,[1]LISTAFERIADOS!$B$2:$B$194)</f>
        <v>2</v>
      </c>
      <c r="N2864" s="73" t="str">
        <f>CONCATENATE(HOUR(Tabela132[[#This Row],[DATA INICIO]]),":",MINUTE(Tabela132[[#This Row],[DATA INICIO]]))</f>
        <v>19:19</v>
      </c>
    </row>
    <row r="2865" spans="1:14" ht="51" hidden="1" x14ac:dyDescent="0.25">
      <c r="A2865" s="63" t="s">
        <v>1308</v>
      </c>
      <c r="B2865" s="64" t="s">
        <v>1498</v>
      </c>
      <c r="C2865" s="84"/>
      <c r="D2865" s="66" t="s">
        <v>1159</v>
      </c>
      <c r="E2865" s="67" t="s">
        <v>1159</v>
      </c>
      <c r="F2865" s="68" t="s">
        <v>1159</v>
      </c>
      <c r="G2865" s="104"/>
      <c r="H2865" s="69">
        <v>42930.52847222222</v>
      </c>
      <c r="I2865" s="69">
        <v>42930.571527777778</v>
      </c>
      <c r="J2865" s="64" t="s">
        <v>46</v>
      </c>
      <c r="K2865" s="70">
        <f t="shared" si="131"/>
        <v>4.3055555557657499E-2</v>
      </c>
      <c r="L2865" s="71">
        <f t="shared" si="132"/>
        <v>4.3055555557657499E-2</v>
      </c>
      <c r="M2865" s="72">
        <f>NETWORKDAYS.INTL(DATE(YEAR(H2865),MONTH(I2865),DAY(H2865)),DATE(YEAR(I2865),MONTH(I2865),DAY(I2865)),1,[1]LISTAFERIADOS!$B$2:$B$194)</f>
        <v>1</v>
      </c>
      <c r="N2865" s="73" t="str">
        <f>CONCATENATE(HOUR(Tabela132[[#This Row],[DATA INICIO]]),":",MINUTE(Tabela132[[#This Row],[DATA INICIO]]))</f>
        <v>12:41</v>
      </c>
    </row>
    <row r="2866" spans="1:14" ht="127.5" hidden="1" x14ac:dyDescent="0.25">
      <c r="A2866" s="63" t="s">
        <v>1308</v>
      </c>
      <c r="B2866" s="64" t="s">
        <v>1498</v>
      </c>
      <c r="C2866" s="84"/>
      <c r="D2866" s="66" t="s">
        <v>1161</v>
      </c>
      <c r="E2866" s="67" t="s">
        <v>1161</v>
      </c>
      <c r="F2866" s="68" t="s">
        <v>1161</v>
      </c>
      <c r="G2866" s="104"/>
      <c r="H2866" s="69">
        <v>42930.571527777778</v>
      </c>
      <c r="I2866" s="69">
        <v>42933.677083333336</v>
      </c>
      <c r="J2866" s="64" t="s">
        <v>160</v>
      </c>
      <c r="K2866" s="70">
        <f t="shared" si="131"/>
        <v>3.1055555555576575</v>
      </c>
      <c r="L2866" s="71">
        <f t="shared" si="132"/>
        <v>3.1055555555576575</v>
      </c>
      <c r="M2866" s="72">
        <f>NETWORKDAYS.INTL(DATE(YEAR(H2866),MONTH(I2866),DAY(H2866)),DATE(YEAR(I2866),MONTH(I2866),DAY(I2866)),1,[1]LISTAFERIADOS!$B$2:$B$194)</f>
        <v>2</v>
      </c>
      <c r="N2866" s="73" t="str">
        <f>CONCATENATE(HOUR(Tabela132[[#This Row],[DATA INICIO]]),":",MINUTE(Tabela132[[#This Row],[DATA INICIO]]))</f>
        <v>13:43</v>
      </c>
    </row>
    <row r="2867" spans="1:14" ht="63.75" hidden="1" x14ac:dyDescent="0.25">
      <c r="A2867" s="63" t="s">
        <v>1308</v>
      </c>
      <c r="B2867" s="64" t="s">
        <v>1498</v>
      </c>
      <c r="C2867" s="84"/>
      <c r="D2867" s="66" t="s">
        <v>1183</v>
      </c>
      <c r="E2867" s="67" t="s">
        <v>1183</v>
      </c>
      <c r="F2867" s="68" t="s">
        <v>1183</v>
      </c>
      <c r="G2867" s="104"/>
      <c r="H2867" s="69">
        <v>42933.677083333336</v>
      </c>
      <c r="I2867" s="69">
        <v>42944.72152777778</v>
      </c>
      <c r="J2867" s="64" t="s">
        <v>52</v>
      </c>
      <c r="K2867" s="70">
        <f t="shared" si="131"/>
        <v>11.044444444443798</v>
      </c>
      <c r="L2867" s="71">
        <f t="shared" si="132"/>
        <v>11.044444444443798</v>
      </c>
      <c r="M2867" s="72">
        <f>NETWORKDAYS.INTL(DATE(YEAR(H2867),MONTH(I2867),DAY(H2867)),DATE(YEAR(I2867),MONTH(I2867),DAY(I2867)),1,[1]LISTAFERIADOS!$B$2:$B$194)</f>
        <v>10</v>
      </c>
      <c r="N2867" s="73" t="str">
        <f>CONCATENATE(HOUR(Tabela132[[#This Row],[DATA INICIO]]),":",MINUTE(Tabela132[[#This Row],[DATA INICIO]]))</f>
        <v>16:15</v>
      </c>
    </row>
    <row r="2868" spans="1:14" ht="38.25" hidden="1" x14ac:dyDescent="0.25">
      <c r="A2868" s="63" t="s">
        <v>1308</v>
      </c>
      <c r="B2868" s="64" t="s">
        <v>1498</v>
      </c>
      <c r="C2868" s="84"/>
      <c r="D2868" s="66" t="s">
        <v>1300</v>
      </c>
      <c r="E2868" s="67" t="s">
        <v>1300</v>
      </c>
      <c r="F2868" s="12" t="s">
        <v>25</v>
      </c>
      <c r="G2868" s="104"/>
      <c r="H2868" s="69">
        <v>42944.72152777778</v>
      </c>
      <c r="I2868" s="69">
        <v>42947.643750000003</v>
      </c>
      <c r="J2868" s="64" t="s">
        <v>154</v>
      </c>
      <c r="K2868" s="70">
        <f t="shared" si="131"/>
        <v>2.922222222223354</v>
      </c>
      <c r="L2868" s="71">
        <f t="shared" si="132"/>
        <v>2.922222222223354</v>
      </c>
      <c r="M2868" s="72">
        <f>NETWORKDAYS.INTL(DATE(YEAR(H2868),MONTH(I2868),DAY(H2868)),DATE(YEAR(I2868),MONTH(I2868),DAY(I2868)),1,[1]LISTAFERIADOS!$B$2:$B$194)</f>
        <v>2</v>
      </c>
      <c r="N2868" s="73" t="str">
        <f>CONCATENATE(HOUR(Tabela132[[#This Row],[DATA INICIO]]),":",MINUTE(Tabela132[[#This Row],[DATA INICIO]]))</f>
        <v>17:19</v>
      </c>
    </row>
    <row r="2869" spans="1:14" ht="63.75" hidden="1" x14ac:dyDescent="0.25">
      <c r="A2869" s="63" t="s">
        <v>1308</v>
      </c>
      <c r="B2869" s="64" t="s">
        <v>1498</v>
      </c>
      <c r="C2869" s="84"/>
      <c r="D2869" s="66" t="s">
        <v>1183</v>
      </c>
      <c r="E2869" s="67" t="s">
        <v>1183</v>
      </c>
      <c r="F2869" s="68" t="s">
        <v>1183</v>
      </c>
      <c r="G2869" s="104"/>
      <c r="H2869" s="69">
        <v>42947.643750000003</v>
      </c>
      <c r="I2869" s="69">
        <v>42948.604861111111</v>
      </c>
      <c r="J2869" s="64" t="s">
        <v>1415</v>
      </c>
      <c r="K2869" s="70">
        <f t="shared" si="131"/>
        <v>0.96111111110803904</v>
      </c>
      <c r="L2869" s="71">
        <f t="shared" si="132"/>
        <v>0.96111111110803904</v>
      </c>
      <c r="M2869" s="72">
        <f>NETWORKDAYS.INTL(DATE(YEAR(H2869),MONTH(I2869),DAY(H2869)),DATE(YEAR(I2869),MONTH(I2869),DAY(I2869)),1,[1]LISTAFERIADOS!$B$2:$B$194)</f>
        <v>-22</v>
      </c>
      <c r="N2869" s="73" t="str">
        <f>CONCATENATE(HOUR(Tabela132[[#This Row],[DATA INICIO]]),":",MINUTE(Tabela132[[#This Row],[DATA INICIO]]))</f>
        <v>15:27</v>
      </c>
    </row>
    <row r="2870" spans="1:14" ht="38.25" hidden="1" x14ac:dyDescent="0.25">
      <c r="A2870" s="63" t="s">
        <v>1308</v>
      </c>
      <c r="B2870" s="64" t="s">
        <v>1498</v>
      </c>
      <c r="C2870" s="84"/>
      <c r="D2870" s="66" t="s">
        <v>1300</v>
      </c>
      <c r="E2870" s="67" t="s">
        <v>1300</v>
      </c>
      <c r="F2870" s="12" t="s">
        <v>25</v>
      </c>
      <c r="G2870" s="104"/>
      <c r="H2870" s="69">
        <v>42948.604861111111</v>
      </c>
      <c r="I2870" s="69">
        <v>42948.634027777778</v>
      </c>
      <c r="J2870" s="64" t="s">
        <v>1416</v>
      </c>
      <c r="K2870" s="70">
        <f t="shared" si="131"/>
        <v>2.9166666667151731E-2</v>
      </c>
      <c r="L2870" s="71">
        <f t="shared" si="132"/>
        <v>2.9166666667151731E-2</v>
      </c>
      <c r="M2870" s="72">
        <f>NETWORKDAYS.INTL(DATE(YEAR(H2870),MONTH(I2870),DAY(H2870)),DATE(YEAR(I2870),MONTH(I2870),DAY(I2870)),1,[1]LISTAFERIADOS!$B$2:$B$194)</f>
        <v>1</v>
      </c>
      <c r="N2870" s="73" t="str">
        <f>CONCATENATE(HOUR(Tabela132[[#This Row],[DATA INICIO]]),":",MINUTE(Tabela132[[#This Row],[DATA INICIO]]))</f>
        <v>14:31</v>
      </c>
    </row>
    <row r="2871" spans="1:14" ht="38.25" hidden="1" x14ac:dyDescent="0.25">
      <c r="A2871" s="63" t="s">
        <v>1308</v>
      </c>
      <c r="B2871" s="64" t="s">
        <v>1498</v>
      </c>
      <c r="C2871" s="84"/>
      <c r="D2871" s="66" t="s">
        <v>1183</v>
      </c>
      <c r="E2871" s="67" t="s">
        <v>1183</v>
      </c>
      <c r="F2871" s="68" t="s">
        <v>1183</v>
      </c>
      <c r="G2871" s="104"/>
      <c r="H2871" s="69">
        <v>42948.634027777778</v>
      </c>
      <c r="I2871" s="69">
        <v>42949.78402777778</v>
      </c>
      <c r="J2871" s="64" t="s">
        <v>1301</v>
      </c>
      <c r="K2871" s="70">
        <f t="shared" si="131"/>
        <v>1.1500000000014552</v>
      </c>
      <c r="L2871" s="71">
        <f t="shared" si="132"/>
        <v>1.1500000000014552</v>
      </c>
      <c r="M2871" s="72">
        <f>NETWORKDAYS.INTL(DATE(YEAR(H2871),MONTH(I2871),DAY(H2871)),DATE(YEAR(I2871),MONTH(I2871),DAY(I2871)),1,[1]LISTAFERIADOS!$B$2:$B$194)</f>
        <v>2</v>
      </c>
      <c r="N2871" s="73" t="str">
        <f>CONCATENATE(HOUR(Tabela132[[#This Row],[DATA INICIO]]),":",MINUTE(Tabela132[[#This Row],[DATA INICIO]]))</f>
        <v>15:13</v>
      </c>
    </row>
    <row r="2872" spans="1:14" ht="38.25" hidden="1" x14ac:dyDescent="0.25">
      <c r="A2872" s="63" t="s">
        <v>1308</v>
      </c>
      <c r="B2872" s="64" t="s">
        <v>1498</v>
      </c>
      <c r="C2872" s="84"/>
      <c r="D2872" s="66" t="s">
        <v>1164</v>
      </c>
      <c r="E2872" s="67" t="s">
        <v>1164</v>
      </c>
      <c r="F2872" s="68" t="s">
        <v>1164</v>
      </c>
      <c r="G2872" s="104"/>
      <c r="H2872" s="69">
        <v>42949.78402777778</v>
      </c>
      <c r="I2872" s="69">
        <v>42970.601388888892</v>
      </c>
      <c r="J2872" s="64" t="s">
        <v>1385</v>
      </c>
      <c r="K2872" s="70">
        <f t="shared" si="131"/>
        <v>20.817361111112405</v>
      </c>
      <c r="L2872" s="71">
        <f t="shared" si="132"/>
        <v>20.817361111112405</v>
      </c>
      <c r="M2872" s="72">
        <f>NETWORKDAYS.INTL(DATE(YEAR(H2872),MONTH(I2872),DAY(H2872)),DATE(YEAR(I2872),MONTH(I2872),DAY(I2872)),1,[1]LISTAFERIADOS!$B$2:$B$194)</f>
        <v>15</v>
      </c>
      <c r="N2872" s="73" t="str">
        <f>CONCATENATE(HOUR(Tabela132[[#This Row],[DATA INICIO]]),":",MINUTE(Tabela132[[#This Row],[DATA INICIO]]))</f>
        <v>18:49</v>
      </c>
    </row>
    <row r="2873" spans="1:14" ht="76.5" hidden="1" x14ac:dyDescent="0.25">
      <c r="A2873" s="63" t="s">
        <v>1308</v>
      </c>
      <c r="B2873" s="64" t="s">
        <v>1498</v>
      </c>
      <c r="C2873" s="84"/>
      <c r="D2873" s="66" t="s">
        <v>1161</v>
      </c>
      <c r="E2873" s="67" t="s">
        <v>1161</v>
      </c>
      <c r="F2873" s="68" t="s">
        <v>1161</v>
      </c>
      <c r="G2873" s="104"/>
      <c r="H2873" s="69">
        <v>42970.601388888892</v>
      </c>
      <c r="I2873" s="69">
        <v>42975.78125</v>
      </c>
      <c r="J2873" s="64" t="s">
        <v>1502</v>
      </c>
      <c r="K2873" s="70">
        <f t="shared" si="131"/>
        <v>5.179861111108039</v>
      </c>
      <c r="L2873" s="71">
        <f t="shared" si="132"/>
        <v>5.179861111108039</v>
      </c>
      <c r="M2873" s="72">
        <f>NETWORKDAYS.INTL(DATE(YEAR(H2873),MONTH(I2873),DAY(H2873)),DATE(YEAR(I2873),MONTH(I2873),DAY(I2873)),1,[1]LISTAFERIADOS!$B$2:$B$194)</f>
        <v>4</v>
      </c>
      <c r="N2873" s="73" t="str">
        <f>CONCATENATE(HOUR(Tabela132[[#This Row],[DATA INICIO]]),":",MINUTE(Tabela132[[#This Row],[DATA INICIO]]))</f>
        <v>14:26</v>
      </c>
    </row>
    <row r="2874" spans="1:14" ht="76.5" hidden="1" x14ac:dyDescent="0.25">
      <c r="A2874" s="63" t="s">
        <v>1308</v>
      </c>
      <c r="B2874" s="64" t="s">
        <v>1498</v>
      </c>
      <c r="C2874" s="84"/>
      <c r="D2874" s="66" t="s">
        <v>1156</v>
      </c>
      <c r="E2874" s="67" t="s">
        <v>1156</v>
      </c>
      <c r="F2874" s="68" t="s">
        <v>1156</v>
      </c>
      <c r="G2874" s="104"/>
      <c r="H2874" s="69">
        <v>42975.78125</v>
      </c>
      <c r="I2874" s="69">
        <v>42976.696527777778</v>
      </c>
      <c r="J2874" s="64" t="s">
        <v>1503</v>
      </c>
      <c r="K2874" s="70">
        <f t="shared" si="131"/>
        <v>0.91527777777810115</v>
      </c>
      <c r="L2874" s="71">
        <f t="shared" si="132"/>
        <v>0.91527777777810115</v>
      </c>
      <c r="M2874" s="72">
        <f>NETWORKDAYS.INTL(DATE(YEAR(H2874),MONTH(I2874),DAY(H2874)),DATE(YEAR(I2874),MONTH(I2874),DAY(I2874)),1,[1]LISTAFERIADOS!$B$2:$B$194)</f>
        <v>2</v>
      </c>
      <c r="N2874" s="73" t="str">
        <f>CONCATENATE(HOUR(Tabela132[[#This Row],[DATA INICIO]]),":",MINUTE(Tabela132[[#This Row],[DATA INICIO]]))</f>
        <v>18:45</v>
      </c>
    </row>
    <row r="2875" spans="1:14" ht="51" hidden="1" x14ac:dyDescent="0.25">
      <c r="A2875" s="63" t="s">
        <v>1308</v>
      </c>
      <c r="B2875" s="64" t="s">
        <v>1498</v>
      </c>
      <c r="C2875" s="84"/>
      <c r="D2875" s="66" t="s">
        <v>1166</v>
      </c>
      <c r="E2875" s="67" t="s">
        <v>1166</v>
      </c>
      <c r="F2875" s="68" t="s">
        <v>1166</v>
      </c>
      <c r="G2875" s="104"/>
      <c r="H2875" s="69">
        <v>42976.696527777778</v>
      </c>
      <c r="I2875" s="69">
        <v>42977.5625</v>
      </c>
      <c r="J2875" s="64" t="s">
        <v>73</v>
      </c>
      <c r="K2875" s="70">
        <f t="shared" si="131"/>
        <v>0.86597222222189885</v>
      </c>
      <c r="L2875" s="71">
        <f t="shared" si="132"/>
        <v>0.86597222222189885</v>
      </c>
      <c r="M2875" s="72">
        <f>NETWORKDAYS.INTL(DATE(YEAR(H2875),MONTH(I2875),DAY(H2875)),DATE(YEAR(I2875),MONTH(I2875),DAY(I2875)),1,[1]LISTAFERIADOS!$B$2:$B$194)</f>
        <v>2</v>
      </c>
      <c r="N2875" s="73" t="str">
        <f>CONCATENATE(HOUR(Tabela132[[#This Row],[DATA INICIO]]),":",MINUTE(Tabela132[[#This Row],[DATA INICIO]]))</f>
        <v>16:43</v>
      </c>
    </row>
    <row r="2876" spans="1:14" ht="38.25" hidden="1" x14ac:dyDescent="0.25">
      <c r="A2876" s="63" t="s">
        <v>1308</v>
      </c>
      <c r="B2876" s="64" t="s">
        <v>1498</v>
      </c>
      <c r="C2876" s="84"/>
      <c r="D2876" s="66" t="s">
        <v>1155</v>
      </c>
      <c r="E2876" s="67" t="s">
        <v>1155</v>
      </c>
      <c r="F2876" s="68" t="s">
        <v>1155</v>
      </c>
      <c r="G2876" s="104"/>
      <c r="H2876" s="69">
        <v>42977.5625</v>
      </c>
      <c r="I2876" s="69">
        <v>42977.645833333336</v>
      </c>
      <c r="J2876" s="64" t="s">
        <v>98</v>
      </c>
      <c r="K2876" s="70">
        <f t="shared" si="131"/>
        <v>8.3333333335758653E-2</v>
      </c>
      <c r="L2876" s="71">
        <f t="shared" si="132"/>
        <v>8.3333333335758653E-2</v>
      </c>
      <c r="M2876" s="72">
        <f>NETWORKDAYS.INTL(DATE(YEAR(H2876),MONTH(I2876),DAY(H2876)),DATE(YEAR(I2876),MONTH(I2876),DAY(I2876)),1,[1]LISTAFERIADOS!$B$2:$B$194)</f>
        <v>1</v>
      </c>
      <c r="N2876" s="73" t="str">
        <f>CONCATENATE(HOUR(Tabela132[[#This Row],[DATA INICIO]]),":",MINUTE(Tabela132[[#This Row],[DATA INICIO]]))</f>
        <v>13:30</v>
      </c>
    </row>
    <row r="2877" spans="1:14" ht="38.25" hidden="1" x14ac:dyDescent="0.25">
      <c r="A2877" s="63" t="s">
        <v>1308</v>
      </c>
      <c r="B2877" s="64" t="s">
        <v>1498</v>
      </c>
      <c r="C2877" s="84"/>
      <c r="D2877" s="66" t="s">
        <v>1167</v>
      </c>
      <c r="E2877" s="67" t="s">
        <v>1167</v>
      </c>
      <c r="F2877" s="68" t="s">
        <v>1167</v>
      </c>
      <c r="G2877" s="104"/>
      <c r="H2877" s="69">
        <v>42977.645833333336</v>
      </c>
      <c r="I2877" s="69">
        <v>42977.774305555555</v>
      </c>
      <c r="J2877" s="64" t="s">
        <v>99</v>
      </c>
      <c r="K2877" s="70">
        <f t="shared" si="131"/>
        <v>0.12847222221898846</v>
      </c>
      <c r="L2877" s="71">
        <f t="shared" si="132"/>
        <v>0.12847222221898846</v>
      </c>
      <c r="M2877" s="72">
        <f>NETWORKDAYS.INTL(DATE(YEAR(H2877),MONTH(I2877),DAY(H2877)),DATE(YEAR(I2877),MONTH(I2877),DAY(I2877)),1,[1]LISTAFERIADOS!$B$2:$B$194)</f>
        <v>1</v>
      </c>
      <c r="N2877" s="73" t="str">
        <f>CONCATENATE(HOUR(Tabela132[[#This Row],[DATA INICIO]]),":",MINUTE(Tabela132[[#This Row],[DATA INICIO]]))</f>
        <v>15:30</v>
      </c>
    </row>
    <row r="2878" spans="1:14" ht="38.25" hidden="1" x14ac:dyDescent="0.25">
      <c r="A2878" s="63" t="s">
        <v>1308</v>
      </c>
      <c r="B2878" s="64" t="s">
        <v>1498</v>
      </c>
      <c r="C2878" s="84"/>
      <c r="D2878" s="66" t="s">
        <v>1171</v>
      </c>
      <c r="E2878" s="67" t="s">
        <v>1171</v>
      </c>
      <c r="F2878" s="68" t="s">
        <v>1171</v>
      </c>
      <c r="G2878" s="104"/>
      <c r="H2878" s="69">
        <v>42977.774305555555</v>
      </c>
      <c r="I2878" s="69">
        <v>42978.502083333333</v>
      </c>
      <c r="J2878" s="64" t="s">
        <v>1241</v>
      </c>
      <c r="K2878" s="70">
        <f t="shared" si="131"/>
        <v>0.72777777777810115</v>
      </c>
      <c r="L2878" s="71">
        <f t="shared" si="132"/>
        <v>0.72777777777810115</v>
      </c>
      <c r="M2878" s="72">
        <f>NETWORKDAYS.INTL(DATE(YEAR(H2878),MONTH(I2878),DAY(H2878)),DATE(YEAR(I2878),MONTH(I2878),DAY(I2878)),1,[1]LISTAFERIADOS!$B$2:$B$194)</f>
        <v>2</v>
      </c>
      <c r="N2878" s="73" t="str">
        <f>CONCATENATE(HOUR(Tabela132[[#This Row],[DATA INICIO]]),":",MINUTE(Tabela132[[#This Row],[DATA INICIO]]))</f>
        <v>18:35</v>
      </c>
    </row>
    <row r="2879" spans="1:14" ht="38.25" hidden="1" x14ac:dyDescent="0.25">
      <c r="A2879" s="63" t="s">
        <v>1308</v>
      </c>
      <c r="B2879" s="64" t="s">
        <v>1504</v>
      </c>
      <c r="C2879" s="84"/>
      <c r="D2879" s="66" t="s">
        <v>1310</v>
      </c>
      <c r="E2879" s="67" t="s">
        <v>1310</v>
      </c>
      <c r="F2879" s="12" t="s">
        <v>25</v>
      </c>
      <c r="G2879" s="105"/>
      <c r="H2879" s="69" t="s">
        <v>20</v>
      </c>
      <c r="I2879" s="69">
        <v>43006.640277777777</v>
      </c>
      <c r="J2879" s="64" t="s">
        <v>20</v>
      </c>
      <c r="K2879" s="70">
        <f t="shared" ref="K2879:K2897" si="133">IF(OR(H2879="-",I2879="-"),0,I2879-H2879)</f>
        <v>0</v>
      </c>
      <c r="L2879" s="71">
        <f t="shared" ref="L2879:L2897" si="134">K2879</f>
        <v>0</v>
      </c>
      <c r="M2879" s="72" t="e">
        <f>NETWORKDAYS.INTL(DATE(YEAR(H2879),MONTH(I2879),DAY(H2879)),DATE(YEAR(I2879),MONTH(I2879),DAY(I2879)),1,[1]LISTAFERIADOS!$B$2:$B$194)</f>
        <v>#VALUE!</v>
      </c>
      <c r="N2879" s="73" t="e">
        <f>CONCATENATE(HOUR(Tabela132[[#This Row],[DATA INICIO]]),":",MINUTE(Tabela132[[#This Row],[DATA INICIO]]))</f>
        <v>#VALUE!</v>
      </c>
    </row>
    <row r="2880" spans="1:14" ht="38.25" hidden="1" x14ac:dyDescent="0.25">
      <c r="A2880" s="63" t="s">
        <v>1308</v>
      </c>
      <c r="B2880" s="64" t="s">
        <v>1504</v>
      </c>
      <c r="C2880" s="84"/>
      <c r="D2880" s="66" t="s">
        <v>1210</v>
      </c>
      <c r="E2880" s="67" t="s">
        <v>1210</v>
      </c>
      <c r="F2880" s="12" t="s">
        <v>112</v>
      </c>
      <c r="G2880" s="105"/>
      <c r="H2880" s="69">
        <v>43006.640277777777</v>
      </c>
      <c r="I2880" s="69">
        <v>43006.709027777775</v>
      </c>
      <c r="J2880" s="64" t="s">
        <v>30</v>
      </c>
      <c r="K2880" s="70">
        <f t="shared" si="133"/>
        <v>6.8749999998544808E-2</v>
      </c>
      <c r="L2880" s="71">
        <f t="shared" si="134"/>
        <v>6.8749999998544808E-2</v>
      </c>
      <c r="M2880" s="72">
        <f>NETWORKDAYS.INTL(DATE(YEAR(H2880),MONTH(I2880),DAY(H2880)),DATE(YEAR(I2880),MONTH(I2880),DAY(I2880)),1,[1]LISTAFERIADOS!$B$2:$B$194)</f>
        <v>1</v>
      </c>
      <c r="N2880" s="73" t="str">
        <f>CONCATENATE(HOUR(Tabela132[[#This Row],[DATA INICIO]]),":",MINUTE(Tabela132[[#This Row],[DATA INICIO]]))</f>
        <v>15:22</v>
      </c>
    </row>
    <row r="2881" spans="1:14" ht="89.25" hidden="1" x14ac:dyDescent="0.25">
      <c r="A2881" s="63" t="s">
        <v>1308</v>
      </c>
      <c r="B2881" s="64" t="s">
        <v>1504</v>
      </c>
      <c r="C2881" s="84"/>
      <c r="D2881" s="66" t="s">
        <v>1310</v>
      </c>
      <c r="E2881" s="67" t="s">
        <v>1310</v>
      </c>
      <c r="F2881" s="12" t="s">
        <v>25</v>
      </c>
      <c r="G2881" s="105"/>
      <c r="H2881" s="69">
        <v>43006.709027777775</v>
      </c>
      <c r="I2881" s="69">
        <v>43006.79583333333</v>
      </c>
      <c r="J2881" s="64" t="s">
        <v>1505</v>
      </c>
      <c r="K2881" s="70">
        <f t="shared" si="133"/>
        <v>8.6805555554747116E-2</v>
      </c>
      <c r="L2881" s="71">
        <f t="shared" si="134"/>
        <v>8.6805555554747116E-2</v>
      </c>
      <c r="M2881" s="72">
        <f>NETWORKDAYS.INTL(DATE(YEAR(H2881),MONTH(I2881),DAY(H2881)),DATE(YEAR(I2881),MONTH(I2881),DAY(I2881)),1,[1]LISTAFERIADOS!$B$2:$B$194)</f>
        <v>1</v>
      </c>
      <c r="N2881" s="73" t="str">
        <f>CONCATENATE(HOUR(Tabela132[[#This Row],[DATA INICIO]]),":",MINUTE(Tabela132[[#This Row],[DATA INICIO]]))</f>
        <v>17:1</v>
      </c>
    </row>
    <row r="2882" spans="1:14" ht="38.25" hidden="1" x14ac:dyDescent="0.25">
      <c r="A2882" s="63" t="s">
        <v>1308</v>
      </c>
      <c r="B2882" s="64" t="s">
        <v>1504</v>
      </c>
      <c r="C2882" s="84"/>
      <c r="D2882" s="66" t="s">
        <v>1210</v>
      </c>
      <c r="E2882" s="67" t="s">
        <v>1210</v>
      </c>
      <c r="F2882" s="12" t="s">
        <v>112</v>
      </c>
      <c r="G2882" s="105"/>
      <c r="H2882" s="69">
        <v>43006.79583333333</v>
      </c>
      <c r="I2882" s="69">
        <v>43007.513194444444</v>
      </c>
      <c r="J2882" s="64" t="s">
        <v>1301</v>
      </c>
      <c r="K2882" s="70">
        <f t="shared" si="133"/>
        <v>0.71736111111385981</v>
      </c>
      <c r="L2882" s="71">
        <f t="shared" si="134"/>
        <v>0.71736111111385981</v>
      </c>
      <c r="M2882" s="72">
        <f>NETWORKDAYS.INTL(DATE(YEAR(H2882),MONTH(I2882),DAY(H2882)),DATE(YEAR(I2882),MONTH(I2882),DAY(I2882)),1,[1]LISTAFERIADOS!$B$2:$B$194)</f>
        <v>2</v>
      </c>
      <c r="N2882" s="73" t="str">
        <f>CONCATENATE(HOUR(Tabela132[[#This Row],[DATA INICIO]]),":",MINUTE(Tabela132[[#This Row],[DATA INICIO]]))</f>
        <v>19:6</v>
      </c>
    </row>
    <row r="2883" spans="1:14" ht="114.75" hidden="1" x14ac:dyDescent="0.25">
      <c r="A2883" s="63" t="s">
        <v>1308</v>
      </c>
      <c r="B2883" s="64" t="s">
        <v>1504</v>
      </c>
      <c r="C2883" s="84"/>
      <c r="D2883" s="66" t="s">
        <v>1149</v>
      </c>
      <c r="E2883" s="67" t="s">
        <v>1149</v>
      </c>
      <c r="F2883" s="12" t="s">
        <v>115</v>
      </c>
      <c r="G2883" s="105"/>
      <c r="H2883" s="69">
        <v>43007.513194444444</v>
      </c>
      <c r="I2883" s="69">
        <v>43007.527777777781</v>
      </c>
      <c r="J2883" s="64" t="s">
        <v>1506</v>
      </c>
      <c r="K2883" s="70">
        <f t="shared" si="133"/>
        <v>1.4583333337213844E-2</v>
      </c>
      <c r="L2883" s="71">
        <f t="shared" si="134"/>
        <v>1.4583333337213844E-2</v>
      </c>
      <c r="M2883" s="72">
        <f>NETWORKDAYS.INTL(DATE(YEAR(H2883),MONTH(I2883),DAY(H2883)),DATE(YEAR(I2883),MONTH(I2883),DAY(I2883)),1,[1]LISTAFERIADOS!$B$2:$B$194)</f>
        <v>1</v>
      </c>
      <c r="N2883" s="73" t="str">
        <f>CONCATENATE(HOUR(Tabela132[[#This Row],[DATA INICIO]]),":",MINUTE(Tabela132[[#This Row],[DATA INICIO]]))</f>
        <v>12:19</v>
      </c>
    </row>
    <row r="2884" spans="1:14" ht="38.25" hidden="1" x14ac:dyDescent="0.25">
      <c r="A2884" s="63" t="s">
        <v>1308</v>
      </c>
      <c r="B2884" s="64" t="s">
        <v>1504</v>
      </c>
      <c r="C2884" s="84"/>
      <c r="D2884" s="66" t="s">
        <v>1210</v>
      </c>
      <c r="E2884" s="67" t="s">
        <v>1210</v>
      </c>
      <c r="F2884" s="12" t="s">
        <v>112</v>
      </c>
      <c r="G2884" s="105"/>
      <c r="H2884" s="69">
        <v>43007.527777777781</v>
      </c>
      <c r="I2884" s="69">
        <v>43007.661805555559</v>
      </c>
      <c r="J2884" s="64" t="s">
        <v>1507</v>
      </c>
      <c r="K2884" s="70">
        <f t="shared" si="133"/>
        <v>0.13402777777810115</v>
      </c>
      <c r="L2884" s="71">
        <f t="shared" si="134"/>
        <v>0.13402777777810115</v>
      </c>
      <c r="M2884" s="72">
        <f>NETWORKDAYS.INTL(DATE(YEAR(H2884),MONTH(I2884),DAY(H2884)),DATE(YEAR(I2884),MONTH(I2884),DAY(I2884)),1,[1]LISTAFERIADOS!$B$2:$B$194)</f>
        <v>1</v>
      </c>
      <c r="N2884" s="73" t="str">
        <f>CONCATENATE(HOUR(Tabela132[[#This Row],[DATA INICIO]]),":",MINUTE(Tabela132[[#This Row],[DATA INICIO]]))</f>
        <v>12:40</v>
      </c>
    </row>
    <row r="2885" spans="1:14" ht="63.75" hidden="1" x14ac:dyDescent="0.25">
      <c r="A2885" s="63" t="s">
        <v>1308</v>
      </c>
      <c r="B2885" s="64" t="s">
        <v>1504</v>
      </c>
      <c r="C2885" s="84"/>
      <c r="D2885" s="66" t="s">
        <v>1174</v>
      </c>
      <c r="E2885" s="67" t="s">
        <v>1174</v>
      </c>
      <c r="F2885" s="68" t="s">
        <v>1174</v>
      </c>
      <c r="G2885" s="105"/>
      <c r="H2885" s="69">
        <v>43007.661805555559</v>
      </c>
      <c r="I2885" s="69">
        <v>43007.673611111109</v>
      </c>
      <c r="J2885" s="64" t="s">
        <v>1508</v>
      </c>
      <c r="K2885" s="70">
        <f t="shared" si="133"/>
        <v>1.1805555550381541E-2</v>
      </c>
      <c r="L2885" s="71">
        <f t="shared" si="134"/>
        <v>1.1805555550381541E-2</v>
      </c>
      <c r="M2885" s="72">
        <f>NETWORKDAYS.INTL(DATE(YEAR(H2885),MONTH(I2885),DAY(H2885)),DATE(YEAR(I2885),MONTH(I2885),DAY(I2885)),1,[1]LISTAFERIADOS!$B$2:$B$194)</f>
        <v>1</v>
      </c>
      <c r="N2885" s="73" t="str">
        <f>CONCATENATE(HOUR(Tabela132[[#This Row],[DATA INICIO]]),":",MINUTE(Tabela132[[#This Row],[DATA INICIO]]))</f>
        <v>15:53</v>
      </c>
    </row>
    <row r="2886" spans="1:14" ht="76.5" hidden="1" x14ac:dyDescent="0.25">
      <c r="A2886" s="63" t="s">
        <v>1308</v>
      </c>
      <c r="B2886" s="64" t="s">
        <v>1504</v>
      </c>
      <c r="C2886" s="84"/>
      <c r="D2886" s="66" t="s">
        <v>1182</v>
      </c>
      <c r="E2886" s="67" t="s">
        <v>1182</v>
      </c>
      <c r="F2886" s="68" t="s">
        <v>1182</v>
      </c>
      <c r="G2886" s="105"/>
      <c r="H2886" s="69">
        <v>43007.673611111109</v>
      </c>
      <c r="I2886" s="69">
        <v>43007.70208333333</v>
      </c>
      <c r="J2886" s="64" t="s">
        <v>1509</v>
      </c>
      <c r="K2886" s="70">
        <f t="shared" si="133"/>
        <v>2.8472222220443655E-2</v>
      </c>
      <c r="L2886" s="71">
        <f t="shared" si="134"/>
        <v>2.8472222220443655E-2</v>
      </c>
      <c r="M2886" s="72">
        <f>NETWORKDAYS.INTL(DATE(YEAR(H2886),MONTH(I2886),DAY(H2886)),DATE(YEAR(I2886),MONTH(I2886),DAY(I2886)),1,[1]LISTAFERIADOS!$B$2:$B$194)</f>
        <v>1</v>
      </c>
      <c r="N2886" s="73" t="str">
        <f>CONCATENATE(HOUR(Tabela132[[#This Row],[DATA INICIO]]),":",MINUTE(Tabela132[[#This Row],[DATA INICIO]]))</f>
        <v>16:10</v>
      </c>
    </row>
    <row r="2887" spans="1:14" ht="63.75" hidden="1" x14ac:dyDescent="0.25">
      <c r="A2887" s="63" t="s">
        <v>1308</v>
      </c>
      <c r="B2887" s="64" t="s">
        <v>1504</v>
      </c>
      <c r="C2887" s="84"/>
      <c r="D2887" s="66" t="s">
        <v>1226</v>
      </c>
      <c r="E2887" s="67" t="s">
        <v>1226</v>
      </c>
      <c r="F2887" s="68" t="s">
        <v>1226</v>
      </c>
      <c r="G2887" s="105"/>
      <c r="H2887" s="69">
        <v>43007.70208333333</v>
      </c>
      <c r="I2887" s="69">
        <v>43007.717361111114</v>
      </c>
      <c r="J2887" s="64" t="s">
        <v>118</v>
      </c>
      <c r="K2887" s="70">
        <f t="shared" si="133"/>
        <v>1.527777778392192E-2</v>
      </c>
      <c r="L2887" s="71">
        <f t="shared" si="134"/>
        <v>1.527777778392192E-2</v>
      </c>
      <c r="M2887" s="72">
        <f>NETWORKDAYS.INTL(DATE(YEAR(H2887),MONTH(I2887),DAY(H2887)),DATE(YEAR(I2887),MONTH(I2887),DAY(I2887)),1,[1]LISTAFERIADOS!$B$2:$B$194)</f>
        <v>1</v>
      </c>
      <c r="N2887" s="73" t="str">
        <f>CONCATENATE(HOUR(Tabela132[[#This Row],[DATA INICIO]]),":",MINUTE(Tabela132[[#This Row],[DATA INICIO]]))</f>
        <v>16:51</v>
      </c>
    </row>
    <row r="2888" spans="1:14" ht="153" hidden="1" x14ac:dyDescent="0.25">
      <c r="A2888" s="63" t="s">
        <v>1308</v>
      </c>
      <c r="B2888" s="64" t="s">
        <v>1504</v>
      </c>
      <c r="C2888" s="84"/>
      <c r="D2888" s="66" t="s">
        <v>1159</v>
      </c>
      <c r="E2888" s="67" t="s">
        <v>1159</v>
      </c>
      <c r="F2888" s="68" t="s">
        <v>1159</v>
      </c>
      <c r="G2888" s="105"/>
      <c r="H2888" s="69">
        <v>43007.717361111114</v>
      </c>
      <c r="I2888" s="69">
        <v>43007.82708333333</v>
      </c>
      <c r="J2888" s="64" t="s">
        <v>1510</v>
      </c>
      <c r="K2888" s="70">
        <f t="shared" si="133"/>
        <v>0.10972222221607808</v>
      </c>
      <c r="L2888" s="71">
        <f t="shared" si="134"/>
        <v>0.10972222221607808</v>
      </c>
      <c r="M2888" s="72">
        <f>NETWORKDAYS.INTL(DATE(YEAR(H2888),MONTH(I2888),DAY(H2888)),DATE(YEAR(I2888),MONTH(I2888),DAY(I2888)),1,[1]LISTAFERIADOS!$B$2:$B$194)</f>
        <v>1</v>
      </c>
      <c r="N2888" s="73" t="str">
        <f>CONCATENATE(HOUR(Tabela132[[#This Row],[DATA INICIO]]),":",MINUTE(Tabela132[[#This Row],[DATA INICIO]]))</f>
        <v>17:13</v>
      </c>
    </row>
    <row r="2889" spans="1:14" ht="38.25" hidden="1" x14ac:dyDescent="0.25">
      <c r="A2889" s="63" t="s">
        <v>1308</v>
      </c>
      <c r="B2889" s="64" t="s">
        <v>1504</v>
      </c>
      <c r="C2889" s="84"/>
      <c r="D2889" s="66" t="s">
        <v>1161</v>
      </c>
      <c r="E2889" s="67" t="s">
        <v>1161</v>
      </c>
      <c r="F2889" s="68" t="s">
        <v>1161</v>
      </c>
      <c r="G2889" s="105"/>
      <c r="H2889" s="69">
        <v>43007.82708333333</v>
      </c>
      <c r="I2889" s="69">
        <v>43010.736805555556</v>
      </c>
      <c r="J2889" s="64" t="s">
        <v>49</v>
      </c>
      <c r="K2889" s="70">
        <f t="shared" si="133"/>
        <v>2.9097222222262644</v>
      </c>
      <c r="L2889" s="71">
        <f t="shared" si="134"/>
        <v>2.9097222222262644</v>
      </c>
      <c r="M2889" s="72">
        <f>NETWORKDAYS.INTL(DATE(YEAR(H2889),MONTH(I2889),DAY(H2889)),DATE(YEAR(I2889),MONTH(I2889),DAY(I2889)),1,[1]LISTAFERIADOS!$B$2:$B$194)</f>
        <v>-19</v>
      </c>
      <c r="N2889" s="73" t="str">
        <f>CONCATENATE(HOUR(Tabela132[[#This Row],[DATA INICIO]]),":",MINUTE(Tabela132[[#This Row],[DATA INICIO]]))</f>
        <v>19:51</v>
      </c>
    </row>
    <row r="2890" spans="1:14" ht="63.75" hidden="1" x14ac:dyDescent="0.25">
      <c r="A2890" s="63" t="s">
        <v>1308</v>
      </c>
      <c r="B2890" s="64" t="s">
        <v>1504</v>
      </c>
      <c r="C2890" s="84"/>
      <c r="D2890" s="66" t="s">
        <v>1183</v>
      </c>
      <c r="E2890" s="67" t="s">
        <v>1183</v>
      </c>
      <c r="F2890" s="68" t="s">
        <v>1183</v>
      </c>
      <c r="G2890" s="105"/>
      <c r="H2890" s="69">
        <v>43010.736805555556</v>
      </c>
      <c r="I2890" s="69">
        <v>43013.51458333333</v>
      </c>
      <c r="J2890" s="64" t="s">
        <v>52</v>
      </c>
      <c r="K2890" s="70">
        <f t="shared" si="133"/>
        <v>2.7777777777737356</v>
      </c>
      <c r="L2890" s="71">
        <f t="shared" si="134"/>
        <v>2.7777777777737356</v>
      </c>
      <c r="M2890" s="72">
        <f>NETWORKDAYS.INTL(DATE(YEAR(H2890),MONTH(I2890),DAY(H2890)),DATE(YEAR(I2890),MONTH(I2890),DAY(I2890)),1,[1]LISTAFERIADOS!$B$2:$B$194)</f>
        <v>4</v>
      </c>
      <c r="N2890" s="73" t="str">
        <f>CONCATENATE(HOUR(Tabela132[[#This Row],[DATA INICIO]]),":",MINUTE(Tabela132[[#This Row],[DATA INICIO]]))</f>
        <v>17:41</v>
      </c>
    </row>
    <row r="2891" spans="1:14" ht="38.25" hidden="1" x14ac:dyDescent="0.25">
      <c r="A2891" s="63" t="s">
        <v>1308</v>
      </c>
      <c r="B2891" s="64" t="s">
        <v>1504</v>
      </c>
      <c r="C2891" s="84"/>
      <c r="D2891" s="66" t="s">
        <v>1164</v>
      </c>
      <c r="E2891" s="67" t="s">
        <v>1164</v>
      </c>
      <c r="F2891" s="68" t="s">
        <v>1164</v>
      </c>
      <c r="G2891" s="105"/>
      <c r="H2891" s="69">
        <v>43013.51458333333</v>
      </c>
      <c r="I2891" s="69">
        <v>43014.631249999999</v>
      </c>
      <c r="J2891" s="64" t="s">
        <v>1385</v>
      </c>
      <c r="K2891" s="70">
        <f t="shared" si="133"/>
        <v>1.1166666666686069</v>
      </c>
      <c r="L2891" s="71">
        <f t="shared" si="134"/>
        <v>1.1166666666686069</v>
      </c>
      <c r="M2891" s="72">
        <f>NETWORKDAYS.INTL(DATE(YEAR(H2891),MONTH(I2891),DAY(H2891)),DATE(YEAR(I2891),MONTH(I2891),DAY(I2891)),1,[1]LISTAFERIADOS!$B$2:$B$194)</f>
        <v>2</v>
      </c>
      <c r="N2891" s="73" t="str">
        <f>CONCATENATE(HOUR(Tabela132[[#This Row],[DATA INICIO]]),":",MINUTE(Tabela132[[#This Row],[DATA INICIO]]))</f>
        <v>12:21</v>
      </c>
    </row>
    <row r="2892" spans="1:14" ht="38.25" hidden="1" x14ac:dyDescent="0.25">
      <c r="A2892" s="63" t="s">
        <v>1308</v>
      </c>
      <c r="B2892" s="64" t="s">
        <v>1504</v>
      </c>
      <c r="C2892" s="84"/>
      <c r="D2892" s="66" t="s">
        <v>1161</v>
      </c>
      <c r="E2892" s="67" t="s">
        <v>1161</v>
      </c>
      <c r="F2892" s="68" t="s">
        <v>1161</v>
      </c>
      <c r="G2892" s="105"/>
      <c r="H2892" s="69">
        <v>43014.631249999999</v>
      </c>
      <c r="I2892" s="69">
        <v>43014.767361111109</v>
      </c>
      <c r="J2892" s="64" t="s">
        <v>1511</v>
      </c>
      <c r="K2892" s="70">
        <f t="shared" si="133"/>
        <v>0.13611111111094942</v>
      </c>
      <c r="L2892" s="71">
        <f t="shared" si="134"/>
        <v>0.13611111111094942</v>
      </c>
      <c r="M2892" s="72">
        <f>NETWORKDAYS.INTL(DATE(YEAR(H2892),MONTH(I2892),DAY(H2892)),DATE(YEAR(I2892),MONTH(I2892),DAY(I2892)),1,[1]LISTAFERIADOS!$B$2:$B$194)</f>
        <v>1</v>
      </c>
      <c r="N2892" s="73" t="str">
        <f>CONCATENATE(HOUR(Tabela132[[#This Row],[DATA INICIO]]),":",MINUTE(Tabela132[[#This Row],[DATA INICIO]]))</f>
        <v>15:9</v>
      </c>
    </row>
    <row r="2893" spans="1:14" ht="76.5" hidden="1" x14ac:dyDescent="0.25">
      <c r="A2893" s="63" t="s">
        <v>1308</v>
      </c>
      <c r="B2893" s="64" t="s">
        <v>1504</v>
      </c>
      <c r="C2893" s="84"/>
      <c r="D2893" s="66" t="s">
        <v>1156</v>
      </c>
      <c r="E2893" s="67" t="s">
        <v>1156</v>
      </c>
      <c r="F2893" s="68" t="s">
        <v>1156</v>
      </c>
      <c r="G2893" s="105"/>
      <c r="H2893" s="69">
        <v>43014.767361111109</v>
      </c>
      <c r="I2893" s="69">
        <v>43017.643750000003</v>
      </c>
      <c r="J2893" s="64" t="s">
        <v>1512</v>
      </c>
      <c r="K2893" s="70">
        <f t="shared" si="133"/>
        <v>2.8763888888934162</v>
      </c>
      <c r="L2893" s="71">
        <f t="shared" si="134"/>
        <v>2.8763888888934162</v>
      </c>
      <c r="M2893" s="72">
        <f>NETWORKDAYS.INTL(DATE(YEAR(H2893),MONTH(I2893),DAY(H2893)),DATE(YEAR(I2893),MONTH(I2893),DAY(I2893)),1,[1]LISTAFERIADOS!$B$2:$B$194)</f>
        <v>2</v>
      </c>
      <c r="N2893" s="73" t="str">
        <f>CONCATENATE(HOUR(Tabela132[[#This Row],[DATA INICIO]]),":",MINUTE(Tabela132[[#This Row],[DATA INICIO]]))</f>
        <v>18:25</v>
      </c>
    </row>
    <row r="2894" spans="1:14" ht="38.25" hidden="1" x14ac:dyDescent="0.25">
      <c r="A2894" s="63" t="s">
        <v>1308</v>
      </c>
      <c r="B2894" s="64" t="s">
        <v>1504</v>
      </c>
      <c r="C2894" s="84"/>
      <c r="D2894" s="66" t="s">
        <v>1166</v>
      </c>
      <c r="E2894" s="67" t="s">
        <v>1166</v>
      </c>
      <c r="F2894" s="68" t="s">
        <v>1166</v>
      </c>
      <c r="G2894" s="105"/>
      <c r="H2894" s="69">
        <v>43017.643750000003</v>
      </c>
      <c r="I2894" s="69">
        <v>43019.73541666667</v>
      </c>
      <c r="J2894" s="64" t="s">
        <v>289</v>
      </c>
      <c r="K2894" s="70">
        <f t="shared" si="133"/>
        <v>2.0916666666671517</v>
      </c>
      <c r="L2894" s="71">
        <f t="shared" si="134"/>
        <v>2.0916666666671517</v>
      </c>
      <c r="M2894" s="72">
        <f>NETWORKDAYS.INTL(DATE(YEAR(H2894),MONTH(I2894),DAY(H2894)),DATE(YEAR(I2894),MONTH(I2894),DAY(I2894)),1,[1]LISTAFERIADOS!$B$2:$B$194)</f>
        <v>3</v>
      </c>
      <c r="N2894" s="73" t="str">
        <f>CONCATENATE(HOUR(Tabela132[[#This Row],[DATA INICIO]]),":",MINUTE(Tabela132[[#This Row],[DATA INICIO]]))</f>
        <v>15:27</v>
      </c>
    </row>
    <row r="2895" spans="1:14" ht="38.25" hidden="1" x14ac:dyDescent="0.25">
      <c r="A2895" s="63" t="s">
        <v>1308</v>
      </c>
      <c r="B2895" s="64" t="s">
        <v>1504</v>
      </c>
      <c r="C2895" s="84"/>
      <c r="D2895" s="66" t="s">
        <v>1155</v>
      </c>
      <c r="E2895" s="67" t="s">
        <v>1155</v>
      </c>
      <c r="F2895" s="68" t="s">
        <v>1155</v>
      </c>
      <c r="G2895" s="105"/>
      <c r="H2895" s="69">
        <v>43019.73541666667</v>
      </c>
      <c r="I2895" s="69">
        <v>43019.767361111109</v>
      </c>
      <c r="J2895" s="64" t="s">
        <v>98</v>
      </c>
      <c r="K2895" s="70">
        <f t="shared" si="133"/>
        <v>3.1944444439432118E-2</v>
      </c>
      <c r="L2895" s="71">
        <f t="shared" si="134"/>
        <v>3.1944444439432118E-2</v>
      </c>
      <c r="M2895" s="72">
        <f>NETWORKDAYS.INTL(DATE(YEAR(H2895),MONTH(I2895),DAY(H2895)),DATE(YEAR(I2895),MONTH(I2895),DAY(I2895)),1,[1]LISTAFERIADOS!$B$2:$B$194)</f>
        <v>1</v>
      </c>
      <c r="N2895" s="73" t="str">
        <f>CONCATENATE(HOUR(Tabela132[[#This Row],[DATA INICIO]]),":",MINUTE(Tabela132[[#This Row],[DATA INICIO]]))</f>
        <v>17:39</v>
      </c>
    </row>
    <row r="2896" spans="1:14" ht="38.25" hidden="1" x14ac:dyDescent="0.25">
      <c r="A2896" s="63" t="s">
        <v>1308</v>
      </c>
      <c r="B2896" s="64" t="s">
        <v>1504</v>
      </c>
      <c r="C2896" s="84"/>
      <c r="D2896" s="66" t="s">
        <v>1167</v>
      </c>
      <c r="E2896" s="67" t="s">
        <v>1167</v>
      </c>
      <c r="F2896" s="68" t="s">
        <v>1167</v>
      </c>
      <c r="G2896" s="105"/>
      <c r="H2896" s="69">
        <v>43019.767361111109</v>
      </c>
      <c r="I2896" s="69">
        <v>43019.771527777775</v>
      </c>
      <c r="J2896" s="64" t="s">
        <v>75</v>
      </c>
      <c r="K2896" s="70">
        <f t="shared" si="133"/>
        <v>4.166666665696539E-3</v>
      </c>
      <c r="L2896" s="71">
        <f t="shared" si="134"/>
        <v>4.166666665696539E-3</v>
      </c>
      <c r="M2896" s="72">
        <f>NETWORKDAYS.INTL(DATE(YEAR(H2896),MONTH(I2896),DAY(H2896)),DATE(YEAR(I2896),MONTH(I2896),DAY(I2896)),1,[1]LISTAFERIADOS!$B$2:$B$194)</f>
        <v>1</v>
      </c>
      <c r="N2896" s="73" t="str">
        <f>CONCATENATE(HOUR(Tabela132[[#This Row],[DATA INICIO]]),":",MINUTE(Tabela132[[#This Row],[DATA INICIO]]))</f>
        <v>18:25</v>
      </c>
    </row>
    <row r="2897" spans="1:14" ht="76.5" hidden="1" x14ac:dyDescent="0.25">
      <c r="A2897" s="63" t="s">
        <v>1308</v>
      </c>
      <c r="B2897" s="64" t="s">
        <v>1504</v>
      </c>
      <c r="C2897" s="84"/>
      <c r="D2897" s="66" t="s">
        <v>1171</v>
      </c>
      <c r="E2897" s="67" t="s">
        <v>1171</v>
      </c>
      <c r="F2897" s="68" t="s">
        <v>1171</v>
      </c>
      <c r="G2897" s="105"/>
      <c r="H2897" s="69">
        <v>43019.771527777775</v>
      </c>
      <c r="I2897" s="69">
        <v>43021.669444444444</v>
      </c>
      <c r="J2897" s="64" t="s">
        <v>1410</v>
      </c>
      <c r="K2897" s="70">
        <f t="shared" si="133"/>
        <v>1.8979166666686069</v>
      </c>
      <c r="L2897" s="71">
        <f t="shared" si="134"/>
        <v>1.8979166666686069</v>
      </c>
      <c r="M2897" s="72">
        <f>NETWORKDAYS.INTL(DATE(YEAR(H2897),MONTH(I2897),DAY(H2897)),DATE(YEAR(I2897),MONTH(I2897),DAY(I2897)),1,[1]LISTAFERIADOS!$B$2:$B$194)</f>
        <v>2</v>
      </c>
      <c r="N2897" s="73" t="str">
        <f>CONCATENATE(HOUR(Tabela132[[#This Row],[DATA INICIO]]),":",MINUTE(Tabela132[[#This Row],[DATA INICIO]]))</f>
        <v>18:31</v>
      </c>
    </row>
    <row r="2898" spans="1:14" ht="38.25" hidden="1" x14ac:dyDescent="0.25">
      <c r="A2898" s="63" t="s">
        <v>1308</v>
      </c>
      <c r="B2898" s="64" t="s">
        <v>1513</v>
      </c>
      <c r="C2898" s="84"/>
      <c r="D2898" s="66" t="s">
        <v>1514</v>
      </c>
      <c r="E2898" s="67" t="s">
        <v>1514</v>
      </c>
      <c r="F2898" s="68" t="s">
        <v>1514</v>
      </c>
      <c r="G2898" s="106"/>
      <c r="H2898" s="69" t="s">
        <v>20</v>
      </c>
      <c r="I2898" s="69">
        <v>42934.67083333333</v>
      </c>
      <c r="J2898" s="64" t="s">
        <v>20</v>
      </c>
      <c r="K2898" s="70">
        <f t="shared" ref="K2898:K2919" si="135">IF(OR(H2898="-",I2898="-"),0,I2898-H2898)</f>
        <v>0</v>
      </c>
      <c r="L2898" s="71">
        <f t="shared" ref="L2898:L2919" si="136">K2898</f>
        <v>0</v>
      </c>
      <c r="M2898" s="72" t="e">
        <f>NETWORKDAYS.INTL(DATE(YEAR(H2898),MONTH(I2898),DAY(H2898)),DATE(YEAR(I2898),MONTH(I2898),DAY(I2898)),1,[1]LISTAFERIADOS!$B$2:$B$194)</f>
        <v>#VALUE!</v>
      </c>
      <c r="N2898" s="73" t="e">
        <f>CONCATENATE(HOUR(Tabela132[[#This Row],[DATA INICIO]]),":",MINUTE(Tabela132[[#This Row],[DATA INICIO]]))</f>
        <v>#VALUE!</v>
      </c>
    </row>
    <row r="2899" spans="1:14" ht="63.75" hidden="1" x14ac:dyDescent="0.25">
      <c r="A2899" s="63" t="s">
        <v>1308</v>
      </c>
      <c r="B2899" s="64" t="s">
        <v>1513</v>
      </c>
      <c r="C2899" s="84"/>
      <c r="D2899" s="66" t="s">
        <v>1310</v>
      </c>
      <c r="E2899" s="67" t="s">
        <v>1310</v>
      </c>
      <c r="F2899" s="12" t="s">
        <v>25</v>
      </c>
      <c r="G2899" s="106"/>
      <c r="H2899" s="69">
        <v>42934.67083333333</v>
      </c>
      <c r="I2899" s="69">
        <v>42935.779166666667</v>
      </c>
      <c r="J2899" s="64" t="s">
        <v>1515</v>
      </c>
      <c r="K2899" s="70">
        <f t="shared" si="135"/>
        <v>1.1083333333372138</v>
      </c>
      <c r="L2899" s="71">
        <f t="shared" si="136"/>
        <v>1.1083333333372138</v>
      </c>
      <c r="M2899" s="72">
        <f>NETWORKDAYS.INTL(DATE(YEAR(H2899),MONTH(I2899),DAY(H2899)),DATE(YEAR(I2899),MONTH(I2899),DAY(I2899)),1,[1]LISTAFERIADOS!$B$2:$B$194)</f>
        <v>2</v>
      </c>
      <c r="N2899" s="73" t="str">
        <f>CONCATENATE(HOUR(Tabela132[[#This Row],[DATA INICIO]]),":",MINUTE(Tabela132[[#This Row],[DATA INICIO]]))</f>
        <v>16:6</v>
      </c>
    </row>
    <row r="2900" spans="1:14" ht="38.25" hidden="1" x14ac:dyDescent="0.25">
      <c r="A2900" s="63" t="s">
        <v>1308</v>
      </c>
      <c r="B2900" s="64" t="s">
        <v>1513</v>
      </c>
      <c r="C2900" s="84"/>
      <c r="D2900" s="66" t="s">
        <v>1210</v>
      </c>
      <c r="E2900" s="67" t="s">
        <v>1210</v>
      </c>
      <c r="F2900" s="12" t="s">
        <v>112</v>
      </c>
      <c r="G2900" s="106"/>
      <c r="H2900" s="69">
        <v>42935.779166666667</v>
      </c>
      <c r="I2900" s="69">
        <v>42936.750694444447</v>
      </c>
      <c r="J2900" s="64" t="s">
        <v>30</v>
      </c>
      <c r="K2900" s="70">
        <f t="shared" si="135"/>
        <v>0.97152777777955635</v>
      </c>
      <c r="L2900" s="71">
        <f t="shared" si="136"/>
        <v>0.97152777777955635</v>
      </c>
      <c r="M2900" s="72">
        <f>NETWORKDAYS.INTL(DATE(YEAR(H2900),MONTH(I2900),DAY(H2900)),DATE(YEAR(I2900),MONTH(I2900),DAY(I2900)),1,[1]LISTAFERIADOS!$B$2:$B$194)</f>
        <v>2</v>
      </c>
      <c r="N2900" s="73" t="str">
        <f>CONCATENATE(HOUR(Tabela132[[#This Row],[DATA INICIO]]),":",MINUTE(Tabela132[[#This Row],[DATA INICIO]]))</f>
        <v>18:42</v>
      </c>
    </row>
    <row r="2901" spans="1:14" ht="102" hidden="1" x14ac:dyDescent="0.25">
      <c r="A2901" s="63" t="s">
        <v>1308</v>
      </c>
      <c r="B2901" s="64" t="s">
        <v>1513</v>
      </c>
      <c r="C2901" s="84"/>
      <c r="D2901" s="66" t="s">
        <v>1310</v>
      </c>
      <c r="E2901" s="67" t="s">
        <v>1310</v>
      </c>
      <c r="F2901" s="12" t="s">
        <v>25</v>
      </c>
      <c r="G2901" s="106"/>
      <c r="H2901" s="69">
        <v>42936.750694444447</v>
      </c>
      <c r="I2901" s="69">
        <v>42937.658333333333</v>
      </c>
      <c r="J2901" s="64" t="s">
        <v>1516</v>
      </c>
      <c r="K2901" s="70">
        <f t="shared" si="135"/>
        <v>0.90763888888614019</v>
      </c>
      <c r="L2901" s="71">
        <f t="shared" si="136"/>
        <v>0.90763888888614019</v>
      </c>
      <c r="M2901" s="72">
        <f>NETWORKDAYS.INTL(DATE(YEAR(H2901),MONTH(I2901),DAY(H2901)),DATE(YEAR(I2901),MONTH(I2901),DAY(I2901)),1,[1]LISTAFERIADOS!$B$2:$B$194)</f>
        <v>2</v>
      </c>
      <c r="N2901" s="73" t="str">
        <f>CONCATENATE(HOUR(Tabela132[[#This Row],[DATA INICIO]]),":",MINUTE(Tabela132[[#This Row],[DATA INICIO]]))</f>
        <v>18:1</v>
      </c>
    </row>
    <row r="2902" spans="1:14" ht="38.25" hidden="1" x14ac:dyDescent="0.25">
      <c r="A2902" s="63" t="s">
        <v>1308</v>
      </c>
      <c r="B2902" s="64" t="s">
        <v>1513</v>
      </c>
      <c r="C2902" s="84"/>
      <c r="D2902" s="66" t="s">
        <v>1210</v>
      </c>
      <c r="E2902" s="67" t="s">
        <v>1210</v>
      </c>
      <c r="F2902" s="12" t="s">
        <v>112</v>
      </c>
      <c r="G2902" s="106"/>
      <c r="H2902" s="69">
        <v>42937.658333333333</v>
      </c>
      <c r="I2902" s="69">
        <v>42937.670138888891</v>
      </c>
      <c r="J2902" s="64" t="s">
        <v>30</v>
      </c>
      <c r="K2902" s="70">
        <f t="shared" si="135"/>
        <v>1.1805555557657499E-2</v>
      </c>
      <c r="L2902" s="71">
        <f t="shared" si="136"/>
        <v>1.1805555557657499E-2</v>
      </c>
      <c r="M2902" s="72">
        <f>NETWORKDAYS.INTL(DATE(YEAR(H2902),MONTH(I2902),DAY(H2902)),DATE(YEAR(I2902),MONTH(I2902),DAY(I2902)),1,[1]LISTAFERIADOS!$B$2:$B$194)</f>
        <v>1</v>
      </c>
      <c r="N2902" s="73" t="str">
        <f>CONCATENATE(HOUR(Tabela132[[#This Row],[DATA INICIO]]),":",MINUTE(Tabela132[[#This Row],[DATA INICIO]]))</f>
        <v>15:48</v>
      </c>
    </row>
    <row r="2903" spans="1:14" ht="102" hidden="1" x14ac:dyDescent="0.25">
      <c r="A2903" s="63" t="s">
        <v>1308</v>
      </c>
      <c r="B2903" s="64" t="s">
        <v>1513</v>
      </c>
      <c r="C2903" s="84"/>
      <c r="D2903" s="66" t="s">
        <v>1149</v>
      </c>
      <c r="E2903" s="67" t="s">
        <v>1149</v>
      </c>
      <c r="F2903" s="12" t="s">
        <v>115</v>
      </c>
      <c r="G2903" s="106"/>
      <c r="H2903" s="69">
        <v>42937.670138888891</v>
      </c>
      <c r="I2903" s="69">
        <v>42943.682638888888</v>
      </c>
      <c r="J2903" s="64" t="s">
        <v>1383</v>
      </c>
      <c r="K2903" s="70">
        <f t="shared" si="135"/>
        <v>6.0124999999970896</v>
      </c>
      <c r="L2903" s="71">
        <f t="shared" si="136"/>
        <v>6.0124999999970896</v>
      </c>
      <c r="M2903" s="72">
        <f>NETWORKDAYS.INTL(DATE(YEAR(H2903),MONTH(I2903),DAY(H2903)),DATE(YEAR(I2903),MONTH(I2903),DAY(I2903)),1,[1]LISTAFERIADOS!$B$2:$B$194)</f>
        <v>5</v>
      </c>
      <c r="N2903" s="73" t="str">
        <f>CONCATENATE(HOUR(Tabela132[[#This Row],[DATA INICIO]]),":",MINUTE(Tabela132[[#This Row],[DATA INICIO]]))</f>
        <v>16:5</v>
      </c>
    </row>
    <row r="2904" spans="1:14" ht="102" hidden="1" x14ac:dyDescent="0.25">
      <c r="A2904" s="63" t="s">
        <v>1308</v>
      </c>
      <c r="B2904" s="64" t="s">
        <v>1513</v>
      </c>
      <c r="C2904" s="84"/>
      <c r="D2904" s="66" t="s">
        <v>1175</v>
      </c>
      <c r="E2904" s="67" t="s">
        <v>1175</v>
      </c>
      <c r="F2904" s="68" t="s">
        <v>1175</v>
      </c>
      <c r="G2904" s="106"/>
      <c r="H2904" s="69">
        <v>42943.682638888888</v>
      </c>
      <c r="I2904" s="69">
        <v>42943.790277777778</v>
      </c>
      <c r="J2904" s="64" t="s">
        <v>1517</v>
      </c>
      <c r="K2904" s="70">
        <f t="shared" si="135"/>
        <v>0.10763888889050577</v>
      </c>
      <c r="L2904" s="71">
        <f t="shared" si="136"/>
        <v>0.10763888889050577</v>
      </c>
      <c r="M2904" s="72">
        <f>NETWORKDAYS.INTL(DATE(YEAR(H2904),MONTH(I2904),DAY(H2904)),DATE(YEAR(I2904),MONTH(I2904),DAY(I2904)),1,[1]LISTAFERIADOS!$B$2:$B$194)</f>
        <v>1</v>
      </c>
      <c r="N2904" s="73" t="str">
        <f>CONCATENATE(HOUR(Tabela132[[#This Row],[DATA INICIO]]),":",MINUTE(Tabela132[[#This Row],[DATA INICIO]]))</f>
        <v>16:23</v>
      </c>
    </row>
    <row r="2905" spans="1:14" ht="76.5" hidden="1" x14ac:dyDescent="0.25">
      <c r="A2905" s="63" t="s">
        <v>1308</v>
      </c>
      <c r="B2905" s="64" t="s">
        <v>1513</v>
      </c>
      <c r="C2905" s="84"/>
      <c r="D2905" s="66" t="s">
        <v>1182</v>
      </c>
      <c r="E2905" s="67" t="s">
        <v>1182</v>
      </c>
      <c r="F2905" s="68" t="s">
        <v>1182</v>
      </c>
      <c r="G2905" s="106"/>
      <c r="H2905" s="69">
        <v>42943.790277777778</v>
      </c>
      <c r="I2905" s="69">
        <v>42943.804166666669</v>
      </c>
      <c r="J2905" s="64" t="s">
        <v>40</v>
      </c>
      <c r="K2905" s="70">
        <f t="shared" si="135"/>
        <v>1.3888888890505768E-2</v>
      </c>
      <c r="L2905" s="71">
        <f t="shared" si="136"/>
        <v>1.3888888890505768E-2</v>
      </c>
      <c r="M2905" s="72">
        <f>NETWORKDAYS.INTL(DATE(YEAR(H2905),MONTH(I2905),DAY(H2905)),DATE(YEAR(I2905),MONTH(I2905),DAY(I2905)),1,[1]LISTAFERIADOS!$B$2:$B$194)</f>
        <v>1</v>
      </c>
      <c r="N2905" s="73" t="str">
        <f>CONCATENATE(HOUR(Tabela132[[#This Row],[DATA INICIO]]),":",MINUTE(Tabela132[[#This Row],[DATA INICIO]]))</f>
        <v>18:58</v>
      </c>
    </row>
    <row r="2906" spans="1:14" ht="38.25" hidden="1" x14ac:dyDescent="0.25">
      <c r="A2906" s="63" t="s">
        <v>1308</v>
      </c>
      <c r="B2906" s="64" t="s">
        <v>1513</v>
      </c>
      <c r="C2906" s="84"/>
      <c r="D2906" s="66" t="s">
        <v>1226</v>
      </c>
      <c r="E2906" s="67" t="s">
        <v>1226</v>
      </c>
      <c r="F2906" s="68" t="s">
        <v>1226</v>
      </c>
      <c r="G2906" s="106"/>
      <c r="H2906" s="69">
        <v>42943.804166666669</v>
      </c>
      <c r="I2906" s="69">
        <v>42944.548611111109</v>
      </c>
      <c r="J2906" s="64" t="s">
        <v>489</v>
      </c>
      <c r="K2906" s="70">
        <f t="shared" si="135"/>
        <v>0.74444444444088731</v>
      </c>
      <c r="L2906" s="71">
        <f t="shared" si="136"/>
        <v>0.74444444444088731</v>
      </c>
      <c r="M2906" s="72">
        <f>NETWORKDAYS.INTL(DATE(YEAR(H2906),MONTH(I2906),DAY(H2906)),DATE(YEAR(I2906),MONTH(I2906),DAY(I2906)),1,[1]LISTAFERIADOS!$B$2:$B$194)</f>
        <v>2</v>
      </c>
      <c r="N2906" s="73" t="str">
        <f>CONCATENATE(HOUR(Tabela132[[#This Row],[DATA INICIO]]),":",MINUTE(Tabela132[[#This Row],[DATA INICIO]]))</f>
        <v>19:18</v>
      </c>
    </row>
    <row r="2907" spans="1:14" ht="51" hidden="1" x14ac:dyDescent="0.25">
      <c r="A2907" s="63" t="s">
        <v>1308</v>
      </c>
      <c r="B2907" s="64" t="s">
        <v>1513</v>
      </c>
      <c r="C2907" s="84"/>
      <c r="D2907" s="66" t="s">
        <v>1159</v>
      </c>
      <c r="E2907" s="67" t="s">
        <v>1159</v>
      </c>
      <c r="F2907" s="68" t="s">
        <v>1159</v>
      </c>
      <c r="G2907" s="106"/>
      <c r="H2907" s="69">
        <v>42944.548611111109</v>
      </c>
      <c r="I2907" s="69">
        <v>42947.718055555553</v>
      </c>
      <c r="J2907" s="64" t="s">
        <v>46</v>
      </c>
      <c r="K2907" s="70">
        <f t="shared" si="135"/>
        <v>3.1694444444437977</v>
      </c>
      <c r="L2907" s="71">
        <f t="shared" si="136"/>
        <v>3.1694444444437977</v>
      </c>
      <c r="M2907" s="72">
        <f>NETWORKDAYS.INTL(DATE(YEAR(H2907),MONTH(I2907),DAY(H2907)),DATE(YEAR(I2907),MONTH(I2907),DAY(I2907)),1,[1]LISTAFERIADOS!$B$2:$B$194)</f>
        <v>2</v>
      </c>
      <c r="N2907" s="73" t="str">
        <f>CONCATENATE(HOUR(Tabela132[[#This Row],[DATA INICIO]]),":",MINUTE(Tabela132[[#This Row],[DATA INICIO]]))</f>
        <v>13:10</v>
      </c>
    </row>
    <row r="2908" spans="1:14" ht="127.5" hidden="1" x14ac:dyDescent="0.25">
      <c r="A2908" s="63" t="s">
        <v>1308</v>
      </c>
      <c r="B2908" s="64" t="s">
        <v>1513</v>
      </c>
      <c r="C2908" s="84"/>
      <c r="D2908" s="66" t="s">
        <v>1161</v>
      </c>
      <c r="E2908" s="67" t="s">
        <v>1161</v>
      </c>
      <c r="F2908" s="68" t="s">
        <v>1161</v>
      </c>
      <c r="G2908" s="106"/>
      <c r="H2908" s="69">
        <v>42947.718055555553</v>
      </c>
      <c r="I2908" s="69">
        <v>42951.621527777781</v>
      </c>
      <c r="J2908" s="64" t="s">
        <v>160</v>
      </c>
      <c r="K2908" s="70">
        <f t="shared" si="135"/>
        <v>3.9034722222277196</v>
      </c>
      <c r="L2908" s="71">
        <f t="shared" si="136"/>
        <v>3.9034722222277196</v>
      </c>
      <c r="M2908" s="72">
        <f>NETWORKDAYS.INTL(DATE(YEAR(H2908),MONTH(I2908),DAY(H2908)),DATE(YEAR(I2908),MONTH(I2908),DAY(I2908)),1,[1]LISTAFERIADOS!$B$2:$B$194)</f>
        <v>-19</v>
      </c>
      <c r="N2908" s="73" t="str">
        <f>CONCATENATE(HOUR(Tabela132[[#This Row],[DATA INICIO]]),":",MINUTE(Tabela132[[#This Row],[DATA INICIO]]))</f>
        <v>17:14</v>
      </c>
    </row>
    <row r="2909" spans="1:14" ht="63.75" hidden="1" x14ac:dyDescent="0.25">
      <c r="A2909" s="63" t="s">
        <v>1308</v>
      </c>
      <c r="B2909" s="64" t="s">
        <v>1513</v>
      </c>
      <c r="C2909" s="84"/>
      <c r="D2909" s="66" t="s">
        <v>1183</v>
      </c>
      <c r="E2909" s="67" t="s">
        <v>1183</v>
      </c>
      <c r="F2909" s="68" t="s">
        <v>1183</v>
      </c>
      <c r="G2909" s="106"/>
      <c r="H2909" s="69">
        <v>42951.621527777781</v>
      </c>
      <c r="I2909" s="69">
        <v>42955.753472222219</v>
      </c>
      <c r="J2909" s="64" t="s">
        <v>661</v>
      </c>
      <c r="K2909" s="70">
        <f t="shared" si="135"/>
        <v>4.1319444444379769</v>
      </c>
      <c r="L2909" s="71">
        <f t="shared" si="136"/>
        <v>4.1319444444379769</v>
      </c>
      <c r="M2909" s="72">
        <f>NETWORKDAYS.INTL(DATE(YEAR(H2909),MONTH(I2909),DAY(H2909)),DATE(YEAR(I2909),MONTH(I2909),DAY(I2909)),1,[1]LISTAFERIADOS!$B$2:$B$194)</f>
        <v>3</v>
      </c>
      <c r="N2909" s="73" t="str">
        <f>CONCATENATE(HOUR(Tabela132[[#This Row],[DATA INICIO]]),":",MINUTE(Tabela132[[#This Row],[DATA INICIO]]))</f>
        <v>14:55</v>
      </c>
    </row>
    <row r="2910" spans="1:14" ht="38.25" hidden="1" x14ac:dyDescent="0.25">
      <c r="A2910" s="63" t="s">
        <v>1308</v>
      </c>
      <c r="B2910" s="64" t="s">
        <v>1513</v>
      </c>
      <c r="C2910" s="84"/>
      <c r="D2910" s="66" t="s">
        <v>1300</v>
      </c>
      <c r="E2910" s="67" t="s">
        <v>1300</v>
      </c>
      <c r="F2910" s="12" t="s">
        <v>25</v>
      </c>
      <c r="G2910" s="106"/>
      <c r="H2910" s="69">
        <v>42955.753472222219</v>
      </c>
      <c r="I2910" s="69">
        <v>42956.556250000001</v>
      </c>
      <c r="J2910" s="64" t="s">
        <v>1414</v>
      </c>
      <c r="K2910" s="70">
        <f t="shared" si="135"/>
        <v>0.80277777778246673</v>
      </c>
      <c r="L2910" s="71">
        <f t="shared" si="136"/>
        <v>0.80277777778246673</v>
      </c>
      <c r="M2910" s="72">
        <f>NETWORKDAYS.INTL(DATE(YEAR(H2910),MONTH(I2910),DAY(H2910)),DATE(YEAR(I2910),MONTH(I2910),DAY(I2910)),1,[1]LISTAFERIADOS!$B$2:$B$194)</f>
        <v>2</v>
      </c>
      <c r="N2910" s="73" t="str">
        <f>CONCATENATE(HOUR(Tabela132[[#This Row],[DATA INICIO]]),":",MINUTE(Tabela132[[#This Row],[DATA INICIO]]))</f>
        <v>18:5</v>
      </c>
    </row>
    <row r="2911" spans="1:14" ht="38.25" hidden="1" x14ac:dyDescent="0.25">
      <c r="A2911" s="63" t="s">
        <v>1308</v>
      </c>
      <c r="B2911" s="64" t="s">
        <v>1513</v>
      </c>
      <c r="C2911" s="84"/>
      <c r="D2911" s="66" t="s">
        <v>1183</v>
      </c>
      <c r="E2911" s="67" t="s">
        <v>1183</v>
      </c>
      <c r="F2911" s="68" t="s">
        <v>1183</v>
      </c>
      <c r="G2911" s="106"/>
      <c r="H2911" s="69">
        <v>42956.556250000001</v>
      </c>
      <c r="I2911" s="69">
        <v>42961.629861111112</v>
      </c>
      <c r="J2911" s="64" t="s">
        <v>1301</v>
      </c>
      <c r="K2911" s="70">
        <f t="shared" si="135"/>
        <v>5.0736111111109494</v>
      </c>
      <c r="L2911" s="71">
        <f t="shared" si="136"/>
        <v>5.0736111111109494</v>
      </c>
      <c r="M2911" s="72">
        <f>NETWORKDAYS.INTL(DATE(YEAR(H2911),MONTH(I2911),DAY(H2911)),DATE(YEAR(I2911),MONTH(I2911),DAY(I2911)),1,[1]LISTAFERIADOS!$B$2:$B$194)</f>
        <v>3</v>
      </c>
      <c r="N2911" s="73" t="str">
        <f>CONCATENATE(HOUR(Tabela132[[#This Row],[DATA INICIO]]),":",MINUTE(Tabela132[[#This Row],[DATA INICIO]]))</f>
        <v>13:21</v>
      </c>
    </row>
    <row r="2912" spans="1:14" ht="38.25" hidden="1" x14ac:dyDescent="0.25">
      <c r="A2912" s="63" t="s">
        <v>1308</v>
      </c>
      <c r="B2912" s="64" t="s">
        <v>1513</v>
      </c>
      <c r="C2912" s="84"/>
      <c r="D2912" s="66" t="s">
        <v>1164</v>
      </c>
      <c r="E2912" s="67" t="s">
        <v>1164</v>
      </c>
      <c r="F2912" s="68" t="s">
        <v>1164</v>
      </c>
      <c r="G2912" s="106"/>
      <c r="H2912" s="69">
        <v>42961.629861111112</v>
      </c>
      <c r="I2912" s="69">
        <v>42975.785416666666</v>
      </c>
      <c r="J2912" s="64" t="s">
        <v>1387</v>
      </c>
      <c r="K2912" s="70">
        <f t="shared" si="135"/>
        <v>14.155555555553292</v>
      </c>
      <c r="L2912" s="71">
        <f t="shared" si="136"/>
        <v>14.155555555553292</v>
      </c>
      <c r="M2912" s="72">
        <f>NETWORKDAYS.INTL(DATE(YEAR(H2912),MONTH(I2912),DAY(H2912)),DATE(YEAR(I2912),MONTH(I2912),DAY(I2912)),1,[1]LISTAFERIADOS!$B$2:$B$194)</f>
        <v>11</v>
      </c>
      <c r="N2912" s="73" t="str">
        <f>CONCATENATE(HOUR(Tabela132[[#This Row],[DATA INICIO]]),":",MINUTE(Tabela132[[#This Row],[DATA INICIO]]))</f>
        <v>15:7</v>
      </c>
    </row>
    <row r="2913" spans="1:14" ht="76.5" hidden="1" x14ac:dyDescent="0.25">
      <c r="A2913" s="63" t="s">
        <v>1308</v>
      </c>
      <c r="B2913" s="64" t="s">
        <v>1513</v>
      </c>
      <c r="C2913" s="84"/>
      <c r="D2913" s="66" t="s">
        <v>1300</v>
      </c>
      <c r="E2913" s="67" t="s">
        <v>1300</v>
      </c>
      <c r="F2913" s="12" t="s">
        <v>25</v>
      </c>
      <c r="G2913" s="106"/>
      <c r="H2913" s="69">
        <v>42975.785416666666</v>
      </c>
      <c r="I2913" s="69">
        <v>42976.759722222225</v>
      </c>
      <c r="J2913" s="64" t="s">
        <v>1518</v>
      </c>
      <c r="K2913" s="70">
        <f t="shared" si="135"/>
        <v>0.97430555555911269</v>
      </c>
      <c r="L2913" s="71">
        <f t="shared" si="136"/>
        <v>0.97430555555911269</v>
      </c>
      <c r="M2913" s="72">
        <f>NETWORKDAYS.INTL(DATE(YEAR(H2913),MONTH(I2913),DAY(H2913)),DATE(YEAR(I2913),MONTH(I2913),DAY(I2913)),1,[1]LISTAFERIADOS!$B$2:$B$194)</f>
        <v>2</v>
      </c>
      <c r="N2913" s="73" t="str">
        <f>CONCATENATE(HOUR(Tabela132[[#This Row],[DATA INICIO]]),":",MINUTE(Tabela132[[#This Row],[DATA INICIO]]))</f>
        <v>18:51</v>
      </c>
    </row>
    <row r="2914" spans="1:14" ht="38.25" hidden="1" x14ac:dyDescent="0.25">
      <c r="A2914" s="63" t="s">
        <v>1308</v>
      </c>
      <c r="B2914" s="64" t="s">
        <v>1513</v>
      </c>
      <c r="C2914" s="84"/>
      <c r="D2914" s="66" t="s">
        <v>1161</v>
      </c>
      <c r="E2914" s="67" t="s">
        <v>1161</v>
      </c>
      <c r="F2914" s="68" t="s">
        <v>1161</v>
      </c>
      <c r="G2914" s="106"/>
      <c r="H2914" s="69">
        <v>42976.759722222225</v>
      </c>
      <c r="I2914" s="69">
        <v>42976.785416666666</v>
      </c>
      <c r="J2914" s="64" t="s">
        <v>1301</v>
      </c>
      <c r="K2914" s="70">
        <f t="shared" si="135"/>
        <v>2.569444444088731E-2</v>
      </c>
      <c r="L2914" s="71">
        <f t="shared" si="136"/>
        <v>2.569444444088731E-2</v>
      </c>
      <c r="M2914" s="72">
        <f>NETWORKDAYS.INTL(DATE(YEAR(H2914),MONTH(I2914),DAY(H2914)),DATE(YEAR(I2914),MONTH(I2914),DAY(I2914)),1,[1]LISTAFERIADOS!$B$2:$B$194)</f>
        <v>1</v>
      </c>
      <c r="N2914" s="73" t="str">
        <f>CONCATENATE(HOUR(Tabela132[[#This Row],[DATA INICIO]]),":",MINUTE(Tabela132[[#This Row],[DATA INICIO]]))</f>
        <v>18:14</v>
      </c>
    </row>
    <row r="2915" spans="1:14" ht="76.5" hidden="1" x14ac:dyDescent="0.25">
      <c r="A2915" s="63" t="s">
        <v>1308</v>
      </c>
      <c r="B2915" s="64" t="s">
        <v>1513</v>
      </c>
      <c r="C2915" s="84"/>
      <c r="D2915" s="66" t="s">
        <v>1156</v>
      </c>
      <c r="E2915" s="67" t="s">
        <v>1156</v>
      </c>
      <c r="F2915" s="68" t="s">
        <v>1156</v>
      </c>
      <c r="G2915" s="106"/>
      <c r="H2915" s="69">
        <v>42976.785416666666</v>
      </c>
      <c r="I2915" s="69">
        <v>42977.688194444447</v>
      </c>
      <c r="J2915" s="64" t="s">
        <v>1519</v>
      </c>
      <c r="K2915" s="70">
        <f t="shared" si="135"/>
        <v>0.90277777778101154</v>
      </c>
      <c r="L2915" s="71">
        <f t="shared" si="136"/>
        <v>0.90277777778101154</v>
      </c>
      <c r="M2915" s="72">
        <f>NETWORKDAYS.INTL(DATE(YEAR(H2915),MONTH(I2915),DAY(H2915)),DATE(YEAR(I2915),MONTH(I2915),DAY(I2915)),1,[1]LISTAFERIADOS!$B$2:$B$194)</f>
        <v>2</v>
      </c>
      <c r="N2915" s="73" t="str">
        <f>CONCATENATE(HOUR(Tabela132[[#This Row],[DATA INICIO]]),":",MINUTE(Tabela132[[#This Row],[DATA INICIO]]))</f>
        <v>18:51</v>
      </c>
    </row>
    <row r="2916" spans="1:14" ht="38.25" hidden="1" x14ac:dyDescent="0.25">
      <c r="A2916" s="63" t="s">
        <v>1308</v>
      </c>
      <c r="B2916" s="64" t="s">
        <v>1513</v>
      </c>
      <c r="C2916" s="84"/>
      <c r="D2916" s="66" t="s">
        <v>1166</v>
      </c>
      <c r="E2916" s="67" t="s">
        <v>1166</v>
      </c>
      <c r="F2916" s="68" t="s">
        <v>1166</v>
      </c>
      <c r="G2916" s="106"/>
      <c r="H2916" s="69">
        <v>42977.688194444447</v>
      </c>
      <c r="I2916" s="69">
        <v>42977.821527777778</v>
      </c>
      <c r="J2916" s="64" t="s">
        <v>71</v>
      </c>
      <c r="K2916" s="70">
        <f t="shared" si="135"/>
        <v>0.13333333333139308</v>
      </c>
      <c r="L2916" s="71">
        <f t="shared" si="136"/>
        <v>0.13333333333139308</v>
      </c>
      <c r="M2916" s="72">
        <f>NETWORKDAYS.INTL(DATE(YEAR(H2916),MONTH(I2916),DAY(H2916)),DATE(YEAR(I2916),MONTH(I2916),DAY(I2916)),1,[1]LISTAFERIADOS!$B$2:$B$194)</f>
        <v>1</v>
      </c>
      <c r="N2916" s="73" t="str">
        <f>CONCATENATE(HOUR(Tabela132[[#This Row],[DATA INICIO]]),":",MINUTE(Tabela132[[#This Row],[DATA INICIO]]))</f>
        <v>16:31</v>
      </c>
    </row>
    <row r="2917" spans="1:14" ht="38.25" hidden="1" x14ac:dyDescent="0.25">
      <c r="A2917" s="63" t="s">
        <v>1308</v>
      </c>
      <c r="B2917" s="64" t="s">
        <v>1513</v>
      </c>
      <c r="C2917" s="84"/>
      <c r="D2917" s="66" t="s">
        <v>1155</v>
      </c>
      <c r="E2917" s="67" t="s">
        <v>1155</v>
      </c>
      <c r="F2917" s="68" t="s">
        <v>1155</v>
      </c>
      <c r="G2917" s="106"/>
      <c r="H2917" s="69">
        <v>42977.821527777778</v>
      </c>
      <c r="I2917" s="69">
        <v>42978.793749999997</v>
      </c>
      <c r="J2917" s="64" t="s">
        <v>167</v>
      </c>
      <c r="K2917" s="70">
        <f t="shared" si="135"/>
        <v>0.97222222221898846</v>
      </c>
      <c r="L2917" s="71">
        <f t="shared" si="136"/>
        <v>0.97222222221898846</v>
      </c>
      <c r="M2917" s="72">
        <f>NETWORKDAYS.INTL(DATE(YEAR(H2917),MONTH(I2917),DAY(H2917)),DATE(YEAR(I2917),MONTH(I2917),DAY(I2917)),1,[1]LISTAFERIADOS!$B$2:$B$194)</f>
        <v>2</v>
      </c>
      <c r="N2917" s="73" t="str">
        <f>CONCATENATE(HOUR(Tabela132[[#This Row],[DATA INICIO]]),":",MINUTE(Tabela132[[#This Row],[DATA INICIO]]))</f>
        <v>19:43</v>
      </c>
    </row>
    <row r="2918" spans="1:14" ht="38.25" hidden="1" x14ac:dyDescent="0.25">
      <c r="A2918" s="63" t="s">
        <v>1308</v>
      </c>
      <c r="B2918" s="64" t="s">
        <v>1513</v>
      </c>
      <c r="C2918" s="84"/>
      <c r="D2918" s="66" t="s">
        <v>1167</v>
      </c>
      <c r="E2918" s="67" t="s">
        <v>1167</v>
      </c>
      <c r="F2918" s="68" t="s">
        <v>1167</v>
      </c>
      <c r="G2918" s="106"/>
      <c r="H2918" s="69">
        <v>42978.793749999997</v>
      </c>
      <c r="I2918" s="69">
        <v>42979.555555555555</v>
      </c>
      <c r="J2918" s="64" t="s">
        <v>99</v>
      </c>
      <c r="K2918" s="70">
        <f t="shared" si="135"/>
        <v>0.7618055555576575</v>
      </c>
      <c r="L2918" s="71">
        <f t="shared" si="136"/>
        <v>0.7618055555576575</v>
      </c>
      <c r="M2918" s="72">
        <f>NETWORKDAYS.INTL(DATE(YEAR(H2918),MONTH(I2918),DAY(H2918)),DATE(YEAR(I2918),MONTH(I2918),DAY(I2918)),1,[1]LISTAFERIADOS!$B$2:$B$194)</f>
        <v>-19</v>
      </c>
      <c r="N2918" s="73" t="str">
        <f>CONCATENATE(HOUR(Tabela132[[#This Row],[DATA INICIO]]),":",MINUTE(Tabela132[[#This Row],[DATA INICIO]]))</f>
        <v>19:3</v>
      </c>
    </row>
    <row r="2919" spans="1:14" ht="38.25" hidden="1" x14ac:dyDescent="0.25">
      <c r="A2919" s="63" t="s">
        <v>1308</v>
      </c>
      <c r="B2919" s="64" t="s">
        <v>1513</v>
      </c>
      <c r="C2919" s="84"/>
      <c r="D2919" s="66" t="s">
        <v>1171</v>
      </c>
      <c r="E2919" s="67" t="s">
        <v>1171</v>
      </c>
      <c r="F2919" s="68" t="s">
        <v>1171</v>
      </c>
      <c r="G2919" s="106"/>
      <c r="H2919" s="69">
        <v>42979.555555555555</v>
      </c>
      <c r="I2919" s="69">
        <v>42979.673611111109</v>
      </c>
      <c r="J2919" s="64" t="s">
        <v>1241</v>
      </c>
      <c r="K2919" s="70">
        <f t="shared" si="135"/>
        <v>0.11805555555474712</v>
      </c>
      <c r="L2919" s="71">
        <f t="shared" si="136"/>
        <v>0.11805555555474712</v>
      </c>
      <c r="M2919" s="72">
        <f>NETWORKDAYS.INTL(DATE(YEAR(H2919),MONTH(I2919),DAY(H2919)),DATE(YEAR(I2919),MONTH(I2919),DAY(I2919)),1,[1]LISTAFERIADOS!$B$2:$B$194)</f>
        <v>1</v>
      </c>
      <c r="N2919" s="73" t="str">
        <f>CONCATENATE(HOUR(Tabela132[[#This Row],[DATA INICIO]]),":",MINUTE(Tabela132[[#This Row],[DATA INICIO]]))</f>
        <v>13:20</v>
      </c>
    </row>
    <row r="2920" spans="1:14" ht="38.25" hidden="1" x14ac:dyDescent="0.25">
      <c r="A2920" s="63" t="s">
        <v>1308</v>
      </c>
      <c r="B2920" s="64" t="s">
        <v>1520</v>
      </c>
      <c r="C2920" s="84"/>
      <c r="D2920" s="66" t="s">
        <v>1521</v>
      </c>
      <c r="E2920" s="67" t="s">
        <v>1521</v>
      </c>
      <c r="F2920" s="68" t="s">
        <v>1521</v>
      </c>
      <c r="G2920" s="107"/>
      <c r="H2920" s="69" t="s">
        <v>20</v>
      </c>
      <c r="I2920" s="69">
        <v>42905.522916666669</v>
      </c>
      <c r="J2920" s="64" t="s">
        <v>20</v>
      </c>
      <c r="K2920" s="70">
        <f t="shared" ref="K2920:K2947" si="137">IF(OR(H2920="-",I2920="-"),0,I2920-H2920)</f>
        <v>0</v>
      </c>
      <c r="L2920" s="71">
        <f t="shared" ref="L2920:L2947" si="138">K2920</f>
        <v>0</v>
      </c>
      <c r="M2920" s="72" t="e">
        <f>NETWORKDAYS.INTL(DATE(YEAR(H2920),MONTH(I2920),DAY(H2920)),DATE(YEAR(I2920),MONTH(I2920),DAY(I2920)),1,[1]LISTAFERIADOS!$B$2:$B$194)</f>
        <v>#VALUE!</v>
      </c>
      <c r="N2920" s="73" t="e">
        <f>CONCATENATE(HOUR(Tabela132[[#This Row],[DATA INICIO]]),":",MINUTE(Tabela132[[#This Row],[DATA INICIO]]))</f>
        <v>#VALUE!</v>
      </c>
    </row>
    <row r="2921" spans="1:14" ht="114.75" hidden="1" x14ac:dyDescent="0.25">
      <c r="A2921" s="63" t="s">
        <v>1308</v>
      </c>
      <c r="B2921" s="64" t="s">
        <v>1520</v>
      </c>
      <c r="C2921" s="84"/>
      <c r="D2921" s="66" t="s">
        <v>1310</v>
      </c>
      <c r="E2921" s="67" t="s">
        <v>1310</v>
      </c>
      <c r="F2921" s="12" t="s">
        <v>25</v>
      </c>
      <c r="G2921" s="107"/>
      <c r="H2921" s="69">
        <v>42905.522916666669</v>
      </c>
      <c r="I2921" s="69">
        <v>42915.777083333334</v>
      </c>
      <c r="J2921" s="64" t="s">
        <v>1522</v>
      </c>
      <c r="K2921" s="70">
        <f t="shared" si="137"/>
        <v>10.254166666665697</v>
      </c>
      <c r="L2921" s="71">
        <f t="shared" si="138"/>
        <v>10.254166666665697</v>
      </c>
      <c r="M2921" s="72">
        <f>NETWORKDAYS.INTL(DATE(YEAR(H2921),MONTH(I2921),DAY(H2921)),DATE(YEAR(I2921),MONTH(I2921),DAY(I2921)),1,[1]LISTAFERIADOS!$B$2:$B$194)</f>
        <v>9</v>
      </c>
      <c r="N2921" s="73" t="str">
        <f>CONCATENATE(HOUR(Tabela132[[#This Row],[DATA INICIO]]),":",MINUTE(Tabela132[[#This Row],[DATA INICIO]]))</f>
        <v>12:33</v>
      </c>
    </row>
    <row r="2922" spans="1:14" ht="38.25" hidden="1" x14ac:dyDescent="0.25">
      <c r="A2922" s="63" t="s">
        <v>1308</v>
      </c>
      <c r="B2922" s="64" t="s">
        <v>1520</v>
      </c>
      <c r="C2922" s="84"/>
      <c r="D2922" s="66" t="s">
        <v>1210</v>
      </c>
      <c r="E2922" s="67" t="s">
        <v>1210</v>
      </c>
      <c r="F2922" s="12" t="s">
        <v>112</v>
      </c>
      <c r="G2922" s="107"/>
      <c r="H2922" s="69">
        <v>42915.777083333334</v>
      </c>
      <c r="I2922" s="69">
        <v>42920.745833333334</v>
      </c>
      <c r="J2922" s="64" t="s">
        <v>30</v>
      </c>
      <c r="K2922" s="70">
        <f t="shared" si="137"/>
        <v>4.96875</v>
      </c>
      <c r="L2922" s="71">
        <f t="shared" si="138"/>
        <v>4.96875</v>
      </c>
      <c r="M2922" s="72">
        <f>NETWORKDAYS.INTL(DATE(YEAR(H2922),MONTH(I2922),DAY(H2922)),DATE(YEAR(I2922),MONTH(I2922),DAY(I2922)),1,[1]LISTAFERIADOS!$B$2:$B$194)</f>
        <v>-19</v>
      </c>
      <c r="N2922" s="73" t="str">
        <f>CONCATENATE(HOUR(Tabela132[[#This Row],[DATA INICIO]]),":",MINUTE(Tabela132[[#This Row],[DATA INICIO]]))</f>
        <v>18:39</v>
      </c>
    </row>
    <row r="2923" spans="1:14" ht="38.25" hidden="1" x14ac:dyDescent="0.25">
      <c r="A2923" s="63" t="s">
        <v>1308</v>
      </c>
      <c r="B2923" s="64" t="s">
        <v>1520</v>
      </c>
      <c r="C2923" s="84"/>
      <c r="D2923" s="66" t="s">
        <v>1310</v>
      </c>
      <c r="E2923" s="67" t="s">
        <v>1310</v>
      </c>
      <c r="F2923" s="12" t="s">
        <v>25</v>
      </c>
      <c r="G2923" s="107"/>
      <c r="H2923" s="69">
        <v>42920.745833333334</v>
      </c>
      <c r="I2923" s="69">
        <v>42921.688888888886</v>
      </c>
      <c r="J2923" s="64" t="s">
        <v>156</v>
      </c>
      <c r="K2923" s="70">
        <f t="shared" si="137"/>
        <v>0.94305555555183673</v>
      </c>
      <c r="L2923" s="71">
        <f t="shared" si="138"/>
        <v>0.94305555555183673</v>
      </c>
      <c r="M2923" s="72">
        <f>NETWORKDAYS.INTL(DATE(YEAR(H2923),MONTH(I2923),DAY(H2923)),DATE(YEAR(I2923),MONTH(I2923),DAY(I2923)),1,[1]LISTAFERIADOS!$B$2:$B$194)</f>
        <v>2</v>
      </c>
      <c r="N2923" s="73" t="str">
        <f>CONCATENATE(HOUR(Tabela132[[#This Row],[DATA INICIO]]),":",MINUTE(Tabela132[[#This Row],[DATA INICIO]]))</f>
        <v>17:54</v>
      </c>
    </row>
    <row r="2924" spans="1:14" ht="38.25" hidden="1" x14ac:dyDescent="0.25">
      <c r="A2924" s="63" t="s">
        <v>1308</v>
      </c>
      <c r="B2924" s="64" t="s">
        <v>1520</v>
      </c>
      <c r="C2924" s="84"/>
      <c r="D2924" s="66" t="s">
        <v>1210</v>
      </c>
      <c r="E2924" s="67" t="s">
        <v>1210</v>
      </c>
      <c r="F2924" s="12" t="s">
        <v>112</v>
      </c>
      <c r="G2924" s="107"/>
      <c r="H2924" s="69">
        <v>42921.688888888886</v>
      </c>
      <c r="I2924" s="69">
        <v>42921.697222222225</v>
      </c>
      <c r="J2924" s="64" t="s">
        <v>1446</v>
      </c>
      <c r="K2924" s="70">
        <f t="shared" si="137"/>
        <v>8.3333333386690356E-3</v>
      </c>
      <c r="L2924" s="71">
        <f t="shared" si="138"/>
        <v>8.3333333386690356E-3</v>
      </c>
      <c r="M2924" s="72">
        <f>NETWORKDAYS.INTL(DATE(YEAR(H2924),MONTH(I2924),DAY(H2924)),DATE(YEAR(I2924),MONTH(I2924),DAY(I2924)),1,[1]LISTAFERIADOS!$B$2:$B$194)</f>
        <v>1</v>
      </c>
      <c r="N2924" s="73" t="str">
        <f>CONCATENATE(HOUR(Tabela132[[#This Row],[DATA INICIO]]),":",MINUTE(Tabela132[[#This Row],[DATA INICIO]]))</f>
        <v>16:32</v>
      </c>
    </row>
    <row r="2925" spans="1:14" ht="114.75" hidden="1" x14ac:dyDescent="0.25">
      <c r="A2925" s="63" t="s">
        <v>1308</v>
      </c>
      <c r="B2925" s="64" t="s">
        <v>1520</v>
      </c>
      <c r="C2925" s="84"/>
      <c r="D2925" s="66" t="s">
        <v>1149</v>
      </c>
      <c r="E2925" s="67" t="s">
        <v>1149</v>
      </c>
      <c r="F2925" s="12" t="s">
        <v>115</v>
      </c>
      <c r="G2925" s="107"/>
      <c r="H2925" s="69">
        <v>42921.697222222225</v>
      </c>
      <c r="I2925" s="69">
        <v>42922.720833333333</v>
      </c>
      <c r="J2925" s="64" t="s">
        <v>1379</v>
      </c>
      <c r="K2925" s="70">
        <f t="shared" si="137"/>
        <v>1.023611111108039</v>
      </c>
      <c r="L2925" s="71">
        <f t="shared" si="138"/>
        <v>1.023611111108039</v>
      </c>
      <c r="M2925" s="72">
        <f>NETWORKDAYS.INTL(DATE(YEAR(H2925),MONTH(I2925),DAY(H2925)),DATE(YEAR(I2925),MONTH(I2925),DAY(I2925)),1,[1]LISTAFERIADOS!$B$2:$B$194)</f>
        <v>2</v>
      </c>
      <c r="N2925" s="73" t="str">
        <f>CONCATENATE(HOUR(Tabela132[[#This Row],[DATA INICIO]]),":",MINUTE(Tabela132[[#This Row],[DATA INICIO]]))</f>
        <v>16:44</v>
      </c>
    </row>
    <row r="2926" spans="1:14" ht="127.5" hidden="1" x14ac:dyDescent="0.25">
      <c r="A2926" s="63" t="s">
        <v>1308</v>
      </c>
      <c r="B2926" s="64" t="s">
        <v>1520</v>
      </c>
      <c r="C2926" s="84"/>
      <c r="D2926" s="66" t="s">
        <v>1210</v>
      </c>
      <c r="E2926" s="67" t="s">
        <v>1210</v>
      </c>
      <c r="F2926" s="12" t="s">
        <v>112</v>
      </c>
      <c r="G2926" s="107"/>
      <c r="H2926" s="69">
        <v>42922.720833333333</v>
      </c>
      <c r="I2926" s="69">
        <v>42923.647222222222</v>
      </c>
      <c r="J2926" s="64" t="s">
        <v>1523</v>
      </c>
      <c r="K2926" s="70">
        <f t="shared" si="137"/>
        <v>0.92638888888905058</v>
      </c>
      <c r="L2926" s="71">
        <f t="shared" si="138"/>
        <v>0.92638888888905058</v>
      </c>
      <c r="M2926" s="72">
        <f>NETWORKDAYS.INTL(DATE(YEAR(H2926),MONTH(I2926),DAY(H2926)),DATE(YEAR(I2926),MONTH(I2926),DAY(I2926)),1,[1]LISTAFERIADOS!$B$2:$B$194)</f>
        <v>2</v>
      </c>
      <c r="N2926" s="73" t="str">
        <f>CONCATENATE(HOUR(Tabela132[[#This Row],[DATA INICIO]]),":",MINUTE(Tabela132[[#This Row],[DATA INICIO]]))</f>
        <v>17:18</v>
      </c>
    </row>
    <row r="2927" spans="1:14" ht="38.25" hidden="1" x14ac:dyDescent="0.25">
      <c r="A2927" s="63" t="s">
        <v>1308</v>
      </c>
      <c r="B2927" s="64" t="s">
        <v>1520</v>
      </c>
      <c r="C2927" s="84"/>
      <c r="D2927" s="66" t="s">
        <v>1310</v>
      </c>
      <c r="E2927" s="67" t="s">
        <v>1310</v>
      </c>
      <c r="F2927" s="12" t="s">
        <v>25</v>
      </c>
      <c r="G2927" s="107"/>
      <c r="H2927" s="69">
        <v>42923.647222222222</v>
      </c>
      <c r="I2927" s="69">
        <v>42927.774305555555</v>
      </c>
      <c r="J2927" s="64" t="s">
        <v>32</v>
      </c>
      <c r="K2927" s="70">
        <f t="shared" si="137"/>
        <v>4.1270833333328483</v>
      </c>
      <c r="L2927" s="71">
        <f t="shared" si="138"/>
        <v>4.1270833333328483</v>
      </c>
      <c r="M2927" s="72">
        <f>NETWORKDAYS.INTL(DATE(YEAR(H2927),MONTH(I2927),DAY(H2927)),DATE(YEAR(I2927),MONTH(I2927),DAY(I2927)),1,[1]LISTAFERIADOS!$B$2:$B$194)</f>
        <v>3</v>
      </c>
      <c r="N2927" s="73" t="str">
        <f>CONCATENATE(HOUR(Tabela132[[#This Row],[DATA INICIO]]),":",MINUTE(Tabela132[[#This Row],[DATA INICIO]]))</f>
        <v>15:32</v>
      </c>
    </row>
    <row r="2928" spans="1:14" ht="38.25" hidden="1" x14ac:dyDescent="0.25">
      <c r="A2928" s="63" t="s">
        <v>1308</v>
      </c>
      <c r="B2928" s="64" t="s">
        <v>1520</v>
      </c>
      <c r="C2928" s="84"/>
      <c r="D2928" s="66" t="s">
        <v>1210</v>
      </c>
      <c r="E2928" s="67" t="s">
        <v>1210</v>
      </c>
      <c r="F2928" s="12" t="s">
        <v>112</v>
      </c>
      <c r="G2928" s="107"/>
      <c r="H2928" s="69">
        <v>42927.774305555555</v>
      </c>
      <c r="I2928" s="69">
        <v>42928.467361111114</v>
      </c>
      <c r="J2928" s="64" t="s">
        <v>1446</v>
      </c>
      <c r="K2928" s="70">
        <f t="shared" si="137"/>
        <v>0.69305555555911269</v>
      </c>
      <c r="L2928" s="71">
        <f t="shared" si="138"/>
        <v>0.69305555555911269</v>
      </c>
      <c r="M2928" s="72">
        <f>NETWORKDAYS.INTL(DATE(YEAR(H2928),MONTH(I2928),DAY(H2928)),DATE(YEAR(I2928),MONTH(I2928),DAY(I2928)),1,[1]LISTAFERIADOS!$B$2:$B$194)</f>
        <v>2</v>
      </c>
      <c r="N2928" s="73" t="str">
        <f>CONCATENATE(HOUR(Tabela132[[#This Row],[DATA INICIO]]),":",MINUTE(Tabela132[[#This Row],[DATA INICIO]]))</f>
        <v>18:35</v>
      </c>
    </row>
    <row r="2929" spans="1:14" ht="102" hidden="1" x14ac:dyDescent="0.25">
      <c r="A2929" s="63" t="s">
        <v>1308</v>
      </c>
      <c r="B2929" s="64" t="s">
        <v>1520</v>
      </c>
      <c r="C2929" s="84"/>
      <c r="D2929" s="66" t="s">
        <v>1154</v>
      </c>
      <c r="E2929" s="67" t="s">
        <v>1154</v>
      </c>
      <c r="F2929" s="12" t="s">
        <v>115</v>
      </c>
      <c r="G2929" s="107"/>
      <c r="H2929" s="69">
        <v>42928.467361111114</v>
      </c>
      <c r="I2929" s="69">
        <v>42928.579861111109</v>
      </c>
      <c r="J2929" s="64" t="s">
        <v>1383</v>
      </c>
      <c r="K2929" s="70">
        <f t="shared" si="137"/>
        <v>0.11249999999563443</v>
      </c>
      <c r="L2929" s="71">
        <f t="shared" si="138"/>
        <v>0.11249999999563443</v>
      </c>
      <c r="M2929" s="72">
        <f>NETWORKDAYS.INTL(DATE(YEAR(H2929),MONTH(I2929),DAY(H2929)),DATE(YEAR(I2929),MONTH(I2929),DAY(I2929)),1,[1]LISTAFERIADOS!$B$2:$B$194)</f>
        <v>1</v>
      </c>
      <c r="N2929" s="73" t="str">
        <f>CONCATENATE(HOUR(Tabela132[[#This Row],[DATA INICIO]]),":",MINUTE(Tabela132[[#This Row],[DATA INICIO]]))</f>
        <v>11:13</v>
      </c>
    </row>
    <row r="2930" spans="1:14" ht="38.25" hidden="1" x14ac:dyDescent="0.25">
      <c r="A2930" s="63" t="s">
        <v>1308</v>
      </c>
      <c r="B2930" s="64" t="s">
        <v>1520</v>
      </c>
      <c r="C2930" s="84"/>
      <c r="D2930" s="66" t="s">
        <v>1157</v>
      </c>
      <c r="E2930" s="67" t="s">
        <v>1157</v>
      </c>
      <c r="F2930" s="68" t="s">
        <v>1157</v>
      </c>
      <c r="G2930" s="107"/>
      <c r="H2930" s="69">
        <v>42928.579861111109</v>
      </c>
      <c r="I2930" s="69">
        <v>42928.747916666667</v>
      </c>
      <c r="J2930" s="64" t="s">
        <v>1384</v>
      </c>
      <c r="K2930" s="70">
        <f t="shared" si="137"/>
        <v>0.1680555555576575</v>
      </c>
      <c r="L2930" s="71">
        <f t="shared" si="138"/>
        <v>0.1680555555576575</v>
      </c>
      <c r="M2930" s="72">
        <f>NETWORKDAYS.INTL(DATE(YEAR(H2930),MONTH(I2930),DAY(H2930)),DATE(YEAR(I2930),MONTH(I2930),DAY(I2930)),1,[1]LISTAFERIADOS!$B$2:$B$194)</f>
        <v>1</v>
      </c>
      <c r="N2930" s="73" t="str">
        <f>CONCATENATE(HOUR(Tabela132[[#This Row],[DATA INICIO]]),":",MINUTE(Tabela132[[#This Row],[DATA INICIO]]))</f>
        <v>13:55</v>
      </c>
    </row>
    <row r="2931" spans="1:14" ht="51" hidden="1" x14ac:dyDescent="0.25">
      <c r="A2931" s="63" t="s">
        <v>1308</v>
      </c>
      <c r="B2931" s="64" t="s">
        <v>1520</v>
      </c>
      <c r="C2931" s="84"/>
      <c r="D2931" s="66" t="s">
        <v>1167</v>
      </c>
      <c r="E2931" s="67" t="s">
        <v>1167</v>
      </c>
      <c r="F2931" s="68" t="s">
        <v>1167</v>
      </c>
      <c r="G2931" s="107"/>
      <c r="H2931" s="69">
        <v>42928.747916666667</v>
      </c>
      <c r="I2931" s="69">
        <v>42928.755555555559</v>
      </c>
      <c r="J2931" s="64" t="s">
        <v>46</v>
      </c>
      <c r="K2931" s="70">
        <f t="shared" si="137"/>
        <v>7.6388888919609599E-3</v>
      </c>
      <c r="L2931" s="71">
        <f t="shared" si="138"/>
        <v>7.6388888919609599E-3</v>
      </c>
      <c r="M2931" s="72">
        <f>NETWORKDAYS.INTL(DATE(YEAR(H2931),MONTH(I2931),DAY(H2931)),DATE(YEAR(I2931),MONTH(I2931),DAY(I2931)),1,[1]LISTAFERIADOS!$B$2:$B$194)</f>
        <v>1</v>
      </c>
      <c r="N2931" s="73" t="str">
        <f>CONCATENATE(HOUR(Tabela132[[#This Row],[DATA INICIO]]),":",MINUTE(Tabela132[[#This Row],[DATA INICIO]]))</f>
        <v>17:57</v>
      </c>
    </row>
    <row r="2932" spans="1:14" ht="51" hidden="1" x14ac:dyDescent="0.25">
      <c r="A2932" s="63" t="s">
        <v>1308</v>
      </c>
      <c r="B2932" s="64" t="s">
        <v>1520</v>
      </c>
      <c r="C2932" s="84"/>
      <c r="D2932" s="66" t="s">
        <v>1159</v>
      </c>
      <c r="E2932" s="67" t="s">
        <v>1159</v>
      </c>
      <c r="F2932" s="68" t="s">
        <v>1159</v>
      </c>
      <c r="G2932" s="107"/>
      <c r="H2932" s="69">
        <v>42928.755555555559</v>
      </c>
      <c r="I2932" s="69">
        <v>42928.813888888886</v>
      </c>
      <c r="J2932" s="64" t="s">
        <v>46</v>
      </c>
      <c r="K2932" s="70">
        <f t="shared" si="137"/>
        <v>5.8333333327027503E-2</v>
      </c>
      <c r="L2932" s="71">
        <f t="shared" si="138"/>
        <v>5.8333333327027503E-2</v>
      </c>
      <c r="M2932" s="72">
        <f>NETWORKDAYS.INTL(DATE(YEAR(H2932),MONTH(I2932),DAY(H2932)),DATE(YEAR(I2932),MONTH(I2932),DAY(I2932)),1,[1]LISTAFERIADOS!$B$2:$B$194)</f>
        <v>1</v>
      </c>
      <c r="N2932" s="73" t="str">
        <f>CONCATENATE(HOUR(Tabela132[[#This Row],[DATA INICIO]]),":",MINUTE(Tabela132[[#This Row],[DATA INICIO]]))</f>
        <v>18:8</v>
      </c>
    </row>
    <row r="2933" spans="1:14" ht="127.5" hidden="1" x14ac:dyDescent="0.25">
      <c r="A2933" s="63" t="s">
        <v>1308</v>
      </c>
      <c r="B2933" s="64" t="s">
        <v>1520</v>
      </c>
      <c r="C2933" s="84"/>
      <c r="D2933" s="66" t="s">
        <v>1161</v>
      </c>
      <c r="E2933" s="67" t="s">
        <v>1161</v>
      </c>
      <c r="F2933" s="68" t="s">
        <v>1161</v>
      </c>
      <c r="G2933" s="107"/>
      <c r="H2933" s="69">
        <v>42928.813888888886</v>
      </c>
      <c r="I2933" s="69">
        <v>42930.637499999997</v>
      </c>
      <c r="J2933" s="64" t="s">
        <v>160</v>
      </c>
      <c r="K2933" s="70">
        <f t="shared" si="137"/>
        <v>1.8236111111109494</v>
      </c>
      <c r="L2933" s="71">
        <f t="shared" si="138"/>
        <v>1.8236111111109494</v>
      </c>
      <c r="M2933" s="72">
        <f>NETWORKDAYS.INTL(DATE(YEAR(H2933),MONTH(I2933),DAY(H2933)),DATE(YEAR(I2933),MONTH(I2933),DAY(I2933)),1,[1]LISTAFERIADOS!$B$2:$B$194)</f>
        <v>3</v>
      </c>
      <c r="N2933" s="73" t="str">
        <f>CONCATENATE(HOUR(Tabela132[[#This Row],[DATA INICIO]]),":",MINUTE(Tabela132[[#This Row],[DATA INICIO]]))</f>
        <v>19:32</v>
      </c>
    </row>
    <row r="2934" spans="1:14" ht="63.75" hidden="1" x14ac:dyDescent="0.25">
      <c r="A2934" s="63" t="s">
        <v>1308</v>
      </c>
      <c r="B2934" s="64" t="s">
        <v>1520</v>
      </c>
      <c r="C2934" s="84"/>
      <c r="D2934" s="66" t="s">
        <v>1183</v>
      </c>
      <c r="E2934" s="67" t="s">
        <v>1183</v>
      </c>
      <c r="F2934" s="68" t="s">
        <v>1183</v>
      </c>
      <c r="G2934" s="107"/>
      <c r="H2934" s="69">
        <v>42930.637499999997</v>
      </c>
      <c r="I2934" s="69">
        <v>42934.578472222223</v>
      </c>
      <c r="J2934" s="64" t="s">
        <v>52</v>
      </c>
      <c r="K2934" s="70">
        <f t="shared" si="137"/>
        <v>3.9409722222262644</v>
      </c>
      <c r="L2934" s="71">
        <f t="shared" si="138"/>
        <v>3.9409722222262644</v>
      </c>
      <c r="M2934" s="72">
        <f>NETWORKDAYS.INTL(DATE(YEAR(H2934),MONTH(I2934),DAY(H2934)),DATE(YEAR(I2934),MONTH(I2934),DAY(I2934)),1,[1]LISTAFERIADOS!$B$2:$B$194)</f>
        <v>3</v>
      </c>
      <c r="N2934" s="73" t="str">
        <f>CONCATENATE(HOUR(Tabela132[[#This Row],[DATA INICIO]]),":",MINUTE(Tabela132[[#This Row],[DATA INICIO]]))</f>
        <v>15:18</v>
      </c>
    </row>
    <row r="2935" spans="1:14" ht="38.25" hidden="1" x14ac:dyDescent="0.25">
      <c r="A2935" s="63" t="s">
        <v>1308</v>
      </c>
      <c r="B2935" s="64" t="s">
        <v>1520</v>
      </c>
      <c r="C2935" s="84"/>
      <c r="D2935" s="66" t="s">
        <v>1164</v>
      </c>
      <c r="E2935" s="67" t="s">
        <v>1164</v>
      </c>
      <c r="F2935" s="68" t="s">
        <v>1164</v>
      </c>
      <c r="G2935" s="107"/>
      <c r="H2935" s="69">
        <v>42934.578472222223</v>
      </c>
      <c r="I2935" s="69">
        <v>42937.629861111112</v>
      </c>
      <c r="J2935" s="64" t="s">
        <v>1524</v>
      </c>
      <c r="K2935" s="70">
        <f t="shared" si="137"/>
        <v>3.0513888888890506</v>
      </c>
      <c r="L2935" s="71">
        <f t="shared" si="138"/>
        <v>3.0513888888890506</v>
      </c>
      <c r="M2935" s="72">
        <f>NETWORKDAYS.INTL(DATE(YEAR(H2935),MONTH(I2935),DAY(H2935)),DATE(YEAR(I2935),MONTH(I2935),DAY(I2935)),1,[1]LISTAFERIADOS!$B$2:$B$194)</f>
        <v>4</v>
      </c>
      <c r="N2935" s="73" t="str">
        <f>CONCATENATE(HOUR(Tabela132[[#This Row],[DATA INICIO]]),":",MINUTE(Tabela132[[#This Row],[DATA INICIO]]))</f>
        <v>13:53</v>
      </c>
    </row>
    <row r="2936" spans="1:14" ht="38.25" hidden="1" x14ac:dyDescent="0.25">
      <c r="A2936" s="63" t="s">
        <v>1308</v>
      </c>
      <c r="B2936" s="64" t="s">
        <v>1520</v>
      </c>
      <c r="C2936" s="84"/>
      <c r="D2936" s="66" t="s">
        <v>1300</v>
      </c>
      <c r="E2936" s="67" t="s">
        <v>1300</v>
      </c>
      <c r="F2936" s="12" t="s">
        <v>25</v>
      </c>
      <c r="G2936" s="107"/>
      <c r="H2936" s="69">
        <v>42937.629861111112</v>
      </c>
      <c r="I2936" s="69">
        <v>42941.515277777777</v>
      </c>
      <c r="J2936" s="64" t="s">
        <v>1525</v>
      </c>
      <c r="K2936" s="70">
        <f t="shared" si="137"/>
        <v>3.8854166666642413</v>
      </c>
      <c r="L2936" s="71">
        <f t="shared" si="138"/>
        <v>3.8854166666642413</v>
      </c>
      <c r="M2936" s="72">
        <f>NETWORKDAYS.INTL(DATE(YEAR(H2936),MONTH(I2936),DAY(H2936)),DATE(YEAR(I2936),MONTH(I2936),DAY(I2936)),1,[1]LISTAFERIADOS!$B$2:$B$194)</f>
        <v>3</v>
      </c>
      <c r="N2936" s="73" t="str">
        <f>CONCATENATE(HOUR(Tabela132[[#This Row],[DATA INICIO]]),":",MINUTE(Tabela132[[#This Row],[DATA INICIO]]))</f>
        <v>15:7</v>
      </c>
    </row>
    <row r="2937" spans="1:14" ht="38.25" hidden="1" x14ac:dyDescent="0.25">
      <c r="A2937" s="63" t="s">
        <v>1308</v>
      </c>
      <c r="B2937" s="64" t="s">
        <v>1520</v>
      </c>
      <c r="C2937" s="84"/>
      <c r="D2937" s="66" t="s">
        <v>1164</v>
      </c>
      <c r="E2937" s="67" t="s">
        <v>1164</v>
      </c>
      <c r="F2937" s="68" t="s">
        <v>1164</v>
      </c>
      <c r="G2937" s="107"/>
      <c r="H2937" s="69">
        <v>42941.515277777777</v>
      </c>
      <c r="I2937" s="69">
        <v>42941.534722222219</v>
      </c>
      <c r="J2937" s="64" t="s">
        <v>1301</v>
      </c>
      <c r="K2937" s="70">
        <f t="shared" si="137"/>
        <v>1.9444444442342501E-2</v>
      </c>
      <c r="L2937" s="71">
        <f t="shared" si="138"/>
        <v>1.9444444442342501E-2</v>
      </c>
      <c r="M2937" s="72">
        <f>NETWORKDAYS.INTL(DATE(YEAR(H2937),MONTH(I2937),DAY(H2937)),DATE(YEAR(I2937),MONTH(I2937),DAY(I2937)),1,[1]LISTAFERIADOS!$B$2:$B$194)</f>
        <v>1</v>
      </c>
      <c r="N2937" s="73" t="str">
        <f>CONCATENATE(HOUR(Tabela132[[#This Row],[DATA INICIO]]),":",MINUTE(Tabela132[[#This Row],[DATA INICIO]]))</f>
        <v>12:22</v>
      </c>
    </row>
    <row r="2938" spans="1:14" ht="102" hidden="1" x14ac:dyDescent="0.25">
      <c r="A2938" s="63" t="s">
        <v>1308</v>
      </c>
      <c r="B2938" s="64" t="s">
        <v>1520</v>
      </c>
      <c r="C2938" s="84"/>
      <c r="D2938" s="66" t="s">
        <v>1183</v>
      </c>
      <c r="E2938" s="67" t="s">
        <v>1183</v>
      </c>
      <c r="F2938" s="68" t="s">
        <v>1183</v>
      </c>
      <c r="G2938" s="107"/>
      <c r="H2938" s="69">
        <v>42941.534722222219</v>
      </c>
      <c r="I2938" s="69">
        <v>42944.675694444442</v>
      </c>
      <c r="J2938" s="64" t="s">
        <v>1526</v>
      </c>
      <c r="K2938" s="70">
        <f t="shared" si="137"/>
        <v>3.140972222223354</v>
      </c>
      <c r="L2938" s="71">
        <f t="shared" si="138"/>
        <v>3.140972222223354</v>
      </c>
      <c r="M2938" s="72">
        <f>NETWORKDAYS.INTL(DATE(YEAR(H2938),MONTH(I2938),DAY(H2938)),DATE(YEAR(I2938),MONTH(I2938),DAY(I2938)),1,[1]LISTAFERIADOS!$B$2:$B$194)</f>
        <v>4</v>
      </c>
      <c r="N2938" s="73" t="str">
        <f>CONCATENATE(HOUR(Tabela132[[#This Row],[DATA INICIO]]),":",MINUTE(Tabela132[[#This Row],[DATA INICIO]]))</f>
        <v>12:50</v>
      </c>
    </row>
    <row r="2939" spans="1:14" ht="38.25" hidden="1" x14ac:dyDescent="0.25">
      <c r="A2939" s="63" t="s">
        <v>1308</v>
      </c>
      <c r="B2939" s="64" t="s">
        <v>1520</v>
      </c>
      <c r="C2939" s="84"/>
      <c r="D2939" s="66" t="s">
        <v>1300</v>
      </c>
      <c r="E2939" s="67" t="s">
        <v>1300</v>
      </c>
      <c r="F2939" s="12" t="s">
        <v>25</v>
      </c>
      <c r="G2939" s="107"/>
      <c r="H2939" s="69">
        <v>42944.675694444442</v>
      </c>
      <c r="I2939" s="69">
        <v>42944.704861111109</v>
      </c>
      <c r="J2939" s="64" t="s">
        <v>154</v>
      </c>
      <c r="K2939" s="70">
        <f t="shared" si="137"/>
        <v>2.9166666667151731E-2</v>
      </c>
      <c r="L2939" s="71">
        <f t="shared" si="138"/>
        <v>2.9166666667151731E-2</v>
      </c>
      <c r="M2939" s="72">
        <f>NETWORKDAYS.INTL(DATE(YEAR(H2939),MONTH(I2939),DAY(H2939)),DATE(YEAR(I2939),MONTH(I2939),DAY(I2939)),1,[1]LISTAFERIADOS!$B$2:$B$194)</f>
        <v>1</v>
      </c>
      <c r="N2939" s="73" t="str">
        <f>CONCATENATE(HOUR(Tabela132[[#This Row],[DATA INICIO]]),":",MINUTE(Tabela132[[#This Row],[DATA INICIO]]))</f>
        <v>16:13</v>
      </c>
    </row>
    <row r="2940" spans="1:14" ht="38.25" hidden="1" x14ac:dyDescent="0.25">
      <c r="A2940" s="63" t="s">
        <v>1308</v>
      </c>
      <c r="B2940" s="64" t="s">
        <v>1520</v>
      </c>
      <c r="C2940" s="84"/>
      <c r="D2940" s="66" t="s">
        <v>1183</v>
      </c>
      <c r="E2940" s="67" t="s">
        <v>1183</v>
      </c>
      <c r="F2940" s="68" t="s">
        <v>1183</v>
      </c>
      <c r="G2940" s="107"/>
      <c r="H2940" s="69">
        <v>42944.704861111109</v>
      </c>
      <c r="I2940" s="69">
        <v>42946.717361111114</v>
      </c>
      <c r="J2940" s="64" t="s">
        <v>34</v>
      </c>
      <c r="K2940" s="70">
        <f t="shared" si="137"/>
        <v>2.0125000000043656</v>
      </c>
      <c r="L2940" s="71">
        <f t="shared" si="138"/>
        <v>2.0125000000043656</v>
      </c>
      <c r="M2940" s="72">
        <f>NETWORKDAYS.INTL(DATE(YEAR(H2940),MONTH(I2940),DAY(H2940)),DATE(YEAR(I2940),MONTH(I2940),DAY(I2940)),1,[1]LISTAFERIADOS!$B$2:$B$194)</f>
        <v>1</v>
      </c>
      <c r="N2940" s="73" t="str">
        <f>CONCATENATE(HOUR(Tabela132[[#This Row],[DATA INICIO]]),":",MINUTE(Tabela132[[#This Row],[DATA INICIO]]))</f>
        <v>16:55</v>
      </c>
    </row>
    <row r="2941" spans="1:14" ht="38.25" hidden="1" x14ac:dyDescent="0.25">
      <c r="A2941" s="63" t="s">
        <v>1308</v>
      </c>
      <c r="B2941" s="64" t="s">
        <v>1520</v>
      </c>
      <c r="C2941" s="84"/>
      <c r="D2941" s="66" t="s">
        <v>1164</v>
      </c>
      <c r="E2941" s="67" t="s">
        <v>1164</v>
      </c>
      <c r="F2941" s="68" t="s">
        <v>1164</v>
      </c>
      <c r="G2941" s="107"/>
      <c r="H2941" s="69">
        <v>42946.717361111114</v>
      </c>
      <c r="I2941" s="69">
        <v>42956.625</v>
      </c>
      <c r="J2941" s="64" t="s">
        <v>1385</v>
      </c>
      <c r="K2941" s="70">
        <f t="shared" si="137"/>
        <v>9.9076388888861402</v>
      </c>
      <c r="L2941" s="71">
        <f t="shared" si="138"/>
        <v>9.9076388888861402</v>
      </c>
      <c r="M2941" s="72">
        <f>NETWORKDAYS.INTL(DATE(YEAR(H2941),MONTH(I2941),DAY(H2941)),DATE(YEAR(I2941),MONTH(I2941),DAY(I2941)),1,[1]LISTAFERIADOS!$B$2:$B$194)</f>
        <v>-15</v>
      </c>
      <c r="N2941" s="73" t="str">
        <f>CONCATENATE(HOUR(Tabela132[[#This Row],[DATA INICIO]]),":",MINUTE(Tabela132[[#This Row],[DATA INICIO]]))</f>
        <v>17:13</v>
      </c>
    </row>
    <row r="2942" spans="1:14" ht="38.25" hidden="1" x14ac:dyDescent="0.25">
      <c r="A2942" s="63" t="s">
        <v>1308</v>
      </c>
      <c r="B2942" s="64" t="s">
        <v>1520</v>
      </c>
      <c r="C2942" s="84"/>
      <c r="D2942" s="66" t="s">
        <v>1161</v>
      </c>
      <c r="E2942" s="67" t="s">
        <v>1161</v>
      </c>
      <c r="F2942" s="68" t="s">
        <v>1161</v>
      </c>
      <c r="G2942" s="107"/>
      <c r="H2942" s="69">
        <v>42956.625</v>
      </c>
      <c r="I2942" s="69">
        <v>42956.65347222222</v>
      </c>
      <c r="J2942" s="64" t="s">
        <v>1527</v>
      </c>
      <c r="K2942" s="70">
        <f t="shared" si="137"/>
        <v>2.8472222220443655E-2</v>
      </c>
      <c r="L2942" s="71">
        <f t="shared" si="138"/>
        <v>2.8472222220443655E-2</v>
      </c>
      <c r="M2942" s="72">
        <f>NETWORKDAYS.INTL(DATE(YEAR(H2942),MONTH(I2942),DAY(H2942)),DATE(YEAR(I2942),MONTH(I2942),DAY(I2942)),1,[1]LISTAFERIADOS!$B$2:$B$194)</f>
        <v>1</v>
      </c>
      <c r="N2942" s="73" t="str">
        <f>CONCATENATE(HOUR(Tabela132[[#This Row],[DATA INICIO]]),":",MINUTE(Tabela132[[#This Row],[DATA INICIO]]))</f>
        <v>15:0</v>
      </c>
    </row>
    <row r="2943" spans="1:14" ht="76.5" hidden="1" x14ac:dyDescent="0.25">
      <c r="A2943" s="63" t="s">
        <v>1308</v>
      </c>
      <c r="B2943" s="64" t="s">
        <v>1520</v>
      </c>
      <c r="C2943" s="84"/>
      <c r="D2943" s="66" t="s">
        <v>1156</v>
      </c>
      <c r="E2943" s="67" t="s">
        <v>1156</v>
      </c>
      <c r="F2943" s="68" t="s">
        <v>1156</v>
      </c>
      <c r="G2943" s="107"/>
      <c r="H2943" s="69">
        <v>42956.65347222222</v>
      </c>
      <c r="I2943" s="69">
        <v>42956.722222222219</v>
      </c>
      <c r="J2943" s="64" t="s">
        <v>1528</v>
      </c>
      <c r="K2943" s="70">
        <f t="shared" si="137"/>
        <v>6.8749999998544808E-2</v>
      </c>
      <c r="L2943" s="71">
        <f t="shared" si="138"/>
        <v>6.8749999998544808E-2</v>
      </c>
      <c r="M2943" s="72">
        <f>NETWORKDAYS.INTL(DATE(YEAR(H2943),MONTH(I2943),DAY(H2943)),DATE(YEAR(I2943),MONTH(I2943),DAY(I2943)),1,[1]LISTAFERIADOS!$B$2:$B$194)</f>
        <v>1</v>
      </c>
      <c r="N2943" s="73" t="str">
        <f>CONCATENATE(HOUR(Tabela132[[#This Row],[DATA INICIO]]),":",MINUTE(Tabela132[[#This Row],[DATA INICIO]]))</f>
        <v>15:41</v>
      </c>
    </row>
    <row r="2944" spans="1:14" ht="38.25" hidden="1" x14ac:dyDescent="0.25">
      <c r="A2944" s="63" t="s">
        <v>1308</v>
      </c>
      <c r="B2944" s="64" t="s">
        <v>1520</v>
      </c>
      <c r="C2944" s="84"/>
      <c r="D2944" s="66" t="s">
        <v>1166</v>
      </c>
      <c r="E2944" s="67" t="s">
        <v>1166</v>
      </c>
      <c r="F2944" s="68" t="s">
        <v>1166</v>
      </c>
      <c r="G2944" s="107"/>
      <c r="H2944" s="69">
        <v>42956.722222222219</v>
      </c>
      <c r="I2944" s="69">
        <v>42957.724999999999</v>
      </c>
      <c r="J2944" s="64" t="s">
        <v>128</v>
      </c>
      <c r="K2944" s="70">
        <f t="shared" si="137"/>
        <v>1.0027777777795563</v>
      </c>
      <c r="L2944" s="71">
        <f t="shared" si="138"/>
        <v>1.0027777777795563</v>
      </c>
      <c r="M2944" s="72">
        <f>NETWORKDAYS.INTL(DATE(YEAR(H2944),MONTH(I2944),DAY(H2944)),DATE(YEAR(I2944),MONTH(I2944),DAY(I2944)),1,[1]LISTAFERIADOS!$B$2:$B$194)</f>
        <v>2</v>
      </c>
      <c r="N2944" s="73" t="str">
        <f>CONCATENATE(HOUR(Tabela132[[#This Row],[DATA INICIO]]),":",MINUTE(Tabela132[[#This Row],[DATA INICIO]]))</f>
        <v>17:20</v>
      </c>
    </row>
    <row r="2945" spans="1:14" ht="38.25" hidden="1" x14ac:dyDescent="0.25">
      <c r="A2945" s="63" t="s">
        <v>1308</v>
      </c>
      <c r="B2945" s="64" t="s">
        <v>1520</v>
      </c>
      <c r="C2945" s="84"/>
      <c r="D2945" s="66" t="s">
        <v>1155</v>
      </c>
      <c r="E2945" s="67" t="s">
        <v>1155</v>
      </c>
      <c r="F2945" s="68" t="s">
        <v>1155</v>
      </c>
      <c r="G2945" s="107"/>
      <c r="H2945" s="69">
        <v>42957.724999999999</v>
      </c>
      <c r="I2945" s="69">
        <v>42960.948611111111</v>
      </c>
      <c r="J2945" s="64" t="s">
        <v>167</v>
      </c>
      <c r="K2945" s="70">
        <f t="shared" si="137"/>
        <v>3.2236111111124046</v>
      </c>
      <c r="L2945" s="71">
        <f t="shared" si="138"/>
        <v>3.2236111111124046</v>
      </c>
      <c r="M2945" s="72">
        <f>NETWORKDAYS.INTL(DATE(YEAR(H2945),MONTH(I2945),DAY(H2945)),DATE(YEAR(I2945),MONTH(I2945),DAY(I2945)),1,[1]LISTAFERIADOS!$B$2:$B$194)</f>
        <v>1</v>
      </c>
      <c r="N2945" s="73" t="str">
        <f>CONCATENATE(HOUR(Tabela132[[#This Row],[DATA INICIO]]),":",MINUTE(Tabela132[[#This Row],[DATA INICIO]]))</f>
        <v>17:24</v>
      </c>
    </row>
    <row r="2946" spans="1:14" ht="38.25" hidden="1" x14ac:dyDescent="0.25">
      <c r="A2946" s="63" t="s">
        <v>1308</v>
      </c>
      <c r="B2946" s="64" t="s">
        <v>1520</v>
      </c>
      <c r="C2946" s="84"/>
      <c r="D2946" s="66" t="s">
        <v>1167</v>
      </c>
      <c r="E2946" s="67" t="s">
        <v>1167</v>
      </c>
      <c r="F2946" s="68" t="s">
        <v>1167</v>
      </c>
      <c r="G2946" s="107"/>
      <c r="H2946" s="69">
        <v>42960.948611111111</v>
      </c>
      <c r="I2946" s="69">
        <v>42961.647222222222</v>
      </c>
      <c r="J2946" s="64" t="s">
        <v>75</v>
      </c>
      <c r="K2946" s="70">
        <f t="shared" si="137"/>
        <v>0.69861111111094942</v>
      </c>
      <c r="L2946" s="71">
        <f t="shared" si="138"/>
        <v>0.69861111111094942</v>
      </c>
      <c r="M2946" s="72">
        <f>NETWORKDAYS.INTL(DATE(YEAR(H2946),MONTH(I2946),DAY(H2946)),DATE(YEAR(I2946),MONTH(I2946),DAY(I2946)),1,[1]LISTAFERIADOS!$B$2:$B$194)</f>
        <v>1</v>
      </c>
      <c r="N2946" s="73" t="str">
        <f>CONCATENATE(HOUR(Tabela132[[#This Row],[DATA INICIO]]),":",MINUTE(Tabela132[[#This Row],[DATA INICIO]]))</f>
        <v>22:46</v>
      </c>
    </row>
    <row r="2947" spans="1:14" ht="38.25" hidden="1" x14ac:dyDescent="0.25">
      <c r="A2947" s="63" t="s">
        <v>1308</v>
      </c>
      <c r="B2947" s="64" t="s">
        <v>1520</v>
      </c>
      <c r="C2947" s="84"/>
      <c r="D2947" s="66" t="s">
        <v>1171</v>
      </c>
      <c r="E2947" s="67" t="s">
        <v>1171</v>
      </c>
      <c r="F2947" s="68" t="s">
        <v>1171</v>
      </c>
      <c r="G2947" s="107"/>
      <c r="H2947" s="69">
        <v>42961.647222222222</v>
      </c>
      <c r="I2947" s="69">
        <v>42961.819444444445</v>
      </c>
      <c r="J2947" s="64" t="s">
        <v>1241</v>
      </c>
      <c r="K2947" s="70">
        <f t="shared" si="137"/>
        <v>0.17222222222335404</v>
      </c>
      <c r="L2947" s="71">
        <f t="shared" si="138"/>
        <v>0.17222222222335404</v>
      </c>
      <c r="M2947" s="72">
        <f>NETWORKDAYS.INTL(DATE(YEAR(H2947),MONTH(I2947),DAY(H2947)),DATE(YEAR(I2947),MONTH(I2947),DAY(I2947)),1,[1]LISTAFERIADOS!$B$2:$B$194)</f>
        <v>1</v>
      </c>
      <c r="N2947" s="73" t="str">
        <f>CONCATENATE(HOUR(Tabela132[[#This Row],[DATA INICIO]]),":",MINUTE(Tabela132[[#This Row],[DATA INICIO]]))</f>
        <v>15:32</v>
      </c>
    </row>
    <row r="2948" spans="1:14" ht="38.25" hidden="1" x14ac:dyDescent="0.25">
      <c r="A2948" s="63" t="s">
        <v>1308</v>
      </c>
      <c r="B2948" s="64" t="s">
        <v>1529</v>
      </c>
      <c r="C2948" s="84"/>
      <c r="D2948" s="66" t="s">
        <v>1530</v>
      </c>
      <c r="E2948" s="67" t="s">
        <v>1530</v>
      </c>
      <c r="F2948" s="68" t="s">
        <v>1530</v>
      </c>
      <c r="G2948" s="108"/>
      <c r="H2948" s="69" t="s">
        <v>20</v>
      </c>
      <c r="I2948" s="69">
        <v>42881.574305555558</v>
      </c>
      <c r="J2948" s="64" t="s">
        <v>20</v>
      </c>
      <c r="K2948" s="70">
        <f t="shared" ref="K2948:K2967" si="139">IF(OR(H2948="-",I2948="-"),0,I2948-H2948)</f>
        <v>0</v>
      </c>
      <c r="L2948" s="71">
        <f t="shared" ref="L2948:L2967" si="140">K2948</f>
        <v>0</v>
      </c>
      <c r="M2948" s="72" t="e">
        <f>NETWORKDAYS.INTL(DATE(YEAR(H2948),MONTH(I2948),DAY(H2948)),DATE(YEAR(I2948),MONTH(I2948),DAY(I2948)),1,[1]LISTAFERIADOS!$B$2:$B$194)</f>
        <v>#VALUE!</v>
      </c>
      <c r="N2948" s="73" t="e">
        <f>CONCATENATE(HOUR(Tabela132[[#This Row],[DATA INICIO]]),":",MINUTE(Tabela132[[#This Row],[DATA INICIO]]))</f>
        <v>#VALUE!</v>
      </c>
    </row>
    <row r="2949" spans="1:14" ht="38.25" hidden="1" x14ac:dyDescent="0.25">
      <c r="A2949" s="63" t="s">
        <v>1308</v>
      </c>
      <c r="B2949" s="64" t="s">
        <v>1529</v>
      </c>
      <c r="C2949" s="84"/>
      <c r="D2949" s="66" t="s">
        <v>1310</v>
      </c>
      <c r="E2949" s="67" t="s">
        <v>1310</v>
      </c>
      <c r="F2949" s="12" t="s">
        <v>25</v>
      </c>
      <c r="G2949" s="108"/>
      <c r="H2949" s="69">
        <v>42881.574305555558</v>
      </c>
      <c r="I2949" s="69">
        <v>42914.752083333333</v>
      </c>
      <c r="J2949" s="64" t="s">
        <v>1531</v>
      </c>
      <c r="K2949" s="70">
        <f t="shared" si="139"/>
        <v>33.177777777775191</v>
      </c>
      <c r="L2949" s="71">
        <f t="shared" si="140"/>
        <v>33.177777777775191</v>
      </c>
      <c r="M2949" s="72">
        <f>NETWORKDAYS.INTL(DATE(YEAR(H2949),MONTH(I2949),DAY(H2949)),DATE(YEAR(I2949),MONTH(I2949),DAY(I2949)),1,[1]LISTAFERIADOS!$B$2:$B$194)</f>
        <v>3</v>
      </c>
      <c r="N2949" s="73" t="str">
        <f>CONCATENATE(HOUR(Tabela132[[#This Row],[DATA INICIO]]),":",MINUTE(Tabela132[[#This Row],[DATA INICIO]]))</f>
        <v>13:47</v>
      </c>
    </row>
    <row r="2950" spans="1:14" ht="38.25" hidden="1" x14ac:dyDescent="0.25">
      <c r="A2950" s="63" t="s">
        <v>1308</v>
      </c>
      <c r="B2950" s="64" t="s">
        <v>1529</v>
      </c>
      <c r="C2950" s="84"/>
      <c r="D2950" s="66" t="s">
        <v>1210</v>
      </c>
      <c r="E2950" s="67" t="s">
        <v>1210</v>
      </c>
      <c r="F2950" s="12" t="s">
        <v>112</v>
      </c>
      <c r="G2950" s="108"/>
      <c r="H2950" s="69">
        <v>42914.752083333333</v>
      </c>
      <c r="I2950" s="69">
        <v>42920.743055555555</v>
      </c>
      <c r="J2950" s="64" t="s">
        <v>30</v>
      </c>
      <c r="K2950" s="70">
        <f t="shared" si="139"/>
        <v>5.9909722222218988</v>
      </c>
      <c r="L2950" s="71">
        <f t="shared" si="140"/>
        <v>5.9909722222218988</v>
      </c>
      <c r="M2950" s="72">
        <f>NETWORKDAYS.INTL(DATE(YEAR(H2950),MONTH(I2950),DAY(H2950)),DATE(YEAR(I2950),MONTH(I2950),DAY(I2950)),1,[1]LISTAFERIADOS!$B$2:$B$194)</f>
        <v>-19</v>
      </c>
      <c r="N2950" s="73" t="str">
        <f>CONCATENATE(HOUR(Tabela132[[#This Row],[DATA INICIO]]),":",MINUTE(Tabela132[[#This Row],[DATA INICIO]]))</f>
        <v>18:3</v>
      </c>
    </row>
    <row r="2951" spans="1:14" ht="38.25" hidden="1" x14ac:dyDescent="0.25">
      <c r="A2951" s="63" t="s">
        <v>1308</v>
      </c>
      <c r="B2951" s="64" t="s">
        <v>1529</v>
      </c>
      <c r="C2951" s="84"/>
      <c r="D2951" s="66" t="s">
        <v>1310</v>
      </c>
      <c r="E2951" s="67" t="s">
        <v>1310</v>
      </c>
      <c r="F2951" s="12" t="s">
        <v>25</v>
      </c>
      <c r="G2951" s="108"/>
      <c r="H2951" s="69">
        <v>42920.743055555555</v>
      </c>
      <c r="I2951" s="69">
        <v>42921.690972222219</v>
      </c>
      <c r="J2951" s="64" t="s">
        <v>156</v>
      </c>
      <c r="K2951" s="70">
        <f t="shared" si="139"/>
        <v>0.94791666666424135</v>
      </c>
      <c r="L2951" s="71">
        <f t="shared" si="140"/>
        <v>0.94791666666424135</v>
      </c>
      <c r="M2951" s="72">
        <f>NETWORKDAYS.INTL(DATE(YEAR(H2951),MONTH(I2951),DAY(H2951)),DATE(YEAR(I2951),MONTH(I2951),DAY(I2951)),1,[1]LISTAFERIADOS!$B$2:$B$194)</f>
        <v>2</v>
      </c>
      <c r="N2951" s="73" t="str">
        <f>CONCATENATE(HOUR(Tabela132[[#This Row],[DATA INICIO]]),":",MINUTE(Tabela132[[#This Row],[DATA INICIO]]))</f>
        <v>17:50</v>
      </c>
    </row>
    <row r="2952" spans="1:14" ht="38.25" hidden="1" x14ac:dyDescent="0.25">
      <c r="A2952" s="63" t="s">
        <v>1308</v>
      </c>
      <c r="B2952" s="64" t="s">
        <v>1529</v>
      </c>
      <c r="C2952" s="84"/>
      <c r="D2952" s="66" t="s">
        <v>1210</v>
      </c>
      <c r="E2952" s="67" t="s">
        <v>1210</v>
      </c>
      <c r="F2952" s="12" t="s">
        <v>112</v>
      </c>
      <c r="G2952" s="108"/>
      <c r="H2952" s="69">
        <v>42921.690972222219</v>
      </c>
      <c r="I2952" s="69">
        <v>42926.584722222222</v>
      </c>
      <c r="J2952" s="64" t="s">
        <v>1446</v>
      </c>
      <c r="K2952" s="70">
        <f t="shared" si="139"/>
        <v>4.8937500000029104</v>
      </c>
      <c r="L2952" s="71">
        <f t="shared" si="140"/>
        <v>4.8937500000029104</v>
      </c>
      <c r="M2952" s="72">
        <f>NETWORKDAYS.INTL(DATE(YEAR(H2952),MONTH(I2952),DAY(H2952)),DATE(YEAR(I2952),MONTH(I2952),DAY(I2952)),1,[1]LISTAFERIADOS!$B$2:$B$194)</f>
        <v>4</v>
      </c>
      <c r="N2952" s="73" t="str">
        <f>CONCATENATE(HOUR(Tabela132[[#This Row],[DATA INICIO]]),":",MINUTE(Tabela132[[#This Row],[DATA INICIO]]))</f>
        <v>16:35</v>
      </c>
    </row>
    <row r="2953" spans="1:14" ht="38.25" hidden="1" x14ac:dyDescent="0.25">
      <c r="A2953" s="63" t="s">
        <v>1308</v>
      </c>
      <c r="B2953" s="64" t="s">
        <v>1529</v>
      </c>
      <c r="C2953" s="84"/>
      <c r="D2953" s="66" t="s">
        <v>1310</v>
      </c>
      <c r="E2953" s="67" t="s">
        <v>1310</v>
      </c>
      <c r="F2953" s="12" t="s">
        <v>25</v>
      </c>
      <c r="G2953" s="108"/>
      <c r="H2953" s="69">
        <v>42926.584722222222</v>
      </c>
      <c r="I2953" s="69">
        <v>42927.695138888892</v>
      </c>
      <c r="J2953" s="64" t="s">
        <v>1424</v>
      </c>
      <c r="K2953" s="70">
        <f t="shared" si="139"/>
        <v>1.1104166666700621</v>
      </c>
      <c r="L2953" s="71">
        <f t="shared" si="140"/>
        <v>1.1104166666700621</v>
      </c>
      <c r="M2953" s="72">
        <f>NETWORKDAYS.INTL(DATE(YEAR(H2953),MONTH(I2953),DAY(H2953)),DATE(YEAR(I2953),MONTH(I2953),DAY(I2953)),1,[1]LISTAFERIADOS!$B$2:$B$194)</f>
        <v>2</v>
      </c>
      <c r="N2953" s="73" t="str">
        <f>CONCATENATE(HOUR(Tabela132[[#This Row],[DATA INICIO]]),":",MINUTE(Tabela132[[#This Row],[DATA INICIO]]))</f>
        <v>14:2</v>
      </c>
    </row>
    <row r="2954" spans="1:14" ht="38.25" hidden="1" x14ac:dyDescent="0.25">
      <c r="A2954" s="63" t="s">
        <v>1308</v>
      </c>
      <c r="B2954" s="64" t="s">
        <v>1529</v>
      </c>
      <c r="C2954" s="84"/>
      <c r="D2954" s="66" t="s">
        <v>1210</v>
      </c>
      <c r="E2954" s="67" t="s">
        <v>1210</v>
      </c>
      <c r="F2954" s="12" t="s">
        <v>112</v>
      </c>
      <c r="G2954" s="108"/>
      <c r="H2954" s="69">
        <v>42927.695138888892</v>
      </c>
      <c r="I2954" s="69">
        <v>42927.73541666667</v>
      </c>
      <c r="J2954" s="64" t="s">
        <v>1446</v>
      </c>
      <c r="K2954" s="70">
        <f t="shared" si="139"/>
        <v>4.0277777778101154E-2</v>
      </c>
      <c r="L2954" s="71">
        <f t="shared" si="140"/>
        <v>4.0277777778101154E-2</v>
      </c>
      <c r="M2954" s="72">
        <f>NETWORKDAYS.INTL(DATE(YEAR(H2954),MONTH(I2954),DAY(H2954)),DATE(YEAR(I2954),MONTH(I2954),DAY(I2954)),1,[1]LISTAFERIADOS!$B$2:$B$194)</f>
        <v>1</v>
      </c>
      <c r="N2954" s="73" t="str">
        <f>CONCATENATE(HOUR(Tabela132[[#This Row],[DATA INICIO]]),":",MINUTE(Tabela132[[#This Row],[DATA INICIO]]))</f>
        <v>16:41</v>
      </c>
    </row>
    <row r="2955" spans="1:14" ht="102" hidden="1" x14ac:dyDescent="0.25">
      <c r="A2955" s="63" t="s">
        <v>1308</v>
      </c>
      <c r="B2955" s="64" t="s">
        <v>1529</v>
      </c>
      <c r="C2955" s="84"/>
      <c r="D2955" s="66" t="s">
        <v>1149</v>
      </c>
      <c r="E2955" s="67" t="s">
        <v>1149</v>
      </c>
      <c r="F2955" s="12" t="s">
        <v>115</v>
      </c>
      <c r="G2955" s="108"/>
      <c r="H2955" s="69">
        <v>42927.73541666667</v>
      </c>
      <c r="I2955" s="69">
        <v>42928.584722222222</v>
      </c>
      <c r="J2955" s="64" t="s">
        <v>1383</v>
      </c>
      <c r="K2955" s="70">
        <f t="shared" si="139"/>
        <v>0.84930555555183673</v>
      </c>
      <c r="L2955" s="71">
        <f t="shared" si="140"/>
        <v>0.84930555555183673</v>
      </c>
      <c r="M2955" s="72">
        <f>NETWORKDAYS.INTL(DATE(YEAR(H2955),MONTH(I2955),DAY(H2955)),DATE(YEAR(I2955),MONTH(I2955),DAY(I2955)),1,[1]LISTAFERIADOS!$B$2:$B$194)</f>
        <v>2</v>
      </c>
      <c r="N2955" s="73" t="str">
        <f>CONCATENATE(HOUR(Tabela132[[#This Row],[DATA INICIO]]),":",MINUTE(Tabela132[[#This Row],[DATA INICIO]]))</f>
        <v>17:39</v>
      </c>
    </row>
    <row r="2956" spans="1:14" ht="38.25" hidden="1" x14ac:dyDescent="0.25">
      <c r="A2956" s="63" t="s">
        <v>1308</v>
      </c>
      <c r="B2956" s="64" t="s">
        <v>1529</v>
      </c>
      <c r="C2956" s="84"/>
      <c r="D2956" s="66" t="s">
        <v>1182</v>
      </c>
      <c r="E2956" s="67" t="s">
        <v>1182</v>
      </c>
      <c r="F2956" s="68" t="s">
        <v>1182</v>
      </c>
      <c r="G2956" s="108"/>
      <c r="H2956" s="69">
        <v>42928.584722222222</v>
      </c>
      <c r="I2956" s="69">
        <v>42929.664583333331</v>
      </c>
      <c r="J2956" s="64" t="s">
        <v>1441</v>
      </c>
      <c r="K2956" s="70">
        <f t="shared" si="139"/>
        <v>1.0798611111094942</v>
      </c>
      <c r="L2956" s="71">
        <f t="shared" si="140"/>
        <v>1.0798611111094942</v>
      </c>
      <c r="M2956" s="72">
        <f>NETWORKDAYS.INTL(DATE(YEAR(H2956),MONTH(I2956),DAY(H2956)),DATE(YEAR(I2956),MONTH(I2956),DAY(I2956)),1,[1]LISTAFERIADOS!$B$2:$B$194)</f>
        <v>2</v>
      </c>
      <c r="N2956" s="73" t="str">
        <f>CONCATENATE(HOUR(Tabela132[[#This Row],[DATA INICIO]]),":",MINUTE(Tabela132[[#This Row],[DATA INICIO]]))</f>
        <v>14:2</v>
      </c>
    </row>
    <row r="2957" spans="1:14" ht="51" hidden="1" x14ac:dyDescent="0.25">
      <c r="A2957" s="63" t="s">
        <v>1308</v>
      </c>
      <c r="B2957" s="64" t="s">
        <v>1529</v>
      </c>
      <c r="C2957" s="84"/>
      <c r="D2957" s="66" t="s">
        <v>1167</v>
      </c>
      <c r="E2957" s="67" t="s">
        <v>1167</v>
      </c>
      <c r="F2957" s="68" t="s">
        <v>1167</v>
      </c>
      <c r="G2957" s="108"/>
      <c r="H2957" s="69">
        <v>42929.664583333331</v>
      </c>
      <c r="I2957" s="69">
        <v>42929.674305555556</v>
      </c>
      <c r="J2957" s="64" t="s">
        <v>46</v>
      </c>
      <c r="K2957" s="70">
        <f t="shared" si="139"/>
        <v>9.7222222248092294E-3</v>
      </c>
      <c r="L2957" s="71">
        <f t="shared" si="140"/>
        <v>9.7222222248092294E-3</v>
      </c>
      <c r="M2957" s="72">
        <f>NETWORKDAYS.INTL(DATE(YEAR(H2957),MONTH(I2957),DAY(H2957)),DATE(YEAR(I2957),MONTH(I2957),DAY(I2957)),1,[1]LISTAFERIADOS!$B$2:$B$194)</f>
        <v>1</v>
      </c>
      <c r="N2957" s="73" t="str">
        <f>CONCATENATE(HOUR(Tabela132[[#This Row],[DATA INICIO]]),":",MINUTE(Tabela132[[#This Row],[DATA INICIO]]))</f>
        <v>15:57</v>
      </c>
    </row>
    <row r="2958" spans="1:14" ht="51" hidden="1" x14ac:dyDescent="0.25">
      <c r="A2958" s="63" t="s">
        <v>1308</v>
      </c>
      <c r="B2958" s="64" t="s">
        <v>1529</v>
      </c>
      <c r="C2958" s="84"/>
      <c r="D2958" s="66" t="s">
        <v>1159</v>
      </c>
      <c r="E2958" s="67" t="s">
        <v>1159</v>
      </c>
      <c r="F2958" s="68" t="s">
        <v>1159</v>
      </c>
      <c r="G2958" s="108"/>
      <c r="H2958" s="69">
        <v>42929.674305555556</v>
      </c>
      <c r="I2958" s="69">
        <v>42929.732638888891</v>
      </c>
      <c r="J2958" s="64" t="s">
        <v>46</v>
      </c>
      <c r="K2958" s="70">
        <f t="shared" si="139"/>
        <v>5.8333333334303461E-2</v>
      </c>
      <c r="L2958" s="71">
        <f t="shared" si="140"/>
        <v>5.8333333334303461E-2</v>
      </c>
      <c r="M2958" s="72">
        <f>NETWORKDAYS.INTL(DATE(YEAR(H2958),MONTH(I2958),DAY(H2958)),DATE(YEAR(I2958),MONTH(I2958),DAY(I2958)),1,[1]LISTAFERIADOS!$B$2:$B$194)</f>
        <v>1</v>
      </c>
      <c r="N2958" s="73" t="str">
        <f>CONCATENATE(HOUR(Tabela132[[#This Row],[DATA INICIO]]),":",MINUTE(Tabela132[[#This Row],[DATA INICIO]]))</f>
        <v>16:11</v>
      </c>
    </row>
    <row r="2959" spans="1:14" ht="127.5" hidden="1" x14ac:dyDescent="0.25">
      <c r="A2959" s="63" t="s">
        <v>1308</v>
      </c>
      <c r="B2959" s="64" t="s">
        <v>1529</v>
      </c>
      <c r="C2959" s="84"/>
      <c r="D2959" s="66" t="s">
        <v>1161</v>
      </c>
      <c r="E2959" s="67" t="s">
        <v>1161</v>
      </c>
      <c r="F2959" s="68" t="s">
        <v>1161</v>
      </c>
      <c r="G2959" s="108"/>
      <c r="H2959" s="69">
        <v>42929.732638888891</v>
      </c>
      <c r="I2959" s="69">
        <v>42930.78402777778</v>
      </c>
      <c r="J2959" s="64" t="s">
        <v>160</v>
      </c>
      <c r="K2959" s="70">
        <f t="shared" si="139"/>
        <v>1.0513888888890506</v>
      </c>
      <c r="L2959" s="71">
        <f t="shared" si="140"/>
        <v>1.0513888888890506</v>
      </c>
      <c r="M2959" s="72">
        <f>NETWORKDAYS.INTL(DATE(YEAR(H2959),MONTH(I2959),DAY(H2959)),DATE(YEAR(I2959),MONTH(I2959),DAY(I2959)),1,[1]LISTAFERIADOS!$B$2:$B$194)</f>
        <v>2</v>
      </c>
      <c r="N2959" s="73" t="str">
        <f>CONCATENATE(HOUR(Tabela132[[#This Row],[DATA INICIO]]),":",MINUTE(Tabela132[[#This Row],[DATA INICIO]]))</f>
        <v>17:35</v>
      </c>
    </row>
    <row r="2960" spans="1:14" ht="63.75" hidden="1" x14ac:dyDescent="0.25">
      <c r="A2960" s="63" t="s">
        <v>1308</v>
      </c>
      <c r="B2960" s="64" t="s">
        <v>1529</v>
      </c>
      <c r="C2960" s="84"/>
      <c r="D2960" s="66" t="s">
        <v>1183</v>
      </c>
      <c r="E2960" s="67" t="s">
        <v>1183</v>
      </c>
      <c r="F2960" s="68" t="s">
        <v>1183</v>
      </c>
      <c r="G2960" s="108"/>
      <c r="H2960" s="69">
        <v>42930.78402777778</v>
      </c>
      <c r="I2960" s="69">
        <v>42934.572222222225</v>
      </c>
      <c r="J2960" s="64" t="s">
        <v>52</v>
      </c>
      <c r="K2960" s="70">
        <f t="shared" si="139"/>
        <v>3.7881944444452529</v>
      </c>
      <c r="L2960" s="71">
        <f t="shared" si="140"/>
        <v>3.7881944444452529</v>
      </c>
      <c r="M2960" s="72">
        <f>NETWORKDAYS.INTL(DATE(YEAR(H2960),MONTH(I2960),DAY(H2960)),DATE(YEAR(I2960),MONTH(I2960),DAY(I2960)),1,[1]LISTAFERIADOS!$B$2:$B$194)</f>
        <v>3</v>
      </c>
      <c r="N2960" s="73" t="str">
        <f>CONCATENATE(HOUR(Tabela132[[#This Row],[DATA INICIO]]),":",MINUTE(Tabela132[[#This Row],[DATA INICIO]]))</f>
        <v>18:49</v>
      </c>
    </row>
    <row r="2961" spans="1:14" ht="38.25" hidden="1" x14ac:dyDescent="0.25">
      <c r="A2961" s="63" t="s">
        <v>1308</v>
      </c>
      <c r="B2961" s="64" t="s">
        <v>1529</v>
      </c>
      <c r="C2961" s="84"/>
      <c r="D2961" s="66" t="s">
        <v>1164</v>
      </c>
      <c r="E2961" s="67" t="s">
        <v>1164</v>
      </c>
      <c r="F2961" s="68" t="s">
        <v>1164</v>
      </c>
      <c r="G2961" s="108"/>
      <c r="H2961" s="69">
        <v>42934.572222222225</v>
      </c>
      <c r="I2961" s="69">
        <v>42947.756249999999</v>
      </c>
      <c r="J2961" s="64" t="s">
        <v>1385</v>
      </c>
      <c r="K2961" s="70">
        <f t="shared" si="139"/>
        <v>13.184027777773736</v>
      </c>
      <c r="L2961" s="71">
        <f t="shared" si="140"/>
        <v>13.184027777773736</v>
      </c>
      <c r="M2961" s="72">
        <f>NETWORKDAYS.INTL(DATE(YEAR(H2961),MONTH(I2961),DAY(H2961)),DATE(YEAR(I2961),MONTH(I2961),DAY(I2961)),1,[1]LISTAFERIADOS!$B$2:$B$194)</f>
        <v>10</v>
      </c>
      <c r="N2961" s="73" t="str">
        <f>CONCATENATE(HOUR(Tabela132[[#This Row],[DATA INICIO]]),":",MINUTE(Tabela132[[#This Row],[DATA INICIO]]))</f>
        <v>13:44</v>
      </c>
    </row>
    <row r="2962" spans="1:14" ht="38.25" hidden="1" x14ac:dyDescent="0.25">
      <c r="A2962" s="63" t="s">
        <v>1308</v>
      </c>
      <c r="B2962" s="64" t="s">
        <v>1529</v>
      </c>
      <c r="C2962" s="84"/>
      <c r="D2962" s="66" t="s">
        <v>1161</v>
      </c>
      <c r="E2962" s="67" t="s">
        <v>1161</v>
      </c>
      <c r="F2962" s="68" t="s">
        <v>1161</v>
      </c>
      <c r="G2962" s="108"/>
      <c r="H2962" s="69">
        <v>42947.756249999999</v>
      </c>
      <c r="I2962" s="69">
        <v>42948.785416666666</v>
      </c>
      <c r="J2962" s="64" t="s">
        <v>949</v>
      </c>
      <c r="K2962" s="70">
        <f t="shared" si="139"/>
        <v>1.0291666666671517</v>
      </c>
      <c r="L2962" s="71">
        <f t="shared" si="140"/>
        <v>1.0291666666671517</v>
      </c>
      <c r="M2962" s="72">
        <f>NETWORKDAYS.INTL(DATE(YEAR(H2962),MONTH(I2962),DAY(H2962)),DATE(YEAR(I2962),MONTH(I2962),DAY(I2962)),1,[1]LISTAFERIADOS!$B$2:$B$194)</f>
        <v>-22</v>
      </c>
      <c r="N2962" s="73" t="str">
        <f>CONCATENATE(HOUR(Tabela132[[#This Row],[DATA INICIO]]),":",MINUTE(Tabela132[[#This Row],[DATA INICIO]]))</f>
        <v>18:9</v>
      </c>
    </row>
    <row r="2963" spans="1:14" ht="127.5" hidden="1" x14ac:dyDescent="0.25">
      <c r="A2963" s="63" t="s">
        <v>1308</v>
      </c>
      <c r="B2963" s="64" t="s">
        <v>1529</v>
      </c>
      <c r="C2963" s="84"/>
      <c r="D2963" s="66" t="s">
        <v>1156</v>
      </c>
      <c r="E2963" s="67" t="s">
        <v>1156</v>
      </c>
      <c r="F2963" s="68" t="s">
        <v>1156</v>
      </c>
      <c r="G2963" s="108"/>
      <c r="H2963" s="69">
        <v>42948.785416666666</v>
      </c>
      <c r="I2963" s="69">
        <v>42950.577777777777</v>
      </c>
      <c r="J2963" s="64" t="s">
        <v>1532</v>
      </c>
      <c r="K2963" s="70">
        <f t="shared" si="139"/>
        <v>1.7923611111109494</v>
      </c>
      <c r="L2963" s="71">
        <f t="shared" si="140"/>
        <v>1.7923611111109494</v>
      </c>
      <c r="M2963" s="72">
        <f>NETWORKDAYS.INTL(DATE(YEAR(H2963),MONTH(I2963),DAY(H2963)),DATE(YEAR(I2963),MONTH(I2963),DAY(I2963)),1,[1]LISTAFERIADOS!$B$2:$B$194)</f>
        <v>3</v>
      </c>
      <c r="N2963" s="73" t="str">
        <f>CONCATENATE(HOUR(Tabela132[[#This Row],[DATA INICIO]]),":",MINUTE(Tabela132[[#This Row],[DATA INICIO]]))</f>
        <v>18:51</v>
      </c>
    </row>
    <row r="2964" spans="1:14" ht="38.25" hidden="1" x14ac:dyDescent="0.25">
      <c r="A2964" s="63" t="s">
        <v>1308</v>
      </c>
      <c r="B2964" s="64" t="s">
        <v>1529</v>
      </c>
      <c r="C2964" s="84"/>
      <c r="D2964" s="66" t="s">
        <v>1166</v>
      </c>
      <c r="E2964" s="67" t="s">
        <v>1166</v>
      </c>
      <c r="F2964" s="68" t="s">
        <v>1166</v>
      </c>
      <c r="G2964" s="108"/>
      <c r="H2964" s="69">
        <v>42950.577777777777</v>
      </c>
      <c r="I2964" s="69">
        <v>42951.638888888891</v>
      </c>
      <c r="J2964" s="64" t="s">
        <v>71</v>
      </c>
      <c r="K2964" s="70">
        <f t="shared" si="139"/>
        <v>1.0611111111138598</v>
      </c>
      <c r="L2964" s="71">
        <f t="shared" si="140"/>
        <v>1.0611111111138598</v>
      </c>
      <c r="M2964" s="72">
        <f>NETWORKDAYS.INTL(DATE(YEAR(H2964),MONTH(I2964),DAY(H2964)),DATE(YEAR(I2964),MONTH(I2964),DAY(I2964)),1,[1]LISTAFERIADOS!$B$2:$B$194)</f>
        <v>2</v>
      </c>
      <c r="N2964" s="73" t="str">
        <f>CONCATENATE(HOUR(Tabela132[[#This Row],[DATA INICIO]]),":",MINUTE(Tabela132[[#This Row],[DATA INICIO]]))</f>
        <v>13:52</v>
      </c>
    </row>
    <row r="2965" spans="1:14" ht="38.25" hidden="1" x14ac:dyDescent="0.25">
      <c r="A2965" s="63" t="s">
        <v>1308</v>
      </c>
      <c r="B2965" s="64" t="s">
        <v>1529</v>
      </c>
      <c r="C2965" s="84"/>
      <c r="D2965" s="66" t="s">
        <v>1155</v>
      </c>
      <c r="E2965" s="67" t="s">
        <v>1155</v>
      </c>
      <c r="F2965" s="68" t="s">
        <v>1155</v>
      </c>
      <c r="G2965" s="108"/>
      <c r="H2965" s="69">
        <v>42951.638888888891</v>
      </c>
      <c r="I2965" s="69">
        <v>42954.379166666666</v>
      </c>
      <c r="J2965" s="64" t="s">
        <v>98</v>
      </c>
      <c r="K2965" s="70">
        <f t="shared" si="139"/>
        <v>2.7402777777751908</v>
      </c>
      <c r="L2965" s="71">
        <f t="shared" si="140"/>
        <v>2.7402777777751908</v>
      </c>
      <c r="M2965" s="72">
        <f>NETWORKDAYS.INTL(DATE(YEAR(H2965),MONTH(I2965),DAY(H2965)),DATE(YEAR(I2965),MONTH(I2965),DAY(I2965)),1,[1]LISTAFERIADOS!$B$2:$B$194)</f>
        <v>2</v>
      </c>
      <c r="N2965" s="73" t="str">
        <f>CONCATENATE(HOUR(Tabela132[[#This Row],[DATA INICIO]]),":",MINUTE(Tabela132[[#This Row],[DATA INICIO]]))</f>
        <v>15:20</v>
      </c>
    </row>
    <row r="2966" spans="1:14" ht="38.25" hidden="1" x14ac:dyDescent="0.25">
      <c r="A2966" s="63" t="s">
        <v>1308</v>
      </c>
      <c r="B2966" s="64" t="s">
        <v>1529</v>
      </c>
      <c r="C2966" s="84"/>
      <c r="D2966" s="66" t="s">
        <v>1167</v>
      </c>
      <c r="E2966" s="67" t="s">
        <v>1167</v>
      </c>
      <c r="F2966" s="68" t="s">
        <v>1167</v>
      </c>
      <c r="G2966" s="108"/>
      <c r="H2966" s="69">
        <v>42954.379166666666</v>
      </c>
      <c r="I2966" s="69">
        <v>42954.618750000001</v>
      </c>
      <c r="J2966" s="64" t="s">
        <v>75</v>
      </c>
      <c r="K2966" s="70">
        <f t="shared" si="139"/>
        <v>0.23958333333575865</v>
      </c>
      <c r="L2966" s="71">
        <f t="shared" si="140"/>
        <v>0.23958333333575865</v>
      </c>
      <c r="M2966" s="72">
        <f>NETWORKDAYS.INTL(DATE(YEAR(H2966),MONTH(I2966),DAY(H2966)),DATE(YEAR(I2966),MONTH(I2966),DAY(I2966)),1,[1]LISTAFERIADOS!$B$2:$B$194)</f>
        <v>1</v>
      </c>
      <c r="N2966" s="73" t="str">
        <f>CONCATENATE(HOUR(Tabela132[[#This Row],[DATA INICIO]]),":",MINUTE(Tabela132[[#This Row],[DATA INICIO]]))</f>
        <v>9:6</v>
      </c>
    </row>
    <row r="2967" spans="1:14" ht="38.25" hidden="1" x14ac:dyDescent="0.25">
      <c r="A2967" s="63" t="s">
        <v>1308</v>
      </c>
      <c r="B2967" s="64" t="s">
        <v>1529</v>
      </c>
      <c r="C2967" s="84"/>
      <c r="D2967" s="66" t="s">
        <v>1171</v>
      </c>
      <c r="E2967" s="67" t="s">
        <v>1171</v>
      </c>
      <c r="F2967" s="68" t="s">
        <v>1171</v>
      </c>
      <c r="G2967" s="108"/>
      <c r="H2967" s="69">
        <v>42954.618750000001</v>
      </c>
      <c r="I2967" s="69">
        <v>42954.714583333334</v>
      </c>
      <c r="J2967" s="64" t="s">
        <v>299</v>
      </c>
      <c r="K2967" s="70">
        <f t="shared" si="139"/>
        <v>9.5833333332848269E-2</v>
      </c>
      <c r="L2967" s="71">
        <f t="shared" si="140"/>
        <v>9.5833333332848269E-2</v>
      </c>
      <c r="M2967" s="72">
        <f>NETWORKDAYS.INTL(DATE(YEAR(H2967),MONTH(I2967),DAY(H2967)),DATE(YEAR(I2967),MONTH(I2967),DAY(I2967)),1,[1]LISTAFERIADOS!$B$2:$B$194)</f>
        <v>1</v>
      </c>
      <c r="N2967" s="73" t="str">
        <f>CONCATENATE(HOUR(Tabela132[[#This Row],[DATA INICIO]]),":",MINUTE(Tabela132[[#This Row],[DATA INICIO]]))</f>
        <v>14:51</v>
      </c>
    </row>
    <row r="2968" spans="1:14" ht="38.25" hidden="1" x14ac:dyDescent="0.25">
      <c r="A2968" s="63" t="s">
        <v>1308</v>
      </c>
      <c r="B2968" s="64" t="s">
        <v>1533</v>
      </c>
      <c r="C2968" s="84"/>
      <c r="D2968" s="66" t="s">
        <v>1534</v>
      </c>
      <c r="E2968" s="67" t="s">
        <v>1534</v>
      </c>
      <c r="F2968" s="68" t="s">
        <v>1534</v>
      </c>
      <c r="G2968" s="109"/>
      <c r="H2968" s="69" t="s">
        <v>20</v>
      </c>
      <c r="I2968" s="69">
        <v>42926.798611111109</v>
      </c>
      <c r="J2968" s="64" t="s">
        <v>20</v>
      </c>
      <c r="K2968" s="70">
        <f t="shared" ref="K2968:K2989" si="141">IF(OR(H2968="-",I2968="-"),0,I2968-H2968)</f>
        <v>0</v>
      </c>
      <c r="L2968" s="71">
        <f t="shared" ref="L2968:L2989" si="142">K2968</f>
        <v>0</v>
      </c>
      <c r="M2968" s="72" t="e">
        <f>NETWORKDAYS.INTL(DATE(YEAR(H2968),MONTH(I2968),DAY(H2968)),DATE(YEAR(I2968),MONTH(I2968),DAY(I2968)),1,[1]LISTAFERIADOS!$B$2:$B$194)</f>
        <v>#VALUE!</v>
      </c>
      <c r="N2968" s="73" t="e">
        <f>CONCATENATE(HOUR(Tabela132[[#This Row],[DATA INICIO]]),":",MINUTE(Tabela132[[#This Row],[DATA INICIO]]))</f>
        <v>#VALUE!</v>
      </c>
    </row>
    <row r="2969" spans="1:14" ht="63.75" hidden="1" x14ac:dyDescent="0.25">
      <c r="A2969" s="63" t="s">
        <v>1308</v>
      </c>
      <c r="B2969" s="64" t="s">
        <v>1533</v>
      </c>
      <c r="C2969" s="84"/>
      <c r="D2969" s="66" t="s">
        <v>1310</v>
      </c>
      <c r="E2969" s="67" t="s">
        <v>1310</v>
      </c>
      <c r="F2969" s="12" t="s">
        <v>25</v>
      </c>
      <c r="G2969" s="109"/>
      <c r="H2969" s="69">
        <v>42926.798611111109</v>
      </c>
      <c r="I2969" s="69">
        <v>42927.720833333333</v>
      </c>
      <c r="J2969" s="64" t="s">
        <v>1535</v>
      </c>
      <c r="K2969" s="70">
        <f t="shared" si="141"/>
        <v>0.92222222222335404</v>
      </c>
      <c r="L2969" s="71">
        <f t="shared" si="142"/>
        <v>0.92222222222335404</v>
      </c>
      <c r="M2969" s="72">
        <f>NETWORKDAYS.INTL(DATE(YEAR(H2969),MONTH(I2969),DAY(H2969)),DATE(YEAR(I2969),MONTH(I2969),DAY(I2969)),1,[1]LISTAFERIADOS!$B$2:$B$194)</f>
        <v>2</v>
      </c>
      <c r="N2969" s="73" t="str">
        <f>CONCATENATE(HOUR(Tabela132[[#This Row],[DATA INICIO]]),":",MINUTE(Tabela132[[#This Row],[DATA INICIO]]))</f>
        <v>19:10</v>
      </c>
    </row>
    <row r="2970" spans="1:14" ht="114.75" hidden="1" x14ac:dyDescent="0.25">
      <c r="A2970" s="63" t="s">
        <v>1308</v>
      </c>
      <c r="B2970" s="64" t="s">
        <v>1533</v>
      </c>
      <c r="C2970" s="84"/>
      <c r="D2970" s="66" t="s">
        <v>1210</v>
      </c>
      <c r="E2970" s="67" t="s">
        <v>1210</v>
      </c>
      <c r="F2970" s="12" t="s">
        <v>112</v>
      </c>
      <c r="G2970" s="109"/>
      <c r="H2970" s="69">
        <v>42927.720833333333</v>
      </c>
      <c r="I2970" s="69">
        <v>42927.736111111109</v>
      </c>
      <c r="J2970" s="64" t="s">
        <v>1413</v>
      </c>
      <c r="K2970" s="70">
        <f t="shared" si="141"/>
        <v>1.5277777776645962E-2</v>
      </c>
      <c r="L2970" s="71">
        <f t="shared" si="142"/>
        <v>1.5277777776645962E-2</v>
      </c>
      <c r="M2970" s="72">
        <f>NETWORKDAYS.INTL(DATE(YEAR(H2970),MONTH(I2970),DAY(H2970)),DATE(YEAR(I2970),MONTH(I2970),DAY(I2970)),1,[1]LISTAFERIADOS!$B$2:$B$194)</f>
        <v>1</v>
      </c>
      <c r="N2970" s="73" t="str">
        <f>CONCATENATE(HOUR(Tabela132[[#This Row],[DATA INICIO]]),":",MINUTE(Tabela132[[#This Row],[DATA INICIO]]))</f>
        <v>17:18</v>
      </c>
    </row>
    <row r="2971" spans="1:14" ht="102" hidden="1" x14ac:dyDescent="0.25">
      <c r="A2971" s="63" t="s">
        <v>1308</v>
      </c>
      <c r="B2971" s="64" t="s">
        <v>1533</v>
      </c>
      <c r="C2971" s="84"/>
      <c r="D2971" s="66" t="s">
        <v>1149</v>
      </c>
      <c r="E2971" s="67" t="s">
        <v>1149</v>
      </c>
      <c r="F2971" s="12" t="s">
        <v>115</v>
      </c>
      <c r="G2971" s="109"/>
      <c r="H2971" s="69">
        <v>42927.736111111109</v>
      </c>
      <c r="I2971" s="69">
        <v>42928.574999999997</v>
      </c>
      <c r="J2971" s="64" t="s">
        <v>1383</v>
      </c>
      <c r="K2971" s="70">
        <f t="shared" si="141"/>
        <v>0.83888888888759539</v>
      </c>
      <c r="L2971" s="71">
        <f t="shared" si="142"/>
        <v>0.83888888888759539</v>
      </c>
      <c r="M2971" s="72">
        <f>NETWORKDAYS.INTL(DATE(YEAR(H2971),MONTH(I2971),DAY(H2971)),DATE(YEAR(I2971),MONTH(I2971),DAY(I2971)),1,[1]LISTAFERIADOS!$B$2:$B$194)</f>
        <v>2</v>
      </c>
      <c r="N2971" s="73" t="str">
        <f>CONCATENATE(HOUR(Tabela132[[#This Row],[DATA INICIO]]),":",MINUTE(Tabela132[[#This Row],[DATA INICIO]]))</f>
        <v>17:40</v>
      </c>
    </row>
    <row r="2972" spans="1:14" ht="38.25" hidden="1" x14ac:dyDescent="0.25">
      <c r="A2972" s="63" t="s">
        <v>1308</v>
      </c>
      <c r="B2972" s="64" t="s">
        <v>1533</v>
      </c>
      <c r="C2972" s="84"/>
      <c r="D2972" s="66" t="s">
        <v>1182</v>
      </c>
      <c r="E2972" s="67" t="s">
        <v>1182</v>
      </c>
      <c r="F2972" s="68" t="s">
        <v>1182</v>
      </c>
      <c r="G2972" s="109"/>
      <c r="H2972" s="69">
        <v>42928.574999999997</v>
      </c>
      <c r="I2972" s="69">
        <v>42929.670138888891</v>
      </c>
      <c r="J2972" s="64" t="s">
        <v>1384</v>
      </c>
      <c r="K2972" s="70">
        <f t="shared" si="141"/>
        <v>1.0951388888934162</v>
      </c>
      <c r="L2972" s="71">
        <f t="shared" si="142"/>
        <v>1.0951388888934162</v>
      </c>
      <c r="M2972" s="72">
        <f>NETWORKDAYS.INTL(DATE(YEAR(H2972),MONTH(I2972),DAY(H2972)),DATE(YEAR(I2972),MONTH(I2972),DAY(I2972)),1,[1]LISTAFERIADOS!$B$2:$B$194)</f>
        <v>2</v>
      </c>
      <c r="N2972" s="73" t="str">
        <f>CONCATENATE(HOUR(Tabela132[[#This Row],[DATA INICIO]]),":",MINUTE(Tabela132[[#This Row],[DATA INICIO]]))</f>
        <v>13:48</v>
      </c>
    </row>
    <row r="2973" spans="1:14" ht="51" hidden="1" x14ac:dyDescent="0.25">
      <c r="A2973" s="63" t="s">
        <v>1308</v>
      </c>
      <c r="B2973" s="64" t="s">
        <v>1533</v>
      </c>
      <c r="C2973" s="84"/>
      <c r="D2973" s="66" t="s">
        <v>1226</v>
      </c>
      <c r="E2973" s="67" t="s">
        <v>1226</v>
      </c>
      <c r="F2973" s="68" t="s">
        <v>1226</v>
      </c>
      <c r="G2973" s="109"/>
      <c r="H2973" s="69">
        <v>42929.670138888891</v>
      </c>
      <c r="I2973" s="69">
        <v>42929.73333333333</v>
      </c>
      <c r="J2973" s="64" t="s">
        <v>46</v>
      </c>
      <c r="K2973" s="70">
        <f t="shared" si="141"/>
        <v>6.3194444439432118E-2</v>
      </c>
      <c r="L2973" s="71">
        <f t="shared" si="142"/>
        <v>6.3194444439432118E-2</v>
      </c>
      <c r="M2973" s="72">
        <f>NETWORKDAYS.INTL(DATE(YEAR(H2973),MONTH(I2973),DAY(H2973)),DATE(YEAR(I2973),MONTH(I2973),DAY(I2973)),1,[1]LISTAFERIADOS!$B$2:$B$194)</f>
        <v>1</v>
      </c>
      <c r="N2973" s="73" t="str">
        <f>CONCATENATE(HOUR(Tabela132[[#This Row],[DATA INICIO]]),":",MINUTE(Tabela132[[#This Row],[DATA INICIO]]))</f>
        <v>16:5</v>
      </c>
    </row>
    <row r="2974" spans="1:14" ht="51" hidden="1" x14ac:dyDescent="0.25">
      <c r="A2974" s="63" t="s">
        <v>1308</v>
      </c>
      <c r="B2974" s="64" t="s">
        <v>1533</v>
      </c>
      <c r="C2974" s="84"/>
      <c r="D2974" s="66" t="s">
        <v>1336</v>
      </c>
      <c r="E2974" s="67" t="s">
        <v>1336</v>
      </c>
      <c r="F2974" s="68" t="s">
        <v>1336</v>
      </c>
      <c r="G2974" s="109"/>
      <c r="H2974" s="69">
        <v>42929.73333333333</v>
      </c>
      <c r="I2974" s="69">
        <v>42929.775694444441</v>
      </c>
      <c r="J2974" s="64" t="s">
        <v>46</v>
      </c>
      <c r="K2974" s="70">
        <f t="shared" si="141"/>
        <v>4.2361111110949423E-2</v>
      </c>
      <c r="L2974" s="71">
        <f t="shared" si="142"/>
        <v>4.2361111110949423E-2</v>
      </c>
      <c r="M2974" s="72">
        <f>NETWORKDAYS.INTL(DATE(YEAR(H2974),MONTH(I2974),DAY(H2974)),DATE(YEAR(I2974),MONTH(I2974),DAY(I2974)),1,[1]LISTAFERIADOS!$B$2:$B$194)</f>
        <v>1</v>
      </c>
      <c r="N2974" s="73" t="str">
        <f>CONCATENATE(HOUR(Tabela132[[#This Row],[DATA INICIO]]),":",MINUTE(Tabela132[[#This Row],[DATA INICIO]]))</f>
        <v>17:36</v>
      </c>
    </row>
    <row r="2975" spans="1:14" ht="127.5" hidden="1" x14ac:dyDescent="0.25">
      <c r="A2975" s="63" t="s">
        <v>1308</v>
      </c>
      <c r="B2975" s="64" t="s">
        <v>1533</v>
      </c>
      <c r="C2975" s="84"/>
      <c r="D2975" s="66" t="s">
        <v>1175</v>
      </c>
      <c r="E2975" s="67" t="s">
        <v>1175</v>
      </c>
      <c r="F2975" s="68" t="s">
        <v>1175</v>
      </c>
      <c r="G2975" s="109"/>
      <c r="H2975" s="69">
        <v>42929.775694444441</v>
      </c>
      <c r="I2975" s="69">
        <v>42930.73541666667</v>
      </c>
      <c r="J2975" s="64" t="s">
        <v>160</v>
      </c>
      <c r="K2975" s="70">
        <f t="shared" si="141"/>
        <v>0.9597222222291748</v>
      </c>
      <c r="L2975" s="71">
        <f t="shared" si="142"/>
        <v>0.9597222222291748</v>
      </c>
      <c r="M2975" s="72">
        <f>NETWORKDAYS.INTL(DATE(YEAR(H2975),MONTH(I2975),DAY(H2975)),DATE(YEAR(I2975),MONTH(I2975),DAY(I2975)),1,[1]LISTAFERIADOS!$B$2:$B$194)</f>
        <v>2</v>
      </c>
      <c r="N2975" s="73" t="str">
        <f>CONCATENATE(HOUR(Tabela132[[#This Row],[DATA INICIO]]),":",MINUTE(Tabela132[[#This Row],[DATA INICIO]]))</f>
        <v>18:37</v>
      </c>
    </row>
    <row r="2976" spans="1:14" ht="63.75" hidden="1" x14ac:dyDescent="0.25">
      <c r="A2976" s="63" t="s">
        <v>1308</v>
      </c>
      <c r="B2976" s="64" t="s">
        <v>1533</v>
      </c>
      <c r="C2976" s="84"/>
      <c r="D2976" s="66" t="s">
        <v>1536</v>
      </c>
      <c r="E2976" s="67" t="s">
        <v>1536</v>
      </c>
      <c r="F2976" s="68" t="s">
        <v>1536</v>
      </c>
      <c r="G2976" s="109"/>
      <c r="H2976" s="69">
        <v>42930.73541666667</v>
      </c>
      <c r="I2976" s="69">
        <v>42934.583333333336</v>
      </c>
      <c r="J2976" s="64" t="s">
        <v>52</v>
      </c>
      <c r="K2976" s="70">
        <f t="shared" si="141"/>
        <v>3.8479166666656965</v>
      </c>
      <c r="L2976" s="71">
        <f t="shared" si="142"/>
        <v>3.8479166666656965</v>
      </c>
      <c r="M2976" s="72">
        <f>NETWORKDAYS.INTL(DATE(YEAR(H2976),MONTH(I2976),DAY(H2976)),DATE(YEAR(I2976),MONTH(I2976),DAY(I2976)),1,[1]LISTAFERIADOS!$B$2:$B$194)</f>
        <v>3</v>
      </c>
      <c r="N2976" s="73" t="str">
        <f>CONCATENATE(HOUR(Tabela132[[#This Row],[DATA INICIO]]),":",MINUTE(Tabela132[[#This Row],[DATA INICIO]]))</f>
        <v>17:39</v>
      </c>
    </row>
    <row r="2977" spans="1:14" ht="38.25" hidden="1" x14ac:dyDescent="0.25">
      <c r="A2977" s="63" t="s">
        <v>1308</v>
      </c>
      <c r="B2977" s="64" t="s">
        <v>1533</v>
      </c>
      <c r="C2977" s="84"/>
      <c r="D2977" s="66" t="s">
        <v>1164</v>
      </c>
      <c r="E2977" s="67" t="s">
        <v>1164</v>
      </c>
      <c r="F2977" s="68" t="s">
        <v>1164</v>
      </c>
      <c r="G2977" s="109"/>
      <c r="H2977" s="69">
        <v>42934.583333333336</v>
      </c>
      <c r="I2977" s="69">
        <v>42937.616666666669</v>
      </c>
      <c r="J2977" s="64" t="s">
        <v>1385</v>
      </c>
      <c r="K2977" s="70">
        <f t="shared" si="141"/>
        <v>3.0333333333328483</v>
      </c>
      <c r="L2977" s="71">
        <f t="shared" si="142"/>
        <v>3.0333333333328483</v>
      </c>
      <c r="M2977" s="72">
        <f>NETWORKDAYS.INTL(DATE(YEAR(H2977),MONTH(I2977),DAY(H2977)),DATE(YEAR(I2977),MONTH(I2977),DAY(I2977)),1,[1]LISTAFERIADOS!$B$2:$B$194)</f>
        <v>4</v>
      </c>
      <c r="N2977" s="73" t="str">
        <f>CONCATENATE(HOUR(Tabela132[[#This Row],[DATA INICIO]]),":",MINUTE(Tabela132[[#This Row],[DATA INICIO]]))</f>
        <v>14:0</v>
      </c>
    </row>
    <row r="2978" spans="1:14" ht="51" hidden="1" x14ac:dyDescent="0.25">
      <c r="A2978" s="63" t="s">
        <v>1308</v>
      </c>
      <c r="B2978" s="64" t="s">
        <v>1533</v>
      </c>
      <c r="C2978" s="84"/>
      <c r="D2978" s="66" t="s">
        <v>1300</v>
      </c>
      <c r="E2978" s="67" t="s">
        <v>1300</v>
      </c>
      <c r="F2978" s="12" t="s">
        <v>25</v>
      </c>
      <c r="G2978" s="109"/>
      <c r="H2978" s="69">
        <v>42937.616666666669</v>
      </c>
      <c r="I2978" s="69">
        <v>42941.51666666667</v>
      </c>
      <c r="J2978" s="64" t="s">
        <v>1482</v>
      </c>
      <c r="K2978" s="70">
        <f t="shared" si="141"/>
        <v>3.9000000000014552</v>
      </c>
      <c r="L2978" s="71">
        <f t="shared" si="142"/>
        <v>3.9000000000014552</v>
      </c>
      <c r="M2978" s="72">
        <f>NETWORKDAYS.INTL(DATE(YEAR(H2978),MONTH(I2978),DAY(H2978)),DATE(YEAR(I2978),MONTH(I2978),DAY(I2978)),1,[1]LISTAFERIADOS!$B$2:$B$194)</f>
        <v>3</v>
      </c>
      <c r="N2978" s="73" t="str">
        <f>CONCATENATE(HOUR(Tabela132[[#This Row],[DATA INICIO]]),":",MINUTE(Tabela132[[#This Row],[DATA INICIO]]))</f>
        <v>14:48</v>
      </c>
    </row>
    <row r="2979" spans="1:14" ht="38.25" hidden="1" x14ac:dyDescent="0.25">
      <c r="A2979" s="63" t="s">
        <v>1308</v>
      </c>
      <c r="B2979" s="64" t="s">
        <v>1533</v>
      </c>
      <c r="C2979" s="84"/>
      <c r="D2979" s="66" t="s">
        <v>1164</v>
      </c>
      <c r="E2979" s="67" t="s">
        <v>1164</v>
      </c>
      <c r="F2979" s="68" t="s">
        <v>1164</v>
      </c>
      <c r="G2979" s="109"/>
      <c r="H2979" s="69">
        <v>42941.51666666667</v>
      </c>
      <c r="I2979" s="69">
        <v>42941.536805555559</v>
      </c>
      <c r="J2979" s="64" t="s">
        <v>1537</v>
      </c>
      <c r="K2979" s="70">
        <f t="shared" si="141"/>
        <v>2.0138888889050577E-2</v>
      </c>
      <c r="L2979" s="71">
        <f t="shared" si="142"/>
        <v>2.0138888889050577E-2</v>
      </c>
      <c r="M2979" s="72">
        <f>NETWORKDAYS.INTL(DATE(YEAR(H2979),MONTH(I2979),DAY(H2979)),DATE(YEAR(I2979),MONTH(I2979),DAY(I2979)),1,[1]LISTAFERIADOS!$B$2:$B$194)</f>
        <v>1</v>
      </c>
      <c r="N2979" s="73" t="str">
        <f>CONCATENATE(HOUR(Tabela132[[#This Row],[DATA INICIO]]),":",MINUTE(Tabela132[[#This Row],[DATA INICIO]]))</f>
        <v>12:24</v>
      </c>
    </row>
    <row r="2980" spans="1:14" ht="102" hidden="1" x14ac:dyDescent="0.25">
      <c r="A2980" s="63" t="s">
        <v>1308</v>
      </c>
      <c r="B2980" s="64" t="s">
        <v>1533</v>
      </c>
      <c r="C2980" s="84"/>
      <c r="D2980" s="66" t="s">
        <v>1183</v>
      </c>
      <c r="E2980" s="67" t="s">
        <v>1183</v>
      </c>
      <c r="F2980" s="68" t="s">
        <v>1183</v>
      </c>
      <c r="G2980" s="109"/>
      <c r="H2980" s="69">
        <v>42941.536805555559</v>
      </c>
      <c r="I2980" s="69">
        <v>42944.710416666669</v>
      </c>
      <c r="J2980" s="64" t="s">
        <v>1538</v>
      </c>
      <c r="K2980" s="70">
        <f t="shared" si="141"/>
        <v>3.1736111111094942</v>
      </c>
      <c r="L2980" s="71">
        <f t="shared" si="142"/>
        <v>3.1736111111094942</v>
      </c>
      <c r="M2980" s="72">
        <f>NETWORKDAYS.INTL(DATE(YEAR(H2980),MONTH(I2980),DAY(H2980)),DATE(YEAR(I2980),MONTH(I2980),DAY(I2980)),1,[1]LISTAFERIADOS!$B$2:$B$194)</f>
        <v>4</v>
      </c>
      <c r="N2980" s="73" t="str">
        <f>CONCATENATE(HOUR(Tabela132[[#This Row],[DATA INICIO]]),":",MINUTE(Tabela132[[#This Row],[DATA INICIO]]))</f>
        <v>12:53</v>
      </c>
    </row>
    <row r="2981" spans="1:14" ht="38.25" hidden="1" x14ac:dyDescent="0.25">
      <c r="A2981" s="63" t="s">
        <v>1308</v>
      </c>
      <c r="B2981" s="64" t="s">
        <v>1533</v>
      </c>
      <c r="C2981" s="84"/>
      <c r="D2981" s="66" t="s">
        <v>1300</v>
      </c>
      <c r="E2981" s="67" t="s">
        <v>1300</v>
      </c>
      <c r="F2981" s="12" t="s">
        <v>25</v>
      </c>
      <c r="G2981" s="109"/>
      <c r="H2981" s="69">
        <v>42944.710416666669</v>
      </c>
      <c r="I2981" s="69">
        <v>42944.760416666664</v>
      </c>
      <c r="J2981" s="64" t="s">
        <v>154</v>
      </c>
      <c r="K2981" s="70">
        <f t="shared" si="141"/>
        <v>4.9999999995634425E-2</v>
      </c>
      <c r="L2981" s="71">
        <f t="shared" si="142"/>
        <v>4.9999999995634425E-2</v>
      </c>
      <c r="M2981" s="72">
        <f>NETWORKDAYS.INTL(DATE(YEAR(H2981),MONTH(I2981),DAY(H2981)),DATE(YEAR(I2981),MONTH(I2981),DAY(I2981)),1,[1]LISTAFERIADOS!$B$2:$B$194)</f>
        <v>1</v>
      </c>
      <c r="N2981" s="73" t="str">
        <f>CONCATENATE(HOUR(Tabela132[[#This Row],[DATA INICIO]]),":",MINUTE(Tabela132[[#This Row],[DATA INICIO]]))</f>
        <v>17:3</v>
      </c>
    </row>
    <row r="2982" spans="1:14" ht="38.25" hidden="1" x14ac:dyDescent="0.25">
      <c r="A2982" s="63" t="s">
        <v>1308</v>
      </c>
      <c r="B2982" s="64" t="s">
        <v>1533</v>
      </c>
      <c r="C2982" s="84"/>
      <c r="D2982" s="66" t="s">
        <v>1183</v>
      </c>
      <c r="E2982" s="67" t="s">
        <v>1183</v>
      </c>
      <c r="F2982" s="68" t="s">
        <v>1183</v>
      </c>
      <c r="G2982" s="109"/>
      <c r="H2982" s="69">
        <v>42944.760416666664</v>
      </c>
      <c r="I2982" s="69">
        <v>42947.615277777775</v>
      </c>
      <c r="J2982" s="64" t="s">
        <v>34</v>
      </c>
      <c r="K2982" s="70">
        <f t="shared" si="141"/>
        <v>2.8548611111109494</v>
      </c>
      <c r="L2982" s="71">
        <f t="shared" si="142"/>
        <v>2.8548611111109494</v>
      </c>
      <c r="M2982" s="72">
        <f>NETWORKDAYS.INTL(DATE(YEAR(H2982),MONTH(I2982),DAY(H2982)),DATE(YEAR(I2982),MONTH(I2982),DAY(I2982)),1,[1]LISTAFERIADOS!$B$2:$B$194)</f>
        <v>2</v>
      </c>
      <c r="N2982" s="73" t="str">
        <f>CONCATENATE(HOUR(Tabela132[[#This Row],[DATA INICIO]]),":",MINUTE(Tabela132[[#This Row],[DATA INICIO]]))</f>
        <v>18:15</v>
      </c>
    </row>
    <row r="2983" spans="1:14" ht="38.25" hidden="1" x14ac:dyDescent="0.25">
      <c r="A2983" s="63" t="s">
        <v>1308</v>
      </c>
      <c r="B2983" s="64" t="s">
        <v>1533</v>
      </c>
      <c r="C2983" s="84"/>
      <c r="D2983" s="66" t="s">
        <v>1164</v>
      </c>
      <c r="E2983" s="67" t="s">
        <v>1164</v>
      </c>
      <c r="F2983" s="68" t="s">
        <v>1164</v>
      </c>
      <c r="G2983" s="109"/>
      <c r="H2983" s="69">
        <v>42947.615277777775</v>
      </c>
      <c r="I2983" s="69">
        <v>42962.765972222223</v>
      </c>
      <c r="J2983" s="64" t="s">
        <v>1385</v>
      </c>
      <c r="K2983" s="70">
        <f t="shared" si="141"/>
        <v>15.150694444448163</v>
      </c>
      <c r="L2983" s="71">
        <f t="shared" si="142"/>
        <v>15.150694444448163</v>
      </c>
      <c r="M2983" s="72">
        <f>NETWORKDAYS.INTL(DATE(YEAR(H2983),MONTH(I2983),DAY(H2983)),DATE(YEAR(I2983),MONTH(I2983),DAY(I2983)),1,[1]LISTAFERIADOS!$B$2:$B$194)</f>
        <v>-13</v>
      </c>
      <c r="N2983" s="73" t="str">
        <f>CONCATENATE(HOUR(Tabela132[[#This Row],[DATA INICIO]]),":",MINUTE(Tabela132[[#This Row],[DATA INICIO]]))</f>
        <v>14:46</v>
      </c>
    </row>
    <row r="2984" spans="1:14" ht="51" hidden="1" x14ac:dyDescent="0.25">
      <c r="A2984" s="63" t="s">
        <v>1308</v>
      </c>
      <c r="B2984" s="64" t="s">
        <v>1533</v>
      </c>
      <c r="C2984" s="84"/>
      <c r="D2984" s="66" t="s">
        <v>1161</v>
      </c>
      <c r="E2984" s="67" t="s">
        <v>1161</v>
      </c>
      <c r="F2984" s="68" t="s">
        <v>1161</v>
      </c>
      <c r="G2984" s="109"/>
      <c r="H2984" s="69">
        <v>42962.765972222223</v>
      </c>
      <c r="I2984" s="69">
        <v>42962.806250000001</v>
      </c>
      <c r="J2984" s="64" t="s">
        <v>1486</v>
      </c>
      <c r="K2984" s="70">
        <f t="shared" si="141"/>
        <v>4.0277777778101154E-2</v>
      </c>
      <c r="L2984" s="71">
        <f t="shared" si="142"/>
        <v>4.0277777778101154E-2</v>
      </c>
      <c r="M2984" s="72">
        <f>NETWORKDAYS.INTL(DATE(YEAR(H2984),MONTH(I2984),DAY(H2984)),DATE(YEAR(I2984),MONTH(I2984),DAY(I2984)),1,[1]LISTAFERIADOS!$B$2:$B$194)</f>
        <v>1</v>
      </c>
      <c r="N2984" s="73" t="str">
        <f>CONCATENATE(HOUR(Tabela132[[#This Row],[DATA INICIO]]),":",MINUTE(Tabela132[[#This Row],[DATA INICIO]]))</f>
        <v>18:23</v>
      </c>
    </row>
    <row r="2985" spans="1:14" ht="76.5" hidden="1" x14ac:dyDescent="0.25">
      <c r="A2985" s="63" t="s">
        <v>1308</v>
      </c>
      <c r="B2985" s="64" t="s">
        <v>1533</v>
      </c>
      <c r="C2985" s="84"/>
      <c r="D2985" s="66" t="s">
        <v>1156</v>
      </c>
      <c r="E2985" s="67" t="s">
        <v>1156</v>
      </c>
      <c r="F2985" s="68" t="s">
        <v>1156</v>
      </c>
      <c r="G2985" s="109"/>
      <c r="H2985" s="69">
        <v>42962.806250000001</v>
      </c>
      <c r="I2985" s="69">
        <v>42963.625694444447</v>
      </c>
      <c r="J2985" s="64" t="s">
        <v>1539</v>
      </c>
      <c r="K2985" s="70">
        <f t="shared" si="141"/>
        <v>0.81944444444525288</v>
      </c>
      <c r="L2985" s="71">
        <f t="shared" si="142"/>
        <v>0.81944444444525288</v>
      </c>
      <c r="M2985" s="72">
        <f>NETWORKDAYS.INTL(DATE(YEAR(H2985),MONTH(I2985),DAY(H2985)),DATE(YEAR(I2985),MONTH(I2985),DAY(I2985)),1,[1]LISTAFERIADOS!$B$2:$B$194)</f>
        <v>2</v>
      </c>
      <c r="N2985" s="73" t="str">
        <f>CONCATENATE(HOUR(Tabela132[[#This Row],[DATA INICIO]]),":",MINUTE(Tabela132[[#This Row],[DATA INICIO]]))</f>
        <v>19:21</v>
      </c>
    </row>
    <row r="2986" spans="1:14" ht="63.75" hidden="1" x14ac:dyDescent="0.25">
      <c r="A2986" s="63" t="s">
        <v>1308</v>
      </c>
      <c r="B2986" s="64" t="s">
        <v>1533</v>
      </c>
      <c r="C2986" s="84"/>
      <c r="D2986" s="66" t="s">
        <v>1166</v>
      </c>
      <c r="E2986" s="67" t="s">
        <v>1166</v>
      </c>
      <c r="F2986" s="68" t="s">
        <v>1166</v>
      </c>
      <c r="G2986" s="109"/>
      <c r="H2986" s="69">
        <v>42963.625694444447</v>
      </c>
      <c r="I2986" s="69">
        <v>42964.694444444445</v>
      </c>
      <c r="J2986" s="64" t="s">
        <v>1540</v>
      </c>
      <c r="K2986" s="70">
        <f t="shared" si="141"/>
        <v>1.0687499999985448</v>
      </c>
      <c r="L2986" s="71">
        <f t="shared" si="142"/>
        <v>1.0687499999985448</v>
      </c>
      <c r="M2986" s="72">
        <f>NETWORKDAYS.INTL(DATE(YEAR(H2986),MONTH(I2986),DAY(H2986)),DATE(YEAR(I2986),MONTH(I2986),DAY(I2986)),1,[1]LISTAFERIADOS!$B$2:$B$194)</f>
        <v>2</v>
      </c>
      <c r="N2986" s="73" t="str">
        <f>CONCATENATE(HOUR(Tabela132[[#This Row],[DATA INICIO]]),":",MINUTE(Tabela132[[#This Row],[DATA INICIO]]))</f>
        <v>15:1</v>
      </c>
    </row>
    <row r="2987" spans="1:14" ht="38.25" hidden="1" x14ac:dyDescent="0.25">
      <c r="A2987" s="63" t="s">
        <v>1308</v>
      </c>
      <c r="B2987" s="64" t="s">
        <v>1533</v>
      </c>
      <c r="C2987" s="84"/>
      <c r="D2987" s="66" t="s">
        <v>1155</v>
      </c>
      <c r="E2987" s="67" t="s">
        <v>1155</v>
      </c>
      <c r="F2987" s="68" t="s">
        <v>1155</v>
      </c>
      <c r="G2987" s="109"/>
      <c r="H2987" s="69">
        <v>42964.694444444445</v>
      </c>
      <c r="I2987" s="69">
        <v>42965.759027777778</v>
      </c>
      <c r="J2987" s="64" t="s">
        <v>98</v>
      </c>
      <c r="K2987" s="70">
        <f t="shared" si="141"/>
        <v>1.0645833333328483</v>
      </c>
      <c r="L2987" s="71">
        <f t="shared" si="142"/>
        <v>1.0645833333328483</v>
      </c>
      <c r="M2987" s="72">
        <f>NETWORKDAYS.INTL(DATE(YEAR(H2987),MONTH(I2987),DAY(H2987)),DATE(YEAR(I2987),MONTH(I2987),DAY(I2987)),1,[1]LISTAFERIADOS!$B$2:$B$194)</f>
        <v>2</v>
      </c>
      <c r="N2987" s="73" t="str">
        <f>CONCATENATE(HOUR(Tabela132[[#This Row],[DATA INICIO]]),":",MINUTE(Tabela132[[#This Row],[DATA INICIO]]))</f>
        <v>16:40</v>
      </c>
    </row>
    <row r="2988" spans="1:14" ht="38.25" hidden="1" x14ac:dyDescent="0.25">
      <c r="A2988" s="63" t="s">
        <v>1308</v>
      </c>
      <c r="B2988" s="64" t="s">
        <v>1533</v>
      </c>
      <c r="C2988" s="84"/>
      <c r="D2988" s="66" t="s">
        <v>1167</v>
      </c>
      <c r="E2988" s="67" t="s">
        <v>1167</v>
      </c>
      <c r="F2988" s="68" t="s">
        <v>1167</v>
      </c>
      <c r="G2988" s="109"/>
      <c r="H2988" s="69">
        <v>42965.759027777778</v>
      </c>
      <c r="I2988" s="69">
        <v>42965.775694444441</v>
      </c>
      <c r="J2988" s="64" t="s">
        <v>1408</v>
      </c>
      <c r="K2988" s="70">
        <f t="shared" si="141"/>
        <v>1.6666666662786156E-2</v>
      </c>
      <c r="L2988" s="71">
        <f t="shared" si="142"/>
        <v>1.6666666662786156E-2</v>
      </c>
      <c r="M2988" s="72">
        <f>NETWORKDAYS.INTL(DATE(YEAR(H2988),MONTH(I2988),DAY(H2988)),DATE(YEAR(I2988),MONTH(I2988),DAY(I2988)),1,[1]LISTAFERIADOS!$B$2:$B$194)</f>
        <v>1</v>
      </c>
      <c r="N2988" s="73" t="str">
        <f>CONCATENATE(HOUR(Tabela132[[#This Row],[DATA INICIO]]),":",MINUTE(Tabela132[[#This Row],[DATA INICIO]]))</f>
        <v>18:13</v>
      </c>
    </row>
    <row r="2989" spans="1:14" ht="114.75" hidden="1" x14ac:dyDescent="0.25">
      <c r="A2989" s="63" t="s">
        <v>1308</v>
      </c>
      <c r="B2989" s="64" t="s">
        <v>1533</v>
      </c>
      <c r="C2989" s="84"/>
      <c r="D2989" s="66" t="s">
        <v>1171</v>
      </c>
      <c r="E2989" s="67" t="s">
        <v>1171</v>
      </c>
      <c r="F2989" s="68" t="s">
        <v>1171</v>
      </c>
      <c r="G2989" s="109"/>
      <c r="H2989" s="69">
        <v>42965.775694444441</v>
      </c>
      <c r="I2989" s="69">
        <v>42965.806250000001</v>
      </c>
      <c r="J2989" s="64" t="s">
        <v>1541</v>
      </c>
      <c r="K2989" s="70">
        <f t="shared" si="141"/>
        <v>3.0555555560567882E-2</v>
      </c>
      <c r="L2989" s="71">
        <f t="shared" si="142"/>
        <v>3.0555555560567882E-2</v>
      </c>
      <c r="M2989" s="72">
        <f>NETWORKDAYS.INTL(DATE(YEAR(H2989),MONTH(I2989),DAY(H2989)),DATE(YEAR(I2989),MONTH(I2989),DAY(I2989)),1,[1]LISTAFERIADOS!$B$2:$B$194)</f>
        <v>1</v>
      </c>
      <c r="N2989" s="73" t="str">
        <f>CONCATENATE(HOUR(Tabela132[[#This Row],[DATA INICIO]]),":",MINUTE(Tabela132[[#This Row],[DATA INICIO]]))</f>
        <v>18:37</v>
      </c>
    </row>
    <row r="2990" spans="1:14" ht="38.25" hidden="1" x14ac:dyDescent="0.25">
      <c r="A2990" s="63" t="s">
        <v>1308</v>
      </c>
      <c r="B2990" s="64" t="s">
        <v>1542</v>
      </c>
      <c r="C2990" s="84"/>
      <c r="D2990" s="66" t="s">
        <v>1543</v>
      </c>
      <c r="E2990" s="67" t="s">
        <v>1543</v>
      </c>
      <c r="F2990" s="68" t="s">
        <v>1543</v>
      </c>
      <c r="G2990" s="110"/>
      <c r="H2990" s="69" t="s">
        <v>20</v>
      </c>
      <c r="I2990" s="69">
        <v>42872.443055555559</v>
      </c>
      <c r="J2990" s="64" t="s">
        <v>20</v>
      </c>
      <c r="K2990" s="70">
        <f t="shared" ref="K2990:K3021" si="143">IF(OR(H2990="-",I2990="-"),0,I2990-H2990)</f>
        <v>0</v>
      </c>
      <c r="L2990" s="71">
        <f t="shared" ref="L2990:L3021" si="144">K2990</f>
        <v>0</v>
      </c>
      <c r="M2990" s="72" t="e">
        <f>NETWORKDAYS.INTL(DATE(YEAR(H2990),MONTH(I2990),DAY(H2990)),DATE(YEAR(I2990),MONTH(I2990),DAY(I2990)),1,[1]LISTAFERIADOS!$B$2:$B$194)</f>
        <v>#VALUE!</v>
      </c>
      <c r="N2990" s="73" t="e">
        <f>CONCATENATE(HOUR(Tabela132[[#This Row],[DATA INICIO]]),":",MINUTE(Tabela132[[#This Row],[DATA INICIO]]))</f>
        <v>#VALUE!</v>
      </c>
    </row>
    <row r="2991" spans="1:14" ht="38.25" hidden="1" x14ac:dyDescent="0.25">
      <c r="A2991" s="63" t="s">
        <v>1308</v>
      </c>
      <c r="B2991" s="64" t="s">
        <v>1542</v>
      </c>
      <c r="C2991" s="84"/>
      <c r="D2991" s="66" t="s">
        <v>1310</v>
      </c>
      <c r="E2991" s="67" t="s">
        <v>1310</v>
      </c>
      <c r="F2991" s="12" t="s">
        <v>25</v>
      </c>
      <c r="G2991" s="110"/>
      <c r="H2991" s="69">
        <v>42872.443055555559</v>
      </c>
      <c r="I2991" s="69">
        <v>42878.765972222223</v>
      </c>
      <c r="J2991" s="64" t="s">
        <v>37</v>
      </c>
      <c r="K2991" s="70">
        <f t="shared" si="143"/>
        <v>6.3229166666642413</v>
      </c>
      <c r="L2991" s="71">
        <f t="shared" si="144"/>
        <v>6.3229166666642413</v>
      </c>
      <c r="M2991" s="72">
        <f>NETWORKDAYS.INTL(DATE(YEAR(H2991),MONTH(I2991),DAY(H2991)),DATE(YEAR(I2991),MONTH(I2991),DAY(I2991)),1,[1]LISTAFERIADOS!$B$2:$B$194)</f>
        <v>5</v>
      </c>
      <c r="N2991" s="73" t="str">
        <f>CONCATENATE(HOUR(Tabela132[[#This Row],[DATA INICIO]]),":",MINUTE(Tabela132[[#This Row],[DATA INICIO]]))</f>
        <v>10:38</v>
      </c>
    </row>
    <row r="2992" spans="1:14" ht="38.25" hidden="1" x14ac:dyDescent="0.25">
      <c r="A2992" s="63" t="s">
        <v>1308</v>
      </c>
      <c r="B2992" s="64" t="s">
        <v>1542</v>
      </c>
      <c r="C2992" s="84"/>
      <c r="D2992" s="66" t="s">
        <v>1210</v>
      </c>
      <c r="E2992" s="67" t="s">
        <v>1210</v>
      </c>
      <c r="F2992" s="12" t="s">
        <v>112</v>
      </c>
      <c r="G2992" s="110"/>
      <c r="H2992" s="69">
        <v>42878.765972222223</v>
      </c>
      <c r="I2992" s="69">
        <v>42880.70208333333</v>
      </c>
      <c r="J2992" s="64" t="s">
        <v>30</v>
      </c>
      <c r="K2992" s="70">
        <f t="shared" si="143"/>
        <v>1.9361111111065838</v>
      </c>
      <c r="L2992" s="71">
        <f t="shared" si="144"/>
        <v>1.9361111111065838</v>
      </c>
      <c r="M2992" s="72">
        <f>NETWORKDAYS.INTL(DATE(YEAR(H2992),MONTH(I2992),DAY(H2992)),DATE(YEAR(I2992),MONTH(I2992),DAY(I2992)),1,[1]LISTAFERIADOS!$B$2:$B$194)</f>
        <v>3</v>
      </c>
      <c r="N2992" s="73" t="str">
        <f>CONCATENATE(HOUR(Tabela132[[#This Row],[DATA INICIO]]),":",MINUTE(Tabela132[[#This Row],[DATA INICIO]]))</f>
        <v>18:23</v>
      </c>
    </row>
    <row r="2993" spans="1:14" ht="38.25" hidden="1" x14ac:dyDescent="0.25">
      <c r="A2993" s="63" t="s">
        <v>1308</v>
      </c>
      <c r="B2993" s="64" t="s">
        <v>1542</v>
      </c>
      <c r="C2993" s="84"/>
      <c r="D2993" s="66" t="s">
        <v>1310</v>
      </c>
      <c r="E2993" s="67" t="s">
        <v>1310</v>
      </c>
      <c r="F2993" s="12" t="s">
        <v>25</v>
      </c>
      <c r="G2993" s="110"/>
      <c r="H2993" s="69">
        <v>42880.70208333333</v>
      </c>
      <c r="I2993" s="69">
        <v>42914.598611111112</v>
      </c>
      <c r="J2993" s="64" t="s">
        <v>32</v>
      </c>
      <c r="K2993" s="70">
        <f t="shared" si="143"/>
        <v>33.896527777782467</v>
      </c>
      <c r="L2993" s="71">
        <f t="shared" si="144"/>
        <v>33.896527777782467</v>
      </c>
      <c r="M2993" s="72">
        <f>NETWORKDAYS.INTL(DATE(YEAR(H2993),MONTH(I2993),DAY(H2993)),DATE(YEAR(I2993),MONTH(I2993),DAY(I2993)),1,[1]LISTAFERIADOS!$B$2:$B$194)</f>
        <v>3</v>
      </c>
      <c r="N2993" s="73" t="str">
        <f>CONCATENATE(HOUR(Tabela132[[#This Row],[DATA INICIO]]),":",MINUTE(Tabela132[[#This Row],[DATA INICIO]]))</f>
        <v>16:51</v>
      </c>
    </row>
    <row r="2994" spans="1:14" ht="38.25" hidden="1" x14ac:dyDescent="0.25">
      <c r="A2994" s="63" t="s">
        <v>1308</v>
      </c>
      <c r="B2994" s="64" t="s">
        <v>1542</v>
      </c>
      <c r="C2994" s="84"/>
      <c r="D2994" s="66" t="s">
        <v>1210</v>
      </c>
      <c r="E2994" s="67" t="s">
        <v>1210</v>
      </c>
      <c r="F2994" s="12" t="s">
        <v>112</v>
      </c>
      <c r="G2994" s="110"/>
      <c r="H2994" s="69">
        <v>42914.598611111112</v>
      </c>
      <c r="I2994" s="69">
        <v>42920.740277777775</v>
      </c>
      <c r="J2994" s="64" t="s">
        <v>1301</v>
      </c>
      <c r="K2994" s="70">
        <f t="shared" si="143"/>
        <v>6.1416666666627862</v>
      </c>
      <c r="L2994" s="71">
        <f t="shared" si="144"/>
        <v>6.1416666666627862</v>
      </c>
      <c r="M2994" s="72">
        <f>NETWORKDAYS.INTL(DATE(YEAR(H2994),MONTH(I2994),DAY(H2994)),DATE(YEAR(I2994),MONTH(I2994),DAY(I2994)),1,[1]LISTAFERIADOS!$B$2:$B$194)</f>
        <v>-19</v>
      </c>
      <c r="N2994" s="73" t="str">
        <f>CONCATENATE(HOUR(Tabela132[[#This Row],[DATA INICIO]]),":",MINUTE(Tabela132[[#This Row],[DATA INICIO]]))</f>
        <v>14:22</v>
      </c>
    </row>
    <row r="2995" spans="1:14" ht="38.25" hidden="1" x14ac:dyDescent="0.25">
      <c r="A2995" s="63" t="s">
        <v>1308</v>
      </c>
      <c r="B2995" s="64" t="s">
        <v>1542</v>
      </c>
      <c r="C2995" s="84"/>
      <c r="D2995" s="66" t="s">
        <v>1310</v>
      </c>
      <c r="E2995" s="67" t="s">
        <v>1310</v>
      </c>
      <c r="F2995" s="12" t="s">
        <v>25</v>
      </c>
      <c r="G2995" s="110"/>
      <c r="H2995" s="69">
        <v>42920.740277777775</v>
      </c>
      <c r="I2995" s="69">
        <v>42922.561111111114</v>
      </c>
      <c r="J2995" s="64" t="s">
        <v>156</v>
      </c>
      <c r="K2995" s="70">
        <f t="shared" si="143"/>
        <v>1.820833333338669</v>
      </c>
      <c r="L2995" s="71">
        <f t="shared" si="144"/>
        <v>1.820833333338669</v>
      </c>
      <c r="M2995" s="72">
        <f>NETWORKDAYS.INTL(DATE(YEAR(H2995),MONTH(I2995),DAY(H2995)),DATE(YEAR(I2995),MONTH(I2995),DAY(I2995)),1,[1]LISTAFERIADOS!$B$2:$B$194)</f>
        <v>3</v>
      </c>
      <c r="N2995" s="73" t="str">
        <f>CONCATENATE(HOUR(Tabela132[[#This Row],[DATA INICIO]]),":",MINUTE(Tabela132[[#This Row],[DATA INICIO]]))</f>
        <v>17:46</v>
      </c>
    </row>
    <row r="2996" spans="1:14" ht="38.25" hidden="1" x14ac:dyDescent="0.25">
      <c r="A2996" s="63" t="s">
        <v>1308</v>
      </c>
      <c r="B2996" s="64" t="s">
        <v>1542</v>
      </c>
      <c r="C2996" s="84"/>
      <c r="D2996" s="66" t="s">
        <v>1543</v>
      </c>
      <c r="E2996" s="67" t="s">
        <v>1543</v>
      </c>
      <c r="F2996" s="68" t="s">
        <v>1543</v>
      </c>
      <c r="G2996" s="110"/>
      <c r="H2996" s="69">
        <v>42922.561111111114</v>
      </c>
      <c r="I2996" s="69">
        <v>42926.737500000003</v>
      </c>
      <c r="J2996" s="64" t="s">
        <v>1544</v>
      </c>
      <c r="K2996" s="70">
        <f t="shared" si="143"/>
        <v>4.1763888888890506</v>
      </c>
      <c r="L2996" s="71">
        <f t="shared" si="144"/>
        <v>4.1763888888890506</v>
      </c>
      <c r="M2996" s="72">
        <f>NETWORKDAYS.INTL(DATE(YEAR(H2996),MONTH(I2996),DAY(H2996)),DATE(YEAR(I2996),MONTH(I2996),DAY(I2996)),1,[1]LISTAFERIADOS!$B$2:$B$194)</f>
        <v>3</v>
      </c>
      <c r="N2996" s="73" t="str">
        <f>CONCATENATE(HOUR(Tabela132[[#This Row],[DATA INICIO]]),":",MINUTE(Tabela132[[#This Row],[DATA INICIO]]))</f>
        <v>13:28</v>
      </c>
    </row>
    <row r="2997" spans="1:14" ht="38.25" hidden="1" x14ac:dyDescent="0.25">
      <c r="A2997" s="63" t="s">
        <v>1308</v>
      </c>
      <c r="B2997" s="64" t="s">
        <v>1542</v>
      </c>
      <c r="C2997" s="84"/>
      <c r="D2997" s="66" t="s">
        <v>1310</v>
      </c>
      <c r="E2997" s="67" t="s">
        <v>1310</v>
      </c>
      <c r="F2997" s="12" t="s">
        <v>25</v>
      </c>
      <c r="G2997" s="110"/>
      <c r="H2997" s="69">
        <v>42926.737500000003</v>
      </c>
      <c r="I2997" s="69">
        <v>42927.706944444442</v>
      </c>
      <c r="J2997" s="64" t="s">
        <v>1545</v>
      </c>
      <c r="K2997" s="70">
        <f t="shared" si="143"/>
        <v>0.96944444443943212</v>
      </c>
      <c r="L2997" s="71">
        <f t="shared" si="144"/>
        <v>0.96944444443943212</v>
      </c>
      <c r="M2997" s="72">
        <f>NETWORKDAYS.INTL(DATE(YEAR(H2997),MONTH(I2997),DAY(H2997)),DATE(YEAR(I2997),MONTH(I2997),DAY(I2997)),1,[1]LISTAFERIADOS!$B$2:$B$194)</f>
        <v>2</v>
      </c>
      <c r="N2997" s="73" t="str">
        <f>CONCATENATE(HOUR(Tabela132[[#This Row],[DATA INICIO]]),":",MINUTE(Tabela132[[#This Row],[DATA INICIO]]))</f>
        <v>17:42</v>
      </c>
    </row>
    <row r="2998" spans="1:14" ht="38.25" hidden="1" x14ac:dyDescent="0.25">
      <c r="A2998" s="63" t="s">
        <v>1308</v>
      </c>
      <c r="B2998" s="64" t="s">
        <v>1542</v>
      </c>
      <c r="C2998" s="84"/>
      <c r="D2998" s="66" t="s">
        <v>1210</v>
      </c>
      <c r="E2998" s="67" t="s">
        <v>1210</v>
      </c>
      <c r="F2998" s="12" t="s">
        <v>112</v>
      </c>
      <c r="G2998" s="110"/>
      <c r="H2998" s="69">
        <v>42927.706944444442</v>
      </c>
      <c r="I2998" s="69">
        <v>42927.73333333333</v>
      </c>
      <c r="J2998" s="64" t="s">
        <v>1446</v>
      </c>
      <c r="K2998" s="70">
        <f t="shared" si="143"/>
        <v>2.6388888887595385E-2</v>
      </c>
      <c r="L2998" s="71">
        <f t="shared" si="144"/>
        <v>2.6388888887595385E-2</v>
      </c>
      <c r="M2998" s="72">
        <f>NETWORKDAYS.INTL(DATE(YEAR(H2998),MONTH(I2998),DAY(H2998)),DATE(YEAR(I2998),MONTH(I2998),DAY(I2998)),1,[1]LISTAFERIADOS!$B$2:$B$194)</f>
        <v>1</v>
      </c>
      <c r="N2998" s="73" t="str">
        <f>CONCATENATE(HOUR(Tabela132[[#This Row],[DATA INICIO]]),":",MINUTE(Tabela132[[#This Row],[DATA INICIO]]))</f>
        <v>16:58</v>
      </c>
    </row>
    <row r="2999" spans="1:14" ht="102" hidden="1" x14ac:dyDescent="0.25">
      <c r="A2999" s="63" t="s">
        <v>1308</v>
      </c>
      <c r="B2999" s="64" t="s">
        <v>1542</v>
      </c>
      <c r="C2999" s="84"/>
      <c r="D2999" s="66" t="s">
        <v>1154</v>
      </c>
      <c r="E2999" s="67" t="s">
        <v>1154</v>
      </c>
      <c r="F2999" s="12" t="s">
        <v>115</v>
      </c>
      <c r="G2999" s="110"/>
      <c r="H2999" s="69">
        <v>42927.73333333333</v>
      </c>
      <c r="I2999" s="69">
        <v>42928.59652777778</v>
      </c>
      <c r="J2999" s="64" t="s">
        <v>1383</v>
      </c>
      <c r="K2999" s="70">
        <f t="shared" si="143"/>
        <v>0.86319444444961846</v>
      </c>
      <c r="L2999" s="71">
        <f t="shared" si="144"/>
        <v>0.86319444444961846</v>
      </c>
      <c r="M2999" s="72">
        <f>NETWORKDAYS.INTL(DATE(YEAR(H2999),MONTH(I2999),DAY(H2999)),DATE(YEAR(I2999),MONTH(I2999),DAY(I2999)),1,[1]LISTAFERIADOS!$B$2:$B$194)</f>
        <v>2</v>
      </c>
      <c r="N2999" s="73" t="str">
        <f>CONCATENATE(HOUR(Tabela132[[#This Row],[DATA INICIO]]),":",MINUTE(Tabela132[[#This Row],[DATA INICIO]]))</f>
        <v>17:36</v>
      </c>
    </row>
    <row r="3000" spans="1:14" ht="38.25" hidden="1" x14ac:dyDescent="0.25">
      <c r="A3000" s="63" t="s">
        <v>1308</v>
      </c>
      <c r="B3000" s="64" t="s">
        <v>1542</v>
      </c>
      <c r="C3000" s="84"/>
      <c r="D3000" s="66" t="s">
        <v>1157</v>
      </c>
      <c r="E3000" s="67" t="s">
        <v>1157</v>
      </c>
      <c r="F3000" s="68" t="s">
        <v>1157</v>
      </c>
      <c r="G3000" s="110"/>
      <c r="H3000" s="69">
        <v>42928.59652777778</v>
      </c>
      <c r="I3000" s="69">
        <v>42928.781944444447</v>
      </c>
      <c r="J3000" s="64" t="s">
        <v>1441</v>
      </c>
      <c r="K3000" s="70">
        <f t="shared" si="143"/>
        <v>0.18541666666715173</v>
      </c>
      <c r="L3000" s="71">
        <f t="shared" si="144"/>
        <v>0.18541666666715173</v>
      </c>
      <c r="M3000" s="72">
        <f>NETWORKDAYS.INTL(DATE(YEAR(H3000),MONTH(I3000),DAY(H3000)),DATE(YEAR(I3000),MONTH(I3000),DAY(I3000)),1,[1]LISTAFERIADOS!$B$2:$B$194)</f>
        <v>1</v>
      </c>
      <c r="N3000" s="73" t="str">
        <f>CONCATENATE(HOUR(Tabela132[[#This Row],[DATA INICIO]]),":",MINUTE(Tabela132[[#This Row],[DATA INICIO]]))</f>
        <v>14:19</v>
      </c>
    </row>
    <row r="3001" spans="1:14" ht="38.25" hidden="1" x14ac:dyDescent="0.25">
      <c r="A3001" s="63" t="s">
        <v>1308</v>
      </c>
      <c r="B3001" s="64" t="s">
        <v>1542</v>
      </c>
      <c r="C3001" s="84"/>
      <c r="D3001" s="66" t="s">
        <v>1167</v>
      </c>
      <c r="E3001" s="67" t="s">
        <v>1167</v>
      </c>
      <c r="F3001" s="68" t="s">
        <v>1167</v>
      </c>
      <c r="G3001" s="110"/>
      <c r="H3001" s="69">
        <v>42928.781944444447</v>
      </c>
      <c r="I3001" s="69">
        <v>42928.804861111108</v>
      </c>
      <c r="J3001" s="64" t="s">
        <v>468</v>
      </c>
      <c r="K3001" s="70">
        <f t="shared" si="143"/>
        <v>2.2916666661330964E-2</v>
      </c>
      <c r="L3001" s="71">
        <f t="shared" si="144"/>
        <v>2.2916666661330964E-2</v>
      </c>
      <c r="M3001" s="72">
        <f>NETWORKDAYS.INTL(DATE(YEAR(H3001),MONTH(I3001),DAY(H3001)),DATE(YEAR(I3001),MONTH(I3001),DAY(I3001)),1,[1]LISTAFERIADOS!$B$2:$B$194)</f>
        <v>1</v>
      </c>
      <c r="N3001" s="73" t="str">
        <f>CONCATENATE(HOUR(Tabela132[[#This Row],[DATA INICIO]]),":",MINUTE(Tabela132[[#This Row],[DATA INICIO]]))</f>
        <v>18:46</v>
      </c>
    </row>
    <row r="3002" spans="1:14" ht="51" hidden="1" x14ac:dyDescent="0.25">
      <c r="A3002" s="63" t="s">
        <v>1308</v>
      </c>
      <c r="B3002" s="64" t="s">
        <v>1542</v>
      </c>
      <c r="C3002" s="84"/>
      <c r="D3002" s="66" t="s">
        <v>1159</v>
      </c>
      <c r="E3002" s="67" t="s">
        <v>1159</v>
      </c>
      <c r="F3002" s="68" t="s">
        <v>1159</v>
      </c>
      <c r="G3002" s="110"/>
      <c r="H3002" s="69">
        <v>42928.804861111108</v>
      </c>
      <c r="I3002" s="69">
        <v>42929.547222222223</v>
      </c>
      <c r="J3002" s="64" t="s">
        <v>46</v>
      </c>
      <c r="K3002" s="70">
        <f t="shared" si="143"/>
        <v>0.742361111115315</v>
      </c>
      <c r="L3002" s="71">
        <f t="shared" si="144"/>
        <v>0.742361111115315</v>
      </c>
      <c r="M3002" s="72">
        <f>NETWORKDAYS.INTL(DATE(YEAR(H3002),MONTH(I3002),DAY(H3002)),DATE(YEAR(I3002),MONTH(I3002),DAY(I3002)),1,[1]LISTAFERIADOS!$B$2:$B$194)</f>
        <v>2</v>
      </c>
      <c r="N3002" s="73" t="str">
        <f>CONCATENATE(HOUR(Tabela132[[#This Row],[DATA INICIO]]),":",MINUTE(Tabela132[[#This Row],[DATA INICIO]]))</f>
        <v>19:19</v>
      </c>
    </row>
    <row r="3003" spans="1:14" ht="127.5" hidden="1" x14ac:dyDescent="0.25">
      <c r="A3003" s="63" t="s">
        <v>1308</v>
      </c>
      <c r="B3003" s="64" t="s">
        <v>1542</v>
      </c>
      <c r="C3003" s="84"/>
      <c r="D3003" s="66" t="s">
        <v>1161</v>
      </c>
      <c r="E3003" s="67" t="s">
        <v>1161</v>
      </c>
      <c r="F3003" s="68" t="s">
        <v>1161</v>
      </c>
      <c r="G3003" s="110"/>
      <c r="H3003" s="69">
        <v>42929.547222222223</v>
      </c>
      <c r="I3003" s="69">
        <v>42930.609027777777</v>
      </c>
      <c r="J3003" s="64" t="s">
        <v>160</v>
      </c>
      <c r="K3003" s="70">
        <f t="shared" si="143"/>
        <v>1.0618055555532919</v>
      </c>
      <c r="L3003" s="71">
        <f t="shared" si="144"/>
        <v>1.0618055555532919</v>
      </c>
      <c r="M3003" s="72">
        <f>NETWORKDAYS.INTL(DATE(YEAR(H3003),MONTH(I3003),DAY(H3003)),DATE(YEAR(I3003),MONTH(I3003),DAY(I3003)),1,[1]LISTAFERIADOS!$B$2:$B$194)</f>
        <v>2</v>
      </c>
      <c r="N3003" s="73" t="str">
        <f>CONCATENATE(HOUR(Tabela132[[#This Row],[DATA INICIO]]),":",MINUTE(Tabela132[[#This Row],[DATA INICIO]]))</f>
        <v>13:8</v>
      </c>
    </row>
    <row r="3004" spans="1:14" ht="63.75" hidden="1" x14ac:dyDescent="0.25">
      <c r="A3004" s="63" t="s">
        <v>1308</v>
      </c>
      <c r="B3004" s="64" t="s">
        <v>1542</v>
      </c>
      <c r="C3004" s="84"/>
      <c r="D3004" s="66" t="s">
        <v>1183</v>
      </c>
      <c r="E3004" s="67" t="s">
        <v>1183</v>
      </c>
      <c r="F3004" s="68" t="s">
        <v>1183</v>
      </c>
      <c r="G3004" s="110"/>
      <c r="H3004" s="69">
        <v>42930.609027777777</v>
      </c>
      <c r="I3004" s="69">
        <v>42934.495138888888</v>
      </c>
      <c r="J3004" s="64" t="s">
        <v>52</v>
      </c>
      <c r="K3004" s="70">
        <f t="shared" si="143"/>
        <v>3.8861111111109494</v>
      </c>
      <c r="L3004" s="71">
        <f t="shared" si="144"/>
        <v>3.8861111111109494</v>
      </c>
      <c r="M3004" s="72">
        <f>NETWORKDAYS.INTL(DATE(YEAR(H3004),MONTH(I3004),DAY(H3004)),DATE(YEAR(I3004),MONTH(I3004),DAY(I3004)),1,[1]LISTAFERIADOS!$B$2:$B$194)</f>
        <v>3</v>
      </c>
      <c r="N3004" s="73" t="str">
        <f>CONCATENATE(HOUR(Tabela132[[#This Row],[DATA INICIO]]),":",MINUTE(Tabela132[[#This Row],[DATA INICIO]]))</f>
        <v>14:37</v>
      </c>
    </row>
    <row r="3005" spans="1:14" ht="38.25" hidden="1" x14ac:dyDescent="0.25">
      <c r="A3005" s="63" t="s">
        <v>1308</v>
      </c>
      <c r="B3005" s="64" t="s">
        <v>1542</v>
      </c>
      <c r="C3005" s="84"/>
      <c r="D3005" s="66" t="s">
        <v>1164</v>
      </c>
      <c r="E3005" s="67" t="s">
        <v>1164</v>
      </c>
      <c r="F3005" s="68" t="s">
        <v>1164</v>
      </c>
      <c r="G3005" s="110"/>
      <c r="H3005" s="69">
        <v>42934.495138888888</v>
      </c>
      <c r="I3005" s="69">
        <v>42943.762499999997</v>
      </c>
      <c r="J3005" s="64" t="s">
        <v>1385</v>
      </c>
      <c r="K3005" s="70">
        <f t="shared" si="143"/>
        <v>9.2673611111094942</v>
      </c>
      <c r="L3005" s="71">
        <f t="shared" si="144"/>
        <v>9.2673611111094942</v>
      </c>
      <c r="M3005" s="72">
        <f>NETWORKDAYS.INTL(DATE(YEAR(H3005),MONTH(I3005),DAY(H3005)),DATE(YEAR(I3005),MONTH(I3005),DAY(I3005)),1,[1]LISTAFERIADOS!$B$2:$B$194)</f>
        <v>8</v>
      </c>
      <c r="N3005" s="73" t="str">
        <f>CONCATENATE(HOUR(Tabela132[[#This Row],[DATA INICIO]]),":",MINUTE(Tabela132[[#This Row],[DATA INICIO]]))</f>
        <v>11:53</v>
      </c>
    </row>
    <row r="3006" spans="1:14" ht="38.25" hidden="1" x14ac:dyDescent="0.25">
      <c r="A3006" s="63" t="s">
        <v>1308</v>
      </c>
      <c r="B3006" s="64" t="s">
        <v>1542</v>
      </c>
      <c r="C3006" s="84"/>
      <c r="D3006" s="66" t="s">
        <v>1300</v>
      </c>
      <c r="E3006" s="67" t="s">
        <v>1300</v>
      </c>
      <c r="F3006" s="12" t="s">
        <v>25</v>
      </c>
      <c r="G3006" s="110"/>
      <c r="H3006" s="69">
        <v>42943.762499999997</v>
      </c>
      <c r="I3006" s="69">
        <v>42964.62222222222</v>
      </c>
      <c r="J3006" s="64" t="s">
        <v>306</v>
      </c>
      <c r="K3006" s="70">
        <f t="shared" si="143"/>
        <v>20.859722222223354</v>
      </c>
      <c r="L3006" s="71">
        <f t="shared" si="144"/>
        <v>20.859722222223354</v>
      </c>
      <c r="M3006" s="72">
        <f>NETWORKDAYS.INTL(DATE(YEAR(H3006),MONTH(I3006),DAY(H3006)),DATE(YEAR(I3006),MONTH(I3006),DAY(I3006)),1,[1]LISTAFERIADOS!$B$2:$B$194)</f>
        <v>-7</v>
      </c>
      <c r="N3006" s="73" t="str">
        <f>CONCATENATE(HOUR(Tabela132[[#This Row],[DATA INICIO]]),":",MINUTE(Tabela132[[#This Row],[DATA INICIO]]))</f>
        <v>18:18</v>
      </c>
    </row>
    <row r="3007" spans="1:14" ht="38.25" hidden="1" x14ac:dyDescent="0.25">
      <c r="A3007" s="63" t="s">
        <v>1308</v>
      </c>
      <c r="B3007" s="64" t="s">
        <v>1542</v>
      </c>
      <c r="C3007" s="84"/>
      <c r="D3007" s="66" t="s">
        <v>1230</v>
      </c>
      <c r="E3007" s="67" t="s">
        <v>1230</v>
      </c>
      <c r="F3007" s="12" t="s">
        <v>112</v>
      </c>
      <c r="G3007" s="110"/>
      <c r="H3007" s="69">
        <v>42964.62222222222</v>
      </c>
      <c r="I3007" s="69">
        <v>42964.655555555553</v>
      </c>
      <c r="J3007" s="64" t="s">
        <v>1546</v>
      </c>
      <c r="K3007" s="70">
        <f t="shared" si="143"/>
        <v>3.3333333332848269E-2</v>
      </c>
      <c r="L3007" s="71">
        <f t="shared" si="144"/>
        <v>3.3333333332848269E-2</v>
      </c>
      <c r="M3007" s="72">
        <f>NETWORKDAYS.INTL(DATE(YEAR(H3007),MONTH(I3007),DAY(H3007)),DATE(YEAR(I3007),MONTH(I3007),DAY(I3007)),1,[1]LISTAFERIADOS!$B$2:$B$194)</f>
        <v>1</v>
      </c>
      <c r="N3007" s="73" t="str">
        <f>CONCATENATE(HOUR(Tabela132[[#This Row],[DATA INICIO]]),":",MINUTE(Tabela132[[#This Row],[DATA INICIO]]))</f>
        <v>14:56</v>
      </c>
    </row>
    <row r="3008" spans="1:14" ht="63.75" hidden="1" x14ac:dyDescent="0.25">
      <c r="A3008" s="63" t="s">
        <v>1308</v>
      </c>
      <c r="B3008" s="64" t="s">
        <v>1542</v>
      </c>
      <c r="C3008" s="84"/>
      <c r="D3008" s="66" t="s">
        <v>1300</v>
      </c>
      <c r="E3008" s="67" t="s">
        <v>1300</v>
      </c>
      <c r="F3008" s="12" t="s">
        <v>25</v>
      </c>
      <c r="G3008" s="110"/>
      <c r="H3008" s="69">
        <v>42964.655555555553</v>
      </c>
      <c r="I3008" s="69">
        <v>42971.520138888889</v>
      </c>
      <c r="J3008" s="64" t="s">
        <v>1547</v>
      </c>
      <c r="K3008" s="70">
        <f t="shared" si="143"/>
        <v>6.8645833333357587</v>
      </c>
      <c r="L3008" s="71">
        <f t="shared" si="144"/>
        <v>6.8645833333357587</v>
      </c>
      <c r="M3008" s="72">
        <f>NETWORKDAYS.INTL(DATE(YEAR(H3008),MONTH(I3008),DAY(H3008)),DATE(YEAR(I3008),MONTH(I3008),DAY(I3008)),1,[1]LISTAFERIADOS!$B$2:$B$194)</f>
        <v>6</v>
      </c>
      <c r="N3008" s="73" t="str">
        <f>CONCATENATE(HOUR(Tabela132[[#This Row],[DATA INICIO]]),":",MINUTE(Tabela132[[#This Row],[DATA INICIO]]))</f>
        <v>15:44</v>
      </c>
    </row>
    <row r="3009" spans="1:14" ht="38.25" hidden="1" x14ac:dyDescent="0.25">
      <c r="A3009" s="63" t="s">
        <v>1308</v>
      </c>
      <c r="B3009" s="64" t="s">
        <v>1542</v>
      </c>
      <c r="C3009" s="84"/>
      <c r="D3009" s="66" t="s">
        <v>1548</v>
      </c>
      <c r="E3009" s="67" t="s">
        <v>1548</v>
      </c>
      <c r="F3009" s="68" t="s">
        <v>1548</v>
      </c>
      <c r="G3009" s="110"/>
      <c r="H3009" s="69">
        <v>42971.520138888889</v>
      </c>
      <c r="I3009" s="69">
        <v>42977.574305555558</v>
      </c>
      <c r="J3009" s="64" t="s">
        <v>1544</v>
      </c>
      <c r="K3009" s="70">
        <f t="shared" si="143"/>
        <v>6.0541666666686069</v>
      </c>
      <c r="L3009" s="71">
        <f t="shared" si="144"/>
        <v>6.0541666666686069</v>
      </c>
      <c r="M3009" s="72">
        <f>NETWORKDAYS.INTL(DATE(YEAR(H3009),MONTH(I3009),DAY(H3009)),DATE(YEAR(I3009),MONTH(I3009),DAY(I3009)),1,[1]LISTAFERIADOS!$B$2:$B$194)</f>
        <v>5</v>
      </c>
      <c r="N3009" s="73" t="str">
        <f>CONCATENATE(HOUR(Tabela132[[#This Row],[DATA INICIO]]),":",MINUTE(Tabela132[[#This Row],[DATA INICIO]]))</f>
        <v>12:29</v>
      </c>
    </row>
    <row r="3010" spans="1:14" ht="38.25" hidden="1" x14ac:dyDescent="0.25">
      <c r="A3010" s="63" t="s">
        <v>1308</v>
      </c>
      <c r="B3010" s="64" t="s">
        <v>1542</v>
      </c>
      <c r="C3010" s="84"/>
      <c r="D3010" s="66" t="s">
        <v>1300</v>
      </c>
      <c r="E3010" s="67" t="s">
        <v>1300</v>
      </c>
      <c r="F3010" s="12" t="s">
        <v>25</v>
      </c>
      <c r="G3010" s="110"/>
      <c r="H3010" s="69">
        <v>42977.574305555558</v>
      </c>
      <c r="I3010" s="69">
        <v>42982.804166666669</v>
      </c>
      <c r="J3010" s="64" t="s">
        <v>37</v>
      </c>
      <c r="K3010" s="70">
        <f t="shared" si="143"/>
        <v>5.2298611111109494</v>
      </c>
      <c r="L3010" s="71">
        <f t="shared" si="144"/>
        <v>5.2298611111109494</v>
      </c>
      <c r="M3010" s="72">
        <f>NETWORKDAYS.INTL(DATE(YEAR(H3010),MONTH(I3010),DAY(H3010)),DATE(YEAR(I3010),MONTH(I3010),DAY(I3010)),1,[1]LISTAFERIADOS!$B$2:$B$194)</f>
        <v>-18</v>
      </c>
      <c r="N3010" s="73" t="str">
        <f>CONCATENATE(HOUR(Tabela132[[#This Row],[DATA INICIO]]),":",MINUTE(Tabela132[[#This Row],[DATA INICIO]]))</f>
        <v>13:47</v>
      </c>
    </row>
    <row r="3011" spans="1:14" ht="38.25" hidden="1" x14ac:dyDescent="0.25">
      <c r="A3011" s="63" t="s">
        <v>1308</v>
      </c>
      <c r="B3011" s="64" t="s">
        <v>1542</v>
      </c>
      <c r="C3011" s="84"/>
      <c r="D3011" s="66" t="s">
        <v>1548</v>
      </c>
      <c r="E3011" s="67" t="s">
        <v>1548</v>
      </c>
      <c r="F3011" s="68" t="s">
        <v>1548</v>
      </c>
      <c r="G3011" s="110"/>
      <c r="H3011" s="69">
        <v>42982.804166666669</v>
      </c>
      <c r="I3011" s="69">
        <v>42984.606944444444</v>
      </c>
      <c r="J3011" s="64" t="s">
        <v>154</v>
      </c>
      <c r="K3011" s="70">
        <f t="shared" si="143"/>
        <v>1.8027777777751908</v>
      </c>
      <c r="L3011" s="71">
        <f t="shared" si="144"/>
        <v>1.8027777777751908</v>
      </c>
      <c r="M3011" s="72">
        <f>NETWORKDAYS.INTL(DATE(YEAR(H3011),MONTH(I3011),DAY(H3011)),DATE(YEAR(I3011),MONTH(I3011),DAY(I3011)),1,[1]LISTAFERIADOS!$B$2:$B$194)</f>
        <v>3</v>
      </c>
      <c r="N3011" s="73" t="str">
        <f>CONCATENATE(HOUR(Tabela132[[#This Row],[DATA INICIO]]),":",MINUTE(Tabela132[[#This Row],[DATA INICIO]]))</f>
        <v>19:18</v>
      </c>
    </row>
    <row r="3012" spans="1:14" ht="38.25" hidden="1" x14ac:dyDescent="0.25">
      <c r="A3012" s="63" t="s">
        <v>1308</v>
      </c>
      <c r="B3012" s="64" t="s">
        <v>1542</v>
      </c>
      <c r="C3012" s="84"/>
      <c r="D3012" s="66" t="s">
        <v>1300</v>
      </c>
      <c r="E3012" s="67" t="s">
        <v>1300</v>
      </c>
      <c r="F3012" s="12" t="s">
        <v>25</v>
      </c>
      <c r="G3012" s="110"/>
      <c r="H3012" s="69">
        <v>42984.606944444444</v>
      </c>
      <c r="I3012" s="69">
        <v>42984.615972222222</v>
      </c>
      <c r="J3012" s="64" t="s">
        <v>82</v>
      </c>
      <c r="K3012" s="70">
        <f t="shared" si="143"/>
        <v>9.0277777781011537E-3</v>
      </c>
      <c r="L3012" s="71">
        <f t="shared" si="144"/>
        <v>9.0277777781011537E-3</v>
      </c>
      <c r="M3012" s="72">
        <f>NETWORKDAYS.INTL(DATE(YEAR(H3012),MONTH(I3012),DAY(H3012)),DATE(YEAR(I3012),MONTH(I3012),DAY(I3012)),1,[1]LISTAFERIADOS!$B$2:$B$194)</f>
        <v>1</v>
      </c>
      <c r="N3012" s="73" t="str">
        <f>CONCATENATE(HOUR(Tabela132[[#This Row],[DATA INICIO]]),":",MINUTE(Tabela132[[#This Row],[DATA INICIO]]))</f>
        <v>14:34</v>
      </c>
    </row>
    <row r="3013" spans="1:14" ht="38.25" hidden="1" x14ac:dyDescent="0.25">
      <c r="A3013" s="63" t="s">
        <v>1308</v>
      </c>
      <c r="B3013" s="64" t="s">
        <v>1542</v>
      </c>
      <c r="C3013" s="84"/>
      <c r="D3013" s="66" t="s">
        <v>1164</v>
      </c>
      <c r="E3013" s="67" t="s">
        <v>1164</v>
      </c>
      <c r="F3013" s="68" t="s">
        <v>1164</v>
      </c>
      <c r="G3013" s="110"/>
      <c r="H3013" s="69">
        <v>42984.615972222222</v>
      </c>
      <c r="I3013" s="69">
        <v>42990.655555555553</v>
      </c>
      <c r="J3013" s="64" t="s">
        <v>1301</v>
      </c>
      <c r="K3013" s="70">
        <f t="shared" si="143"/>
        <v>6.0395833333313931</v>
      </c>
      <c r="L3013" s="71">
        <f t="shared" si="144"/>
        <v>6.0395833333313931</v>
      </c>
      <c r="M3013" s="72">
        <f>NETWORKDAYS.INTL(DATE(YEAR(H3013),MONTH(I3013),DAY(H3013)),DATE(YEAR(I3013),MONTH(I3013),DAY(I3013)),1,[1]LISTAFERIADOS!$B$2:$B$194)</f>
        <v>3</v>
      </c>
      <c r="N3013" s="73" t="str">
        <f>CONCATENATE(HOUR(Tabela132[[#This Row],[DATA INICIO]]),":",MINUTE(Tabela132[[#This Row],[DATA INICIO]]))</f>
        <v>14:47</v>
      </c>
    </row>
    <row r="3014" spans="1:14" ht="127.5" hidden="1" x14ac:dyDescent="0.25">
      <c r="A3014" s="63" t="s">
        <v>1308</v>
      </c>
      <c r="B3014" s="64" t="s">
        <v>1542</v>
      </c>
      <c r="C3014" s="84"/>
      <c r="D3014" s="66" t="s">
        <v>1183</v>
      </c>
      <c r="E3014" s="67" t="s">
        <v>1183</v>
      </c>
      <c r="F3014" s="68" t="s">
        <v>1183</v>
      </c>
      <c r="G3014" s="110"/>
      <c r="H3014" s="69">
        <v>42990.655555555553</v>
      </c>
      <c r="I3014" s="69">
        <v>42991.584722222222</v>
      </c>
      <c r="J3014" s="64" t="s">
        <v>1549</v>
      </c>
      <c r="K3014" s="70">
        <f t="shared" si="143"/>
        <v>0.92916666666860692</v>
      </c>
      <c r="L3014" s="71">
        <f t="shared" si="144"/>
        <v>0.92916666666860692</v>
      </c>
      <c r="M3014" s="72">
        <f>NETWORKDAYS.INTL(DATE(YEAR(H3014),MONTH(I3014),DAY(H3014)),DATE(YEAR(I3014),MONTH(I3014),DAY(I3014)),1,[1]LISTAFERIADOS!$B$2:$B$194)</f>
        <v>2</v>
      </c>
      <c r="N3014" s="73" t="str">
        <f>CONCATENATE(HOUR(Tabela132[[#This Row],[DATA INICIO]]),":",MINUTE(Tabela132[[#This Row],[DATA INICIO]]))</f>
        <v>15:44</v>
      </c>
    </row>
    <row r="3015" spans="1:14" ht="63.75" hidden="1" x14ac:dyDescent="0.25">
      <c r="A3015" s="63" t="s">
        <v>1308</v>
      </c>
      <c r="B3015" s="64" t="s">
        <v>1542</v>
      </c>
      <c r="C3015" s="84"/>
      <c r="D3015" s="66" t="s">
        <v>1164</v>
      </c>
      <c r="E3015" s="67" t="s">
        <v>1164</v>
      </c>
      <c r="F3015" s="68" t="s">
        <v>1164</v>
      </c>
      <c r="G3015" s="110"/>
      <c r="H3015" s="69">
        <v>42991.584722222222</v>
      </c>
      <c r="I3015" s="69">
        <v>42992.538888888892</v>
      </c>
      <c r="J3015" s="64" t="s">
        <v>1550</v>
      </c>
      <c r="K3015" s="70">
        <f t="shared" si="143"/>
        <v>0.95416666667006211</v>
      </c>
      <c r="L3015" s="71">
        <f t="shared" si="144"/>
        <v>0.95416666667006211</v>
      </c>
      <c r="M3015" s="72">
        <f>NETWORKDAYS.INTL(DATE(YEAR(H3015),MONTH(I3015),DAY(H3015)),DATE(YEAR(I3015),MONTH(I3015),DAY(I3015)),1,[1]LISTAFERIADOS!$B$2:$B$194)</f>
        <v>2</v>
      </c>
      <c r="N3015" s="73" t="str">
        <f>CONCATENATE(HOUR(Tabela132[[#This Row],[DATA INICIO]]),":",MINUTE(Tabela132[[#This Row],[DATA INICIO]]))</f>
        <v>14:2</v>
      </c>
    </row>
    <row r="3016" spans="1:14" ht="127.5" hidden="1" x14ac:dyDescent="0.25">
      <c r="A3016" s="63" t="s">
        <v>1308</v>
      </c>
      <c r="B3016" s="64" t="s">
        <v>1542</v>
      </c>
      <c r="C3016" s="84"/>
      <c r="D3016" s="66" t="s">
        <v>1161</v>
      </c>
      <c r="E3016" s="67" t="s">
        <v>1161</v>
      </c>
      <c r="F3016" s="68" t="s">
        <v>1161</v>
      </c>
      <c r="G3016" s="110"/>
      <c r="H3016" s="69">
        <v>42992.538888888892</v>
      </c>
      <c r="I3016" s="69">
        <v>42992.779861111114</v>
      </c>
      <c r="J3016" s="64" t="s">
        <v>1551</v>
      </c>
      <c r="K3016" s="70">
        <f t="shared" si="143"/>
        <v>0.24097222222189885</v>
      </c>
      <c r="L3016" s="71">
        <f t="shared" si="144"/>
        <v>0.24097222222189885</v>
      </c>
      <c r="M3016" s="72">
        <f>NETWORKDAYS.INTL(DATE(YEAR(H3016),MONTH(I3016),DAY(H3016)),DATE(YEAR(I3016),MONTH(I3016),DAY(I3016)),1,[1]LISTAFERIADOS!$B$2:$B$194)</f>
        <v>1</v>
      </c>
      <c r="N3016" s="73" t="str">
        <f>CONCATENATE(HOUR(Tabela132[[#This Row],[DATA INICIO]]),":",MINUTE(Tabela132[[#This Row],[DATA INICIO]]))</f>
        <v>12:56</v>
      </c>
    </row>
    <row r="3017" spans="1:14" ht="76.5" hidden="1" x14ac:dyDescent="0.25">
      <c r="A3017" s="63" t="s">
        <v>1308</v>
      </c>
      <c r="B3017" s="64" t="s">
        <v>1542</v>
      </c>
      <c r="C3017" s="84"/>
      <c r="D3017" s="66" t="s">
        <v>1156</v>
      </c>
      <c r="E3017" s="67" t="s">
        <v>1156</v>
      </c>
      <c r="F3017" s="68" t="s">
        <v>1156</v>
      </c>
      <c r="G3017" s="110"/>
      <c r="H3017" s="69">
        <v>42992.779861111114</v>
      </c>
      <c r="I3017" s="69">
        <v>42993.688888888886</v>
      </c>
      <c r="J3017" s="64" t="s">
        <v>1552</v>
      </c>
      <c r="K3017" s="70">
        <f t="shared" si="143"/>
        <v>0.90902777777228039</v>
      </c>
      <c r="L3017" s="71">
        <f t="shared" si="144"/>
        <v>0.90902777777228039</v>
      </c>
      <c r="M3017" s="72">
        <f>NETWORKDAYS.INTL(DATE(YEAR(H3017),MONTH(I3017),DAY(H3017)),DATE(YEAR(I3017),MONTH(I3017),DAY(I3017)),1,[1]LISTAFERIADOS!$B$2:$B$194)</f>
        <v>2</v>
      </c>
      <c r="N3017" s="73" t="str">
        <f>CONCATENATE(HOUR(Tabela132[[#This Row],[DATA INICIO]]),":",MINUTE(Tabela132[[#This Row],[DATA INICIO]]))</f>
        <v>18:43</v>
      </c>
    </row>
    <row r="3018" spans="1:14" ht="38.25" hidden="1" x14ac:dyDescent="0.25">
      <c r="A3018" s="63" t="s">
        <v>1308</v>
      </c>
      <c r="B3018" s="64" t="s">
        <v>1542</v>
      </c>
      <c r="C3018" s="84"/>
      <c r="D3018" s="66" t="s">
        <v>1166</v>
      </c>
      <c r="E3018" s="67" t="s">
        <v>1166</v>
      </c>
      <c r="F3018" s="68" t="s">
        <v>1166</v>
      </c>
      <c r="G3018" s="110"/>
      <c r="H3018" s="69">
        <v>42993.688888888886</v>
      </c>
      <c r="I3018" s="69">
        <v>42996.852083333331</v>
      </c>
      <c r="J3018" s="64" t="s">
        <v>1553</v>
      </c>
      <c r="K3018" s="70">
        <f t="shared" si="143"/>
        <v>3.1631944444452529</v>
      </c>
      <c r="L3018" s="71">
        <f t="shared" si="144"/>
        <v>3.1631944444452529</v>
      </c>
      <c r="M3018" s="72">
        <f>NETWORKDAYS.INTL(DATE(YEAR(H3018),MONTH(I3018),DAY(H3018)),DATE(YEAR(I3018),MONTH(I3018),DAY(I3018)),1,[1]LISTAFERIADOS!$B$2:$B$194)</f>
        <v>2</v>
      </c>
      <c r="N3018" s="73" t="str">
        <f>CONCATENATE(HOUR(Tabela132[[#This Row],[DATA INICIO]]),":",MINUTE(Tabela132[[#This Row],[DATA INICIO]]))</f>
        <v>16:32</v>
      </c>
    </row>
    <row r="3019" spans="1:14" ht="38.25" hidden="1" x14ac:dyDescent="0.25">
      <c r="A3019" s="63" t="s">
        <v>1308</v>
      </c>
      <c r="B3019" s="64" t="s">
        <v>1542</v>
      </c>
      <c r="C3019" s="84"/>
      <c r="D3019" s="66" t="s">
        <v>1155</v>
      </c>
      <c r="E3019" s="67" t="s">
        <v>1155</v>
      </c>
      <c r="F3019" s="68" t="s">
        <v>1155</v>
      </c>
      <c r="G3019" s="110"/>
      <c r="H3019" s="69">
        <v>42996.852083333331</v>
      </c>
      <c r="I3019" s="69">
        <v>42997.768750000003</v>
      </c>
      <c r="J3019" s="64" t="s">
        <v>167</v>
      </c>
      <c r="K3019" s="70">
        <f t="shared" si="143"/>
        <v>0.91666666667151731</v>
      </c>
      <c r="L3019" s="71">
        <f t="shared" si="144"/>
        <v>0.91666666667151731</v>
      </c>
      <c r="M3019" s="72">
        <f>NETWORKDAYS.INTL(DATE(YEAR(H3019),MONTH(I3019),DAY(H3019)),DATE(YEAR(I3019),MONTH(I3019),DAY(I3019)),1,[1]LISTAFERIADOS!$B$2:$B$194)</f>
        <v>2</v>
      </c>
      <c r="N3019" s="73" t="str">
        <f>CONCATENATE(HOUR(Tabela132[[#This Row],[DATA INICIO]]),":",MINUTE(Tabela132[[#This Row],[DATA INICIO]]))</f>
        <v>20:27</v>
      </c>
    </row>
    <row r="3020" spans="1:14" ht="38.25" hidden="1" x14ac:dyDescent="0.25">
      <c r="A3020" s="63" t="s">
        <v>1308</v>
      </c>
      <c r="B3020" s="64" t="s">
        <v>1542</v>
      </c>
      <c r="C3020" s="84"/>
      <c r="D3020" s="66" t="s">
        <v>1167</v>
      </c>
      <c r="E3020" s="67" t="s">
        <v>1167</v>
      </c>
      <c r="F3020" s="68" t="s">
        <v>1167</v>
      </c>
      <c r="G3020" s="110"/>
      <c r="H3020" s="69">
        <v>42997.768750000003</v>
      </c>
      <c r="I3020" s="69">
        <v>42998.51458333333</v>
      </c>
      <c r="J3020" s="64" t="s">
        <v>75</v>
      </c>
      <c r="K3020" s="70">
        <f t="shared" si="143"/>
        <v>0.7458333333270275</v>
      </c>
      <c r="L3020" s="71">
        <f t="shared" si="144"/>
        <v>0.7458333333270275</v>
      </c>
      <c r="M3020" s="72">
        <f>NETWORKDAYS.INTL(DATE(YEAR(H3020),MONTH(I3020),DAY(H3020)),DATE(YEAR(I3020),MONTH(I3020),DAY(I3020)),1,[1]LISTAFERIADOS!$B$2:$B$194)</f>
        <v>2</v>
      </c>
      <c r="N3020" s="73" t="str">
        <f>CONCATENATE(HOUR(Tabela132[[#This Row],[DATA INICIO]]),":",MINUTE(Tabela132[[#This Row],[DATA INICIO]]))</f>
        <v>18:27</v>
      </c>
    </row>
    <row r="3021" spans="1:14" ht="38.25" hidden="1" x14ac:dyDescent="0.25">
      <c r="A3021" s="63" t="s">
        <v>1308</v>
      </c>
      <c r="B3021" s="64" t="s">
        <v>1542</v>
      </c>
      <c r="C3021" s="84"/>
      <c r="D3021" s="66" t="s">
        <v>1171</v>
      </c>
      <c r="E3021" s="67" t="s">
        <v>1171</v>
      </c>
      <c r="F3021" s="68" t="s">
        <v>1171</v>
      </c>
      <c r="G3021" s="110"/>
      <c r="H3021" s="69">
        <v>42998.51458333333</v>
      </c>
      <c r="I3021" s="69">
        <v>42998.756944444445</v>
      </c>
      <c r="J3021" s="64" t="s">
        <v>299</v>
      </c>
      <c r="K3021" s="70">
        <f t="shared" si="143"/>
        <v>0.242361111115315</v>
      </c>
      <c r="L3021" s="71">
        <f t="shared" si="144"/>
        <v>0.242361111115315</v>
      </c>
      <c r="M3021" s="72">
        <f>NETWORKDAYS.INTL(DATE(YEAR(H3021),MONTH(I3021),DAY(H3021)),DATE(YEAR(I3021),MONTH(I3021),DAY(I3021)),1,[1]LISTAFERIADOS!$B$2:$B$194)</f>
        <v>1</v>
      </c>
      <c r="N3021" s="73" t="str">
        <f>CONCATENATE(HOUR(Tabela132[[#This Row],[DATA INICIO]]),":",MINUTE(Tabela132[[#This Row],[DATA INICIO]]))</f>
        <v>12:21</v>
      </c>
    </row>
    <row r="3022" spans="1:14" ht="38.25" hidden="1" x14ac:dyDescent="0.25">
      <c r="A3022" s="63" t="s">
        <v>1308</v>
      </c>
      <c r="B3022" s="64" t="s">
        <v>1554</v>
      </c>
      <c r="C3022" s="84"/>
      <c r="D3022" s="66" t="s">
        <v>1555</v>
      </c>
      <c r="E3022" s="67" t="s">
        <v>1555</v>
      </c>
      <c r="F3022" s="68" t="s">
        <v>1555</v>
      </c>
      <c r="G3022" s="111"/>
      <c r="H3022" s="69" t="s">
        <v>20</v>
      </c>
      <c r="I3022" s="69">
        <v>42912.727083333331</v>
      </c>
      <c r="J3022" s="64" t="s">
        <v>20</v>
      </c>
      <c r="K3022" s="70">
        <f t="shared" ref="K3022:K3053" si="145">IF(OR(H3022="-",I3022="-"),0,I3022-H3022)</f>
        <v>0</v>
      </c>
      <c r="L3022" s="71">
        <f t="shared" ref="L3022:L3053" si="146">K3022</f>
        <v>0</v>
      </c>
      <c r="M3022" s="72" t="e">
        <f>NETWORKDAYS.INTL(DATE(YEAR(H3022),MONTH(I3022),DAY(H3022)),DATE(YEAR(I3022),MONTH(I3022),DAY(I3022)),1,[1]LISTAFERIADOS!$B$2:$B$194)</f>
        <v>#VALUE!</v>
      </c>
      <c r="N3022" s="73" t="e">
        <f>CONCATENATE(HOUR(Tabela132[[#This Row],[DATA INICIO]]),":",MINUTE(Tabela132[[#This Row],[DATA INICIO]]))</f>
        <v>#VALUE!</v>
      </c>
    </row>
    <row r="3023" spans="1:14" ht="38.25" hidden="1" x14ac:dyDescent="0.25">
      <c r="A3023" s="63" t="s">
        <v>1308</v>
      </c>
      <c r="B3023" s="64" t="s">
        <v>1554</v>
      </c>
      <c r="C3023" s="84"/>
      <c r="D3023" s="66" t="s">
        <v>1310</v>
      </c>
      <c r="E3023" s="67" t="s">
        <v>1310</v>
      </c>
      <c r="F3023" s="12" t="s">
        <v>25</v>
      </c>
      <c r="G3023" s="111"/>
      <c r="H3023" s="69">
        <v>42912.727083333331</v>
      </c>
      <c r="I3023" s="69">
        <v>42916.786111111112</v>
      </c>
      <c r="J3023" s="64" t="s">
        <v>156</v>
      </c>
      <c r="K3023" s="70">
        <f t="shared" si="145"/>
        <v>4.0590277777810115</v>
      </c>
      <c r="L3023" s="71">
        <f t="shared" si="146"/>
        <v>4.0590277777810115</v>
      </c>
      <c r="M3023" s="72">
        <f>NETWORKDAYS.INTL(DATE(YEAR(H3023),MONTH(I3023),DAY(H3023)),DATE(YEAR(I3023),MONTH(I3023),DAY(I3023)),1,[1]LISTAFERIADOS!$B$2:$B$194)</f>
        <v>5</v>
      </c>
      <c r="N3023" s="73" t="str">
        <f>CONCATENATE(HOUR(Tabela132[[#This Row],[DATA INICIO]]),":",MINUTE(Tabela132[[#This Row],[DATA INICIO]]))</f>
        <v>17:27</v>
      </c>
    </row>
    <row r="3024" spans="1:14" ht="38.25" hidden="1" x14ac:dyDescent="0.25">
      <c r="A3024" s="63" t="s">
        <v>1308</v>
      </c>
      <c r="B3024" s="64" t="s">
        <v>1554</v>
      </c>
      <c r="C3024" s="84"/>
      <c r="D3024" s="66" t="s">
        <v>1210</v>
      </c>
      <c r="E3024" s="67" t="s">
        <v>1210</v>
      </c>
      <c r="F3024" s="12" t="s">
        <v>112</v>
      </c>
      <c r="G3024" s="111"/>
      <c r="H3024" s="69">
        <v>42916.786111111112</v>
      </c>
      <c r="I3024" s="69">
        <v>42920.738194444442</v>
      </c>
      <c r="J3024" s="64" t="s">
        <v>30</v>
      </c>
      <c r="K3024" s="70">
        <f t="shared" si="145"/>
        <v>3.9520833333299379</v>
      </c>
      <c r="L3024" s="71">
        <f t="shared" si="146"/>
        <v>3.9520833333299379</v>
      </c>
      <c r="M3024" s="72">
        <f>NETWORKDAYS.INTL(DATE(YEAR(H3024),MONTH(I3024),DAY(H3024)),DATE(YEAR(I3024),MONTH(I3024),DAY(I3024)),1,[1]LISTAFERIADOS!$B$2:$B$194)</f>
        <v>-19</v>
      </c>
      <c r="N3024" s="73" t="str">
        <f>CONCATENATE(HOUR(Tabela132[[#This Row],[DATA INICIO]]),":",MINUTE(Tabela132[[#This Row],[DATA INICIO]]))</f>
        <v>18:52</v>
      </c>
    </row>
    <row r="3025" spans="1:14" ht="38.25" hidden="1" x14ac:dyDescent="0.25">
      <c r="A3025" s="63" t="s">
        <v>1308</v>
      </c>
      <c r="B3025" s="64" t="s">
        <v>1554</v>
      </c>
      <c r="C3025" s="84"/>
      <c r="D3025" s="66" t="s">
        <v>1310</v>
      </c>
      <c r="E3025" s="67" t="s">
        <v>1310</v>
      </c>
      <c r="F3025" s="12" t="s">
        <v>25</v>
      </c>
      <c r="G3025" s="111"/>
      <c r="H3025" s="69">
        <v>42920.738194444442</v>
      </c>
      <c r="I3025" s="69">
        <v>42921.688888888886</v>
      </c>
      <c r="J3025" s="64" t="s">
        <v>156</v>
      </c>
      <c r="K3025" s="70">
        <f t="shared" si="145"/>
        <v>0.95069444444379769</v>
      </c>
      <c r="L3025" s="71">
        <f t="shared" si="146"/>
        <v>0.95069444444379769</v>
      </c>
      <c r="M3025" s="72">
        <f>NETWORKDAYS.INTL(DATE(YEAR(H3025),MONTH(I3025),DAY(H3025)),DATE(YEAR(I3025),MONTH(I3025),DAY(I3025)),1,[1]LISTAFERIADOS!$B$2:$B$194)</f>
        <v>2</v>
      </c>
      <c r="N3025" s="73" t="str">
        <f>CONCATENATE(HOUR(Tabela132[[#This Row],[DATA INICIO]]),":",MINUTE(Tabela132[[#This Row],[DATA INICIO]]))</f>
        <v>17:43</v>
      </c>
    </row>
    <row r="3026" spans="1:14" ht="38.25" hidden="1" x14ac:dyDescent="0.25">
      <c r="A3026" s="63" t="s">
        <v>1308</v>
      </c>
      <c r="B3026" s="64" t="s">
        <v>1554</v>
      </c>
      <c r="C3026" s="84"/>
      <c r="D3026" s="66" t="s">
        <v>1210</v>
      </c>
      <c r="E3026" s="67" t="s">
        <v>1210</v>
      </c>
      <c r="F3026" s="12" t="s">
        <v>112</v>
      </c>
      <c r="G3026" s="111"/>
      <c r="H3026" s="69">
        <v>42921.688888888886</v>
      </c>
      <c r="I3026" s="69">
        <v>42926.585416666669</v>
      </c>
      <c r="J3026" s="64" t="s">
        <v>1446</v>
      </c>
      <c r="K3026" s="70">
        <f t="shared" si="145"/>
        <v>4.8965277777824667</v>
      </c>
      <c r="L3026" s="71">
        <f t="shared" si="146"/>
        <v>4.8965277777824667</v>
      </c>
      <c r="M3026" s="72">
        <f>NETWORKDAYS.INTL(DATE(YEAR(H3026),MONTH(I3026),DAY(H3026)),DATE(YEAR(I3026),MONTH(I3026),DAY(I3026)),1,[1]LISTAFERIADOS!$B$2:$B$194)</f>
        <v>4</v>
      </c>
      <c r="N3026" s="73" t="str">
        <f>CONCATENATE(HOUR(Tabela132[[#This Row],[DATA INICIO]]),":",MINUTE(Tabela132[[#This Row],[DATA INICIO]]))</f>
        <v>16:32</v>
      </c>
    </row>
    <row r="3027" spans="1:14" ht="38.25" hidden="1" x14ac:dyDescent="0.25">
      <c r="A3027" s="63" t="s">
        <v>1308</v>
      </c>
      <c r="B3027" s="64" t="s">
        <v>1554</v>
      </c>
      <c r="C3027" s="84"/>
      <c r="D3027" s="66" t="s">
        <v>1310</v>
      </c>
      <c r="E3027" s="67" t="s">
        <v>1310</v>
      </c>
      <c r="F3027" s="12" t="s">
        <v>25</v>
      </c>
      <c r="G3027" s="111"/>
      <c r="H3027" s="69">
        <v>42926.585416666669</v>
      </c>
      <c r="I3027" s="69">
        <v>42927.781944444447</v>
      </c>
      <c r="J3027" s="64" t="s">
        <v>1424</v>
      </c>
      <c r="K3027" s="70">
        <f t="shared" si="145"/>
        <v>1.1965277777781012</v>
      </c>
      <c r="L3027" s="71">
        <f t="shared" si="146"/>
        <v>1.1965277777781012</v>
      </c>
      <c r="M3027" s="72">
        <f>NETWORKDAYS.INTL(DATE(YEAR(H3027),MONTH(I3027),DAY(H3027)),DATE(YEAR(I3027),MONTH(I3027),DAY(I3027)),1,[1]LISTAFERIADOS!$B$2:$B$194)</f>
        <v>2</v>
      </c>
      <c r="N3027" s="73" t="str">
        <f>CONCATENATE(HOUR(Tabela132[[#This Row],[DATA INICIO]]),":",MINUTE(Tabela132[[#This Row],[DATA INICIO]]))</f>
        <v>14:3</v>
      </c>
    </row>
    <row r="3028" spans="1:14" ht="38.25" hidden="1" x14ac:dyDescent="0.25">
      <c r="A3028" s="63" t="s">
        <v>1308</v>
      </c>
      <c r="B3028" s="64" t="s">
        <v>1554</v>
      </c>
      <c r="C3028" s="84"/>
      <c r="D3028" s="66" t="s">
        <v>1210</v>
      </c>
      <c r="E3028" s="67" t="s">
        <v>1210</v>
      </c>
      <c r="F3028" s="12" t="s">
        <v>112</v>
      </c>
      <c r="G3028" s="111"/>
      <c r="H3028" s="69">
        <v>42927.781944444447</v>
      </c>
      <c r="I3028" s="69">
        <v>42928.469444444447</v>
      </c>
      <c r="J3028" s="64" t="s">
        <v>1446</v>
      </c>
      <c r="K3028" s="70">
        <f t="shared" si="145"/>
        <v>0.6875</v>
      </c>
      <c r="L3028" s="71">
        <f t="shared" si="146"/>
        <v>0.6875</v>
      </c>
      <c r="M3028" s="72">
        <f>NETWORKDAYS.INTL(DATE(YEAR(H3028),MONTH(I3028),DAY(H3028)),DATE(YEAR(I3028),MONTH(I3028),DAY(I3028)),1,[1]LISTAFERIADOS!$B$2:$B$194)</f>
        <v>2</v>
      </c>
      <c r="N3028" s="73" t="str">
        <f>CONCATENATE(HOUR(Tabela132[[#This Row],[DATA INICIO]]),":",MINUTE(Tabela132[[#This Row],[DATA INICIO]]))</f>
        <v>18:46</v>
      </c>
    </row>
    <row r="3029" spans="1:14" ht="102" hidden="1" x14ac:dyDescent="0.25">
      <c r="A3029" s="63" t="s">
        <v>1308</v>
      </c>
      <c r="B3029" s="64" t="s">
        <v>1554</v>
      </c>
      <c r="C3029" s="84"/>
      <c r="D3029" s="66" t="s">
        <v>1149</v>
      </c>
      <c r="E3029" s="67" t="s">
        <v>1149</v>
      </c>
      <c r="F3029" s="12" t="s">
        <v>115</v>
      </c>
      <c r="G3029" s="111"/>
      <c r="H3029" s="69">
        <v>42928.469444444447</v>
      </c>
      <c r="I3029" s="69">
        <v>42928.577777777777</v>
      </c>
      <c r="J3029" s="64" t="s">
        <v>1383</v>
      </c>
      <c r="K3029" s="70">
        <f t="shared" si="145"/>
        <v>0.10833333332993789</v>
      </c>
      <c r="L3029" s="71">
        <f t="shared" si="146"/>
        <v>0.10833333332993789</v>
      </c>
      <c r="M3029" s="72">
        <f>NETWORKDAYS.INTL(DATE(YEAR(H3029),MONTH(I3029),DAY(H3029)),DATE(YEAR(I3029),MONTH(I3029),DAY(I3029)),1,[1]LISTAFERIADOS!$B$2:$B$194)</f>
        <v>1</v>
      </c>
      <c r="N3029" s="73" t="str">
        <f>CONCATENATE(HOUR(Tabela132[[#This Row],[DATA INICIO]]),":",MINUTE(Tabela132[[#This Row],[DATA INICIO]]))</f>
        <v>11:16</v>
      </c>
    </row>
    <row r="3030" spans="1:14" ht="38.25" hidden="1" x14ac:dyDescent="0.25">
      <c r="A3030" s="63" t="s">
        <v>1308</v>
      </c>
      <c r="B3030" s="64" t="s">
        <v>1554</v>
      </c>
      <c r="C3030" s="84"/>
      <c r="D3030" s="66" t="s">
        <v>1182</v>
      </c>
      <c r="E3030" s="67" t="s">
        <v>1182</v>
      </c>
      <c r="F3030" s="68" t="s">
        <v>1182</v>
      </c>
      <c r="G3030" s="111"/>
      <c r="H3030" s="69">
        <v>42928.577777777777</v>
      </c>
      <c r="I3030" s="69">
        <v>42928.804166666669</v>
      </c>
      <c r="J3030" s="64" t="s">
        <v>1556</v>
      </c>
      <c r="K3030" s="70">
        <f t="shared" si="145"/>
        <v>0.22638888889196096</v>
      </c>
      <c r="L3030" s="71">
        <f t="shared" si="146"/>
        <v>0.22638888889196096</v>
      </c>
      <c r="M3030" s="72">
        <f>NETWORKDAYS.INTL(DATE(YEAR(H3030),MONTH(I3030),DAY(H3030)),DATE(YEAR(I3030),MONTH(I3030),DAY(I3030)),1,[1]LISTAFERIADOS!$B$2:$B$194)</f>
        <v>1</v>
      </c>
      <c r="N3030" s="73" t="str">
        <f>CONCATENATE(HOUR(Tabela132[[#This Row],[DATA INICIO]]),":",MINUTE(Tabela132[[#This Row],[DATA INICIO]]))</f>
        <v>13:52</v>
      </c>
    </row>
    <row r="3031" spans="1:14" ht="51" hidden="1" x14ac:dyDescent="0.25">
      <c r="A3031" s="63" t="s">
        <v>1308</v>
      </c>
      <c r="B3031" s="64" t="s">
        <v>1554</v>
      </c>
      <c r="C3031" s="84"/>
      <c r="D3031" s="66" t="s">
        <v>1167</v>
      </c>
      <c r="E3031" s="67" t="s">
        <v>1167</v>
      </c>
      <c r="F3031" s="68" t="s">
        <v>1167</v>
      </c>
      <c r="G3031" s="111"/>
      <c r="H3031" s="69">
        <v>42928.804166666669</v>
      </c>
      <c r="I3031" s="69">
        <v>42929.543055555558</v>
      </c>
      <c r="J3031" s="64" t="s">
        <v>46</v>
      </c>
      <c r="K3031" s="70">
        <f t="shared" si="145"/>
        <v>0.73888888888905058</v>
      </c>
      <c r="L3031" s="71">
        <f t="shared" si="146"/>
        <v>0.73888888888905058</v>
      </c>
      <c r="M3031" s="72">
        <f>NETWORKDAYS.INTL(DATE(YEAR(H3031),MONTH(I3031),DAY(H3031)),DATE(YEAR(I3031),MONTH(I3031),DAY(I3031)),1,[1]LISTAFERIADOS!$B$2:$B$194)</f>
        <v>2</v>
      </c>
      <c r="N3031" s="73" t="str">
        <f>CONCATENATE(HOUR(Tabela132[[#This Row],[DATA INICIO]]),":",MINUTE(Tabela132[[#This Row],[DATA INICIO]]))</f>
        <v>19:18</v>
      </c>
    </row>
    <row r="3032" spans="1:14" ht="51" hidden="1" x14ac:dyDescent="0.25">
      <c r="A3032" s="63" t="s">
        <v>1308</v>
      </c>
      <c r="B3032" s="64" t="s">
        <v>1554</v>
      </c>
      <c r="C3032" s="84"/>
      <c r="D3032" s="66" t="s">
        <v>1159</v>
      </c>
      <c r="E3032" s="67" t="s">
        <v>1159</v>
      </c>
      <c r="F3032" s="68" t="s">
        <v>1159</v>
      </c>
      <c r="G3032" s="111"/>
      <c r="H3032" s="69">
        <v>42929.543055555558</v>
      </c>
      <c r="I3032" s="69">
        <v>42929.604166666664</v>
      </c>
      <c r="J3032" s="64" t="s">
        <v>46</v>
      </c>
      <c r="K3032" s="70">
        <f t="shared" si="145"/>
        <v>6.1111111106583849E-2</v>
      </c>
      <c r="L3032" s="71">
        <f t="shared" si="146"/>
        <v>6.1111111106583849E-2</v>
      </c>
      <c r="M3032" s="72">
        <f>NETWORKDAYS.INTL(DATE(YEAR(H3032),MONTH(I3032),DAY(H3032)),DATE(YEAR(I3032),MONTH(I3032),DAY(I3032)),1,[1]LISTAFERIADOS!$B$2:$B$194)</f>
        <v>1</v>
      </c>
      <c r="N3032" s="73" t="str">
        <f>CONCATENATE(HOUR(Tabela132[[#This Row],[DATA INICIO]]),":",MINUTE(Tabela132[[#This Row],[DATA INICIO]]))</f>
        <v>13:2</v>
      </c>
    </row>
    <row r="3033" spans="1:14" ht="127.5" hidden="1" x14ac:dyDescent="0.25">
      <c r="A3033" s="63" t="s">
        <v>1308</v>
      </c>
      <c r="B3033" s="64" t="s">
        <v>1554</v>
      </c>
      <c r="C3033" s="84"/>
      <c r="D3033" s="66" t="s">
        <v>1161</v>
      </c>
      <c r="E3033" s="67" t="s">
        <v>1161</v>
      </c>
      <c r="F3033" s="68" t="s">
        <v>1161</v>
      </c>
      <c r="G3033" s="111"/>
      <c r="H3033" s="69">
        <v>42929.604166666664</v>
      </c>
      <c r="I3033" s="69">
        <v>42929.809027777781</v>
      </c>
      <c r="J3033" s="64" t="s">
        <v>160</v>
      </c>
      <c r="K3033" s="70">
        <f t="shared" si="145"/>
        <v>0.20486111111677019</v>
      </c>
      <c r="L3033" s="71">
        <f t="shared" si="146"/>
        <v>0.20486111111677019</v>
      </c>
      <c r="M3033" s="72">
        <f>NETWORKDAYS.INTL(DATE(YEAR(H3033),MONTH(I3033),DAY(H3033)),DATE(YEAR(I3033),MONTH(I3033),DAY(I3033)),1,[1]LISTAFERIADOS!$B$2:$B$194)</f>
        <v>1</v>
      </c>
      <c r="N3033" s="73" t="str">
        <f>CONCATENATE(HOUR(Tabela132[[#This Row],[DATA INICIO]]),":",MINUTE(Tabela132[[#This Row],[DATA INICIO]]))</f>
        <v>14:30</v>
      </c>
    </row>
    <row r="3034" spans="1:14" ht="63.75" hidden="1" x14ac:dyDescent="0.25">
      <c r="A3034" s="63" t="s">
        <v>1308</v>
      </c>
      <c r="B3034" s="64" t="s">
        <v>1554</v>
      </c>
      <c r="C3034" s="84"/>
      <c r="D3034" s="66" t="s">
        <v>1183</v>
      </c>
      <c r="E3034" s="67" t="s">
        <v>1183</v>
      </c>
      <c r="F3034" s="68" t="s">
        <v>1183</v>
      </c>
      <c r="G3034" s="111"/>
      <c r="H3034" s="69">
        <v>42929.809027777781</v>
      </c>
      <c r="I3034" s="69">
        <v>42934.490972222222</v>
      </c>
      <c r="J3034" s="64" t="s">
        <v>52</v>
      </c>
      <c r="K3034" s="70">
        <f t="shared" si="145"/>
        <v>4.6819444444408873</v>
      </c>
      <c r="L3034" s="71">
        <f t="shared" si="146"/>
        <v>4.6819444444408873</v>
      </c>
      <c r="M3034" s="72">
        <f>NETWORKDAYS.INTL(DATE(YEAR(H3034),MONTH(I3034),DAY(H3034)),DATE(YEAR(I3034),MONTH(I3034),DAY(I3034)),1,[1]LISTAFERIADOS!$B$2:$B$194)</f>
        <v>4</v>
      </c>
      <c r="N3034" s="73" t="str">
        <f>CONCATENATE(HOUR(Tabela132[[#This Row],[DATA INICIO]]),":",MINUTE(Tabela132[[#This Row],[DATA INICIO]]))</f>
        <v>19:25</v>
      </c>
    </row>
    <row r="3035" spans="1:14" ht="38.25" hidden="1" x14ac:dyDescent="0.25">
      <c r="A3035" s="63" t="s">
        <v>1308</v>
      </c>
      <c r="B3035" s="64" t="s">
        <v>1554</v>
      </c>
      <c r="C3035" s="84"/>
      <c r="D3035" s="66" t="s">
        <v>1164</v>
      </c>
      <c r="E3035" s="67" t="s">
        <v>1164</v>
      </c>
      <c r="F3035" s="68" t="s">
        <v>1164</v>
      </c>
      <c r="G3035" s="111"/>
      <c r="H3035" s="69">
        <v>42934.490972222222</v>
      </c>
      <c r="I3035" s="69">
        <v>42937.616666666669</v>
      </c>
      <c r="J3035" s="64" t="s">
        <v>1385</v>
      </c>
      <c r="K3035" s="70">
        <f t="shared" si="145"/>
        <v>3.1256944444467081</v>
      </c>
      <c r="L3035" s="71">
        <f t="shared" si="146"/>
        <v>3.1256944444467081</v>
      </c>
      <c r="M3035" s="72">
        <f>NETWORKDAYS.INTL(DATE(YEAR(H3035),MONTH(I3035),DAY(H3035)),DATE(YEAR(I3035),MONTH(I3035),DAY(I3035)),1,[1]LISTAFERIADOS!$B$2:$B$194)</f>
        <v>4</v>
      </c>
      <c r="N3035" s="73" t="str">
        <f>CONCATENATE(HOUR(Tabela132[[#This Row],[DATA INICIO]]),":",MINUTE(Tabela132[[#This Row],[DATA INICIO]]))</f>
        <v>11:47</v>
      </c>
    </row>
    <row r="3036" spans="1:14" ht="51" hidden="1" x14ac:dyDescent="0.25">
      <c r="A3036" s="63" t="s">
        <v>1308</v>
      </c>
      <c r="B3036" s="64" t="s">
        <v>1554</v>
      </c>
      <c r="C3036" s="84"/>
      <c r="D3036" s="66" t="s">
        <v>1300</v>
      </c>
      <c r="E3036" s="67" t="s">
        <v>1300</v>
      </c>
      <c r="F3036" s="12" t="s">
        <v>25</v>
      </c>
      <c r="G3036" s="111"/>
      <c r="H3036" s="69">
        <v>42937.616666666669</v>
      </c>
      <c r="I3036" s="69">
        <v>42940.71597222222</v>
      </c>
      <c r="J3036" s="64" t="s">
        <v>1482</v>
      </c>
      <c r="K3036" s="70">
        <f t="shared" si="145"/>
        <v>3.0993055555518367</v>
      </c>
      <c r="L3036" s="71">
        <f t="shared" si="146"/>
        <v>3.0993055555518367</v>
      </c>
      <c r="M3036" s="72">
        <f>NETWORKDAYS.INTL(DATE(YEAR(H3036),MONTH(I3036),DAY(H3036)),DATE(YEAR(I3036),MONTH(I3036),DAY(I3036)),1,[1]LISTAFERIADOS!$B$2:$B$194)</f>
        <v>2</v>
      </c>
      <c r="N3036" s="73" t="str">
        <f>CONCATENATE(HOUR(Tabela132[[#This Row],[DATA INICIO]]),":",MINUTE(Tabela132[[#This Row],[DATA INICIO]]))</f>
        <v>14:48</v>
      </c>
    </row>
    <row r="3037" spans="1:14" ht="76.5" hidden="1" x14ac:dyDescent="0.25">
      <c r="A3037" s="63" t="s">
        <v>1308</v>
      </c>
      <c r="B3037" s="64" t="s">
        <v>1554</v>
      </c>
      <c r="C3037" s="84"/>
      <c r="D3037" s="66" t="s">
        <v>1164</v>
      </c>
      <c r="E3037" s="67" t="s">
        <v>1164</v>
      </c>
      <c r="F3037" s="68" t="s">
        <v>1164</v>
      </c>
      <c r="G3037" s="111"/>
      <c r="H3037" s="69">
        <v>42940.71597222222</v>
      </c>
      <c r="I3037" s="69">
        <v>42940.724305555559</v>
      </c>
      <c r="J3037" s="64" t="s">
        <v>1483</v>
      </c>
      <c r="K3037" s="70">
        <f t="shared" si="145"/>
        <v>8.3333333386690356E-3</v>
      </c>
      <c r="L3037" s="71">
        <f t="shared" si="146"/>
        <v>8.3333333386690356E-3</v>
      </c>
      <c r="M3037" s="72">
        <f>NETWORKDAYS.INTL(DATE(YEAR(H3037),MONTH(I3037),DAY(H3037)),DATE(YEAR(I3037),MONTH(I3037),DAY(I3037)),1,[1]LISTAFERIADOS!$B$2:$B$194)</f>
        <v>1</v>
      </c>
      <c r="N3037" s="73" t="str">
        <f>CONCATENATE(HOUR(Tabela132[[#This Row],[DATA INICIO]]),":",MINUTE(Tabela132[[#This Row],[DATA INICIO]]))</f>
        <v>17:11</v>
      </c>
    </row>
    <row r="3038" spans="1:14" ht="102" hidden="1" x14ac:dyDescent="0.25">
      <c r="A3038" s="63" t="s">
        <v>1308</v>
      </c>
      <c r="B3038" s="64" t="s">
        <v>1554</v>
      </c>
      <c r="C3038" s="84"/>
      <c r="D3038" s="66" t="s">
        <v>1183</v>
      </c>
      <c r="E3038" s="67" t="s">
        <v>1183</v>
      </c>
      <c r="F3038" s="68" t="s">
        <v>1183</v>
      </c>
      <c r="G3038" s="111"/>
      <c r="H3038" s="69">
        <v>42940.724305555559</v>
      </c>
      <c r="I3038" s="69">
        <v>42944.704861111109</v>
      </c>
      <c r="J3038" s="64" t="s">
        <v>1557</v>
      </c>
      <c r="K3038" s="70">
        <f t="shared" si="145"/>
        <v>3.9805555555503815</v>
      </c>
      <c r="L3038" s="71">
        <f t="shared" si="146"/>
        <v>3.9805555555503815</v>
      </c>
      <c r="M3038" s="72">
        <f>NETWORKDAYS.INTL(DATE(YEAR(H3038),MONTH(I3038),DAY(H3038)),DATE(YEAR(I3038),MONTH(I3038),DAY(I3038)),1,[1]LISTAFERIADOS!$B$2:$B$194)</f>
        <v>5</v>
      </c>
      <c r="N3038" s="73" t="str">
        <f>CONCATENATE(HOUR(Tabela132[[#This Row],[DATA INICIO]]),":",MINUTE(Tabela132[[#This Row],[DATA INICIO]]))</f>
        <v>17:23</v>
      </c>
    </row>
    <row r="3039" spans="1:14" ht="38.25" hidden="1" x14ac:dyDescent="0.25">
      <c r="A3039" s="63" t="s">
        <v>1308</v>
      </c>
      <c r="B3039" s="64" t="s">
        <v>1554</v>
      </c>
      <c r="C3039" s="84"/>
      <c r="D3039" s="66" t="s">
        <v>1300</v>
      </c>
      <c r="E3039" s="67" t="s">
        <v>1300</v>
      </c>
      <c r="F3039" s="12" t="s">
        <v>25</v>
      </c>
      <c r="G3039" s="111"/>
      <c r="H3039" s="69">
        <v>42944.704861111109</v>
      </c>
      <c r="I3039" s="69">
        <v>42944.717361111114</v>
      </c>
      <c r="J3039" s="64" t="s">
        <v>154</v>
      </c>
      <c r="K3039" s="70">
        <f t="shared" si="145"/>
        <v>1.2500000004365575E-2</v>
      </c>
      <c r="L3039" s="71">
        <f t="shared" si="146"/>
        <v>1.2500000004365575E-2</v>
      </c>
      <c r="M3039" s="72">
        <f>NETWORKDAYS.INTL(DATE(YEAR(H3039),MONTH(I3039),DAY(H3039)),DATE(YEAR(I3039),MONTH(I3039),DAY(I3039)),1,[1]LISTAFERIADOS!$B$2:$B$194)</f>
        <v>1</v>
      </c>
      <c r="N3039" s="73" t="str">
        <f>CONCATENATE(HOUR(Tabela132[[#This Row],[DATA INICIO]]),":",MINUTE(Tabela132[[#This Row],[DATA INICIO]]))</f>
        <v>16:55</v>
      </c>
    </row>
    <row r="3040" spans="1:14" ht="38.25" hidden="1" x14ac:dyDescent="0.25">
      <c r="A3040" s="63" t="s">
        <v>1308</v>
      </c>
      <c r="B3040" s="64" t="s">
        <v>1554</v>
      </c>
      <c r="C3040" s="84"/>
      <c r="D3040" s="66" t="s">
        <v>1183</v>
      </c>
      <c r="E3040" s="67" t="s">
        <v>1183</v>
      </c>
      <c r="F3040" s="68" t="s">
        <v>1183</v>
      </c>
      <c r="G3040" s="111"/>
      <c r="H3040" s="69">
        <v>42944.717361111114</v>
      </c>
      <c r="I3040" s="69">
        <v>42946.712500000001</v>
      </c>
      <c r="J3040" s="64" t="s">
        <v>34</v>
      </c>
      <c r="K3040" s="70">
        <f t="shared" si="145"/>
        <v>1.9951388888875954</v>
      </c>
      <c r="L3040" s="71">
        <f t="shared" si="146"/>
        <v>1.9951388888875954</v>
      </c>
      <c r="M3040" s="72">
        <f>NETWORKDAYS.INTL(DATE(YEAR(H3040),MONTH(I3040),DAY(H3040)),DATE(YEAR(I3040),MONTH(I3040),DAY(I3040)),1,[1]LISTAFERIADOS!$B$2:$B$194)</f>
        <v>1</v>
      </c>
      <c r="N3040" s="73" t="str">
        <f>CONCATENATE(HOUR(Tabela132[[#This Row],[DATA INICIO]]),":",MINUTE(Tabela132[[#This Row],[DATA INICIO]]))</f>
        <v>17:13</v>
      </c>
    </row>
    <row r="3041" spans="1:14" ht="38.25" hidden="1" x14ac:dyDescent="0.25">
      <c r="A3041" s="63" t="s">
        <v>1308</v>
      </c>
      <c r="B3041" s="64" t="s">
        <v>1554</v>
      </c>
      <c r="C3041" s="84"/>
      <c r="D3041" s="66" t="s">
        <v>1164</v>
      </c>
      <c r="E3041" s="67" t="s">
        <v>1164</v>
      </c>
      <c r="F3041" s="68" t="s">
        <v>1164</v>
      </c>
      <c r="G3041" s="111"/>
      <c r="H3041" s="69">
        <v>42946.712500000001</v>
      </c>
      <c r="I3041" s="69">
        <v>42955.576388888891</v>
      </c>
      <c r="J3041" s="64" t="s">
        <v>1385</v>
      </c>
      <c r="K3041" s="70">
        <f t="shared" si="145"/>
        <v>8.8638888888890506</v>
      </c>
      <c r="L3041" s="71">
        <f t="shared" si="146"/>
        <v>8.8638888888890506</v>
      </c>
      <c r="M3041" s="72">
        <f>NETWORKDAYS.INTL(DATE(YEAR(H3041),MONTH(I3041),DAY(H3041)),DATE(YEAR(I3041),MONTH(I3041),DAY(I3041)),1,[1]LISTAFERIADOS!$B$2:$B$194)</f>
        <v>-16</v>
      </c>
      <c r="N3041" s="73" t="str">
        <f>CONCATENATE(HOUR(Tabela132[[#This Row],[DATA INICIO]]),":",MINUTE(Tabela132[[#This Row],[DATA INICIO]]))</f>
        <v>17:6</v>
      </c>
    </row>
    <row r="3042" spans="1:14" ht="38.25" hidden="1" x14ac:dyDescent="0.25">
      <c r="A3042" s="63" t="s">
        <v>1308</v>
      </c>
      <c r="B3042" s="64" t="s">
        <v>1554</v>
      </c>
      <c r="C3042" s="84"/>
      <c r="D3042" s="66" t="s">
        <v>1161</v>
      </c>
      <c r="E3042" s="67" t="s">
        <v>1161</v>
      </c>
      <c r="F3042" s="68" t="s">
        <v>1161</v>
      </c>
      <c r="G3042" s="111"/>
      <c r="H3042" s="69">
        <v>42955.576388888891</v>
      </c>
      <c r="I3042" s="69">
        <v>42956.574999999997</v>
      </c>
      <c r="J3042" s="64" t="s">
        <v>156</v>
      </c>
      <c r="K3042" s="70">
        <f t="shared" si="145"/>
        <v>0.99861111110658385</v>
      </c>
      <c r="L3042" s="71">
        <f t="shared" si="146"/>
        <v>0.99861111110658385</v>
      </c>
      <c r="M3042" s="72">
        <f>NETWORKDAYS.INTL(DATE(YEAR(H3042),MONTH(I3042),DAY(H3042)),DATE(YEAR(I3042),MONTH(I3042),DAY(I3042)),1,[1]LISTAFERIADOS!$B$2:$B$194)</f>
        <v>2</v>
      </c>
      <c r="N3042" s="73" t="str">
        <f>CONCATENATE(HOUR(Tabela132[[#This Row],[DATA INICIO]]),":",MINUTE(Tabela132[[#This Row],[DATA INICIO]]))</f>
        <v>13:50</v>
      </c>
    </row>
    <row r="3043" spans="1:14" ht="38.25" hidden="1" x14ac:dyDescent="0.25">
      <c r="A3043" s="63" t="s">
        <v>1308</v>
      </c>
      <c r="B3043" s="64" t="s">
        <v>1554</v>
      </c>
      <c r="C3043" s="84"/>
      <c r="D3043" s="66" t="s">
        <v>1300</v>
      </c>
      <c r="E3043" s="67" t="s">
        <v>1300</v>
      </c>
      <c r="F3043" s="12" t="s">
        <v>25</v>
      </c>
      <c r="G3043" s="111"/>
      <c r="H3043" s="69">
        <v>42956.574999999997</v>
      </c>
      <c r="I3043" s="69">
        <v>42957.473611111112</v>
      </c>
      <c r="J3043" s="64" t="s">
        <v>156</v>
      </c>
      <c r="K3043" s="70">
        <f t="shared" si="145"/>
        <v>0.898611111115315</v>
      </c>
      <c r="L3043" s="71">
        <f t="shared" si="146"/>
        <v>0.898611111115315</v>
      </c>
      <c r="M3043" s="72">
        <f>NETWORKDAYS.INTL(DATE(YEAR(H3043),MONTH(I3043),DAY(H3043)),DATE(YEAR(I3043),MONTH(I3043),DAY(I3043)),1,[1]LISTAFERIADOS!$B$2:$B$194)</f>
        <v>2</v>
      </c>
      <c r="N3043" s="73" t="str">
        <f>CONCATENATE(HOUR(Tabela132[[#This Row],[DATA INICIO]]),":",MINUTE(Tabela132[[#This Row],[DATA INICIO]]))</f>
        <v>13:48</v>
      </c>
    </row>
    <row r="3044" spans="1:14" ht="38.25" hidden="1" x14ac:dyDescent="0.25">
      <c r="A3044" s="63" t="s">
        <v>1308</v>
      </c>
      <c r="B3044" s="64" t="s">
        <v>1554</v>
      </c>
      <c r="C3044" s="84"/>
      <c r="D3044" s="66" t="s">
        <v>1558</v>
      </c>
      <c r="E3044" s="67" t="s">
        <v>1558</v>
      </c>
      <c r="F3044" s="68" t="s">
        <v>1558</v>
      </c>
      <c r="G3044" s="111"/>
      <c r="H3044" s="69">
        <v>42957.473611111112</v>
      </c>
      <c r="I3044" s="69">
        <v>42976.666666666664</v>
      </c>
      <c r="J3044" s="64" t="s">
        <v>32</v>
      </c>
      <c r="K3044" s="70">
        <f t="shared" si="145"/>
        <v>19.193055555551837</v>
      </c>
      <c r="L3044" s="71">
        <f t="shared" si="146"/>
        <v>19.193055555551837</v>
      </c>
      <c r="M3044" s="72">
        <f>NETWORKDAYS.INTL(DATE(YEAR(H3044),MONTH(I3044),DAY(H3044)),DATE(YEAR(I3044),MONTH(I3044),DAY(I3044)),1,[1]LISTAFERIADOS!$B$2:$B$194)</f>
        <v>13</v>
      </c>
      <c r="N3044" s="73" t="str">
        <f>CONCATENATE(HOUR(Tabela132[[#This Row],[DATA INICIO]]),":",MINUTE(Tabela132[[#This Row],[DATA INICIO]]))</f>
        <v>11:22</v>
      </c>
    </row>
    <row r="3045" spans="1:14" ht="38.25" hidden="1" x14ac:dyDescent="0.25">
      <c r="A3045" s="63" t="s">
        <v>1308</v>
      </c>
      <c r="B3045" s="64" t="s">
        <v>1554</v>
      </c>
      <c r="C3045" s="84"/>
      <c r="D3045" s="66" t="s">
        <v>1300</v>
      </c>
      <c r="E3045" s="67" t="s">
        <v>1300</v>
      </c>
      <c r="F3045" s="12" t="s">
        <v>25</v>
      </c>
      <c r="G3045" s="111"/>
      <c r="H3045" s="69">
        <v>42976.666666666664</v>
      </c>
      <c r="I3045" s="69">
        <v>42978.789583333331</v>
      </c>
      <c r="J3045" s="64" t="s">
        <v>1559</v>
      </c>
      <c r="K3045" s="70">
        <f t="shared" si="145"/>
        <v>2.1229166666671517</v>
      </c>
      <c r="L3045" s="71">
        <f t="shared" si="146"/>
        <v>2.1229166666671517</v>
      </c>
      <c r="M3045" s="72">
        <f>NETWORKDAYS.INTL(DATE(YEAR(H3045),MONTH(I3045),DAY(H3045)),DATE(YEAR(I3045),MONTH(I3045),DAY(I3045)),1,[1]LISTAFERIADOS!$B$2:$B$194)</f>
        <v>3</v>
      </c>
      <c r="N3045" s="73" t="str">
        <f>CONCATENATE(HOUR(Tabela132[[#This Row],[DATA INICIO]]),":",MINUTE(Tabela132[[#This Row],[DATA INICIO]]))</f>
        <v>16:0</v>
      </c>
    </row>
    <row r="3046" spans="1:14" ht="140.25" hidden="1" x14ac:dyDescent="0.25">
      <c r="A3046" s="63" t="s">
        <v>1308</v>
      </c>
      <c r="B3046" s="64" t="s">
        <v>1554</v>
      </c>
      <c r="C3046" s="84"/>
      <c r="D3046" s="66" t="s">
        <v>1164</v>
      </c>
      <c r="E3046" s="67" t="s">
        <v>1164</v>
      </c>
      <c r="F3046" s="68" t="s">
        <v>1164</v>
      </c>
      <c r="G3046" s="111"/>
      <c r="H3046" s="69">
        <v>42978.789583333331</v>
      </c>
      <c r="I3046" s="69">
        <v>42979.642361111109</v>
      </c>
      <c r="J3046" s="64" t="s">
        <v>1560</v>
      </c>
      <c r="K3046" s="70">
        <f t="shared" si="145"/>
        <v>0.85277777777810115</v>
      </c>
      <c r="L3046" s="71">
        <f t="shared" si="146"/>
        <v>0.85277777777810115</v>
      </c>
      <c r="M3046" s="72">
        <f>NETWORKDAYS.INTL(DATE(YEAR(H3046),MONTH(I3046),DAY(H3046)),DATE(YEAR(I3046),MONTH(I3046),DAY(I3046)),1,[1]LISTAFERIADOS!$B$2:$B$194)</f>
        <v>-19</v>
      </c>
      <c r="N3046" s="73" t="str">
        <f>CONCATENATE(HOUR(Tabela132[[#This Row],[DATA INICIO]]),":",MINUTE(Tabela132[[#This Row],[DATA INICIO]]))</f>
        <v>18:57</v>
      </c>
    </row>
    <row r="3047" spans="1:14" ht="63.75" hidden="1" x14ac:dyDescent="0.25">
      <c r="A3047" s="63" t="s">
        <v>1308</v>
      </c>
      <c r="B3047" s="64" t="s">
        <v>1554</v>
      </c>
      <c r="C3047" s="84"/>
      <c r="D3047" s="66" t="s">
        <v>1183</v>
      </c>
      <c r="E3047" s="67" t="s">
        <v>1183</v>
      </c>
      <c r="F3047" s="68" t="s">
        <v>1183</v>
      </c>
      <c r="G3047" s="111"/>
      <c r="H3047" s="69">
        <v>42979.642361111109</v>
      </c>
      <c r="I3047" s="69">
        <v>42982.635416666664</v>
      </c>
      <c r="J3047" s="64" t="s">
        <v>1561</v>
      </c>
      <c r="K3047" s="70">
        <f t="shared" si="145"/>
        <v>2.9930555555547471</v>
      </c>
      <c r="L3047" s="71">
        <f t="shared" si="146"/>
        <v>2.9930555555547471</v>
      </c>
      <c r="M3047" s="72">
        <f>NETWORKDAYS.INTL(DATE(YEAR(H3047),MONTH(I3047),DAY(H3047)),DATE(YEAR(I3047),MONTH(I3047),DAY(I3047)),1,[1]LISTAFERIADOS!$B$2:$B$194)</f>
        <v>2</v>
      </c>
      <c r="N3047" s="73" t="str">
        <f>CONCATENATE(HOUR(Tabela132[[#This Row],[DATA INICIO]]),":",MINUTE(Tabela132[[#This Row],[DATA INICIO]]))</f>
        <v>15:25</v>
      </c>
    </row>
    <row r="3048" spans="1:14" ht="38.25" hidden="1" x14ac:dyDescent="0.25">
      <c r="A3048" s="63" t="s">
        <v>1308</v>
      </c>
      <c r="B3048" s="64" t="s">
        <v>1554</v>
      </c>
      <c r="C3048" s="84"/>
      <c r="D3048" s="66" t="s">
        <v>1161</v>
      </c>
      <c r="E3048" s="67" t="s">
        <v>1161</v>
      </c>
      <c r="F3048" s="68" t="s">
        <v>1161</v>
      </c>
      <c r="G3048" s="111"/>
      <c r="H3048" s="69">
        <v>42982.635416666664</v>
      </c>
      <c r="I3048" s="69">
        <v>42983.677777777775</v>
      </c>
      <c r="J3048" s="64" t="s">
        <v>1562</v>
      </c>
      <c r="K3048" s="70">
        <f t="shared" si="145"/>
        <v>1.0423611111109494</v>
      </c>
      <c r="L3048" s="71">
        <f t="shared" si="146"/>
        <v>1.0423611111109494</v>
      </c>
      <c r="M3048" s="72">
        <f>NETWORKDAYS.INTL(DATE(YEAR(H3048),MONTH(I3048),DAY(H3048)),DATE(YEAR(I3048),MONTH(I3048),DAY(I3048)),1,[1]LISTAFERIADOS!$B$2:$B$194)</f>
        <v>2</v>
      </c>
      <c r="N3048" s="73" t="str">
        <f>CONCATENATE(HOUR(Tabela132[[#This Row],[DATA INICIO]]),":",MINUTE(Tabela132[[#This Row],[DATA INICIO]]))</f>
        <v>15:15</v>
      </c>
    </row>
    <row r="3049" spans="1:14" ht="127.5" hidden="1" x14ac:dyDescent="0.25">
      <c r="A3049" s="63" t="s">
        <v>1308</v>
      </c>
      <c r="B3049" s="64" t="s">
        <v>1554</v>
      </c>
      <c r="C3049" s="84"/>
      <c r="D3049" s="66" t="s">
        <v>1157</v>
      </c>
      <c r="E3049" s="67" t="s">
        <v>1157</v>
      </c>
      <c r="F3049" s="68" t="s">
        <v>1157</v>
      </c>
      <c r="G3049" s="111"/>
      <c r="H3049" s="69">
        <v>42983.677777777775</v>
      </c>
      <c r="I3049" s="69">
        <v>42983.750694444447</v>
      </c>
      <c r="J3049" s="64" t="s">
        <v>1563</v>
      </c>
      <c r="K3049" s="70">
        <f t="shared" si="145"/>
        <v>7.2916666671517305E-2</v>
      </c>
      <c r="L3049" s="71">
        <f t="shared" si="146"/>
        <v>7.2916666671517305E-2</v>
      </c>
      <c r="M3049" s="72">
        <f>NETWORKDAYS.INTL(DATE(YEAR(H3049),MONTH(I3049),DAY(H3049)),DATE(YEAR(I3049),MONTH(I3049),DAY(I3049)),1,[1]LISTAFERIADOS!$B$2:$B$194)</f>
        <v>1</v>
      </c>
      <c r="N3049" s="73" t="str">
        <f>CONCATENATE(HOUR(Tabela132[[#This Row],[DATA INICIO]]),":",MINUTE(Tabela132[[#This Row],[DATA INICIO]]))</f>
        <v>16:16</v>
      </c>
    </row>
    <row r="3050" spans="1:14" ht="76.5" hidden="1" x14ac:dyDescent="0.25">
      <c r="A3050" s="63" t="s">
        <v>1308</v>
      </c>
      <c r="B3050" s="64" t="s">
        <v>1554</v>
      </c>
      <c r="C3050" s="84"/>
      <c r="D3050" s="66" t="s">
        <v>1167</v>
      </c>
      <c r="E3050" s="67" t="s">
        <v>1167</v>
      </c>
      <c r="F3050" s="68" t="s">
        <v>1167</v>
      </c>
      <c r="G3050" s="111"/>
      <c r="H3050" s="69">
        <v>42983.750694444447</v>
      </c>
      <c r="I3050" s="69">
        <v>42984.550694444442</v>
      </c>
      <c r="J3050" s="64" t="s">
        <v>1564</v>
      </c>
      <c r="K3050" s="70">
        <f t="shared" si="145"/>
        <v>0.79999999999563443</v>
      </c>
      <c r="L3050" s="71">
        <f t="shared" si="146"/>
        <v>0.79999999999563443</v>
      </c>
      <c r="M3050" s="72">
        <f>NETWORKDAYS.INTL(DATE(YEAR(H3050),MONTH(I3050),DAY(H3050)),DATE(YEAR(I3050),MONTH(I3050),DAY(I3050)),1,[1]LISTAFERIADOS!$B$2:$B$194)</f>
        <v>2</v>
      </c>
      <c r="N3050" s="73" t="str">
        <f>CONCATENATE(HOUR(Tabela132[[#This Row],[DATA INICIO]]),":",MINUTE(Tabela132[[#This Row],[DATA INICIO]]))</f>
        <v>18:1</v>
      </c>
    </row>
    <row r="3051" spans="1:14" ht="153" hidden="1" x14ac:dyDescent="0.25">
      <c r="A3051" s="63" t="s">
        <v>1308</v>
      </c>
      <c r="B3051" s="64" t="s">
        <v>1554</v>
      </c>
      <c r="C3051" s="84"/>
      <c r="D3051" s="66" t="s">
        <v>1156</v>
      </c>
      <c r="E3051" s="67" t="s">
        <v>1156</v>
      </c>
      <c r="F3051" s="68" t="s">
        <v>1156</v>
      </c>
      <c r="G3051" s="111"/>
      <c r="H3051" s="69">
        <v>42984.550694444442</v>
      </c>
      <c r="I3051" s="69">
        <v>42984.661111111112</v>
      </c>
      <c r="J3051" s="64" t="s">
        <v>1565</v>
      </c>
      <c r="K3051" s="70">
        <f t="shared" si="145"/>
        <v>0.11041666667006211</v>
      </c>
      <c r="L3051" s="71">
        <f t="shared" si="146"/>
        <v>0.11041666667006211</v>
      </c>
      <c r="M3051" s="72">
        <f>NETWORKDAYS.INTL(DATE(YEAR(H3051),MONTH(I3051),DAY(H3051)),DATE(YEAR(I3051),MONTH(I3051),DAY(I3051)),1,[1]LISTAFERIADOS!$B$2:$B$194)</f>
        <v>1</v>
      </c>
      <c r="N3051" s="73" t="str">
        <f>CONCATENATE(HOUR(Tabela132[[#This Row],[DATA INICIO]]),":",MINUTE(Tabela132[[#This Row],[DATA INICIO]]))</f>
        <v>13:13</v>
      </c>
    </row>
    <row r="3052" spans="1:14" ht="89.25" hidden="1" x14ac:dyDescent="0.25">
      <c r="A3052" s="63" t="s">
        <v>1308</v>
      </c>
      <c r="B3052" s="64" t="s">
        <v>1554</v>
      </c>
      <c r="C3052" s="84"/>
      <c r="D3052" s="66" t="s">
        <v>1161</v>
      </c>
      <c r="E3052" s="67" t="s">
        <v>1161</v>
      </c>
      <c r="F3052" s="68" t="s">
        <v>1161</v>
      </c>
      <c r="G3052" s="111"/>
      <c r="H3052" s="69">
        <v>42984.661111111112</v>
      </c>
      <c r="I3052" s="69">
        <v>42984.832638888889</v>
      </c>
      <c r="J3052" s="64" t="s">
        <v>1566</v>
      </c>
      <c r="K3052" s="70">
        <f t="shared" si="145"/>
        <v>0.17152777777664596</v>
      </c>
      <c r="L3052" s="71">
        <f t="shared" si="146"/>
        <v>0.17152777777664596</v>
      </c>
      <c r="M3052" s="72">
        <f>NETWORKDAYS.INTL(DATE(YEAR(H3052),MONTH(I3052),DAY(H3052)),DATE(YEAR(I3052),MONTH(I3052),DAY(I3052)),1,[1]LISTAFERIADOS!$B$2:$B$194)</f>
        <v>1</v>
      </c>
      <c r="N3052" s="73" t="str">
        <f>CONCATENATE(HOUR(Tabela132[[#This Row],[DATA INICIO]]),":",MINUTE(Tabela132[[#This Row],[DATA INICIO]]))</f>
        <v>15:52</v>
      </c>
    </row>
    <row r="3053" spans="1:14" ht="102" hidden="1" x14ac:dyDescent="0.25">
      <c r="A3053" s="63" t="s">
        <v>1308</v>
      </c>
      <c r="B3053" s="64" t="s">
        <v>1554</v>
      </c>
      <c r="C3053" s="84"/>
      <c r="D3053" s="66" t="s">
        <v>1183</v>
      </c>
      <c r="E3053" s="67" t="s">
        <v>1183</v>
      </c>
      <c r="F3053" s="68" t="s">
        <v>1183</v>
      </c>
      <c r="G3053" s="111"/>
      <c r="H3053" s="69">
        <v>42984.832638888889</v>
      </c>
      <c r="I3053" s="69">
        <v>42991.498611111114</v>
      </c>
      <c r="J3053" s="64" t="s">
        <v>1567</v>
      </c>
      <c r="K3053" s="70">
        <f t="shared" si="145"/>
        <v>6.6659722222248092</v>
      </c>
      <c r="L3053" s="71">
        <f t="shared" si="146"/>
        <v>6.6659722222248092</v>
      </c>
      <c r="M3053" s="72">
        <f>NETWORKDAYS.INTL(DATE(YEAR(H3053),MONTH(I3053),DAY(H3053)),DATE(YEAR(I3053),MONTH(I3053),DAY(I3053)),1,[1]LISTAFERIADOS!$B$2:$B$194)</f>
        <v>4</v>
      </c>
      <c r="N3053" s="73" t="str">
        <f>CONCATENATE(HOUR(Tabela132[[#This Row],[DATA INICIO]]),":",MINUTE(Tabela132[[#This Row],[DATA INICIO]]))</f>
        <v>19:59</v>
      </c>
    </row>
    <row r="3054" spans="1:14" ht="63.75" hidden="1" x14ac:dyDescent="0.25">
      <c r="A3054" s="63" t="s">
        <v>1308</v>
      </c>
      <c r="B3054" s="64" t="s">
        <v>1554</v>
      </c>
      <c r="C3054" s="84"/>
      <c r="D3054" s="66" t="s">
        <v>1164</v>
      </c>
      <c r="E3054" s="67" t="s">
        <v>1164</v>
      </c>
      <c r="F3054" s="68" t="s">
        <v>1164</v>
      </c>
      <c r="G3054" s="111"/>
      <c r="H3054" s="69">
        <v>42991.498611111114</v>
      </c>
      <c r="I3054" s="69">
        <v>42993.606944444444</v>
      </c>
      <c r="J3054" s="64" t="s">
        <v>1550</v>
      </c>
      <c r="K3054" s="70">
        <f t="shared" ref="K3054:K3060" si="147">IF(OR(H3054="-",I3054="-"),0,I3054-H3054)</f>
        <v>2.1083333333299379</v>
      </c>
      <c r="L3054" s="71">
        <f t="shared" ref="L3054:L3060" si="148">K3054</f>
        <v>2.1083333333299379</v>
      </c>
      <c r="M3054" s="72">
        <f>NETWORKDAYS.INTL(DATE(YEAR(H3054),MONTH(I3054),DAY(H3054)),DATE(YEAR(I3054),MONTH(I3054),DAY(I3054)),1,[1]LISTAFERIADOS!$B$2:$B$194)</f>
        <v>3</v>
      </c>
      <c r="N3054" s="73" t="str">
        <f>CONCATENATE(HOUR(Tabela132[[#This Row],[DATA INICIO]]),":",MINUTE(Tabela132[[#This Row],[DATA INICIO]]))</f>
        <v>11:58</v>
      </c>
    </row>
    <row r="3055" spans="1:14" ht="38.25" hidden="1" x14ac:dyDescent="0.25">
      <c r="A3055" s="63" t="s">
        <v>1308</v>
      </c>
      <c r="B3055" s="64" t="s">
        <v>1554</v>
      </c>
      <c r="C3055" s="84"/>
      <c r="D3055" s="66" t="s">
        <v>1161</v>
      </c>
      <c r="E3055" s="67" t="s">
        <v>1161</v>
      </c>
      <c r="F3055" s="68" t="s">
        <v>1161</v>
      </c>
      <c r="G3055" s="111"/>
      <c r="H3055" s="69">
        <v>42993.606944444444</v>
      </c>
      <c r="I3055" s="69">
        <v>42993.758333333331</v>
      </c>
      <c r="J3055" s="64" t="s">
        <v>1568</v>
      </c>
      <c r="K3055" s="70">
        <f t="shared" si="147"/>
        <v>0.15138888888759539</v>
      </c>
      <c r="L3055" s="71">
        <f t="shared" si="148"/>
        <v>0.15138888888759539</v>
      </c>
      <c r="M3055" s="72">
        <f>NETWORKDAYS.INTL(DATE(YEAR(H3055),MONTH(I3055),DAY(H3055)),DATE(YEAR(I3055),MONTH(I3055),DAY(I3055)),1,[1]LISTAFERIADOS!$B$2:$B$194)</f>
        <v>1</v>
      </c>
      <c r="N3055" s="73" t="str">
        <f>CONCATENATE(HOUR(Tabela132[[#This Row],[DATA INICIO]]),":",MINUTE(Tabela132[[#This Row],[DATA INICIO]]))</f>
        <v>14:34</v>
      </c>
    </row>
    <row r="3056" spans="1:14" ht="76.5" hidden="1" x14ac:dyDescent="0.25">
      <c r="A3056" s="63" t="s">
        <v>1308</v>
      </c>
      <c r="B3056" s="64" t="s">
        <v>1554</v>
      </c>
      <c r="C3056" s="84"/>
      <c r="D3056" s="66" t="s">
        <v>1156</v>
      </c>
      <c r="E3056" s="67" t="s">
        <v>1156</v>
      </c>
      <c r="F3056" s="68" t="s">
        <v>1156</v>
      </c>
      <c r="G3056" s="111"/>
      <c r="H3056" s="69">
        <v>42993.758333333331</v>
      </c>
      <c r="I3056" s="69">
        <v>42993.767361111109</v>
      </c>
      <c r="J3056" s="64" t="s">
        <v>1569</v>
      </c>
      <c r="K3056" s="70">
        <f t="shared" si="147"/>
        <v>9.0277777781011537E-3</v>
      </c>
      <c r="L3056" s="71">
        <f t="shared" si="148"/>
        <v>9.0277777781011537E-3</v>
      </c>
      <c r="M3056" s="72">
        <f>NETWORKDAYS.INTL(DATE(YEAR(H3056),MONTH(I3056),DAY(H3056)),DATE(YEAR(I3056),MONTH(I3056),DAY(I3056)),1,[1]LISTAFERIADOS!$B$2:$B$194)</f>
        <v>1</v>
      </c>
      <c r="N3056" s="73" t="str">
        <f>CONCATENATE(HOUR(Tabela132[[#This Row],[DATA INICIO]]),":",MINUTE(Tabela132[[#This Row],[DATA INICIO]]))</f>
        <v>18:12</v>
      </c>
    </row>
    <row r="3057" spans="1:14" ht="38.25" hidden="1" x14ac:dyDescent="0.25">
      <c r="A3057" s="63" t="s">
        <v>1308</v>
      </c>
      <c r="B3057" s="64" t="s">
        <v>1554</v>
      </c>
      <c r="C3057" s="84"/>
      <c r="D3057" s="66" t="s">
        <v>1166</v>
      </c>
      <c r="E3057" s="67" t="s">
        <v>1166</v>
      </c>
      <c r="F3057" s="68" t="s">
        <v>1166</v>
      </c>
      <c r="G3057" s="111"/>
      <c r="H3057" s="69">
        <v>42993.767361111109</v>
      </c>
      <c r="I3057" s="69">
        <v>42996.828472222223</v>
      </c>
      <c r="J3057" s="64" t="s">
        <v>294</v>
      </c>
      <c r="K3057" s="70">
        <f t="shared" si="147"/>
        <v>3.0611111111138598</v>
      </c>
      <c r="L3057" s="71">
        <f t="shared" si="148"/>
        <v>3.0611111111138598</v>
      </c>
      <c r="M3057" s="72">
        <f>NETWORKDAYS.INTL(DATE(YEAR(H3057),MONTH(I3057),DAY(H3057)),DATE(YEAR(I3057),MONTH(I3057),DAY(I3057)),1,[1]LISTAFERIADOS!$B$2:$B$194)</f>
        <v>2</v>
      </c>
      <c r="N3057" s="73" t="str">
        <f>CONCATENATE(HOUR(Tabela132[[#This Row],[DATA INICIO]]),":",MINUTE(Tabela132[[#This Row],[DATA INICIO]]))</f>
        <v>18:25</v>
      </c>
    </row>
    <row r="3058" spans="1:14" ht="38.25" hidden="1" x14ac:dyDescent="0.25">
      <c r="A3058" s="63" t="s">
        <v>1308</v>
      </c>
      <c r="B3058" s="64" t="s">
        <v>1554</v>
      </c>
      <c r="C3058" s="84"/>
      <c r="D3058" s="66" t="s">
        <v>1155</v>
      </c>
      <c r="E3058" s="67" t="s">
        <v>1155</v>
      </c>
      <c r="F3058" s="68" t="s">
        <v>1155</v>
      </c>
      <c r="G3058" s="111"/>
      <c r="H3058" s="69">
        <v>42996.828472222223</v>
      </c>
      <c r="I3058" s="69">
        <v>42997.770138888889</v>
      </c>
      <c r="J3058" s="64" t="s">
        <v>167</v>
      </c>
      <c r="K3058" s="70">
        <f t="shared" si="147"/>
        <v>0.94166666666569654</v>
      </c>
      <c r="L3058" s="71">
        <f t="shared" si="148"/>
        <v>0.94166666666569654</v>
      </c>
      <c r="M3058" s="72">
        <f>NETWORKDAYS.INTL(DATE(YEAR(H3058),MONTH(I3058),DAY(H3058)),DATE(YEAR(I3058),MONTH(I3058),DAY(I3058)),1,[1]LISTAFERIADOS!$B$2:$B$194)</f>
        <v>2</v>
      </c>
      <c r="N3058" s="73" t="str">
        <f>CONCATENATE(HOUR(Tabela132[[#This Row],[DATA INICIO]]),":",MINUTE(Tabela132[[#This Row],[DATA INICIO]]))</f>
        <v>19:53</v>
      </c>
    </row>
    <row r="3059" spans="1:14" ht="38.25" hidden="1" x14ac:dyDescent="0.25">
      <c r="A3059" s="63" t="s">
        <v>1308</v>
      </c>
      <c r="B3059" s="64" t="s">
        <v>1554</v>
      </c>
      <c r="C3059" s="84"/>
      <c r="D3059" s="66" t="s">
        <v>1167</v>
      </c>
      <c r="E3059" s="67" t="s">
        <v>1167</v>
      </c>
      <c r="F3059" s="68" t="s">
        <v>1167</v>
      </c>
      <c r="G3059" s="111"/>
      <c r="H3059" s="69">
        <v>42997.770138888889</v>
      </c>
      <c r="I3059" s="69">
        <v>42998.515277777777</v>
      </c>
      <c r="J3059" s="64" t="s">
        <v>75</v>
      </c>
      <c r="K3059" s="70">
        <f t="shared" si="147"/>
        <v>0.74513888888759539</v>
      </c>
      <c r="L3059" s="71">
        <f t="shared" si="148"/>
        <v>0.74513888888759539</v>
      </c>
      <c r="M3059" s="72">
        <f>NETWORKDAYS.INTL(DATE(YEAR(H3059),MONTH(I3059),DAY(H3059)),DATE(YEAR(I3059),MONTH(I3059),DAY(I3059)),1,[1]LISTAFERIADOS!$B$2:$B$194)</f>
        <v>2</v>
      </c>
      <c r="N3059" s="73" t="str">
        <f>CONCATENATE(HOUR(Tabela132[[#This Row],[DATA INICIO]]),":",MINUTE(Tabela132[[#This Row],[DATA INICIO]]))</f>
        <v>18:29</v>
      </c>
    </row>
    <row r="3060" spans="1:14" ht="38.25" hidden="1" x14ac:dyDescent="0.25">
      <c r="A3060" s="63" t="s">
        <v>1308</v>
      </c>
      <c r="B3060" s="64" t="s">
        <v>1554</v>
      </c>
      <c r="C3060" s="84"/>
      <c r="D3060" s="66" t="s">
        <v>1171</v>
      </c>
      <c r="E3060" s="67" t="s">
        <v>1171</v>
      </c>
      <c r="F3060" s="68" t="s">
        <v>1171</v>
      </c>
      <c r="G3060" s="111"/>
      <c r="H3060" s="69">
        <v>42998.515277777777</v>
      </c>
      <c r="I3060" s="69">
        <v>42998.749305555553</v>
      </c>
      <c r="J3060" s="64" t="s">
        <v>299</v>
      </c>
      <c r="K3060" s="70">
        <f t="shared" si="147"/>
        <v>0.23402777777664596</v>
      </c>
      <c r="L3060" s="71">
        <f t="shared" si="148"/>
        <v>0.23402777777664596</v>
      </c>
      <c r="M3060" s="72">
        <f>NETWORKDAYS.INTL(DATE(YEAR(H3060),MONTH(I3060),DAY(H3060)),DATE(YEAR(I3060),MONTH(I3060),DAY(I3060)),1,[1]LISTAFERIADOS!$B$2:$B$194)</f>
        <v>1</v>
      </c>
      <c r="N3060" s="73" t="str">
        <f>CONCATENATE(HOUR(Tabela132[[#This Row],[DATA INICIO]]),":",MINUTE(Tabela132[[#This Row],[DATA INICIO]]))</f>
        <v>12:22</v>
      </c>
    </row>
    <row r="3061" spans="1:14" ht="38.25" hidden="1" x14ac:dyDescent="0.25">
      <c r="A3061" s="63" t="s">
        <v>1308</v>
      </c>
      <c r="B3061" s="64" t="s">
        <v>1570</v>
      </c>
      <c r="C3061" s="84"/>
      <c r="D3061" s="66" t="s">
        <v>1571</v>
      </c>
      <c r="E3061" s="67" t="s">
        <v>1571</v>
      </c>
      <c r="F3061" s="68" t="s">
        <v>1571</v>
      </c>
      <c r="G3061" s="112"/>
      <c r="H3061" s="69" t="s">
        <v>20</v>
      </c>
      <c r="I3061" s="69">
        <v>42887.463194444441</v>
      </c>
      <c r="J3061" s="64" t="s">
        <v>20</v>
      </c>
      <c r="K3061" s="70">
        <f t="shared" ref="K3061:K3080" si="149">IF(OR(H3061="-",I3061="-"),0,I3061-H3061)</f>
        <v>0</v>
      </c>
      <c r="L3061" s="71">
        <f t="shared" ref="L3061:L3080" si="150">K3061</f>
        <v>0</v>
      </c>
      <c r="M3061" s="72" t="e">
        <f>NETWORKDAYS.INTL(DATE(YEAR(H3061),MONTH(I3061),DAY(H3061)),DATE(YEAR(I3061),MONTH(I3061),DAY(I3061)),1,[1]LISTAFERIADOS!$B$2:$B$194)</f>
        <v>#VALUE!</v>
      </c>
      <c r="N3061" s="73" t="e">
        <f>CONCATENATE(HOUR(Tabela132[[#This Row],[DATA INICIO]]),":",MINUTE(Tabela132[[#This Row],[DATA INICIO]]))</f>
        <v>#VALUE!</v>
      </c>
    </row>
    <row r="3062" spans="1:14" ht="127.5" hidden="1" x14ac:dyDescent="0.25">
      <c r="A3062" s="63" t="s">
        <v>1308</v>
      </c>
      <c r="B3062" s="64" t="s">
        <v>1570</v>
      </c>
      <c r="C3062" s="84"/>
      <c r="D3062" s="66" t="s">
        <v>1210</v>
      </c>
      <c r="E3062" s="67" t="s">
        <v>1210</v>
      </c>
      <c r="F3062" s="12" t="s">
        <v>112</v>
      </c>
      <c r="G3062" s="112"/>
      <c r="H3062" s="69">
        <v>42887.463194444441</v>
      </c>
      <c r="I3062" s="69">
        <v>42887.724305555559</v>
      </c>
      <c r="J3062" s="64" t="s">
        <v>1572</v>
      </c>
      <c r="K3062" s="70">
        <f t="shared" si="149"/>
        <v>0.26111111111822538</v>
      </c>
      <c r="L3062" s="71">
        <f t="shared" si="150"/>
        <v>0.26111111111822538</v>
      </c>
      <c r="M3062" s="72">
        <f>NETWORKDAYS.INTL(DATE(YEAR(H3062),MONTH(I3062),DAY(H3062)),DATE(YEAR(I3062),MONTH(I3062),DAY(I3062)),1,[1]LISTAFERIADOS!$B$2:$B$194)</f>
        <v>1</v>
      </c>
      <c r="N3062" s="73" t="str">
        <f>CONCATENATE(HOUR(Tabela132[[#This Row],[DATA INICIO]]),":",MINUTE(Tabela132[[#This Row],[DATA INICIO]]))</f>
        <v>11:7</v>
      </c>
    </row>
    <row r="3063" spans="1:14" ht="89.25" hidden="1" x14ac:dyDescent="0.25">
      <c r="A3063" s="63" t="s">
        <v>1308</v>
      </c>
      <c r="B3063" s="64" t="s">
        <v>1570</v>
      </c>
      <c r="C3063" s="84"/>
      <c r="D3063" s="66" t="s">
        <v>1310</v>
      </c>
      <c r="E3063" s="67" t="s">
        <v>1310</v>
      </c>
      <c r="F3063" s="12" t="s">
        <v>25</v>
      </c>
      <c r="G3063" s="112"/>
      <c r="H3063" s="69">
        <v>42887.724305555559</v>
      </c>
      <c r="I3063" s="69">
        <v>42915.628472222219</v>
      </c>
      <c r="J3063" s="64" t="s">
        <v>1573</v>
      </c>
      <c r="K3063" s="70">
        <f t="shared" si="149"/>
        <v>27.904166666659876</v>
      </c>
      <c r="L3063" s="71">
        <f t="shared" si="150"/>
        <v>27.904166666659876</v>
      </c>
      <c r="M3063" s="72">
        <f>NETWORKDAYS.INTL(DATE(YEAR(H3063),MONTH(I3063),DAY(H3063)),DATE(YEAR(I3063),MONTH(I3063),DAY(I3063)),1,[1]LISTAFERIADOS!$B$2:$B$194)</f>
        <v>20</v>
      </c>
      <c r="N3063" s="73" t="str">
        <f>CONCATENATE(HOUR(Tabela132[[#This Row],[DATA INICIO]]),":",MINUTE(Tabela132[[#This Row],[DATA INICIO]]))</f>
        <v>17:23</v>
      </c>
    </row>
    <row r="3064" spans="1:14" ht="114.75" hidden="1" x14ac:dyDescent="0.25">
      <c r="A3064" s="63" t="s">
        <v>1308</v>
      </c>
      <c r="B3064" s="64" t="s">
        <v>1570</v>
      </c>
      <c r="C3064" s="84"/>
      <c r="D3064" s="66" t="s">
        <v>1571</v>
      </c>
      <c r="E3064" s="67" t="s">
        <v>1571</v>
      </c>
      <c r="F3064" s="68" t="s">
        <v>1571</v>
      </c>
      <c r="G3064" s="112"/>
      <c r="H3064" s="69">
        <v>42915.628472222219</v>
      </c>
      <c r="I3064" s="69">
        <v>42942.679861111108</v>
      </c>
      <c r="J3064" s="64" t="s">
        <v>1574</v>
      </c>
      <c r="K3064" s="70">
        <f t="shared" si="149"/>
        <v>27.051388888889051</v>
      </c>
      <c r="L3064" s="71">
        <f t="shared" si="150"/>
        <v>27.051388888889051</v>
      </c>
      <c r="M3064" s="72">
        <f>NETWORKDAYS.INTL(DATE(YEAR(H3064),MONTH(I3064),DAY(H3064)),DATE(YEAR(I3064),MONTH(I3064),DAY(I3064)),1,[1]LISTAFERIADOS!$B$2:$B$194)</f>
        <v>-3</v>
      </c>
      <c r="N3064" s="73" t="str">
        <f>CONCATENATE(HOUR(Tabela132[[#This Row],[DATA INICIO]]),":",MINUTE(Tabela132[[#This Row],[DATA INICIO]]))</f>
        <v>15:5</v>
      </c>
    </row>
    <row r="3065" spans="1:14" ht="140.25" hidden="1" x14ac:dyDescent="0.25">
      <c r="A3065" s="63" t="s">
        <v>1308</v>
      </c>
      <c r="B3065" s="64" t="s">
        <v>1570</v>
      </c>
      <c r="C3065" s="84"/>
      <c r="D3065" s="66" t="s">
        <v>1310</v>
      </c>
      <c r="E3065" s="67" t="s">
        <v>1310</v>
      </c>
      <c r="F3065" s="12" t="s">
        <v>25</v>
      </c>
      <c r="G3065" s="112"/>
      <c r="H3065" s="69">
        <v>42942.679861111108</v>
      </c>
      <c r="I3065" s="69">
        <v>42947.629166666666</v>
      </c>
      <c r="J3065" s="64" t="s">
        <v>1575</v>
      </c>
      <c r="K3065" s="70">
        <f t="shared" si="149"/>
        <v>4.9493055555576575</v>
      </c>
      <c r="L3065" s="71">
        <f t="shared" si="150"/>
        <v>4.9493055555576575</v>
      </c>
      <c r="M3065" s="72">
        <f>NETWORKDAYS.INTL(DATE(YEAR(H3065),MONTH(I3065),DAY(H3065)),DATE(YEAR(I3065),MONTH(I3065),DAY(I3065)),1,[1]LISTAFERIADOS!$B$2:$B$194)</f>
        <v>4</v>
      </c>
      <c r="N3065" s="73" t="str">
        <f>CONCATENATE(HOUR(Tabela132[[#This Row],[DATA INICIO]]),":",MINUTE(Tabela132[[#This Row],[DATA INICIO]]))</f>
        <v>16:19</v>
      </c>
    </row>
    <row r="3066" spans="1:14" ht="51" hidden="1" x14ac:dyDescent="0.25">
      <c r="A3066" s="63" t="s">
        <v>1308</v>
      </c>
      <c r="B3066" s="64" t="s">
        <v>1570</v>
      </c>
      <c r="C3066" s="84"/>
      <c r="D3066" s="66" t="s">
        <v>1210</v>
      </c>
      <c r="E3066" s="67" t="s">
        <v>1210</v>
      </c>
      <c r="F3066" s="12" t="s">
        <v>112</v>
      </c>
      <c r="G3066" s="112"/>
      <c r="H3066" s="69">
        <v>42947.629166666666</v>
      </c>
      <c r="I3066" s="69">
        <v>42948.658333333333</v>
      </c>
      <c r="J3066" s="64" t="s">
        <v>1576</v>
      </c>
      <c r="K3066" s="70">
        <f t="shared" si="149"/>
        <v>1.0291666666671517</v>
      </c>
      <c r="L3066" s="71">
        <f t="shared" si="150"/>
        <v>1.0291666666671517</v>
      </c>
      <c r="M3066" s="72">
        <f>NETWORKDAYS.INTL(DATE(YEAR(H3066),MONTH(I3066),DAY(H3066)),DATE(YEAR(I3066),MONTH(I3066),DAY(I3066)),1,[1]LISTAFERIADOS!$B$2:$B$194)</f>
        <v>-22</v>
      </c>
      <c r="N3066" s="73" t="str">
        <f>CONCATENATE(HOUR(Tabela132[[#This Row],[DATA INICIO]]),":",MINUTE(Tabela132[[#This Row],[DATA INICIO]]))</f>
        <v>15:6</v>
      </c>
    </row>
    <row r="3067" spans="1:14" ht="102" hidden="1" x14ac:dyDescent="0.25">
      <c r="A3067" s="63" t="s">
        <v>1308</v>
      </c>
      <c r="B3067" s="64" t="s">
        <v>1570</v>
      </c>
      <c r="C3067" s="84"/>
      <c r="D3067" s="66" t="s">
        <v>1149</v>
      </c>
      <c r="E3067" s="67" t="s">
        <v>1149</v>
      </c>
      <c r="F3067" s="12" t="s">
        <v>115</v>
      </c>
      <c r="G3067" s="112"/>
      <c r="H3067" s="69">
        <v>42948.658333333333</v>
      </c>
      <c r="I3067" s="69">
        <v>42950.73333333333</v>
      </c>
      <c r="J3067" s="64" t="s">
        <v>1383</v>
      </c>
      <c r="K3067" s="70">
        <f t="shared" si="149"/>
        <v>2.0749999999970896</v>
      </c>
      <c r="L3067" s="71">
        <f t="shared" si="150"/>
        <v>2.0749999999970896</v>
      </c>
      <c r="M3067" s="72">
        <f>NETWORKDAYS.INTL(DATE(YEAR(H3067),MONTH(I3067),DAY(H3067)),DATE(YEAR(I3067),MONTH(I3067),DAY(I3067)),1,[1]LISTAFERIADOS!$B$2:$B$194)</f>
        <v>3</v>
      </c>
      <c r="N3067" s="73" t="str">
        <f>CONCATENATE(HOUR(Tabela132[[#This Row],[DATA INICIO]]),":",MINUTE(Tabela132[[#This Row],[DATA INICIO]]))</f>
        <v>15:48</v>
      </c>
    </row>
    <row r="3068" spans="1:14" ht="76.5" hidden="1" x14ac:dyDescent="0.25">
      <c r="A3068" s="63" t="s">
        <v>1308</v>
      </c>
      <c r="B3068" s="64" t="s">
        <v>1570</v>
      </c>
      <c r="C3068" s="84"/>
      <c r="D3068" s="66" t="s">
        <v>1182</v>
      </c>
      <c r="E3068" s="67" t="s">
        <v>1182</v>
      </c>
      <c r="F3068" s="68" t="s">
        <v>1182</v>
      </c>
      <c r="G3068" s="112"/>
      <c r="H3068" s="69">
        <v>42950.73333333333</v>
      </c>
      <c r="I3068" s="69">
        <v>42950.780555555553</v>
      </c>
      <c r="J3068" s="64" t="s">
        <v>1577</v>
      </c>
      <c r="K3068" s="70">
        <f t="shared" si="149"/>
        <v>4.7222222223354038E-2</v>
      </c>
      <c r="L3068" s="71">
        <f t="shared" si="150"/>
        <v>4.7222222223354038E-2</v>
      </c>
      <c r="M3068" s="72">
        <f>NETWORKDAYS.INTL(DATE(YEAR(H3068),MONTH(I3068),DAY(H3068)),DATE(YEAR(I3068),MONTH(I3068),DAY(I3068)),1,[1]LISTAFERIADOS!$B$2:$B$194)</f>
        <v>1</v>
      </c>
      <c r="N3068" s="73" t="str">
        <f>CONCATENATE(HOUR(Tabela132[[#This Row],[DATA INICIO]]),":",MINUTE(Tabela132[[#This Row],[DATA INICIO]]))</f>
        <v>17:36</v>
      </c>
    </row>
    <row r="3069" spans="1:14" ht="63.75" hidden="1" x14ac:dyDescent="0.25">
      <c r="A3069" s="63" t="s">
        <v>1308</v>
      </c>
      <c r="B3069" s="64" t="s">
        <v>1570</v>
      </c>
      <c r="C3069" s="84"/>
      <c r="D3069" s="66" t="s">
        <v>1226</v>
      </c>
      <c r="E3069" s="67" t="s">
        <v>1226</v>
      </c>
      <c r="F3069" s="68" t="s">
        <v>1226</v>
      </c>
      <c r="G3069" s="112"/>
      <c r="H3069" s="69">
        <v>42950.780555555553</v>
      </c>
      <c r="I3069" s="69">
        <v>42951.67083333333</v>
      </c>
      <c r="J3069" s="64" t="s">
        <v>118</v>
      </c>
      <c r="K3069" s="70">
        <f t="shared" si="149"/>
        <v>0.89027777777664596</v>
      </c>
      <c r="L3069" s="71">
        <f t="shared" si="150"/>
        <v>0.89027777777664596</v>
      </c>
      <c r="M3069" s="72">
        <f>NETWORKDAYS.INTL(DATE(YEAR(H3069),MONTH(I3069),DAY(H3069)),DATE(YEAR(I3069),MONTH(I3069),DAY(I3069)),1,[1]LISTAFERIADOS!$B$2:$B$194)</f>
        <v>2</v>
      </c>
      <c r="N3069" s="73" t="str">
        <f>CONCATENATE(HOUR(Tabela132[[#This Row],[DATA INICIO]]),":",MINUTE(Tabela132[[#This Row],[DATA INICIO]]))</f>
        <v>18:44</v>
      </c>
    </row>
    <row r="3070" spans="1:14" ht="51" hidden="1" x14ac:dyDescent="0.25">
      <c r="A3070" s="63" t="s">
        <v>1308</v>
      </c>
      <c r="B3070" s="64" t="s">
        <v>1570</v>
      </c>
      <c r="C3070" s="84"/>
      <c r="D3070" s="66" t="s">
        <v>1159</v>
      </c>
      <c r="E3070" s="67" t="s">
        <v>1159</v>
      </c>
      <c r="F3070" s="68" t="s">
        <v>1159</v>
      </c>
      <c r="G3070" s="112"/>
      <c r="H3070" s="69">
        <v>42951.67083333333</v>
      </c>
      <c r="I3070" s="69">
        <v>42951.693749999999</v>
      </c>
      <c r="J3070" s="64" t="s">
        <v>46</v>
      </c>
      <c r="K3070" s="70">
        <f t="shared" si="149"/>
        <v>2.2916666668606922E-2</v>
      </c>
      <c r="L3070" s="71">
        <f t="shared" si="150"/>
        <v>2.2916666668606922E-2</v>
      </c>
      <c r="M3070" s="72">
        <f>NETWORKDAYS.INTL(DATE(YEAR(H3070),MONTH(I3070),DAY(H3070)),DATE(YEAR(I3070),MONTH(I3070),DAY(I3070)),1,[1]LISTAFERIADOS!$B$2:$B$194)</f>
        <v>1</v>
      </c>
      <c r="N3070" s="73" t="str">
        <f>CONCATENATE(HOUR(Tabela132[[#This Row],[DATA INICIO]]),":",MINUTE(Tabela132[[#This Row],[DATA INICIO]]))</f>
        <v>16:6</v>
      </c>
    </row>
    <row r="3071" spans="1:14" ht="127.5" hidden="1" x14ac:dyDescent="0.25">
      <c r="A3071" s="63" t="s">
        <v>1308</v>
      </c>
      <c r="B3071" s="64" t="s">
        <v>1570</v>
      </c>
      <c r="C3071" s="84"/>
      <c r="D3071" s="66" t="s">
        <v>1156</v>
      </c>
      <c r="E3071" s="67" t="s">
        <v>1156</v>
      </c>
      <c r="F3071" s="68" t="s">
        <v>1156</v>
      </c>
      <c r="G3071" s="112"/>
      <c r="H3071" s="69">
        <v>42951.693749999999</v>
      </c>
      <c r="I3071" s="69">
        <v>42951.73541666667</v>
      </c>
      <c r="J3071" s="64" t="s">
        <v>160</v>
      </c>
      <c r="K3071" s="70">
        <f t="shared" si="149"/>
        <v>4.1666666671517305E-2</v>
      </c>
      <c r="L3071" s="71">
        <f t="shared" si="150"/>
        <v>4.1666666671517305E-2</v>
      </c>
      <c r="M3071" s="72">
        <f>NETWORKDAYS.INTL(DATE(YEAR(H3071),MONTH(I3071),DAY(H3071)),DATE(YEAR(I3071),MONTH(I3071),DAY(I3071)),1,[1]LISTAFERIADOS!$B$2:$B$194)</f>
        <v>1</v>
      </c>
      <c r="N3071" s="73" t="str">
        <f>CONCATENATE(HOUR(Tabela132[[#This Row],[DATA INICIO]]),":",MINUTE(Tabela132[[#This Row],[DATA INICIO]]))</f>
        <v>16:39</v>
      </c>
    </row>
    <row r="3072" spans="1:14" ht="63.75" hidden="1" x14ac:dyDescent="0.25">
      <c r="A3072" s="63" t="s">
        <v>1308</v>
      </c>
      <c r="B3072" s="64" t="s">
        <v>1570</v>
      </c>
      <c r="C3072" s="84"/>
      <c r="D3072" s="66" t="s">
        <v>1161</v>
      </c>
      <c r="E3072" s="67" t="s">
        <v>1161</v>
      </c>
      <c r="F3072" s="68" t="s">
        <v>1161</v>
      </c>
      <c r="G3072" s="112"/>
      <c r="H3072" s="69">
        <v>42951.73541666667</v>
      </c>
      <c r="I3072" s="69">
        <v>42954.821527777778</v>
      </c>
      <c r="J3072" s="64" t="s">
        <v>1578</v>
      </c>
      <c r="K3072" s="70">
        <f t="shared" si="149"/>
        <v>3.086111111108039</v>
      </c>
      <c r="L3072" s="71">
        <f t="shared" si="150"/>
        <v>3.086111111108039</v>
      </c>
      <c r="M3072" s="72">
        <f>NETWORKDAYS.INTL(DATE(YEAR(H3072),MONTH(I3072),DAY(H3072)),DATE(YEAR(I3072),MONTH(I3072),DAY(I3072)),1,[1]LISTAFERIADOS!$B$2:$B$194)</f>
        <v>2</v>
      </c>
      <c r="N3072" s="73" t="str">
        <f>CONCATENATE(HOUR(Tabela132[[#This Row],[DATA INICIO]]),":",MINUTE(Tabela132[[#This Row],[DATA INICIO]]))</f>
        <v>17:39</v>
      </c>
    </row>
    <row r="3073" spans="1:14" ht="63.75" hidden="1" x14ac:dyDescent="0.25">
      <c r="A3073" s="63" t="s">
        <v>1308</v>
      </c>
      <c r="B3073" s="64" t="s">
        <v>1570</v>
      </c>
      <c r="C3073" s="84"/>
      <c r="D3073" s="66" t="s">
        <v>1183</v>
      </c>
      <c r="E3073" s="67" t="s">
        <v>1183</v>
      </c>
      <c r="F3073" s="68" t="s">
        <v>1183</v>
      </c>
      <c r="G3073" s="112"/>
      <c r="H3073" s="69">
        <v>42954.821527777778</v>
      </c>
      <c r="I3073" s="69">
        <v>42961.718055555553</v>
      </c>
      <c r="J3073" s="64" t="s">
        <v>52</v>
      </c>
      <c r="K3073" s="70">
        <f t="shared" si="149"/>
        <v>6.8965277777751908</v>
      </c>
      <c r="L3073" s="71">
        <f t="shared" si="150"/>
        <v>6.8965277777751908</v>
      </c>
      <c r="M3073" s="72">
        <f>NETWORKDAYS.INTL(DATE(YEAR(H3073),MONTH(I3073),DAY(H3073)),DATE(YEAR(I3073),MONTH(I3073),DAY(I3073)),1,[1]LISTAFERIADOS!$B$2:$B$194)</f>
        <v>5</v>
      </c>
      <c r="N3073" s="73" t="str">
        <f>CONCATENATE(HOUR(Tabela132[[#This Row],[DATA INICIO]]),":",MINUTE(Tabela132[[#This Row],[DATA INICIO]]))</f>
        <v>19:43</v>
      </c>
    </row>
    <row r="3074" spans="1:14" ht="38.25" hidden="1" x14ac:dyDescent="0.25">
      <c r="A3074" s="63" t="s">
        <v>1308</v>
      </c>
      <c r="B3074" s="64" t="s">
        <v>1570</v>
      </c>
      <c r="C3074" s="84"/>
      <c r="D3074" s="66" t="s">
        <v>1164</v>
      </c>
      <c r="E3074" s="67" t="s">
        <v>1164</v>
      </c>
      <c r="F3074" s="68" t="s">
        <v>1164</v>
      </c>
      <c r="G3074" s="112"/>
      <c r="H3074" s="69">
        <v>42961.718055555553</v>
      </c>
      <c r="I3074" s="69">
        <v>42976.657638888886</v>
      </c>
      <c r="J3074" s="64" t="s">
        <v>1387</v>
      </c>
      <c r="K3074" s="70">
        <f t="shared" si="149"/>
        <v>14.939583333332848</v>
      </c>
      <c r="L3074" s="71">
        <f t="shared" si="150"/>
        <v>14.939583333332848</v>
      </c>
      <c r="M3074" s="72">
        <f>NETWORKDAYS.INTL(DATE(YEAR(H3074),MONTH(I3074),DAY(H3074)),DATE(YEAR(I3074),MONTH(I3074),DAY(I3074)),1,[1]LISTAFERIADOS!$B$2:$B$194)</f>
        <v>12</v>
      </c>
      <c r="N3074" s="73" t="str">
        <f>CONCATENATE(HOUR(Tabela132[[#This Row],[DATA INICIO]]),":",MINUTE(Tabela132[[#This Row],[DATA INICIO]]))</f>
        <v>17:14</v>
      </c>
    </row>
    <row r="3075" spans="1:14" ht="127.5" hidden="1" x14ac:dyDescent="0.25">
      <c r="A3075" s="63" t="s">
        <v>1308</v>
      </c>
      <c r="B3075" s="64" t="s">
        <v>1570</v>
      </c>
      <c r="C3075" s="84"/>
      <c r="D3075" s="66" t="s">
        <v>1161</v>
      </c>
      <c r="E3075" s="67" t="s">
        <v>1161</v>
      </c>
      <c r="F3075" s="68" t="s">
        <v>1161</v>
      </c>
      <c r="G3075" s="112"/>
      <c r="H3075" s="69">
        <v>42976.657638888886</v>
      </c>
      <c r="I3075" s="69">
        <v>42976.796527777777</v>
      </c>
      <c r="J3075" s="64" t="s">
        <v>1579</v>
      </c>
      <c r="K3075" s="70">
        <f t="shared" si="149"/>
        <v>0.13888888889050577</v>
      </c>
      <c r="L3075" s="71">
        <f t="shared" si="150"/>
        <v>0.13888888889050577</v>
      </c>
      <c r="M3075" s="72">
        <f>NETWORKDAYS.INTL(DATE(YEAR(H3075),MONTH(I3075),DAY(H3075)),DATE(YEAR(I3075),MONTH(I3075),DAY(I3075)),1,[1]LISTAFERIADOS!$B$2:$B$194)</f>
        <v>1</v>
      </c>
      <c r="N3075" s="73" t="str">
        <f>CONCATENATE(HOUR(Tabela132[[#This Row],[DATA INICIO]]),":",MINUTE(Tabela132[[#This Row],[DATA INICIO]]))</f>
        <v>15:47</v>
      </c>
    </row>
    <row r="3076" spans="1:14" ht="76.5" hidden="1" x14ac:dyDescent="0.25">
      <c r="A3076" s="63" t="s">
        <v>1308</v>
      </c>
      <c r="B3076" s="64" t="s">
        <v>1570</v>
      </c>
      <c r="C3076" s="84"/>
      <c r="D3076" s="66" t="s">
        <v>1156</v>
      </c>
      <c r="E3076" s="67" t="s">
        <v>1156</v>
      </c>
      <c r="F3076" s="68" t="s">
        <v>1156</v>
      </c>
      <c r="G3076" s="112"/>
      <c r="H3076" s="69">
        <v>42976.796527777777</v>
      </c>
      <c r="I3076" s="69">
        <v>42977.620138888888</v>
      </c>
      <c r="J3076" s="64" t="s">
        <v>1580</v>
      </c>
      <c r="K3076" s="70">
        <f t="shared" si="149"/>
        <v>0.82361111111094942</v>
      </c>
      <c r="L3076" s="71">
        <f t="shared" si="150"/>
        <v>0.82361111111094942</v>
      </c>
      <c r="M3076" s="72">
        <f>NETWORKDAYS.INTL(DATE(YEAR(H3076),MONTH(I3076),DAY(H3076)),DATE(YEAR(I3076),MONTH(I3076),DAY(I3076)),1,[1]LISTAFERIADOS!$B$2:$B$194)</f>
        <v>2</v>
      </c>
      <c r="N3076" s="73" t="str">
        <f>CONCATENATE(HOUR(Tabela132[[#This Row],[DATA INICIO]]),":",MINUTE(Tabela132[[#This Row],[DATA INICIO]]))</f>
        <v>19:7</v>
      </c>
    </row>
    <row r="3077" spans="1:14" ht="38.25" hidden="1" x14ac:dyDescent="0.25">
      <c r="A3077" s="63" t="s">
        <v>1308</v>
      </c>
      <c r="B3077" s="64" t="s">
        <v>1570</v>
      </c>
      <c r="C3077" s="84"/>
      <c r="D3077" s="66" t="s">
        <v>1166</v>
      </c>
      <c r="E3077" s="67" t="s">
        <v>1166</v>
      </c>
      <c r="F3077" s="68" t="s">
        <v>1166</v>
      </c>
      <c r="G3077" s="112"/>
      <c r="H3077" s="69">
        <v>42977.620138888888</v>
      </c>
      <c r="I3077" s="69">
        <v>42977.668055555558</v>
      </c>
      <c r="J3077" s="64" t="s">
        <v>1393</v>
      </c>
      <c r="K3077" s="70">
        <f t="shared" si="149"/>
        <v>4.7916666670062114E-2</v>
      </c>
      <c r="L3077" s="71">
        <f t="shared" si="150"/>
        <v>4.7916666670062114E-2</v>
      </c>
      <c r="M3077" s="72">
        <f>NETWORKDAYS.INTL(DATE(YEAR(H3077),MONTH(I3077),DAY(H3077)),DATE(YEAR(I3077),MONTH(I3077),DAY(I3077)),1,[1]LISTAFERIADOS!$B$2:$B$194)</f>
        <v>1</v>
      </c>
      <c r="N3077" s="73" t="str">
        <f>CONCATENATE(HOUR(Tabela132[[#This Row],[DATA INICIO]]),":",MINUTE(Tabela132[[#This Row],[DATA INICIO]]))</f>
        <v>14:53</v>
      </c>
    </row>
    <row r="3078" spans="1:14" ht="38.25" hidden="1" x14ac:dyDescent="0.25">
      <c r="A3078" s="63" t="s">
        <v>1308</v>
      </c>
      <c r="B3078" s="64" t="s">
        <v>1570</v>
      </c>
      <c r="C3078" s="84"/>
      <c r="D3078" s="66" t="s">
        <v>1155</v>
      </c>
      <c r="E3078" s="67" t="s">
        <v>1155</v>
      </c>
      <c r="F3078" s="68" t="s">
        <v>1155</v>
      </c>
      <c r="G3078" s="112"/>
      <c r="H3078" s="69">
        <v>42977.668055555558</v>
      </c>
      <c r="I3078" s="69">
        <v>42978.790972222225</v>
      </c>
      <c r="J3078" s="64" t="s">
        <v>98</v>
      </c>
      <c r="K3078" s="70">
        <f t="shared" si="149"/>
        <v>1.1229166666671517</v>
      </c>
      <c r="L3078" s="71">
        <f t="shared" si="150"/>
        <v>1.1229166666671517</v>
      </c>
      <c r="M3078" s="72">
        <f>NETWORKDAYS.INTL(DATE(YEAR(H3078),MONTH(I3078),DAY(H3078)),DATE(YEAR(I3078),MONTH(I3078),DAY(I3078)),1,[1]LISTAFERIADOS!$B$2:$B$194)</f>
        <v>2</v>
      </c>
      <c r="N3078" s="73" t="str">
        <f>CONCATENATE(HOUR(Tabela132[[#This Row],[DATA INICIO]]),":",MINUTE(Tabela132[[#This Row],[DATA INICIO]]))</f>
        <v>16:2</v>
      </c>
    </row>
    <row r="3079" spans="1:14" ht="38.25" hidden="1" x14ac:dyDescent="0.25">
      <c r="A3079" s="63" t="s">
        <v>1308</v>
      </c>
      <c r="B3079" s="64" t="s">
        <v>1570</v>
      </c>
      <c r="C3079" s="84"/>
      <c r="D3079" s="66" t="s">
        <v>1167</v>
      </c>
      <c r="E3079" s="67" t="s">
        <v>1167</v>
      </c>
      <c r="F3079" s="68" t="s">
        <v>1167</v>
      </c>
      <c r="G3079" s="112"/>
      <c r="H3079" s="69">
        <v>42978.790972222225</v>
      </c>
      <c r="I3079" s="69">
        <v>42979.552083333336</v>
      </c>
      <c r="J3079" s="64" t="s">
        <v>99</v>
      </c>
      <c r="K3079" s="70">
        <f t="shared" si="149"/>
        <v>0.76111111111094942</v>
      </c>
      <c r="L3079" s="71">
        <f t="shared" si="150"/>
        <v>0.76111111111094942</v>
      </c>
      <c r="M3079" s="72">
        <f>NETWORKDAYS.INTL(DATE(YEAR(H3079),MONTH(I3079),DAY(H3079)),DATE(YEAR(I3079),MONTH(I3079),DAY(I3079)),1,[1]LISTAFERIADOS!$B$2:$B$194)</f>
        <v>-19</v>
      </c>
      <c r="N3079" s="73" t="str">
        <f>CONCATENATE(HOUR(Tabela132[[#This Row],[DATA INICIO]]),":",MINUTE(Tabela132[[#This Row],[DATA INICIO]]))</f>
        <v>18:59</v>
      </c>
    </row>
    <row r="3080" spans="1:14" ht="38.25" hidden="1" x14ac:dyDescent="0.25">
      <c r="A3080" s="63" t="s">
        <v>1308</v>
      </c>
      <c r="B3080" s="64" t="s">
        <v>1570</v>
      </c>
      <c r="C3080" s="84"/>
      <c r="D3080" s="66" t="s">
        <v>1171</v>
      </c>
      <c r="E3080" s="67" t="s">
        <v>1171</v>
      </c>
      <c r="F3080" s="68" t="s">
        <v>1171</v>
      </c>
      <c r="G3080" s="112"/>
      <c r="H3080" s="69">
        <v>42979.552083333336</v>
      </c>
      <c r="I3080" s="69">
        <v>42979.656944444447</v>
      </c>
      <c r="J3080" s="64" t="s">
        <v>1241</v>
      </c>
      <c r="K3080" s="70">
        <f t="shared" si="149"/>
        <v>0.10486111111094942</v>
      </c>
      <c r="L3080" s="71">
        <f t="shared" si="150"/>
        <v>0.10486111111094942</v>
      </c>
      <c r="M3080" s="72">
        <f>NETWORKDAYS.INTL(DATE(YEAR(H3080),MONTH(I3080),DAY(H3080)),DATE(YEAR(I3080),MONTH(I3080),DAY(I3080)),1,[1]LISTAFERIADOS!$B$2:$B$194)</f>
        <v>1</v>
      </c>
      <c r="N3080" s="73" t="str">
        <f>CONCATENATE(HOUR(Tabela132[[#This Row],[DATA INICIO]]),":",MINUTE(Tabela132[[#This Row],[DATA INICIO]]))</f>
        <v>13:15</v>
      </c>
    </row>
    <row r="3081" spans="1:14" ht="38.25" hidden="1" x14ac:dyDescent="0.25">
      <c r="A3081" s="63" t="s">
        <v>1308</v>
      </c>
      <c r="B3081" s="64" t="s">
        <v>1581</v>
      </c>
      <c r="C3081" s="84"/>
      <c r="D3081" s="66" t="s">
        <v>1582</v>
      </c>
      <c r="E3081" s="67" t="s">
        <v>1582</v>
      </c>
      <c r="F3081" s="68" t="s">
        <v>1582</v>
      </c>
      <c r="G3081" s="113"/>
      <c r="H3081" s="69" t="s">
        <v>20</v>
      </c>
      <c r="I3081" s="69">
        <v>42891.686805555553</v>
      </c>
      <c r="J3081" s="64" t="s">
        <v>20</v>
      </c>
      <c r="K3081" s="70">
        <f t="shared" ref="K3081:K3102" si="151">IF(OR(H3081="-",I3081="-"),0,I3081-H3081)</f>
        <v>0</v>
      </c>
      <c r="L3081" s="71">
        <f t="shared" ref="L3081:L3102" si="152">K3081</f>
        <v>0</v>
      </c>
      <c r="M3081" s="72" t="e">
        <f>NETWORKDAYS.INTL(DATE(YEAR(H3081),MONTH(I3081),DAY(H3081)),DATE(YEAR(I3081),MONTH(I3081),DAY(I3081)),1,[1]LISTAFERIADOS!$B$2:$B$194)</f>
        <v>#VALUE!</v>
      </c>
      <c r="N3081" s="73" t="e">
        <f>CONCATENATE(HOUR(Tabela132[[#This Row],[DATA INICIO]]),":",MINUTE(Tabela132[[#This Row],[DATA INICIO]]))</f>
        <v>#VALUE!</v>
      </c>
    </row>
    <row r="3082" spans="1:14" ht="38.25" hidden="1" x14ac:dyDescent="0.25">
      <c r="A3082" s="63" t="s">
        <v>1308</v>
      </c>
      <c r="B3082" s="64" t="s">
        <v>1581</v>
      </c>
      <c r="C3082" s="84"/>
      <c r="D3082" s="66" t="s">
        <v>1310</v>
      </c>
      <c r="E3082" s="67" t="s">
        <v>1310</v>
      </c>
      <c r="F3082" s="12" t="s">
        <v>25</v>
      </c>
      <c r="G3082" s="113"/>
      <c r="H3082" s="69">
        <v>42891.686805555553</v>
      </c>
      <c r="I3082" s="69">
        <v>42915.706250000003</v>
      </c>
      <c r="J3082" s="64" t="s">
        <v>1583</v>
      </c>
      <c r="K3082" s="70">
        <f t="shared" si="151"/>
        <v>24.019444444449618</v>
      </c>
      <c r="L3082" s="71">
        <f t="shared" si="152"/>
        <v>24.019444444449618</v>
      </c>
      <c r="M3082" s="72">
        <f>NETWORKDAYS.INTL(DATE(YEAR(H3082),MONTH(I3082),DAY(H3082)),DATE(YEAR(I3082),MONTH(I3082),DAY(I3082)),1,[1]LISTAFERIADOS!$B$2:$B$194)</f>
        <v>18</v>
      </c>
      <c r="N3082" s="73" t="str">
        <f>CONCATENATE(HOUR(Tabela132[[#This Row],[DATA INICIO]]),":",MINUTE(Tabela132[[#This Row],[DATA INICIO]]))</f>
        <v>16:29</v>
      </c>
    </row>
    <row r="3083" spans="1:14" ht="38.25" hidden="1" x14ac:dyDescent="0.25">
      <c r="A3083" s="63" t="s">
        <v>1308</v>
      </c>
      <c r="B3083" s="64" t="s">
        <v>1581</v>
      </c>
      <c r="C3083" s="84"/>
      <c r="D3083" s="66" t="s">
        <v>1582</v>
      </c>
      <c r="E3083" s="67" t="s">
        <v>1582</v>
      </c>
      <c r="F3083" s="68" t="s">
        <v>1582</v>
      </c>
      <c r="G3083" s="113"/>
      <c r="H3083" s="69">
        <v>42915.706250000003</v>
      </c>
      <c r="I3083" s="69">
        <v>42915.797222222223</v>
      </c>
      <c r="J3083" s="64" t="s">
        <v>1389</v>
      </c>
      <c r="K3083" s="70">
        <f t="shared" si="151"/>
        <v>9.0972222220443655E-2</v>
      </c>
      <c r="L3083" s="71">
        <f t="shared" si="152"/>
        <v>9.0972222220443655E-2</v>
      </c>
      <c r="M3083" s="72">
        <f>NETWORKDAYS.INTL(DATE(YEAR(H3083),MONTH(I3083),DAY(H3083)),DATE(YEAR(I3083),MONTH(I3083),DAY(I3083)),1,[1]LISTAFERIADOS!$B$2:$B$194)</f>
        <v>1</v>
      </c>
      <c r="N3083" s="73" t="str">
        <f>CONCATENATE(HOUR(Tabela132[[#This Row],[DATA INICIO]]),":",MINUTE(Tabela132[[#This Row],[DATA INICIO]]))</f>
        <v>16:57</v>
      </c>
    </row>
    <row r="3084" spans="1:14" ht="38.25" hidden="1" x14ac:dyDescent="0.25">
      <c r="A3084" s="63" t="s">
        <v>1308</v>
      </c>
      <c r="B3084" s="64" t="s">
        <v>1581</v>
      </c>
      <c r="C3084" s="84"/>
      <c r="D3084" s="66" t="s">
        <v>1310</v>
      </c>
      <c r="E3084" s="67" t="s">
        <v>1310</v>
      </c>
      <c r="F3084" s="12" t="s">
        <v>25</v>
      </c>
      <c r="G3084" s="113"/>
      <c r="H3084" s="69">
        <v>42915.797222222223</v>
      </c>
      <c r="I3084" s="69">
        <v>42921.689583333333</v>
      </c>
      <c r="J3084" s="64" t="s">
        <v>1584</v>
      </c>
      <c r="K3084" s="70">
        <f t="shared" si="151"/>
        <v>5.8923611111094942</v>
      </c>
      <c r="L3084" s="71">
        <f t="shared" si="152"/>
        <v>5.8923611111094942</v>
      </c>
      <c r="M3084" s="72">
        <f>NETWORKDAYS.INTL(DATE(YEAR(H3084),MONTH(I3084),DAY(H3084)),DATE(YEAR(I3084),MONTH(I3084),DAY(I3084)),1,[1]LISTAFERIADOS!$B$2:$B$194)</f>
        <v>-18</v>
      </c>
      <c r="N3084" s="73" t="str">
        <f>CONCATENATE(HOUR(Tabela132[[#This Row],[DATA INICIO]]),":",MINUTE(Tabela132[[#This Row],[DATA INICIO]]))</f>
        <v>19:8</v>
      </c>
    </row>
    <row r="3085" spans="1:14" ht="38.25" hidden="1" x14ac:dyDescent="0.25">
      <c r="A3085" s="63" t="s">
        <v>1308</v>
      </c>
      <c r="B3085" s="64" t="s">
        <v>1581</v>
      </c>
      <c r="C3085" s="84"/>
      <c r="D3085" s="66" t="s">
        <v>1582</v>
      </c>
      <c r="E3085" s="67" t="s">
        <v>1582</v>
      </c>
      <c r="F3085" s="68" t="s">
        <v>1582</v>
      </c>
      <c r="G3085" s="113"/>
      <c r="H3085" s="69">
        <v>42921.689583333333</v>
      </c>
      <c r="I3085" s="69">
        <v>42926.71597222222</v>
      </c>
      <c r="J3085" s="64" t="s">
        <v>472</v>
      </c>
      <c r="K3085" s="70">
        <f t="shared" si="151"/>
        <v>5.0263888888875954</v>
      </c>
      <c r="L3085" s="71">
        <f t="shared" si="152"/>
        <v>5.0263888888875954</v>
      </c>
      <c r="M3085" s="72">
        <f>NETWORKDAYS.INTL(DATE(YEAR(H3085),MONTH(I3085),DAY(H3085)),DATE(YEAR(I3085),MONTH(I3085),DAY(I3085)),1,[1]LISTAFERIADOS!$B$2:$B$194)</f>
        <v>4</v>
      </c>
      <c r="N3085" s="73" t="str">
        <f>CONCATENATE(HOUR(Tabela132[[#This Row],[DATA INICIO]]),":",MINUTE(Tabela132[[#This Row],[DATA INICIO]]))</f>
        <v>16:33</v>
      </c>
    </row>
    <row r="3086" spans="1:14" ht="76.5" hidden="1" x14ac:dyDescent="0.25">
      <c r="A3086" s="63" t="s">
        <v>1308</v>
      </c>
      <c r="B3086" s="64" t="s">
        <v>1581</v>
      </c>
      <c r="C3086" s="84"/>
      <c r="D3086" s="66" t="s">
        <v>1310</v>
      </c>
      <c r="E3086" s="67" t="s">
        <v>1310</v>
      </c>
      <c r="F3086" s="12" t="s">
        <v>25</v>
      </c>
      <c r="G3086" s="113"/>
      <c r="H3086" s="69">
        <v>42926.71597222222</v>
      </c>
      <c r="I3086" s="69">
        <v>42928.802083333336</v>
      </c>
      <c r="J3086" s="64" t="s">
        <v>1585</v>
      </c>
      <c r="K3086" s="70">
        <f t="shared" si="151"/>
        <v>2.086111111115315</v>
      </c>
      <c r="L3086" s="71">
        <f t="shared" si="152"/>
        <v>2.086111111115315</v>
      </c>
      <c r="M3086" s="72">
        <f>NETWORKDAYS.INTL(DATE(YEAR(H3086),MONTH(I3086),DAY(H3086)),DATE(YEAR(I3086),MONTH(I3086),DAY(I3086)),1,[1]LISTAFERIADOS!$B$2:$B$194)</f>
        <v>3</v>
      </c>
      <c r="N3086" s="73" t="str">
        <f>CONCATENATE(HOUR(Tabela132[[#This Row],[DATA INICIO]]),":",MINUTE(Tabela132[[#This Row],[DATA INICIO]]))</f>
        <v>17:11</v>
      </c>
    </row>
    <row r="3087" spans="1:14" ht="38.25" hidden="1" x14ac:dyDescent="0.25">
      <c r="A3087" s="63" t="s">
        <v>1308</v>
      </c>
      <c r="B3087" s="64" t="s">
        <v>1581</v>
      </c>
      <c r="C3087" s="84"/>
      <c r="D3087" s="66" t="s">
        <v>1210</v>
      </c>
      <c r="E3087" s="67" t="s">
        <v>1210</v>
      </c>
      <c r="F3087" s="12" t="s">
        <v>112</v>
      </c>
      <c r="G3087" s="113"/>
      <c r="H3087" s="69">
        <v>42928.802083333336</v>
      </c>
      <c r="I3087" s="69">
        <v>42929.574999999997</v>
      </c>
      <c r="J3087" s="64" t="s">
        <v>30</v>
      </c>
      <c r="K3087" s="70">
        <f t="shared" si="151"/>
        <v>0.77291666666133096</v>
      </c>
      <c r="L3087" s="71">
        <f t="shared" si="152"/>
        <v>0.77291666666133096</v>
      </c>
      <c r="M3087" s="72">
        <f>NETWORKDAYS.INTL(DATE(YEAR(H3087),MONTH(I3087),DAY(H3087)),DATE(YEAR(I3087),MONTH(I3087),DAY(I3087)),1,[1]LISTAFERIADOS!$B$2:$B$194)</f>
        <v>2</v>
      </c>
      <c r="N3087" s="73" t="str">
        <f>CONCATENATE(HOUR(Tabela132[[#This Row],[DATA INICIO]]),":",MINUTE(Tabela132[[#This Row],[DATA INICIO]]))</f>
        <v>19:15</v>
      </c>
    </row>
    <row r="3088" spans="1:14" ht="102" hidden="1" x14ac:dyDescent="0.25">
      <c r="A3088" s="63" t="s">
        <v>1308</v>
      </c>
      <c r="B3088" s="64" t="s">
        <v>1581</v>
      </c>
      <c r="C3088" s="84"/>
      <c r="D3088" s="66" t="s">
        <v>1149</v>
      </c>
      <c r="E3088" s="67" t="s">
        <v>1149</v>
      </c>
      <c r="F3088" s="12" t="s">
        <v>115</v>
      </c>
      <c r="G3088" s="113"/>
      <c r="H3088" s="69">
        <v>42929.574999999997</v>
      </c>
      <c r="I3088" s="69">
        <v>42934.576388888891</v>
      </c>
      <c r="J3088" s="64" t="s">
        <v>1383</v>
      </c>
      <c r="K3088" s="70">
        <f t="shared" si="151"/>
        <v>5.0013888888934162</v>
      </c>
      <c r="L3088" s="71">
        <f t="shared" si="152"/>
        <v>5.0013888888934162</v>
      </c>
      <c r="M3088" s="72">
        <f>NETWORKDAYS.INTL(DATE(YEAR(H3088),MONTH(I3088),DAY(H3088)),DATE(YEAR(I3088),MONTH(I3088),DAY(I3088)),1,[1]LISTAFERIADOS!$B$2:$B$194)</f>
        <v>4</v>
      </c>
      <c r="N3088" s="73" t="str">
        <f>CONCATENATE(HOUR(Tabela132[[#This Row],[DATA INICIO]]),":",MINUTE(Tabela132[[#This Row],[DATA INICIO]]))</f>
        <v>13:48</v>
      </c>
    </row>
    <row r="3089" spans="1:14" ht="38.25" hidden="1" x14ac:dyDescent="0.25">
      <c r="A3089" s="63" t="s">
        <v>1308</v>
      </c>
      <c r="B3089" s="64" t="s">
        <v>1581</v>
      </c>
      <c r="C3089" s="84"/>
      <c r="D3089" s="66" t="s">
        <v>1182</v>
      </c>
      <c r="E3089" s="67" t="s">
        <v>1182</v>
      </c>
      <c r="F3089" s="68" t="s">
        <v>1182</v>
      </c>
      <c r="G3089" s="113"/>
      <c r="H3089" s="69">
        <v>42934.576388888891</v>
      </c>
      <c r="I3089" s="69">
        <v>42934.702777777777</v>
      </c>
      <c r="J3089" s="64" t="s">
        <v>1586</v>
      </c>
      <c r="K3089" s="70">
        <f t="shared" si="151"/>
        <v>0.12638888888614019</v>
      </c>
      <c r="L3089" s="71">
        <f t="shared" si="152"/>
        <v>0.12638888888614019</v>
      </c>
      <c r="M3089" s="72">
        <f>NETWORKDAYS.INTL(DATE(YEAR(H3089),MONTH(I3089),DAY(H3089)),DATE(YEAR(I3089),MONTH(I3089),DAY(I3089)),1,[1]LISTAFERIADOS!$B$2:$B$194)</f>
        <v>1</v>
      </c>
      <c r="N3089" s="73" t="str">
        <f>CONCATENATE(HOUR(Tabela132[[#This Row],[DATA INICIO]]),":",MINUTE(Tabela132[[#This Row],[DATA INICIO]]))</f>
        <v>13:50</v>
      </c>
    </row>
    <row r="3090" spans="1:14" ht="127.5" hidden="1" x14ac:dyDescent="0.25">
      <c r="A3090" s="63" t="s">
        <v>1308</v>
      </c>
      <c r="B3090" s="64" t="s">
        <v>1581</v>
      </c>
      <c r="C3090" s="84"/>
      <c r="D3090" s="66" t="s">
        <v>1167</v>
      </c>
      <c r="E3090" s="67" t="s">
        <v>1167</v>
      </c>
      <c r="F3090" s="68" t="s">
        <v>1167</v>
      </c>
      <c r="G3090" s="113"/>
      <c r="H3090" s="69">
        <v>42934.702777777777</v>
      </c>
      <c r="I3090" s="69">
        <v>42934.794444444444</v>
      </c>
      <c r="J3090" s="64" t="s">
        <v>1425</v>
      </c>
      <c r="K3090" s="70">
        <f t="shared" si="151"/>
        <v>9.1666666667151731E-2</v>
      </c>
      <c r="L3090" s="71">
        <f t="shared" si="152"/>
        <v>9.1666666667151731E-2</v>
      </c>
      <c r="M3090" s="72">
        <f>NETWORKDAYS.INTL(DATE(YEAR(H3090),MONTH(I3090),DAY(H3090)),DATE(YEAR(I3090),MONTH(I3090),DAY(I3090)),1,[1]LISTAFERIADOS!$B$2:$B$194)</f>
        <v>1</v>
      </c>
      <c r="N3090" s="73" t="str">
        <f>CONCATENATE(HOUR(Tabela132[[#This Row],[DATA INICIO]]),":",MINUTE(Tabela132[[#This Row],[DATA INICIO]]))</f>
        <v>16:52</v>
      </c>
    </row>
    <row r="3091" spans="1:14" ht="51" hidden="1" x14ac:dyDescent="0.25">
      <c r="A3091" s="63" t="s">
        <v>1308</v>
      </c>
      <c r="B3091" s="64" t="s">
        <v>1581</v>
      </c>
      <c r="C3091" s="84"/>
      <c r="D3091" s="66" t="s">
        <v>1159</v>
      </c>
      <c r="E3091" s="67" t="s">
        <v>1159</v>
      </c>
      <c r="F3091" s="68" t="s">
        <v>1159</v>
      </c>
      <c r="G3091" s="113"/>
      <c r="H3091" s="69">
        <v>42934.794444444444</v>
      </c>
      <c r="I3091" s="69">
        <v>42935.546527777777</v>
      </c>
      <c r="J3091" s="64" t="s">
        <v>46</v>
      </c>
      <c r="K3091" s="70">
        <f t="shared" si="151"/>
        <v>0.75208333333284827</v>
      </c>
      <c r="L3091" s="71">
        <f t="shared" si="152"/>
        <v>0.75208333333284827</v>
      </c>
      <c r="M3091" s="72">
        <f>NETWORKDAYS.INTL(DATE(YEAR(H3091),MONTH(I3091),DAY(H3091)),DATE(YEAR(I3091),MONTH(I3091),DAY(I3091)),1,[1]LISTAFERIADOS!$B$2:$B$194)</f>
        <v>2</v>
      </c>
      <c r="N3091" s="73" t="str">
        <f>CONCATENATE(HOUR(Tabela132[[#This Row],[DATA INICIO]]),":",MINUTE(Tabela132[[#This Row],[DATA INICIO]]))</f>
        <v>19:4</v>
      </c>
    </row>
    <row r="3092" spans="1:14" ht="127.5" hidden="1" x14ac:dyDescent="0.25">
      <c r="A3092" s="63" t="s">
        <v>1308</v>
      </c>
      <c r="B3092" s="64" t="s">
        <v>1581</v>
      </c>
      <c r="C3092" s="84"/>
      <c r="D3092" s="66" t="s">
        <v>1161</v>
      </c>
      <c r="E3092" s="67" t="s">
        <v>1161</v>
      </c>
      <c r="F3092" s="68" t="s">
        <v>1161</v>
      </c>
      <c r="G3092" s="113"/>
      <c r="H3092" s="69">
        <v>42935.546527777777</v>
      </c>
      <c r="I3092" s="69">
        <v>42935.756249999999</v>
      </c>
      <c r="J3092" s="64" t="s">
        <v>160</v>
      </c>
      <c r="K3092" s="70">
        <f t="shared" si="151"/>
        <v>0.20972222222189885</v>
      </c>
      <c r="L3092" s="71">
        <f t="shared" si="152"/>
        <v>0.20972222222189885</v>
      </c>
      <c r="M3092" s="72">
        <f>NETWORKDAYS.INTL(DATE(YEAR(H3092),MONTH(I3092),DAY(H3092)),DATE(YEAR(I3092),MONTH(I3092),DAY(I3092)),1,[1]LISTAFERIADOS!$B$2:$B$194)</f>
        <v>1</v>
      </c>
      <c r="N3092" s="73" t="str">
        <f>CONCATENATE(HOUR(Tabela132[[#This Row],[DATA INICIO]]),":",MINUTE(Tabela132[[#This Row],[DATA INICIO]]))</f>
        <v>13:7</v>
      </c>
    </row>
    <row r="3093" spans="1:14" ht="63.75" hidden="1" x14ac:dyDescent="0.25">
      <c r="A3093" s="63" t="s">
        <v>1308</v>
      </c>
      <c r="B3093" s="64" t="s">
        <v>1581</v>
      </c>
      <c r="C3093" s="84"/>
      <c r="D3093" s="66" t="s">
        <v>1183</v>
      </c>
      <c r="E3093" s="67" t="s">
        <v>1183</v>
      </c>
      <c r="F3093" s="68" t="s">
        <v>1183</v>
      </c>
      <c r="G3093" s="113"/>
      <c r="H3093" s="69">
        <v>42935.756249999999</v>
      </c>
      <c r="I3093" s="69">
        <v>42944.652083333334</v>
      </c>
      <c r="J3093" s="64" t="s">
        <v>661</v>
      </c>
      <c r="K3093" s="70">
        <f t="shared" si="151"/>
        <v>8.8958333333357587</v>
      </c>
      <c r="L3093" s="71">
        <f t="shared" si="152"/>
        <v>8.8958333333357587</v>
      </c>
      <c r="M3093" s="72">
        <f>NETWORKDAYS.INTL(DATE(YEAR(H3093),MONTH(I3093),DAY(H3093)),DATE(YEAR(I3093),MONTH(I3093),DAY(I3093)),1,[1]LISTAFERIADOS!$B$2:$B$194)</f>
        <v>8</v>
      </c>
      <c r="N3093" s="73" t="str">
        <f>CONCATENATE(HOUR(Tabela132[[#This Row],[DATA INICIO]]),":",MINUTE(Tabela132[[#This Row],[DATA INICIO]]))</f>
        <v>18:9</v>
      </c>
    </row>
    <row r="3094" spans="1:14" ht="38.25" hidden="1" x14ac:dyDescent="0.25">
      <c r="A3094" s="63" t="s">
        <v>1308</v>
      </c>
      <c r="B3094" s="64" t="s">
        <v>1581</v>
      </c>
      <c r="C3094" s="84"/>
      <c r="D3094" s="66" t="s">
        <v>1300</v>
      </c>
      <c r="E3094" s="67" t="s">
        <v>1300</v>
      </c>
      <c r="F3094" s="12" t="s">
        <v>25</v>
      </c>
      <c r="G3094" s="113"/>
      <c r="H3094" s="69">
        <v>42944.652083333334</v>
      </c>
      <c r="I3094" s="69">
        <v>42944.737500000003</v>
      </c>
      <c r="J3094" s="64" t="s">
        <v>154</v>
      </c>
      <c r="K3094" s="70">
        <f t="shared" si="151"/>
        <v>8.5416666668606922E-2</v>
      </c>
      <c r="L3094" s="71">
        <f t="shared" si="152"/>
        <v>8.5416666668606922E-2</v>
      </c>
      <c r="M3094" s="72">
        <f>NETWORKDAYS.INTL(DATE(YEAR(H3094),MONTH(I3094),DAY(H3094)),DATE(YEAR(I3094),MONTH(I3094),DAY(I3094)),1,[1]LISTAFERIADOS!$B$2:$B$194)</f>
        <v>1</v>
      </c>
      <c r="N3094" s="73" t="str">
        <f>CONCATENATE(HOUR(Tabela132[[#This Row],[DATA INICIO]]),":",MINUTE(Tabela132[[#This Row],[DATA INICIO]]))</f>
        <v>15:39</v>
      </c>
    </row>
    <row r="3095" spans="1:14" ht="38.25" hidden="1" x14ac:dyDescent="0.25">
      <c r="A3095" s="63" t="s">
        <v>1308</v>
      </c>
      <c r="B3095" s="64" t="s">
        <v>1581</v>
      </c>
      <c r="C3095" s="84"/>
      <c r="D3095" s="66" t="s">
        <v>1183</v>
      </c>
      <c r="E3095" s="67" t="s">
        <v>1183</v>
      </c>
      <c r="F3095" s="68" t="s">
        <v>1183</v>
      </c>
      <c r="G3095" s="113"/>
      <c r="H3095" s="69">
        <v>42944.737500000003</v>
      </c>
      <c r="I3095" s="69">
        <v>42948.780555555553</v>
      </c>
      <c r="J3095" s="64" t="s">
        <v>34</v>
      </c>
      <c r="K3095" s="70">
        <f t="shared" si="151"/>
        <v>4.0430555555503815</v>
      </c>
      <c r="L3095" s="71">
        <f t="shared" si="152"/>
        <v>4.0430555555503815</v>
      </c>
      <c r="M3095" s="72">
        <f>NETWORKDAYS.INTL(DATE(YEAR(H3095),MONTH(I3095),DAY(H3095)),DATE(YEAR(I3095),MONTH(I3095),DAY(I3095)),1,[1]LISTAFERIADOS!$B$2:$B$194)</f>
        <v>-19</v>
      </c>
      <c r="N3095" s="73" t="str">
        <f>CONCATENATE(HOUR(Tabela132[[#This Row],[DATA INICIO]]),":",MINUTE(Tabela132[[#This Row],[DATA INICIO]]))</f>
        <v>17:42</v>
      </c>
    </row>
    <row r="3096" spans="1:14" ht="38.25" hidden="1" x14ac:dyDescent="0.25">
      <c r="A3096" s="63" t="s">
        <v>1308</v>
      </c>
      <c r="B3096" s="64" t="s">
        <v>1581</v>
      </c>
      <c r="C3096" s="84"/>
      <c r="D3096" s="66" t="s">
        <v>1164</v>
      </c>
      <c r="E3096" s="67" t="s">
        <v>1164</v>
      </c>
      <c r="F3096" s="68" t="s">
        <v>1164</v>
      </c>
      <c r="G3096" s="113"/>
      <c r="H3096" s="69">
        <v>42948.780555555553</v>
      </c>
      <c r="I3096" s="69">
        <v>42956.561111111114</v>
      </c>
      <c r="J3096" s="64" t="s">
        <v>1387</v>
      </c>
      <c r="K3096" s="70">
        <f t="shared" si="151"/>
        <v>7.7805555555605679</v>
      </c>
      <c r="L3096" s="71">
        <f t="shared" si="152"/>
        <v>7.7805555555605679</v>
      </c>
      <c r="M3096" s="72">
        <f>NETWORKDAYS.INTL(DATE(YEAR(H3096),MONTH(I3096),DAY(H3096)),DATE(YEAR(I3096),MONTH(I3096),DAY(I3096)),1,[1]LISTAFERIADOS!$B$2:$B$194)</f>
        <v>7</v>
      </c>
      <c r="N3096" s="73" t="str">
        <f>CONCATENATE(HOUR(Tabela132[[#This Row],[DATA INICIO]]),":",MINUTE(Tabela132[[#This Row],[DATA INICIO]]))</f>
        <v>18:44</v>
      </c>
    </row>
    <row r="3097" spans="1:14" ht="63.75" hidden="1" x14ac:dyDescent="0.25">
      <c r="A3097" s="63" t="s">
        <v>1308</v>
      </c>
      <c r="B3097" s="64" t="s">
        <v>1581</v>
      </c>
      <c r="C3097" s="84"/>
      <c r="D3097" s="66" t="s">
        <v>1161</v>
      </c>
      <c r="E3097" s="67" t="s">
        <v>1161</v>
      </c>
      <c r="F3097" s="68" t="s">
        <v>1161</v>
      </c>
      <c r="G3097" s="113"/>
      <c r="H3097" s="69">
        <v>42956.561111111114</v>
      </c>
      <c r="I3097" s="69">
        <v>42956.693055555559</v>
      </c>
      <c r="J3097" s="64" t="s">
        <v>1460</v>
      </c>
      <c r="K3097" s="70">
        <f t="shared" si="151"/>
        <v>0.13194444444525288</v>
      </c>
      <c r="L3097" s="71">
        <f t="shared" si="152"/>
        <v>0.13194444444525288</v>
      </c>
      <c r="M3097" s="72">
        <f>NETWORKDAYS.INTL(DATE(YEAR(H3097),MONTH(I3097),DAY(H3097)),DATE(YEAR(I3097),MONTH(I3097),DAY(I3097)),1,[1]LISTAFERIADOS!$B$2:$B$194)</f>
        <v>1</v>
      </c>
      <c r="N3097" s="73" t="str">
        <f>CONCATENATE(HOUR(Tabela132[[#This Row],[DATA INICIO]]),":",MINUTE(Tabela132[[#This Row],[DATA INICIO]]))</f>
        <v>13:28</v>
      </c>
    </row>
    <row r="3098" spans="1:14" ht="63.75" hidden="1" x14ac:dyDescent="0.25">
      <c r="A3098" s="63" t="s">
        <v>1308</v>
      </c>
      <c r="B3098" s="64" t="s">
        <v>1581</v>
      </c>
      <c r="C3098" s="84"/>
      <c r="D3098" s="66" t="s">
        <v>1156</v>
      </c>
      <c r="E3098" s="67" t="s">
        <v>1156</v>
      </c>
      <c r="F3098" s="68" t="s">
        <v>1156</v>
      </c>
      <c r="G3098" s="113"/>
      <c r="H3098" s="69">
        <v>42956.693055555559</v>
      </c>
      <c r="I3098" s="69">
        <v>42956.714583333334</v>
      </c>
      <c r="J3098" s="64" t="s">
        <v>1587</v>
      </c>
      <c r="K3098" s="70">
        <f t="shared" si="151"/>
        <v>2.1527777775190771E-2</v>
      </c>
      <c r="L3098" s="71">
        <f t="shared" si="152"/>
        <v>2.1527777775190771E-2</v>
      </c>
      <c r="M3098" s="72">
        <f>NETWORKDAYS.INTL(DATE(YEAR(H3098),MONTH(I3098),DAY(H3098)),DATE(YEAR(I3098),MONTH(I3098),DAY(I3098)),1,[1]LISTAFERIADOS!$B$2:$B$194)</f>
        <v>1</v>
      </c>
      <c r="N3098" s="73" t="str">
        <f>CONCATENATE(HOUR(Tabela132[[#This Row],[DATA INICIO]]),":",MINUTE(Tabela132[[#This Row],[DATA INICIO]]))</f>
        <v>16:38</v>
      </c>
    </row>
    <row r="3099" spans="1:14" ht="38.25" hidden="1" x14ac:dyDescent="0.25">
      <c r="A3099" s="63" t="s">
        <v>1308</v>
      </c>
      <c r="B3099" s="64" t="s">
        <v>1581</v>
      </c>
      <c r="C3099" s="84"/>
      <c r="D3099" s="66" t="s">
        <v>1166</v>
      </c>
      <c r="E3099" s="67" t="s">
        <v>1166</v>
      </c>
      <c r="F3099" s="68" t="s">
        <v>1166</v>
      </c>
      <c r="G3099" s="113"/>
      <c r="H3099" s="69">
        <v>42956.714583333334</v>
      </c>
      <c r="I3099" s="69">
        <v>42957.711805555555</v>
      </c>
      <c r="J3099" s="64" t="s">
        <v>71</v>
      </c>
      <c r="K3099" s="70">
        <f t="shared" si="151"/>
        <v>0.99722222222044365</v>
      </c>
      <c r="L3099" s="71">
        <f t="shared" si="152"/>
        <v>0.99722222222044365</v>
      </c>
      <c r="M3099" s="72">
        <f>NETWORKDAYS.INTL(DATE(YEAR(H3099),MONTH(I3099),DAY(H3099)),DATE(YEAR(I3099),MONTH(I3099),DAY(I3099)),1,[1]LISTAFERIADOS!$B$2:$B$194)</f>
        <v>2</v>
      </c>
      <c r="N3099" s="73" t="str">
        <f>CONCATENATE(HOUR(Tabela132[[#This Row],[DATA INICIO]]),":",MINUTE(Tabela132[[#This Row],[DATA INICIO]]))</f>
        <v>17:9</v>
      </c>
    </row>
    <row r="3100" spans="1:14" ht="38.25" hidden="1" x14ac:dyDescent="0.25">
      <c r="A3100" s="63" t="s">
        <v>1308</v>
      </c>
      <c r="B3100" s="64" t="s">
        <v>1581</v>
      </c>
      <c r="C3100" s="84"/>
      <c r="D3100" s="66" t="s">
        <v>1155</v>
      </c>
      <c r="E3100" s="67" t="s">
        <v>1155</v>
      </c>
      <c r="F3100" s="68" t="s">
        <v>1155</v>
      </c>
      <c r="G3100" s="113"/>
      <c r="H3100" s="69">
        <v>42957.711805555555</v>
      </c>
      <c r="I3100" s="69">
        <v>42960.945138888892</v>
      </c>
      <c r="J3100" s="64" t="s">
        <v>167</v>
      </c>
      <c r="K3100" s="70">
        <f t="shared" si="151"/>
        <v>3.2333333333372138</v>
      </c>
      <c r="L3100" s="71">
        <f t="shared" si="152"/>
        <v>3.2333333333372138</v>
      </c>
      <c r="M3100" s="72">
        <f>NETWORKDAYS.INTL(DATE(YEAR(H3100),MONTH(I3100),DAY(H3100)),DATE(YEAR(I3100),MONTH(I3100),DAY(I3100)),1,[1]LISTAFERIADOS!$B$2:$B$194)</f>
        <v>1</v>
      </c>
      <c r="N3100" s="73" t="str">
        <f>CONCATENATE(HOUR(Tabela132[[#This Row],[DATA INICIO]]),":",MINUTE(Tabela132[[#This Row],[DATA INICIO]]))</f>
        <v>17:5</v>
      </c>
    </row>
    <row r="3101" spans="1:14" ht="38.25" hidden="1" x14ac:dyDescent="0.25">
      <c r="A3101" s="63" t="s">
        <v>1308</v>
      </c>
      <c r="B3101" s="64" t="s">
        <v>1581</v>
      </c>
      <c r="C3101" s="84"/>
      <c r="D3101" s="66" t="s">
        <v>1167</v>
      </c>
      <c r="E3101" s="67" t="s">
        <v>1167</v>
      </c>
      <c r="F3101" s="68" t="s">
        <v>1167</v>
      </c>
      <c r="G3101" s="113"/>
      <c r="H3101" s="69">
        <v>42960.945138888892</v>
      </c>
      <c r="I3101" s="69">
        <v>42961.647222222222</v>
      </c>
      <c r="J3101" s="64" t="s">
        <v>75</v>
      </c>
      <c r="K3101" s="70">
        <f t="shared" si="151"/>
        <v>0.70208333332993789</v>
      </c>
      <c r="L3101" s="71">
        <f t="shared" si="152"/>
        <v>0.70208333332993789</v>
      </c>
      <c r="M3101" s="72">
        <f>NETWORKDAYS.INTL(DATE(YEAR(H3101),MONTH(I3101),DAY(H3101)),DATE(YEAR(I3101),MONTH(I3101),DAY(I3101)),1,[1]LISTAFERIADOS!$B$2:$B$194)</f>
        <v>1</v>
      </c>
      <c r="N3101" s="73" t="str">
        <f>CONCATENATE(HOUR(Tabela132[[#This Row],[DATA INICIO]]),":",MINUTE(Tabela132[[#This Row],[DATA INICIO]]))</f>
        <v>22:41</v>
      </c>
    </row>
    <row r="3102" spans="1:14" ht="38.25" hidden="1" x14ac:dyDescent="0.25">
      <c r="A3102" s="63" t="s">
        <v>1308</v>
      </c>
      <c r="B3102" s="64" t="s">
        <v>1581</v>
      </c>
      <c r="C3102" s="84"/>
      <c r="D3102" s="66" t="s">
        <v>1171</v>
      </c>
      <c r="E3102" s="67" t="s">
        <v>1171</v>
      </c>
      <c r="F3102" s="68" t="s">
        <v>1171</v>
      </c>
      <c r="G3102" s="113"/>
      <c r="H3102" s="69">
        <v>42961.647222222222</v>
      </c>
      <c r="I3102" s="69">
        <v>42962.56527777778</v>
      </c>
      <c r="J3102" s="64" t="s">
        <v>1241</v>
      </c>
      <c r="K3102" s="70">
        <f t="shared" si="151"/>
        <v>0.9180555555576575</v>
      </c>
      <c r="L3102" s="71">
        <f t="shared" si="152"/>
        <v>0.9180555555576575</v>
      </c>
      <c r="M3102" s="72">
        <f>NETWORKDAYS.INTL(DATE(YEAR(H3102),MONTH(I3102),DAY(H3102)),DATE(YEAR(I3102),MONTH(I3102),DAY(I3102)),1,[1]LISTAFERIADOS!$B$2:$B$194)</f>
        <v>2</v>
      </c>
      <c r="N3102" s="73" t="str">
        <f>CONCATENATE(HOUR(Tabela132[[#This Row],[DATA INICIO]]),":",MINUTE(Tabela132[[#This Row],[DATA INICIO]]))</f>
        <v>15:32</v>
      </c>
    </row>
    <row r="3103" spans="1:14" ht="38.25" hidden="1" x14ac:dyDescent="0.25">
      <c r="A3103" s="63" t="s">
        <v>1308</v>
      </c>
      <c r="B3103" s="64" t="s">
        <v>1588</v>
      </c>
      <c r="C3103" s="84"/>
      <c r="D3103" s="66" t="s">
        <v>1589</v>
      </c>
      <c r="E3103" s="67" t="s">
        <v>1589</v>
      </c>
      <c r="F3103" s="68" t="s">
        <v>1589</v>
      </c>
      <c r="G3103" s="114"/>
      <c r="H3103" s="69" t="s">
        <v>20</v>
      </c>
      <c r="I3103" s="69">
        <v>42877.736111111109</v>
      </c>
      <c r="J3103" s="64" t="s">
        <v>20</v>
      </c>
      <c r="K3103" s="70">
        <f t="shared" ref="K3103:K3127" si="153">IF(OR(H3103="-",I3103="-"),0,I3103-H3103)</f>
        <v>0</v>
      </c>
      <c r="L3103" s="71">
        <f t="shared" ref="L3103:L3127" si="154">K3103</f>
        <v>0</v>
      </c>
      <c r="M3103" s="72" t="e">
        <f>NETWORKDAYS.INTL(DATE(YEAR(H3103),MONTH(I3103),DAY(H3103)),DATE(YEAR(I3103),MONTH(I3103),DAY(I3103)),1,[1]LISTAFERIADOS!$B$2:$B$194)</f>
        <v>#VALUE!</v>
      </c>
      <c r="N3103" s="73" t="e">
        <f>CONCATENATE(HOUR(Tabela132[[#This Row],[DATA INICIO]]),":",MINUTE(Tabela132[[#This Row],[DATA INICIO]]))</f>
        <v>#VALUE!</v>
      </c>
    </row>
    <row r="3104" spans="1:14" ht="63.75" hidden="1" x14ac:dyDescent="0.25">
      <c r="A3104" s="63" t="s">
        <v>1308</v>
      </c>
      <c r="B3104" s="64" t="s">
        <v>1588</v>
      </c>
      <c r="C3104" s="84"/>
      <c r="D3104" s="66" t="s">
        <v>1310</v>
      </c>
      <c r="E3104" s="67" t="s">
        <v>1310</v>
      </c>
      <c r="F3104" s="12" t="s">
        <v>25</v>
      </c>
      <c r="G3104" s="114"/>
      <c r="H3104" s="69">
        <v>42877.736111111109</v>
      </c>
      <c r="I3104" s="69">
        <v>42879.787499999999</v>
      </c>
      <c r="J3104" s="64" t="s">
        <v>1590</v>
      </c>
      <c r="K3104" s="70">
        <f t="shared" si="153"/>
        <v>2.0513888888890506</v>
      </c>
      <c r="L3104" s="71">
        <f t="shared" si="154"/>
        <v>2.0513888888890506</v>
      </c>
      <c r="M3104" s="72">
        <f>NETWORKDAYS.INTL(DATE(YEAR(H3104),MONTH(I3104),DAY(H3104)),DATE(YEAR(I3104),MONTH(I3104),DAY(I3104)),1,[1]LISTAFERIADOS!$B$2:$B$194)</f>
        <v>3</v>
      </c>
      <c r="N3104" s="73" t="str">
        <f>CONCATENATE(HOUR(Tabela132[[#This Row],[DATA INICIO]]),":",MINUTE(Tabela132[[#This Row],[DATA INICIO]]))</f>
        <v>17:40</v>
      </c>
    </row>
    <row r="3105" spans="1:14" ht="38.25" hidden="1" x14ac:dyDescent="0.25">
      <c r="A3105" s="63" t="s">
        <v>1308</v>
      </c>
      <c r="B3105" s="64" t="s">
        <v>1588</v>
      </c>
      <c r="C3105" s="84"/>
      <c r="D3105" s="66" t="s">
        <v>1210</v>
      </c>
      <c r="E3105" s="67" t="s">
        <v>1210</v>
      </c>
      <c r="F3105" s="12" t="s">
        <v>112</v>
      </c>
      <c r="G3105" s="114"/>
      <c r="H3105" s="69">
        <v>42879.787499999999</v>
      </c>
      <c r="I3105" s="69">
        <v>42880.70416666667</v>
      </c>
      <c r="J3105" s="64" t="s">
        <v>30</v>
      </c>
      <c r="K3105" s="70">
        <f t="shared" si="153"/>
        <v>0.91666666667151731</v>
      </c>
      <c r="L3105" s="71">
        <f t="shared" si="154"/>
        <v>0.91666666667151731</v>
      </c>
      <c r="M3105" s="72">
        <f>NETWORKDAYS.INTL(DATE(YEAR(H3105),MONTH(I3105),DAY(H3105)),DATE(YEAR(I3105),MONTH(I3105),DAY(I3105)),1,[1]LISTAFERIADOS!$B$2:$B$194)</f>
        <v>2</v>
      </c>
      <c r="N3105" s="73" t="str">
        <f>CONCATENATE(HOUR(Tabela132[[#This Row],[DATA INICIO]]),":",MINUTE(Tabela132[[#This Row],[DATA INICIO]]))</f>
        <v>18:54</v>
      </c>
    </row>
    <row r="3106" spans="1:14" ht="38.25" hidden="1" x14ac:dyDescent="0.25">
      <c r="A3106" s="63" t="s">
        <v>1308</v>
      </c>
      <c r="B3106" s="64" t="s">
        <v>1588</v>
      </c>
      <c r="C3106" s="84"/>
      <c r="D3106" s="66" t="s">
        <v>1310</v>
      </c>
      <c r="E3106" s="67" t="s">
        <v>1310</v>
      </c>
      <c r="F3106" s="12" t="s">
        <v>25</v>
      </c>
      <c r="G3106" s="114"/>
      <c r="H3106" s="69">
        <v>42880.70416666667</v>
      </c>
      <c r="I3106" s="69">
        <v>42914.682638888888</v>
      </c>
      <c r="J3106" s="64" t="s">
        <v>32</v>
      </c>
      <c r="K3106" s="70">
        <f t="shared" si="153"/>
        <v>33.978472222217533</v>
      </c>
      <c r="L3106" s="71">
        <f t="shared" si="154"/>
        <v>33.978472222217533</v>
      </c>
      <c r="M3106" s="72">
        <f>NETWORKDAYS.INTL(DATE(YEAR(H3106),MONTH(I3106),DAY(H3106)),DATE(YEAR(I3106),MONTH(I3106),DAY(I3106)),1,[1]LISTAFERIADOS!$B$2:$B$194)</f>
        <v>3</v>
      </c>
      <c r="N3106" s="73" t="str">
        <f>CONCATENATE(HOUR(Tabela132[[#This Row],[DATA INICIO]]),":",MINUTE(Tabela132[[#This Row],[DATA INICIO]]))</f>
        <v>16:54</v>
      </c>
    </row>
    <row r="3107" spans="1:14" ht="38.25" hidden="1" x14ac:dyDescent="0.25">
      <c r="A3107" s="63" t="s">
        <v>1308</v>
      </c>
      <c r="B3107" s="64" t="s">
        <v>1588</v>
      </c>
      <c r="C3107" s="84"/>
      <c r="D3107" s="66" t="s">
        <v>1210</v>
      </c>
      <c r="E3107" s="67" t="s">
        <v>1210</v>
      </c>
      <c r="F3107" s="12" t="s">
        <v>112</v>
      </c>
      <c r="G3107" s="114"/>
      <c r="H3107" s="69">
        <v>42914.682638888888</v>
      </c>
      <c r="I3107" s="69">
        <v>42920.742361111108</v>
      </c>
      <c r="J3107" s="64" t="s">
        <v>1301</v>
      </c>
      <c r="K3107" s="70">
        <f t="shared" si="153"/>
        <v>6.0597222222204437</v>
      </c>
      <c r="L3107" s="71">
        <f t="shared" si="154"/>
        <v>6.0597222222204437</v>
      </c>
      <c r="M3107" s="72">
        <f>NETWORKDAYS.INTL(DATE(YEAR(H3107),MONTH(I3107),DAY(H3107)),DATE(YEAR(I3107),MONTH(I3107),DAY(I3107)),1,[1]LISTAFERIADOS!$B$2:$B$194)</f>
        <v>-19</v>
      </c>
      <c r="N3107" s="73" t="str">
        <f>CONCATENATE(HOUR(Tabela132[[#This Row],[DATA INICIO]]),":",MINUTE(Tabela132[[#This Row],[DATA INICIO]]))</f>
        <v>16:23</v>
      </c>
    </row>
    <row r="3108" spans="1:14" ht="38.25" hidden="1" x14ac:dyDescent="0.25">
      <c r="A3108" s="63" t="s">
        <v>1308</v>
      </c>
      <c r="B3108" s="64" t="s">
        <v>1588</v>
      </c>
      <c r="C3108" s="84"/>
      <c r="D3108" s="66" t="s">
        <v>1310</v>
      </c>
      <c r="E3108" s="67" t="s">
        <v>1310</v>
      </c>
      <c r="F3108" s="12" t="s">
        <v>25</v>
      </c>
      <c r="G3108" s="114"/>
      <c r="H3108" s="69">
        <v>42920.742361111108</v>
      </c>
      <c r="I3108" s="69">
        <v>42921.729861111111</v>
      </c>
      <c r="J3108" s="64" t="s">
        <v>156</v>
      </c>
      <c r="K3108" s="70">
        <f t="shared" si="153"/>
        <v>0.98750000000291038</v>
      </c>
      <c r="L3108" s="71">
        <f t="shared" si="154"/>
        <v>0.98750000000291038</v>
      </c>
      <c r="M3108" s="72">
        <f>NETWORKDAYS.INTL(DATE(YEAR(H3108),MONTH(I3108),DAY(H3108)),DATE(YEAR(I3108),MONTH(I3108),DAY(I3108)),1,[1]LISTAFERIADOS!$B$2:$B$194)</f>
        <v>2</v>
      </c>
      <c r="N3108" s="73" t="str">
        <f>CONCATENATE(HOUR(Tabela132[[#This Row],[DATA INICIO]]),":",MINUTE(Tabela132[[#This Row],[DATA INICIO]]))</f>
        <v>17:49</v>
      </c>
    </row>
    <row r="3109" spans="1:14" ht="38.25" hidden="1" x14ac:dyDescent="0.25">
      <c r="A3109" s="63" t="s">
        <v>1308</v>
      </c>
      <c r="B3109" s="64" t="s">
        <v>1588</v>
      </c>
      <c r="C3109" s="84"/>
      <c r="D3109" s="66" t="s">
        <v>1210</v>
      </c>
      <c r="E3109" s="67" t="s">
        <v>1210</v>
      </c>
      <c r="F3109" s="12" t="s">
        <v>112</v>
      </c>
      <c r="G3109" s="114"/>
      <c r="H3109" s="69">
        <v>42921.729861111111</v>
      </c>
      <c r="I3109" s="69">
        <v>42922.554861111108</v>
      </c>
      <c r="J3109" s="64" t="s">
        <v>1446</v>
      </c>
      <c r="K3109" s="70">
        <f t="shared" si="153"/>
        <v>0.82499999999708962</v>
      </c>
      <c r="L3109" s="71">
        <f t="shared" si="154"/>
        <v>0.82499999999708962</v>
      </c>
      <c r="M3109" s="72">
        <f>NETWORKDAYS.INTL(DATE(YEAR(H3109),MONTH(I3109),DAY(H3109)),DATE(YEAR(I3109),MONTH(I3109),DAY(I3109)),1,[1]LISTAFERIADOS!$B$2:$B$194)</f>
        <v>2</v>
      </c>
      <c r="N3109" s="73" t="str">
        <f>CONCATENATE(HOUR(Tabela132[[#This Row],[DATA INICIO]]),":",MINUTE(Tabela132[[#This Row],[DATA INICIO]]))</f>
        <v>17:31</v>
      </c>
    </row>
    <row r="3110" spans="1:14" ht="114.75" hidden="1" x14ac:dyDescent="0.25">
      <c r="A3110" s="63" t="s">
        <v>1308</v>
      </c>
      <c r="B3110" s="64" t="s">
        <v>1588</v>
      </c>
      <c r="C3110" s="84"/>
      <c r="D3110" s="66" t="s">
        <v>1149</v>
      </c>
      <c r="E3110" s="67" t="s">
        <v>1149</v>
      </c>
      <c r="F3110" s="12" t="s">
        <v>115</v>
      </c>
      <c r="G3110" s="114"/>
      <c r="H3110" s="69">
        <v>42922.554861111108</v>
      </c>
      <c r="I3110" s="69">
        <v>42922.679861111108</v>
      </c>
      <c r="J3110" s="64" t="s">
        <v>1379</v>
      </c>
      <c r="K3110" s="70">
        <f t="shared" si="153"/>
        <v>0.125</v>
      </c>
      <c r="L3110" s="71">
        <f t="shared" si="154"/>
        <v>0.125</v>
      </c>
      <c r="M3110" s="72">
        <f>NETWORKDAYS.INTL(DATE(YEAR(H3110),MONTH(I3110),DAY(H3110)),DATE(YEAR(I3110),MONTH(I3110),DAY(I3110)),1,[1]LISTAFERIADOS!$B$2:$B$194)</f>
        <v>1</v>
      </c>
      <c r="N3110" s="73" t="str">
        <f>CONCATENATE(HOUR(Tabela132[[#This Row],[DATA INICIO]]),":",MINUTE(Tabela132[[#This Row],[DATA INICIO]]))</f>
        <v>13:19</v>
      </c>
    </row>
    <row r="3111" spans="1:14" ht="102" hidden="1" x14ac:dyDescent="0.25">
      <c r="A3111" s="63" t="s">
        <v>1308</v>
      </c>
      <c r="B3111" s="64" t="s">
        <v>1588</v>
      </c>
      <c r="C3111" s="84"/>
      <c r="D3111" s="66" t="s">
        <v>1182</v>
      </c>
      <c r="E3111" s="67" t="s">
        <v>1182</v>
      </c>
      <c r="F3111" s="68" t="s">
        <v>1182</v>
      </c>
      <c r="G3111" s="114"/>
      <c r="H3111" s="69">
        <v>42922.679861111108</v>
      </c>
      <c r="I3111" s="69">
        <v>42922.713888888888</v>
      </c>
      <c r="J3111" s="64" t="s">
        <v>1591</v>
      </c>
      <c r="K3111" s="70">
        <f t="shared" si="153"/>
        <v>3.4027777779556345E-2</v>
      </c>
      <c r="L3111" s="71">
        <f t="shared" si="154"/>
        <v>3.4027777779556345E-2</v>
      </c>
      <c r="M3111" s="72">
        <f>NETWORKDAYS.INTL(DATE(YEAR(H3111),MONTH(I3111),DAY(H3111)),DATE(YEAR(I3111),MONTH(I3111),DAY(I3111)),1,[1]LISTAFERIADOS!$B$2:$B$194)</f>
        <v>1</v>
      </c>
      <c r="N3111" s="73" t="str">
        <f>CONCATENATE(HOUR(Tabela132[[#This Row],[DATA INICIO]]),":",MINUTE(Tabela132[[#This Row],[DATA INICIO]]))</f>
        <v>16:19</v>
      </c>
    </row>
    <row r="3112" spans="1:14" ht="63.75" hidden="1" x14ac:dyDescent="0.25">
      <c r="A3112" s="63" t="s">
        <v>1308</v>
      </c>
      <c r="B3112" s="64" t="s">
        <v>1588</v>
      </c>
      <c r="C3112" s="84"/>
      <c r="D3112" s="66" t="s">
        <v>1300</v>
      </c>
      <c r="E3112" s="67" t="s">
        <v>1300</v>
      </c>
      <c r="F3112" s="12" t="s">
        <v>25</v>
      </c>
      <c r="G3112" s="114"/>
      <c r="H3112" s="69">
        <v>42922.713888888888</v>
      </c>
      <c r="I3112" s="69">
        <v>42927.634027777778</v>
      </c>
      <c r="J3112" s="64" t="s">
        <v>1381</v>
      </c>
      <c r="K3112" s="70">
        <f t="shared" si="153"/>
        <v>4.9201388888905058</v>
      </c>
      <c r="L3112" s="71">
        <f t="shared" si="154"/>
        <v>4.9201388888905058</v>
      </c>
      <c r="M3112" s="72">
        <f>NETWORKDAYS.INTL(DATE(YEAR(H3112),MONTH(I3112),DAY(H3112)),DATE(YEAR(I3112),MONTH(I3112),DAY(I3112)),1,[1]LISTAFERIADOS!$B$2:$B$194)</f>
        <v>4</v>
      </c>
      <c r="N3112" s="73" t="str">
        <f>CONCATENATE(HOUR(Tabela132[[#This Row],[DATA INICIO]]),":",MINUTE(Tabela132[[#This Row],[DATA INICIO]]))</f>
        <v>17:8</v>
      </c>
    </row>
    <row r="3113" spans="1:14" ht="38.25" hidden="1" x14ac:dyDescent="0.25">
      <c r="A3113" s="63" t="s">
        <v>1308</v>
      </c>
      <c r="B3113" s="64" t="s">
        <v>1588</v>
      </c>
      <c r="C3113" s="84"/>
      <c r="D3113" s="66" t="s">
        <v>1230</v>
      </c>
      <c r="E3113" s="67" t="s">
        <v>1230</v>
      </c>
      <c r="F3113" s="12" t="s">
        <v>112</v>
      </c>
      <c r="G3113" s="114"/>
      <c r="H3113" s="69">
        <v>42927.634027777778</v>
      </c>
      <c r="I3113" s="69">
        <v>42927.65625</v>
      </c>
      <c r="J3113" s="64" t="s">
        <v>1592</v>
      </c>
      <c r="K3113" s="70">
        <f t="shared" si="153"/>
        <v>2.2222222221898846E-2</v>
      </c>
      <c r="L3113" s="71">
        <f t="shared" si="154"/>
        <v>2.2222222221898846E-2</v>
      </c>
      <c r="M3113" s="72">
        <f>NETWORKDAYS.INTL(DATE(YEAR(H3113),MONTH(I3113),DAY(H3113)),DATE(YEAR(I3113),MONTH(I3113),DAY(I3113)),1,[1]LISTAFERIADOS!$B$2:$B$194)</f>
        <v>1</v>
      </c>
      <c r="N3113" s="73" t="str">
        <f>CONCATENATE(HOUR(Tabela132[[#This Row],[DATA INICIO]]),":",MINUTE(Tabela132[[#This Row],[DATA INICIO]]))</f>
        <v>15:13</v>
      </c>
    </row>
    <row r="3114" spans="1:14" ht="102" hidden="1" x14ac:dyDescent="0.25">
      <c r="A3114" s="63" t="s">
        <v>1308</v>
      </c>
      <c r="B3114" s="64" t="s">
        <v>1588</v>
      </c>
      <c r="C3114" s="84"/>
      <c r="D3114" s="66" t="s">
        <v>1154</v>
      </c>
      <c r="E3114" s="67" t="s">
        <v>1154</v>
      </c>
      <c r="F3114" s="12" t="s">
        <v>115</v>
      </c>
      <c r="G3114" s="114"/>
      <c r="H3114" s="69">
        <v>42927.65625</v>
      </c>
      <c r="I3114" s="69">
        <v>42928.586805555555</v>
      </c>
      <c r="J3114" s="64" t="s">
        <v>1383</v>
      </c>
      <c r="K3114" s="70">
        <f t="shared" si="153"/>
        <v>0.93055555555474712</v>
      </c>
      <c r="L3114" s="71">
        <f t="shared" si="154"/>
        <v>0.93055555555474712</v>
      </c>
      <c r="M3114" s="72">
        <f>NETWORKDAYS.INTL(DATE(YEAR(H3114),MONTH(I3114),DAY(H3114)),DATE(YEAR(I3114),MONTH(I3114),DAY(I3114)),1,[1]LISTAFERIADOS!$B$2:$B$194)</f>
        <v>2</v>
      </c>
      <c r="N3114" s="73" t="str">
        <f>CONCATENATE(HOUR(Tabela132[[#This Row],[DATA INICIO]]),":",MINUTE(Tabela132[[#This Row],[DATA INICIO]]))</f>
        <v>15:45</v>
      </c>
    </row>
    <row r="3115" spans="1:14" ht="38.25" hidden="1" x14ac:dyDescent="0.25">
      <c r="A3115" s="63" t="s">
        <v>1308</v>
      </c>
      <c r="B3115" s="64" t="s">
        <v>1588</v>
      </c>
      <c r="C3115" s="84"/>
      <c r="D3115" s="66" t="s">
        <v>1157</v>
      </c>
      <c r="E3115" s="67" t="s">
        <v>1157</v>
      </c>
      <c r="F3115" s="68" t="s">
        <v>1157</v>
      </c>
      <c r="G3115" s="114"/>
      <c r="H3115" s="69">
        <v>42928.586805555555</v>
      </c>
      <c r="I3115" s="69">
        <v>42929.663194444445</v>
      </c>
      <c r="J3115" s="64" t="s">
        <v>1441</v>
      </c>
      <c r="K3115" s="70">
        <f t="shared" si="153"/>
        <v>1.0763888888905058</v>
      </c>
      <c r="L3115" s="71">
        <f t="shared" si="154"/>
        <v>1.0763888888905058</v>
      </c>
      <c r="M3115" s="72">
        <f>NETWORKDAYS.INTL(DATE(YEAR(H3115),MONTH(I3115),DAY(H3115)),DATE(YEAR(I3115),MONTH(I3115),DAY(I3115)),1,[1]LISTAFERIADOS!$B$2:$B$194)</f>
        <v>2</v>
      </c>
      <c r="N3115" s="73" t="str">
        <f>CONCATENATE(HOUR(Tabela132[[#This Row],[DATA INICIO]]),":",MINUTE(Tabela132[[#This Row],[DATA INICIO]]))</f>
        <v>14:5</v>
      </c>
    </row>
    <row r="3116" spans="1:14" ht="51" hidden="1" x14ac:dyDescent="0.25">
      <c r="A3116" s="63" t="s">
        <v>1308</v>
      </c>
      <c r="B3116" s="64" t="s">
        <v>1588</v>
      </c>
      <c r="C3116" s="84"/>
      <c r="D3116" s="66" t="s">
        <v>1167</v>
      </c>
      <c r="E3116" s="67" t="s">
        <v>1167</v>
      </c>
      <c r="F3116" s="68" t="s">
        <v>1167</v>
      </c>
      <c r="G3116" s="114"/>
      <c r="H3116" s="69">
        <v>42929.663194444445</v>
      </c>
      <c r="I3116" s="69">
        <v>42929.673611111109</v>
      </c>
      <c r="J3116" s="64" t="s">
        <v>46</v>
      </c>
      <c r="K3116" s="70">
        <f t="shared" si="153"/>
        <v>1.0416666664241347E-2</v>
      </c>
      <c r="L3116" s="71">
        <f t="shared" si="154"/>
        <v>1.0416666664241347E-2</v>
      </c>
      <c r="M3116" s="72">
        <f>NETWORKDAYS.INTL(DATE(YEAR(H3116),MONTH(I3116),DAY(H3116)),DATE(YEAR(I3116),MONTH(I3116),DAY(I3116)),1,[1]LISTAFERIADOS!$B$2:$B$194)</f>
        <v>1</v>
      </c>
      <c r="N3116" s="73" t="str">
        <f>CONCATENATE(HOUR(Tabela132[[#This Row],[DATA INICIO]]),":",MINUTE(Tabela132[[#This Row],[DATA INICIO]]))</f>
        <v>15:55</v>
      </c>
    </row>
    <row r="3117" spans="1:14" ht="51" hidden="1" x14ac:dyDescent="0.25">
      <c r="A3117" s="63" t="s">
        <v>1308</v>
      </c>
      <c r="B3117" s="64" t="s">
        <v>1588</v>
      </c>
      <c r="C3117" s="84"/>
      <c r="D3117" s="66" t="s">
        <v>1159</v>
      </c>
      <c r="E3117" s="67" t="s">
        <v>1159</v>
      </c>
      <c r="F3117" s="68" t="s">
        <v>1159</v>
      </c>
      <c r="G3117" s="114"/>
      <c r="H3117" s="69">
        <v>42929.673611111109</v>
      </c>
      <c r="I3117" s="69">
        <v>42929.731944444444</v>
      </c>
      <c r="J3117" s="64" t="s">
        <v>46</v>
      </c>
      <c r="K3117" s="70">
        <f t="shared" si="153"/>
        <v>5.8333333334303461E-2</v>
      </c>
      <c r="L3117" s="71">
        <f t="shared" si="154"/>
        <v>5.8333333334303461E-2</v>
      </c>
      <c r="M3117" s="72">
        <f>NETWORKDAYS.INTL(DATE(YEAR(H3117),MONTH(I3117),DAY(H3117)),DATE(YEAR(I3117),MONTH(I3117),DAY(I3117)),1,[1]LISTAFERIADOS!$B$2:$B$194)</f>
        <v>1</v>
      </c>
      <c r="N3117" s="73" t="str">
        <f>CONCATENATE(HOUR(Tabela132[[#This Row],[DATA INICIO]]),":",MINUTE(Tabela132[[#This Row],[DATA INICIO]]))</f>
        <v>16:10</v>
      </c>
    </row>
    <row r="3118" spans="1:14" ht="127.5" hidden="1" x14ac:dyDescent="0.25">
      <c r="A3118" s="63" t="s">
        <v>1308</v>
      </c>
      <c r="B3118" s="64" t="s">
        <v>1588</v>
      </c>
      <c r="C3118" s="84"/>
      <c r="D3118" s="66" t="s">
        <v>1161</v>
      </c>
      <c r="E3118" s="67" t="s">
        <v>1161</v>
      </c>
      <c r="F3118" s="68" t="s">
        <v>1161</v>
      </c>
      <c r="G3118" s="114"/>
      <c r="H3118" s="69">
        <v>42929.731944444444</v>
      </c>
      <c r="I3118" s="69">
        <v>42930.73333333333</v>
      </c>
      <c r="J3118" s="64" t="s">
        <v>160</v>
      </c>
      <c r="K3118" s="70">
        <f t="shared" si="153"/>
        <v>1.0013888888861402</v>
      </c>
      <c r="L3118" s="71">
        <f t="shared" si="154"/>
        <v>1.0013888888861402</v>
      </c>
      <c r="M3118" s="72">
        <f>NETWORKDAYS.INTL(DATE(YEAR(H3118),MONTH(I3118),DAY(H3118)),DATE(YEAR(I3118),MONTH(I3118),DAY(I3118)),1,[1]LISTAFERIADOS!$B$2:$B$194)</f>
        <v>2</v>
      </c>
      <c r="N3118" s="73" t="str">
        <f>CONCATENATE(HOUR(Tabela132[[#This Row],[DATA INICIO]]),":",MINUTE(Tabela132[[#This Row],[DATA INICIO]]))</f>
        <v>17:34</v>
      </c>
    </row>
    <row r="3119" spans="1:14" ht="63.75" hidden="1" x14ac:dyDescent="0.25">
      <c r="A3119" s="63" t="s">
        <v>1308</v>
      </c>
      <c r="B3119" s="64" t="s">
        <v>1588</v>
      </c>
      <c r="C3119" s="84"/>
      <c r="D3119" s="66" t="s">
        <v>1183</v>
      </c>
      <c r="E3119" s="67" t="s">
        <v>1183</v>
      </c>
      <c r="F3119" s="68" t="s">
        <v>1183</v>
      </c>
      <c r="G3119" s="114"/>
      <c r="H3119" s="69">
        <v>42930.73333333333</v>
      </c>
      <c r="I3119" s="69">
        <v>42934.558333333334</v>
      </c>
      <c r="J3119" s="64" t="s">
        <v>52</v>
      </c>
      <c r="K3119" s="70">
        <f t="shared" si="153"/>
        <v>3.8250000000043656</v>
      </c>
      <c r="L3119" s="71">
        <f t="shared" si="154"/>
        <v>3.8250000000043656</v>
      </c>
      <c r="M3119" s="72">
        <f>NETWORKDAYS.INTL(DATE(YEAR(H3119),MONTH(I3119),DAY(H3119)),DATE(YEAR(I3119),MONTH(I3119),DAY(I3119)),1,[1]LISTAFERIADOS!$B$2:$B$194)</f>
        <v>3</v>
      </c>
      <c r="N3119" s="73" t="str">
        <f>CONCATENATE(HOUR(Tabela132[[#This Row],[DATA INICIO]]),":",MINUTE(Tabela132[[#This Row],[DATA INICIO]]))</f>
        <v>17:36</v>
      </c>
    </row>
    <row r="3120" spans="1:14" ht="51" hidden="1" x14ac:dyDescent="0.25">
      <c r="A3120" s="63" t="s">
        <v>1308</v>
      </c>
      <c r="B3120" s="64" t="s">
        <v>1588</v>
      </c>
      <c r="C3120" s="84"/>
      <c r="D3120" s="66" t="s">
        <v>1164</v>
      </c>
      <c r="E3120" s="67" t="s">
        <v>1164</v>
      </c>
      <c r="F3120" s="68" t="s">
        <v>1164</v>
      </c>
      <c r="G3120" s="114"/>
      <c r="H3120" s="69">
        <v>42934.558333333334</v>
      </c>
      <c r="I3120" s="69">
        <v>42944.627083333333</v>
      </c>
      <c r="J3120" s="64" t="s">
        <v>1593</v>
      </c>
      <c r="K3120" s="70">
        <f t="shared" si="153"/>
        <v>10.068749999998545</v>
      </c>
      <c r="L3120" s="71">
        <f t="shared" si="154"/>
        <v>10.068749999998545</v>
      </c>
      <c r="M3120" s="72">
        <f>NETWORKDAYS.INTL(DATE(YEAR(H3120),MONTH(I3120),DAY(H3120)),DATE(YEAR(I3120),MONTH(I3120),DAY(I3120)),1,[1]LISTAFERIADOS!$B$2:$B$194)</f>
        <v>9</v>
      </c>
      <c r="N3120" s="73" t="str">
        <f>CONCATENATE(HOUR(Tabela132[[#This Row],[DATA INICIO]]),":",MINUTE(Tabela132[[#This Row],[DATA INICIO]]))</f>
        <v>13:24</v>
      </c>
    </row>
    <row r="3121" spans="1:14" ht="38.25" hidden="1" x14ac:dyDescent="0.25">
      <c r="A3121" s="63" t="s">
        <v>1308</v>
      </c>
      <c r="B3121" s="64" t="s">
        <v>1588</v>
      </c>
      <c r="C3121" s="84"/>
      <c r="D3121" s="66" t="s">
        <v>1161</v>
      </c>
      <c r="E3121" s="67" t="s">
        <v>1161</v>
      </c>
      <c r="F3121" s="68" t="s">
        <v>1161</v>
      </c>
      <c r="G3121" s="114"/>
      <c r="H3121" s="69">
        <v>42944.627083333333</v>
      </c>
      <c r="I3121" s="69">
        <v>42947.623611111114</v>
      </c>
      <c r="J3121" s="64" t="s">
        <v>949</v>
      </c>
      <c r="K3121" s="70">
        <f t="shared" si="153"/>
        <v>2.9965277777810115</v>
      </c>
      <c r="L3121" s="71">
        <f t="shared" si="154"/>
        <v>2.9965277777810115</v>
      </c>
      <c r="M3121" s="72">
        <f>NETWORKDAYS.INTL(DATE(YEAR(H3121),MONTH(I3121),DAY(H3121)),DATE(YEAR(I3121),MONTH(I3121),DAY(I3121)),1,[1]LISTAFERIADOS!$B$2:$B$194)</f>
        <v>2</v>
      </c>
      <c r="N3121" s="73" t="str">
        <f>CONCATENATE(HOUR(Tabela132[[#This Row],[DATA INICIO]]),":",MINUTE(Tabela132[[#This Row],[DATA INICIO]]))</f>
        <v>15:3</v>
      </c>
    </row>
    <row r="3122" spans="1:14" ht="89.25" hidden="1" x14ac:dyDescent="0.25">
      <c r="A3122" s="63" t="s">
        <v>1308</v>
      </c>
      <c r="B3122" s="64" t="s">
        <v>1588</v>
      </c>
      <c r="C3122" s="84"/>
      <c r="D3122" s="66" t="s">
        <v>1156</v>
      </c>
      <c r="E3122" s="67" t="s">
        <v>1156</v>
      </c>
      <c r="F3122" s="68" t="s">
        <v>1156</v>
      </c>
      <c r="G3122" s="114"/>
      <c r="H3122" s="69">
        <v>42947.623611111114</v>
      </c>
      <c r="I3122" s="69">
        <v>42948.543055555558</v>
      </c>
      <c r="J3122" s="64" t="s">
        <v>1594</v>
      </c>
      <c r="K3122" s="70">
        <f t="shared" si="153"/>
        <v>0.91944444444379769</v>
      </c>
      <c r="L3122" s="71">
        <f t="shared" si="154"/>
        <v>0.91944444444379769</v>
      </c>
      <c r="M3122" s="72">
        <f>NETWORKDAYS.INTL(DATE(YEAR(H3122),MONTH(I3122),DAY(H3122)),DATE(YEAR(I3122),MONTH(I3122),DAY(I3122)),1,[1]LISTAFERIADOS!$B$2:$B$194)</f>
        <v>-22</v>
      </c>
      <c r="N3122" s="73" t="str">
        <f>CONCATENATE(HOUR(Tabela132[[#This Row],[DATA INICIO]]),":",MINUTE(Tabela132[[#This Row],[DATA INICIO]]))</f>
        <v>14:58</v>
      </c>
    </row>
    <row r="3123" spans="1:14" ht="102" hidden="1" x14ac:dyDescent="0.25">
      <c r="A3123" s="63" t="s">
        <v>1308</v>
      </c>
      <c r="B3123" s="64" t="s">
        <v>1588</v>
      </c>
      <c r="C3123" s="84"/>
      <c r="D3123" s="66" t="s">
        <v>1595</v>
      </c>
      <c r="E3123" s="67" t="s">
        <v>1595</v>
      </c>
      <c r="F3123" s="68" t="s">
        <v>1595</v>
      </c>
      <c r="G3123" s="114"/>
      <c r="H3123" s="69">
        <v>42948.543055555558</v>
      </c>
      <c r="I3123" s="69">
        <v>42948.569444444445</v>
      </c>
      <c r="J3123" s="64" t="s">
        <v>1596</v>
      </c>
      <c r="K3123" s="70">
        <f t="shared" si="153"/>
        <v>2.6388888887595385E-2</v>
      </c>
      <c r="L3123" s="71">
        <f t="shared" si="154"/>
        <v>2.6388888887595385E-2</v>
      </c>
      <c r="M3123" s="72">
        <f>NETWORKDAYS.INTL(DATE(YEAR(H3123),MONTH(I3123),DAY(H3123)),DATE(YEAR(I3123),MONTH(I3123),DAY(I3123)),1,[1]LISTAFERIADOS!$B$2:$B$194)</f>
        <v>1</v>
      </c>
      <c r="N3123" s="73" t="str">
        <f>CONCATENATE(HOUR(Tabela132[[#This Row],[DATA INICIO]]),":",MINUTE(Tabela132[[#This Row],[DATA INICIO]]))</f>
        <v>13:2</v>
      </c>
    </row>
    <row r="3124" spans="1:14" ht="38.25" hidden="1" x14ac:dyDescent="0.25">
      <c r="A3124" s="63" t="s">
        <v>1308</v>
      </c>
      <c r="B3124" s="64" t="s">
        <v>1588</v>
      </c>
      <c r="C3124" s="84"/>
      <c r="D3124" s="66" t="s">
        <v>1166</v>
      </c>
      <c r="E3124" s="67" t="s">
        <v>1166</v>
      </c>
      <c r="F3124" s="68" t="s">
        <v>1166</v>
      </c>
      <c r="G3124" s="114"/>
      <c r="H3124" s="69">
        <v>42948.569444444445</v>
      </c>
      <c r="I3124" s="69">
        <v>42949.5625</v>
      </c>
      <c r="J3124" s="64" t="s">
        <v>167</v>
      </c>
      <c r="K3124" s="70">
        <f t="shared" si="153"/>
        <v>0.99305555555474712</v>
      </c>
      <c r="L3124" s="71">
        <f t="shared" si="154"/>
        <v>0.99305555555474712</v>
      </c>
      <c r="M3124" s="72">
        <f>NETWORKDAYS.INTL(DATE(YEAR(H3124),MONTH(I3124),DAY(H3124)),DATE(YEAR(I3124),MONTH(I3124),DAY(I3124)),1,[1]LISTAFERIADOS!$B$2:$B$194)</f>
        <v>2</v>
      </c>
      <c r="N3124" s="73" t="str">
        <f>CONCATENATE(HOUR(Tabela132[[#This Row],[DATA INICIO]]),":",MINUTE(Tabela132[[#This Row],[DATA INICIO]]))</f>
        <v>13:40</v>
      </c>
    </row>
    <row r="3125" spans="1:14" ht="38.25" hidden="1" x14ac:dyDescent="0.25">
      <c r="A3125" s="63" t="s">
        <v>1308</v>
      </c>
      <c r="B3125" s="64" t="s">
        <v>1588</v>
      </c>
      <c r="C3125" s="84"/>
      <c r="D3125" s="66" t="s">
        <v>1155</v>
      </c>
      <c r="E3125" s="67" t="s">
        <v>1155</v>
      </c>
      <c r="F3125" s="68" t="s">
        <v>1155</v>
      </c>
      <c r="G3125" s="114"/>
      <c r="H3125" s="69">
        <v>42949.5625</v>
      </c>
      <c r="I3125" s="69">
        <v>42951.713888888888</v>
      </c>
      <c r="J3125" s="64" t="s">
        <v>98</v>
      </c>
      <c r="K3125" s="70">
        <f t="shared" si="153"/>
        <v>2.1513888888875954</v>
      </c>
      <c r="L3125" s="71">
        <f t="shared" si="154"/>
        <v>2.1513888888875954</v>
      </c>
      <c r="M3125" s="72">
        <f>NETWORKDAYS.INTL(DATE(YEAR(H3125),MONTH(I3125),DAY(H3125)),DATE(YEAR(I3125),MONTH(I3125),DAY(I3125)),1,[1]LISTAFERIADOS!$B$2:$B$194)</f>
        <v>3</v>
      </c>
      <c r="N3125" s="73" t="str">
        <f>CONCATENATE(HOUR(Tabela132[[#This Row],[DATA INICIO]]),":",MINUTE(Tabela132[[#This Row],[DATA INICIO]]))</f>
        <v>13:30</v>
      </c>
    </row>
    <row r="3126" spans="1:14" ht="38.25" hidden="1" x14ac:dyDescent="0.25">
      <c r="A3126" s="63" t="s">
        <v>1308</v>
      </c>
      <c r="B3126" s="64" t="s">
        <v>1588</v>
      </c>
      <c r="C3126" s="84"/>
      <c r="D3126" s="66" t="s">
        <v>1167</v>
      </c>
      <c r="E3126" s="67" t="s">
        <v>1167</v>
      </c>
      <c r="F3126" s="68" t="s">
        <v>1167</v>
      </c>
      <c r="G3126" s="114"/>
      <c r="H3126" s="69">
        <v>42951.713888888888</v>
      </c>
      <c r="I3126" s="69">
        <v>42951.8</v>
      </c>
      <c r="J3126" s="64" t="s">
        <v>75</v>
      </c>
      <c r="K3126" s="70">
        <f t="shared" si="153"/>
        <v>8.6111111115314998E-2</v>
      </c>
      <c r="L3126" s="71">
        <f t="shared" si="154"/>
        <v>8.6111111115314998E-2</v>
      </c>
      <c r="M3126" s="72">
        <f>NETWORKDAYS.INTL(DATE(YEAR(H3126),MONTH(I3126),DAY(H3126)),DATE(YEAR(I3126),MONTH(I3126),DAY(I3126)),1,[1]LISTAFERIADOS!$B$2:$B$194)</f>
        <v>1</v>
      </c>
      <c r="N3126" s="73" t="str">
        <f>CONCATENATE(HOUR(Tabela132[[#This Row],[DATA INICIO]]),":",MINUTE(Tabela132[[#This Row],[DATA INICIO]]))</f>
        <v>17:8</v>
      </c>
    </row>
    <row r="3127" spans="1:14" ht="38.25" hidden="1" x14ac:dyDescent="0.25">
      <c r="A3127" s="63" t="s">
        <v>1308</v>
      </c>
      <c r="B3127" s="64" t="s">
        <v>1588</v>
      </c>
      <c r="C3127" s="84"/>
      <c r="D3127" s="66" t="s">
        <v>1171</v>
      </c>
      <c r="E3127" s="67" t="s">
        <v>1171</v>
      </c>
      <c r="F3127" s="68" t="s">
        <v>1171</v>
      </c>
      <c r="G3127" s="114"/>
      <c r="H3127" s="69">
        <v>42951.8</v>
      </c>
      <c r="I3127" s="69">
        <v>42954.554861111108</v>
      </c>
      <c r="J3127" s="64" t="s">
        <v>1241</v>
      </c>
      <c r="K3127" s="70">
        <f t="shared" si="153"/>
        <v>2.7548611111051287</v>
      </c>
      <c r="L3127" s="71">
        <f t="shared" si="154"/>
        <v>2.7548611111051287</v>
      </c>
      <c r="M3127" s="72">
        <f>NETWORKDAYS.INTL(DATE(YEAR(H3127),MONTH(I3127),DAY(H3127)),DATE(YEAR(I3127),MONTH(I3127),DAY(I3127)),1,[1]LISTAFERIADOS!$B$2:$B$194)</f>
        <v>2</v>
      </c>
      <c r="N3127" s="73" t="str">
        <f>CONCATENATE(HOUR(Tabela132[[#This Row],[DATA INICIO]]),":",MINUTE(Tabela132[[#This Row],[DATA INICIO]]))</f>
        <v>19:12</v>
      </c>
    </row>
    <row r="3128" spans="1:14" ht="38.25" hidden="1" x14ac:dyDescent="0.25">
      <c r="A3128" s="63" t="s">
        <v>1308</v>
      </c>
      <c r="B3128" s="64" t="s">
        <v>1597</v>
      </c>
      <c r="C3128" s="84"/>
      <c r="D3128" s="66" t="s">
        <v>1598</v>
      </c>
      <c r="E3128" s="67" t="s">
        <v>1598</v>
      </c>
      <c r="F3128" s="68" t="s">
        <v>1598</v>
      </c>
      <c r="G3128" s="115"/>
      <c r="H3128" s="69" t="s">
        <v>20</v>
      </c>
      <c r="I3128" s="69">
        <v>42906.390972222223</v>
      </c>
      <c r="J3128" s="64" t="s">
        <v>20</v>
      </c>
      <c r="K3128" s="70">
        <f t="shared" ref="K3128:K3155" si="155">IF(OR(H3128="-",I3128="-"),0,I3128-H3128)</f>
        <v>0</v>
      </c>
      <c r="L3128" s="71">
        <f t="shared" ref="L3128:L3155" si="156">K3128</f>
        <v>0</v>
      </c>
      <c r="M3128" s="72" t="e">
        <f>NETWORKDAYS.INTL(DATE(YEAR(H3128),MONTH(I3128),DAY(H3128)),DATE(YEAR(I3128),MONTH(I3128),DAY(I3128)),1,[1]LISTAFERIADOS!$B$2:$B$194)</f>
        <v>#VALUE!</v>
      </c>
      <c r="N3128" s="73" t="e">
        <f>CONCATENATE(HOUR(Tabela132[[#This Row],[DATA INICIO]]),":",MINUTE(Tabela132[[#This Row],[DATA INICIO]]))</f>
        <v>#VALUE!</v>
      </c>
    </row>
    <row r="3129" spans="1:14" ht="38.25" hidden="1" x14ac:dyDescent="0.25">
      <c r="A3129" s="63" t="s">
        <v>1308</v>
      </c>
      <c r="B3129" s="64" t="s">
        <v>1597</v>
      </c>
      <c r="C3129" s="84"/>
      <c r="D3129" s="66" t="s">
        <v>1310</v>
      </c>
      <c r="E3129" s="67" t="s">
        <v>1310</v>
      </c>
      <c r="F3129" s="12" t="s">
        <v>25</v>
      </c>
      <c r="G3129" s="115"/>
      <c r="H3129" s="69">
        <v>42906.390972222223</v>
      </c>
      <c r="I3129" s="69">
        <v>42913.548611111109</v>
      </c>
      <c r="J3129" s="64" t="s">
        <v>30</v>
      </c>
      <c r="K3129" s="70">
        <f t="shared" si="155"/>
        <v>7.1576388888861402</v>
      </c>
      <c r="L3129" s="71">
        <f t="shared" si="156"/>
        <v>7.1576388888861402</v>
      </c>
      <c r="M3129" s="72">
        <f>NETWORKDAYS.INTL(DATE(YEAR(H3129),MONTH(I3129),DAY(H3129)),DATE(YEAR(I3129),MONTH(I3129),DAY(I3129)),1,[1]LISTAFERIADOS!$B$2:$B$194)</f>
        <v>6</v>
      </c>
      <c r="N3129" s="73" t="str">
        <f>CONCATENATE(HOUR(Tabela132[[#This Row],[DATA INICIO]]),":",MINUTE(Tabela132[[#This Row],[DATA INICIO]]))</f>
        <v>9:23</v>
      </c>
    </row>
    <row r="3130" spans="1:14" ht="38.25" hidden="1" x14ac:dyDescent="0.25">
      <c r="A3130" s="63" t="s">
        <v>1308</v>
      </c>
      <c r="B3130" s="64" t="s">
        <v>1597</v>
      </c>
      <c r="C3130" s="84"/>
      <c r="D3130" s="66" t="s">
        <v>1598</v>
      </c>
      <c r="E3130" s="67" t="s">
        <v>1598</v>
      </c>
      <c r="F3130" s="68" t="s">
        <v>1598</v>
      </c>
      <c r="G3130" s="115"/>
      <c r="H3130" s="69">
        <v>42913.548611111109</v>
      </c>
      <c r="I3130" s="69">
        <v>42922.657638888886</v>
      </c>
      <c r="J3130" s="64" t="s">
        <v>181</v>
      </c>
      <c r="K3130" s="70">
        <f t="shared" si="155"/>
        <v>9.109027777776646</v>
      </c>
      <c r="L3130" s="71">
        <f t="shared" si="156"/>
        <v>9.109027777776646</v>
      </c>
      <c r="M3130" s="72">
        <f>NETWORKDAYS.INTL(DATE(YEAR(H3130),MONTH(I3130),DAY(H3130)),DATE(YEAR(I3130),MONTH(I3130),DAY(I3130)),1,[1]LISTAFERIADOS!$B$2:$B$194)</f>
        <v>-16</v>
      </c>
      <c r="N3130" s="73" t="str">
        <f>CONCATENATE(HOUR(Tabela132[[#This Row],[DATA INICIO]]),":",MINUTE(Tabela132[[#This Row],[DATA INICIO]]))</f>
        <v>13:10</v>
      </c>
    </row>
    <row r="3131" spans="1:14" ht="38.25" hidden="1" x14ac:dyDescent="0.25">
      <c r="A3131" s="63" t="s">
        <v>1308</v>
      </c>
      <c r="B3131" s="64" t="s">
        <v>1597</v>
      </c>
      <c r="C3131" s="84"/>
      <c r="D3131" s="66" t="s">
        <v>1310</v>
      </c>
      <c r="E3131" s="67" t="s">
        <v>1310</v>
      </c>
      <c r="F3131" s="12" t="s">
        <v>25</v>
      </c>
      <c r="G3131" s="115"/>
      <c r="H3131" s="69">
        <v>42922.657638888886</v>
      </c>
      <c r="I3131" s="69">
        <v>42927.629861111112</v>
      </c>
      <c r="J3131" s="64" t="s">
        <v>32</v>
      </c>
      <c r="K3131" s="70">
        <f t="shared" si="155"/>
        <v>4.9722222222262644</v>
      </c>
      <c r="L3131" s="71">
        <f t="shared" si="156"/>
        <v>4.9722222222262644</v>
      </c>
      <c r="M3131" s="72">
        <f>NETWORKDAYS.INTL(DATE(YEAR(H3131),MONTH(I3131),DAY(H3131)),DATE(YEAR(I3131),MONTH(I3131),DAY(I3131)),1,[1]LISTAFERIADOS!$B$2:$B$194)</f>
        <v>4</v>
      </c>
      <c r="N3131" s="73" t="str">
        <f>CONCATENATE(HOUR(Tabela132[[#This Row],[DATA INICIO]]),":",MINUTE(Tabela132[[#This Row],[DATA INICIO]]))</f>
        <v>15:47</v>
      </c>
    </row>
    <row r="3132" spans="1:14" ht="63.75" hidden="1" x14ac:dyDescent="0.25">
      <c r="A3132" s="63" t="s">
        <v>1308</v>
      </c>
      <c r="B3132" s="64" t="s">
        <v>1597</v>
      </c>
      <c r="C3132" s="84"/>
      <c r="D3132" s="66" t="s">
        <v>1598</v>
      </c>
      <c r="E3132" s="67" t="s">
        <v>1598</v>
      </c>
      <c r="F3132" s="68" t="s">
        <v>1598</v>
      </c>
      <c r="G3132" s="115"/>
      <c r="H3132" s="69">
        <v>42927.629861111112</v>
      </c>
      <c r="I3132" s="69">
        <v>42929.730555555558</v>
      </c>
      <c r="J3132" s="64" t="s">
        <v>1599</v>
      </c>
      <c r="K3132" s="70">
        <f t="shared" si="155"/>
        <v>2.1006944444452529</v>
      </c>
      <c r="L3132" s="71">
        <f t="shared" si="156"/>
        <v>2.1006944444452529</v>
      </c>
      <c r="M3132" s="72">
        <f>NETWORKDAYS.INTL(DATE(YEAR(H3132),MONTH(I3132),DAY(H3132)),DATE(YEAR(I3132),MONTH(I3132),DAY(I3132)),1,[1]LISTAFERIADOS!$B$2:$B$194)</f>
        <v>3</v>
      </c>
      <c r="N3132" s="73" t="str">
        <f>CONCATENATE(HOUR(Tabela132[[#This Row],[DATA INICIO]]),":",MINUTE(Tabela132[[#This Row],[DATA INICIO]]))</f>
        <v>15:7</v>
      </c>
    </row>
    <row r="3133" spans="1:14" ht="38.25" hidden="1" x14ac:dyDescent="0.25">
      <c r="A3133" s="63" t="s">
        <v>1308</v>
      </c>
      <c r="B3133" s="64" t="s">
        <v>1597</v>
      </c>
      <c r="C3133" s="84"/>
      <c r="D3133" s="66" t="s">
        <v>1310</v>
      </c>
      <c r="E3133" s="67" t="s">
        <v>1310</v>
      </c>
      <c r="F3133" s="12" t="s">
        <v>25</v>
      </c>
      <c r="G3133" s="115"/>
      <c r="H3133" s="69">
        <v>42929.730555555558</v>
      </c>
      <c r="I3133" s="69">
        <v>42940.693055555559</v>
      </c>
      <c r="J3133" s="64" t="s">
        <v>30</v>
      </c>
      <c r="K3133" s="70">
        <f t="shared" si="155"/>
        <v>10.962500000001455</v>
      </c>
      <c r="L3133" s="71">
        <f t="shared" si="156"/>
        <v>10.962500000001455</v>
      </c>
      <c r="M3133" s="72">
        <f>NETWORKDAYS.INTL(DATE(YEAR(H3133),MONTH(I3133),DAY(H3133)),DATE(YEAR(I3133),MONTH(I3133),DAY(I3133)),1,[1]LISTAFERIADOS!$B$2:$B$194)</f>
        <v>8</v>
      </c>
      <c r="N3133" s="73" t="str">
        <f>CONCATENATE(HOUR(Tabela132[[#This Row],[DATA INICIO]]),":",MINUTE(Tabela132[[#This Row],[DATA INICIO]]))</f>
        <v>17:32</v>
      </c>
    </row>
    <row r="3134" spans="1:14" ht="114.75" hidden="1" x14ac:dyDescent="0.25">
      <c r="A3134" s="63" t="s">
        <v>1308</v>
      </c>
      <c r="B3134" s="64" t="s">
        <v>1597</v>
      </c>
      <c r="C3134" s="84"/>
      <c r="D3134" s="66" t="s">
        <v>1598</v>
      </c>
      <c r="E3134" s="67" t="s">
        <v>1598</v>
      </c>
      <c r="F3134" s="68" t="s">
        <v>1598</v>
      </c>
      <c r="G3134" s="115"/>
      <c r="H3134" s="69">
        <v>42940.693055555559</v>
      </c>
      <c r="I3134" s="69">
        <v>42944.443749999999</v>
      </c>
      <c r="J3134" s="64" t="s">
        <v>1600</v>
      </c>
      <c r="K3134" s="70">
        <f t="shared" si="155"/>
        <v>3.7506944444394321</v>
      </c>
      <c r="L3134" s="71">
        <f t="shared" si="156"/>
        <v>3.7506944444394321</v>
      </c>
      <c r="M3134" s="72">
        <f>NETWORKDAYS.INTL(DATE(YEAR(H3134),MONTH(I3134),DAY(H3134)),DATE(YEAR(I3134),MONTH(I3134),DAY(I3134)),1,[1]LISTAFERIADOS!$B$2:$B$194)</f>
        <v>5</v>
      </c>
      <c r="N3134" s="73" t="str">
        <f>CONCATENATE(HOUR(Tabela132[[#This Row],[DATA INICIO]]),":",MINUTE(Tabela132[[#This Row],[DATA INICIO]]))</f>
        <v>16:38</v>
      </c>
    </row>
    <row r="3135" spans="1:14" ht="38.25" hidden="1" x14ac:dyDescent="0.25">
      <c r="A3135" s="63" t="s">
        <v>1308</v>
      </c>
      <c r="B3135" s="64" t="s">
        <v>1597</v>
      </c>
      <c r="C3135" s="84"/>
      <c r="D3135" s="66" t="s">
        <v>1310</v>
      </c>
      <c r="E3135" s="67" t="s">
        <v>1310</v>
      </c>
      <c r="F3135" s="12" t="s">
        <v>25</v>
      </c>
      <c r="G3135" s="115"/>
      <c r="H3135" s="69">
        <v>42944.443749999999</v>
      </c>
      <c r="I3135" s="69">
        <v>42944.773611111108</v>
      </c>
      <c r="J3135" s="64" t="s">
        <v>30</v>
      </c>
      <c r="K3135" s="70">
        <f t="shared" si="155"/>
        <v>0.32986111110949423</v>
      </c>
      <c r="L3135" s="71">
        <f t="shared" si="156"/>
        <v>0.32986111110949423</v>
      </c>
      <c r="M3135" s="72">
        <f>NETWORKDAYS.INTL(DATE(YEAR(H3135),MONTH(I3135),DAY(H3135)),DATE(YEAR(I3135),MONTH(I3135),DAY(I3135)),1,[1]LISTAFERIADOS!$B$2:$B$194)</f>
        <v>1</v>
      </c>
      <c r="N3135" s="73" t="str">
        <f>CONCATENATE(HOUR(Tabela132[[#This Row],[DATA INICIO]]),":",MINUTE(Tabela132[[#This Row],[DATA INICIO]]))</f>
        <v>10:39</v>
      </c>
    </row>
    <row r="3136" spans="1:14" ht="38.25" hidden="1" x14ac:dyDescent="0.25">
      <c r="A3136" s="63" t="s">
        <v>1308</v>
      </c>
      <c r="B3136" s="64" t="s">
        <v>1597</v>
      </c>
      <c r="C3136" s="84"/>
      <c r="D3136" s="66" t="s">
        <v>1210</v>
      </c>
      <c r="E3136" s="67" t="s">
        <v>1210</v>
      </c>
      <c r="F3136" s="12" t="s">
        <v>112</v>
      </c>
      <c r="G3136" s="115"/>
      <c r="H3136" s="69">
        <v>42944.773611111108</v>
      </c>
      <c r="I3136" s="69">
        <v>42944.793749999997</v>
      </c>
      <c r="J3136" s="64" t="s">
        <v>30</v>
      </c>
      <c r="K3136" s="70">
        <f t="shared" si="155"/>
        <v>2.0138888889050577E-2</v>
      </c>
      <c r="L3136" s="71">
        <f t="shared" si="156"/>
        <v>2.0138888889050577E-2</v>
      </c>
      <c r="M3136" s="72">
        <f>NETWORKDAYS.INTL(DATE(YEAR(H3136),MONTH(I3136),DAY(H3136)),DATE(YEAR(I3136),MONTH(I3136),DAY(I3136)),1,[1]LISTAFERIADOS!$B$2:$B$194)</f>
        <v>1</v>
      </c>
      <c r="N3136" s="73" t="str">
        <f>CONCATENATE(HOUR(Tabela132[[#This Row],[DATA INICIO]]),":",MINUTE(Tabela132[[#This Row],[DATA INICIO]]))</f>
        <v>18:34</v>
      </c>
    </row>
    <row r="3137" spans="1:14" ht="102" hidden="1" x14ac:dyDescent="0.25">
      <c r="A3137" s="63" t="s">
        <v>1308</v>
      </c>
      <c r="B3137" s="64" t="s">
        <v>1597</v>
      </c>
      <c r="C3137" s="84"/>
      <c r="D3137" s="66" t="s">
        <v>1154</v>
      </c>
      <c r="E3137" s="67" t="s">
        <v>1154</v>
      </c>
      <c r="F3137" s="12" t="s">
        <v>115</v>
      </c>
      <c r="G3137" s="115"/>
      <c r="H3137" s="69">
        <v>42944.793749999997</v>
      </c>
      <c r="I3137" s="69">
        <v>42950.734722222223</v>
      </c>
      <c r="J3137" s="64" t="s">
        <v>1383</v>
      </c>
      <c r="K3137" s="70">
        <f t="shared" si="155"/>
        <v>5.9409722222262644</v>
      </c>
      <c r="L3137" s="71">
        <f t="shared" si="156"/>
        <v>5.9409722222262644</v>
      </c>
      <c r="M3137" s="72">
        <f>NETWORKDAYS.INTL(DATE(YEAR(H3137),MONTH(I3137),DAY(H3137)),DATE(YEAR(I3137),MONTH(I3137),DAY(I3137)),1,[1]LISTAFERIADOS!$B$2:$B$194)</f>
        <v>-17</v>
      </c>
      <c r="N3137" s="73" t="str">
        <f>CONCATENATE(HOUR(Tabela132[[#This Row],[DATA INICIO]]),":",MINUTE(Tabela132[[#This Row],[DATA INICIO]]))</f>
        <v>19:3</v>
      </c>
    </row>
    <row r="3138" spans="1:14" ht="89.25" hidden="1" x14ac:dyDescent="0.25">
      <c r="A3138" s="63" t="s">
        <v>1308</v>
      </c>
      <c r="B3138" s="64" t="s">
        <v>1597</v>
      </c>
      <c r="C3138" s="84"/>
      <c r="D3138" s="66" t="s">
        <v>1157</v>
      </c>
      <c r="E3138" s="67" t="s">
        <v>1157</v>
      </c>
      <c r="F3138" s="68" t="s">
        <v>1157</v>
      </c>
      <c r="G3138" s="115"/>
      <c r="H3138" s="69">
        <v>42950.734722222223</v>
      </c>
      <c r="I3138" s="69">
        <v>42950.788888888892</v>
      </c>
      <c r="J3138" s="64" t="s">
        <v>1601</v>
      </c>
      <c r="K3138" s="70">
        <f t="shared" si="155"/>
        <v>5.4166666668606922E-2</v>
      </c>
      <c r="L3138" s="71">
        <f t="shared" si="156"/>
        <v>5.4166666668606922E-2</v>
      </c>
      <c r="M3138" s="72">
        <f>NETWORKDAYS.INTL(DATE(YEAR(H3138),MONTH(I3138),DAY(H3138)),DATE(YEAR(I3138),MONTH(I3138),DAY(I3138)),1,[1]LISTAFERIADOS!$B$2:$B$194)</f>
        <v>1</v>
      </c>
      <c r="N3138" s="73" t="str">
        <f>CONCATENATE(HOUR(Tabela132[[#This Row],[DATA INICIO]]),":",MINUTE(Tabela132[[#This Row],[DATA INICIO]]))</f>
        <v>17:38</v>
      </c>
    </row>
    <row r="3139" spans="1:14" ht="63.75" hidden="1" x14ac:dyDescent="0.25">
      <c r="A3139" s="63" t="s">
        <v>1308</v>
      </c>
      <c r="B3139" s="64" t="s">
        <v>1597</v>
      </c>
      <c r="C3139" s="84"/>
      <c r="D3139" s="66" t="s">
        <v>1167</v>
      </c>
      <c r="E3139" s="67" t="s">
        <v>1167</v>
      </c>
      <c r="F3139" s="68" t="s">
        <v>1167</v>
      </c>
      <c r="G3139" s="115"/>
      <c r="H3139" s="69">
        <v>42950.788888888892</v>
      </c>
      <c r="I3139" s="69">
        <v>42951.670138888891</v>
      </c>
      <c r="J3139" s="64" t="s">
        <v>158</v>
      </c>
      <c r="K3139" s="70">
        <f t="shared" si="155"/>
        <v>0.88124999999854481</v>
      </c>
      <c r="L3139" s="71">
        <f t="shared" si="156"/>
        <v>0.88124999999854481</v>
      </c>
      <c r="M3139" s="72">
        <f>NETWORKDAYS.INTL(DATE(YEAR(H3139),MONTH(I3139),DAY(H3139)),DATE(YEAR(I3139),MONTH(I3139),DAY(I3139)),1,[1]LISTAFERIADOS!$B$2:$B$194)</f>
        <v>2</v>
      </c>
      <c r="N3139" s="73" t="str">
        <f>CONCATENATE(HOUR(Tabela132[[#This Row],[DATA INICIO]]),":",MINUTE(Tabela132[[#This Row],[DATA INICIO]]))</f>
        <v>18:56</v>
      </c>
    </row>
    <row r="3140" spans="1:14" ht="51" hidden="1" x14ac:dyDescent="0.25">
      <c r="A3140" s="63" t="s">
        <v>1308</v>
      </c>
      <c r="B3140" s="64" t="s">
        <v>1597</v>
      </c>
      <c r="C3140" s="84"/>
      <c r="D3140" s="66" t="s">
        <v>1159</v>
      </c>
      <c r="E3140" s="67" t="s">
        <v>1159</v>
      </c>
      <c r="F3140" s="68" t="s">
        <v>1159</v>
      </c>
      <c r="G3140" s="115"/>
      <c r="H3140" s="69">
        <v>42951.670138888891</v>
      </c>
      <c r="I3140" s="69">
        <v>42951.695138888892</v>
      </c>
      <c r="J3140" s="64" t="s">
        <v>46</v>
      </c>
      <c r="K3140" s="70">
        <f t="shared" si="155"/>
        <v>2.5000000001455192E-2</v>
      </c>
      <c r="L3140" s="71">
        <f t="shared" si="156"/>
        <v>2.5000000001455192E-2</v>
      </c>
      <c r="M3140" s="72">
        <f>NETWORKDAYS.INTL(DATE(YEAR(H3140),MONTH(I3140),DAY(H3140)),DATE(YEAR(I3140),MONTH(I3140),DAY(I3140)),1,[1]LISTAFERIADOS!$B$2:$B$194)</f>
        <v>1</v>
      </c>
      <c r="N3140" s="73" t="str">
        <f>CONCATENATE(HOUR(Tabela132[[#This Row],[DATA INICIO]]),":",MINUTE(Tabela132[[#This Row],[DATA INICIO]]))</f>
        <v>16:5</v>
      </c>
    </row>
    <row r="3141" spans="1:14" ht="127.5" hidden="1" x14ac:dyDescent="0.25">
      <c r="A3141" s="63" t="s">
        <v>1308</v>
      </c>
      <c r="B3141" s="64" t="s">
        <v>1597</v>
      </c>
      <c r="C3141" s="84"/>
      <c r="D3141" s="66" t="s">
        <v>1156</v>
      </c>
      <c r="E3141" s="67" t="s">
        <v>1156</v>
      </c>
      <c r="F3141" s="68" t="s">
        <v>1156</v>
      </c>
      <c r="G3141" s="115"/>
      <c r="H3141" s="69">
        <v>42951.695138888892</v>
      </c>
      <c r="I3141" s="69">
        <v>42951.737500000003</v>
      </c>
      <c r="J3141" s="64" t="s">
        <v>160</v>
      </c>
      <c r="K3141" s="70">
        <f t="shared" si="155"/>
        <v>4.2361111110949423E-2</v>
      </c>
      <c r="L3141" s="71">
        <f t="shared" si="156"/>
        <v>4.2361111110949423E-2</v>
      </c>
      <c r="M3141" s="72">
        <f>NETWORKDAYS.INTL(DATE(YEAR(H3141),MONTH(I3141),DAY(H3141)),DATE(YEAR(I3141),MONTH(I3141),DAY(I3141)),1,[1]LISTAFERIADOS!$B$2:$B$194)</f>
        <v>1</v>
      </c>
      <c r="N3141" s="73" t="str">
        <f>CONCATENATE(HOUR(Tabela132[[#This Row],[DATA INICIO]]),":",MINUTE(Tabela132[[#This Row],[DATA INICIO]]))</f>
        <v>16:41</v>
      </c>
    </row>
    <row r="3142" spans="1:14" ht="63.75" hidden="1" x14ac:dyDescent="0.25">
      <c r="A3142" s="63" t="s">
        <v>1308</v>
      </c>
      <c r="B3142" s="64" t="s">
        <v>1597</v>
      </c>
      <c r="C3142" s="84"/>
      <c r="D3142" s="66" t="s">
        <v>1161</v>
      </c>
      <c r="E3142" s="67" t="s">
        <v>1161</v>
      </c>
      <c r="F3142" s="68" t="s">
        <v>1161</v>
      </c>
      <c r="G3142" s="115"/>
      <c r="H3142" s="69">
        <v>42951.737500000003</v>
      </c>
      <c r="I3142" s="69">
        <v>42954.805555555555</v>
      </c>
      <c r="J3142" s="64" t="s">
        <v>1602</v>
      </c>
      <c r="K3142" s="70">
        <f t="shared" si="155"/>
        <v>3.0680555555518367</v>
      </c>
      <c r="L3142" s="71">
        <f t="shared" si="156"/>
        <v>3.0680555555518367</v>
      </c>
      <c r="M3142" s="72">
        <f>NETWORKDAYS.INTL(DATE(YEAR(H3142),MONTH(I3142),DAY(H3142)),DATE(YEAR(I3142),MONTH(I3142),DAY(I3142)),1,[1]LISTAFERIADOS!$B$2:$B$194)</f>
        <v>2</v>
      </c>
      <c r="N3142" s="73" t="str">
        <f>CONCATENATE(HOUR(Tabela132[[#This Row],[DATA INICIO]]),":",MINUTE(Tabela132[[#This Row],[DATA INICIO]]))</f>
        <v>17:42</v>
      </c>
    </row>
    <row r="3143" spans="1:14" ht="63.75" hidden="1" x14ac:dyDescent="0.25">
      <c r="A3143" s="63" t="s">
        <v>1308</v>
      </c>
      <c r="B3143" s="64" t="s">
        <v>1597</v>
      </c>
      <c r="C3143" s="84"/>
      <c r="D3143" s="66" t="s">
        <v>1183</v>
      </c>
      <c r="E3143" s="67" t="s">
        <v>1183</v>
      </c>
      <c r="F3143" s="68" t="s">
        <v>1183</v>
      </c>
      <c r="G3143" s="115"/>
      <c r="H3143" s="69">
        <v>42954.805555555555</v>
      </c>
      <c r="I3143" s="69">
        <v>42956.711805555555</v>
      </c>
      <c r="J3143" s="64" t="s">
        <v>52</v>
      </c>
      <c r="K3143" s="70">
        <f t="shared" si="155"/>
        <v>1.90625</v>
      </c>
      <c r="L3143" s="71">
        <f t="shared" si="156"/>
        <v>1.90625</v>
      </c>
      <c r="M3143" s="72">
        <f>NETWORKDAYS.INTL(DATE(YEAR(H3143),MONTH(I3143),DAY(H3143)),DATE(YEAR(I3143),MONTH(I3143),DAY(I3143)),1,[1]LISTAFERIADOS!$B$2:$B$194)</f>
        <v>3</v>
      </c>
      <c r="N3143" s="73" t="str">
        <f>CONCATENATE(HOUR(Tabela132[[#This Row],[DATA INICIO]]),":",MINUTE(Tabela132[[#This Row],[DATA INICIO]]))</f>
        <v>19:20</v>
      </c>
    </row>
    <row r="3144" spans="1:14" ht="38.25" hidden="1" x14ac:dyDescent="0.25">
      <c r="A3144" s="63" t="s">
        <v>1308</v>
      </c>
      <c r="B3144" s="64" t="s">
        <v>1597</v>
      </c>
      <c r="C3144" s="84"/>
      <c r="D3144" s="66" t="s">
        <v>1300</v>
      </c>
      <c r="E3144" s="67" t="s">
        <v>1300</v>
      </c>
      <c r="F3144" s="12" t="s">
        <v>25</v>
      </c>
      <c r="G3144" s="115"/>
      <c r="H3144" s="69">
        <v>42956.711805555555</v>
      </c>
      <c r="I3144" s="69">
        <v>42957.495833333334</v>
      </c>
      <c r="J3144" s="64" t="s">
        <v>1603</v>
      </c>
      <c r="K3144" s="70">
        <f t="shared" si="155"/>
        <v>0.78402777777955635</v>
      </c>
      <c r="L3144" s="71">
        <f t="shared" si="156"/>
        <v>0.78402777777955635</v>
      </c>
      <c r="M3144" s="72">
        <f>NETWORKDAYS.INTL(DATE(YEAR(H3144),MONTH(I3144),DAY(H3144)),DATE(YEAR(I3144),MONTH(I3144),DAY(I3144)),1,[1]LISTAFERIADOS!$B$2:$B$194)</f>
        <v>2</v>
      </c>
      <c r="N3144" s="73" t="str">
        <f>CONCATENATE(HOUR(Tabela132[[#This Row],[DATA INICIO]]),":",MINUTE(Tabela132[[#This Row],[DATA INICIO]]))</f>
        <v>17:5</v>
      </c>
    </row>
    <row r="3145" spans="1:14" ht="38.25" hidden="1" x14ac:dyDescent="0.25">
      <c r="A3145" s="63" t="s">
        <v>1308</v>
      </c>
      <c r="B3145" s="64" t="s">
        <v>1597</v>
      </c>
      <c r="C3145" s="84"/>
      <c r="D3145" s="66" t="s">
        <v>1230</v>
      </c>
      <c r="E3145" s="67" t="s">
        <v>1230</v>
      </c>
      <c r="F3145" s="12" t="s">
        <v>112</v>
      </c>
      <c r="G3145" s="115"/>
      <c r="H3145" s="69">
        <v>42957.495833333334</v>
      </c>
      <c r="I3145" s="69">
        <v>42957.669444444444</v>
      </c>
      <c r="J3145" s="64" t="s">
        <v>1604</v>
      </c>
      <c r="K3145" s="70">
        <f t="shared" si="155"/>
        <v>0.17361111110949423</v>
      </c>
      <c r="L3145" s="71">
        <f t="shared" si="156"/>
        <v>0.17361111110949423</v>
      </c>
      <c r="M3145" s="72">
        <f>NETWORKDAYS.INTL(DATE(YEAR(H3145),MONTH(I3145),DAY(H3145)),DATE(YEAR(I3145),MONTH(I3145),DAY(I3145)),1,[1]LISTAFERIADOS!$B$2:$B$194)</f>
        <v>1</v>
      </c>
      <c r="N3145" s="73" t="str">
        <f>CONCATENATE(HOUR(Tabela132[[#This Row],[DATA INICIO]]),":",MINUTE(Tabela132[[#This Row],[DATA INICIO]]))</f>
        <v>11:54</v>
      </c>
    </row>
    <row r="3146" spans="1:14" ht="51" hidden="1" x14ac:dyDescent="0.25">
      <c r="A3146" s="63" t="s">
        <v>1308</v>
      </c>
      <c r="B3146" s="64" t="s">
        <v>1597</v>
      </c>
      <c r="C3146" s="84"/>
      <c r="D3146" s="66" t="s">
        <v>1154</v>
      </c>
      <c r="E3146" s="67" t="s">
        <v>1154</v>
      </c>
      <c r="F3146" s="12" t="s">
        <v>115</v>
      </c>
      <c r="G3146" s="115"/>
      <c r="H3146" s="69">
        <v>42957.669444444444</v>
      </c>
      <c r="I3146" s="69">
        <v>42962.457638888889</v>
      </c>
      <c r="J3146" s="64" t="s">
        <v>1605</v>
      </c>
      <c r="K3146" s="70">
        <f t="shared" si="155"/>
        <v>4.7881944444452529</v>
      </c>
      <c r="L3146" s="71">
        <f t="shared" si="156"/>
        <v>4.7881944444452529</v>
      </c>
      <c r="M3146" s="72">
        <f>NETWORKDAYS.INTL(DATE(YEAR(H3146),MONTH(I3146),DAY(H3146)),DATE(YEAR(I3146),MONTH(I3146),DAY(I3146)),1,[1]LISTAFERIADOS!$B$2:$B$194)</f>
        <v>3</v>
      </c>
      <c r="N3146" s="73" t="str">
        <f>CONCATENATE(HOUR(Tabela132[[#This Row],[DATA INICIO]]),":",MINUTE(Tabela132[[#This Row],[DATA INICIO]]))</f>
        <v>16:4</v>
      </c>
    </row>
    <row r="3147" spans="1:14" ht="140.25" hidden="1" x14ac:dyDescent="0.25">
      <c r="A3147" s="63" t="s">
        <v>1308</v>
      </c>
      <c r="B3147" s="64" t="s">
        <v>1597</v>
      </c>
      <c r="C3147" s="84"/>
      <c r="D3147" s="66" t="s">
        <v>1161</v>
      </c>
      <c r="E3147" s="67" t="s">
        <v>1161</v>
      </c>
      <c r="F3147" s="68" t="s">
        <v>1161</v>
      </c>
      <c r="G3147" s="115"/>
      <c r="H3147" s="69">
        <v>42962.457638888889</v>
      </c>
      <c r="I3147" s="69">
        <v>42965.909722222219</v>
      </c>
      <c r="J3147" s="64" t="s">
        <v>1606</v>
      </c>
      <c r="K3147" s="70">
        <f t="shared" si="155"/>
        <v>3.4520833333299379</v>
      </c>
      <c r="L3147" s="71">
        <f t="shared" si="156"/>
        <v>3.4520833333299379</v>
      </c>
      <c r="M3147" s="72">
        <f>NETWORKDAYS.INTL(DATE(YEAR(H3147),MONTH(I3147),DAY(H3147)),DATE(YEAR(I3147),MONTH(I3147),DAY(I3147)),1,[1]LISTAFERIADOS!$B$2:$B$194)</f>
        <v>4</v>
      </c>
      <c r="N3147" s="73" t="str">
        <f>CONCATENATE(HOUR(Tabela132[[#This Row],[DATA INICIO]]),":",MINUTE(Tabela132[[#This Row],[DATA INICIO]]))</f>
        <v>10:59</v>
      </c>
    </row>
    <row r="3148" spans="1:14" ht="63.75" hidden="1" x14ac:dyDescent="0.25">
      <c r="A3148" s="63" t="s">
        <v>1308</v>
      </c>
      <c r="B3148" s="64" t="s">
        <v>1597</v>
      </c>
      <c r="C3148" s="84"/>
      <c r="D3148" s="66" t="s">
        <v>1183</v>
      </c>
      <c r="E3148" s="67" t="s">
        <v>1183</v>
      </c>
      <c r="F3148" s="68" t="s">
        <v>1183</v>
      </c>
      <c r="G3148" s="115"/>
      <c r="H3148" s="69">
        <v>42965.909722222219</v>
      </c>
      <c r="I3148" s="69">
        <v>42971.446527777778</v>
      </c>
      <c r="J3148" s="64" t="s">
        <v>661</v>
      </c>
      <c r="K3148" s="70">
        <f t="shared" si="155"/>
        <v>5.5368055555591127</v>
      </c>
      <c r="L3148" s="71">
        <f t="shared" si="156"/>
        <v>5.5368055555591127</v>
      </c>
      <c r="M3148" s="72">
        <f>NETWORKDAYS.INTL(DATE(YEAR(H3148),MONTH(I3148),DAY(H3148)),DATE(YEAR(I3148),MONTH(I3148),DAY(I3148)),1,[1]LISTAFERIADOS!$B$2:$B$194)</f>
        <v>5</v>
      </c>
      <c r="N3148" s="73" t="str">
        <f>CONCATENATE(HOUR(Tabela132[[#This Row],[DATA INICIO]]),":",MINUTE(Tabela132[[#This Row],[DATA INICIO]]))</f>
        <v>21:50</v>
      </c>
    </row>
    <row r="3149" spans="1:14" ht="38.25" hidden="1" x14ac:dyDescent="0.25">
      <c r="A3149" s="63" t="s">
        <v>1308</v>
      </c>
      <c r="B3149" s="64" t="s">
        <v>1597</v>
      </c>
      <c r="C3149" s="84"/>
      <c r="D3149" s="66" t="s">
        <v>1164</v>
      </c>
      <c r="E3149" s="67" t="s">
        <v>1164</v>
      </c>
      <c r="F3149" s="68" t="s">
        <v>1164</v>
      </c>
      <c r="G3149" s="115"/>
      <c r="H3149" s="69">
        <v>42971.446527777778</v>
      </c>
      <c r="I3149" s="69">
        <v>42976.772916666669</v>
      </c>
      <c r="J3149" s="64" t="s">
        <v>1387</v>
      </c>
      <c r="K3149" s="70">
        <f t="shared" si="155"/>
        <v>5.3263888888905058</v>
      </c>
      <c r="L3149" s="71">
        <f t="shared" si="156"/>
        <v>5.3263888888905058</v>
      </c>
      <c r="M3149" s="72">
        <f>NETWORKDAYS.INTL(DATE(YEAR(H3149),MONTH(I3149),DAY(H3149)),DATE(YEAR(I3149),MONTH(I3149),DAY(I3149)),1,[1]LISTAFERIADOS!$B$2:$B$194)</f>
        <v>4</v>
      </c>
      <c r="N3149" s="73" t="str">
        <f>CONCATENATE(HOUR(Tabela132[[#This Row],[DATA INICIO]]),":",MINUTE(Tabela132[[#This Row],[DATA INICIO]]))</f>
        <v>10:43</v>
      </c>
    </row>
    <row r="3150" spans="1:14" ht="38.25" hidden="1" x14ac:dyDescent="0.25">
      <c r="A3150" s="63" t="s">
        <v>1308</v>
      </c>
      <c r="B3150" s="64" t="s">
        <v>1597</v>
      </c>
      <c r="C3150" s="84"/>
      <c r="D3150" s="66" t="s">
        <v>1161</v>
      </c>
      <c r="E3150" s="67" t="s">
        <v>1161</v>
      </c>
      <c r="F3150" s="68" t="s">
        <v>1161</v>
      </c>
      <c r="G3150" s="115"/>
      <c r="H3150" s="69">
        <v>42976.772916666669</v>
      </c>
      <c r="I3150" s="69">
        <v>42976.79583333333</v>
      </c>
      <c r="J3150" s="64" t="s">
        <v>1607</v>
      </c>
      <c r="K3150" s="70">
        <f t="shared" si="155"/>
        <v>2.2916666661330964E-2</v>
      </c>
      <c r="L3150" s="71">
        <f t="shared" si="156"/>
        <v>2.2916666661330964E-2</v>
      </c>
      <c r="M3150" s="72">
        <f>NETWORKDAYS.INTL(DATE(YEAR(H3150),MONTH(I3150),DAY(H3150)),DATE(YEAR(I3150),MONTH(I3150),DAY(I3150)),1,[1]LISTAFERIADOS!$B$2:$B$194)</f>
        <v>1</v>
      </c>
      <c r="N3150" s="73" t="str">
        <f>CONCATENATE(HOUR(Tabela132[[#This Row],[DATA INICIO]]),":",MINUTE(Tabela132[[#This Row],[DATA INICIO]]))</f>
        <v>18:33</v>
      </c>
    </row>
    <row r="3151" spans="1:14" ht="76.5" hidden="1" x14ac:dyDescent="0.25">
      <c r="A3151" s="63" t="s">
        <v>1308</v>
      </c>
      <c r="B3151" s="64" t="s">
        <v>1597</v>
      </c>
      <c r="C3151" s="84"/>
      <c r="D3151" s="66" t="s">
        <v>1156</v>
      </c>
      <c r="E3151" s="67" t="s">
        <v>1156</v>
      </c>
      <c r="F3151" s="68" t="s">
        <v>1156</v>
      </c>
      <c r="G3151" s="115"/>
      <c r="H3151" s="69">
        <v>42976.79583333333</v>
      </c>
      <c r="I3151" s="69">
        <v>42977.6875</v>
      </c>
      <c r="J3151" s="64" t="s">
        <v>1580</v>
      </c>
      <c r="K3151" s="70">
        <f t="shared" si="155"/>
        <v>0.89166666667006211</v>
      </c>
      <c r="L3151" s="71">
        <f t="shared" si="156"/>
        <v>0.89166666667006211</v>
      </c>
      <c r="M3151" s="72">
        <f>NETWORKDAYS.INTL(DATE(YEAR(H3151),MONTH(I3151),DAY(H3151)),DATE(YEAR(I3151),MONTH(I3151),DAY(I3151)),1,[1]LISTAFERIADOS!$B$2:$B$194)</f>
        <v>2</v>
      </c>
      <c r="N3151" s="73" t="str">
        <f>CONCATENATE(HOUR(Tabela132[[#This Row],[DATA INICIO]]),":",MINUTE(Tabela132[[#This Row],[DATA INICIO]]))</f>
        <v>19:6</v>
      </c>
    </row>
    <row r="3152" spans="1:14" ht="38.25" hidden="1" x14ac:dyDescent="0.25">
      <c r="A3152" s="63" t="s">
        <v>1308</v>
      </c>
      <c r="B3152" s="64" t="s">
        <v>1597</v>
      </c>
      <c r="C3152" s="84"/>
      <c r="D3152" s="66" t="s">
        <v>1166</v>
      </c>
      <c r="E3152" s="67" t="s">
        <v>1166</v>
      </c>
      <c r="F3152" s="68" t="s">
        <v>1166</v>
      </c>
      <c r="G3152" s="115"/>
      <c r="H3152" s="69">
        <v>42977.6875</v>
      </c>
      <c r="I3152" s="69">
        <v>42977.803472222222</v>
      </c>
      <c r="J3152" s="64" t="s">
        <v>1608</v>
      </c>
      <c r="K3152" s="70">
        <f t="shared" si="155"/>
        <v>0.11597222222189885</v>
      </c>
      <c r="L3152" s="71">
        <f t="shared" si="156"/>
        <v>0.11597222222189885</v>
      </c>
      <c r="M3152" s="72">
        <f>NETWORKDAYS.INTL(DATE(YEAR(H3152),MONTH(I3152),DAY(H3152)),DATE(YEAR(I3152),MONTH(I3152),DAY(I3152)),1,[1]LISTAFERIADOS!$B$2:$B$194)</f>
        <v>1</v>
      </c>
      <c r="N3152" s="73" t="str">
        <f>CONCATENATE(HOUR(Tabela132[[#This Row],[DATA INICIO]]),":",MINUTE(Tabela132[[#This Row],[DATA INICIO]]))</f>
        <v>16:30</v>
      </c>
    </row>
    <row r="3153" spans="1:14" ht="38.25" hidden="1" x14ac:dyDescent="0.25">
      <c r="A3153" s="63" t="s">
        <v>1308</v>
      </c>
      <c r="B3153" s="64" t="s">
        <v>1597</v>
      </c>
      <c r="C3153" s="84"/>
      <c r="D3153" s="66" t="s">
        <v>1155</v>
      </c>
      <c r="E3153" s="67" t="s">
        <v>1155</v>
      </c>
      <c r="F3153" s="68" t="s">
        <v>1155</v>
      </c>
      <c r="G3153" s="115"/>
      <c r="H3153" s="69">
        <v>42977.803472222222</v>
      </c>
      <c r="I3153" s="69">
        <v>42978.791666666664</v>
      </c>
      <c r="J3153" s="64" t="s">
        <v>167</v>
      </c>
      <c r="K3153" s="70">
        <f t="shared" si="155"/>
        <v>0.9881944444423425</v>
      </c>
      <c r="L3153" s="71">
        <f t="shared" si="156"/>
        <v>0.9881944444423425</v>
      </c>
      <c r="M3153" s="72">
        <f>NETWORKDAYS.INTL(DATE(YEAR(H3153),MONTH(I3153),DAY(H3153)),DATE(YEAR(I3153),MONTH(I3153),DAY(I3153)),1,[1]LISTAFERIADOS!$B$2:$B$194)</f>
        <v>2</v>
      </c>
      <c r="N3153" s="73" t="str">
        <f>CONCATENATE(HOUR(Tabela132[[#This Row],[DATA INICIO]]),":",MINUTE(Tabela132[[#This Row],[DATA INICIO]]))</f>
        <v>19:17</v>
      </c>
    </row>
    <row r="3154" spans="1:14" ht="38.25" hidden="1" x14ac:dyDescent="0.25">
      <c r="A3154" s="63" t="s">
        <v>1308</v>
      </c>
      <c r="B3154" s="64" t="s">
        <v>1597</v>
      </c>
      <c r="C3154" s="84"/>
      <c r="D3154" s="66" t="s">
        <v>1167</v>
      </c>
      <c r="E3154" s="67" t="s">
        <v>1167</v>
      </c>
      <c r="F3154" s="68" t="s">
        <v>1167</v>
      </c>
      <c r="G3154" s="115"/>
      <c r="H3154" s="69">
        <v>42978.791666666664</v>
      </c>
      <c r="I3154" s="69">
        <v>42979.552083333336</v>
      </c>
      <c r="J3154" s="64" t="s">
        <v>99</v>
      </c>
      <c r="K3154" s="70">
        <f t="shared" si="155"/>
        <v>0.76041666667151731</v>
      </c>
      <c r="L3154" s="71">
        <f t="shared" si="156"/>
        <v>0.76041666667151731</v>
      </c>
      <c r="M3154" s="72">
        <f>NETWORKDAYS.INTL(DATE(YEAR(H3154),MONTH(I3154),DAY(H3154)),DATE(YEAR(I3154),MONTH(I3154),DAY(I3154)),1,[1]LISTAFERIADOS!$B$2:$B$194)</f>
        <v>-19</v>
      </c>
      <c r="N3154" s="73" t="str">
        <f>CONCATENATE(HOUR(Tabela132[[#This Row],[DATA INICIO]]),":",MINUTE(Tabela132[[#This Row],[DATA INICIO]]))</f>
        <v>19:0</v>
      </c>
    </row>
    <row r="3155" spans="1:14" ht="38.25" hidden="1" x14ac:dyDescent="0.25">
      <c r="A3155" s="63" t="s">
        <v>1308</v>
      </c>
      <c r="B3155" s="64" t="s">
        <v>1597</v>
      </c>
      <c r="C3155" s="84"/>
      <c r="D3155" s="66" t="s">
        <v>1171</v>
      </c>
      <c r="E3155" s="67" t="s">
        <v>1171</v>
      </c>
      <c r="F3155" s="68" t="s">
        <v>1171</v>
      </c>
      <c r="G3155" s="115"/>
      <c r="H3155" s="69">
        <v>42979.552083333336</v>
      </c>
      <c r="I3155" s="69">
        <v>42979.65</v>
      </c>
      <c r="J3155" s="64" t="s">
        <v>1241</v>
      </c>
      <c r="K3155" s="70">
        <f t="shared" si="155"/>
        <v>9.7916666665696539E-2</v>
      </c>
      <c r="L3155" s="71">
        <f t="shared" si="156"/>
        <v>9.7916666665696539E-2</v>
      </c>
      <c r="M3155" s="72">
        <f>NETWORKDAYS.INTL(DATE(YEAR(H3155),MONTH(I3155),DAY(H3155)),DATE(YEAR(I3155),MONTH(I3155),DAY(I3155)),1,[1]LISTAFERIADOS!$B$2:$B$194)</f>
        <v>1</v>
      </c>
      <c r="N3155" s="73" t="str">
        <f>CONCATENATE(HOUR(Tabela132[[#This Row],[DATA INICIO]]),":",MINUTE(Tabela132[[#This Row],[DATA INICIO]]))</f>
        <v>13:15</v>
      </c>
    </row>
    <row r="3156" spans="1:14" ht="38.25" hidden="1" x14ac:dyDescent="0.25">
      <c r="A3156" s="63" t="s">
        <v>1308</v>
      </c>
      <c r="B3156" s="64" t="s">
        <v>1610</v>
      </c>
      <c r="C3156" s="84"/>
      <c r="D3156" s="66" t="s">
        <v>1611</v>
      </c>
      <c r="E3156" s="67" t="s">
        <v>1611</v>
      </c>
      <c r="F3156" s="68" t="s">
        <v>1611</v>
      </c>
      <c r="G3156" s="116"/>
      <c r="H3156" s="69" t="s">
        <v>20</v>
      </c>
      <c r="I3156" s="69">
        <v>42975.578472222223</v>
      </c>
      <c r="J3156" s="64" t="s">
        <v>20</v>
      </c>
      <c r="K3156" s="70">
        <f t="shared" ref="K3156:K3174" si="157">IF(OR(H3156="-",I3156="-"),0,I3156-H3156)</f>
        <v>0</v>
      </c>
      <c r="L3156" s="71">
        <f t="shared" ref="L3156:L3174" si="158">K3156</f>
        <v>0</v>
      </c>
      <c r="M3156" s="72" t="e">
        <f>NETWORKDAYS.INTL(DATE(YEAR(H3156),MONTH(I3156),DAY(H3156)),DATE(YEAR(I3156),MONTH(I3156),DAY(I3156)),1,[1]LISTAFERIADOS!$B$2:$B$194)</f>
        <v>#VALUE!</v>
      </c>
      <c r="N3156" s="73" t="e">
        <f>CONCATENATE(HOUR(Tabela132[[#This Row],[DATA INICIO]]),":",MINUTE(Tabela132[[#This Row],[DATA INICIO]]))</f>
        <v>#VALUE!</v>
      </c>
    </row>
    <row r="3157" spans="1:14" ht="38.25" hidden="1" x14ac:dyDescent="0.25">
      <c r="A3157" s="63" t="s">
        <v>1308</v>
      </c>
      <c r="B3157" s="64" t="s">
        <v>1610</v>
      </c>
      <c r="C3157" s="84"/>
      <c r="D3157" s="66" t="s">
        <v>1310</v>
      </c>
      <c r="E3157" s="67" t="s">
        <v>1310</v>
      </c>
      <c r="F3157" s="12" t="s">
        <v>25</v>
      </c>
      <c r="G3157" s="116"/>
      <c r="H3157" s="69">
        <v>42975.578472222223</v>
      </c>
      <c r="I3157" s="69">
        <v>42978.534722222219</v>
      </c>
      <c r="J3157" s="64" t="s">
        <v>1612</v>
      </c>
      <c r="K3157" s="70">
        <f t="shared" si="157"/>
        <v>2.9562499999956344</v>
      </c>
      <c r="L3157" s="71">
        <f t="shared" si="158"/>
        <v>2.9562499999956344</v>
      </c>
      <c r="M3157" s="72">
        <f>NETWORKDAYS.INTL(DATE(YEAR(H3157),MONTH(I3157),DAY(H3157)),DATE(YEAR(I3157),MONTH(I3157),DAY(I3157)),1,[1]LISTAFERIADOS!$B$2:$B$194)</f>
        <v>4</v>
      </c>
      <c r="N3157" s="73" t="str">
        <f>CONCATENATE(HOUR(Tabela132[[#This Row],[DATA INICIO]]),":",MINUTE(Tabela132[[#This Row],[DATA INICIO]]))</f>
        <v>13:53</v>
      </c>
    </row>
    <row r="3158" spans="1:14" ht="38.25" hidden="1" x14ac:dyDescent="0.25">
      <c r="A3158" s="63" t="s">
        <v>1308</v>
      </c>
      <c r="B3158" s="64" t="s">
        <v>1610</v>
      </c>
      <c r="C3158" s="84"/>
      <c r="D3158" s="66" t="s">
        <v>1210</v>
      </c>
      <c r="E3158" s="67" t="s">
        <v>1210</v>
      </c>
      <c r="F3158" s="12" t="s">
        <v>112</v>
      </c>
      <c r="G3158" s="116"/>
      <c r="H3158" s="69">
        <v>42978.534722222219</v>
      </c>
      <c r="I3158" s="69">
        <v>42978.768750000003</v>
      </c>
      <c r="J3158" s="64" t="s">
        <v>179</v>
      </c>
      <c r="K3158" s="70">
        <f t="shared" si="157"/>
        <v>0.23402777778392192</v>
      </c>
      <c r="L3158" s="71">
        <f t="shared" si="158"/>
        <v>0.23402777778392192</v>
      </c>
      <c r="M3158" s="72">
        <f>NETWORKDAYS.INTL(DATE(YEAR(H3158),MONTH(I3158),DAY(H3158)),DATE(YEAR(I3158),MONTH(I3158),DAY(I3158)),1,[1]LISTAFERIADOS!$B$2:$B$194)</f>
        <v>1</v>
      </c>
      <c r="N3158" s="73" t="str">
        <f>CONCATENATE(HOUR(Tabela132[[#This Row],[DATA INICIO]]),":",MINUTE(Tabela132[[#This Row],[DATA INICIO]]))</f>
        <v>12:50</v>
      </c>
    </row>
    <row r="3159" spans="1:14" ht="51" hidden="1" x14ac:dyDescent="0.25">
      <c r="A3159" s="63" t="s">
        <v>1308</v>
      </c>
      <c r="B3159" s="64" t="s">
        <v>1610</v>
      </c>
      <c r="C3159" s="84"/>
      <c r="D3159" s="66" t="s">
        <v>1149</v>
      </c>
      <c r="E3159" s="67" t="s">
        <v>1149</v>
      </c>
      <c r="F3159" s="12" t="s">
        <v>115</v>
      </c>
      <c r="G3159" s="116"/>
      <c r="H3159" s="69">
        <v>42978.768750000003</v>
      </c>
      <c r="I3159" s="69">
        <v>42979.646527777775</v>
      </c>
      <c r="J3159" s="64" t="s">
        <v>1605</v>
      </c>
      <c r="K3159" s="70">
        <f t="shared" si="157"/>
        <v>0.87777777777228039</v>
      </c>
      <c r="L3159" s="71">
        <f t="shared" si="158"/>
        <v>0.87777777777228039</v>
      </c>
      <c r="M3159" s="72">
        <f>NETWORKDAYS.INTL(DATE(YEAR(H3159),MONTH(I3159),DAY(H3159)),DATE(YEAR(I3159),MONTH(I3159),DAY(I3159)),1,[1]LISTAFERIADOS!$B$2:$B$194)</f>
        <v>-19</v>
      </c>
      <c r="N3159" s="73" t="str">
        <f>CONCATENATE(HOUR(Tabela132[[#This Row],[DATA INICIO]]),":",MINUTE(Tabela132[[#This Row],[DATA INICIO]]))</f>
        <v>18:27</v>
      </c>
    </row>
    <row r="3160" spans="1:14" ht="127.5" hidden="1" x14ac:dyDescent="0.25">
      <c r="A3160" s="63" t="s">
        <v>1308</v>
      </c>
      <c r="B3160" s="64" t="s">
        <v>1610</v>
      </c>
      <c r="C3160" s="84"/>
      <c r="D3160" s="66" t="s">
        <v>1182</v>
      </c>
      <c r="E3160" s="67" t="s">
        <v>1182</v>
      </c>
      <c r="F3160" s="68" t="s">
        <v>1182</v>
      </c>
      <c r="G3160" s="116"/>
      <c r="H3160" s="69">
        <v>42979.646527777775</v>
      </c>
      <c r="I3160" s="69">
        <v>42982.711805555555</v>
      </c>
      <c r="J3160" s="64" t="s">
        <v>1613</v>
      </c>
      <c r="K3160" s="70">
        <f t="shared" si="157"/>
        <v>3.0652777777795563</v>
      </c>
      <c r="L3160" s="71">
        <f t="shared" si="158"/>
        <v>3.0652777777795563</v>
      </c>
      <c r="M3160" s="72">
        <f>NETWORKDAYS.INTL(DATE(YEAR(H3160),MONTH(I3160),DAY(H3160)),DATE(YEAR(I3160),MONTH(I3160),DAY(I3160)),1,[1]LISTAFERIADOS!$B$2:$B$194)</f>
        <v>2</v>
      </c>
      <c r="N3160" s="73" t="str">
        <f>CONCATENATE(HOUR(Tabela132[[#This Row],[DATA INICIO]]),":",MINUTE(Tabela132[[#This Row],[DATA INICIO]]))</f>
        <v>15:31</v>
      </c>
    </row>
    <row r="3161" spans="1:14" ht="63.75" hidden="1" x14ac:dyDescent="0.25">
      <c r="A3161" s="63" t="s">
        <v>1308</v>
      </c>
      <c r="B3161" s="64" t="s">
        <v>1610</v>
      </c>
      <c r="C3161" s="84"/>
      <c r="D3161" s="66" t="s">
        <v>1226</v>
      </c>
      <c r="E3161" s="67" t="s">
        <v>1226</v>
      </c>
      <c r="F3161" s="68" t="s">
        <v>1226</v>
      </c>
      <c r="G3161" s="116"/>
      <c r="H3161" s="69">
        <v>42982.711805555555</v>
      </c>
      <c r="I3161" s="69">
        <v>42982.774305555555</v>
      </c>
      <c r="J3161" s="64" t="s">
        <v>158</v>
      </c>
      <c r="K3161" s="70">
        <f t="shared" si="157"/>
        <v>6.25E-2</v>
      </c>
      <c r="L3161" s="71">
        <f t="shared" si="158"/>
        <v>6.25E-2</v>
      </c>
      <c r="M3161" s="72">
        <f>NETWORKDAYS.INTL(DATE(YEAR(H3161),MONTH(I3161),DAY(H3161)),DATE(YEAR(I3161),MONTH(I3161),DAY(I3161)),1,[1]LISTAFERIADOS!$B$2:$B$194)</f>
        <v>1</v>
      </c>
      <c r="N3161" s="73" t="str">
        <f>CONCATENATE(HOUR(Tabela132[[#This Row],[DATA INICIO]]),":",MINUTE(Tabela132[[#This Row],[DATA INICIO]]))</f>
        <v>17:5</v>
      </c>
    </row>
    <row r="3162" spans="1:14" ht="51" hidden="1" x14ac:dyDescent="0.25">
      <c r="A3162" s="63" t="s">
        <v>1308</v>
      </c>
      <c r="B3162" s="64" t="s">
        <v>1610</v>
      </c>
      <c r="C3162" s="84"/>
      <c r="D3162" s="66" t="s">
        <v>1336</v>
      </c>
      <c r="E3162" s="67" t="s">
        <v>1336</v>
      </c>
      <c r="F3162" s="68" t="s">
        <v>1336</v>
      </c>
      <c r="G3162" s="116"/>
      <c r="H3162" s="69">
        <v>42982.774305555555</v>
      </c>
      <c r="I3162" s="69">
        <v>42982.794444444444</v>
      </c>
      <c r="J3162" s="64" t="s">
        <v>46</v>
      </c>
      <c r="K3162" s="70">
        <f t="shared" si="157"/>
        <v>2.0138888889050577E-2</v>
      </c>
      <c r="L3162" s="71">
        <f t="shared" si="158"/>
        <v>2.0138888889050577E-2</v>
      </c>
      <c r="M3162" s="72">
        <f>NETWORKDAYS.INTL(DATE(YEAR(H3162),MONTH(I3162),DAY(H3162)),DATE(YEAR(I3162),MONTH(I3162),DAY(I3162)),1,[1]LISTAFERIADOS!$B$2:$B$194)</f>
        <v>1</v>
      </c>
      <c r="N3162" s="73" t="str">
        <f>CONCATENATE(HOUR(Tabela132[[#This Row],[DATA INICIO]]),":",MINUTE(Tabela132[[#This Row],[DATA INICIO]]))</f>
        <v>18:35</v>
      </c>
    </row>
    <row r="3163" spans="1:14" ht="38.25" hidden="1" x14ac:dyDescent="0.25">
      <c r="A3163" s="63" t="s">
        <v>1308</v>
      </c>
      <c r="B3163" s="64" t="s">
        <v>1610</v>
      </c>
      <c r="C3163" s="84"/>
      <c r="D3163" s="66" t="s">
        <v>1174</v>
      </c>
      <c r="E3163" s="67" t="s">
        <v>1174</v>
      </c>
      <c r="F3163" s="68" t="s">
        <v>1174</v>
      </c>
      <c r="G3163" s="116"/>
      <c r="H3163" s="69">
        <v>42982.794444444444</v>
      </c>
      <c r="I3163" s="69">
        <v>42983.645833333336</v>
      </c>
      <c r="J3163" s="64" t="s">
        <v>49</v>
      </c>
      <c r="K3163" s="70">
        <f t="shared" si="157"/>
        <v>0.85138888889196096</v>
      </c>
      <c r="L3163" s="71">
        <f t="shared" si="158"/>
        <v>0.85138888889196096</v>
      </c>
      <c r="M3163" s="72">
        <f>NETWORKDAYS.INTL(DATE(YEAR(H3163),MONTH(I3163),DAY(H3163)),DATE(YEAR(I3163),MONTH(I3163),DAY(I3163)),1,[1]LISTAFERIADOS!$B$2:$B$194)</f>
        <v>2</v>
      </c>
      <c r="N3163" s="73" t="str">
        <f>CONCATENATE(HOUR(Tabela132[[#This Row],[DATA INICIO]]),":",MINUTE(Tabela132[[#This Row],[DATA INICIO]]))</f>
        <v>19:4</v>
      </c>
    </row>
    <row r="3164" spans="1:14" ht="127.5" hidden="1" x14ac:dyDescent="0.25">
      <c r="A3164" s="63" t="s">
        <v>1308</v>
      </c>
      <c r="B3164" s="64" t="s">
        <v>1610</v>
      </c>
      <c r="C3164" s="84"/>
      <c r="D3164" s="66" t="s">
        <v>1175</v>
      </c>
      <c r="E3164" s="67" t="s">
        <v>1175</v>
      </c>
      <c r="F3164" s="68" t="s">
        <v>1175</v>
      </c>
      <c r="G3164" s="116"/>
      <c r="H3164" s="69">
        <v>42983.645833333336</v>
      </c>
      <c r="I3164" s="69">
        <v>42983.731249999997</v>
      </c>
      <c r="J3164" s="64" t="s">
        <v>1614</v>
      </c>
      <c r="K3164" s="70">
        <f t="shared" si="157"/>
        <v>8.5416666661330964E-2</v>
      </c>
      <c r="L3164" s="71">
        <f t="shared" si="158"/>
        <v>8.5416666661330964E-2</v>
      </c>
      <c r="M3164" s="72">
        <f>NETWORKDAYS.INTL(DATE(YEAR(H3164),MONTH(I3164),DAY(H3164)),DATE(YEAR(I3164),MONTH(I3164),DAY(I3164)),1,[1]LISTAFERIADOS!$B$2:$B$194)</f>
        <v>1</v>
      </c>
      <c r="N3164" s="73" t="str">
        <f>CONCATENATE(HOUR(Tabela132[[#This Row],[DATA INICIO]]),":",MINUTE(Tabela132[[#This Row],[DATA INICIO]]))</f>
        <v>15:30</v>
      </c>
    </row>
    <row r="3165" spans="1:14" ht="63.75" hidden="1" x14ac:dyDescent="0.25">
      <c r="A3165" s="63" t="s">
        <v>1308</v>
      </c>
      <c r="B3165" s="64" t="s">
        <v>1610</v>
      </c>
      <c r="C3165" s="84"/>
      <c r="D3165" s="66" t="s">
        <v>1183</v>
      </c>
      <c r="E3165" s="67" t="s">
        <v>1183</v>
      </c>
      <c r="F3165" s="68" t="s">
        <v>1183</v>
      </c>
      <c r="G3165" s="116"/>
      <c r="H3165" s="69">
        <v>42983.731249999997</v>
      </c>
      <c r="I3165" s="69">
        <v>42993.617361111108</v>
      </c>
      <c r="J3165" s="64" t="s">
        <v>52</v>
      </c>
      <c r="K3165" s="70">
        <f t="shared" si="157"/>
        <v>9.8861111111109494</v>
      </c>
      <c r="L3165" s="71">
        <f t="shared" si="158"/>
        <v>9.8861111111109494</v>
      </c>
      <c r="M3165" s="72">
        <f>NETWORKDAYS.INTL(DATE(YEAR(H3165),MONTH(I3165),DAY(H3165)),DATE(YEAR(I3165),MONTH(I3165),DAY(I3165)),1,[1]LISTAFERIADOS!$B$2:$B$194)</f>
        <v>7</v>
      </c>
      <c r="N3165" s="73" t="str">
        <f>CONCATENATE(HOUR(Tabela132[[#This Row],[DATA INICIO]]),":",MINUTE(Tabela132[[#This Row],[DATA INICIO]]))</f>
        <v>17:33</v>
      </c>
    </row>
    <row r="3166" spans="1:14" ht="76.5" hidden="1" x14ac:dyDescent="0.25">
      <c r="A3166" s="63" t="s">
        <v>1308</v>
      </c>
      <c r="B3166" s="64" t="s">
        <v>1610</v>
      </c>
      <c r="C3166" s="84"/>
      <c r="D3166" s="66" t="s">
        <v>1161</v>
      </c>
      <c r="E3166" s="67" t="s">
        <v>1161</v>
      </c>
      <c r="F3166" s="68" t="s">
        <v>1161</v>
      </c>
      <c r="G3166" s="116"/>
      <c r="H3166" s="69">
        <v>42993.617361111108</v>
      </c>
      <c r="I3166" s="69">
        <v>42993.759027777778</v>
      </c>
      <c r="J3166" s="64" t="s">
        <v>1615</v>
      </c>
      <c r="K3166" s="70">
        <f t="shared" si="157"/>
        <v>0.14166666667006211</v>
      </c>
      <c r="L3166" s="71">
        <f t="shared" si="158"/>
        <v>0.14166666667006211</v>
      </c>
      <c r="M3166" s="72">
        <f>NETWORKDAYS.INTL(DATE(YEAR(H3166),MONTH(I3166),DAY(H3166)),DATE(YEAR(I3166),MONTH(I3166),DAY(I3166)),1,[1]LISTAFERIADOS!$B$2:$B$194)</f>
        <v>1</v>
      </c>
      <c r="N3166" s="73" t="str">
        <f>CONCATENATE(HOUR(Tabela132[[#This Row],[DATA INICIO]]),":",MINUTE(Tabela132[[#This Row],[DATA INICIO]]))</f>
        <v>14:49</v>
      </c>
    </row>
    <row r="3167" spans="1:14" ht="51" hidden="1" x14ac:dyDescent="0.25">
      <c r="A3167" s="63" t="s">
        <v>1308</v>
      </c>
      <c r="B3167" s="64" t="s">
        <v>1610</v>
      </c>
      <c r="C3167" s="84"/>
      <c r="D3167" s="66" t="s">
        <v>1156</v>
      </c>
      <c r="E3167" s="67" t="s">
        <v>1156</v>
      </c>
      <c r="F3167" s="68" t="s">
        <v>1156</v>
      </c>
      <c r="G3167" s="116"/>
      <c r="H3167" s="69">
        <v>42993.759027777778</v>
      </c>
      <c r="I3167" s="69">
        <v>42996.63958333333</v>
      </c>
      <c r="J3167" s="64" t="s">
        <v>1616</v>
      </c>
      <c r="K3167" s="70">
        <f t="shared" si="157"/>
        <v>2.8805555555518367</v>
      </c>
      <c r="L3167" s="71">
        <f t="shared" si="158"/>
        <v>2.8805555555518367</v>
      </c>
      <c r="M3167" s="72">
        <f>NETWORKDAYS.INTL(DATE(YEAR(H3167),MONTH(I3167),DAY(H3167)),DATE(YEAR(I3167),MONTH(I3167),DAY(I3167)),1,[1]LISTAFERIADOS!$B$2:$B$194)</f>
        <v>2</v>
      </c>
      <c r="N3167" s="73" t="str">
        <f>CONCATENATE(HOUR(Tabela132[[#This Row],[DATA INICIO]]),":",MINUTE(Tabela132[[#This Row],[DATA INICIO]]))</f>
        <v>18:13</v>
      </c>
    </row>
    <row r="3168" spans="1:14" ht="38.25" hidden="1" x14ac:dyDescent="0.25">
      <c r="A3168" s="63" t="s">
        <v>1308</v>
      </c>
      <c r="B3168" s="64" t="s">
        <v>1610</v>
      </c>
      <c r="C3168" s="84"/>
      <c r="D3168" s="66" t="s">
        <v>1166</v>
      </c>
      <c r="E3168" s="67" t="s">
        <v>1166</v>
      </c>
      <c r="F3168" s="68" t="s">
        <v>1166</v>
      </c>
      <c r="G3168" s="116"/>
      <c r="H3168" s="69">
        <v>42996.63958333333</v>
      </c>
      <c r="I3168" s="69">
        <v>42997.538888888892</v>
      </c>
      <c r="J3168" s="64" t="s">
        <v>37</v>
      </c>
      <c r="K3168" s="70">
        <f t="shared" si="157"/>
        <v>0.89930555556202307</v>
      </c>
      <c r="L3168" s="71">
        <f t="shared" si="158"/>
        <v>0.89930555556202307</v>
      </c>
      <c r="M3168" s="72">
        <f>NETWORKDAYS.INTL(DATE(YEAR(H3168),MONTH(I3168),DAY(H3168)),DATE(YEAR(I3168),MONTH(I3168),DAY(I3168)),1,[1]LISTAFERIADOS!$B$2:$B$194)</f>
        <v>2</v>
      </c>
      <c r="N3168" s="73" t="str">
        <f>CONCATENATE(HOUR(Tabela132[[#This Row],[DATA INICIO]]),":",MINUTE(Tabela132[[#This Row],[DATA INICIO]]))</f>
        <v>15:21</v>
      </c>
    </row>
    <row r="3169" spans="1:14" ht="38.25" hidden="1" x14ac:dyDescent="0.25">
      <c r="A3169" s="63" t="s">
        <v>1308</v>
      </c>
      <c r="B3169" s="64" t="s">
        <v>1610</v>
      </c>
      <c r="C3169" s="84"/>
      <c r="D3169" s="66" t="s">
        <v>1270</v>
      </c>
      <c r="E3169" s="67" t="s">
        <v>1270</v>
      </c>
      <c r="F3169" s="68" t="s">
        <v>1270</v>
      </c>
      <c r="G3169" s="116"/>
      <c r="H3169" s="69">
        <v>42997.538888888892</v>
      </c>
      <c r="I3169" s="69">
        <v>42997.554166666669</v>
      </c>
      <c r="J3169" s="64" t="s">
        <v>167</v>
      </c>
      <c r="K3169" s="70">
        <f t="shared" si="157"/>
        <v>1.5277777776645962E-2</v>
      </c>
      <c r="L3169" s="71">
        <f t="shared" si="158"/>
        <v>1.5277777776645962E-2</v>
      </c>
      <c r="M3169" s="72">
        <f>NETWORKDAYS.INTL(DATE(YEAR(H3169),MONTH(I3169),DAY(H3169)),DATE(YEAR(I3169),MONTH(I3169),DAY(I3169)),1,[1]LISTAFERIADOS!$B$2:$B$194)</f>
        <v>1</v>
      </c>
      <c r="N3169" s="73" t="str">
        <f>CONCATENATE(HOUR(Tabela132[[#This Row],[DATA INICIO]]),":",MINUTE(Tabela132[[#This Row],[DATA INICIO]]))</f>
        <v>12:56</v>
      </c>
    </row>
    <row r="3170" spans="1:14" ht="38.25" hidden="1" x14ac:dyDescent="0.25">
      <c r="A3170" s="63" t="s">
        <v>1308</v>
      </c>
      <c r="B3170" s="64" t="s">
        <v>1610</v>
      </c>
      <c r="C3170" s="84"/>
      <c r="D3170" s="66" t="s">
        <v>1164</v>
      </c>
      <c r="E3170" s="67" t="s">
        <v>1164</v>
      </c>
      <c r="F3170" s="68" t="s">
        <v>1164</v>
      </c>
      <c r="G3170" s="116"/>
      <c r="H3170" s="69">
        <v>42997.554166666669</v>
      </c>
      <c r="I3170" s="69">
        <v>42997.609027777777</v>
      </c>
      <c r="J3170" s="64" t="s">
        <v>1617</v>
      </c>
      <c r="K3170" s="70">
        <f t="shared" si="157"/>
        <v>5.486111110803904E-2</v>
      </c>
      <c r="L3170" s="71">
        <f t="shared" si="158"/>
        <v>5.486111110803904E-2</v>
      </c>
      <c r="M3170" s="72">
        <f>NETWORKDAYS.INTL(DATE(YEAR(H3170),MONTH(I3170),DAY(H3170)),DATE(YEAR(I3170),MONTH(I3170),DAY(I3170)),1,[1]LISTAFERIADOS!$B$2:$B$194)</f>
        <v>1</v>
      </c>
      <c r="N3170" s="73" t="str">
        <f>CONCATENATE(HOUR(Tabela132[[#This Row],[DATA INICIO]]),":",MINUTE(Tabela132[[#This Row],[DATA INICIO]]))</f>
        <v>13:18</v>
      </c>
    </row>
    <row r="3171" spans="1:14" ht="114.75" hidden="1" x14ac:dyDescent="0.25">
      <c r="A3171" s="63" t="s">
        <v>1308</v>
      </c>
      <c r="B3171" s="64" t="s">
        <v>1610</v>
      </c>
      <c r="C3171" s="84"/>
      <c r="D3171" s="66" t="s">
        <v>1161</v>
      </c>
      <c r="E3171" s="67" t="s">
        <v>1161</v>
      </c>
      <c r="F3171" s="68" t="s">
        <v>1161</v>
      </c>
      <c r="G3171" s="116"/>
      <c r="H3171" s="69">
        <v>42997.609027777777</v>
      </c>
      <c r="I3171" s="69">
        <v>42997.763888888891</v>
      </c>
      <c r="J3171" s="64" t="s">
        <v>1618</v>
      </c>
      <c r="K3171" s="70">
        <f t="shared" si="157"/>
        <v>0.15486111111385981</v>
      </c>
      <c r="L3171" s="71">
        <f t="shared" si="158"/>
        <v>0.15486111111385981</v>
      </c>
      <c r="M3171" s="72">
        <f>NETWORKDAYS.INTL(DATE(YEAR(H3171),MONTH(I3171),DAY(H3171)),DATE(YEAR(I3171),MONTH(I3171),DAY(I3171)),1,[1]LISTAFERIADOS!$B$2:$B$194)</f>
        <v>1</v>
      </c>
      <c r="N3171" s="73" t="str">
        <f>CONCATENATE(HOUR(Tabela132[[#This Row],[DATA INICIO]]),":",MINUTE(Tabela132[[#This Row],[DATA INICIO]]))</f>
        <v>14:37</v>
      </c>
    </row>
    <row r="3172" spans="1:14" ht="51" hidden="1" x14ac:dyDescent="0.25">
      <c r="A3172" s="63" t="s">
        <v>1308</v>
      </c>
      <c r="B3172" s="64" t="s">
        <v>1610</v>
      </c>
      <c r="C3172" s="84"/>
      <c r="D3172" s="66" t="s">
        <v>1155</v>
      </c>
      <c r="E3172" s="67" t="s">
        <v>1155</v>
      </c>
      <c r="F3172" s="68" t="s">
        <v>1155</v>
      </c>
      <c r="G3172" s="116"/>
      <c r="H3172" s="69">
        <v>42997.763888888891</v>
      </c>
      <c r="I3172" s="69">
        <v>42999.488888888889</v>
      </c>
      <c r="J3172" s="64" t="s">
        <v>96</v>
      </c>
      <c r="K3172" s="70">
        <f t="shared" si="157"/>
        <v>1.7249999999985448</v>
      </c>
      <c r="L3172" s="71">
        <f t="shared" si="158"/>
        <v>1.7249999999985448</v>
      </c>
      <c r="M3172" s="72">
        <f>NETWORKDAYS.INTL(DATE(YEAR(H3172),MONTH(I3172),DAY(H3172)),DATE(YEAR(I3172),MONTH(I3172),DAY(I3172)),1,[1]LISTAFERIADOS!$B$2:$B$194)</f>
        <v>3</v>
      </c>
      <c r="N3172" s="73" t="str">
        <f>CONCATENATE(HOUR(Tabela132[[#This Row],[DATA INICIO]]),":",MINUTE(Tabela132[[#This Row],[DATA INICIO]]))</f>
        <v>18:20</v>
      </c>
    </row>
    <row r="3173" spans="1:14" ht="38.25" hidden="1" x14ac:dyDescent="0.25">
      <c r="A3173" s="63" t="s">
        <v>1308</v>
      </c>
      <c r="B3173" s="64" t="s">
        <v>1610</v>
      </c>
      <c r="C3173" s="84"/>
      <c r="D3173" s="66" t="s">
        <v>1167</v>
      </c>
      <c r="E3173" s="67" t="s">
        <v>1167</v>
      </c>
      <c r="F3173" s="68" t="s">
        <v>1167</v>
      </c>
      <c r="G3173" s="116"/>
      <c r="H3173" s="69">
        <v>42999.488888888889</v>
      </c>
      <c r="I3173" s="69">
        <v>42999.525000000001</v>
      </c>
      <c r="J3173" s="64" t="s">
        <v>75</v>
      </c>
      <c r="K3173" s="70">
        <f t="shared" si="157"/>
        <v>3.6111111112404615E-2</v>
      </c>
      <c r="L3173" s="71">
        <f t="shared" si="158"/>
        <v>3.6111111112404615E-2</v>
      </c>
      <c r="M3173" s="72">
        <f>NETWORKDAYS.INTL(DATE(YEAR(H3173),MONTH(I3173),DAY(H3173)),DATE(YEAR(I3173),MONTH(I3173),DAY(I3173)),1,[1]LISTAFERIADOS!$B$2:$B$194)</f>
        <v>1</v>
      </c>
      <c r="N3173" s="73" t="str">
        <f>CONCATENATE(HOUR(Tabela132[[#This Row],[DATA INICIO]]),":",MINUTE(Tabela132[[#This Row],[DATA INICIO]]))</f>
        <v>11:44</v>
      </c>
    </row>
    <row r="3174" spans="1:14" ht="38.25" hidden="1" x14ac:dyDescent="0.25">
      <c r="A3174" s="63" t="s">
        <v>1308</v>
      </c>
      <c r="B3174" s="64" t="s">
        <v>1610</v>
      </c>
      <c r="C3174" s="84"/>
      <c r="D3174" s="66" t="s">
        <v>1171</v>
      </c>
      <c r="E3174" s="67" t="s">
        <v>1171</v>
      </c>
      <c r="F3174" s="68" t="s">
        <v>1171</v>
      </c>
      <c r="G3174" s="116"/>
      <c r="H3174" s="69">
        <v>42999.525000000001</v>
      </c>
      <c r="I3174" s="69">
        <v>42999.804861111108</v>
      </c>
      <c r="J3174" s="64" t="s">
        <v>299</v>
      </c>
      <c r="K3174" s="70">
        <f t="shared" si="157"/>
        <v>0.27986111110658385</v>
      </c>
      <c r="L3174" s="71">
        <f t="shared" si="158"/>
        <v>0.27986111110658385</v>
      </c>
      <c r="M3174" s="72">
        <f>NETWORKDAYS.INTL(DATE(YEAR(H3174),MONTH(I3174),DAY(H3174)),DATE(YEAR(I3174),MONTH(I3174),DAY(I3174)),1,[1]LISTAFERIADOS!$B$2:$B$194)</f>
        <v>1</v>
      </c>
      <c r="N3174" s="73" t="str">
        <f>CONCATENATE(HOUR(Tabela132[[#This Row],[DATA INICIO]]),":",MINUTE(Tabela132[[#This Row],[DATA INICIO]]))</f>
        <v>12:36</v>
      </c>
    </row>
    <row r="3175" spans="1:14" ht="38.25" hidden="1" x14ac:dyDescent="0.25">
      <c r="A3175" s="63" t="s">
        <v>1308</v>
      </c>
      <c r="B3175" s="64" t="s">
        <v>1620</v>
      </c>
      <c r="C3175" s="84"/>
      <c r="D3175" s="66" t="s">
        <v>1310</v>
      </c>
      <c r="E3175" s="67" t="s">
        <v>1310</v>
      </c>
      <c r="F3175" s="12" t="s">
        <v>25</v>
      </c>
      <c r="G3175" s="117"/>
      <c r="H3175" s="69" t="s">
        <v>20</v>
      </c>
      <c r="I3175" s="69">
        <v>42996.796527777777</v>
      </c>
      <c r="J3175" s="64" t="s">
        <v>20</v>
      </c>
      <c r="K3175" s="70">
        <f t="shared" ref="K3175:K3195" si="159">IF(OR(H3175="-",I3175="-"),0,I3175-H3175)</f>
        <v>0</v>
      </c>
      <c r="L3175" s="71">
        <f t="shared" ref="L3175:L3195" si="160">K3175</f>
        <v>0</v>
      </c>
      <c r="M3175" s="72" t="e">
        <f>NETWORKDAYS.INTL(DATE(YEAR(H3175),MONTH(I3175),DAY(H3175)),DATE(YEAR(I3175),MONTH(I3175),DAY(I3175)),1,[1]LISTAFERIADOS!$B$2:$B$194)</f>
        <v>#VALUE!</v>
      </c>
      <c r="N3175" s="73" t="e">
        <f>CONCATENATE(HOUR(Tabela132[[#This Row],[DATA INICIO]]),":",MINUTE(Tabela132[[#This Row],[DATA INICIO]]))</f>
        <v>#VALUE!</v>
      </c>
    </row>
    <row r="3176" spans="1:14" ht="318.75" hidden="1" x14ac:dyDescent="0.25">
      <c r="A3176" s="63" t="s">
        <v>1308</v>
      </c>
      <c r="B3176" s="64" t="s">
        <v>1620</v>
      </c>
      <c r="C3176" s="84"/>
      <c r="D3176" s="66" t="s">
        <v>1210</v>
      </c>
      <c r="E3176" s="67" t="s">
        <v>1210</v>
      </c>
      <c r="F3176" s="12" t="s">
        <v>112</v>
      </c>
      <c r="G3176" s="117"/>
      <c r="H3176" s="69">
        <v>42996.796527777777</v>
      </c>
      <c r="I3176" s="69">
        <v>43006.624305555553</v>
      </c>
      <c r="J3176" s="64" t="s">
        <v>1621</v>
      </c>
      <c r="K3176" s="70">
        <f t="shared" si="159"/>
        <v>9.827777777776646</v>
      </c>
      <c r="L3176" s="71">
        <f t="shared" si="160"/>
        <v>9.827777777776646</v>
      </c>
      <c r="M3176" s="72">
        <f>NETWORKDAYS.INTL(DATE(YEAR(H3176),MONTH(I3176),DAY(H3176)),DATE(YEAR(I3176),MONTH(I3176),DAY(I3176)),1,[1]LISTAFERIADOS!$B$2:$B$194)</f>
        <v>9</v>
      </c>
      <c r="N3176" s="73" t="str">
        <f>CONCATENATE(HOUR(Tabela132[[#This Row],[DATA INICIO]]),":",MINUTE(Tabela132[[#This Row],[DATA INICIO]]))</f>
        <v>19:7</v>
      </c>
    </row>
    <row r="3177" spans="1:14" ht="153" hidden="1" x14ac:dyDescent="0.25">
      <c r="A3177" s="63" t="s">
        <v>1308</v>
      </c>
      <c r="B3177" s="64" t="s">
        <v>1620</v>
      </c>
      <c r="C3177" s="84"/>
      <c r="D3177" s="66" t="s">
        <v>1149</v>
      </c>
      <c r="E3177" s="67" t="s">
        <v>1149</v>
      </c>
      <c r="F3177" s="12" t="s">
        <v>115</v>
      </c>
      <c r="G3177" s="117"/>
      <c r="H3177" s="69">
        <v>43006.624305555553</v>
      </c>
      <c r="I3177" s="69">
        <v>43006.743750000001</v>
      </c>
      <c r="J3177" s="64" t="s">
        <v>1622</v>
      </c>
      <c r="K3177" s="70">
        <f t="shared" si="159"/>
        <v>0.11944444444816327</v>
      </c>
      <c r="L3177" s="71">
        <f t="shared" si="160"/>
        <v>0.11944444444816327</v>
      </c>
      <c r="M3177" s="72">
        <f>NETWORKDAYS.INTL(DATE(YEAR(H3177),MONTH(I3177),DAY(H3177)),DATE(YEAR(I3177),MONTH(I3177),DAY(I3177)),1,[1]LISTAFERIADOS!$B$2:$B$194)</f>
        <v>1</v>
      </c>
      <c r="N3177" s="73" t="str">
        <f>CONCATENATE(HOUR(Tabela132[[#This Row],[DATA INICIO]]),":",MINUTE(Tabela132[[#This Row],[DATA INICIO]]))</f>
        <v>14:59</v>
      </c>
    </row>
    <row r="3178" spans="1:14" ht="63.75" hidden="1" x14ac:dyDescent="0.25">
      <c r="A3178" s="63" t="s">
        <v>1308</v>
      </c>
      <c r="B3178" s="64" t="s">
        <v>1620</v>
      </c>
      <c r="C3178" s="84"/>
      <c r="D3178" s="66" t="s">
        <v>1210</v>
      </c>
      <c r="E3178" s="67" t="s">
        <v>1210</v>
      </c>
      <c r="F3178" s="12" t="s">
        <v>112</v>
      </c>
      <c r="G3178" s="117"/>
      <c r="H3178" s="69">
        <v>43006.743750000001</v>
      </c>
      <c r="I3178" s="69">
        <v>43007.554861111108</v>
      </c>
      <c r="J3178" s="64" t="s">
        <v>1623</v>
      </c>
      <c r="K3178" s="70">
        <f t="shared" si="159"/>
        <v>0.81111111110658385</v>
      </c>
      <c r="L3178" s="71">
        <f t="shared" si="160"/>
        <v>0.81111111110658385</v>
      </c>
      <c r="M3178" s="72">
        <f>NETWORKDAYS.INTL(DATE(YEAR(H3178),MONTH(I3178),DAY(H3178)),DATE(YEAR(I3178),MONTH(I3178),DAY(I3178)),1,[1]LISTAFERIADOS!$B$2:$B$194)</f>
        <v>2</v>
      </c>
      <c r="N3178" s="73" t="str">
        <f>CONCATENATE(HOUR(Tabela132[[#This Row],[DATA INICIO]]),":",MINUTE(Tabela132[[#This Row],[DATA INICIO]]))</f>
        <v>17:51</v>
      </c>
    </row>
    <row r="3179" spans="1:14" ht="38.25" hidden="1" x14ac:dyDescent="0.25">
      <c r="A3179" s="63" t="s">
        <v>1308</v>
      </c>
      <c r="B3179" s="64" t="s">
        <v>1620</v>
      </c>
      <c r="C3179" s="84"/>
      <c r="D3179" s="66" t="s">
        <v>1149</v>
      </c>
      <c r="E3179" s="67" t="s">
        <v>1149</v>
      </c>
      <c r="F3179" s="12" t="s">
        <v>115</v>
      </c>
      <c r="G3179" s="117"/>
      <c r="H3179" s="69">
        <v>43007.554861111108</v>
      </c>
      <c r="I3179" s="69">
        <v>43007.722222222219</v>
      </c>
      <c r="J3179" s="64" t="s">
        <v>1624</v>
      </c>
      <c r="K3179" s="70">
        <f t="shared" si="159"/>
        <v>0.16736111111094942</v>
      </c>
      <c r="L3179" s="71">
        <f t="shared" si="160"/>
        <v>0.16736111111094942</v>
      </c>
      <c r="M3179" s="72">
        <f>NETWORKDAYS.INTL(DATE(YEAR(H3179),MONTH(I3179),DAY(H3179)),DATE(YEAR(I3179),MONTH(I3179),DAY(I3179)),1,[1]LISTAFERIADOS!$B$2:$B$194)</f>
        <v>1</v>
      </c>
      <c r="N3179" s="73" t="str">
        <f>CONCATENATE(HOUR(Tabela132[[#This Row],[DATA INICIO]]),":",MINUTE(Tabela132[[#This Row],[DATA INICIO]]))</f>
        <v>13:19</v>
      </c>
    </row>
    <row r="3180" spans="1:14" ht="38.25" hidden="1" x14ac:dyDescent="0.25">
      <c r="A3180" s="63" t="s">
        <v>1308</v>
      </c>
      <c r="B3180" s="64" t="s">
        <v>1620</v>
      </c>
      <c r="C3180" s="84"/>
      <c r="D3180" s="66" t="s">
        <v>1310</v>
      </c>
      <c r="E3180" s="67" t="s">
        <v>1310</v>
      </c>
      <c r="F3180" s="12" t="s">
        <v>25</v>
      </c>
      <c r="G3180" s="117"/>
      <c r="H3180" s="69">
        <v>43007.722222222219</v>
      </c>
      <c r="I3180" s="69">
        <v>43028.506249999999</v>
      </c>
      <c r="J3180" s="64" t="s">
        <v>1625</v>
      </c>
      <c r="K3180" s="70">
        <f t="shared" si="159"/>
        <v>20.784027777779556</v>
      </c>
      <c r="L3180" s="71">
        <f t="shared" si="160"/>
        <v>20.784027777779556</v>
      </c>
      <c r="M3180" s="72">
        <f>NETWORKDAYS.INTL(DATE(YEAR(H3180),MONTH(I3180),DAY(H3180)),DATE(YEAR(I3180),MONTH(I3180),DAY(I3180)),1,[1]LISTAFERIADOS!$B$2:$B$194)</f>
        <v>-6</v>
      </c>
      <c r="N3180" s="73" t="str">
        <f>CONCATENATE(HOUR(Tabela132[[#This Row],[DATA INICIO]]),":",MINUTE(Tabela132[[#This Row],[DATA INICIO]]))</f>
        <v>17:20</v>
      </c>
    </row>
    <row r="3181" spans="1:14" ht="51" hidden="1" x14ac:dyDescent="0.25">
      <c r="A3181" s="63" t="s">
        <v>1308</v>
      </c>
      <c r="B3181" s="64" t="s">
        <v>1620</v>
      </c>
      <c r="C3181" s="84"/>
      <c r="D3181" s="66" t="s">
        <v>1210</v>
      </c>
      <c r="E3181" s="67" t="s">
        <v>1210</v>
      </c>
      <c r="F3181" s="12" t="s">
        <v>112</v>
      </c>
      <c r="G3181" s="117"/>
      <c r="H3181" s="69">
        <v>43028.506249999999</v>
      </c>
      <c r="I3181" s="69">
        <v>43028.518055555556</v>
      </c>
      <c r="J3181" s="64" t="s">
        <v>1626</v>
      </c>
      <c r="K3181" s="70">
        <f t="shared" si="159"/>
        <v>1.1805555557657499E-2</v>
      </c>
      <c r="L3181" s="71">
        <f t="shared" si="160"/>
        <v>1.1805555557657499E-2</v>
      </c>
      <c r="M3181" s="72">
        <f>NETWORKDAYS.INTL(DATE(YEAR(H3181),MONTH(I3181),DAY(H3181)),DATE(YEAR(I3181),MONTH(I3181),DAY(I3181)),1,[1]LISTAFERIADOS!$B$2:$B$194)</f>
        <v>1</v>
      </c>
      <c r="N3181" s="73" t="str">
        <f>CONCATENATE(HOUR(Tabela132[[#This Row],[DATA INICIO]]),":",MINUTE(Tabela132[[#This Row],[DATA INICIO]]))</f>
        <v>12:9</v>
      </c>
    </row>
    <row r="3182" spans="1:14" ht="51" hidden="1" x14ac:dyDescent="0.25">
      <c r="A3182" s="63" t="s">
        <v>1308</v>
      </c>
      <c r="B3182" s="64" t="s">
        <v>1620</v>
      </c>
      <c r="C3182" s="84"/>
      <c r="D3182" s="66" t="s">
        <v>1149</v>
      </c>
      <c r="E3182" s="67" t="s">
        <v>1149</v>
      </c>
      <c r="F3182" s="12" t="s">
        <v>115</v>
      </c>
      <c r="G3182" s="117"/>
      <c r="H3182" s="69">
        <v>43028.518055555556</v>
      </c>
      <c r="I3182" s="69">
        <v>43042.604861111111</v>
      </c>
      <c r="J3182" s="64" t="s">
        <v>1323</v>
      </c>
      <c r="K3182" s="70">
        <f t="shared" si="159"/>
        <v>14.086805555554747</v>
      </c>
      <c r="L3182" s="71">
        <f t="shared" si="160"/>
        <v>14.086805555554747</v>
      </c>
      <c r="M3182" s="72">
        <f>NETWORKDAYS.INTL(DATE(YEAR(H3182),MONTH(I3182),DAY(H3182)),DATE(YEAR(I3182),MONTH(I3182),DAY(I3182)),1,[1]LISTAFERIADOS!$B$2:$B$194)</f>
        <v>-12</v>
      </c>
      <c r="N3182" s="73" t="str">
        <f>CONCATENATE(HOUR(Tabela132[[#This Row],[DATA INICIO]]),":",MINUTE(Tabela132[[#This Row],[DATA INICIO]]))</f>
        <v>12:26</v>
      </c>
    </row>
    <row r="3183" spans="1:14" ht="127.5" hidden="1" x14ac:dyDescent="0.25">
      <c r="A3183" s="63" t="s">
        <v>1308</v>
      </c>
      <c r="B3183" s="64" t="s">
        <v>1620</v>
      </c>
      <c r="C3183" s="84"/>
      <c r="D3183" s="66" t="s">
        <v>1182</v>
      </c>
      <c r="E3183" s="67" t="s">
        <v>1182</v>
      </c>
      <c r="F3183" s="68" t="s">
        <v>1182</v>
      </c>
      <c r="G3183" s="117"/>
      <c r="H3183" s="69">
        <v>43042.604861111111</v>
      </c>
      <c r="I3183" s="69">
        <v>43042.671527777777</v>
      </c>
      <c r="J3183" s="64" t="s">
        <v>1627</v>
      </c>
      <c r="K3183" s="70">
        <f t="shared" si="159"/>
        <v>6.6666666665696539E-2</v>
      </c>
      <c r="L3183" s="71">
        <f t="shared" si="160"/>
        <v>6.6666666665696539E-2</v>
      </c>
      <c r="M3183" s="72">
        <f>NETWORKDAYS.INTL(DATE(YEAR(H3183),MONTH(I3183),DAY(H3183)),DATE(YEAR(I3183),MONTH(I3183),DAY(I3183)),1,[1]LISTAFERIADOS!$B$2:$B$194)</f>
        <v>1</v>
      </c>
      <c r="N3183" s="73" t="str">
        <f>CONCATENATE(HOUR(Tabela132[[#This Row],[DATA INICIO]]),":",MINUTE(Tabela132[[#This Row],[DATA INICIO]]))</f>
        <v>14:31</v>
      </c>
    </row>
    <row r="3184" spans="1:14" ht="63.75" hidden="1" x14ac:dyDescent="0.25">
      <c r="A3184" s="63" t="s">
        <v>1308</v>
      </c>
      <c r="B3184" s="64" t="s">
        <v>1620</v>
      </c>
      <c r="C3184" s="84"/>
      <c r="D3184" s="66" t="s">
        <v>1167</v>
      </c>
      <c r="E3184" s="67" t="s">
        <v>1167</v>
      </c>
      <c r="F3184" s="68" t="s">
        <v>1167</v>
      </c>
      <c r="G3184" s="117"/>
      <c r="H3184" s="69">
        <v>43042.671527777777</v>
      </c>
      <c r="I3184" s="69">
        <v>43042.744444444441</v>
      </c>
      <c r="J3184" s="64" t="s">
        <v>158</v>
      </c>
      <c r="K3184" s="70">
        <f t="shared" si="159"/>
        <v>7.2916666664241347E-2</v>
      </c>
      <c r="L3184" s="71">
        <f t="shared" si="160"/>
        <v>7.2916666664241347E-2</v>
      </c>
      <c r="M3184" s="72">
        <f>NETWORKDAYS.INTL(DATE(YEAR(H3184),MONTH(I3184),DAY(H3184)),DATE(YEAR(I3184),MONTH(I3184),DAY(I3184)),1,[1]LISTAFERIADOS!$B$2:$B$194)</f>
        <v>1</v>
      </c>
      <c r="N3184" s="73" t="str">
        <f>CONCATENATE(HOUR(Tabela132[[#This Row],[DATA INICIO]]),":",MINUTE(Tabela132[[#This Row],[DATA INICIO]]))</f>
        <v>16:7</v>
      </c>
    </row>
    <row r="3185" spans="1:14" ht="51" hidden="1" x14ac:dyDescent="0.25">
      <c r="A3185" s="63" t="s">
        <v>1308</v>
      </c>
      <c r="B3185" s="64" t="s">
        <v>1620</v>
      </c>
      <c r="C3185" s="84"/>
      <c r="D3185" s="66" t="s">
        <v>1159</v>
      </c>
      <c r="E3185" s="67" t="s">
        <v>1159</v>
      </c>
      <c r="F3185" s="68" t="s">
        <v>1159</v>
      </c>
      <c r="G3185" s="117"/>
      <c r="H3185" s="69">
        <v>43042.744444444441</v>
      </c>
      <c r="I3185" s="69">
        <v>43042.794444444444</v>
      </c>
      <c r="J3185" s="64" t="s">
        <v>46</v>
      </c>
      <c r="K3185" s="70">
        <f t="shared" si="159"/>
        <v>5.0000000002910383E-2</v>
      </c>
      <c r="L3185" s="71">
        <f t="shared" si="160"/>
        <v>5.0000000002910383E-2</v>
      </c>
      <c r="M3185" s="72">
        <f>NETWORKDAYS.INTL(DATE(YEAR(H3185),MONTH(I3185),DAY(H3185)),DATE(YEAR(I3185),MONTH(I3185),DAY(I3185)),1,[1]LISTAFERIADOS!$B$2:$B$194)</f>
        <v>1</v>
      </c>
      <c r="N3185" s="73" t="str">
        <f>CONCATENATE(HOUR(Tabela132[[#This Row],[DATA INICIO]]),":",MINUTE(Tabela132[[#This Row],[DATA INICIO]]))</f>
        <v>17:52</v>
      </c>
    </row>
    <row r="3186" spans="1:14" ht="38.25" hidden="1" x14ac:dyDescent="0.25">
      <c r="A3186" s="63" t="s">
        <v>1308</v>
      </c>
      <c r="B3186" s="64" t="s">
        <v>1620</v>
      </c>
      <c r="C3186" s="84"/>
      <c r="D3186" s="66" t="s">
        <v>1156</v>
      </c>
      <c r="E3186" s="67" t="s">
        <v>1156</v>
      </c>
      <c r="F3186" s="68" t="s">
        <v>1156</v>
      </c>
      <c r="G3186" s="117"/>
      <c r="H3186" s="69">
        <v>43042.794444444444</v>
      </c>
      <c r="I3186" s="69">
        <v>43042.824305555558</v>
      </c>
      <c r="J3186" s="64" t="s">
        <v>49</v>
      </c>
      <c r="K3186" s="70">
        <f t="shared" si="159"/>
        <v>2.9861111113859806E-2</v>
      </c>
      <c r="L3186" s="71">
        <f t="shared" si="160"/>
        <v>2.9861111113859806E-2</v>
      </c>
      <c r="M3186" s="72">
        <f>NETWORKDAYS.INTL(DATE(YEAR(H3186),MONTH(I3186),DAY(H3186)),DATE(YEAR(I3186),MONTH(I3186),DAY(I3186)),1,[1]LISTAFERIADOS!$B$2:$B$194)</f>
        <v>1</v>
      </c>
      <c r="N3186" s="73" t="str">
        <f>CONCATENATE(HOUR(Tabela132[[#This Row],[DATA INICIO]]),":",MINUTE(Tabela132[[#This Row],[DATA INICIO]]))</f>
        <v>19:4</v>
      </c>
    </row>
    <row r="3187" spans="1:14" ht="127.5" hidden="1" x14ac:dyDescent="0.25">
      <c r="A3187" s="63" t="s">
        <v>1308</v>
      </c>
      <c r="B3187" s="64" t="s">
        <v>1620</v>
      </c>
      <c r="C3187" s="84"/>
      <c r="D3187" s="66" t="s">
        <v>1161</v>
      </c>
      <c r="E3187" s="67" t="s">
        <v>1161</v>
      </c>
      <c r="F3187" s="68" t="s">
        <v>1161</v>
      </c>
      <c r="G3187" s="117"/>
      <c r="H3187" s="69">
        <v>43042.824305555558</v>
      </c>
      <c r="I3187" s="69">
        <v>43046.822916666664</v>
      </c>
      <c r="J3187" s="64" t="s">
        <v>1628</v>
      </c>
      <c r="K3187" s="70">
        <f t="shared" si="159"/>
        <v>3.9986111111065838</v>
      </c>
      <c r="L3187" s="71">
        <f t="shared" si="160"/>
        <v>3.9986111111065838</v>
      </c>
      <c r="M3187" s="72">
        <f>NETWORKDAYS.INTL(DATE(YEAR(H3187),MONTH(I3187),DAY(H3187)),DATE(YEAR(I3187),MONTH(I3187),DAY(I3187)),1,[1]LISTAFERIADOS!$B$2:$B$194)</f>
        <v>3</v>
      </c>
      <c r="N3187" s="73" t="str">
        <f>CONCATENATE(HOUR(Tabela132[[#This Row],[DATA INICIO]]),":",MINUTE(Tabela132[[#This Row],[DATA INICIO]]))</f>
        <v>19:47</v>
      </c>
    </row>
    <row r="3188" spans="1:14" ht="63.75" hidden="1" x14ac:dyDescent="0.25">
      <c r="A3188" s="63" t="s">
        <v>1308</v>
      </c>
      <c r="B3188" s="64" t="s">
        <v>1620</v>
      </c>
      <c r="C3188" s="84"/>
      <c r="D3188" s="66" t="s">
        <v>1156</v>
      </c>
      <c r="E3188" s="67" t="s">
        <v>1156</v>
      </c>
      <c r="F3188" s="68" t="s">
        <v>1156</v>
      </c>
      <c r="G3188" s="117"/>
      <c r="H3188" s="69">
        <v>43046.822916666664</v>
      </c>
      <c r="I3188" s="69">
        <v>43047.65625</v>
      </c>
      <c r="J3188" s="64" t="s">
        <v>1236</v>
      </c>
      <c r="K3188" s="70">
        <f t="shared" si="159"/>
        <v>0.83333333333575865</v>
      </c>
      <c r="L3188" s="71">
        <f t="shared" si="160"/>
        <v>0.83333333333575865</v>
      </c>
      <c r="M3188" s="72">
        <f>NETWORKDAYS.INTL(DATE(YEAR(H3188),MONTH(I3188),DAY(H3188)),DATE(YEAR(I3188),MONTH(I3188),DAY(I3188)),1,[1]LISTAFERIADOS!$B$2:$B$194)</f>
        <v>2</v>
      </c>
      <c r="N3188" s="73" t="str">
        <f>CONCATENATE(HOUR(Tabela132[[#This Row],[DATA INICIO]]),":",MINUTE(Tabela132[[#This Row],[DATA INICIO]]))</f>
        <v>19:45</v>
      </c>
    </row>
    <row r="3189" spans="1:14" ht="63.75" hidden="1" x14ac:dyDescent="0.25">
      <c r="A3189" s="63" t="s">
        <v>1308</v>
      </c>
      <c r="B3189" s="64" t="s">
        <v>1620</v>
      </c>
      <c r="C3189" s="84"/>
      <c r="D3189" s="66" t="s">
        <v>1161</v>
      </c>
      <c r="E3189" s="67" t="s">
        <v>1161</v>
      </c>
      <c r="F3189" s="68" t="s">
        <v>1161</v>
      </c>
      <c r="G3189" s="117"/>
      <c r="H3189" s="69">
        <v>43047.65625</v>
      </c>
      <c r="I3189" s="69">
        <v>43048.723611111112</v>
      </c>
      <c r="J3189" s="64" t="s">
        <v>1237</v>
      </c>
      <c r="K3189" s="70">
        <f t="shared" si="159"/>
        <v>1.0673611111124046</v>
      </c>
      <c r="L3189" s="71">
        <f t="shared" si="160"/>
        <v>1.0673611111124046</v>
      </c>
      <c r="M3189" s="72">
        <f>NETWORKDAYS.INTL(DATE(YEAR(H3189),MONTH(I3189),DAY(H3189)),DATE(YEAR(I3189),MONTH(I3189),DAY(I3189)),1,[1]LISTAFERIADOS!$B$2:$B$194)</f>
        <v>2</v>
      </c>
      <c r="N3189" s="73" t="str">
        <f>CONCATENATE(HOUR(Tabela132[[#This Row],[DATA INICIO]]),":",MINUTE(Tabela132[[#This Row],[DATA INICIO]]))</f>
        <v>15:45</v>
      </c>
    </row>
    <row r="3190" spans="1:14" ht="63.75" hidden="1" x14ac:dyDescent="0.25">
      <c r="A3190" s="63" t="s">
        <v>1308</v>
      </c>
      <c r="B3190" s="64" t="s">
        <v>1620</v>
      </c>
      <c r="C3190" s="84"/>
      <c r="D3190" s="66" t="s">
        <v>1183</v>
      </c>
      <c r="E3190" s="67" t="s">
        <v>1183</v>
      </c>
      <c r="F3190" s="68" t="s">
        <v>1183</v>
      </c>
      <c r="G3190" s="117"/>
      <c r="H3190" s="69">
        <v>43048.723611111112</v>
      </c>
      <c r="I3190" s="69">
        <v>43056.709027777775</v>
      </c>
      <c r="J3190" s="64" t="s">
        <v>52</v>
      </c>
      <c r="K3190" s="70">
        <f t="shared" si="159"/>
        <v>7.9854166666627862</v>
      </c>
      <c r="L3190" s="71">
        <f t="shared" si="160"/>
        <v>7.9854166666627862</v>
      </c>
      <c r="M3190" s="72">
        <f>NETWORKDAYS.INTL(DATE(YEAR(H3190),MONTH(I3190),DAY(H3190)),DATE(YEAR(I3190),MONTH(I3190),DAY(I3190)),1,[1]LISTAFERIADOS!$B$2:$B$194)</f>
        <v>7</v>
      </c>
      <c r="N3190" s="73" t="str">
        <f>CONCATENATE(HOUR(Tabela132[[#This Row],[DATA INICIO]]),":",MINUTE(Tabela132[[#This Row],[DATA INICIO]]))</f>
        <v>17:22</v>
      </c>
    </row>
    <row r="3191" spans="1:14" ht="38.25" hidden="1" x14ac:dyDescent="0.25">
      <c r="A3191" s="63" t="s">
        <v>1308</v>
      </c>
      <c r="B3191" s="64" t="s">
        <v>1620</v>
      </c>
      <c r="C3191" s="84"/>
      <c r="D3191" s="66" t="s">
        <v>1161</v>
      </c>
      <c r="E3191" s="67" t="s">
        <v>1161</v>
      </c>
      <c r="F3191" s="68" t="s">
        <v>1161</v>
      </c>
      <c r="G3191" s="117"/>
      <c r="H3191" s="69">
        <v>43056.709027777775</v>
      </c>
      <c r="I3191" s="69">
        <v>43059.540277777778</v>
      </c>
      <c r="J3191" s="64" t="s">
        <v>1629</v>
      </c>
      <c r="K3191" s="70">
        <f t="shared" si="159"/>
        <v>2.8312500000029104</v>
      </c>
      <c r="L3191" s="71">
        <f t="shared" si="160"/>
        <v>2.8312500000029104</v>
      </c>
      <c r="M3191" s="72">
        <f>NETWORKDAYS.INTL(DATE(YEAR(H3191),MONTH(I3191),DAY(H3191)),DATE(YEAR(I3191),MONTH(I3191),DAY(I3191)),1,[1]LISTAFERIADOS!$B$2:$B$194)</f>
        <v>2</v>
      </c>
      <c r="N3191" s="73" t="str">
        <f>CONCATENATE(HOUR(Tabela132[[#This Row],[DATA INICIO]]),":",MINUTE(Tabela132[[#This Row],[DATA INICIO]]))</f>
        <v>17:1</v>
      </c>
    </row>
    <row r="3192" spans="1:14" ht="140.25" hidden="1" x14ac:dyDescent="0.25">
      <c r="A3192" s="63" t="s">
        <v>1308</v>
      </c>
      <c r="B3192" s="64" t="s">
        <v>1620</v>
      </c>
      <c r="C3192" s="84"/>
      <c r="D3192" s="66" t="s">
        <v>1156</v>
      </c>
      <c r="E3192" s="67" t="s">
        <v>1156</v>
      </c>
      <c r="F3192" s="68" t="s">
        <v>1156</v>
      </c>
      <c r="G3192" s="117"/>
      <c r="H3192" s="69">
        <v>43059.540277777778</v>
      </c>
      <c r="I3192" s="69">
        <v>43059.698611111111</v>
      </c>
      <c r="J3192" s="64" t="s">
        <v>1630</v>
      </c>
      <c r="K3192" s="70">
        <f t="shared" si="159"/>
        <v>0.15833333333284827</v>
      </c>
      <c r="L3192" s="71">
        <f t="shared" si="160"/>
        <v>0.15833333333284827</v>
      </c>
      <c r="M3192" s="72">
        <f>NETWORKDAYS.INTL(DATE(YEAR(H3192),MONTH(I3192),DAY(H3192)),DATE(YEAR(I3192),MONTH(I3192),DAY(I3192)),1,[1]LISTAFERIADOS!$B$2:$B$194)</f>
        <v>1</v>
      </c>
      <c r="N3192" s="73" t="str">
        <f>CONCATENATE(HOUR(Tabela132[[#This Row],[DATA INICIO]]),":",MINUTE(Tabela132[[#This Row],[DATA INICIO]]))</f>
        <v>12:58</v>
      </c>
    </row>
    <row r="3193" spans="1:14" ht="76.5" hidden="1" x14ac:dyDescent="0.25">
      <c r="A3193" s="63" t="s">
        <v>1308</v>
      </c>
      <c r="B3193" s="64" t="s">
        <v>1620</v>
      </c>
      <c r="C3193" s="84"/>
      <c r="D3193" s="66" t="s">
        <v>1155</v>
      </c>
      <c r="E3193" s="67" t="s">
        <v>1155</v>
      </c>
      <c r="F3193" s="68" t="s">
        <v>1155</v>
      </c>
      <c r="G3193" s="117"/>
      <c r="H3193" s="69">
        <v>43059.698611111111</v>
      </c>
      <c r="I3193" s="69">
        <v>43060.569444444445</v>
      </c>
      <c r="J3193" s="64" t="s">
        <v>1631</v>
      </c>
      <c r="K3193" s="70">
        <f t="shared" si="159"/>
        <v>0.87083333333430346</v>
      </c>
      <c r="L3193" s="71">
        <f t="shared" si="160"/>
        <v>0.87083333333430346</v>
      </c>
      <c r="M3193" s="72">
        <f>NETWORKDAYS.INTL(DATE(YEAR(H3193),MONTH(I3193),DAY(H3193)),DATE(YEAR(I3193),MONTH(I3193),DAY(I3193)),1,[1]LISTAFERIADOS!$B$2:$B$194)</f>
        <v>2</v>
      </c>
      <c r="N3193" s="73" t="str">
        <f>CONCATENATE(HOUR(Tabela132[[#This Row],[DATA INICIO]]),":",MINUTE(Tabela132[[#This Row],[DATA INICIO]]))</f>
        <v>16:46</v>
      </c>
    </row>
    <row r="3194" spans="1:14" ht="38.25" hidden="1" x14ac:dyDescent="0.25">
      <c r="A3194" s="63" t="s">
        <v>1308</v>
      </c>
      <c r="B3194" s="64" t="s">
        <v>1620</v>
      </c>
      <c r="C3194" s="84"/>
      <c r="D3194" s="66" t="s">
        <v>1167</v>
      </c>
      <c r="E3194" s="67" t="s">
        <v>1167</v>
      </c>
      <c r="F3194" s="68" t="s">
        <v>1167</v>
      </c>
      <c r="G3194" s="117"/>
      <c r="H3194" s="69">
        <v>43060.569444444445</v>
      </c>
      <c r="I3194" s="69">
        <v>43060.638888888891</v>
      </c>
      <c r="J3194" s="64" t="s">
        <v>452</v>
      </c>
      <c r="K3194" s="70">
        <f t="shared" si="159"/>
        <v>6.9444444445252884E-2</v>
      </c>
      <c r="L3194" s="71">
        <f t="shared" si="160"/>
        <v>6.9444444445252884E-2</v>
      </c>
      <c r="M3194" s="72">
        <f>NETWORKDAYS.INTL(DATE(YEAR(H3194),MONTH(I3194),DAY(H3194)),DATE(YEAR(I3194),MONTH(I3194),DAY(I3194)),1,[1]LISTAFERIADOS!$B$2:$B$194)</f>
        <v>1</v>
      </c>
      <c r="N3194" s="73" t="str">
        <f>CONCATENATE(HOUR(Tabela132[[#This Row],[DATA INICIO]]),":",MINUTE(Tabela132[[#This Row],[DATA INICIO]]))</f>
        <v>13:40</v>
      </c>
    </row>
    <row r="3195" spans="1:14" ht="38.25" hidden="1" x14ac:dyDescent="0.25">
      <c r="A3195" s="63" t="s">
        <v>1308</v>
      </c>
      <c r="B3195" s="64" t="s">
        <v>1620</v>
      </c>
      <c r="C3195" s="84"/>
      <c r="D3195" s="66" t="s">
        <v>1171</v>
      </c>
      <c r="E3195" s="67" t="s">
        <v>1171</v>
      </c>
      <c r="F3195" s="68" t="s">
        <v>1171</v>
      </c>
      <c r="G3195" s="117"/>
      <c r="H3195" s="69">
        <v>43060.638888888891</v>
      </c>
      <c r="I3195" s="69">
        <v>43060.74722222222</v>
      </c>
      <c r="J3195" s="64" t="s">
        <v>1241</v>
      </c>
      <c r="K3195" s="70">
        <f t="shared" si="159"/>
        <v>0.10833333332993789</v>
      </c>
      <c r="L3195" s="71">
        <f t="shared" si="160"/>
        <v>0.10833333332993789</v>
      </c>
      <c r="M3195" s="72">
        <f>NETWORKDAYS.INTL(DATE(YEAR(H3195),MONTH(I3195),DAY(H3195)),DATE(YEAR(I3195),MONTH(I3195),DAY(I3195)),1,[1]LISTAFERIADOS!$B$2:$B$194)</f>
        <v>1</v>
      </c>
      <c r="N3195" s="73" t="str">
        <f>CONCATENATE(HOUR(Tabela132[[#This Row],[DATA INICIO]]),":",MINUTE(Tabela132[[#This Row],[DATA INICIO]]))</f>
        <v>15:20</v>
      </c>
    </row>
    <row r="3196" spans="1:14" ht="38.25" hidden="1" x14ac:dyDescent="0.25">
      <c r="A3196" s="63" t="s">
        <v>1308</v>
      </c>
      <c r="B3196" s="64" t="s">
        <v>1632</v>
      </c>
      <c r="C3196" s="84"/>
      <c r="D3196" s="66" t="s">
        <v>1633</v>
      </c>
      <c r="E3196" s="67" t="s">
        <v>1633</v>
      </c>
      <c r="F3196" s="68" t="s">
        <v>1633</v>
      </c>
      <c r="G3196" s="118"/>
      <c r="H3196" s="69" t="s">
        <v>20</v>
      </c>
      <c r="I3196" s="69">
        <v>43026.763888888891</v>
      </c>
      <c r="J3196" s="64" t="s">
        <v>20</v>
      </c>
      <c r="K3196" s="70">
        <f t="shared" ref="K3196:K3211" si="161">IF(OR(H3196="-",I3196="-"),0,I3196-H3196)</f>
        <v>0</v>
      </c>
      <c r="L3196" s="71">
        <f t="shared" ref="L3196:L3211" si="162">K3196</f>
        <v>0</v>
      </c>
      <c r="M3196" s="72" t="e">
        <f>NETWORKDAYS.INTL(DATE(YEAR(H3196),MONTH(I3196),DAY(H3196)),DATE(YEAR(I3196),MONTH(I3196),DAY(I3196)),1,[1]LISTAFERIADOS!$B$2:$B$194)</f>
        <v>#VALUE!</v>
      </c>
      <c r="N3196" s="73" t="e">
        <f>CONCATENATE(HOUR(Tabela132[[#This Row],[DATA INICIO]]),":",MINUTE(Tabela132[[#This Row],[DATA INICIO]]))</f>
        <v>#VALUE!</v>
      </c>
    </row>
    <row r="3197" spans="1:14" ht="89.25" hidden="1" x14ac:dyDescent="0.25">
      <c r="A3197" s="63" t="s">
        <v>1308</v>
      </c>
      <c r="B3197" s="64" t="s">
        <v>1632</v>
      </c>
      <c r="C3197" s="84"/>
      <c r="D3197" s="66" t="s">
        <v>1210</v>
      </c>
      <c r="E3197" s="67" t="s">
        <v>1210</v>
      </c>
      <c r="F3197" s="12" t="s">
        <v>112</v>
      </c>
      <c r="G3197" s="118"/>
      <c r="H3197" s="69">
        <v>43026.763888888891</v>
      </c>
      <c r="I3197" s="69">
        <v>43026.784722222219</v>
      </c>
      <c r="J3197" s="64" t="s">
        <v>1634</v>
      </c>
      <c r="K3197" s="70">
        <f t="shared" si="161"/>
        <v>2.0833333328482695E-2</v>
      </c>
      <c r="L3197" s="71">
        <f t="shared" si="162"/>
        <v>2.0833333328482695E-2</v>
      </c>
      <c r="M3197" s="72">
        <f>NETWORKDAYS.INTL(DATE(YEAR(H3197),MONTH(I3197),DAY(H3197)),DATE(YEAR(I3197),MONTH(I3197),DAY(I3197)),1,[1]LISTAFERIADOS!$B$2:$B$194)</f>
        <v>1</v>
      </c>
      <c r="N3197" s="73" t="str">
        <f>CONCATENATE(HOUR(Tabela132[[#This Row],[DATA INICIO]]),":",MINUTE(Tabela132[[#This Row],[DATA INICIO]]))</f>
        <v>18:20</v>
      </c>
    </row>
    <row r="3198" spans="1:14" ht="76.5" hidden="1" x14ac:dyDescent="0.25">
      <c r="A3198" s="63" t="s">
        <v>1308</v>
      </c>
      <c r="B3198" s="64" t="s">
        <v>1632</v>
      </c>
      <c r="C3198" s="84"/>
      <c r="D3198" s="66" t="s">
        <v>1310</v>
      </c>
      <c r="E3198" s="67" t="s">
        <v>1310</v>
      </c>
      <c r="F3198" s="12" t="s">
        <v>25</v>
      </c>
      <c r="G3198" s="118"/>
      <c r="H3198" s="69">
        <v>43026.784722222219</v>
      </c>
      <c r="I3198" s="69">
        <v>43027.546527777777</v>
      </c>
      <c r="J3198" s="64" t="s">
        <v>1635</v>
      </c>
      <c r="K3198" s="70">
        <f t="shared" si="161"/>
        <v>0.7618055555576575</v>
      </c>
      <c r="L3198" s="71">
        <f t="shared" si="162"/>
        <v>0.7618055555576575</v>
      </c>
      <c r="M3198" s="72">
        <f>NETWORKDAYS.INTL(DATE(YEAR(H3198),MONTH(I3198),DAY(H3198)),DATE(YEAR(I3198),MONTH(I3198),DAY(I3198)),1,[1]LISTAFERIADOS!$B$2:$B$194)</f>
        <v>2</v>
      </c>
      <c r="N3198" s="73" t="str">
        <f>CONCATENATE(HOUR(Tabela132[[#This Row],[DATA INICIO]]),":",MINUTE(Tabela132[[#This Row],[DATA INICIO]]))</f>
        <v>18:50</v>
      </c>
    </row>
    <row r="3199" spans="1:14" ht="38.25" hidden="1" x14ac:dyDescent="0.25">
      <c r="A3199" s="63" t="s">
        <v>1308</v>
      </c>
      <c r="B3199" s="64" t="s">
        <v>1632</v>
      </c>
      <c r="C3199" s="84"/>
      <c r="D3199" s="66" t="s">
        <v>1210</v>
      </c>
      <c r="E3199" s="67" t="s">
        <v>1210</v>
      </c>
      <c r="F3199" s="12" t="s">
        <v>112</v>
      </c>
      <c r="G3199" s="118"/>
      <c r="H3199" s="69">
        <v>43027.546527777777</v>
      </c>
      <c r="I3199" s="69">
        <v>43027.71875</v>
      </c>
      <c r="J3199" s="64" t="s">
        <v>34</v>
      </c>
      <c r="K3199" s="70">
        <f t="shared" si="161"/>
        <v>0.17222222222335404</v>
      </c>
      <c r="L3199" s="71">
        <f t="shared" si="162"/>
        <v>0.17222222222335404</v>
      </c>
      <c r="M3199" s="72">
        <f>NETWORKDAYS.INTL(DATE(YEAR(H3199),MONTH(I3199),DAY(H3199)),DATE(YEAR(I3199),MONTH(I3199),DAY(I3199)),1,[1]LISTAFERIADOS!$B$2:$B$194)</f>
        <v>1</v>
      </c>
      <c r="N3199" s="73" t="str">
        <f>CONCATENATE(HOUR(Tabela132[[#This Row],[DATA INICIO]]),":",MINUTE(Tabela132[[#This Row],[DATA INICIO]]))</f>
        <v>13:7</v>
      </c>
    </row>
    <row r="3200" spans="1:14" ht="76.5" hidden="1" x14ac:dyDescent="0.25">
      <c r="A3200" s="63" t="s">
        <v>1308</v>
      </c>
      <c r="B3200" s="64" t="s">
        <v>1632</v>
      </c>
      <c r="C3200" s="84"/>
      <c r="D3200" s="66" t="s">
        <v>1149</v>
      </c>
      <c r="E3200" s="67" t="s">
        <v>1149</v>
      </c>
      <c r="F3200" s="12" t="s">
        <v>115</v>
      </c>
      <c r="G3200" s="118"/>
      <c r="H3200" s="69">
        <v>43027.71875</v>
      </c>
      <c r="I3200" s="69">
        <v>43027.772916666669</v>
      </c>
      <c r="J3200" s="64" t="s">
        <v>1636</v>
      </c>
      <c r="K3200" s="70">
        <f t="shared" si="161"/>
        <v>5.4166666668606922E-2</v>
      </c>
      <c r="L3200" s="71">
        <f t="shared" si="162"/>
        <v>5.4166666668606922E-2</v>
      </c>
      <c r="M3200" s="72">
        <f>NETWORKDAYS.INTL(DATE(YEAR(H3200),MONTH(I3200),DAY(H3200)),DATE(YEAR(I3200),MONTH(I3200),DAY(I3200)),1,[1]LISTAFERIADOS!$B$2:$B$194)</f>
        <v>1</v>
      </c>
      <c r="N3200" s="73" t="str">
        <f>CONCATENATE(HOUR(Tabela132[[#This Row],[DATA INICIO]]),":",MINUTE(Tabela132[[#This Row],[DATA INICIO]]))</f>
        <v>17:15</v>
      </c>
    </row>
    <row r="3201" spans="1:14" ht="76.5" hidden="1" x14ac:dyDescent="0.25">
      <c r="A3201" s="63" t="s">
        <v>1308</v>
      </c>
      <c r="B3201" s="64" t="s">
        <v>1632</v>
      </c>
      <c r="C3201" s="84"/>
      <c r="D3201" s="66" t="s">
        <v>1182</v>
      </c>
      <c r="E3201" s="67" t="s">
        <v>1182</v>
      </c>
      <c r="F3201" s="68" t="s">
        <v>1182</v>
      </c>
      <c r="G3201" s="118"/>
      <c r="H3201" s="69">
        <v>43027.772916666669</v>
      </c>
      <c r="I3201" s="69">
        <v>43027.789583333331</v>
      </c>
      <c r="J3201" s="64" t="s">
        <v>1637</v>
      </c>
      <c r="K3201" s="70">
        <f t="shared" si="161"/>
        <v>1.6666666662786156E-2</v>
      </c>
      <c r="L3201" s="71">
        <f t="shared" si="162"/>
        <v>1.6666666662786156E-2</v>
      </c>
      <c r="M3201" s="72">
        <f>NETWORKDAYS.INTL(DATE(YEAR(H3201),MONTH(I3201),DAY(H3201)),DATE(YEAR(I3201),MONTH(I3201),DAY(I3201)),1,[1]LISTAFERIADOS!$B$2:$B$194)</f>
        <v>1</v>
      </c>
      <c r="N3201" s="73" t="str">
        <f>CONCATENATE(HOUR(Tabela132[[#This Row],[DATA INICIO]]),":",MINUTE(Tabela132[[#This Row],[DATA INICIO]]))</f>
        <v>18:33</v>
      </c>
    </row>
    <row r="3202" spans="1:14" ht="38.25" hidden="1" x14ac:dyDescent="0.25">
      <c r="A3202" s="63" t="s">
        <v>1308</v>
      </c>
      <c r="B3202" s="64" t="s">
        <v>1632</v>
      </c>
      <c r="C3202" s="84"/>
      <c r="D3202" s="66" t="s">
        <v>1226</v>
      </c>
      <c r="E3202" s="67" t="s">
        <v>1226</v>
      </c>
      <c r="F3202" s="68" t="s">
        <v>1226</v>
      </c>
      <c r="G3202" s="118"/>
      <c r="H3202" s="69">
        <v>43027.789583333331</v>
      </c>
      <c r="I3202" s="69">
        <v>43027.798611111109</v>
      </c>
      <c r="J3202" s="64" t="s">
        <v>468</v>
      </c>
      <c r="K3202" s="70">
        <f t="shared" si="161"/>
        <v>9.0277777781011537E-3</v>
      </c>
      <c r="L3202" s="71">
        <f t="shared" si="162"/>
        <v>9.0277777781011537E-3</v>
      </c>
      <c r="M3202" s="72">
        <f>NETWORKDAYS.INTL(DATE(YEAR(H3202),MONTH(I3202),DAY(H3202)),DATE(YEAR(I3202),MONTH(I3202),DAY(I3202)),1,[1]LISTAFERIADOS!$B$2:$B$194)</f>
        <v>1</v>
      </c>
      <c r="N3202" s="73" t="str">
        <f>CONCATENATE(HOUR(Tabela132[[#This Row],[DATA INICIO]]),":",MINUTE(Tabela132[[#This Row],[DATA INICIO]]))</f>
        <v>18:57</v>
      </c>
    </row>
    <row r="3203" spans="1:14" ht="102" hidden="1" x14ac:dyDescent="0.25">
      <c r="A3203" s="63" t="s">
        <v>1308</v>
      </c>
      <c r="B3203" s="64" t="s">
        <v>1632</v>
      </c>
      <c r="C3203" s="84"/>
      <c r="D3203" s="66" t="s">
        <v>1336</v>
      </c>
      <c r="E3203" s="67" t="s">
        <v>1336</v>
      </c>
      <c r="F3203" s="68" t="s">
        <v>1336</v>
      </c>
      <c r="G3203" s="118"/>
      <c r="H3203" s="69">
        <v>43027.798611111109</v>
      </c>
      <c r="I3203" s="69">
        <v>43028.542361111111</v>
      </c>
      <c r="J3203" s="64" t="s">
        <v>1638</v>
      </c>
      <c r="K3203" s="70">
        <f t="shared" si="161"/>
        <v>0.74375000000145519</v>
      </c>
      <c r="L3203" s="71">
        <f t="shared" si="162"/>
        <v>0.74375000000145519</v>
      </c>
      <c r="M3203" s="72">
        <f>NETWORKDAYS.INTL(DATE(YEAR(H3203),MONTH(I3203),DAY(H3203)),DATE(YEAR(I3203),MONTH(I3203),DAY(I3203)),1,[1]LISTAFERIADOS!$B$2:$B$194)</f>
        <v>2</v>
      </c>
      <c r="N3203" s="73" t="str">
        <f>CONCATENATE(HOUR(Tabela132[[#This Row],[DATA INICIO]]),":",MINUTE(Tabela132[[#This Row],[DATA INICIO]]))</f>
        <v>19:10</v>
      </c>
    </row>
    <row r="3204" spans="1:14" ht="38.25" hidden="1" x14ac:dyDescent="0.25">
      <c r="A3204" s="63" t="s">
        <v>1308</v>
      </c>
      <c r="B3204" s="64" t="s">
        <v>1632</v>
      </c>
      <c r="C3204" s="84"/>
      <c r="D3204" s="66" t="s">
        <v>1149</v>
      </c>
      <c r="E3204" s="67" t="s">
        <v>1149</v>
      </c>
      <c r="F3204" s="12" t="s">
        <v>115</v>
      </c>
      <c r="G3204" s="118"/>
      <c r="H3204" s="69">
        <v>43028.542361111111</v>
      </c>
      <c r="I3204" s="69">
        <v>43028.640972222223</v>
      </c>
      <c r="J3204" s="64" t="s">
        <v>49</v>
      </c>
      <c r="K3204" s="70">
        <f t="shared" si="161"/>
        <v>9.8611111112404615E-2</v>
      </c>
      <c r="L3204" s="71">
        <f t="shared" si="162"/>
        <v>9.8611111112404615E-2</v>
      </c>
      <c r="M3204" s="72">
        <f>NETWORKDAYS.INTL(DATE(YEAR(H3204),MONTH(I3204),DAY(H3204)),DATE(YEAR(I3204),MONTH(I3204),DAY(I3204)),1,[1]LISTAFERIADOS!$B$2:$B$194)</f>
        <v>1</v>
      </c>
      <c r="N3204" s="73" t="str">
        <f>CONCATENATE(HOUR(Tabela132[[#This Row],[DATA INICIO]]),":",MINUTE(Tabela132[[#This Row],[DATA INICIO]]))</f>
        <v>13:1</v>
      </c>
    </row>
    <row r="3205" spans="1:14" ht="38.25" hidden="1" x14ac:dyDescent="0.25">
      <c r="A3205" s="63" t="s">
        <v>1308</v>
      </c>
      <c r="B3205" s="64" t="s">
        <v>1632</v>
      </c>
      <c r="C3205" s="84"/>
      <c r="D3205" s="66" t="s">
        <v>1156</v>
      </c>
      <c r="E3205" s="67" t="s">
        <v>1156</v>
      </c>
      <c r="F3205" s="68" t="s">
        <v>1156</v>
      </c>
      <c r="G3205" s="118"/>
      <c r="H3205" s="69">
        <v>43028.640972222223</v>
      </c>
      <c r="I3205" s="69">
        <v>43028.678472222222</v>
      </c>
      <c r="J3205" s="64" t="s">
        <v>1639</v>
      </c>
      <c r="K3205" s="70">
        <f t="shared" si="161"/>
        <v>3.7499999998544808E-2</v>
      </c>
      <c r="L3205" s="71">
        <f t="shared" si="162"/>
        <v>3.7499999998544808E-2</v>
      </c>
      <c r="M3205" s="72">
        <f>NETWORKDAYS.INTL(DATE(YEAR(H3205),MONTH(I3205),DAY(H3205)),DATE(YEAR(I3205),MONTH(I3205),DAY(I3205)),1,[1]LISTAFERIADOS!$B$2:$B$194)</f>
        <v>1</v>
      </c>
      <c r="N3205" s="73" t="str">
        <f>CONCATENATE(HOUR(Tabela132[[#This Row],[DATA INICIO]]),":",MINUTE(Tabela132[[#This Row],[DATA INICIO]]))</f>
        <v>15:23</v>
      </c>
    </row>
    <row r="3206" spans="1:14" ht="38.25" hidden="1" x14ac:dyDescent="0.25">
      <c r="A3206" s="63" t="s">
        <v>1308</v>
      </c>
      <c r="B3206" s="64" t="s">
        <v>1632</v>
      </c>
      <c r="C3206" s="84"/>
      <c r="D3206" s="66" t="s">
        <v>1166</v>
      </c>
      <c r="E3206" s="67" t="s">
        <v>1166</v>
      </c>
      <c r="F3206" s="68" t="s">
        <v>1166</v>
      </c>
      <c r="G3206" s="118"/>
      <c r="H3206" s="69">
        <v>43028.678472222222</v>
      </c>
      <c r="I3206" s="69">
        <v>43028.777083333334</v>
      </c>
      <c r="J3206" s="64" t="s">
        <v>37</v>
      </c>
      <c r="K3206" s="70">
        <f t="shared" si="161"/>
        <v>9.8611111112404615E-2</v>
      </c>
      <c r="L3206" s="71">
        <f t="shared" si="162"/>
        <v>9.8611111112404615E-2</v>
      </c>
      <c r="M3206" s="72">
        <f>NETWORKDAYS.INTL(DATE(YEAR(H3206),MONTH(I3206),DAY(H3206)),DATE(YEAR(I3206),MONTH(I3206),DAY(I3206)),1,[1]LISTAFERIADOS!$B$2:$B$194)</f>
        <v>1</v>
      </c>
      <c r="N3206" s="73" t="str">
        <f>CONCATENATE(HOUR(Tabela132[[#This Row],[DATA INICIO]]),":",MINUTE(Tabela132[[#This Row],[DATA INICIO]]))</f>
        <v>16:17</v>
      </c>
    </row>
    <row r="3207" spans="1:14" ht="38.25" hidden="1" x14ac:dyDescent="0.25">
      <c r="A3207" s="63" t="s">
        <v>1308</v>
      </c>
      <c r="B3207" s="64" t="s">
        <v>1632</v>
      </c>
      <c r="C3207" s="84"/>
      <c r="D3207" s="66" t="s">
        <v>1155</v>
      </c>
      <c r="E3207" s="67" t="s">
        <v>1155</v>
      </c>
      <c r="F3207" s="68" t="s">
        <v>1155</v>
      </c>
      <c r="G3207" s="118"/>
      <c r="H3207" s="69">
        <v>43028.777083333334</v>
      </c>
      <c r="I3207" s="69">
        <v>43028.801388888889</v>
      </c>
      <c r="J3207" s="64" t="s">
        <v>98</v>
      </c>
      <c r="K3207" s="70">
        <f t="shared" si="161"/>
        <v>2.4305555554747116E-2</v>
      </c>
      <c r="L3207" s="71">
        <f t="shared" si="162"/>
        <v>2.4305555554747116E-2</v>
      </c>
      <c r="M3207" s="72">
        <f>NETWORKDAYS.INTL(DATE(YEAR(H3207),MONTH(I3207),DAY(H3207)),DATE(YEAR(I3207),MONTH(I3207),DAY(I3207)),1,[1]LISTAFERIADOS!$B$2:$B$194)</f>
        <v>1</v>
      </c>
      <c r="N3207" s="73" t="str">
        <f>CONCATENATE(HOUR(Tabela132[[#This Row],[DATA INICIO]]),":",MINUTE(Tabela132[[#This Row],[DATA INICIO]]))</f>
        <v>18:39</v>
      </c>
    </row>
    <row r="3208" spans="1:14" ht="38.25" hidden="1" x14ac:dyDescent="0.25">
      <c r="A3208" s="63" t="s">
        <v>1308</v>
      </c>
      <c r="B3208" s="64" t="s">
        <v>1632</v>
      </c>
      <c r="C3208" s="84"/>
      <c r="D3208" s="66" t="s">
        <v>1167</v>
      </c>
      <c r="E3208" s="67" t="s">
        <v>1167</v>
      </c>
      <c r="F3208" s="68" t="s">
        <v>1167</v>
      </c>
      <c r="G3208" s="118"/>
      <c r="H3208" s="69">
        <v>43028.801388888889</v>
      </c>
      <c r="I3208" s="69">
        <v>43028.804166666669</v>
      </c>
      <c r="J3208" s="64" t="s">
        <v>75</v>
      </c>
      <c r="K3208" s="70">
        <f t="shared" si="161"/>
        <v>2.7777777795563452E-3</v>
      </c>
      <c r="L3208" s="71">
        <f t="shared" si="162"/>
        <v>2.7777777795563452E-3</v>
      </c>
      <c r="M3208" s="72">
        <f>NETWORKDAYS.INTL(DATE(YEAR(H3208),MONTH(I3208),DAY(H3208)),DATE(YEAR(I3208),MONTH(I3208),DAY(I3208)),1,[1]LISTAFERIADOS!$B$2:$B$194)</f>
        <v>1</v>
      </c>
      <c r="N3208" s="73" t="str">
        <f>CONCATENATE(HOUR(Tabela132[[#This Row],[DATA INICIO]]),":",MINUTE(Tabela132[[#This Row],[DATA INICIO]]))</f>
        <v>19:14</v>
      </c>
    </row>
    <row r="3209" spans="1:14" ht="38.25" hidden="1" x14ac:dyDescent="0.25">
      <c r="A3209" s="63" t="s">
        <v>1308</v>
      </c>
      <c r="B3209" s="64" t="s">
        <v>1632</v>
      </c>
      <c r="C3209" s="84"/>
      <c r="D3209" s="66" t="s">
        <v>1171</v>
      </c>
      <c r="E3209" s="67" t="s">
        <v>1171</v>
      </c>
      <c r="F3209" s="68" t="s">
        <v>1171</v>
      </c>
      <c r="G3209" s="118"/>
      <c r="H3209" s="69">
        <v>43028.804166666669</v>
      </c>
      <c r="I3209" s="69">
        <v>43028.807638888888</v>
      </c>
      <c r="J3209" s="64" t="s">
        <v>1640</v>
      </c>
      <c r="K3209" s="70">
        <f t="shared" si="161"/>
        <v>3.4722222189884633E-3</v>
      </c>
      <c r="L3209" s="71">
        <f t="shared" si="162"/>
        <v>3.4722222189884633E-3</v>
      </c>
      <c r="M3209" s="72">
        <f>NETWORKDAYS.INTL(DATE(YEAR(H3209),MONTH(I3209),DAY(H3209)),DATE(YEAR(I3209),MONTH(I3209),DAY(I3209)),1,[1]LISTAFERIADOS!$B$2:$B$194)</f>
        <v>1</v>
      </c>
      <c r="N3209" s="73" t="str">
        <f>CONCATENATE(HOUR(Tabela132[[#This Row],[DATA INICIO]]),":",MINUTE(Tabela132[[#This Row],[DATA INICIO]]))</f>
        <v>19:18</v>
      </c>
    </row>
    <row r="3210" spans="1:14" ht="38.25" hidden="1" x14ac:dyDescent="0.25">
      <c r="A3210" s="63" t="s">
        <v>1308</v>
      </c>
      <c r="B3210" s="64" t="s">
        <v>1632</v>
      </c>
      <c r="C3210" s="84"/>
      <c r="D3210" s="66" t="s">
        <v>1189</v>
      </c>
      <c r="E3210" s="67" t="s">
        <v>1189</v>
      </c>
      <c r="F3210" s="68" t="s">
        <v>1189</v>
      </c>
      <c r="G3210" s="118"/>
      <c r="H3210" s="69">
        <v>43028.807638888888</v>
      </c>
      <c r="I3210" s="69">
        <v>43028.823611111111</v>
      </c>
      <c r="J3210" s="64" t="s">
        <v>102</v>
      </c>
      <c r="K3210" s="70">
        <f t="shared" si="161"/>
        <v>1.5972222223354038E-2</v>
      </c>
      <c r="L3210" s="71">
        <f t="shared" si="162"/>
        <v>1.5972222223354038E-2</v>
      </c>
      <c r="M3210" s="72">
        <f>NETWORKDAYS.INTL(DATE(YEAR(H3210),MONTH(I3210),DAY(H3210)),DATE(YEAR(I3210),MONTH(I3210),DAY(I3210)),1,[1]LISTAFERIADOS!$B$2:$B$194)</f>
        <v>1</v>
      </c>
      <c r="N3210" s="73" t="str">
        <f>CONCATENATE(HOUR(Tabela132[[#This Row],[DATA INICIO]]),":",MINUTE(Tabela132[[#This Row],[DATA INICIO]]))</f>
        <v>19:23</v>
      </c>
    </row>
    <row r="3211" spans="1:14" ht="38.25" hidden="1" x14ac:dyDescent="0.25">
      <c r="A3211" s="63" t="s">
        <v>1308</v>
      </c>
      <c r="B3211" s="64" t="s">
        <v>1632</v>
      </c>
      <c r="C3211" s="84"/>
      <c r="D3211" s="66" t="s">
        <v>1171</v>
      </c>
      <c r="E3211" s="67" t="s">
        <v>1171</v>
      </c>
      <c r="F3211" s="68" t="s">
        <v>1171</v>
      </c>
      <c r="G3211" s="118"/>
      <c r="H3211" s="69">
        <v>43028.823611111111</v>
      </c>
      <c r="I3211" s="69">
        <v>43028.82708333333</v>
      </c>
      <c r="J3211" s="64" t="s">
        <v>75</v>
      </c>
      <c r="K3211" s="70">
        <f t="shared" si="161"/>
        <v>3.4722222189884633E-3</v>
      </c>
      <c r="L3211" s="71">
        <f t="shared" si="162"/>
        <v>3.4722222189884633E-3</v>
      </c>
      <c r="M3211" s="72">
        <f>NETWORKDAYS.INTL(DATE(YEAR(H3211),MONTH(I3211),DAY(H3211)),DATE(YEAR(I3211),MONTH(I3211),DAY(I3211)),1,[1]LISTAFERIADOS!$B$2:$B$194)</f>
        <v>1</v>
      </c>
      <c r="N3211" s="73" t="str">
        <f>CONCATENATE(HOUR(Tabela132[[#This Row],[DATA INICIO]]),":",MINUTE(Tabela132[[#This Row],[DATA INICIO]]))</f>
        <v>19:46</v>
      </c>
    </row>
    <row r="3212" spans="1:14" ht="38.25" hidden="1" x14ac:dyDescent="0.25">
      <c r="A3212" s="63" t="s">
        <v>1308</v>
      </c>
      <c r="B3212" s="64" t="s">
        <v>1642</v>
      </c>
      <c r="C3212" s="84"/>
      <c r="D3212" s="66" t="s">
        <v>1310</v>
      </c>
      <c r="E3212" s="67" t="s">
        <v>1310</v>
      </c>
      <c r="F3212" s="12" t="s">
        <v>25</v>
      </c>
      <c r="G3212" s="119"/>
      <c r="H3212" s="69" t="s">
        <v>20</v>
      </c>
      <c r="I3212" s="69">
        <v>43084.765972222223</v>
      </c>
      <c r="J3212" s="64" t="s">
        <v>20</v>
      </c>
      <c r="K3212" s="70">
        <f t="shared" ref="K3212:K3230" si="163">IF(OR(H3212="-",I3212="-"),0,I3212-H3212)</f>
        <v>0</v>
      </c>
      <c r="L3212" s="71">
        <f t="shared" ref="L3212:L3230" si="164">K3212</f>
        <v>0</v>
      </c>
      <c r="M3212" s="72" t="e">
        <f>NETWORKDAYS.INTL(DATE(YEAR(H3212),MONTH(I3212),DAY(H3212)),DATE(YEAR(I3212),MONTH(I3212),DAY(I3212)),1,[1]LISTAFERIADOS!$B$2:$B$194)</f>
        <v>#VALUE!</v>
      </c>
      <c r="N3212" s="73" t="e">
        <f>CONCATENATE(HOUR(Tabela132[[#This Row],[DATA INICIO]]),":",MINUTE(Tabela132[[#This Row],[DATA INICIO]]))</f>
        <v>#VALUE!</v>
      </c>
    </row>
    <row r="3213" spans="1:14" ht="38.25" hidden="1" x14ac:dyDescent="0.25">
      <c r="A3213" s="63" t="s">
        <v>1308</v>
      </c>
      <c r="B3213" s="64" t="s">
        <v>1642</v>
      </c>
      <c r="C3213" s="84"/>
      <c r="D3213" s="66" t="s">
        <v>1210</v>
      </c>
      <c r="E3213" s="67" t="s">
        <v>1210</v>
      </c>
      <c r="F3213" s="12" t="s">
        <v>112</v>
      </c>
      <c r="G3213" s="119"/>
      <c r="H3213" s="69">
        <v>43084.765972222223</v>
      </c>
      <c r="I3213" s="69">
        <v>43084.788888888892</v>
      </c>
      <c r="J3213" s="64" t="s">
        <v>30</v>
      </c>
      <c r="K3213" s="70">
        <f t="shared" si="163"/>
        <v>2.2916666668606922E-2</v>
      </c>
      <c r="L3213" s="71">
        <f t="shared" si="164"/>
        <v>2.2916666668606922E-2</v>
      </c>
      <c r="M3213" s="72">
        <f>NETWORKDAYS.INTL(DATE(YEAR(H3213),MONTH(I3213),DAY(H3213)),DATE(YEAR(I3213),MONTH(I3213),DAY(I3213)),1,[1]LISTAFERIADOS!$B$2:$B$194)</f>
        <v>1</v>
      </c>
      <c r="N3213" s="73" t="str">
        <f>CONCATENATE(HOUR(Tabela132[[#This Row],[DATA INICIO]]),":",MINUTE(Tabela132[[#This Row],[DATA INICIO]]))</f>
        <v>18:23</v>
      </c>
    </row>
    <row r="3214" spans="1:14" ht="51" hidden="1" x14ac:dyDescent="0.25">
      <c r="A3214" s="63" t="s">
        <v>1308</v>
      </c>
      <c r="B3214" s="64" t="s">
        <v>1642</v>
      </c>
      <c r="C3214" s="84"/>
      <c r="D3214" s="66" t="s">
        <v>1149</v>
      </c>
      <c r="E3214" s="67" t="s">
        <v>1149</v>
      </c>
      <c r="F3214" s="12" t="s">
        <v>115</v>
      </c>
      <c r="G3214" s="119"/>
      <c r="H3214" s="69">
        <v>43084.788888888892</v>
      </c>
      <c r="I3214" s="69">
        <v>43087.39166666667</v>
      </c>
      <c r="J3214" s="64" t="s">
        <v>1643</v>
      </c>
      <c r="K3214" s="70">
        <f t="shared" si="163"/>
        <v>2.6027777777781012</v>
      </c>
      <c r="L3214" s="71">
        <f t="shared" si="164"/>
        <v>2.6027777777781012</v>
      </c>
      <c r="M3214" s="72">
        <f>NETWORKDAYS.INTL(DATE(YEAR(H3214),MONTH(I3214),DAY(H3214)),DATE(YEAR(I3214),MONTH(I3214),DAY(I3214)),1,[1]LISTAFERIADOS!$B$2:$B$194)</f>
        <v>2</v>
      </c>
      <c r="N3214" s="73" t="str">
        <f>CONCATENATE(HOUR(Tabela132[[#This Row],[DATA INICIO]]),":",MINUTE(Tabela132[[#This Row],[DATA INICIO]]))</f>
        <v>18:56</v>
      </c>
    </row>
    <row r="3215" spans="1:14" ht="153" hidden="1" x14ac:dyDescent="0.25">
      <c r="A3215" s="63" t="s">
        <v>1308</v>
      </c>
      <c r="B3215" s="64" t="s">
        <v>1642</v>
      </c>
      <c r="C3215" s="84"/>
      <c r="D3215" s="66" t="s">
        <v>1174</v>
      </c>
      <c r="E3215" s="67" t="s">
        <v>1174</v>
      </c>
      <c r="F3215" s="68" t="s">
        <v>1174</v>
      </c>
      <c r="G3215" s="119"/>
      <c r="H3215" s="69">
        <v>43087.39166666667</v>
      </c>
      <c r="I3215" s="69">
        <v>43087.828472222223</v>
      </c>
      <c r="J3215" s="64" t="s">
        <v>1644</v>
      </c>
      <c r="K3215" s="70">
        <f t="shared" si="163"/>
        <v>0.43680555555329192</v>
      </c>
      <c r="L3215" s="71">
        <f t="shared" si="164"/>
        <v>0.43680555555329192</v>
      </c>
      <c r="M3215" s="72">
        <f>NETWORKDAYS.INTL(DATE(YEAR(H3215),MONTH(I3215),DAY(H3215)),DATE(YEAR(I3215),MONTH(I3215),DAY(I3215)),1,[1]LISTAFERIADOS!$B$2:$B$194)</f>
        <v>1</v>
      </c>
      <c r="N3215" s="73" t="str">
        <f>CONCATENATE(HOUR(Tabela132[[#This Row],[DATA INICIO]]),":",MINUTE(Tabela132[[#This Row],[DATA INICIO]]))</f>
        <v>9:24</v>
      </c>
    </row>
    <row r="3216" spans="1:14" ht="38.25" hidden="1" x14ac:dyDescent="0.25">
      <c r="A3216" s="63" t="s">
        <v>1308</v>
      </c>
      <c r="B3216" s="64" t="s">
        <v>1642</v>
      </c>
      <c r="C3216" s="84"/>
      <c r="D3216" s="66" t="s">
        <v>1210</v>
      </c>
      <c r="E3216" s="67" t="s">
        <v>1210</v>
      </c>
      <c r="F3216" s="12" t="s">
        <v>112</v>
      </c>
      <c r="G3216" s="119"/>
      <c r="H3216" s="69">
        <v>43087.828472222223</v>
      </c>
      <c r="I3216" s="69">
        <v>43089.456250000003</v>
      </c>
      <c r="J3216" s="64" t="s">
        <v>1645</v>
      </c>
      <c r="K3216" s="70">
        <f t="shared" si="163"/>
        <v>1.6277777777795563</v>
      </c>
      <c r="L3216" s="71">
        <f t="shared" si="164"/>
        <v>1.6277777777795563</v>
      </c>
      <c r="M3216" s="72">
        <f>NETWORKDAYS.INTL(DATE(YEAR(H3216),MONTH(I3216),DAY(H3216)),DATE(YEAR(I3216),MONTH(I3216),DAY(I3216)),1,[1]LISTAFERIADOS!$B$2:$B$194)</f>
        <v>3</v>
      </c>
      <c r="N3216" s="73" t="str">
        <f>CONCATENATE(HOUR(Tabela132[[#This Row],[DATA INICIO]]),":",MINUTE(Tabela132[[#This Row],[DATA INICIO]]))</f>
        <v>19:53</v>
      </c>
    </row>
    <row r="3217" spans="1:14" ht="89.25" hidden="1" x14ac:dyDescent="0.25">
      <c r="A3217" s="63" t="s">
        <v>1308</v>
      </c>
      <c r="B3217" s="64" t="s">
        <v>1642</v>
      </c>
      <c r="C3217" s="84"/>
      <c r="D3217" s="66" t="s">
        <v>1310</v>
      </c>
      <c r="E3217" s="67" t="s">
        <v>1310</v>
      </c>
      <c r="F3217" s="12" t="s">
        <v>25</v>
      </c>
      <c r="G3217" s="119"/>
      <c r="H3217" s="69">
        <v>43089.456250000003</v>
      </c>
      <c r="I3217" s="69">
        <v>43090.598611111112</v>
      </c>
      <c r="J3217" s="64" t="s">
        <v>1646</v>
      </c>
      <c r="K3217" s="70">
        <f t="shared" si="163"/>
        <v>1.1423611111094942</v>
      </c>
      <c r="L3217" s="71">
        <f t="shared" si="164"/>
        <v>1.1423611111094942</v>
      </c>
      <c r="M3217" s="72">
        <f>NETWORKDAYS.INTL(DATE(YEAR(H3217),MONTH(I3217),DAY(H3217)),DATE(YEAR(I3217),MONTH(I3217),DAY(I3217)),1,[1]LISTAFERIADOS!$B$2:$B$194)</f>
        <v>2</v>
      </c>
      <c r="N3217" s="73" t="str">
        <f>CONCATENATE(HOUR(Tabela132[[#This Row],[DATA INICIO]]),":",MINUTE(Tabela132[[#This Row],[DATA INICIO]]))</f>
        <v>10:57</v>
      </c>
    </row>
    <row r="3218" spans="1:14" ht="51" hidden="1" x14ac:dyDescent="0.25">
      <c r="A3218" s="63" t="s">
        <v>1308</v>
      </c>
      <c r="B3218" s="64" t="s">
        <v>1642</v>
      </c>
      <c r="C3218" s="84"/>
      <c r="D3218" s="66" t="s">
        <v>1210</v>
      </c>
      <c r="E3218" s="67" t="s">
        <v>1210</v>
      </c>
      <c r="F3218" s="12" t="s">
        <v>112</v>
      </c>
      <c r="G3218" s="119"/>
      <c r="H3218" s="69">
        <v>43090.598611111112</v>
      </c>
      <c r="I3218" s="69">
        <v>43090.648611111108</v>
      </c>
      <c r="J3218" s="64" t="s">
        <v>1319</v>
      </c>
      <c r="K3218" s="70">
        <f t="shared" si="163"/>
        <v>4.9999999995634425E-2</v>
      </c>
      <c r="L3218" s="71">
        <f t="shared" si="164"/>
        <v>4.9999999995634425E-2</v>
      </c>
      <c r="M3218" s="72">
        <f>NETWORKDAYS.INTL(DATE(YEAR(H3218),MONTH(I3218),DAY(H3218)),DATE(YEAR(I3218),MONTH(I3218),DAY(I3218)),1,[1]LISTAFERIADOS!$B$2:$B$194)</f>
        <v>1</v>
      </c>
      <c r="N3218" s="73" t="str">
        <f>CONCATENATE(HOUR(Tabela132[[#This Row],[DATA INICIO]]),":",MINUTE(Tabela132[[#This Row],[DATA INICIO]]))</f>
        <v>14:22</v>
      </c>
    </row>
    <row r="3219" spans="1:14" ht="89.25" hidden="1" x14ac:dyDescent="0.25">
      <c r="A3219" s="63" t="s">
        <v>1308</v>
      </c>
      <c r="B3219" s="64" t="s">
        <v>1642</v>
      </c>
      <c r="C3219" s="84"/>
      <c r="D3219" s="66" t="s">
        <v>1149</v>
      </c>
      <c r="E3219" s="67" t="s">
        <v>1149</v>
      </c>
      <c r="F3219" s="12" t="s">
        <v>115</v>
      </c>
      <c r="G3219" s="119"/>
      <c r="H3219" s="69">
        <v>43090.648611111108</v>
      </c>
      <c r="I3219" s="69">
        <v>43090.714583333334</v>
      </c>
      <c r="J3219" s="64" t="s">
        <v>1647</v>
      </c>
      <c r="K3219" s="70">
        <f t="shared" si="163"/>
        <v>6.5972222226264421E-2</v>
      </c>
      <c r="L3219" s="71">
        <f t="shared" si="164"/>
        <v>6.5972222226264421E-2</v>
      </c>
      <c r="M3219" s="72">
        <f>NETWORKDAYS.INTL(DATE(YEAR(H3219),MONTH(I3219),DAY(H3219)),DATE(YEAR(I3219),MONTH(I3219),DAY(I3219)),1,[1]LISTAFERIADOS!$B$2:$B$194)</f>
        <v>1</v>
      </c>
      <c r="N3219" s="73" t="str">
        <f>CONCATENATE(HOUR(Tabela132[[#This Row],[DATA INICIO]]),":",MINUTE(Tabela132[[#This Row],[DATA INICIO]]))</f>
        <v>15:34</v>
      </c>
    </row>
    <row r="3220" spans="1:14" ht="76.5" hidden="1" x14ac:dyDescent="0.25">
      <c r="A3220" s="63" t="s">
        <v>1308</v>
      </c>
      <c r="B3220" s="64" t="s">
        <v>1642</v>
      </c>
      <c r="C3220" s="84"/>
      <c r="D3220" s="66" t="s">
        <v>1174</v>
      </c>
      <c r="E3220" s="67" t="s">
        <v>1174</v>
      </c>
      <c r="F3220" s="68" t="s">
        <v>1174</v>
      </c>
      <c r="G3220" s="119"/>
      <c r="H3220" s="69">
        <v>43090.714583333334</v>
      </c>
      <c r="I3220" s="69">
        <v>43090.772222222222</v>
      </c>
      <c r="J3220" s="64" t="s">
        <v>1648</v>
      </c>
      <c r="K3220" s="70">
        <f t="shared" si="163"/>
        <v>5.7638888887595385E-2</v>
      </c>
      <c r="L3220" s="71">
        <f t="shared" si="164"/>
        <v>5.7638888887595385E-2</v>
      </c>
      <c r="M3220" s="72">
        <f>NETWORKDAYS.INTL(DATE(YEAR(H3220),MONTH(I3220),DAY(H3220)),DATE(YEAR(I3220),MONTH(I3220),DAY(I3220)),1,[1]LISTAFERIADOS!$B$2:$B$194)</f>
        <v>1</v>
      </c>
      <c r="N3220" s="73" t="str">
        <f>CONCATENATE(HOUR(Tabela132[[#This Row],[DATA INICIO]]),":",MINUTE(Tabela132[[#This Row],[DATA INICIO]]))</f>
        <v>17:9</v>
      </c>
    </row>
    <row r="3221" spans="1:14" ht="76.5" hidden="1" x14ac:dyDescent="0.25">
      <c r="A3221" s="63" t="s">
        <v>1308</v>
      </c>
      <c r="B3221" s="64" t="s">
        <v>1642</v>
      </c>
      <c r="C3221" s="84"/>
      <c r="D3221" s="66" t="s">
        <v>1157</v>
      </c>
      <c r="E3221" s="67" t="s">
        <v>1157</v>
      </c>
      <c r="F3221" s="68" t="s">
        <v>1157</v>
      </c>
      <c r="G3221" s="119"/>
      <c r="H3221" s="69">
        <v>43090.772222222222</v>
      </c>
      <c r="I3221" s="69">
        <v>43090.830555555556</v>
      </c>
      <c r="J3221" s="64" t="s">
        <v>40</v>
      </c>
      <c r="K3221" s="70">
        <f t="shared" si="163"/>
        <v>5.8333333334303461E-2</v>
      </c>
      <c r="L3221" s="71">
        <f t="shared" si="164"/>
        <v>5.8333333334303461E-2</v>
      </c>
      <c r="M3221" s="72">
        <f>NETWORKDAYS.INTL(DATE(YEAR(H3221),MONTH(I3221),DAY(H3221)),DATE(YEAR(I3221),MONTH(I3221),DAY(I3221)),1,[1]LISTAFERIADOS!$B$2:$B$194)</f>
        <v>1</v>
      </c>
      <c r="N3221" s="73" t="str">
        <f>CONCATENATE(HOUR(Tabela132[[#This Row],[DATA INICIO]]),":",MINUTE(Tabela132[[#This Row],[DATA INICIO]]))</f>
        <v>18:32</v>
      </c>
    </row>
    <row r="3222" spans="1:14" ht="38.25" hidden="1" x14ac:dyDescent="0.25">
      <c r="A3222" s="63" t="s">
        <v>1308</v>
      </c>
      <c r="B3222" s="64" t="s">
        <v>1642</v>
      </c>
      <c r="C3222" s="84"/>
      <c r="D3222" s="66" t="s">
        <v>1167</v>
      </c>
      <c r="E3222" s="67" t="s">
        <v>1167</v>
      </c>
      <c r="F3222" s="68" t="s">
        <v>1167</v>
      </c>
      <c r="G3222" s="119"/>
      <c r="H3222" s="69">
        <v>43090.830555555556</v>
      </c>
      <c r="I3222" s="69">
        <v>43090.832638888889</v>
      </c>
      <c r="J3222" s="64" t="s">
        <v>468</v>
      </c>
      <c r="K3222" s="70">
        <f t="shared" si="163"/>
        <v>2.0833333328482695E-3</v>
      </c>
      <c r="L3222" s="71">
        <f t="shared" si="164"/>
        <v>2.0833333328482695E-3</v>
      </c>
      <c r="M3222" s="72">
        <f>NETWORKDAYS.INTL(DATE(YEAR(H3222),MONTH(I3222),DAY(H3222)),DATE(YEAR(I3222),MONTH(I3222),DAY(I3222)),1,[1]LISTAFERIADOS!$B$2:$B$194)</f>
        <v>1</v>
      </c>
      <c r="N3222" s="73" t="str">
        <f>CONCATENATE(HOUR(Tabela132[[#This Row],[DATA INICIO]]),":",MINUTE(Tabela132[[#This Row],[DATA INICIO]]))</f>
        <v>19:56</v>
      </c>
    </row>
    <row r="3223" spans="1:14" ht="140.25" hidden="1" x14ac:dyDescent="0.25">
      <c r="A3223" s="63" t="s">
        <v>1308</v>
      </c>
      <c r="B3223" s="64" t="s">
        <v>1642</v>
      </c>
      <c r="C3223" s="84"/>
      <c r="D3223" s="66" t="s">
        <v>1161</v>
      </c>
      <c r="E3223" s="67" t="s">
        <v>1161</v>
      </c>
      <c r="F3223" s="68" t="s">
        <v>1161</v>
      </c>
      <c r="G3223" s="119"/>
      <c r="H3223" s="69">
        <v>43090.832638888889</v>
      </c>
      <c r="I3223" s="69">
        <v>43095.629166666666</v>
      </c>
      <c r="J3223" s="64" t="s">
        <v>1649</v>
      </c>
      <c r="K3223" s="70">
        <f t="shared" si="163"/>
        <v>4.796527777776646</v>
      </c>
      <c r="L3223" s="71">
        <f t="shared" si="164"/>
        <v>4.796527777776646</v>
      </c>
      <c r="M3223" s="72">
        <f>NETWORKDAYS.INTL(DATE(YEAR(H3223),MONTH(I3223),DAY(H3223)),DATE(YEAR(I3223),MONTH(I3223),DAY(I3223)),1,[1]LISTAFERIADOS!$B$2:$B$194)</f>
        <v>4</v>
      </c>
      <c r="N3223" s="73" t="str">
        <f>CONCATENATE(HOUR(Tabela132[[#This Row],[DATA INICIO]]),":",MINUTE(Tabela132[[#This Row],[DATA INICIO]]))</f>
        <v>19:59</v>
      </c>
    </row>
    <row r="3224" spans="1:14" ht="114.75" hidden="1" x14ac:dyDescent="0.25">
      <c r="A3224" s="63" t="s">
        <v>1308</v>
      </c>
      <c r="B3224" s="64" t="s">
        <v>1642</v>
      </c>
      <c r="C3224" s="84"/>
      <c r="D3224" s="66" t="s">
        <v>1183</v>
      </c>
      <c r="E3224" s="67" t="s">
        <v>1183</v>
      </c>
      <c r="F3224" s="68" t="s">
        <v>1183</v>
      </c>
      <c r="G3224" s="119"/>
      <c r="H3224" s="69">
        <v>43095.629166666666</v>
      </c>
      <c r="I3224" s="69">
        <v>43095.7</v>
      </c>
      <c r="J3224" s="64" t="s">
        <v>1650</v>
      </c>
      <c r="K3224" s="70">
        <f t="shared" si="163"/>
        <v>7.0833333331393078E-2</v>
      </c>
      <c r="L3224" s="71">
        <f t="shared" si="164"/>
        <v>7.0833333331393078E-2</v>
      </c>
      <c r="M3224" s="72">
        <f>NETWORKDAYS.INTL(DATE(YEAR(H3224),MONTH(I3224),DAY(H3224)),DATE(YEAR(I3224),MONTH(I3224),DAY(I3224)),1,[1]LISTAFERIADOS!$B$2:$B$194)</f>
        <v>1</v>
      </c>
      <c r="N3224" s="73" t="str">
        <f>CONCATENATE(HOUR(Tabela132[[#This Row],[DATA INICIO]]),":",MINUTE(Tabela132[[#This Row],[DATA INICIO]]))</f>
        <v>15:6</v>
      </c>
    </row>
    <row r="3225" spans="1:14" ht="38.25" hidden="1" x14ac:dyDescent="0.25">
      <c r="A3225" s="63" t="s">
        <v>1308</v>
      </c>
      <c r="B3225" s="64" t="s">
        <v>1642</v>
      </c>
      <c r="C3225" s="84"/>
      <c r="D3225" s="66" t="s">
        <v>1161</v>
      </c>
      <c r="E3225" s="67" t="s">
        <v>1161</v>
      </c>
      <c r="F3225" s="68" t="s">
        <v>1161</v>
      </c>
      <c r="G3225" s="119"/>
      <c r="H3225" s="69">
        <v>43095.7</v>
      </c>
      <c r="I3225" s="69">
        <v>43095.707638888889</v>
      </c>
      <c r="J3225" s="64" t="s">
        <v>1651</v>
      </c>
      <c r="K3225" s="70">
        <f t="shared" si="163"/>
        <v>7.6388888919609599E-3</v>
      </c>
      <c r="L3225" s="71">
        <f t="shared" si="164"/>
        <v>7.6388888919609599E-3</v>
      </c>
      <c r="M3225" s="72">
        <f>NETWORKDAYS.INTL(DATE(YEAR(H3225),MONTH(I3225),DAY(H3225)),DATE(YEAR(I3225),MONTH(I3225),DAY(I3225)),1,[1]LISTAFERIADOS!$B$2:$B$194)</f>
        <v>1</v>
      </c>
      <c r="N3225" s="73" t="str">
        <f>CONCATENATE(HOUR(Tabela132[[#This Row],[DATA INICIO]]),":",MINUTE(Tabela132[[#This Row],[DATA INICIO]]))</f>
        <v>16:48</v>
      </c>
    </row>
    <row r="3226" spans="1:14" ht="76.5" hidden="1" x14ac:dyDescent="0.25">
      <c r="A3226" s="63" t="s">
        <v>1308</v>
      </c>
      <c r="B3226" s="64" t="s">
        <v>1642</v>
      </c>
      <c r="C3226" s="84"/>
      <c r="D3226" s="66" t="s">
        <v>1156</v>
      </c>
      <c r="E3226" s="67" t="s">
        <v>1156</v>
      </c>
      <c r="F3226" s="68" t="s">
        <v>1156</v>
      </c>
      <c r="G3226" s="119"/>
      <c r="H3226" s="69">
        <v>43095.707638888889</v>
      </c>
      <c r="I3226" s="69">
        <v>43095.724999999999</v>
      </c>
      <c r="J3226" s="64" t="s">
        <v>1652</v>
      </c>
      <c r="K3226" s="70">
        <f t="shared" si="163"/>
        <v>1.7361111109494232E-2</v>
      </c>
      <c r="L3226" s="71">
        <f t="shared" si="164"/>
        <v>1.7361111109494232E-2</v>
      </c>
      <c r="M3226" s="72">
        <f>NETWORKDAYS.INTL(DATE(YEAR(H3226),MONTH(I3226),DAY(H3226)),DATE(YEAR(I3226),MONTH(I3226),DAY(I3226)),1,[1]LISTAFERIADOS!$B$2:$B$194)</f>
        <v>1</v>
      </c>
      <c r="N3226" s="73" t="str">
        <f>CONCATENATE(HOUR(Tabela132[[#This Row],[DATA INICIO]]),":",MINUTE(Tabela132[[#This Row],[DATA INICIO]]))</f>
        <v>16:59</v>
      </c>
    </row>
    <row r="3227" spans="1:14" ht="38.25" hidden="1" x14ac:dyDescent="0.25">
      <c r="A3227" s="63" t="s">
        <v>1308</v>
      </c>
      <c r="B3227" s="64" t="s">
        <v>1642</v>
      </c>
      <c r="C3227" s="84"/>
      <c r="D3227" s="66" t="s">
        <v>1166</v>
      </c>
      <c r="E3227" s="67" t="s">
        <v>1166</v>
      </c>
      <c r="F3227" s="68" t="s">
        <v>1166</v>
      </c>
      <c r="G3227" s="119"/>
      <c r="H3227" s="69">
        <v>43095.724999999999</v>
      </c>
      <c r="I3227" s="69">
        <v>43095.731249999997</v>
      </c>
      <c r="J3227" s="64" t="s">
        <v>289</v>
      </c>
      <c r="K3227" s="70">
        <f t="shared" si="163"/>
        <v>6.2499999985448085E-3</v>
      </c>
      <c r="L3227" s="71">
        <f t="shared" si="164"/>
        <v>6.2499999985448085E-3</v>
      </c>
      <c r="M3227" s="72">
        <f>NETWORKDAYS.INTL(DATE(YEAR(H3227),MONTH(I3227),DAY(H3227)),DATE(YEAR(I3227),MONTH(I3227),DAY(I3227)),1,[1]LISTAFERIADOS!$B$2:$B$194)</f>
        <v>1</v>
      </c>
      <c r="N3227" s="73" t="str">
        <f>CONCATENATE(HOUR(Tabela132[[#This Row],[DATA INICIO]]),":",MINUTE(Tabela132[[#This Row],[DATA INICIO]]))</f>
        <v>17:24</v>
      </c>
    </row>
    <row r="3228" spans="1:14" ht="38.25" hidden="1" x14ac:dyDescent="0.25">
      <c r="A3228" s="63" t="s">
        <v>1308</v>
      </c>
      <c r="B3228" s="64" t="s">
        <v>1642</v>
      </c>
      <c r="C3228" s="84"/>
      <c r="D3228" s="66" t="s">
        <v>1155</v>
      </c>
      <c r="E3228" s="67" t="s">
        <v>1155</v>
      </c>
      <c r="F3228" s="68" t="s">
        <v>1155</v>
      </c>
      <c r="G3228" s="119"/>
      <c r="H3228" s="69">
        <v>43095.731249999997</v>
      </c>
      <c r="I3228" s="69">
        <v>43095.743055555555</v>
      </c>
      <c r="J3228" s="64" t="s">
        <v>98</v>
      </c>
      <c r="K3228" s="70">
        <f t="shared" si="163"/>
        <v>1.1805555557657499E-2</v>
      </c>
      <c r="L3228" s="71">
        <f t="shared" si="164"/>
        <v>1.1805555557657499E-2</v>
      </c>
      <c r="M3228" s="72">
        <f>NETWORKDAYS.INTL(DATE(YEAR(H3228),MONTH(I3228),DAY(H3228)),DATE(YEAR(I3228),MONTH(I3228),DAY(I3228)),1,[1]LISTAFERIADOS!$B$2:$B$194)</f>
        <v>1</v>
      </c>
      <c r="N3228" s="73" t="str">
        <f>CONCATENATE(HOUR(Tabela132[[#This Row],[DATA INICIO]]),":",MINUTE(Tabela132[[#This Row],[DATA INICIO]]))</f>
        <v>17:33</v>
      </c>
    </row>
    <row r="3229" spans="1:14" ht="38.25" hidden="1" x14ac:dyDescent="0.25">
      <c r="A3229" s="63" t="s">
        <v>1308</v>
      </c>
      <c r="B3229" s="64" t="s">
        <v>1642</v>
      </c>
      <c r="C3229" s="84"/>
      <c r="D3229" s="66" t="s">
        <v>1167</v>
      </c>
      <c r="E3229" s="67" t="s">
        <v>1167</v>
      </c>
      <c r="F3229" s="68" t="s">
        <v>1167</v>
      </c>
      <c r="G3229" s="119"/>
      <c r="H3229" s="69">
        <v>43095.743055555555</v>
      </c>
      <c r="I3229" s="69">
        <v>43095.770833333336</v>
      </c>
      <c r="J3229" s="64" t="s">
        <v>75</v>
      </c>
      <c r="K3229" s="70">
        <f t="shared" si="163"/>
        <v>2.7777777781011537E-2</v>
      </c>
      <c r="L3229" s="71">
        <f t="shared" si="164"/>
        <v>2.7777777781011537E-2</v>
      </c>
      <c r="M3229" s="72">
        <f>NETWORKDAYS.INTL(DATE(YEAR(H3229),MONTH(I3229),DAY(H3229)),DATE(YEAR(I3229),MONTH(I3229),DAY(I3229)),1,[1]LISTAFERIADOS!$B$2:$B$194)</f>
        <v>1</v>
      </c>
      <c r="N3229" s="73" t="str">
        <f>CONCATENATE(HOUR(Tabela132[[#This Row],[DATA INICIO]]),":",MINUTE(Tabela132[[#This Row],[DATA INICIO]]))</f>
        <v>17:50</v>
      </c>
    </row>
    <row r="3230" spans="1:14" ht="38.25" hidden="1" x14ac:dyDescent="0.25">
      <c r="A3230" s="63" t="s">
        <v>1308</v>
      </c>
      <c r="B3230" s="64" t="s">
        <v>1642</v>
      </c>
      <c r="C3230" s="84"/>
      <c r="D3230" s="66" t="s">
        <v>1171</v>
      </c>
      <c r="E3230" s="67" t="s">
        <v>1171</v>
      </c>
      <c r="F3230" s="68" t="s">
        <v>1171</v>
      </c>
      <c r="G3230" s="119"/>
      <c r="H3230" s="69">
        <v>43095.770833333336</v>
      </c>
      <c r="I3230" s="69">
        <v>43095.823611111111</v>
      </c>
      <c r="J3230" s="64" t="s">
        <v>78</v>
      </c>
      <c r="K3230" s="70">
        <f t="shared" si="163"/>
        <v>5.2777777775190771E-2</v>
      </c>
      <c r="L3230" s="71">
        <f t="shared" si="164"/>
        <v>5.2777777775190771E-2</v>
      </c>
      <c r="M3230" s="72">
        <f>NETWORKDAYS.INTL(DATE(YEAR(H3230),MONTH(I3230),DAY(H3230)),DATE(YEAR(I3230),MONTH(I3230),DAY(I3230)),1,[1]LISTAFERIADOS!$B$2:$B$194)</f>
        <v>1</v>
      </c>
      <c r="N3230" s="73" t="str">
        <f>CONCATENATE(HOUR(Tabela132[[#This Row],[DATA INICIO]]),":",MINUTE(Tabela132[[#This Row],[DATA INICIO]]))</f>
        <v>18:30</v>
      </c>
    </row>
    <row r="3231" spans="1:14" ht="38.25" hidden="1" x14ac:dyDescent="0.25">
      <c r="A3231" s="63" t="s">
        <v>1308</v>
      </c>
      <c r="B3231" s="64" t="s">
        <v>1654</v>
      </c>
      <c r="C3231" s="84"/>
      <c r="D3231" s="66" t="s">
        <v>1149</v>
      </c>
      <c r="E3231" s="67" t="s">
        <v>1149</v>
      </c>
      <c r="F3231" s="12" t="s">
        <v>115</v>
      </c>
      <c r="G3231" s="120"/>
      <c r="H3231" s="69" t="s">
        <v>20</v>
      </c>
      <c r="I3231" s="69">
        <v>43033.468055555553</v>
      </c>
      <c r="J3231" s="64" t="s">
        <v>20</v>
      </c>
      <c r="K3231" s="70">
        <f t="shared" ref="K3231:K3255" si="165">IF(OR(H3231="-",I3231="-"),0,I3231-H3231)</f>
        <v>0</v>
      </c>
      <c r="L3231" s="71">
        <f t="shared" ref="L3231:L3255" si="166">K3231</f>
        <v>0</v>
      </c>
      <c r="M3231" s="72" t="e">
        <f>NETWORKDAYS.INTL(DATE(YEAR(H3231),MONTH(I3231),DAY(H3231)),DATE(YEAR(I3231),MONTH(I3231),DAY(I3231)),1,[1]LISTAFERIADOS!$B$2:$B$194)</f>
        <v>#VALUE!</v>
      </c>
      <c r="N3231" s="73" t="e">
        <f>CONCATENATE(HOUR(Tabela132[[#This Row],[DATA INICIO]]),":",MINUTE(Tabela132[[#This Row],[DATA INICIO]]))</f>
        <v>#VALUE!</v>
      </c>
    </row>
    <row r="3232" spans="1:14" ht="38.25" hidden="1" x14ac:dyDescent="0.25">
      <c r="A3232" s="63" t="s">
        <v>1308</v>
      </c>
      <c r="B3232" s="64" t="s">
        <v>1654</v>
      </c>
      <c r="C3232" s="84"/>
      <c r="D3232" s="66" t="s">
        <v>1310</v>
      </c>
      <c r="E3232" s="67" t="s">
        <v>1310</v>
      </c>
      <c r="F3232" s="12" t="s">
        <v>25</v>
      </c>
      <c r="G3232" s="120"/>
      <c r="H3232" s="69">
        <v>43033.468055555553</v>
      </c>
      <c r="I3232" s="69">
        <v>43033.716666666667</v>
      </c>
      <c r="J3232" s="64" t="s">
        <v>1655</v>
      </c>
      <c r="K3232" s="70">
        <f t="shared" si="165"/>
        <v>0.24861111111385981</v>
      </c>
      <c r="L3232" s="71">
        <f t="shared" si="166"/>
        <v>0.24861111111385981</v>
      </c>
      <c r="M3232" s="72">
        <f>NETWORKDAYS.INTL(DATE(YEAR(H3232),MONTH(I3232),DAY(H3232)),DATE(YEAR(I3232),MONTH(I3232),DAY(I3232)),1,[1]LISTAFERIADOS!$B$2:$B$194)</f>
        <v>1</v>
      </c>
      <c r="N3232" s="73" t="str">
        <f>CONCATENATE(HOUR(Tabela132[[#This Row],[DATA INICIO]]),":",MINUTE(Tabela132[[#This Row],[DATA INICIO]]))</f>
        <v>11:14</v>
      </c>
    </row>
    <row r="3233" spans="1:14" ht="38.25" hidden="1" x14ac:dyDescent="0.25">
      <c r="A3233" s="63" t="s">
        <v>1308</v>
      </c>
      <c r="B3233" s="64" t="s">
        <v>1654</v>
      </c>
      <c r="C3233" s="84"/>
      <c r="D3233" s="66" t="s">
        <v>1210</v>
      </c>
      <c r="E3233" s="67" t="s">
        <v>1210</v>
      </c>
      <c r="F3233" s="12" t="s">
        <v>112</v>
      </c>
      <c r="G3233" s="120"/>
      <c r="H3233" s="69">
        <v>43033.716666666667</v>
      </c>
      <c r="I3233" s="69">
        <v>43033.737500000003</v>
      </c>
      <c r="J3233" s="64" t="s">
        <v>294</v>
      </c>
      <c r="K3233" s="70">
        <f t="shared" si="165"/>
        <v>2.0833333335758653E-2</v>
      </c>
      <c r="L3233" s="71">
        <f t="shared" si="166"/>
        <v>2.0833333335758653E-2</v>
      </c>
      <c r="M3233" s="72">
        <f>NETWORKDAYS.INTL(DATE(YEAR(H3233),MONTH(I3233),DAY(H3233)),DATE(YEAR(I3233),MONTH(I3233),DAY(I3233)),1,[1]LISTAFERIADOS!$B$2:$B$194)</f>
        <v>1</v>
      </c>
      <c r="N3233" s="73" t="str">
        <f>CONCATENATE(HOUR(Tabela132[[#This Row],[DATA INICIO]]),":",MINUTE(Tabela132[[#This Row],[DATA INICIO]]))</f>
        <v>17:12</v>
      </c>
    </row>
    <row r="3234" spans="1:14" ht="51" hidden="1" x14ac:dyDescent="0.25">
      <c r="A3234" s="63" t="s">
        <v>1308</v>
      </c>
      <c r="B3234" s="64" t="s">
        <v>1654</v>
      </c>
      <c r="C3234" s="84"/>
      <c r="D3234" s="66" t="s">
        <v>1149</v>
      </c>
      <c r="E3234" s="67" t="s">
        <v>1149</v>
      </c>
      <c r="F3234" s="12" t="s">
        <v>115</v>
      </c>
      <c r="G3234" s="120"/>
      <c r="H3234" s="69">
        <v>43033.737500000003</v>
      </c>
      <c r="I3234" s="69">
        <v>43033.772222222222</v>
      </c>
      <c r="J3234" s="64" t="s">
        <v>1656</v>
      </c>
      <c r="K3234" s="70">
        <f t="shared" si="165"/>
        <v>3.4722222218988463E-2</v>
      </c>
      <c r="L3234" s="71">
        <f t="shared" si="166"/>
        <v>3.4722222218988463E-2</v>
      </c>
      <c r="M3234" s="72">
        <f>NETWORKDAYS.INTL(DATE(YEAR(H3234),MONTH(I3234),DAY(H3234)),DATE(YEAR(I3234),MONTH(I3234),DAY(I3234)),1,[1]LISTAFERIADOS!$B$2:$B$194)</f>
        <v>1</v>
      </c>
      <c r="N3234" s="73" t="str">
        <f>CONCATENATE(HOUR(Tabela132[[#This Row],[DATA INICIO]]),":",MINUTE(Tabela132[[#This Row],[DATA INICIO]]))</f>
        <v>17:42</v>
      </c>
    </row>
    <row r="3235" spans="1:14" ht="63.75" hidden="1" x14ac:dyDescent="0.25">
      <c r="A3235" s="63" t="s">
        <v>1308</v>
      </c>
      <c r="B3235" s="64" t="s">
        <v>1654</v>
      </c>
      <c r="C3235" s="84"/>
      <c r="D3235" s="66" t="s">
        <v>1182</v>
      </c>
      <c r="E3235" s="67" t="s">
        <v>1182</v>
      </c>
      <c r="F3235" s="68" t="s">
        <v>1182</v>
      </c>
      <c r="G3235" s="120"/>
      <c r="H3235" s="69">
        <v>43033.772222222222</v>
      </c>
      <c r="I3235" s="69">
        <v>43034.554861111108</v>
      </c>
      <c r="J3235" s="64" t="s">
        <v>1657</v>
      </c>
      <c r="K3235" s="70">
        <f t="shared" si="165"/>
        <v>0.78263888888614019</v>
      </c>
      <c r="L3235" s="71">
        <f t="shared" si="166"/>
        <v>0.78263888888614019</v>
      </c>
      <c r="M3235" s="72">
        <f>NETWORKDAYS.INTL(DATE(YEAR(H3235),MONTH(I3235),DAY(H3235)),DATE(YEAR(I3235),MONTH(I3235),DAY(I3235)),1,[1]LISTAFERIADOS!$B$2:$B$194)</f>
        <v>2</v>
      </c>
      <c r="N3235" s="73" t="str">
        <f>CONCATENATE(HOUR(Tabela132[[#This Row],[DATA INICIO]]),":",MINUTE(Tabela132[[#This Row],[DATA INICIO]]))</f>
        <v>18:32</v>
      </c>
    </row>
    <row r="3236" spans="1:14" ht="63.75" hidden="1" x14ac:dyDescent="0.25">
      <c r="A3236" s="63" t="s">
        <v>1308</v>
      </c>
      <c r="B3236" s="64" t="s">
        <v>1654</v>
      </c>
      <c r="C3236" s="84"/>
      <c r="D3236" s="66" t="s">
        <v>1226</v>
      </c>
      <c r="E3236" s="67" t="s">
        <v>1226</v>
      </c>
      <c r="F3236" s="68" t="s">
        <v>1226</v>
      </c>
      <c r="G3236" s="120"/>
      <c r="H3236" s="69">
        <v>43034.554861111108</v>
      </c>
      <c r="I3236" s="69">
        <v>43034.566666666666</v>
      </c>
      <c r="J3236" s="64" t="s">
        <v>158</v>
      </c>
      <c r="K3236" s="70">
        <f t="shared" si="165"/>
        <v>1.1805555557657499E-2</v>
      </c>
      <c r="L3236" s="71">
        <f t="shared" si="166"/>
        <v>1.1805555557657499E-2</v>
      </c>
      <c r="M3236" s="72">
        <f>NETWORKDAYS.INTL(DATE(YEAR(H3236),MONTH(I3236),DAY(H3236)),DATE(YEAR(I3236),MONTH(I3236),DAY(I3236)),1,[1]LISTAFERIADOS!$B$2:$B$194)</f>
        <v>1</v>
      </c>
      <c r="N3236" s="73" t="str">
        <f>CONCATENATE(HOUR(Tabela132[[#This Row],[DATA INICIO]]),":",MINUTE(Tabela132[[#This Row],[DATA INICIO]]))</f>
        <v>13:19</v>
      </c>
    </row>
    <row r="3237" spans="1:14" ht="114.75" hidden="1" x14ac:dyDescent="0.25">
      <c r="A3237" s="63" t="s">
        <v>1308</v>
      </c>
      <c r="B3237" s="64" t="s">
        <v>1654</v>
      </c>
      <c r="C3237" s="84"/>
      <c r="D3237" s="66" t="s">
        <v>1336</v>
      </c>
      <c r="E3237" s="67" t="s">
        <v>1336</v>
      </c>
      <c r="F3237" s="68" t="s">
        <v>1336</v>
      </c>
      <c r="G3237" s="120"/>
      <c r="H3237" s="69">
        <v>43034.566666666666</v>
      </c>
      <c r="I3237" s="69">
        <v>43034.647916666669</v>
      </c>
      <c r="J3237" s="64" t="s">
        <v>1658</v>
      </c>
      <c r="K3237" s="70">
        <f t="shared" si="165"/>
        <v>8.1250000002910383E-2</v>
      </c>
      <c r="L3237" s="71">
        <f t="shared" si="166"/>
        <v>8.1250000002910383E-2</v>
      </c>
      <c r="M3237" s="72">
        <f>NETWORKDAYS.INTL(DATE(YEAR(H3237),MONTH(I3237),DAY(H3237)),DATE(YEAR(I3237),MONTH(I3237),DAY(I3237)),1,[1]LISTAFERIADOS!$B$2:$B$194)</f>
        <v>1</v>
      </c>
      <c r="N3237" s="73" t="str">
        <f>CONCATENATE(HOUR(Tabela132[[#This Row],[DATA INICIO]]),":",MINUTE(Tabela132[[#This Row],[DATA INICIO]]))</f>
        <v>13:36</v>
      </c>
    </row>
    <row r="3238" spans="1:14" ht="63.75" hidden="1" x14ac:dyDescent="0.25">
      <c r="A3238" s="63" t="s">
        <v>1308</v>
      </c>
      <c r="B3238" s="64" t="s">
        <v>1654</v>
      </c>
      <c r="C3238" s="84"/>
      <c r="D3238" s="66" t="s">
        <v>1361</v>
      </c>
      <c r="E3238" s="67" t="s">
        <v>1361</v>
      </c>
      <c r="F3238" s="68" t="s">
        <v>1361</v>
      </c>
      <c r="G3238" s="120"/>
      <c r="H3238" s="69">
        <v>43034.647916666669</v>
      </c>
      <c r="I3238" s="69">
        <v>43035.6875</v>
      </c>
      <c r="J3238" s="64" t="s">
        <v>1659</v>
      </c>
      <c r="K3238" s="70">
        <f t="shared" si="165"/>
        <v>1.0395833333313931</v>
      </c>
      <c r="L3238" s="71">
        <f t="shared" si="166"/>
        <v>1.0395833333313931</v>
      </c>
      <c r="M3238" s="72">
        <f>NETWORKDAYS.INTL(DATE(YEAR(H3238),MONTH(I3238),DAY(H3238)),DATE(YEAR(I3238),MONTH(I3238),DAY(I3238)),1,[1]LISTAFERIADOS!$B$2:$B$194)</f>
        <v>2</v>
      </c>
      <c r="N3238" s="73" t="str">
        <f>CONCATENATE(HOUR(Tabela132[[#This Row],[DATA INICIO]]),":",MINUTE(Tabela132[[#This Row],[DATA INICIO]]))</f>
        <v>15:33</v>
      </c>
    </row>
    <row r="3239" spans="1:14" ht="51" hidden="1" x14ac:dyDescent="0.25">
      <c r="A3239" s="63" t="s">
        <v>1308</v>
      </c>
      <c r="B3239" s="64" t="s">
        <v>1654</v>
      </c>
      <c r="C3239" s="84"/>
      <c r="D3239" s="66" t="s">
        <v>1149</v>
      </c>
      <c r="E3239" s="67" t="s">
        <v>1149</v>
      </c>
      <c r="F3239" s="12" t="s">
        <v>115</v>
      </c>
      <c r="G3239" s="120"/>
      <c r="H3239" s="69">
        <v>43035.6875</v>
      </c>
      <c r="I3239" s="69">
        <v>43035.782638888886</v>
      </c>
      <c r="J3239" s="64" t="s">
        <v>1660</v>
      </c>
      <c r="K3239" s="70">
        <f t="shared" si="165"/>
        <v>9.5138888886140194E-2</v>
      </c>
      <c r="L3239" s="71">
        <f t="shared" si="166"/>
        <v>9.5138888886140194E-2</v>
      </c>
      <c r="M3239" s="72">
        <f>NETWORKDAYS.INTL(DATE(YEAR(H3239),MONTH(I3239),DAY(H3239)),DATE(YEAR(I3239),MONTH(I3239),DAY(I3239)),1,[1]LISTAFERIADOS!$B$2:$B$194)</f>
        <v>1</v>
      </c>
      <c r="N3239" s="73" t="str">
        <f>CONCATENATE(HOUR(Tabela132[[#This Row],[DATA INICIO]]),":",MINUTE(Tabela132[[#This Row],[DATA INICIO]]))</f>
        <v>16:30</v>
      </c>
    </row>
    <row r="3240" spans="1:14" ht="127.5" hidden="1" x14ac:dyDescent="0.25">
      <c r="A3240" s="63" t="s">
        <v>1308</v>
      </c>
      <c r="B3240" s="64" t="s">
        <v>1654</v>
      </c>
      <c r="C3240" s="84"/>
      <c r="D3240" s="66" t="s">
        <v>1230</v>
      </c>
      <c r="E3240" s="67" t="s">
        <v>1230</v>
      </c>
      <c r="F3240" s="12" t="s">
        <v>112</v>
      </c>
      <c r="G3240" s="120"/>
      <c r="H3240" s="69">
        <v>43035.782638888886</v>
      </c>
      <c r="I3240" s="69">
        <v>43039.529861111114</v>
      </c>
      <c r="J3240" s="64" t="s">
        <v>1661</v>
      </c>
      <c r="K3240" s="70">
        <f t="shared" si="165"/>
        <v>3.7472222222277196</v>
      </c>
      <c r="L3240" s="71">
        <f t="shared" si="166"/>
        <v>3.7472222222277196</v>
      </c>
      <c r="M3240" s="72">
        <f>NETWORKDAYS.INTL(DATE(YEAR(H3240),MONTH(I3240),DAY(H3240)),DATE(YEAR(I3240),MONTH(I3240),DAY(I3240)),1,[1]LISTAFERIADOS!$B$2:$B$194)</f>
        <v>3</v>
      </c>
      <c r="N3240" s="73" t="str">
        <f>CONCATENATE(HOUR(Tabela132[[#This Row],[DATA INICIO]]),":",MINUTE(Tabela132[[#This Row],[DATA INICIO]]))</f>
        <v>18:47</v>
      </c>
    </row>
    <row r="3241" spans="1:14" ht="63.75" hidden="1" x14ac:dyDescent="0.25">
      <c r="A3241" s="63" t="s">
        <v>1308</v>
      </c>
      <c r="B3241" s="64" t="s">
        <v>1654</v>
      </c>
      <c r="C3241" s="84"/>
      <c r="D3241" s="66" t="s">
        <v>1154</v>
      </c>
      <c r="E3241" s="67" t="s">
        <v>1154</v>
      </c>
      <c r="F3241" s="12" t="s">
        <v>115</v>
      </c>
      <c r="G3241" s="120"/>
      <c r="H3241" s="69">
        <v>43039.529861111114</v>
      </c>
      <c r="I3241" s="69">
        <v>43039.706944444442</v>
      </c>
      <c r="J3241" s="64" t="s">
        <v>1662</v>
      </c>
      <c r="K3241" s="70">
        <f t="shared" si="165"/>
        <v>0.17708333332848269</v>
      </c>
      <c r="L3241" s="71">
        <f t="shared" si="166"/>
        <v>0.17708333332848269</v>
      </c>
      <c r="M3241" s="72">
        <f>NETWORKDAYS.INTL(DATE(YEAR(H3241),MONTH(I3241),DAY(H3241)),DATE(YEAR(I3241),MONTH(I3241),DAY(I3241)),1,[1]LISTAFERIADOS!$B$2:$B$194)</f>
        <v>1</v>
      </c>
      <c r="N3241" s="73" t="str">
        <f>CONCATENATE(HOUR(Tabela132[[#This Row],[DATA INICIO]]),":",MINUTE(Tabela132[[#This Row],[DATA INICIO]]))</f>
        <v>12:43</v>
      </c>
    </row>
    <row r="3242" spans="1:14" ht="38.25" hidden="1" x14ac:dyDescent="0.25">
      <c r="A3242" s="63" t="s">
        <v>1308</v>
      </c>
      <c r="B3242" s="64" t="s">
        <v>1654</v>
      </c>
      <c r="C3242" s="84"/>
      <c r="D3242" s="66" t="s">
        <v>1166</v>
      </c>
      <c r="E3242" s="67" t="s">
        <v>1166</v>
      </c>
      <c r="F3242" s="68" t="s">
        <v>1166</v>
      </c>
      <c r="G3242" s="120"/>
      <c r="H3242" s="69">
        <v>43039.706944444442</v>
      </c>
      <c r="I3242" s="69">
        <v>43042.765972222223</v>
      </c>
      <c r="J3242" s="64" t="s">
        <v>1663</v>
      </c>
      <c r="K3242" s="70">
        <f t="shared" si="165"/>
        <v>3.0590277777810115</v>
      </c>
      <c r="L3242" s="71">
        <f t="shared" si="166"/>
        <v>3.0590277777810115</v>
      </c>
      <c r="M3242" s="72">
        <f>NETWORKDAYS.INTL(DATE(YEAR(H3242),MONTH(I3242),DAY(H3242)),DATE(YEAR(I3242),MONTH(I3242),DAY(I3242)),1,[1]LISTAFERIADOS!$B$2:$B$194)</f>
        <v>-21</v>
      </c>
      <c r="N3242" s="73" t="str">
        <f>CONCATENATE(HOUR(Tabela132[[#This Row],[DATA INICIO]]),":",MINUTE(Tabela132[[#This Row],[DATA INICIO]]))</f>
        <v>16:58</v>
      </c>
    </row>
    <row r="3243" spans="1:14" ht="38.25" hidden="1" x14ac:dyDescent="0.25">
      <c r="A3243" s="63" t="s">
        <v>1308</v>
      </c>
      <c r="B3243" s="64" t="s">
        <v>1654</v>
      </c>
      <c r="C3243" s="84"/>
      <c r="D3243" s="66" t="s">
        <v>1155</v>
      </c>
      <c r="E3243" s="67" t="s">
        <v>1155</v>
      </c>
      <c r="F3243" s="68" t="s">
        <v>1155</v>
      </c>
      <c r="G3243" s="120"/>
      <c r="H3243" s="69">
        <v>43042.765972222223</v>
      </c>
      <c r="I3243" s="69">
        <v>43044.919444444444</v>
      </c>
      <c r="J3243" s="64" t="s">
        <v>98</v>
      </c>
      <c r="K3243" s="70">
        <f t="shared" si="165"/>
        <v>2.1534722222204437</v>
      </c>
      <c r="L3243" s="71">
        <f t="shared" si="166"/>
        <v>2.1534722222204437</v>
      </c>
      <c r="M3243" s="72">
        <f>NETWORKDAYS.INTL(DATE(YEAR(H3243),MONTH(I3243),DAY(H3243)),DATE(YEAR(I3243),MONTH(I3243),DAY(I3243)),1,[1]LISTAFERIADOS!$B$2:$B$194)</f>
        <v>1</v>
      </c>
      <c r="N3243" s="73" t="str">
        <f>CONCATENATE(HOUR(Tabela132[[#This Row],[DATA INICIO]]),":",MINUTE(Tabela132[[#This Row],[DATA INICIO]]))</f>
        <v>18:23</v>
      </c>
    </row>
    <row r="3244" spans="1:14" ht="38.25" hidden="1" x14ac:dyDescent="0.25">
      <c r="A3244" s="63" t="s">
        <v>1308</v>
      </c>
      <c r="B3244" s="64" t="s">
        <v>1654</v>
      </c>
      <c r="C3244" s="84"/>
      <c r="D3244" s="66" t="s">
        <v>1156</v>
      </c>
      <c r="E3244" s="67" t="s">
        <v>1156</v>
      </c>
      <c r="F3244" s="68" t="s">
        <v>1156</v>
      </c>
      <c r="G3244" s="120"/>
      <c r="H3244" s="69">
        <v>43044.919444444444</v>
      </c>
      <c r="I3244" s="69">
        <v>43045.581944444442</v>
      </c>
      <c r="J3244" s="64" t="s">
        <v>851</v>
      </c>
      <c r="K3244" s="70">
        <f t="shared" si="165"/>
        <v>0.66249999999854481</v>
      </c>
      <c r="L3244" s="71">
        <f t="shared" si="166"/>
        <v>0.66249999999854481</v>
      </c>
      <c r="M3244" s="72">
        <f>NETWORKDAYS.INTL(DATE(YEAR(H3244),MONTH(I3244),DAY(H3244)),DATE(YEAR(I3244),MONTH(I3244),DAY(I3244)),1,[1]LISTAFERIADOS!$B$2:$B$194)</f>
        <v>1</v>
      </c>
      <c r="N3244" s="73" t="str">
        <f>CONCATENATE(HOUR(Tabela132[[#This Row],[DATA INICIO]]),":",MINUTE(Tabela132[[#This Row],[DATA INICIO]]))</f>
        <v>22:4</v>
      </c>
    </row>
    <row r="3245" spans="1:14" ht="102" hidden="1" x14ac:dyDescent="0.25">
      <c r="A3245" s="63" t="s">
        <v>1308</v>
      </c>
      <c r="B3245" s="64" t="s">
        <v>1654</v>
      </c>
      <c r="C3245" s="84"/>
      <c r="D3245" s="66" t="s">
        <v>1161</v>
      </c>
      <c r="E3245" s="67" t="s">
        <v>1161</v>
      </c>
      <c r="F3245" s="68" t="s">
        <v>1161</v>
      </c>
      <c r="G3245" s="120"/>
      <c r="H3245" s="69">
        <v>43045.581944444442</v>
      </c>
      <c r="I3245" s="69">
        <v>43045.629861111112</v>
      </c>
      <c r="J3245" s="64" t="s">
        <v>1664</v>
      </c>
      <c r="K3245" s="70">
        <f t="shared" si="165"/>
        <v>4.7916666670062114E-2</v>
      </c>
      <c r="L3245" s="71">
        <f t="shared" si="166"/>
        <v>4.7916666670062114E-2</v>
      </c>
      <c r="M3245" s="72">
        <f>NETWORKDAYS.INTL(DATE(YEAR(H3245),MONTH(I3245),DAY(H3245)),DATE(YEAR(I3245),MONTH(I3245),DAY(I3245)),1,[1]LISTAFERIADOS!$B$2:$B$194)</f>
        <v>1</v>
      </c>
      <c r="N3245" s="73" t="str">
        <f>CONCATENATE(HOUR(Tabela132[[#This Row],[DATA INICIO]]),":",MINUTE(Tabela132[[#This Row],[DATA INICIO]]))</f>
        <v>13:58</v>
      </c>
    </row>
    <row r="3246" spans="1:14" ht="76.5" hidden="1" x14ac:dyDescent="0.25">
      <c r="A3246" s="63" t="s">
        <v>1308</v>
      </c>
      <c r="B3246" s="64" t="s">
        <v>1654</v>
      </c>
      <c r="C3246" s="84"/>
      <c r="D3246" s="66" t="s">
        <v>1183</v>
      </c>
      <c r="E3246" s="67" t="s">
        <v>1183</v>
      </c>
      <c r="F3246" s="68" t="s">
        <v>1183</v>
      </c>
      <c r="G3246" s="120"/>
      <c r="H3246" s="69">
        <v>43045.629861111112</v>
      </c>
      <c r="I3246" s="69">
        <v>43045.645138888889</v>
      </c>
      <c r="J3246" s="64" t="s">
        <v>1665</v>
      </c>
      <c r="K3246" s="70">
        <f t="shared" si="165"/>
        <v>1.5277777776645962E-2</v>
      </c>
      <c r="L3246" s="71">
        <f t="shared" si="166"/>
        <v>1.5277777776645962E-2</v>
      </c>
      <c r="M3246" s="72">
        <f>NETWORKDAYS.INTL(DATE(YEAR(H3246),MONTH(I3246),DAY(H3246)),DATE(YEAR(I3246),MONTH(I3246),DAY(I3246)),1,[1]LISTAFERIADOS!$B$2:$B$194)</f>
        <v>1</v>
      </c>
      <c r="N3246" s="73" t="str">
        <f>CONCATENATE(HOUR(Tabela132[[#This Row],[DATA INICIO]]),":",MINUTE(Tabela132[[#This Row],[DATA INICIO]]))</f>
        <v>15:7</v>
      </c>
    </row>
    <row r="3247" spans="1:14" ht="38.25" hidden="1" x14ac:dyDescent="0.25">
      <c r="A3247" s="63" t="s">
        <v>1308</v>
      </c>
      <c r="B3247" s="64" t="s">
        <v>1654</v>
      </c>
      <c r="C3247" s="84"/>
      <c r="D3247" s="66" t="s">
        <v>1164</v>
      </c>
      <c r="E3247" s="67" t="s">
        <v>1164</v>
      </c>
      <c r="F3247" s="68" t="s">
        <v>1164</v>
      </c>
      <c r="G3247" s="120"/>
      <c r="H3247" s="69">
        <v>43045.645138888889</v>
      </c>
      <c r="I3247" s="69">
        <v>43045.661111111112</v>
      </c>
      <c r="J3247" s="64" t="s">
        <v>1385</v>
      </c>
      <c r="K3247" s="70">
        <f t="shared" si="165"/>
        <v>1.5972222223354038E-2</v>
      </c>
      <c r="L3247" s="71">
        <f t="shared" si="166"/>
        <v>1.5972222223354038E-2</v>
      </c>
      <c r="M3247" s="72">
        <f>NETWORKDAYS.INTL(DATE(YEAR(H3247),MONTH(I3247),DAY(H3247)),DATE(YEAR(I3247),MONTH(I3247),DAY(I3247)),1,[1]LISTAFERIADOS!$B$2:$B$194)</f>
        <v>1</v>
      </c>
      <c r="N3247" s="73" t="str">
        <f>CONCATENATE(HOUR(Tabela132[[#This Row],[DATA INICIO]]),":",MINUTE(Tabela132[[#This Row],[DATA INICIO]]))</f>
        <v>15:29</v>
      </c>
    </row>
    <row r="3248" spans="1:14" ht="38.25" hidden="1" x14ac:dyDescent="0.25">
      <c r="A3248" s="63" t="s">
        <v>1308</v>
      </c>
      <c r="B3248" s="64" t="s">
        <v>1654</v>
      </c>
      <c r="C3248" s="84"/>
      <c r="D3248" s="66" t="s">
        <v>1183</v>
      </c>
      <c r="E3248" s="67" t="s">
        <v>1183</v>
      </c>
      <c r="F3248" s="68" t="s">
        <v>1183</v>
      </c>
      <c r="G3248" s="120"/>
      <c r="H3248" s="69">
        <v>43045.661111111112</v>
      </c>
      <c r="I3248" s="69">
        <v>43045.67291666667</v>
      </c>
      <c r="J3248" s="64" t="s">
        <v>102</v>
      </c>
      <c r="K3248" s="70">
        <f t="shared" si="165"/>
        <v>1.1805555557657499E-2</v>
      </c>
      <c r="L3248" s="71">
        <f t="shared" si="166"/>
        <v>1.1805555557657499E-2</v>
      </c>
      <c r="M3248" s="72">
        <f>NETWORKDAYS.INTL(DATE(YEAR(H3248),MONTH(I3248),DAY(H3248)),DATE(YEAR(I3248),MONTH(I3248),DAY(I3248)),1,[1]LISTAFERIADOS!$B$2:$B$194)</f>
        <v>1</v>
      </c>
      <c r="N3248" s="73" t="str">
        <f>CONCATENATE(HOUR(Tabela132[[#This Row],[DATA INICIO]]),":",MINUTE(Tabela132[[#This Row],[DATA INICIO]]))</f>
        <v>15:52</v>
      </c>
    </row>
    <row r="3249" spans="1:14" ht="89.25" hidden="1" x14ac:dyDescent="0.25">
      <c r="A3249" s="63" t="s">
        <v>1308</v>
      </c>
      <c r="B3249" s="64" t="s">
        <v>1654</v>
      </c>
      <c r="C3249" s="84"/>
      <c r="D3249" s="66" t="s">
        <v>1164</v>
      </c>
      <c r="E3249" s="67" t="s">
        <v>1164</v>
      </c>
      <c r="F3249" s="68" t="s">
        <v>1164</v>
      </c>
      <c r="G3249" s="120"/>
      <c r="H3249" s="69">
        <v>43045.67291666667</v>
      </c>
      <c r="I3249" s="69">
        <v>43045.713194444441</v>
      </c>
      <c r="J3249" s="64" t="s">
        <v>1666</v>
      </c>
      <c r="K3249" s="70">
        <f t="shared" si="165"/>
        <v>4.0277777770825196E-2</v>
      </c>
      <c r="L3249" s="71">
        <f t="shared" si="166"/>
        <v>4.0277777770825196E-2</v>
      </c>
      <c r="M3249" s="72">
        <f>NETWORKDAYS.INTL(DATE(YEAR(H3249),MONTH(I3249),DAY(H3249)),DATE(YEAR(I3249),MONTH(I3249),DAY(I3249)),1,[1]LISTAFERIADOS!$B$2:$B$194)</f>
        <v>1</v>
      </c>
      <c r="N3249" s="73" t="str">
        <f>CONCATENATE(HOUR(Tabela132[[#This Row],[DATA INICIO]]),":",MINUTE(Tabela132[[#This Row],[DATA INICIO]]))</f>
        <v>16:9</v>
      </c>
    </row>
    <row r="3250" spans="1:14" ht="63.75" hidden="1" x14ac:dyDescent="0.25">
      <c r="A3250" s="63" t="s">
        <v>1308</v>
      </c>
      <c r="B3250" s="64" t="s">
        <v>1654</v>
      </c>
      <c r="C3250" s="84"/>
      <c r="D3250" s="66" t="s">
        <v>1161</v>
      </c>
      <c r="E3250" s="67" t="s">
        <v>1161</v>
      </c>
      <c r="F3250" s="68" t="s">
        <v>1161</v>
      </c>
      <c r="G3250" s="120"/>
      <c r="H3250" s="69">
        <v>43045.713194444441</v>
      </c>
      <c r="I3250" s="69">
        <v>43045.72152777778</v>
      </c>
      <c r="J3250" s="64" t="s">
        <v>1460</v>
      </c>
      <c r="K3250" s="70">
        <f t="shared" si="165"/>
        <v>8.3333333386690356E-3</v>
      </c>
      <c r="L3250" s="71">
        <f t="shared" si="166"/>
        <v>8.3333333386690356E-3</v>
      </c>
      <c r="M3250" s="72">
        <f>NETWORKDAYS.INTL(DATE(YEAR(H3250),MONTH(I3250),DAY(H3250)),DATE(YEAR(I3250),MONTH(I3250),DAY(I3250)),1,[1]LISTAFERIADOS!$B$2:$B$194)</f>
        <v>1</v>
      </c>
      <c r="N3250" s="73" t="str">
        <f>CONCATENATE(HOUR(Tabela132[[#This Row],[DATA INICIO]]),":",MINUTE(Tabela132[[#This Row],[DATA INICIO]]))</f>
        <v>17:7</v>
      </c>
    </row>
    <row r="3251" spans="1:14" ht="38.25" hidden="1" x14ac:dyDescent="0.25">
      <c r="A3251" s="63" t="s">
        <v>1308</v>
      </c>
      <c r="B3251" s="64" t="s">
        <v>1654</v>
      </c>
      <c r="C3251" s="84"/>
      <c r="D3251" s="66" t="s">
        <v>1156</v>
      </c>
      <c r="E3251" s="67" t="s">
        <v>1156</v>
      </c>
      <c r="F3251" s="68" t="s">
        <v>1156</v>
      </c>
      <c r="G3251" s="120"/>
      <c r="H3251" s="69">
        <v>43045.72152777778</v>
      </c>
      <c r="I3251" s="69">
        <v>43045.730555555558</v>
      </c>
      <c r="J3251" s="64" t="s">
        <v>1667</v>
      </c>
      <c r="K3251" s="70">
        <f t="shared" si="165"/>
        <v>9.0277777781011537E-3</v>
      </c>
      <c r="L3251" s="71">
        <f t="shared" si="166"/>
        <v>9.0277777781011537E-3</v>
      </c>
      <c r="M3251" s="72">
        <f>NETWORKDAYS.INTL(DATE(YEAR(H3251),MONTH(I3251),DAY(H3251)),DATE(YEAR(I3251),MONTH(I3251),DAY(I3251)),1,[1]LISTAFERIADOS!$B$2:$B$194)</f>
        <v>1</v>
      </c>
      <c r="N3251" s="73" t="str">
        <f>CONCATENATE(HOUR(Tabela132[[#This Row],[DATA INICIO]]),":",MINUTE(Tabela132[[#This Row],[DATA INICIO]]))</f>
        <v>17:19</v>
      </c>
    </row>
    <row r="3252" spans="1:14" ht="102" hidden="1" x14ac:dyDescent="0.25">
      <c r="A3252" s="63" t="s">
        <v>1308</v>
      </c>
      <c r="B3252" s="64" t="s">
        <v>1654</v>
      </c>
      <c r="C3252" s="84"/>
      <c r="D3252" s="66" t="s">
        <v>1166</v>
      </c>
      <c r="E3252" s="67" t="s">
        <v>1166</v>
      </c>
      <c r="F3252" s="68" t="s">
        <v>1166</v>
      </c>
      <c r="G3252" s="120"/>
      <c r="H3252" s="69">
        <v>43045.730555555558</v>
      </c>
      <c r="I3252" s="69">
        <v>43045.758333333331</v>
      </c>
      <c r="J3252" s="64" t="s">
        <v>1668</v>
      </c>
      <c r="K3252" s="70">
        <f t="shared" si="165"/>
        <v>2.7777777773735579E-2</v>
      </c>
      <c r="L3252" s="71">
        <f t="shared" si="166"/>
        <v>2.7777777773735579E-2</v>
      </c>
      <c r="M3252" s="72">
        <f>NETWORKDAYS.INTL(DATE(YEAR(H3252),MONTH(I3252),DAY(H3252)),DATE(YEAR(I3252),MONTH(I3252),DAY(I3252)),1,[1]LISTAFERIADOS!$B$2:$B$194)</f>
        <v>1</v>
      </c>
      <c r="N3252" s="73" t="str">
        <f>CONCATENATE(HOUR(Tabela132[[#This Row],[DATA INICIO]]),":",MINUTE(Tabela132[[#This Row],[DATA INICIO]]))</f>
        <v>17:32</v>
      </c>
    </row>
    <row r="3253" spans="1:14" ht="38.25" hidden="1" x14ac:dyDescent="0.25">
      <c r="A3253" s="63" t="s">
        <v>1308</v>
      </c>
      <c r="B3253" s="64" t="s">
        <v>1654</v>
      </c>
      <c r="C3253" s="84"/>
      <c r="D3253" s="66" t="s">
        <v>1155</v>
      </c>
      <c r="E3253" s="67" t="s">
        <v>1155</v>
      </c>
      <c r="F3253" s="68" t="s">
        <v>1155</v>
      </c>
      <c r="G3253" s="120"/>
      <c r="H3253" s="69">
        <v>43045.758333333331</v>
      </c>
      <c r="I3253" s="69">
        <v>43045.772916666669</v>
      </c>
      <c r="J3253" s="64" t="s">
        <v>98</v>
      </c>
      <c r="K3253" s="70">
        <f t="shared" si="165"/>
        <v>1.4583333337213844E-2</v>
      </c>
      <c r="L3253" s="71">
        <f t="shared" si="166"/>
        <v>1.4583333337213844E-2</v>
      </c>
      <c r="M3253" s="72">
        <f>NETWORKDAYS.INTL(DATE(YEAR(H3253),MONTH(I3253),DAY(H3253)),DATE(YEAR(I3253),MONTH(I3253),DAY(I3253)),1,[1]LISTAFERIADOS!$B$2:$B$194)</f>
        <v>1</v>
      </c>
      <c r="N3253" s="73" t="str">
        <f>CONCATENATE(HOUR(Tabela132[[#This Row],[DATA INICIO]]),":",MINUTE(Tabela132[[#This Row],[DATA INICIO]]))</f>
        <v>18:12</v>
      </c>
    </row>
    <row r="3254" spans="1:14" ht="38.25" hidden="1" x14ac:dyDescent="0.25">
      <c r="A3254" s="63" t="s">
        <v>1308</v>
      </c>
      <c r="B3254" s="64" t="s">
        <v>1654</v>
      </c>
      <c r="C3254" s="84"/>
      <c r="D3254" s="66" t="s">
        <v>1167</v>
      </c>
      <c r="E3254" s="67" t="s">
        <v>1167</v>
      </c>
      <c r="F3254" s="68" t="s">
        <v>1167</v>
      </c>
      <c r="G3254" s="120"/>
      <c r="H3254" s="69">
        <v>43045.772916666669</v>
      </c>
      <c r="I3254" s="69">
        <v>43045.78402777778</v>
      </c>
      <c r="J3254" s="64" t="s">
        <v>452</v>
      </c>
      <c r="K3254" s="70">
        <f t="shared" si="165"/>
        <v>1.1111111110949423E-2</v>
      </c>
      <c r="L3254" s="71">
        <f t="shared" si="166"/>
        <v>1.1111111110949423E-2</v>
      </c>
      <c r="M3254" s="72">
        <f>NETWORKDAYS.INTL(DATE(YEAR(H3254),MONTH(I3254),DAY(H3254)),DATE(YEAR(I3254),MONTH(I3254),DAY(I3254)),1,[1]LISTAFERIADOS!$B$2:$B$194)</f>
        <v>1</v>
      </c>
      <c r="N3254" s="73" t="str">
        <f>CONCATENATE(HOUR(Tabela132[[#This Row],[DATA INICIO]]),":",MINUTE(Tabela132[[#This Row],[DATA INICIO]]))</f>
        <v>18:33</v>
      </c>
    </row>
    <row r="3255" spans="1:14" ht="76.5" hidden="1" x14ac:dyDescent="0.25">
      <c r="A3255" s="63" t="s">
        <v>1308</v>
      </c>
      <c r="B3255" s="64" t="s">
        <v>1654</v>
      </c>
      <c r="C3255" s="84"/>
      <c r="D3255" s="66" t="s">
        <v>1171</v>
      </c>
      <c r="E3255" s="67" t="s">
        <v>1171</v>
      </c>
      <c r="F3255" s="68" t="s">
        <v>1171</v>
      </c>
      <c r="G3255" s="120"/>
      <c r="H3255" s="69">
        <v>43045.78402777778</v>
      </c>
      <c r="I3255" s="69">
        <v>43045.795138888891</v>
      </c>
      <c r="J3255" s="64" t="s">
        <v>1669</v>
      </c>
      <c r="K3255" s="70">
        <f t="shared" si="165"/>
        <v>1.1111111110949423E-2</v>
      </c>
      <c r="L3255" s="71">
        <f t="shared" si="166"/>
        <v>1.1111111110949423E-2</v>
      </c>
      <c r="M3255" s="72">
        <f>NETWORKDAYS.INTL(DATE(YEAR(H3255),MONTH(I3255),DAY(H3255)),DATE(YEAR(I3255),MONTH(I3255),DAY(I3255)),1,[1]LISTAFERIADOS!$B$2:$B$194)</f>
        <v>1</v>
      </c>
      <c r="N3255" s="73" t="str">
        <f>CONCATENATE(HOUR(Tabela132[[#This Row],[DATA INICIO]]),":",MINUTE(Tabela132[[#This Row],[DATA INICIO]]))</f>
        <v>18:49</v>
      </c>
    </row>
    <row r="3256" spans="1:14" ht="38.25" x14ac:dyDescent="0.25">
      <c r="A3256" s="63" t="s">
        <v>1308</v>
      </c>
      <c r="B3256" s="64" t="s">
        <v>1670</v>
      </c>
      <c r="C3256" s="84"/>
      <c r="D3256" s="66" t="s">
        <v>1671</v>
      </c>
      <c r="E3256" s="67" t="s">
        <v>1671</v>
      </c>
      <c r="F3256" s="12" t="s">
        <v>847</v>
      </c>
      <c r="G3256" s="121"/>
      <c r="H3256" s="69" t="s">
        <v>20</v>
      </c>
      <c r="I3256" s="69">
        <v>42789.693055555559</v>
      </c>
      <c r="J3256" s="64" t="s">
        <v>20</v>
      </c>
      <c r="K3256" s="70">
        <f t="shared" ref="K3256:K3287" si="167">IF(OR(H3256="-",I3256="-"),0,I3256-H3256)</f>
        <v>0</v>
      </c>
      <c r="L3256" s="71">
        <f t="shared" ref="L3256:L3287" si="168">K3256</f>
        <v>0</v>
      </c>
      <c r="M3256" s="72" t="e">
        <f>NETWORKDAYS.INTL(DATE(YEAR(H3256),MONTH(I3256),DAY(H3256)),DATE(YEAR(I3256),MONTH(I3256),DAY(I3256)),1,[1]LISTAFERIADOS!$B$2:$B$194)</f>
        <v>#VALUE!</v>
      </c>
      <c r="N3256" s="73" t="e">
        <f>CONCATENATE(HOUR(Tabela132[[#This Row],[DATA INICIO]]),":",MINUTE(Tabela132[[#This Row],[DATA INICIO]]))</f>
        <v>#VALUE!</v>
      </c>
    </row>
    <row r="3257" spans="1:14" ht="38.25" hidden="1" x14ac:dyDescent="0.25">
      <c r="A3257" s="63" t="s">
        <v>1308</v>
      </c>
      <c r="B3257" s="64" t="s">
        <v>1670</v>
      </c>
      <c r="C3257" s="84"/>
      <c r="D3257" s="66" t="s">
        <v>1210</v>
      </c>
      <c r="E3257" s="67" t="s">
        <v>1210</v>
      </c>
      <c r="F3257" s="12" t="s">
        <v>112</v>
      </c>
      <c r="G3257" s="121"/>
      <c r="H3257" s="69">
        <v>42789.693055555559</v>
      </c>
      <c r="I3257" s="69">
        <v>42789.726388888892</v>
      </c>
      <c r="J3257" s="64" t="s">
        <v>1672</v>
      </c>
      <c r="K3257" s="70">
        <f t="shared" si="167"/>
        <v>3.3333333332848269E-2</v>
      </c>
      <c r="L3257" s="71">
        <f t="shared" si="168"/>
        <v>3.3333333332848269E-2</v>
      </c>
      <c r="M3257" s="72">
        <f>NETWORKDAYS.INTL(DATE(YEAR(H3257),MONTH(I3257),DAY(H3257)),DATE(YEAR(I3257),MONTH(I3257),DAY(I3257)),1,[1]LISTAFERIADOS!$B$2:$B$194)</f>
        <v>1</v>
      </c>
      <c r="N3257" s="73" t="str">
        <f>CONCATENATE(HOUR(Tabela132[[#This Row],[DATA INICIO]]),":",MINUTE(Tabela132[[#This Row],[DATA INICIO]]))</f>
        <v>16:38</v>
      </c>
    </row>
    <row r="3258" spans="1:14" ht="38.25" hidden="1" x14ac:dyDescent="0.25">
      <c r="A3258" s="63" t="s">
        <v>1308</v>
      </c>
      <c r="B3258" s="64" t="s">
        <v>1670</v>
      </c>
      <c r="C3258" s="84"/>
      <c r="D3258" s="66" t="s">
        <v>1149</v>
      </c>
      <c r="E3258" s="67" t="s">
        <v>1149</v>
      </c>
      <c r="F3258" s="12" t="s">
        <v>115</v>
      </c>
      <c r="G3258" s="121"/>
      <c r="H3258" s="69">
        <v>42789.726388888892</v>
      </c>
      <c r="I3258" s="69">
        <v>42802.722916666666</v>
      </c>
      <c r="J3258" s="64" t="s">
        <v>1673</v>
      </c>
      <c r="K3258" s="70">
        <f t="shared" si="167"/>
        <v>12.996527777773736</v>
      </c>
      <c r="L3258" s="71">
        <f t="shared" si="168"/>
        <v>12.996527777773736</v>
      </c>
      <c r="M3258" s="72">
        <f>NETWORKDAYS.INTL(DATE(YEAR(H3258),MONTH(I3258),DAY(H3258)),DATE(YEAR(I3258),MONTH(I3258),DAY(I3258)),1,[1]LISTAFERIADOS!$B$2:$B$194)</f>
        <v>-12</v>
      </c>
      <c r="N3258" s="73" t="str">
        <f>CONCATENATE(HOUR(Tabela132[[#This Row],[DATA INICIO]]),":",MINUTE(Tabela132[[#This Row],[DATA INICIO]]))</f>
        <v>17:26</v>
      </c>
    </row>
    <row r="3259" spans="1:14" ht="140.25" hidden="1" x14ac:dyDescent="0.25">
      <c r="A3259" s="63" t="s">
        <v>1308</v>
      </c>
      <c r="B3259" s="64" t="s">
        <v>1670</v>
      </c>
      <c r="C3259" s="84"/>
      <c r="D3259" s="66" t="s">
        <v>1210</v>
      </c>
      <c r="E3259" s="67" t="s">
        <v>1210</v>
      </c>
      <c r="F3259" s="12" t="s">
        <v>112</v>
      </c>
      <c r="G3259" s="121"/>
      <c r="H3259" s="69">
        <v>42802.722916666666</v>
      </c>
      <c r="I3259" s="69">
        <v>42803.506249999999</v>
      </c>
      <c r="J3259" s="64" t="s">
        <v>1674</v>
      </c>
      <c r="K3259" s="70">
        <f t="shared" si="167"/>
        <v>0.78333333333284827</v>
      </c>
      <c r="L3259" s="71">
        <f t="shared" si="168"/>
        <v>0.78333333333284827</v>
      </c>
      <c r="M3259" s="72">
        <f>NETWORKDAYS.INTL(DATE(YEAR(H3259),MONTH(I3259),DAY(H3259)),DATE(YEAR(I3259),MONTH(I3259),DAY(I3259)),1,[1]LISTAFERIADOS!$B$2:$B$194)</f>
        <v>2</v>
      </c>
      <c r="N3259" s="73" t="str">
        <f>CONCATENATE(HOUR(Tabela132[[#This Row],[DATA INICIO]]),":",MINUTE(Tabela132[[#This Row],[DATA INICIO]]))</f>
        <v>17:21</v>
      </c>
    </row>
    <row r="3260" spans="1:14" ht="102" x14ac:dyDescent="0.25">
      <c r="A3260" s="63" t="s">
        <v>1308</v>
      </c>
      <c r="B3260" s="64" t="s">
        <v>1670</v>
      </c>
      <c r="C3260" s="84"/>
      <c r="D3260" s="66" t="s">
        <v>1671</v>
      </c>
      <c r="E3260" s="67" t="s">
        <v>1671</v>
      </c>
      <c r="F3260" s="12" t="s">
        <v>847</v>
      </c>
      <c r="G3260" s="121"/>
      <c r="H3260" s="69">
        <v>42803.506249999999</v>
      </c>
      <c r="I3260" s="69">
        <v>42814.570138888892</v>
      </c>
      <c r="J3260" s="64" t="s">
        <v>1675</v>
      </c>
      <c r="K3260" s="70">
        <f t="shared" si="167"/>
        <v>11.063888888893416</v>
      </c>
      <c r="L3260" s="71">
        <f t="shared" si="168"/>
        <v>11.063888888893416</v>
      </c>
      <c r="M3260" s="72">
        <f>NETWORKDAYS.INTL(DATE(YEAR(H3260),MONTH(I3260),DAY(H3260)),DATE(YEAR(I3260),MONTH(I3260),DAY(I3260)),1,[1]LISTAFERIADOS!$B$2:$B$194)</f>
        <v>8</v>
      </c>
      <c r="N3260" s="73" t="str">
        <f>CONCATENATE(HOUR(Tabela132[[#This Row],[DATA INICIO]]),":",MINUTE(Tabela132[[#This Row],[DATA INICIO]]))</f>
        <v>12:9</v>
      </c>
    </row>
    <row r="3261" spans="1:14" ht="38.25" hidden="1" x14ac:dyDescent="0.25">
      <c r="A3261" s="63" t="s">
        <v>1308</v>
      </c>
      <c r="B3261" s="64" t="s">
        <v>1670</v>
      </c>
      <c r="C3261" s="84"/>
      <c r="D3261" s="66" t="s">
        <v>1210</v>
      </c>
      <c r="E3261" s="67" t="s">
        <v>1210</v>
      </c>
      <c r="F3261" s="12" t="s">
        <v>112</v>
      </c>
      <c r="G3261" s="121"/>
      <c r="H3261" s="69">
        <v>42814.570138888892</v>
      </c>
      <c r="I3261" s="69">
        <v>42814.618750000001</v>
      </c>
      <c r="J3261" s="64" t="s">
        <v>1672</v>
      </c>
      <c r="K3261" s="70">
        <f t="shared" si="167"/>
        <v>4.8611111109494232E-2</v>
      </c>
      <c r="L3261" s="71">
        <f t="shared" si="168"/>
        <v>4.8611111109494232E-2</v>
      </c>
      <c r="M3261" s="72">
        <f>NETWORKDAYS.INTL(DATE(YEAR(H3261),MONTH(I3261),DAY(H3261)),DATE(YEAR(I3261),MONTH(I3261),DAY(I3261)),1,[1]LISTAFERIADOS!$B$2:$B$194)</f>
        <v>1</v>
      </c>
      <c r="N3261" s="73" t="str">
        <f>CONCATENATE(HOUR(Tabela132[[#This Row],[DATA INICIO]]),":",MINUTE(Tabela132[[#This Row],[DATA INICIO]]))</f>
        <v>13:41</v>
      </c>
    </row>
    <row r="3262" spans="1:14" ht="51" hidden="1" x14ac:dyDescent="0.25">
      <c r="A3262" s="63" t="s">
        <v>1308</v>
      </c>
      <c r="B3262" s="64" t="s">
        <v>1670</v>
      </c>
      <c r="C3262" s="84"/>
      <c r="D3262" s="66" t="s">
        <v>1149</v>
      </c>
      <c r="E3262" s="67" t="s">
        <v>1149</v>
      </c>
      <c r="F3262" s="12" t="s">
        <v>115</v>
      </c>
      <c r="G3262" s="121"/>
      <c r="H3262" s="69">
        <v>42814.618750000001</v>
      </c>
      <c r="I3262" s="69">
        <v>42814.725694444445</v>
      </c>
      <c r="J3262" s="64" t="s">
        <v>1676</v>
      </c>
      <c r="K3262" s="70">
        <f t="shared" si="167"/>
        <v>0.10694444444379769</v>
      </c>
      <c r="L3262" s="71">
        <f t="shared" si="168"/>
        <v>0.10694444444379769</v>
      </c>
      <c r="M3262" s="72">
        <f>NETWORKDAYS.INTL(DATE(YEAR(H3262),MONTH(I3262),DAY(H3262)),DATE(YEAR(I3262),MONTH(I3262),DAY(I3262)),1,[1]LISTAFERIADOS!$B$2:$B$194)</f>
        <v>1</v>
      </c>
      <c r="N3262" s="73" t="str">
        <f>CONCATENATE(HOUR(Tabela132[[#This Row],[DATA INICIO]]),":",MINUTE(Tabela132[[#This Row],[DATA INICIO]]))</f>
        <v>14:51</v>
      </c>
    </row>
    <row r="3263" spans="1:14" ht="38.25" hidden="1" x14ac:dyDescent="0.25">
      <c r="A3263" s="63" t="s">
        <v>1308</v>
      </c>
      <c r="B3263" s="64" t="s">
        <v>1670</v>
      </c>
      <c r="C3263" s="84"/>
      <c r="D3263" s="66" t="s">
        <v>1182</v>
      </c>
      <c r="E3263" s="67" t="s">
        <v>1182</v>
      </c>
      <c r="F3263" s="68" t="s">
        <v>1182</v>
      </c>
      <c r="G3263" s="121"/>
      <c r="H3263" s="69">
        <v>42814.725694444445</v>
      </c>
      <c r="I3263" s="69">
        <v>42815.57708333333</v>
      </c>
      <c r="J3263" s="64" t="s">
        <v>1441</v>
      </c>
      <c r="K3263" s="70">
        <f t="shared" si="167"/>
        <v>0.851388888884685</v>
      </c>
      <c r="L3263" s="71">
        <f t="shared" si="168"/>
        <v>0.851388888884685</v>
      </c>
      <c r="M3263" s="72">
        <f>NETWORKDAYS.INTL(DATE(YEAR(H3263),MONTH(I3263),DAY(H3263)),DATE(YEAR(I3263),MONTH(I3263),DAY(I3263)),1,[1]LISTAFERIADOS!$B$2:$B$194)</f>
        <v>2</v>
      </c>
      <c r="N3263" s="73" t="str">
        <f>CONCATENATE(HOUR(Tabela132[[#This Row],[DATA INICIO]]),":",MINUTE(Tabela132[[#This Row],[DATA INICIO]]))</f>
        <v>17:25</v>
      </c>
    </row>
    <row r="3264" spans="1:14" ht="63.75" hidden="1" x14ac:dyDescent="0.25">
      <c r="A3264" s="63" t="s">
        <v>1308</v>
      </c>
      <c r="B3264" s="64" t="s">
        <v>1670</v>
      </c>
      <c r="C3264" s="84"/>
      <c r="D3264" s="66" t="s">
        <v>1184</v>
      </c>
      <c r="E3264" s="67" t="s">
        <v>1184</v>
      </c>
      <c r="F3264" s="68" t="s">
        <v>1184</v>
      </c>
      <c r="G3264" s="121"/>
      <c r="H3264" s="69">
        <v>42815.57708333333</v>
      </c>
      <c r="I3264" s="69">
        <v>42815.607638888891</v>
      </c>
      <c r="J3264" s="64" t="s">
        <v>118</v>
      </c>
      <c r="K3264" s="70">
        <f t="shared" si="167"/>
        <v>3.0555555560567882E-2</v>
      </c>
      <c r="L3264" s="71">
        <f t="shared" si="168"/>
        <v>3.0555555560567882E-2</v>
      </c>
      <c r="M3264" s="72">
        <f>NETWORKDAYS.INTL(DATE(YEAR(H3264),MONTH(I3264),DAY(H3264)),DATE(YEAR(I3264),MONTH(I3264),DAY(I3264)),1,[1]LISTAFERIADOS!$B$2:$B$194)</f>
        <v>1</v>
      </c>
      <c r="N3264" s="73" t="str">
        <f>CONCATENATE(HOUR(Tabela132[[#This Row],[DATA INICIO]]),":",MINUTE(Tabela132[[#This Row],[DATA INICIO]]))</f>
        <v>13:51</v>
      </c>
    </row>
    <row r="3265" spans="1:14" ht="51" hidden="1" x14ac:dyDescent="0.25">
      <c r="A3265" s="63" t="s">
        <v>1308</v>
      </c>
      <c r="B3265" s="64" t="s">
        <v>1670</v>
      </c>
      <c r="C3265" s="84"/>
      <c r="D3265" s="66" t="s">
        <v>1159</v>
      </c>
      <c r="E3265" s="67" t="s">
        <v>1159</v>
      </c>
      <c r="F3265" s="68" t="s">
        <v>1159</v>
      </c>
      <c r="G3265" s="121"/>
      <c r="H3265" s="69">
        <v>42815.607638888891</v>
      </c>
      <c r="I3265" s="69">
        <v>42815.724999999999</v>
      </c>
      <c r="J3265" s="64" t="s">
        <v>46</v>
      </c>
      <c r="K3265" s="70">
        <f t="shared" si="167"/>
        <v>0.11736111110803904</v>
      </c>
      <c r="L3265" s="71">
        <f t="shared" si="168"/>
        <v>0.11736111110803904</v>
      </c>
      <c r="M3265" s="72">
        <f>NETWORKDAYS.INTL(DATE(YEAR(H3265),MONTH(I3265),DAY(H3265)),DATE(YEAR(I3265),MONTH(I3265),DAY(I3265)),1,[1]LISTAFERIADOS!$B$2:$B$194)</f>
        <v>1</v>
      </c>
      <c r="N3265" s="73" t="str">
        <f>CONCATENATE(HOUR(Tabela132[[#This Row],[DATA INICIO]]),":",MINUTE(Tabela132[[#This Row],[DATA INICIO]]))</f>
        <v>14:35</v>
      </c>
    </row>
    <row r="3266" spans="1:14" ht="127.5" hidden="1" x14ac:dyDescent="0.25">
      <c r="A3266" s="63" t="s">
        <v>1308</v>
      </c>
      <c r="B3266" s="64" t="s">
        <v>1670</v>
      </c>
      <c r="C3266" s="84"/>
      <c r="D3266" s="66" t="s">
        <v>1161</v>
      </c>
      <c r="E3266" s="67" t="s">
        <v>1161</v>
      </c>
      <c r="F3266" s="68" t="s">
        <v>1161</v>
      </c>
      <c r="G3266" s="121"/>
      <c r="H3266" s="69">
        <v>42815.724999999999</v>
      </c>
      <c r="I3266" s="69">
        <v>42815.771527777775</v>
      </c>
      <c r="J3266" s="64" t="s">
        <v>660</v>
      </c>
      <c r="K3266" s="70">
        <f t="shared" si="167"/>
        <v>4.6527777776645962E-2</v>
      </c>
      <c r="L3266" s="71">
        <f t="shared" si="168"/>
        <v>4.6527777776645962E-2</v>
      </c>
      <c r="M3266" s="72">
        <f>NETWORKDAYS.INTL(DATE(YEAR(H3266),MONTH(I3266),DAY(H3266)),DATE(YEAR(I3266),MONTH(I3266),DAY(I3266)),1,[1]LISTAFERIADOS!$B$2:$B$194)</f>
        <v>1</v>
      </c>
      <c r="N3266" s="73" t="str">
        <f>CONCATENATE(HOUR(Tabela132[[#This Row],[DATA INICIO]]),":",MINUTE(Tabela132[[#This Row],[DATA INICIO]]))</f>
        <v>17:24</v>
      </c>
    </row>
    <row r="3267" spans="1:14" ht="63.75" hidden="1" x14ac:dyDescent="0.25">
      <c r="A3267" s="63" t="s">
        <v>1308</v>
      </c>
      <c r="B3267" s="64" t="s">
        <v>1670</v>
      </c>
      <c r="C3267" s="84"/>
      <c r="D3267" s="66" t="s">
        <v>1162</v>
      </c>
      <c r="E3267" s="67" t="s">
        <v>1162</v>
      </c>
      <c r="F3267" s="68" t="s">
        <v>1162</v>
      </c>
      <c r="G3267" s="121"/>
      <c r="H3267" s="69">
        <v>42815.771527777775</v>
      </c>
      <c r="I3267" s="69">
        <v>42817.73541666667</v>
      </c>
      <c r="J3267" s="64" t="s">
        <v>360</v>
      </c>
      <c r="K3267" s="70">
        <f t="shared" si="167"/>
        <v>1.9638888888948713</v>
      </c>
      <c r="L3267" s="71">
        <f t="shared" si="168"/>
        <v>1.9638888888948713</v>
      </c>
      <c r="M3267" s="72">
        <f>NETWORKDAYS.INTL(DATE(YEAR(H3267),MONTH(I3267),DAY(H3267)),DATE(YEAR(I3267),MONTH(I3267),DAY(I3267)),1,[1]LISTAFERIADOS!$B$2:$B$194)</f>
        <v>3</v>
      </c>
      <c r="N3267" s="73" t="str">
        <f>CONCATENATE(HOUR(Tabela132[[#This Row],[DATA INICIO]]),":",MINUTE(Tabela132[[#This Row],[DATA INICIO]]))</f>
        <v>18:31</v>
      </c>
    </row>
    <row r="3268" spans="1:14" ht="38.25" hidden="1" x14ac:dyDescent="0.25">
      <c r="A3268" s="63" t="s">
        <v>1308</v>
      </c>
      <c r="B3268" s="64" t="s">
        <v>1670</v>
      </c>
      <c r="C3268" s="84"/>
      <c r="D3268" s="66" t="s">
        <v>1161</v>
      </c>
      <c r="E3268" s="67" t="s">
        <v>1161</v>
      </c>
      <c r="F3268" s="68" t="s">
        <v>1161</v>
      </c>
      <c r="G3268" s="121"/>
      <c r="H3268" s="69">
        <v>42817.73541666667</v>
      </c>
      <c r="I3268" s="69">
        <v>42817.802083333336</v>
      </c>
      <c r="J3268" s="64" t="s">
        <v>167</v>
      </c>
      <c r="K3268" s="70">
        <f t="shared" si="167"/>
        <v>6.6666666665696539E-2</v>
      </c>
      <c r="L3268" s="71">
        <f t="shared" si="168"/>
        <v>6.6666666665696539E-2</v>
      </c>
      <c r="M3268" s="72">
        <f>NETWORKDAYS.INTL(DATE(YEAR(H3268),MONTH(I3268),DAY(H3268)),DATE(YEAR(I3268),MONTH(I3268),DAY(I3268)),1,[1]LISTAFERIADOS!$B$2:$B$194)</f>
        <v>1</v>
      </c>
      <c r="N3268" s="73" t="str">
        <f>CONCATENATE(HOUR(Tabela132[[#This Row],[DATA INICIO]]),":",MINUTE(Tabela132[[#This Row],[DATA INICIO]]))</f>
        <v>17:39</v>
      </c>
    </row>
    <row r="3269" spans="1:14" ht="76.5" hidden="1" x14ac:dyDescent="0.25">
      <c r="A3269" s="63" t="s">
        <v>1308</v>
      </c>
      <c r="B3269" s="64" t="s">
        <v>1670</v>
      </c>
      <c r="C3269" s="84"/>
      <c r="D3269" s="66" t="s">
        <v>1156</v>
      </c>
      <c r="E3269" s="67" t="s">
        <v>1156</v>
      </c>
      <c r="F3269" s="68" t="s">
        <v>1156</v>
      </c>
      <c r="G3269" s="121"/>
      <c r="H3269" s="69">
        <v>42817.802083333336</v>
      </c>
      <c r="I3269" s="69">
        <v>42817.817361111112</v>
      </c>
      <c r="J3269" s="64" t="s">
        <v>1677</v>
      </c>
      <c r="K3269" s="70">
        <f t="shared" si="167"/>
        <v>1.5277777776645962E-2</v>
      </c>
      <c r="L3269" s="71">
        <f t="shared" si="168"/>
        <v>1.5277777776645962E-2</v>
      </c>
      <c r="M3269" s="72">
        <f>NETWORKDAYS.INTL(DATE(YEAR(H3269),MONTH(I3269),DAY(H3269)),DATE(YEAR(I3269),MONTH(I3269),DAY(I3269)),1,[1]LISTAFERIADOS!$B$2:$B$194)</f>
        <v>1</v>
      </c>
      <c r="N3269" s="73" t="str">
        <f>CONCATENATE(HOUR(Tabela132[[#This Row],[DATA INICIO]]),":",MINUTE(Tabela132[[#This Row],[DATA INICIO]]))</f>
        <v>19:15</v>
      </c>
    </row>
    <row r="3270" spans="1:14" ht="51" hidden="1" x14ac:dyDescent="0.25">
      <c r="A3270" s="63" t="s">
        <v>1308</v>
      </c>
      <c r="B3270" s="64" t="s">
        <v>1670</v>
      </c>
      <c r="C3270" s="84"/>
      <c r="D3270" s="66" t="s">
        <v>1161</v>
      </c>
      <c r="E3270" s="67" t="s">
        <v>1161</v>
      </c>
      <c r="F3270" s="68" t="s">
        <v>1161</v>
      </c>
      <c r="G3270" s="121"/>
      <c r="H3270" s="69">
        <v>42817.817361111112</v>
      </c>
      <c r="I3270" s="69">
        <v>42821.636111111111</v>
      </c>
      <c r="J3270" s="64" t="s">
        <v>238</v>
      </c>
      <c r="K3270" s="70">
        <f t="shared" si="167"/>
        <v>3.8187499999985448</v>
      </c>
      <c r="L3270" s="71">
        <f t="shared" si="168"/>
        <v>3.8187499999985448</v>
      </c>
      <c r="M3270" s="72">
        <f>NETWORKDAYS.INTL(DATE(YEAR(H3270),MONTH(I3270),DAY(H3270)),DATE(YEAR(I3270),MONTH(I3270),DAY(I3270)),1,[1]LISTAFERIADOS!$B$2:$B$194)</f>
        <v>3</v>
      </c>
      <c r="N3270" s="73" t="str">
        <f>CONCATENATE(HOUR(Tabela132[[#This Row],[DATA INICIO]]),":",MINUTE(Tabela132[[#This Row],[DATA INICIO]]))</f>
        <v>19:37</v>
      </c>
    </row>
    <row r="3271" spans="1:14" ht="63.75" hidden="1" x14ac:dyDescent="0.25">
      <c r="A3271" s="63" t="s">
        <v>1308</v>
      </c>
      <c r="B3271" s="64" t="s">
        <v>1670</v>
      </c>
      <c r="C3271" s="84"/>
      <c r="D3271" s="66" t="s">
        <v>1163</v>
      </c>
      <c r="E3271" s="67" t="s">
        <v>1163</v>
      </c>
      <c r="F3271" s="68" t="s">
        <v>1163</v>
      </c>
      <c r="G3271" s="121"/>
      <c r="H3271" s="69">
        <v>42821.636111111111</v>
      </c>
      <c r="I3271" s="69">
        <v>42824.543055555558</v>
      </c>
      <c r="J3271" s="64" t="s">
        <v>1025</v>
      </c>
      <c r="K3271" s="70">
        <f t="shared" si="167"/>
        <v>2.9069444444467081</v>
      </c>
      <c r="L3271" s="71">
        <f t="shared" si="168"/>
        <v>2.9069444444467081</v>
      </c>
      <c r="M3271" s="72">
        <f>NETWORKDAYS.INTL(DATE(YEAR(H3271),MONTH(I3271),DAY(H3271)),DATE(YEAR(I3271),MONTH(I3271),DAY(I3271)),1,[1]LISTAFERIADOS!$B$2:$B$194)</f>
        <v>4</v>
      </c>
      <c r="N3271" s="73" t="str">
        <f>CONCATENATE(HOUR(Tabela132[[#This Row],[DATA INICIO]]),":",MINUTE(Tabela132[[#This Row],[DATA INICIO]]))</f>
        <v>15:16</v>
      </c>
    </row>
    <row r="3272" spans="1:14" ht="76.5" hidden="1" x14ac:dyDescent="0.25">
      <c r="A3272" s="63" t="s">
        <v>1308</v>
      </c>
      <c r="B3272" s="64" t="s">
        <v>1670</v>
      </c>
      <c r="C3272" s="84"/>
      <c r="D3272" s="66" t="s">
        <v>1164</v>
      </c>
      <c r="E3272" s="67" t="s">
        <v>1164</v>
      </c>
      <c r="F3272" s="68" t="s">
        <v>1164</v>
      </c>
      <c r="G3272" s="121"/>
      <c r="H3272" s="69">
        <v>42824.543055555558</v>
      </c>
      <c r="I3272" s="69">
        <v>42828.727083333331</v>
      </c>
      <c r="J3272" s="64" t="s">
        <v>1678</v>
      </c>
      <c r="K3272" s="70">
        <f t="shared" si="167"/>
        <v>4.1840277777737356</v>
      </c>
      <c r="L3272" s="71">
        <f t="shared" si="168"/>
        <v>4.1840277777737356</v>
      </c>
      <c r="M3272" s="72">
        <f>NETWORKDAYS.INTL(DATE(YEAR(H3272),MONTH(I3272),DAY(H3272)),DATE(YEAR(I3272),MONTH(I3272),DAY(I3272)),1,[1]LISTAFERIADOS!$B$2:$B$194)</f>
        <v>-16</v>
      </c>
      <c r="N3272" s="73" t="str">
        <f>CONCATENATE(HOUR(Tabela132[[#This Row],[DATA INICIO]]),":",MINUTE(Tabela132[[#This Row],[DATA INICIO]]))</f>
        <v>13:2</v>
      </c>
    </row>
    <row r="3273" spans="1:14" ht="51" hidden="1" x14ac:dyDescent="0.25">
      <c r="A3273" s="63" t="s">
        <v>1308</v>
      </c>
      <c r="B3273" s="64" t="s">
        <v>1670</v>
      </c>
      <c r="C3273" s="84"/>
      <c r="D3273" s="66" t="s">
        <v>1163</v>
      </c>
      <c r="E3273" s="67" t="s">
        <v>1163</v>
      </c>
      <c r="F3273" s="68" t="s">
        <v>1163</v>
      </c>
      <c r="G3273" s="121"/>
      <c r="H3273" s="69">
        <v>42828.727083333331</v>
      </c>
      <c r="I3273" s="69">
        <v>42828.798611111109</v>
      </c>
      <c r="J3273" s="64" t="s">
        <v>1679</v>
      </c>
      <c r="K3273" s="70">
        <f t="shared" si="167"/>
        <v>7.1527777778101154E-2</v>
      </c>
      <c r="L3273" s="71">
        <f t="shared" si="168"/>
        <v>7.1527777778101154E-2</v>
      </c>
      <c r="M3273" s="72">
        <f>NETWORKDAYS.INTL(DATE(YEAR(H3273),MONTH(I3273),DAY(H3273)),DATE(YEAR(I3273),MONTH(I3273),DAY(I3273)),1,[1]LISTAFERIADOS!$B$2:$B$194)</f>
        <v>1</v>
      </c>
      <c r="N3273" s="73" t="str">
        <f>CONCATENATE(HOUR(Tabela132[[#This Row],[DATA INICIO]]),":",MINUTE(Tabela132[[#This Row],[DATA INICIO]]))</f>
        <v>17:27</v>
      </c>
    </row>
    <row r="3274" spans="1:14" ht="102" hidden="1" x14ac:dyDescent="0.25">
      <c r="A3274" s="63" t="s">
        <v>1308</v>
      </c>
      <c r="B3274" s="64" t="s">
        <v>1670</v>
      </c>
      <c r="C3274" s="84"/>
      <c r="D3274" s="66" t="s">
        <v>1161</v>
      </c>
      <c r="E3274" s="67" t="s">
        <v>1161</v>
      </c>
      <c r="F3274" s="68" t="s">
        <v>1161</v>
      </c>
      <c r="G3274" s="121"/>
      <c r="H3274" s="69">
        <v>42828.798611111109</v>
      </c>
      <c r="I3274" s="69">
        <v>42830.704861111109</v>
      </c>
      <c r="J3274" s="64" t="s">
        <v>1680</v>
      </c>
      <c r="K3274" s="70">
        <f t="shared" si="167"/>
        <v>1.90625</v>
      </c>
      <c r="L3274" s="71">
        <f t="shared" si="168"/>
        <v>1.90625</v>
      </c>
      <c r="M3274" s="72">
        <f>NETWORKDAYS.INTL(DATE(YEAR(H3274),MONTH(I3274),DAY(H3274)),DATE(YEAR(I3274),MONTH(I3274),DAY(I3274)),1,[1]LISTAFERIADOS!$B$2:$B$194)</f>
        <v>3</v>
      </c>
      <c r="N3274" s="73" t="str">
        <f>CONCATENATE(HOUR(Tabela132[[#This Row],[DATA INICIO]]),":",MINUTE(Tabela132[[#This Row],[DATA INICIO]]))</f>
        <v>19:10</v>
      </c>
    </row>
    <row r="3275" spans="1:14" ht="51" hidden="1" x14ac:dyDescent="0.25">
      <c r="A3275" s="63" t="s">
        <v>1308</v>
      </c>
      <c r="B3275" s="64" t="s">
        <v>1670</v>
      </c>
      <c r="C3275" s="84"/>
      <c r="D3275" s="66" t="s">
        <v>1156</v>
      </c>
      <c r="E3275" s="67" t="s">
        <v>1156</v>
      </c>
      <c r="F3275" s="68" t="s">
        <v>1156</v>
      </c>
      <c r="G3275" s="121"/>
      <c r="H3275" s="69">
        <v>42830.704861111109</v>
      </c>
      <c r="I3275" s="69">
        <v>42830.738888888889</v>
      </c>
      <c r="J3275" s="64" t="s">
        <v>124</v>
      </c>
      <c r="K3275" s="70">
        <f t="shared" si="167"/>
        <v>3.4027777779556345E-2</v>
      </c>
      <c r="L3275" s="71">
        <f t="shared" si="168"/>
        <v>3.4027777779556345E-2</v>
      </c>
      <c r="M3275" s="72">
        <f>NETWORKDAYS.INTL(DATE(YEAR(H3275),MONTH(I3275),DAY(H3275)),DATE(YEAR(I3275),MONTH(I3275),DAY(I3275)),1,[1]LISTAFERIADOS!$B$2:$B$194)</f>
        <v>1</v>
      </c>
      <c r="N3275" s="73" t="str">
        <f>CONCATENATE(HOUR(Tabela132[[#This Row],[DATA INICIO]]),":",MINUTE(Tabela132[[#This Row],[DATA INICIO]]))</f>
        <v>16:55</v>
      </c>
    </row>
    <row r="3276" spans="1:14" ht="140.25" hidden="1" x14ac:dyDescent="0.25">
      <c r="A3276" s="63" t="s">
        <v>1308</v>
      </c>
      <c r="B3276" s="64" t="s">
        <v>1670</v>
      </c>
      <c r="C3276" s="84"/>
      <c r="D3276" s="66" t="s">
        <v>1165</v>
      </c>
      <c r="E3276" s="67" t="s">
        <v>1165</v>
      </c>
      <c r="F3276" s="68" t="s">
        <v>1165</v>
      </c>
      <c r="G3276" s="121"/>
      <c r="H3276" s="69">
        <v>42830.738888888889</v>
      </c>
      <c r="I3276" s="69">
        <v>42831.599305555559</v>
      </c>
      <c r="J3276" s="64" t="s">
        <v>365</v>
      </c>
      <c r="K3276" s="70">
        <f t="shared" si="167"/>
        <v>0.86041666667006211</v>
      </c>
      <c r="L3276" s="71">
        <f t="shared" si="168"/>
        <v>0.86041666667006211</v>
      </c>
      <c r="M3276" s="72">
        <f>NETWORKDAYS.INTL(DATE(YEAR(H3276),MONTH(I3276),DAY(H3276)),DATE(YEAR(I3276),MONTH(I3276),DAY(I3276)),1,[1]LISTAFERIADOS!$B$2:$B$194)</f>
        <v>2</v>
      </c>
      <c r="N3276" s="73" t="str">
        <f>CONCATENATE(HOUR(Tabela132[[#This Row],[DATA INICIO]]),":",MINUTE(Tabela132[[#This Row],[DATA INICIO]]))</f>
        <v>17:44</v>
      </c>
    </row>
    <row r="3277" spans="1:14" ht="38.25" hidden="1" x14ac:dyDescent="0.25">
      <c r="A3277" s="63" t="s">
        <v>1308</v>
      </c>
      <c r="B3277" s="64" t="s">
        <v>1670</v>
      </c>
      <c r="C3277" s="84"/>
      <c r="D3277" s="66" t="s">
        <v>1166</v>
      </c>
      <c r="E3277" s="67" t="s">
        <v>1166</v>
      </c>
      <c r="F3277" s="68" t="s">
        <v>1166</v>
      </c>
      <c r="G3277" s="121"/>
      <c r="H3277" s="69">
        <v>42831.599305555559</v>
      </c>
      <c r="I3277" s="69">
        <v>42832.54583333333</v>
      </c>
      <c r="J3277" s="64" t="s">
        <v>284</v>
      </c>
      <c r="K3277" s="70">
        <f t="shared" si="167"/>
        <v>0.9465277777708252</v>
      </c>
      <c r="L3277" s="71">
        <f t="shared" si="168"/>
        <v>0.9465277777708252</v>
      </c>
      <c r="M3277" s="72">
        <f>NETWORKDAYS.INTL(DATE(YEAR(H3277),MONTH(I3277),DAY(H3277)),DATE(YEAR(I3277),MONTH(I3277),DAY(I3277)),1,[1]LISTAFERIADOS!$B$2:$B$194)</f>
        <v>2</v>
      </c>
      <c r="N3277" s="73" t="str">
        <f>CONCATENATE(HOUR(Tabela132[[#This Row],[DATA INICIO]]),":",MINUTE(Tabela132[[#This Row],[DATA INICIO]]))</f>
        <v>14:23</v>
      </c>
    </row>
    <row r="3278" spans="1:14" ht="38.25" hidden="1" x14ac:dyDescent="0.25">
      <c r="A3278" s="63" t="s">
        <v>1308</v>
      </c>
      <c r="B3278" s="64" t="s">
        <v>1670</v>
      </c>
      <c r="C3278" s="84"/>
      <c r="D3278" s="66" t="s">
        <v>1155</v>
      </c>
      <c r="E3278" s="67" t="s">
        <v>1155</v>
      </c>
      <c r="F3278" s="68" t="s">
        <v>1155</v>
      </c>
      <c r="G3278" s="121"/>
      <c r="H3278" s="69">
        <v>42832.54583333333</v>
      </c>
      <c r="I3278" s="69">
        <v>42835.452777777777</v>
      </c>
      <c r="J3278" s="64" t="s">
        <v>98</v>
      </c>
      <c r="K3278" s="70">
        <f t="shared" si="167"/>
        <v>2.9069444444467081</v>
      </c>
      <c r="L3278" s="71">
        <f t="shared" si="168"/>
        <v>2.9069444444467081</v>
      </c>
      <c r="M3278" s="72">
        <f>NETWORKDAYS.INTL(DATE(YEAR(H3278),MONTH(I3278),DAY(H3278)),DATE(YEAR(I3278),MONTH(I3278),DAY(I3278)),1,[1]LISTAFERIADOS!$B$2:$B$194)</f>
        <v>2</v>
      </c>
      <c r="N3278" s="73" t="str">
        <f>CONCATENATE(HOUR(Tabela132[[#This Row],[DATA INICIO]]),":",MINUTE(Tabela132[[#This Row],[DATA INICIO]]))</f>
        <v>13:6</v>
      </c>
    </row>
    <row r="3279" spans="1:14" ht="38.25" hidden="1" x14ac:dyDescent="0.25">
      <c r="A3279" s="63" t="s">
        <v>1308</v>
      </c>
      <c r="B3279" s="64" t="s">
        <v>1670</v>
      </c>
      <c r="C3279" s="84"/>
      <c r="D3279" s="66" t="s">
        <v>1163</v>
      </c>
      <c r="E3279" s="67" t="s">
        <v>1163</v>
      </c>
      <c r="F3279" s="68" t="s">
        <v>1163</v>
      </c>
      <c r="G3279" s="121"/>
      <c r="H3279" s="69">
        <v>42835.452777777777</v>
      </c>
      <c r="I3279" s="69">
        <v>42836.61041666667</v>
      </c>
      <c r="J3279" s="64" t="s">
        <v>1681</v>
      </c>
      <c r="K3279" s="70">
        <f t="shared" si="167"/>
        <v>1.1576388888934162</v>
      </c>
      <c r="L3279" s="71">
        <f t="shared" si="168"/>
        <v>1.1576388888934162</v>
      </c>
      <c r="M3279" s="72">
        <f>NETWORKDAYS.INTL(DATE(YEAR(H3279),MONTH(I3279),DAY(H3279)),DATE(YEAR(I3279),MONTH(I3279),DAY(I3279)),1,[1]LISTAFERIADOS!$B$2:$B$194)</f>
        <v>2</v>
      </c>
      <c r="N3279" s="73" t="str">
        <f>CONCATENATE(HOUR(Tabela132[[#This Row],[DATA INICIO]]),":",MINUTE(Tabela132[[#This Row],[DATA INICIO]]))</f>
        <v>10:52</v>
      </c>
    </row>
    <row r="3280" spans="1:14" ht="38.25" hidden="1" x14ac:dyDescent="0.25">
      <c r="A3280" s="63" t="s">
        <v>1308</v>
      </c>
      <c r="B3280" s="64" t="s">
        <v>1670</v>
      </c>
      <c r="C3280" s="84"/>
      <c r="D3280" s="66" t="s">
        <v>1165</v>
      </c>
      <c r="E3280" s="67" t="s">
        <v>1165</v>
      </c>
      <c r="F3280" s="68" t="s">
        <v>1165</v>
      </c>
      <c r="G3280" s="121"/>
      <c r="H3280" s="69">
        <v>42836.61041666667</v>
      </c>
      <c r="I3280" s="69">
        <v>42836.652777777781</v>
      </c>
      <c r="J3280" s="64" t="s">
        <v>805</v>
      </c>
      <c r="K3280" s="70">
        <f t="shared" si="167"/>
        <v>4.2361111110949423E-2</v>
      </c>
      <c r="L3280" s="71">
        <f t="shared" si="168"/>
        <v>4.2361111110949423E-2</v>
      </c>
      <c r="M3280" s="72">
        <f>NETWORKDAYS.INTL(DATE(YEAR(H3280),MONTH(I3280),DAY(H3280)),DATE(YEAR(I3280),MONTH(I3280),DAY(I3280)),1,[1]LISTAFERIADOS!$B$2:$B$194)</f>
        <v>1</v>
      </c>
      <c r="N3280" s="73" t="str">
        <f>CONCATENATE(HOUR(Tabela132[[#This Row],[DATA INICIO]]),":",MINUTE(Tabela132[[#This Row],[DATA INICIO]]))</f>
        <v>14:39</v>
      </c>
    </row>
    <row r="3281" spans="1:14" ht="38.25" hidden="1" x14ac:dyDescent="0.25">
      <c r="A3281" s="63" t="s">
        <v>1308</v>
      </c>
      <c r="B3281" s="64" t="s">
        <v>1670</v>
      </c>
      <c r="C3281" s="84"/>
      <c r="D3281" s="66" t="s">
        <v>1163</v>
      </c>
      <c r="E3281" s="67" t="s">
        <v>1163</v>
      </c>
      <c r="F3281" s="68" t="s">
        <v>1163</v>
      </c>
      <c r="G3281" s="121"/>
      <c r="H3281" s="69">
        <v>42836.652777777781</v>
      </c>
      <c r="I3281" s="69">
        <v>42843.731249999997</v>
      </c>
      <c r="J3281" s="64" t="s">
        <v>251</v>
      </c>
      <c r="K3281" s="70">
        <f t="shared" si="167"/>
        <v>7.0784722222160781</v>
      </c>
      <c r="L3281" s="71">
        <f t="shared" si="168"/>
        <v>7.0784722222160781</v>
      </c>
      <c r="M3281" s="72">
        <f>NETWORKDAYS.INTL(DATE(YEAR(H3281),MONTH(I3281),DAY(H3281)),DATE(YEAR(I3281),MONTH(I3281),DAY(I3281)),1,[1]LISTAFERIADOS!$B$2:$B$194)</f>
        <v>3</v>
      </c>
      <c r="N3281" s="73" t="str">
        <f>CONCATENATE(HOUR(Tabela132[[#This Row],[DATA INICIO]]),":",MINUTE(Tabela132[[#This Row],[DATA INICIO]]))</f>
        <v>15:40</v>
      </c>
    </row>
    <row r="3282" spans="1:14" ht="76.5" hidden="1" x14ac:dyDescent="0.25">
      <c r="A3282" s="63" t="s">
        <v>1308</v>
      </c>
      <c r="B3282" s="64" t="s">
        <v>1670</v>
      </c>
      <c r="C3282" s="84"/>
      <c r="D3282" s="66" t="s">
        <v>1165</v>
      </c>
      <c r="E3282" s="67" t="s">
        <v>1165</v>
      </c>
      <c r="F3282" s="68" t="s">
        <v>1165</v>
      </c>
      <c r="G3282" s="121"/>
      <c r="H3282" s="69">
        <v>42843.731249999997</v>
      </c>
      <c r="I3282" s="69">
        <v>42860.647916666669</v>
      </c>
      <c r="J3282" s="64" t="s">
        <v>1682</v>
      </c>
      <c r="K3282" s="70">
        <f t="shared" si="167"/>
        <v>16.916666666671517</v>
      </c>
      <c r="L3282" s="71">
        <f t="shared" si="168"/>
        <v>16.916666666671517</v>
      </c>
      <c r="M3282" s="72">
        <f>NETWORKDAYS.INTL(DATE(YEAR(H3282),MONTH(I3282),DAY(H3282)),DATE(YEAR(I3282),MONTH(I3282),DAY(I3282)),1,[1]LISTAFERIADOS!$B$2:$B$194)</f>
        <v>-10</v>
      </c>
      <c r="N3282" s="73" t="str">
        <f>CONCATENATE(HOUR(Tabela132[[#This Row],[DATA INICIO]]),":",MINUTE(Tabela132[[#This Row],[DATA INICIO]]))</f>
        <v>17:33</v>
      </c>
    </row>
    <row r="3283" spans="1:14" ht="51" hidden="1" x14ac:dyDescent="0.25">
      <c r="A3283" s="63" t="s">
        <v>1308</v>
      </c>
      <c r="B3283" s="64" t="s">
        <v>1670</v>
      </c>
      <c r="C3283" s="84"/>
      <c r="D3283" s="66" t="s">
        <v>1166</v>
      </c>
      <c r="E3283" s="67" t="s">
        <v>1166</v>
      </c>
      <c r="F3283" s="68" t="s">
        <v>1166</v>
      </c>
      <c r="G3283" s="121"/>
      <c r="H3283" s="69">
        <v>42860.647916666669</v>
      </c>
      <c r="I3283" s="69">
        <v>42864.541666666664</v>
      </c>
      <c r="J3283" s="64" t="s">
        <v>440</v>
      </c>
      <c r="K3283" s="70">
        <f t="shared" si="167"/>
        <v>3.8937499999956344</v>
      </c>
      <c r="L3283" s="71">
        <f t="shared" si="168"/>
        <v>3.8937499999956344</v>
      </c>
      <c r="M3283" s="72">
        <f>NETWORKDAYS.INTL(DATE(YEAR(H3283),MONTH(I3283),DAY(H3283)),DATE(YEAR(I3283),MONTH(I3283),DAY(I3283)),1,[1]LISTAFERIADOS!$B$2:$B$194)</f>
        <v>3</v>
      </c>
      <c r="N3283" s="73" t="str">
        <f>CONCATENATE(HOUR(Tabela132[[#This Row],[DATA INICIO]]),":",MINUTE(Tabela132[[#This Row],[DATA INICIO]]))</f>
        <v>15:33</v>
      </c>
    </row>
    <row r="3284" spans="1:14" ht="38.25" hidden="1" x14ac:dyDescent="0.25">
      <c r="A3284" s="63" t="s">
        <v>1308</v>
      </c>
      <c r="B3284" s="64" t="s">
        <v>1670</v>
      </c>
      <c r="C3284" s="84"/>
      <c r="D3284" s="66" t="s">
        <v>1155</v>
      </c>
      <c r="E3284" s="67" t="s">
        <v>1155</v>
      </c>
      <c r="F3284" s="68" t="s">
        <v>1155</v>
      </c>
      <c r="G3284" s="121"/>
      <c r="H3284" s="69">
        <v>42864.541666666664</v>
      </c>
      <c r="I3284" s="69">
        <v>42865.748611111114</v>
      </c>
      <c r="J3284" s="64" t="s">
        <v>98</v>
      </c>
      <c r="K3284" s="70">
        <f t="shared" si="167"/>
        <v>1.2069444444496185</v>
      </c>
      <c r="L3284" s="71">
        <f t="shared" si="168"/>
        <v>1.2069444444496185</v>
      </c>
      <c r="M3284" s="72">
        <f>NETWORKDAYS.INTL(DATE(YEAR(H3284),MONTH(I3284),DAY(H3284)),DATE(YEAR(I3284),MONTH(I3284),DAY(I3284)),1,[1]LISTAFERIADOS!$B$2:$B$194)</f>
        <v>2</v>
      </c>
      <c r="N3284" s="73" t="str">
        <f>CONCATENATE(HOUR(Tabela132[[#This Row],[DATA INICIO]]),":",MINUTE(Tabela132[[#This Row],[DATA INICIO]]))</f>
        <v>13:0</v>
      </c>
    </row>
    <row r="3285" spans="1:14" ht="38.25" hidden="1" x14ac:dyDescent="0.25">
      <c r="A3285" s="63" t="s">
        <v>1308</v>
      </c>
      <c r="B3285" s="64" t="s">
        <v>1670</v>
      </c>
      <c r="C3285" s="84"/>
      <c r="D3285" s="66" t="s">
        <v>1156</v>
      </c>
      <c r="E3285" s="67" t="s">
        <v>1156</v>
      </c>
      <c r="F3285" s="68" t="s">
        <v>1156</v>
      </c>
      <c r="G3285" s="121"/>
      <c r="H3285" s="69">
        <v>42865.748611111114</v>
      </c>
      <c r="I3285" s="69">
        <v>42866.661805555559</v>
      </c>
      <c r="J3285" s="64" t="s">
        <v>1683</v>
      </c>
      <c r="K3285" s="70">
        <f t="shared" si="167"/>
        <v>0.91319444444525288</v>
      </c>
      <c r="L3285" s="71">
        <f t="shared" si="168"/>
        <v>0.91319444444525288</v>
      </c>
      <c r="M3285" s="72">
        <f>NETWORKDAYS.INTL(DATE(YEAR(H3285),MONTH(I3285),DAY(H3285)),DATE(YEAR(I3285),MONTH(I3285),DAY(I3285)),1,[1]LISTAFERIADOS!$B$2:$B$194)</f>
        <v>2</v>
      </c>
      <c r="N3285" s="73" t="str">
        <f>CONCATENATE(HOUR(Tabela132[[#This Row],[DATA INICIO]]),":",MINUTE(Tabela132[[#This Row],[DATA INICIO]]))</f>
        <v>17:58</v>
      </c>
    </row>
    <row r="3286" spans="1:14" ht="76.5" hidden="1" x14ac:dyDescent="0.25">
      <c r="A3286" s="63" t="s">
        <v>1308</v>
      </c>
      <c r="B3286" s="64" t="s">
        <v>1670</v>
      </c>
      <c r="C3286" s="84"/>
      <c r="D3286" s="66" t="s">
        <v>1154</v>
      </c>
      <c r="E3286" s="67" t="s">
        <v>1154</v>
      </c>
      <c r="F3286" s="12" t="s">
        <v>115</v>
      </c>
      <c r="G3286" s="121"/>
      <c r="H3286" s="69">
        <v>42866.661805555559</v>
      </c>
      <c r="I3286" s="69">
        <v>42867.729861111111</v>
      </c>
      <c r="J3286" s="64" t="s">
        <v>1684</v>
      </c>
      <c r="K3286" s="70">
        <f t="shared" si="167"/>
        <v>1.0680555555518367</v>
      </c>
      <c r="L3286" s="71">
        <f t="shared" si="168"/>
        <v>1.0680555555518367</v>
      </c>
      <c r="M3286" s="72">
        <f>NETWORKDAYS.INTL(DATE(YEAR(H3286),MONTH(I3286),DAY(H3286)),DATE(YEAR(I3286),MONTH(I3286),DAY(I3286)),1,[1]LISTAFERIADOS!$B$2:$B$194)</f>
        <v>2</v>
      </c>
      <c r="N3286" s="73" t="str">
        <f>CONCATENATE(HOUR(Tabela132[[#This Row],[DATA INICIO]]),":",MINUTE(Tabela132[[#This Row],[DATA INICIO]]))</f>
        <v>15:53</v>
      </c>
    </row>
    <row r="3287" spans="1:14" ht="153" hidden="1" x14ac:dyDescent="0.25">
      <c r="A3287" s="63" t="s">
        <v>1308</v>
      </c>
      <c r="B3287" s="64" t="s">
        <v>1670</v>
      </c>
      <c r="C3287" s="84"/>
      <c r="D3287" s="66" t="s">
        <v>1230</v>
      </c>
      <c r="E3287" s="67" t="s">
        <v>1230</v>
      </c>
      <c r="F3287" s="12" t="s">
        <v>112</v>
      </c>
      <c r="G3287" s="121"/>
      <c r="H3287" s="69">
        <v>42867.729861111111</v>
      </c>
      <c r="I3287" s="69">
        <v>42867.768055555556</v>
      </c>
      <c r="J3287" s="64" t="s">
        <v>1685</v>
      </c>
      <c r="K3287" s="70">
        <f t="shared" si="167"/>
        <v>3.8194444445252884E-2</v>
      </c>
      <c r="L3287" s="71">
        <f t="shared" si="168"/>
        <v>3.8194444445252884E-2</v>
      </c>
      <c r="M3287" s="72">
        <f>NETWORKDAYS.INTL(DATE(YEAR(H3287),MONTH(I3287),DAY(H3287)),DATE(YEAR(I3287),MONTH(I3287),DAY(I3287)),1,[1]LISTAFERIADOS!$B$2:$B$194)</f>
        <v>1</v>
      </c>
      <c r="N3287" s="73" t="str">
        <f>CONCATENATE(HOUR(Tabela132[[#This Row],[DATA INICIO]]),":",MINUTE(Tabela132[[#This Row],[DATA INICIO]]))</f>
        <v>17:31</v>
      </c>
    </row>
    <row r="3288" spans="1:14" ht="63.75" x14ac:dyDescent="0.25">
      <c r="A3288" s="63" t="s">
        <v>1308</v>
      </c>
      <c r="B3288" s="64" t="s">
        <v>1670</v>
      </c>
      <c r="C3288" s="84"/>
      <c r="D3288" s="66" t="s">
        <v>1686</v>
      </c>
      <c r="E3288" s="67" t="s">
        <v>1686</v>
      </c>
      <c r="F3288" s="12" t="s">
        <v>847</v>
      </c>
      <c r="G3288" s="121"/>
      <c r="H3288" s="69">
        <v>42867.768055555556</v>
      </c>
      <c r="I3288" s="69">
        <v>42893.7</v>
      </c>
      <c r="J3288" s="64" t="s">
        <v>1687</v>
      </c>
      <c r="K3288" s="70">
        <f t="shared" ref="K3288:K3319" si="169">IF(OR(H3288="-",I3288="-"),0,I3288-H3288)</f>
        <v>25.931944444440887</v>
      </c>
      <c r="L3288" s="71">
        <f t="shared" ref="L3288:L3319" si="170">K3288</f>
        <v>25.931944444440887</v>
      </c>
      <c r="M3288" s="72">
        <f>NETWORKDAYS.INTL(DATE(YEAR(H3288),MONTH(I3288),DAY(H3288)),DATE(YEAR(I3288),MONTH(I3288),DAY(I3288)),1,[1]LISTAFERIADOS!$B$2:$B$194)</f>
        <v>-4</v>
      </c>
      <c r="N3288" s="73" t="str">
        <f>CONCATENATE(HOUR(Tabela132[[#This Row],[DATA INICIO]]),":",MINUTE(Tabela132[[#This Row],[DATA INICIO]]))</f>
        <v>18:26</v>
      </c>
    </row>
    <row r="3289" spans="1:14" ht="38.25" hidden="1" x14ac:dyDescent="0.25">
      <c r="A3289" s="63" t="s">
        <v>1308</v>
      </c>
      <c r="B3289" s="64" t="s">
        <v>1670</v>
      </c>
      <c r="C3289" s="84"/>
      <c r="D3289" s="66" t="s">
        <v>1230</v>
      </c>
      <c r="E3289" s="67" t="s">
        <v>1230</v>
      </c>
      <c r="F3289" s="12" t="s">
        <v>112</v>
      </c>
      <c r="G3289" s="121"/>
      <c r="H3289" s="69">
        <v>42893.7</v>
      </c>
      <c r="I3289" s="69">
        <v>42899.506249999999</v>
      </c>
      <c r="J3289" s="64" t="s">
        <v>98</v>
      </c>
      <c r="K3289" s="70">
        <f t="shared" si="169"/>
        <v>5.8062500000014552</v>
      </c>
      <c r="L3289" s="71">
        <f t="shared" si="170"/>
        <v>5.8062500000014552</v>
      </c>
      <c r="M3289" s="72">
        <f>NETWORKDAYS.INTL(DATE(YEAR(H3289),MONTH(I3289),DAY(H3289)),DATE(YEAR(I3289),MONTH(I3289),DAY(I3289)),1,[1]LISTAFERIADOS!$B$2:$B$194)</f>
        <v>5</v>
      </c>
      <c r="N3289" s="73" t="str">
        <f>CONCATENATE(HOUR(Tabela132[[#This Row],[DATA INICIO]]),":",MINUTE(Tabela132[[#This Row],[DATA INICIO]]))</f>
        <v>16:48</v>
      </c>
    </row>
    <row r="3290" spans="1:14" ht="89.25" hidden="1" x14ac:dyDescent="0.25">
      <c r="A3290" s="63" t="s">
        <v>1308</v>
      </c>
      <c r="B3290" s="64" t="s">
        <v>1670</v>
      </c>
      <c r="C3290" s="84"/>
      <c r="D3290" s="66" t="s">
        <v>1154</v>
      </c>
      <c r="E3290" s="67" t="s">
        <v>1154</v>
      </c>
      <c r="F3290" s="12" t="s">
        <v>115</v>
      </c>
      <c r="G3290" s="121"/>
      <c r="H3290" s="69">
        <v>42899.506249999999</v>
      </c>
      <c r="I3290" s="69">
        <v>42900.546527777777</v>
      </c>
      <c r="J3290" s="64" t="s">
        <v>1688</v>
      </c>
      <c r="K3290" s="70">
        <f t="shared" si="169"/>
        <v>1.0402777777781012</v>
      </c>
      <c r="L3290" s="71">
        <f t="shared" si="170"/>
        <v>1.0402777777781012</v>
      </c>
      <c r="M3290" s="72">
        <f>NETWORKDAYS.INTL(DATE(YEAR(H3290),MONTH(I3290),DAY(H3290)),DATE(YEAR(I3290),MONTH(I3290),DAY(I3290)),1,[1]LISTAFERIADOS!$B$2:$B$194)</f>
        <v>2</v>
      </c>
      <c r="N3290" s="73" t="str">
        <f>CONCATENATE(HOUR(Tabela132[[#This Row],[DATA INICIO]]),":",MINUTE(Tabela132[[#This Row],[DATA INICIO]]))</f>
        <v>12:9</v>
      </c>
    </row>
    <row r="3291" spans="1:14" ht="89.25" hidden="1" x14ac:dyDescent="0.25">
      <c r="A3291" s="63" t="s">
        <v>1308</v>
      </c>
      <c r="B3291" s="64" t="s">
        <v>1670</v>
      </c>
      <c r="C3291" s="84"/>
      <c r="D3291" s="66" t="s">
        <v>1157</v>
      </c>
      <c r="E3291" s="67" t="s">
        <v>1157</v>
      </c>
      <c r="F3291" s="68" t="s">
        <v>1157</v>
      </c>
      <c r="G3291" s="121"/>
      <c r="H3291" s="69">
        <v>42900.546527777777</v>
      </c>
      <c r="I3291" s="69">
        <v>42900.601388888892</v>
      </c>
      <c r="J3291" s="64" t="s">
        <v>1689</v>
      </c>
      <c r="K3291" s="70">
        <f t="shared" si="169"/>
        <v>5.4861111115314998E-2</v>
      </c>
      <c r="L3291" s="71">
        <f t="shared" si="170"/>
        <v>5.4861111115314998E-2</v>
      </c>
      <c r="M3291" s="72">
        <f>NETWORKDAYS.INTL(DATE(YEAR(H3291),MONTH(I3291),DAY(H3291)),DATE(YEAR(I3291),MONTH(I3291),DAY(I3291)),1,[1]LISTAFERIADOS!$B$2:$B$194)</f>
        <v>1</v>
      </c>
      <c r="N3291" s="73" t="str">
        <f>CONCATENATE(HOUR(Tabela132[[#This Row],[DATA INICIO]]),":",MINUTE(Tabela132[[#This Row],[DATA INICIO]]))</f>
        <v>13:7</v>
      </c>
    </row>
    <row r="3292" spans="1:14" ht="63.75" hidden="1" x14ac:dyDescent="0.25">
      <c r="A3292" s="63" t="s">
        <v>1308</v>
      </c>
      <c r="B3292" s="64" t="s">
        <v>1670</v>
      </c>
      <c r="C3292" s="84"/>
      <c r="D3292" s="66" t="s">
        <v>1167</v>
      </c>
      <c r="E3292" s="67" t="s">
        <v>1167</v>
      </c>
      <c r="F3292" s="68" t="s">
        <v>1167</v>
      </c>
      <c r="G3292" s="121"/>
      <c r="H3292" s="69">
        <v>42900.601388888892</v>
      </c>
      <c r="I3292" s="69">
        <v>42900.613194444442</v>
      </c>
      <c r="J3292" s="64" t="s">
        <v>158</v>
      </c>
      <c r="K3292" s="70">
        <f t="shared" si="169"/>
        <v>1.1805555550381541E-2</v>
      </c>
      <c r="L3292" s="71">
        <f t="shared" si="170"/>
        <v>1.1805555550381541E-2</v>
      </c>
      <c r="M3292" s="72">
        <f>NETWORKDAYS.INTL(DATE(YEAR(H3292),MONTH(I3292),DAY(H3292)),DATE(YEAR(I3292),MONTH(I3292),DAY(I3292)),1,[1]LISTAFERIADOS!$B$2:$B$194)</f>
        <v>1</v>
      </c>
      <c r="N3292" s="73" t="str">
        <f>CONCATENATE(HOUR(Tabela132[[#This Row],[DATA INICIO]]),":",MINUTE(Tabela132[[#This Row],[DATA INICIO]]))</f>
        <v>14:26</v>
      </c>
    </row>
    <row r="3293" spans="1:14" ht="51" hidden="1" x14ac:dyDescent="0.25">
      <c r="A3293" s="63" t="s">
        <v>1308</v>
      </c>
      <c r="B3293" s="64" t="s">
        <v>1670</v>
      </c>
      <c r="C3293" s="84"/>
      <c r="D3293" s="66" t="s">
        <v>1159</v>
      </c>
      <c r="E3293" s="67" t="s">
        <v>1159</v>
      </c>
      <c r="F3293" s="68" t="s">
        <v>1159</v>
      </c>
      <c r="G3293" s="121"/>
      <c r="H3293" s="69">
        <v>42900.613194444442</v>
      </c>
      <c r="I3293" s="69">
        <v>42900.65625</v>
      </c>
      <c r="J3293" s="64" t="s">
        <v>46</v>
      </c>
      <c r="K3293" s="70">
        <f t="shared" si="169"/>
        <v>4.3055555557657499E-2</v>
      </c>
      <c r="L3293" s="71">
        <f t="shared" si="170"/>
        <v>4.3055555557657499E-2</v>
      </c>
      <c r="M3293" s="72">
        <f>NETWORKDAYS.INTL(DATE(YEAR(H3293),MONTH(I3293),DAY(H3293)),DATE(YEAR(I3293),MONTH(I3293),DAY(I3293)),1,[1]LISTAFERIADOS!$B$2:$B$194)</f>
        <v>1</v>
      </c>
      <c r="N3293" s="73" t="str">
        <f>CONCATENATE(HOUR(Tabela132[[#This Row],[DATA INICIO]]),":",MINUTE(Tabela132[[#This Row],[DATA INICIO]]))</f>
        <v>14:43</v>
      </c>
    </row>
    <row r="3294" spans="1:14" ht="127.5" hidden="1" x14ac:dyDescent="0.25">
      <c r="A3294" s="63" t="s">
        <v>1308</v>
      </c>
      <c r="B3294" s="64" t="s">
        <v>1670</v>
      </c>
      <c r="C3294" s="84"/>
      <c r="D3294" s="66" t="s">
        <v>1161</v>
      </c>
      <c r="E3294" s="67" t="s">
        <v>1161</v>
      </c>
      <c r="F3294" s="68" t="s">
        <v>1161</v>
      </c>
      <c r="G3294" s="121"/>
      <c r="H3294" s="69">
        <v>42900.65625</v>
      </c>
      <c r="I3294" s="69">
        <v>42905.7</v>
      </c>
      <c r="J3294" s="64" t="s">
        <v>160</v>
      </c>
      <c r="K3294" s="70">
        <f t="shared" si="169"/>
        <v>5.0437499999970896</v>
      </c>
      <c r="L3294" s="71">
        <f t="shared" si="170"/>
        <v>5.0437499999970896</v>
      </c>
      <c r="M3294" s="72">
        <f>NETWORKDAYS.INTL(DATE(YEAR(H3294),MONTH(I3294),DAY(H3294)),DATE(YEAR(I3294),MONTH(I3294),DAY(I3294)),1,[1]LISTAFERIADOS!$B$2:$B$194)</f>
        <v>3</v>
      </c>
      <c r="N3294" s="73" t="str">
        <f>CONCATENATE(HOUR(Tabela132[[#This Row],[DATA INICIO]]),":",MINUTE(Tabela132[[#This Row],[DATA INICIO]]))</f>
        <v>15:45</v>
      </c>
    </row>
    <row r="3295" spans="1:14" ht="63.75" hidden="1" x14ac:dyDescent="0.25">
      <c r="A3295" s="63" t="s">
        <v>1308</v>
      </c>
      <c r="B3295" s="64" t="s">
        <v>1670</v>
      </c>
      <c r="C3295" s="84"/>
      <c r="D3295" s="66" t="s">
        <v>1162</v>
      </c>
      <c r="E3295" s="67" t="s">
        <v>1162</v>
      </c>
      <c r="F3295" s="68" t="s">
        <v>1162</v>
      </c>
      <c r="G3295" s="121"/>
      <c r="H3295" s="69">
        <v>42905.7</v>
      </c>
      <c r="I3295" s="69">
        <v>42907.59097222222</v>
      </c>
      <c r="J3295" s="64" t="s">
        <v>408</v>
      </c>
      <c r="K3295" s="70">
        <f t="shared" si="169"/>
        <v>1.890972222223354</v>
      </c>
      <c r="L3295" s="71">
        <f t="shared" si="170"/>
        <v>1.890972222223354</v>
      </c>
      <c r="M3295" s="72">
        <f>NETWORKDAYS.INTL(DATE(YEAR(H3295),MONTH(I3295),DAY(H3295)),DATE(YEAR(I3295),MONTH(I3295),DAY(I3295)),1,[1]LISTAFERIADOS!$B$2:$B$194)</f>
        <v>3</v>
      </c>
      <c r="N3295" s="73" t="str">
        <f>CONCATENATE(HOUR(Tabela132[[#This Row],[DATA INICIO]]),":",MINUTE(Tabela132[[#This Row],[DATA INICIO]]))</f>
        <v>16:48</v>
      </c>
    </row>
    <row r="3296" spans="1:14" ht="38.25" hidden="1" x14ac:dyDescent="0.25">
      <c r="A3296" s="63" t="s">
        <v>1308</v>
      </c>
      <c r="B3296" s="64" t="s">
        <v>1670</v>
      </c>
      <c r="C3296" s="84"/>
      <c r="D3296" s="66" t="s">
        <v>1161</v>
      </c>
      <c r="E3296" s="67" t="s">
        <v>1161</v>
      </c>
      <c r="F3296" s="68" t="s">
        <v>1161</v>
      </c>
      <c r="G3296" s="121"/>
      <c r="H3296" s="69">
        <v>42907.59097222222</v>
      </c>
      <c r="I3296" s="69">
        <v>42909.703472222223</v>
      </c>
      <c r="J3296" s="64" t="s">
        <v>546</v>
      </c>
      <c r="K3296" s="70">
        <f t="shared" si="169"/>
        <v>2.1125000000029104</v>
      </c>
      <c r="L3296" s="71">
        <f t="shared" si="170"/>
        <v>2.1125000000029104</v>
      </c>
      <c r="M3296" s="72">
        <f>NETWORKDAYS.INTL(DATE(YEAR(H3296),MONTH(I3296),DAY(H3296)),DATE(YEAR(I3296),MONTH(I3296),DAY(I3296)),1,[1]LISTAFERIADOS!$B$2:$B$194)</f>
        <v>3</v>
      </c>
      <c r="N3296" s="73" t="str">
        <f>CONCATENATE(HOUR(Tabela132[[#This Row],[DATA INICIO]]),":",MINUTE(Tabela132[[#This Row],[DATA INICIO]]))</f>
        <v>14:11</v>
      </c>
    </row>
    <row r="3297" spans="1:14" ht="76.5" hidden="1" x14ac:dyDescent="0.25">
      <c r="A3297" s="63" t="s">
        <v>1308</v>
      </c>
      <c r="B3297" s="64" t="s">
        <v>1670</v>
      </c>
      <c r="C3297" s="84"/>
      <c r="D3297" s="66" t="s">
        <v>1162</v>
      </c>
      <c r="E3297" s="67" t="s">
        <v>1162</v>
      </c>
      <c r="F3297" s="68" t="s">
        <v>1162</v>
      </c>
      <c r="G3297" s="121"/>
      <c r="H3297" s="69">
        <v>42909.703472222223</v>
      </c>
      <c r="I3297" s="69">
        <v>42912.624305555553</v>
      </c>
      <c r="J3297" s="64" t="s">
        <v>1690</v>
      </c>
      <c r="K3297" s="70">
        <f t="shared" si="169"/>
        <v>2.9208333333299379</v>
      </c>
      <c r="L3297" s="71">
        <f t="shared" si="170"/>
        <v>2.9208333333299379</v>
      </c>
      <c r="M3297" s="72">
        <f>NETWORKDAYS.INTL(DATE(YEAR(H3297),MONTH(I3297),DAY(H3297)),DATE(YEAR(I3297),MONTH(I3297),DAY(I3297)),1,[1]LISTAFERIADOS!$B$2:$B$194)</f>
        <v>2</v>
      </c>
      <c r="N3297" s="73" t="str">
        <f>CONCATENATE(HOUR(Tabela132[[#This Row],[DATA INICIO]]),":",MINUTE(Tabela132[[#This Row],[DATA INICIO]]))</f>
        <v>16:53</v>
      </c>
    </row>
    <row r="3298" spans="1:14" ht="89.25" hidden="1" x14ac:dyDescent="0.25">
      <c r="A3298" s="63" t="s">
        <v>1308</v>
      </c>
      <c r="B3298" s="64" t="s">
        <v>1670</v>
      </c>
      <c r="C3298" s="84"/>
      <c r="D3298" s="66" t="s">
        <v>1161</v>
      </c>
      <c r="E3298" s="67" t="s">
        <v>1161</v>
      </c>
      <c r="F3298" s="68" t="s">
        <v>1161</v>
      </c>
      <c r="G3298" s="121"/>
      <c r="H3298" s="69">
        <v>42912.624305555553</v>
      </c>
      <c r="I3298" s="69">
        <v>42912.788888888892</v>
      </c>
      <c r="J3298" s="64" t="s">
        <v>1691</v>
      </c>
      <c r="K3298" s="70">
        <f t="shared" si="169"/>
        <v>0.16458333333866904</v>
      </c>
      <c r="L3298" s="71">
        <f t="shared" si="170"/>
        <v>0.16458333333866904</v>
      </c>
      <c r="M3298" s="72">
        <f>NETWORKDAYS.INTL(DATE(YEAR(H3298),MONTH(I3298),DAY(H3298)),DATE(YEAR(I3298),MONTH(I3298),DAY(I3298)),1,[1]LISTAFERIADOS!$B$2:$B$194)</f>
        <v>1</v>
      </c>
      <c r="N3298" s="73" t="str">
        <f>CONCATENATE(HOUR(Tabela132[[#This Row],[DATA INICIO]]),":",MINUTE(Tabela132[[#This Row],[DATA INICIO]]))</f>
        <v>14:59</v>
      </c>
    </row>
    <row r="3299" spans="1:14" ht="51" hidden="1" x14ac:dyDescent="0.25">
      <c r="A3299" s="63" t="s">
        <v>1308</v>
      </c>
      <c r="B3299" s="64" t="s">
        <v>1670</v>
      </c>
      <c r="C3299" s="84"/>
      <c r="D3299" s="66" t="s">
        <v>1156</v>
      </c>
      <c r="E3299" s="67" t="s">
        <v>1156</v>
      </c>
      <c r="F3299" s="68" t="s">
        <v>1156</v>
      </c>
      <c r="G3299" s="121"/>
      <c r="H3299" s="69">
        <v>42912.788888888892</v>
      </c>
      <c r="I3299" s="69">
        <v>42912.806250000001</v>
      </c>
      <c r="J3299" s="64" t="s">
        <v>1392</v>
      </c>
      <c r="K3299" s="70">
        <f t="shared" si="169"/>
        <v>1.7361111109494232E-2</v>
      </c>
      <c r="L3299" s="71">
        <f t="shared" si="170"/>
        <v>1.7361111109494232E-2</v>
      </c>
      <c r="M3299" s="72">
        <f>NETWORKDAYS.INTL(DATE(YEAR(H3299),MONTH(I3299),DAY(H3299)),DATE(YEAR(I3299),MONTH(I3299),DAY(I3299)),1,[1]LISTAFERIADOS!$B$2:$B$194)</f>
        <v>1</v>
      </c>
      <c r="N3299" s="73" t="str">
        <f>CONCATENATE(HOUR(Tabela132[[#This Row],[DATA INICIO]]),":",MINUTE(Tabela132[[#This Row],[DATA INICIO]]))</f>
        <v>18:56</v>
      </c>
    </row>
    <row r="3300" spans="1:14" ht="76.5" hidden="1" x14ac:dyDescent="0.25">
      <c r="A3300" s="63" t="s">
        <v>1308</v>
      </c>
      <c r="B3300" s="64" t="s">
        <v>1670</v>
      </c>
      <c r="C3300" s="84"/>
      <c r="D3300" s="66" t="s">
        <v>1157</v>
      </c>
      <c r="E3300" s="67" t="s">
        <v>1157</v>
      </c>
      <c r="F3300" s="68" t="s">
        <v>1157</v>
      </c>
      <c r="G3300" s="121"/>
      <c r="H3300" s="69">
        <v>42912.806250000001</v>
      </c>
      <c r="I3300" s="69">
        <v>42913.603472222225</v>
      </c>
      <c r="J3300" s="64" t="s">
        <v>1509</v>
      </c>
      <c r="K3300" s="70">
        <f t="shared" si="169"/>
        <v>0.79722222222335404</v>
      </c>
      <c r="L3300" s="71">
        <f t="shared" si="170"/>
        <v>0.79722222222335404</v>
      </c>
      <c r="M3300" s="72">
        <f>NETWORKDAYS.INTL(DATE(YEAR(H3300),MONTH(I3300),DAY(H3300)),DATE(YEAR(I3300),MONTH(I3300),DAY(I3300)),1,[1]LISTAFERIADOS!$B$2:$B$194)</f>
        <v>2</v>
      </c>
      <c r="N3300" s="73" t="str">
        <f>CONCATENATE(HOUR(Tabela132[[#This Row],[DATA INICIO]]),":",MINUTE(Tabela132[[#This Row],[DATA INICIO]]))</f>
        <v>19:21</v>
      </c>
    </row>
    <row r="3301" spans="1:14" ht="51" hidden="1" x14ac:dyDescent="0.25">
      <c r="A3301" s="63" t="s">
        <v>1308</v>
      </c>
      <c r="B3301" s="64" t="s">
        <v>1670</v>
      </c>
      <c r="C3301" s="84"/>
      <c r="D3301" s="66" t="s">
        <v>1167</v>
      </c>
      <c r="E3301" s="67" t="s">
        <v>1167</v>
      </c>
      <c r="F3301" s="68" t="s">
        <v>1167</v>
      </c>
      <c r="G3301" s="121"/>
      <c r="H3301" s="69">
        <v>42913.603472222225</v>
      </c>
      <c r="I3301" s="69">
        <v>42913.643055555556</v>
      </c>
      <c r="J3301" s="64" t="s">
        <v>1692</v>
      </c>
      <c r="K3301" s="70">
        <f t="shared" si="169"/>
        <v>3.9583333331393078E-2</v>
      </c>
      <c r="L3301" s="71">
        <f t="shared" si="170"/>
        <v>3.9583333331393078E-2</v>
      </c>
      <c r="M3301" s="72">
        <f>NETWORKDAYS.INTL(DATE(YEAR(H3301),MONTH(I3301),DAY(H3301)),DATE(YEAR(I3301),MONTH(I3301),DAY(I3301)),1,[1]LISTAFERIADOS!$B$2:$B$194)</f>
        <v>1</v>
      </c>
      <c r="N3301" s="73" t="str">
        <f>CONCATENATE(HOUR(Tabela132[[#This Row],[DATA INICIO]]),":",MINUTE(Tabela132[[#This Row],[DATA INICIO]]))</f>
        <v>14:29</v>
      </c>
    </row>
    <row r="3302" spans="1:14" ht="51" hidden="1" x14ac:dyDescent="0.25">
      <c r="A3302" s="63" t="s">
        <v>1308</v>
      </c>
      <c r="B3302" s="64" t="s">
        <v>1670</v>
      </c>
      <c r="C3302" s="84"/>
      <c r="D3302" s="66" t="s">
        <v>1159</v>
      </c>
      <c r="E3302" s="67" t="s">
        <v>1159</v>
      </c>
      <c r="F3302" s="68" t="s">
        <v>1159</v>
      </c>
      <c r="G3302" s="121"/>
      <c r="H3302" s="69">
        <v>42913.643055555556</v>
      </c>
      <c r="I3302" s="69">
        <v>42913.686111111114</v>
      </c>
      <c r="J3302" s="64" t="s">
        <v>46</v>
      </c>
      <c r="K3302" s="70">
        <f t="shared" si="169"/>
        <v>4.3055555557657499E-2</v>
      </c>
      <c r="L3302" s="71">
        <f t="shared" si="170"/>
        <v>4.3055555557657499E-2</v>
      </c>
      <c r="M3302" s="72">
        <f>NETWORKDAYS.INTL(DATE(YEAR(H3302),MONTH(I3302),DAY(H3302)),DATE(YEAR(I3302),MONTH(I3302),DAY(I3302)),1,[1]LISTAFERIADOS!$B$2:$B$194)</f>
        <v>1</v>
      </c>
      <c r="N3302" s="73" t="str">
        <f>CONCATENATE(HOUR(Tabela132[[#This Row],[DATA INICIO]]),":",MINUTE(Tabela132[[#This Row],[DATA INICIO]]))</f>
        <v>15:26</v>
      </c>
    </row>
    <row r="3303" spans="1:14" ht="127.5" hidden="1" x14ac:dyDescent="0.25">
      <c r="A3303" s="63" t="s">
        <v>1308</v>
      </c>
      <c r="B3303" s="64" t="s">
        <v>1670</v>
      </c>
      <c r="C3303" s="84"/>
      <c r="D3303" s="66" t="s">
        <v>1161</v>
      </c>
      <c r="E3303" s="67" t="s">
        <v>1161</v>
      </c>
      <c r="F3303" s="68" t="s">
        <v>1161</v>
      </c>
      <c r="G3303" s="121"/>
      <c r="H3303" s="69">
        <v>42913.686111111114</v>
      </c>
      <c r="I3303" s="69">
        <v>42913.806944444441</v>
      </c>
      <c r="J3303" s="64" t="s">
        <v>160</v>
      </c>
      <c r="K3303" s="70">
        <f t="shared" si="169"/>
        <v>0.1208333333270275</v>
      </c>
      <c r="L3303" s="71">
        <f t="shared" si="170"/>
        <v>0.1208333333270275</v>
      </c>
      <c r="M3303" s="72">
        <f>NETWORKDAYS.INTL(DATE(YEAR(H3303),MONTH(I3303),DAY(H3303)),DATE(YEAR(I3303),MONTH(I3303),DAY(I3303)),1,[1]LISTAFERIADOS!$B$2:$B$194)</f>
        <v>1</v>
      </c>
      <c r="N3303" s="73" t="str">
        <f>CONCATENATE(HOUR(Tabela132[[#This Row],[DATA INICIO]]),":",MINUTE(Tabela132[[#This Row],[DATA INICIO]]))</f>
        <v>16:28</v>
      </c>
    </row>
    <row r="3304" spans="1:14" ht="63.75" hidden="1" x14ac:dyDescent="0.25">
      <c r="A3304" s="63" t="s">
        <v>1308</v>
      </c>
      <c r="B3304" s="64" t="s">
        <v>1670</v>
      </c>
      <c r="C3304" s="84"/>
      <c r="D3304" s="66" t="s">
        <v>1163</v>
      </c>
      <c r="E3304" s="67" t="s">
        <v>1163</v>
      </c>
      <c r="F3304" s="68" t="s">
        <v>1163</v>
      </c>
      <c r="G3304" s="121"/>
      <c r="H3304" s="69">
        <v>42913.806944444441</v>
      </c>
      <c r="I3304" s="69">
        <v>42914.554166666669</v>
      </c>
      <c r="J3304" s="64" t="s">
        <v>1025</v>
      </c>
      <c r="K3304" s="70">
        <f t="shared" si="169"/>
        <v>0.74722222222771961</v>
      </c>
      <c r="L3304" s="71">
        <f t="shared" si="170"/>
        <v>0.74722222222771961</v>
      </c>
      <c r="M3304" s="72">
        <f>NETWORKDAYS.INTL(DATE(YEAR(H3304),MONTH(I3304),DAY(H3304)),DATE(YEAR(I3304),MONTH(I3304),DAY(I3304)),1,[1]LISTAFERIADOS!$B$2:$B$194)</f>
        <v>2</v>
      </c>
      <c r="N3304" s="73" t="str">
        <f>CONCATENATE(HOUR(Tabela132[[#This Row],[DATA INICIO]]),":",MINUTE(Tabela132[[#This Row],[DATA INICIO]]))</f>
        <v>19:22</v>
      </c>
    </row>
    <row r="3305" spans="1:14" ht="63.75" hidden="1" x14ac:dyDescent="0.25">
      <c r="A3305" s="63" t="s">
        <v>1308</v>
      </c>
      <c r="B3305" s="64" t="s">
        <v>1670</v>
      </c>
      <c r="C3305" s="84"/>
      <c r="D3305" s="66" t="s">
        <v>1164</v>
      </c>
      <c r="E3305" s="67" t="s">
        <v>1164</v>
      </c>
      <c r="F3305" s="68" t="s">
        <v>1164</v>
      </c>
      <c r="G3305" s="121"/>
      <c r="H3305" s="69">
        <v>42914.554166666669</v>
      </c>
      <c r="I3305" s="69">
        <v>42914.565972222219</v>
      </c>
      <c r="J3305" s="64" t="s">
        <v>1693</v>
      </c>
      <c r="K3305" s="70">
        <f t="shared" si="169"/>
        <v>1.1805555550381541E-2</v>
      </c>
      <c r="L3305" s="71">
        <f t="shared" si="170"/>
        <v>1.1805555550381541E-2</v>
      </c>
      <c r="M3305" s="72">
        <f>NETWORKDAYS.INTL(DATE(YEAR(H3305),MONTH(I3305),DAY(H3305)),DATE(YEAR(I3305),MONTH(I3305),DAY(I3305)),1,[1]LISTAFERIADOS!$B$2:$B$194)</f>
        <v>1</v>
      </c>
      <c r="N3305" s="73" t="str">
        <f>CONCATENATE(HOUR(Tabela132[[#This Row],[DATA INICIO]]),":",MINUTE(Tabela132[[#This Row],[DATA INICIO]]))</f>
        <v>13:18</v>
      </c>
    </row>
    <row r="3306" spans="1:14" ht="76.5" hidden="1" x14ac:dyDescent="0.25">
      <c r="A3306" s="63" t="s">
        <v>1308</v>
      </c>
      <c r="B3306" s="64" t="s">
        <v>1670</v>
      </c>
      <c r="C3306" s="84"/>
      <c r="D3306" s="66" t="s">
        <v>1163</v>
      </c>
      <c r="E3306" s="67" t="s">
        <v>1163</v>
      </c>
      <c r="F3306" s="68" t="s">
        <v>1163</v>
      </c>
      <c r="G3306" s="121"/>
      <c r="H3306" s="69">
        <v>42914.565972222219</v>
      </c>
      <c r="I3306" s="69">
        <v>42914.633333333331</v>
      </c>
      <c r="J3306" s="64" t="s">
        <v>1694</v>
      </c>
      <c r="K3306" s="70">
        <f t="shared" si="169"/>
        <v>6.7361111112404615E-2</v>
      </c>
      <c r="L3306" s="71">
        <f t="shared" si="170"/>
        <v>6.7361111112404615E-2</v>
      </c>
      <c r="M3306" s="72">
        <f>NETWORKDAYS.INTL(DATE(YEAR(H3306),MONTH(I3306),DAY(H3306)),DATE(YEAR(I3306),MONTH(I3306),DAY(I3306)),1,[1]LISTAFERIADOS!$B$2:$B$194)</f>
        <v>1</v>
      </c>
      <c r="N3306" s="73" t="str">
        <f>CONCATENATE(HOUR(Tabela132[[#This Row],[DATA INICIO]]),":",MINUTE(Tabela132[[#This Row],[DATA INICIO]]))</f>
        <v>13:35</v>
      </c>
    </row>
    <row r="3307" spans="1:14" ht="51" hidden="1" x14ac:dyDescent="0.25">
      <c r="A3307" s="63" t="s">
        <v>1308</v>
      </c>
      <c r="B3307" s="64" t="s">
        <v>1670</v>
      </c>
      <c r="C3307" s="84"/>
      <c r="D3307" s="66" t="s">
        <v>1161</v>
      </c>
      <c r="E3307" s="67" t="s">
        <v>1161</v>
      </c>
      <c r="F3307" s="68" t="s">
        <v>1161</v>
      </c>
      <c r="G3307" s="121"/>
      <c r="H3307" s="69">
        <v>42914.633333333331</v>
      </c>
      <c r="I3307" s="69">
        <v>42914.664583333331</v>
      </c>
      <c r="J3307" s="64" t="s">
        <v>1695</v>
      </c>
      <c r="K3307" s="70">
        <f t="shared" si="169"/>
        <v>3.125E-2</v>
      </c>
      <c r="L3307" s="71">
        <f t="shared" si="170"/>
        <v>3.125E-2</v>
      </c>
      <c r="M3307" s="72">
        <f>NETWORKDAYS.INTL(DATE(YEAR(H3307),MONTH(I3307),DAY(H3307)),DATE(YEAR(I3307),MONTH(I3307),DAY(I3307)),1,[1]LISTAFERIADOS!$B$2:$B$194)</f>
        <v>1</v>
      </c>
      <c r="N3307" s="73" t="str">
        <f>CONCATENATE(HOUR(Tabela132[[#This Row],[DATA INICIO]]),":",MINUTE(Tabela132[[#This Row],[DATA INICIO]]))</f>
        <v>15:12</v>
      </c>
    </row>
    <row r="3308" spans="1:14" ht="63.75" hidden="1" x14ac:dyDescent="0.25">
      <c r="A3308" s="63" t="s">
        <v>1308</v>
      </c>
      <c r="B3308" s="64" t="s">
        <v>1670</v>
      </c>
      <c r="C3308" s="84"/>
      <c r="D3308" s="66" t="s">
        <v>1156</v>
      </c>
      <c r="E3308" s="67" t="s">
        <v>1156</v>
      </c>
      <c r="F3308" s="68" t="s">
        <v>1156</v>
      </c>
      <c r="G3308" s="121"/>
      <c r="H3308" s="69">
        <v>42914.664583333331</v>
      </c>
      <c r="I3308" s="69">
        <v>42914.728472222225</v>
      </c>
      <c r="J3308" s="64" t="s">
        <v>1696</v>
      </c>
      <c r="K3308" s="70">
        <f t="shared" si="169"/>
        <v>6.3888888893416151E-2</v>
      </c>
      <c r="L3308" s="71">
        <f t="shared" si="170"/>
        <v>6.3888888893416151E-2</v>
      </c>
      <c r="M3308" s="72">
        <f>NETWORKDAYS.INTL(DATE(YEAR(H3308),MONTH(I3308),DAY(H3308)),DATE(YEAR(I3308),MONTH(I3308),DAY(I3308)),1,[1]LISTAFERIADOS!$B$2:$B$194)</f>
        <v>1</v>
      </c>
      <c r="N3308" s="73" t="str">
        <f>CONCATENATE(HOUR(Tabela132[[#This Row],[DATA INICIO]]),":",MINUTE(Tabela132[[#This Row],[DATA INICIO]]))</f>
        <v>15:57</v>
      </c>
    </row>
    <row r="3309" spans="1:14" ht="140.25" hidden="1" x14ac:dyDescent="0.25">
      <c r="A3309" s="63" t="s">
        <v>1308</v>
      </c>
      <c r="B3309" s="64" t="s">
        <v>1670</v>
      </c>
      <c r="C3309" s="84"/>
      <c r="D3309" s="66" t="s">
        <v>1165</v>
      </c>
      <c r="E3309" s="67" t="s">
        <v>1165</v>
      </c>
      <c r="F3309" s="68" t="s">
        <v>1165</v>
      </c>
      <c r="G3309" s="121"/>
      <c r="H3309" s="69">
        <v>42914.728472222225</v>
      </c>
      <c r="I3309" s="69">
        <v>42915.628472222219</v>
      </c>
      <c r="J3309" s="64" t="s">
        <v>365</v>
      </c>
      <c r="K3309" s="70">
        <f t="shared" si="169"/>
        <v>0.89999999999417923</v>
      </c>
      <c r="L3309" s="71">
        <f t="shared" si="170"/>
        <v>0.89999999999417923</v>
      </c>
      <c r="M3309" s="72">
        <f>NETWORKDAYS.INTL(DATE(YEAR(H3309),MONTH(I3309),DAY(H3309)),DATE(YEAR(I3309),MONTH(I3309),DAY(I3309)),1,[1]LISTAFERIADOS!$B$2:$B$194)</f>
        <v>2</v>
      </c>
      <c r="N3309" s="73" t="str">
        <f>CONCATENATE(HOUR(Tabela132[[#This Row],[DATA INICIO]]),":",MINUTE(Tabela132[[#This Row],[DATA INICIO]]))</f>
        <v>17:29</v>
      </c>
    </row>
    <row r="3310" spans="1:14" ht="38.25" hidden="1" x14ac:dyDescent="0.25">
      <c r="A3310" s="63" t="s">
        <v>1308</v>
      </c>
      <c r="B3310" s="64" t="s">
        <v>1670</v>
      </c>
      <c r="C3310" s="84"/>
      <c r="D3310" s="66" t="s">
        <v>1166</v>
      </c>
      <c r="E3310" s="67" t="s">
        <v>1166</v>
      </c>
      <c r="F3310" s="68" t="s">
        <v>1166</v>
      </c>
      <c r="G3310" s="121"/>
      <c r="H3310" s="69">
        <v>42915.628472222219</v>
      </c>
      <c r="I3310" s="69">
        <v>42919.700694444444</v>
      </c>
      <c r="J3310" s="64" t="s">
        <v>284</v>
      </c>
      <c r="K3310" s="70">
        <f t="shared" si="169"/>
        <v>4.0722222222248092</v>
      </c>
      <c r="L3310" s="71">
        <f t="shared" si="170"/>
        <v>4.0722222222248092</v>
      </c>
      <c r="M3310" s="72">
        <f>NETWORKDAYS.INTL(DATE(YEAR(H3310),MONTH(I3310),DAY(H3310)),DATE(YEAR(I3310),MONTH(I3310),DAY(I3310)),1,[1]LISTAFERIADOS!$B$2:$B$194)</f>
        <v>-20</v>
      </c>
      <c r="N3310" s="73" t="str">
        <f>CONCATENATE(HOUR(Tabela132[[#This Row],[DATA INICIO]]),":",MINUTE(Tabela132[[#This Row],[DATA INICIO]]))</f>
        <v>15:5</v>
      </c>
    </row>
    <row r="3311" spans="1:14" ht="38.25" hidden="1" x14ac:dyDescent="0.25">
      <c r="A3311" s="63" t="s">
        <v>1308</v>
      </c>
      <c r="B3311" s="64" t="s">
        <v>1670</v>
      </c>
      <c r="C3311" s="84"/>
      <c r="D3311" s="66" t="s">
        <v>1155</v>
      </c>
      <c r="E3311" s="67" t="s">
        <v>1155</v>
      </c>
      <c r="F3311" s="68" t="s">
        <v>1155</v>
      </c>
      <c r="G3311" s="121"/>
      <c r="H3311" s="69">
        <v>42919.700694444444</v>
      </c>
      <c r="I3311" s="69">
        <v>42920.761111111111</v>
      </c>
      <c r="J3311" s="64" t="s">
        <v>167</v>
      </c>
      <c r="K3311" s="70">
        <f t="shared" si="169"/>
        <v>1.0604166666671517</v>
      </c>
      <c r="L3311" s="71">
        <f t="shared" si="170"/>
        <v>1.0604166666671517</v>
      </c>
      <c r="M3311" s="72">
        <f>NETWORKDAYS.INTL(DATE(YEAR(H3311),MONTH(I3311),DAY(H3311)),DATE(YEAR(I3311),MONTH(I3311),DAY(I3311)),1,[1]LISTAFERIADOS!$B$2:$B$194)</f>
        <v>2</v>
      </c>
      <c r="N3311" s="73" t="str">
        <f>CONCATENATE(HOUR(Tabela132[[#This Row],[DATA INICIO]]),":",MINUTE(Tabela132[[#This Row],[DATA INICIO]]))</f>
        <v>16:49</v>
      </c>
    </row>
    <row r="3312" spans="1:14" ht="38.25" hidden="1" x14ac:dyDescent="0.25">
      <c r="A3312" s="63" t="s">
        <v>1308</v>
      </c>
      <c r="B3312" s="64" t="s">
        <v>1670</v>
      </c>
      <c r="C3312" s="84"/>
      <c r="D3312" s="66" t="s">
        <v>1163</v>
      </c>
      <c r="E3312" s="67" t="s">
        <v>1163</v>
      </c>
      <c r="F3312" s="68" t="s">
        <v>1163</v>
      </c>
      <c r="G3312" s="121"/>
      <c r="H3312" s="69">
        <v>42920.761111111111</v>
      </c>
      <c r="I3312" s="69">
        <v>42921.62222222222</v>
      </c>
      <c r="J3312" s="64" t="s">
        <v>286</v>
      </c>
      <c r="K3312" s="70">
        <f t="shared" si="169"/>
        <v>0.86111111110949423</v>
      </c>
      <c r="L3312" s="71">
        <f t="shared" si="170"/>
        <v>0.86111111110949423</v>
      </c>
      <c r="M3312" s="72">
        <f>NETWORKDAYS.INTL(DATE(YEAR(H3312),MONTH(I3312),DAY(H3312)),DATE(YEAR(I3312),MONTH(I3312),DAY(I3312)),1,[1]LISTAFERIADOS!$B$2:$B$194)</f>
        <v>2</v>
      </c>
      <c r="N3312" s="73" t="str">
        <f>CONCATENATE(HOUR(Tabela132[[#This Row],[DATA INICIO]]),":",MINUTE(Tabela132[[#This Row],[DATA INICIO]]))</f>
        <v>18:16</v>
      </c>
    </row>
    <row r="3313" spans="1:14" ht="38.25" hidden="1" x14ac:dyDescent="0.25">
      <c r="A3313" s="63" t="s">
        <v>1308</v>
      </c>
      <c r="B3313" s="64" t="s">
        <v>1670</v>
      </c>
      <c r="C3313" s="84"/>
      <c r="D3313" s="66" t="s">
        <v>1165</v>
      </c>
      <c r="E3313" s="67" t="s">
        <v>1165</v>
      </c>
      <c r="F3313" s="68" t="s">
        <v>1165</v>
      </c>
      <c r="G3313" s="121"/>
      <c r="H3313" s="69">
        <v>42921.62222222222</v>
      </c>
      <c r="I3313" s="69">
        <v>42921.640277777777</v>
      </c>
      <c r="J3313" s="64" t="s">
        <v>805</v>
      </c>
      <c r="K3313" s="70">
        <f t="shared" si="169"/>
        <v>1.8055555556202307E-2</v>
      </c>
      <c r="L3313" s="71">
        <f t="shared" si="170"/>
        <v>1.8055555556202307E-2</v>
      </c>
      <c r="M3313" s="72">
        <f>NETWORKDAYS.INTL(DATE(YEAR(H3313),MONTH(I3313),DAY(H3313)),DATE(YEAR(I3313),MONTH(I3313),DAY(I3313)),1,[1]LISTAFERIADOS!$B$2:$B$194)</f>
        <v>1</v>
      </c>
      <c r="N3313" s="73" t="str">
        <f>CONCATENATE(HOUR(Tabela132[[#This Row],[DATA INICIO]]),":",MINUTE(Tabela132[[#This Row],[DATA INICIO]]))</f>
        <v>14:56</v>
      </c>
    </row>
    <row r="3314" spans="1:14" ht="38.25" hidden="1" x14ac:dyDescent="0.25">
      <c r="A3314" s="63" t="s">
        <v>1308</v>
      </c>
      <c r="B3314" s="64" t="s">
        <v>1670</v>
      </c>
      <c r="C3314" s="84"/>
      <c r="D3314" s="66" t="s">
        <v>1163</v>
      </c>
      <c r="E3314" s="67" t="s">
        <v>1163</v>
      </c>
      <c r="F3314" s="68" t="s">
        <v>1163</v>
      </c>
      <c r="G3314" s="121"/>
      <c r="H3314" s="69">
        <v>42921.640277777777</v>
      </c>
      <c r="I3314" s="69">
        <v>42922.539583333331</v>
      </c>
      <c r="J3314" s="64" t="s">
        <v>251</v>
      </c>
      <c r="K3314" s="70">
        <f t="shared" si="169"/>
        <v>0.89930555555474712</v>
      </c>
      <c r="L3314" s="71">
        <f t="shared" si="170"/>
        <v>0.89930555555474712</v>
      </c>
      <c r="M3314" s="72">
        <f>NETWORKDAYS.INTL(DATE(YEAR(H3314),MONTH(I3314),DAY(H3314)),DATE(YEAR(I3314),MONTH(I3314),DAY(I3314)),1,[1]LISTAFERIADOS!$B$2:$B$194)</f>
        <v>2</v>
      </c>
      <c r="N3314" s="73" t="str">
        <f>CONCATENATE(HOUR(Tabela132[[#This Row],[DATA INICIO]]),":",MINUTE(Tabela132[[#This Row],[DATA INICIO]]))</f>
        <v>15:22</v>
      </c>
    </row>
    <row r="3315" spans="1:14" ht="51" hidden="1" x14ac:dyDescent="0.25">
      <c r="A3315" s="63" t="s">
        <v>1308</v>
      </c>
      <c r="B3315" s="64" t="s">
        <v>1670</v>
      </c>
      <c r="C3315" s="84"/>
      <c r="D3315" s="66" t="s">
        <v>1165</v>
      </c>
      <c r="E3315" s="67" t="s">
        <v>1165</v>
      </c>
      <c r="F3315" s="68" t="s">
        <v>1165</v>
      </c>
      <c r="G3315" s="121"/>
      <c r="H3315" s="69">
        <v>42922.539583333331</v>
      </c>
      <c r="I3315" s="69">
        <v>42954.626388888886</v>
      </c>
      <c r="J3315" s="64" t="s">
        <v>555</v>
      </c>
      <c r="K3315" s="70">
        <f t="shared" si="169"/>
        <v>32.086805555554747</v>
      </c>
      <c r="L3315" s="71">
        <f t="shared" si="170"/>
        <v>32.086805555554747</v>
      </c>
      <c r="M3315" s="72">
        <f>NETWORKDAYS.INTL(DATE(YEAR(H3315),MONTH(I3315),DAY(H3315)),DATE(YEAR(I3315),MONTH(I3315),DAY(I3315)),1,[1]LISTAFERIADOS!$B$2:$B$194)</f>
        <v>1</v>
      </c>
      <c r="N3315" s="73" t="str">
        <f>CONCATENATE(HOUR(Tabela132[[#This Row],[DATA INICIO]]),":",MINUTE(Tabela132[[#This Row],[DATA INICIO]]))</f>
        <v>12:57</v>
      </c>
    </row>
    <row r="3316" spans="1:14" ht="51" hidden="1" x14ac:dyDescent="0.25">
      <c r="A3316" s="63" t="s">
        <v>1308</v>
      </c>
      <c r="B3316" s="64" t="s">
        <v>1670</v>
      </c>
      <c r="C3316" s="84"/>
      <c r="D3316" s="66" t="s">
        <v>1166</v>
      </c>
      <c r="E3316" s="67" t="s">
        <v>1166</v>
      </c>
      <c r="F3316" s="68" t="s">
        <v>1166</v>
      </c>
      <c r="G3316" s="121"/>
      <c r="H3316" s="69">
        <v>42954.626388888886</v>
      </c>
      <c r="I3316" s="69">
        <v>42955.662499999999</v>
      </c>
      <c r="J3316" s="64" t="s">
        <v>440</v>
      </c>
      <c r="K3316" s="70">
        <f t="shared" si="169"/>
        <v>1.0361111111124046</v>
      </c>
      <c r="L3316" s="71">
        <f t="shared" si="170"/>
        <v>1.0361111111124046</v>
      </c>
      <c r="M3316" s="72">
        <f>NETWORKDAYS.INTL(DATE(YEAR(H3316),MONTH(I3316),DAY(H3316)),DATE(YEAR(I3316),MONTH(I3316),DAY(I3316)),1,[1]LISTAFERIADOS!$B$2:$B$194)</f>
        <v>2</v>
      </c>
      <c r="N3316" s="73" t="str">
        <f>CONCATENATE(HOUR(Tabela132[[#This Row],[DATA INICIO]]),":",MINUTE(Tabela132[[#This Row],[DATA INICIO]]))</f>
        <v>15:2</v>
      </c>
    </row>
    <row r="3317" spans="1:14" ht="38.25" hidden="1" x14ac:dyDescent="0.25">
      <c r="A3317" s="63" t="s">
        <v>1308</v>
      </c>
      <c r="B3317" s="64" t="s">
        <v>1670</v>
      </c>
      <c r="C3317" s="84"/>
      <c r="D3317" s="66" t="s">
        <v>1155</v>
      </c>
      <c r="E3317" s="67" t="s">
        <v>1155</v>
      </c>
      <c r="F3317" s="68" t="s">
        <v>1155</v>
      </c>
      <c r="G3317" s="121"/>
      <c r="H3317" s="69">
        <v>42955.662499999999</v>
      </c>
      <c r="I3317" s="69">
        <v>42956.824999999997</v>
      </c>
      <c r="J3317" s="64" t="s">
        <v>167</v>
      </c>
      <c r="K3317" s="70">
        <f t="shared" si="169"/>
        <v>1.1624999999985448</v>
      </c>
      <c r="L3317" s="71">
        <f t="shared" si="170"/>
        <v>1.1624999999985448</v>
      </c>
      <c r="M3317" s="72">
        <f>NETWORKDAYS.INTL(DATE(YEAR(H3317),MONTH(I3317),DAY(H3317)),DATE(YEAR(I3317),MONTH(I3317),DAY(I3317)),1,[1]LISTAFERIADOS!$B$2:$B$194)</f>
        <v>2</v>
      </c>
      <c r="N3317" s="73" t="str">
        <f>CONCATENATE(HOUR(Tabela132[[#This Row],[DATA INICIO]]),":",MINUTE(Tabela132[[#This Row],[DATA INICIO]]))</f>
        <v>15:54</v>
      </c>
    </row>
    <row r="3318" spans="1:14" ht="38.25" hidden="1" x14ac:dyDescent="0.25">
      <c r="A3318" s="63" t="s">
        <v>1308</v>
      </c>
      <c r="B3318" s="64" t="s">
        <v>1670</v>
      </c>
      <c r="C3318" s="84"/>
      <c r="D3318" s="66" t="s">
        <v>1167</v>
      </c>
      <c r="E3318" s="67" t="s">
        <v>1167</v>
      </c>
      <c r="F3318" s="68" t="s">
        <v>1167</v>
      </c>
      <c r="G3318" s="121"/>
      <c r="H3318" s="69">
        <v>42956.824999999997</v>
      </c>
      <c r="I3318" s="69">
        <v>42957.535416666666</v>
      </c>
      <c r="J3318" s="64" t="s">
        <v>75</v>
      </c>
      <c r="K3318" s="70">
        <f t="shared" si="169"/>
        <v>0.71041666666860692</v>
      </c>
      <c r="L3318" s="71">
        <f t="shared" si="170"/>
        <v>0.71041666666860692</v>
      </c>
      <c r="M3318" s="72">
        <f>NETWORKDAYS.INTL(DATE(YEAR(H3318),MONTH(I3318),DAY(H3318)),DATE(YEAR(I3318),MONTH(I3318),DAY(I3318)),1,[1]LISTAFERIADOS!$B$2:$B$194)</f>
        <v>2</v>
      </c>
      <c r="N3318" s="73" t="str">
        <f>CONCATENATE(HOUR(Tabela132[[#This Row],[DATA INICIO]]),":",MINUTE(Tabela132[[#This Row],[DATA INICIO]]))</f>
        <v>19:48</v>
      </c>
    </row>
    <row r="3319" spans="1:14" ht="38.25" hidden="1" x14ac:dyDescent="0.25">
      <c r="A3319" s="63" t="s">
        <v>1308</v>
      </c>
      <c r="B3319" s="64" t="s">
        <v>1670</v>
      </c>
      <c r="C3319" s="84"/>
      <c r="D3319" s="66" t="s">
        <v>1171</v>
      </c>
      <c r="E3319" s="67" t="s">
        <v>1171</v>
      </c>
      <c r="F3319" s="68" t="s">
        <v>1171</v>
      </c>
      <c r="G3319" s="121"/>
      <c r="H3319" s="69">
        <v>42957.535416666666</v>
      </c>
      <c r="I3319" s="69">
        <v>42961.661111111112</v>
      </c>
      <c r="J3319" s="64" t="s">
        <v>1241</v>
      </c>
      <c r="K3319" s="70">
        <f t="shared" si="169"/>
        <v>4.1256944444467081</v>
      </c>
      <c r="L3319" s="71">
        <f t="shared" si="170"/>
        <v>4.1256944444467081</v>
      </c>
      <c r="M3319" s="72">
        <f>NETWORKDAYS.INTL(DATE(YEAR(H3319),MONTH(I3319),DAY(H3319)),DATE(YEAR(I3319),MONTH(I3319),DAY(I3319)),1,[1]LISTAFERIADOS!$B$2:$B$194)</f>
        <v>2</v>
      </c>
      <c r="N3319" s="73" t="str">
        <f>CONCATENATE(HOUR(Tabela132[[#This Row],[DATA INICIO]]),":",MINUTE(Tabela132[[#This Row],[DATA INICIO]]))</f>
        <v>12:51</v>
      </c>
    </row>
    <row r="3320" spans="1:14" ht="38.25" hidden="1" x14ac:dyDescent="0.25">
      <c r="A3320" s="63" t="s">
        <v>1308</v>
      </c>
      <c r="B3320" s="64" t="s">
        <v>1697</v>
      </c>
      <c r="C3320" s="84"/>
      <c r="D3320" s="66" t="s">
        <v>1698</v>
      </c>
      <c r="E3320" s="67" t="s">
        <v>1698</v>
      </c>
      <c r="F3320" s="68" t="s">
        <v>1698</v>
      </c>
      <c r="G3320" s="122"/>
      <c r="H3320" s="69" t="s">
        <v>20</v>
      </c>
      <c r="I3320" s="69">
        <v>42311.769444444442</v>
      </c>
      <c r="J3320" s="64" t="s">
        <v>20</v>
      </c>
      <c r="K3320" s="70">
        <f t="shared" ref="K3320:K3351" si="171">IF(OR(H3320="-",I3320="-"),0,I3320-H3320)</f>
        <v>0</v>
      </c>
      <c r="L3320" s="71">
        <f t="shared" ref="L3320:L3351" si="172">K3320</f>
        <v>0</v>
      </c>
      <c r="M3320" s="72" t="e">
        <f>NETWORKDAYS.INTL(DATE(YEAR(H3320),MONTH(I3320),DAY(H3320)),DATE(YEAR(I3320),MONTH(I3320),DAY(I3320)),1,[1]LISTAFERIADOS!$B$2:$B$194)</f>
        <v>#VALUE!</v>
      </c>
      <c r="N3320" s="73" t="e">
        <f>CONCATENATE(HOUR(Tabela132[[#This Row],[DATA INICIO]]),":",MINUTE(Tabela132[[#This Row],[DATA INICIO]]))</f>
        <v>#VALUE!</v>
      </c>
    </row>
    <row r="3321" spans="1:14" ht="51" hidden="1" x14ac:dyDescent="0.25">
      <c r="A3321" s="63" t="s">
        <v>1308</v>
      </c>
      <c r="B3321" s="64" t="s">
        <v>1697</v>
      </c>
      <c r="C3321" s="84"/>
      <c r="D3321" s="66" t="s">
        <v>1699</v>
      </c>
      <c r="E3321" s="67" t="s">
        <v>1699</v>
      </c>
      <c r="F3321" s="68" t="s">
        <v>1699</v>
      </c>
      <c r="G3321" s="122"/>
      <c r="H3321" s="69">
        <v>42311.769444444442</v>
      </c>
      <c r="I3321" s="69">
        <v>42311.779166666667</v>
      </c>
      <c r="J3321" s="64" t="s">
        <v>124</v>
      </c>
      <c r="K3321" s="70">
        <f t="shared" si="171"/>
        <v>9.7222222248092294E-3</v>
      </c>
      <c r="L3321" s="71">
        <f t="shared" si="172"/>
        <v>9.7222222248092294E-3</v>
      </c>
      <c r="M3321" s="72">
        <f>NETWORKDAYS.INTL(DATE(YEAR(H3321),MONTH(I3321),DAY(H3321)),DATE(YEAR(I3321),MONTH(I3321),DAY(I3321)),1,[1]LISTAFERIADOS!$B$2:$B$194)</f>
        <v>1</v>
      </c>
      <c r="N3321" s="73" t="str">
        <f>CONCATENATE(HOUR(Tabela132[[#This Row],[DATA INICIO]]),":",MINUTE(Tabela132[[#This Row],[DATA INICIO]]))</f>
        <v>18:28</v>
      </c>
    </row>
    <row r="3322" spans="1:14" ht="38.25" hidden="1" x14ac:dyDescent="0.25">
      <c r="A3322" s="63" t="s">
        <v>1308</v>
      </c>
      <c r="B3322" s="64" t="s">
        <v>1697</v>
      </c>
      <c r="C3322" s="84"/>
      <c r="D3322" s="66" t="s">
        <v>1698</v>
      </c>
      <c r="E3322" s="67" t="s">
        <v>1698</v>
      </c>
      <c r="F3322" s="68" t="s">
        <v>1698</v>
      </c>
      <c r="G3322" s="122"/>
      <c r="H3322" s="69">
        <v>42311.779166666667</v>
      </c>
      <c r="I3322" s="69">
        <v>42311.78125</v>
      </c>
      <c r="J3322" s="64" t="s">
        <v>1700</v>
      </c>
      <c r="K3322" s="70">
        <f t="shared" si="171"/>
        <v>2.0833333328482695E-3</v>
      </c>
      <c r="L3322" s="71">
        <f t="shared" si="172"/>
        <v>2.0833333328482695E-3</v>
      </c>
      <c r="M3322" s="72">
        <f>NETWORKDAYS.INTL(DATE(YEAR(H3322),MONTH(I3322),DAY(H3322)),DATE(YEAR(I3322),MONTH(I3322),DAY(I3322)),1,[1]LISTAFERIADOS!$B$2:$B$194)</f>
        <v>1</v>
      </c>
      <c r="N3322" s="73" t="str">
        <f>CONCATENATE(HOUR(Tabela132[[#This Row],[DATA INICIO]]),":",MINUTE(Tabela132[[#This Row],[DATA INICIO]]))</f>
        <v>18:42</v>
      </c>
    </row>
    <row r="3323" spans="1:14" ht="51" hidden="1" x14ac:dyDescent="0.25">
      <c r="A3323" s="63" t="s">
        <v>1308</v>
      </c>
      <c r="B3323" s="64" t="s">
        <v>1697</v>
      </c>
      <c r="C3323" s="84"/>
      <c r="D3323" s="66" t="s">
        <v>1699</v>
      </c>
      <c r="E3323" s="67" t="s">
        <v>1699</v>
      </c>
      <c r="F3323" s="68" t="s">
        <v>1699</v>
      </c>
      <c r="G3323" s="122"/>
      <c r="H3323" s="69">
        <v>42311.78125</v>
      </c>
      <c r="I3323" s="69">
        <v>42317.552083333336</v>
      </c>
      <c r="J3323" s="64" t="s">
        <v>414</v>
      </c>
      <c r="K3323" s="70">
        <f t="shared" si="171"/>
        <v>5.7708333333357587</v>
      </c>
      <c r="L3323" s="71">
        <f t="shared" si="172"/>
        <v>5.7708333333357587</v>
      </c>
      <c r="M3323" s="72">
        <f>NETWORKDAYS.INTL(DATE(YEAR(H3323),MONTH(I3323),DAY(H3323)),DATE(YEAR(I3323),MONTH(I3323),DAY(I3323)),1,[1]LISTAFERIADOS!$B$2:$B$194)</f>
        <v>5</v>
      </c>
      <c r="N3323" s="73" t="str">
        <f>CONCATENATE(HOUR(Tabela132[[#This Row],[DATA INICIO]]),":",MINUTE(Tabela132[[#This Row],[DATA INICIO]]))</f>
        <v>18:45</v>
      </c>
    </row>
    <row r="3324" spans="1:14" ht="38.25" hidden="1" x14ac:dyDescent="0.25">
      <c r="A3324" s="63" t="s">
        <v>1308</v>
      </c>
      <c r="B3324" s="64" t="s">
        <v>1697</v>
      </c>
      <c r="C3324" s="84"/>
      <c r="D3324" s="66" t="s">
        <v>1701</v>
      </c>
      <c r="E3324" s="67" t="s">
        <v>1701</v>
      </c>
      <c r="F3324" s="68" t="s">
        <v>1701</v>
      </c>
      <c r="G3324" s="122"/>
      <c r="H3324" s="69">
        <v>42317.552083333336</v>
      </c>
      <c r="I3324" s="69">
        <v>42320.666666666664</v>
      </c>
      <c r="J3324" s="64" t="s">
        <v>37</v>
      </c>
      <c r="K3324" s="70">
        <f t="shared" si="171"/>
        <v>3.1145833333284827</v>
      </c>
      <c r="L3324" s="71">
        <f t="shared" si="172"/>
        <v>3.1145833333284827</v>
      </c>
      <c r="M3324" s="72">
        <f>NETWORKDAYS.INTL(DATE(YEAR(H3324),MONTH(I3324),DAY(H3324)),DATE(YEAR(I3324),MONTH(I3324),DAY(I3324)),1,[1]LISTAFERIADOS!$B$2:$B$194)</f>
        <v>4</v>
      </c>
      <c r="N3324" s="73" t="str">
        <f>CONCATENATE(HOUR(Tabela132[[#This Row],[DATA INICIO]]),":",MINUTE(Tabela132[[#This Row],[DATA INICIO]]))</f>
        <v>13:15</v>
      </c>
    </row>
    <row r="3325" spans="1:14" ht="38.25" hidden="1" x14ac:dyDescent="0.25">
      <c r="A3325" s="63" t="s">
        <v>1308</v>
      </c>
      <c r="B3325" s="64" t="s">
        <v>1697</v>
      </c>
      <c r="C3325" s="84"/>
      <c r="D3325" s="66" t="s">
        <v>1175</v>
      </c>
      <c r="E3325" s="67" t="s">
        <v>1175</v>
      </c>
      <c r="F3325" s="68" t="s">
        <v>1175</v>
      </c>
      <c r="G3325" s="122"/>
      <c r="H3325" s="69">
        <v>42320.666666666664</v>
      </c>
      <c r="I3325" s="69">
        <v>42327.874305555553</v>
      </c>
      <c r="J3325" s="64" t="s">
        <v>37</v>
      </c>
      <c r="K3325" s="70">
        <f t="shared" si="171"/>
        <v>7.2076388888890506</v>
      </c>
      <c r="L3325" s="71">
        <f t="shared" si="172"/>
        <v>7.2076388888890506</v>
      </c>
      <c r="M3325" s="72">
        <f>NETWORKDAYS.INTL(DATE(YEAR(H3325),MONTH(I3325),DAY(H3325)),DATE(YEAR(I3325),MONTH(I3325),DAY(I3325)),1,[1]LISTAFERIADOS!$B$2:$B$194)</f>
        <v>6</v>
      </c>
      <c r="N3325" s="73" t="str">
        <f>CONCATENATE(HOUR(Tabela132[[#This Row],[DATA INICIO]]),":",MINUTE(Tabela132[[#This Row],[DATA INICIO]]))</f>
        <v>16:0</v>
      </c>
    </row>
    <row r="3326" spans="1:14" ht="51" hidden="1" x14ac:dyDescent="0.25">
      <c r="A3326" s="63" t="s">
        <v>1308</v>
      </c>
      <c r="B3326" s="64" t="s">
        <v>1697</v>
      </c>
      <c r="C3326" s="84"/>
      <c r="D3326" s="66" t="s">
        <v>1176</v>
      </c>
      <c r="E3326" s="67" t="s">
        <v>1176</v>
      </c>
      <c r="F3326" s="68" t="s">
        <v>1176</v>
      </c>
      <c r="G3326" s="122"/>
      <c r="H3326" s="69">
        <v>42327.874305555553</v>
      </c>
      <c r="I3326" s="69">
        <v>42334.605555555558</v>
      </c>
      <c r="J3326" s="64" t="s">
        <v>1702</v>
      </c>
      <c r="K3326" s="70">
        <f t="shared" si="171"/>
        <v>6.7312500000043656</v>
      </c>
      <c r="L3326" s="71">
        <f t="shared" si="172"/>
        <v>6.7312500000043656</v>
      </c>
      <c r="M3326" s="72">
        <f>NETWORKDAYS.INTL(DATE(YEAR(H3326),MONTH(I3326),DAY(H3326)),DATE(YEAR(I3326),MONTH(I3326),DAY(I3326)),1,[1]LISTAFERIADOS!$B$2:$B$194)</f>
        <v>6</v>
      </c>
      <c r="N3326" s="73" t="str">
        <f>CONCATENATE(HOUR(Tabela132[[#This Row],[DATA INICIO]]),":",MINUTE(Tabela132[[#This Row],[DATA INICIO]]))</f>
        <v>20:59</v>
      </c>
    </row>
    <row r="3327" spans="1:14" ht="38.25" hidden="1" x14ac:dyDescent="0.25">
      <c r="A3327" s="63" t="s">
        <v>1308</v>
      </c>
      <c r="B3327" s="64" t="s">
        <v>1697</v>
      </c>
      <c r="C3327" s="84"/>
      <c r="D3327" s="66" t="s">
        <v>1175</v>
      </c>
      <c r="E3327" s="67" t="s">
        <v>1175</v>
      </c>
      <c r="F3327" s="68" t="s">
        <v>1175</v>
      </c>
      <c r="G3327" s="122"/>
      <c r="H3327" s="69">
        <v>42334.605555555558</v>
      </c>
      <c r="I3327" s="69">
        <v>42334.806250000001</v>
      </c>
      <c r="J3327" s="64" t="s">
        <v>1049</v>
      </c>
      <c r="K3327" s="70">
        <f t="shared" si="171"/>
        <v>0.20069444444379769</v>
      </c>
      <c r="L3327" s="71">
        <f t="shared" si="172"/>
        <v>0.20069444444379769</v>
      </c>
      <c r="M3327" s="72">
        <f>NETWORKDAYS.INTL(DATE(YEAR(H3327),MONTH(I3327),DAY(H3327)),DATE(YEAR(I3327),MONTH(I3327),DAY(I3327)),1,[1]LISTAFERIADOS!$B$2:$B$194)</f>
        <v>1</v>
      </c>
      <c r="N3327" s="73" t="str">
        <f>CONCATENATE(HOUR(Tabela132[[#This Row],[DATA INICIO]]),":",MINUTE(Tabela132[[#This Row],[DATA INICIO]]))</f>
        <v>14:32</v>
      </c>
    </row>
    <row r="3328" spans="1:14" ht="76.5" hidden="1" x14ac:dyDescent="0.25">
      <c r="A3328" s="63" t="s">
        <v>1308</v>
      </c>
      <c r="B3328" s="64" t="s">
        <v>1697</v>
      </c>
      <c r="C3328" s="84"/>
      <c r="D3328" s="66" t="s">
        <v>1182</v>
      </c>
      <c r="E3328" s="67" t="s">
        <v>1182</v>
      </c>
      <c r="F3328" s="68" t="s">
        <v>1182</v>
      </c>
      <c r="G3328" s="122"/>
      <c r="H3328" s="69">
        <v>42334.806250000001</v>
      </c>
      <c r="I3328" s="69">
        <v>42335.811805555553</v>
      </c>
      <c r="J3328" s="64" t="s">
        <v>40</v>
      </c>
      <c r="K3328" s="70">
        <f t="shared" si="171"/>
        <v>1.0055555555518367</v>
      </c>
      <c r="L3328" s="71">
        <f t="shared" si="172"/>
        <v>1.0055555555518367</v>
      </c>
      <c r="M3328" s="72">
        <f>NETWORKDAYS.INTL(DATE(YEAR(H3328),MONTH(I3328),DAY(H3328)),DATE(YEAR(I3328),MONTH(I3328),DAY(I3328)),1,[1]LISTAFERIADOS!$B$2:$B$194)</f>
        <v>2</v>
      </c>
      <c r="N3328" s="73" t="str">
        <f>CONCATENATE(HOUR(Tabela132[[#This Row],[DATA INICIO]]),":",MINUTE(Tabela132[[#This Row],[DATA INICIO]]))</f>
        <v>19:21</v>
      </c>
    </row>
    <row r="3329" spans="1:14" ht="38.25" x14ac:dyDescent="0.25">
      <c r="A3329" s="63" t="s">
        <v>1308</v>
      </c>
      <c r="B3329" s="64" t="s">
        <v>1697</v>
      </c>
      <c r="C3329" s="84"/>
      <c r="D3329" s="66" t="s">
        <v>1686</v>
      </c>
      <c r="E3329" s="67" t="s">
        <v>1686</v>
      </c>
      <c r="F3329" s="12" t="s">
        <v>847</v>
      </c>
      <c r="G3329" s="122"/>
      <c r="H3329" s="69">
        <v>42335.811805555553</v>
      </c>
      <c r="I3329" s="69">
        <v>42338.768055555556</v>
      </c>
      <c r="J3329" s="64" t="s">
        <v>32</v>
      </c>
      <c r="K3329" s="70">
        <f t="shared" si="171"/>
        <v>2.9562500000029104</v>
      </c>
      <c r="L3329" s="71">
        <f t="shared" si="172"/>
        <v>2.9562500000029104</v>
      </c>
      <c r="M3329" s="72">
        <f>NETWORKDAYS.INTL(DATE(YEAR(H3329),MONTH(I3329),DAY(H3329)),DATE(YEAR(I3329),MONTH(I3329),DAY(I3329)),1,[1]LISTAFERIADOS!$B$2:$B$194)</f>
        <v>2</v>
      </c>
      <c r="N3329" s="73" t="str">
        <f>CONCATENATE(HOUR(Tabela132[[#This Row],[DATA INICIO]]),":",MINUTE(Tabela132[[#This Row],[DATA INICIO]]))</f>
        <v>19:29</v>
      </c>
    </row>
    <row r="3330" spans="1:14" ht="38.25" hidden="1" x14ac:dyDescent="0.25">
      <c r="A3330" s="63" t="s">
        <v>1308</v>
      </c>
      <c r="B3330" s="64" t="s">
        <v>1697</v>
      </c>
      <c r="C3330" s="84"/>
      <c r="D3330" s="66" t="s">
        <v>1157</v>
      </c>
      <c r="E3330" s="67" t="s">
        <v>1157</v>
      </c>
      <c r="F3330" s="68" t="s">
        <v>1157</v>
      </c>
      <c r="G3330" s="122"/>
      <c r="H3330" s="69">
        <v>42338.768055555556</v>
      </c>
      <c r="I3330" s="69">
        <v>42340.640972222223</v>
      </c>
      <c r="J3330" s="64" t="s">
        <v>1703</v>
      </c>
      <c r="K3330" s="70">
        <f t="shared" si="171"/>
        <v>1.8729166666671517</v>
      </c>
      <c r="L3330" s="71">
        <f t="shared" si="172"/>
        <v>1.8729166666671517</v>
      </c>
      <c r="M3330" s="72">
        <f>NETWORKDAYS.INTL(DATE(YEAR(H3330),MONTH(I3330),DAY(H3330)),DATE(YEAR(I3330),MONTH(I3330),DAY(I3330)),1,[1]LISTAFERIADOS!$B$2:$B$194)</f>
        <v>-12</v>
      </c>
      <c r="N3330" s="73" t="str">
        <f>CONCATENATE(HOUR(Tabela132[[#This Row],[DATA INICIO]]),":",MINUTE(Tabela132[[#This Row],[DATA INICIO]]))</f>
        <v>18:26</v>
      </c>
    </row>
    <row r="3331" spans="1:14" ht="38.25" x14ac:dyDescent="0.25">
      <c r="A3331" s="63" t="s">
        <v>1308</v>
      </c>
      <c r="B3331" s="64" t="s">
        <v>1697</v>
      </c>
      <c r="C3331" s="84"/>
      <c r="D3331" s="66" t="s">
        <v>1686</v>
      </c>
      <c r="E3331" s="67" t="s">
        <v>1686</v>
      </c>
      <c r="F3331" s="12" t="s">
        <v>847</v>
      </c>
      <c r="G3331" s="122"/>
      <c r="H3331" s="69">
        <v>42340.640972222223</v>
      </c>
      <c r="I3331" s="69">
        <v>42340.647916666669</v>
      </c>
      <c r="J3331" s="64" t="s">
        <v>1704</v>
      </c>
      <c r="K3331" s="70">
        <f t="shared" si="171"/>
        <v>6.9444444452528842E-3</v>
      </c>
      <c r="L3331" s="71">
        <f t="shared" si="172"/>
        <v>6.9444444452528842E-3</v>
      </c>
      <c r="M3331" s="72">
        <f>NETWORKDAYS.INTL(DATE(YEAR(H3331),MONTH(I3331),DAY(H3331)),DATE(YEAR(I3331),MONTH(I3331),DAY(I3331)),1,[1]LISTAFERIADOS!$B$2:$B$194)</f>
        <v>1</v>
      </c>
      <c r="N3331" s="73" t="str">
        <f>CONCATENATE(HOUR(Tabela132[[#This Row],[DATA INICIO]]),":",MINUTE(Tabela132[[#This Row],[DATA INICIO]]))</f>
        <v>15:23</v>
      </c>
    </row>
    <row r="3332" spans="1:14" ht="38.25" hidden="1" x14ac:dyDescent="0.25">
      <c r="A3332" s="63" t="s">
        <v>1308</v>
      </c>
      <c r="B3332" s="64" t="s">
        <v>1697</v>
      </c>
      <c r="C3332" s="84"/>
      <c r="D3332" s="66" t="s">
        <v>1157</v>
      </c>
      <c r="E3332" s="67" t="s">
        <v>1157</v>
      </c>
      <c r="F3332" s="68" t="s">
        <v>1157</v>
      </c>
      <c r="G3332" s="122"/>
      <c r="H3332" s="69">
        <v>42340.647916666669</v>
      </c>
      <c r="I3332" s="69">
        <v>42340.727777777778</v>
      </c>
      <c r="J3332" s="64" t="s">
        <v>1705</v>
      </c>
      <c r="K3332" s="70">
        <f t="shared" si="171"/>
        <v>7.9861111109494232E-2</v>
      </c>
      <c r="L3332" s="71">
        <f t="shared" si="172"/>
        <v>7.9861111109494232E-2</v>
      </c>
      <c r="M3332" s="72">
        <f>NETWORKDAYS.INTL(DATE(YEAR(H3332),MONTH(I3332),DAY(H3332)),DATE(YEAR(I3332),MONTH(I3332),DAY(I3332)),1,[1]LISTAFERIADOS!$B$2:$B$194)</f>
        <v>1</v>
      </c>
      <c r="N3332" s="73" t="str">
        <f>CONCATENATE(HOUR(Tabela132[[#This Row],[DATA INICIO]]),":",MINUTE(Tabela132[[#This Row],[DATA INICIO]]))</f>
        <v>15:33</v>
      </c>
    </row>
    <row r="3333" spans="1:14" ht="38.25" hidden="1" x14ac:dyDescent="0.25">
      <c r="A3333" s="63" t="s">
        <v>1308</v>
      </c>
      <c r="B3333" s="64" t="s">
        <v>1697</v>
      </c>
      <c r="C3333" s="84"/>
      <c r="D3333" s="66" t="s">
        <v>1158</v>
      </c>
      <c r="E3333" s="67" t="s">
        <v>1158</v>
      </c>
      <c r="F3333" s="68" t="s">
        <v>1158</v>
      </c>
      <c r="G3333" s="122"/>
      <c r="H3333" s="69">
        <v>42340.727777777778</v>
      </c>
      <c r="I3333" s="69">
        <v>42340.756249999999</v>
      </c>
      <c r="J3333" s="64" t="s">
        <v>59</v>
      </c>
      <c r="K3333" s="70">
        <f t="shared" si="171"/>
        <v>2.8472222220443655E-2</v>
      </c>
      <c r="L3333" s="71">
        <f t="shared" si="172"/>
        <v>2.8472222220443655E-2</v>
      </c>
      <c r="M3333" s="72">
        <f>NETWORKDAYS.INTL(DATE(YEAR(H3333),MONTH(I3333),DAY(H3333)),DATE(YEAR(I3333),MONTH(I3333),DAY(I3333)),1,[1]LISTAFERIADOS!$B$2:$B$194)</f>
        <v>1</v>
      </c>
      <c r="N3333" s="73" t="str">
        <f>CONCATENATE(HOUR(Tabela132[[#This Row],[DATA INICIO]]),":",MINUTE(Tabela132[[#This Row],[DATA INICIO]]))</f>
        <v>17:28</v>
      </c>
    </row>
    <row r="3334" spans="1:14" ht="51" hidden="1" x14ac:dyDescent="0.25">
      <c r="A3334" s="63" t="s">
        <v>1308</v>
      </c>
      <c r="B3334" s="64" t="s">
        <v>1697</v>
      </c>
      <c r="C3334" s="84"/>
      <c r="D3334" s="66" t="s">
        <v>1159</v>
      </c>
      <c r="E3334" s="67" t="s">
        <v>1159</v>
      </c>
      <c r="F3334" s="68" t="s">
        <v>1159</v>
      </c>
      <c r="G3334" s="122"/>
      <c r="H3334" s="69">
        <v>42340.756249999999</v>
      </c>
      <c r="I3334" s="69">
        <v>42340.788888888892</v>
      </c>
      <c r="J3334" s="64" t="s">
        <v>46</v>
      </c>
      <c r="K3334" s="70">
        <f t="shared" si="171"/>
        <v>3.2638888893416151E-2</v>
      </c>
      <c r="L3334" s="71">
        <f t="shared" si="172"/>
        <v>3.2638888893416151E-2</v>
      </c>
      <c r="M3334" s="72">
        <f>NETWORKDAYS.INTL(DATE(YEAR(H3334),MONTH(I3334),DAY(H3334)),DATE(YEAR(I3334),MONTH(I3334),DAY(I3334)),1,[1]LISTAFERIADOS!$B$2:$B$194)</f>
        <v>1</v>
      </c>
      <c r="N3334" s="73" t="str">
        <f>CONCATENATE(HOUR(Tabela132[[#This Row],[DATA INICIO]]),":",MINUTE(Tabela132[[#This Row],[DATA INICIO]]))</f>
        <v>18:9</v>
      </c>
    </row>
    <row r="3335" spans="1:14" ht="38.25" hidden="1" x14ac:dyDescent="0.25">
      <c r="A3335" s="63" t="s">
        <v>1308</v>
      </c>
      <c r="B3335" s="64" t="s">
        <v>1697</v>
      </c>
      <c r="C3335" s="84"/>
      <c r="D3335" s="66" t="s">
        <v>1161</v>
      </c>
      <c r="E3335" s="67" t="s">
        <v>1161</v>
      </c>
      <c r="F3335" s="68" t="s">
        <v>1161</v>
      </c>
      <c r="G3335" s="122"/>
      <c r="H3335" s="69">
        <v>42340.788888888892</v>
      </c>
      <c r="I3335" s="69">
        <v>42340.875</v>
      </c>
      <c r="J3335" s="64" t="s">
        <v>522</v>
      </c>
      <c r="K3335" s="70">
        <f t="shared" si="171"/>
        <v>8.611111110803904E-2</v>
      </c>
      <c r="L3335" s="71">
        <f t="shared" si="172"/>
        <v>8.611111110803904E-2</v>
      </c>
      <c r="M3335" s="72">
        <f>NETWORKDAYS.INTL(DATE(YEAR(H3335),MONTH(I3335),DAY(H3335)),DATE(YEAR(I3335),MONTH(I3335),DAY(I3335)),1,[1]LISTAFERIADOS!$B$2:$B$194)</f>
        <v>1</v>
      </c>
      <c r="N3335" s="73" t="str">
        <f>CONCATENATE(HOUR(Tabela132[[#This Row],[DATA INICIO]]),":",MINUTE(Tabela132[[#This Row],[DATA INICIO]]))</f>
        <v>18:56</v>
      </c>
    </row>
    <row r="3336" spans="1:14" ht="114.75" hidden="1" x14ac:dyDescent="0.25">
      <c r="A3336" s="63" t="s">
        <v>1308</v>
      </c>
      <c r="B3336" s="64" t="s">
        <v>1697</v>
      </c>
      <c r="C3336" s="84"/>
      <c r="D3336" s="66" t="s">
        <v>1162</v>
      </c>
      <c r="E3336" s="67" t="s">
        <v>1162</v>
      </c>
      <c r="F3336" s="68" t="s">
        <v>1162</v>
      </c>
      <c r="G3336" s="122"/>
      <c r="H3336" s="69">
        <v>42340.875</v>
      </c>
      <c r="I3336" s="69">
        <v>42352.677083333336</v>
      </c>
      <c r="J3336" s="64" t="s">
        <v>1706</v>
      </c>
      <c r="K3336" s="70">
        <f t="shared" si="171"/>
        <v>11.802083333335759</v>
      </c>
      <c r="L3336" s="71">
        <f t="shared" si="172"/>
        <v>11.802083333335759</v>
      </c>
      <c r="M3336" s="72">
        <f>NETWORKDAYS.INTL(DATE(YEAR(H3336),MONTH(I3336),DAY(H3336)),DATE(YEAR(I3336),MONTH(I3336),DAY(I3336)),1,[1]LISTAFERIADOS!$B$2:$B$194)</f>
        <v>8</v>
      </c>
      <c r="N3336" s="73" t="str">
        <f>CONCATENATE(HOUR(Tabela132[[#This Row],[DATA INICIO]]),":",MINUTE(Tabela132[[#This Row],[DATA INICIO]]))</f>
        <v>21:0</v>
      </c>
    </row>
    <row r="3337" spans="1:14" ht="38.25" hidden="1" x14ac:dyDescent="0.25">
      <c r="A3337" s="63" t="s">
        <v>1308</v>
      </c>
      <c r="B3337" s="64" t="s">
        <v>1697</v>
      </c>
      <c r="C3337" s="84"/>
      <c r="D3337" s="66" t="s">
        <v>1161</v>
      </c>
      <c r="E3337" s="67" t="s">
        <v>1161</v>
      </c>
      <c r="F3337" s="68" t="s">
        <v>1161</v>
      </c>
      <c r="G3337" s="122"/>
      <c r="H3337" s="69">
        <v>42352.677083333336</v>
      </c>
      <c r="I3337" s="69">
        <v>42352.748611111114</v>
      </c>
      <c r="J3337" s="64" t="s">
        <v>26</v>
      </c>
      <c r="K3337" s="70">
        <f t="shared" si="171"/>
        <v>7.1527777778101154E-2</v>
      </c>
      <c r="L3337" s="71">
        <f t="shared" si="172"/>
        <v>7.1527777778101154E-2</v>
      </c>
      <c r="M3337" s="72">
        <f>NETWORKDAYS.INTL(DATE(YEAR(H3337),MONTH(I3337),DAY(H3337)),DATE(YEAR(I3337),MONTH(I3337),DAY(I3337)),1,[1]LISTAFERIADOS!$B$2:$B$194)</f>
        <v>1</v>
      </c>
      <c r="N3337" s="73" t="str">
        <f>CONCATENATE(HOUR(Tabela132[[#This Row],[DATA INICIO]]),":",MINUTE(Tabela132[[#This Row],[DATA INICIO]]))</f>
        <v>16:15</v>
      </c>
    </row>
    <row r="3338" spans="1:14" ht="51" hidden="1" x14ac:dyDescent="0.25">
      <c r="A3338" s="63" t="s">
        <v>1308</v>
      </c>
      <c r="B3338" s="64" t="s">
        <v>1697</v>
      </c>
      <c r="C3338" s="84"/>
      <c r="D3338" s="66" t="s">
        <v>1707</v>
      </c>
      <c r="E3338" s="67" t="s">
        <v>1707</v>
      </c>
      <c r="F3338" s="68" t="s">
        <v>1707</v>
      </c>
      <c r="G3338" s="122"/>
      <c r="H3338" s="69">
        <v>42352.748611111114</v>
      </c>
      <c r="I3338" s="69">
        <v>42353.645138888889</v>
      </c>
      <c r="J3338" s="64" t="s">
        <v>1708</v>
      </c>
      <c r="K3338" s="70">
        <f t="shared" si="171"/>
        <v>0.89652777777519077</v>
      </c>
      <c r="L3338" s="71">
        <f t="shared" si="172"/>
        <v>0.89652777777519077</v>
      </c>
      <c r="M3338" s="72">
        <f>NETWORKDAYS.INTL(DATE(YEAR(H3338),MONTH(I3338),DAY(H3338)),DATE(YEAR(I3338),MONTH(I3338),DAY(I3338)),1,[1]LISTAFERIADOS!$B$2:$B$194)</f>
        <v>2</v>
      </c>
      <c r="N3338" s="73" t="str">
        <f>CONCATENATE(HOUR(Tabela132[[#This Row],[DATA INICIO]]),":",MINUTE(Tabela132[[#This Row],[DATA INICIO]]))</f>
        <v>17:58</v>
      </c>
    </row>
    <row r="3339" spans="1:14" ht="38.25" hidden="1" x14ac:dyDescent="0.25">
      <c r="A3339" s="63" t="s">
        <v>1308</v>
      </c>
      <c r="B3339" s="64" t="s">
        <v>1697</v>
      </c>
      <c r="C3339" s="84"/>
      <c r="D3339" s="66" t="s">
        <v>1161</v>
      </c>
      <c r="E3339" s="67" t="s">
        <v>1161</v>
      </c>
      <c r="F3339" s="68" t="s">
        <v>1161</v>
      </c>
      <c r="G3339" s="122"/>
      <c r="H3339" s="69">
        <v>42353.645138888889</v>
      </c>
      <c r="I3339" s="69">
        <v>42353.754166666666</v>
      </c>
      <c r="J3339" s="64" t="s">
        <v>1709</v>
      </c>
      <c r="K3339" s="70">
        <f t="shared" si="171"/>
        <v>0.10902777777664596</v>
      </c>
      <c r="L3339" s="71">
        <f t="shared" si="172"/>
        <v>0.10902777777664596</v>
      </c>
      <c r="M3339" s="72">
        <f>NETWORKDAYS.INTL(DATE(YEAR(H3339),MONTH(I3339),DAY(H3339)),DATE(YEAR(I3339),MONTH(I3339),DAY(I3339)),1,[1]LISTAFERIADOS!$B$2:$B$194)</f>
        <v>1</v>
      </c>
      <c r="N3339" s="73" t="str">
        <f>CONCATENATE(HOUR(Tabela132[[#This Row],[DATA INICIO]]),":",MINUTE(Tabela132[[#This Row],[DATA INICIO]]))</f>
        <v>15:29</v>
      </c>
    </row>
    <row r="3340" spans="1:14" ht="114.75" hidden="1" x14ac:dyDescent="0.25">
      <c r="A3340" s="63" t="s">
        <v>1308</v>
      </c>
      <c r="B3340" s="64" t="s">
        <v>1697</v>
      </c>
      <c r="C3340" s="84"/>
      <c r="D3340" s="66" t="s">
        <v>1163</v>
      </c>
      <c r="E3340" s="67" t="s">
        <v>1163</v>
      </c>
      <c r="F3340" s="68" t="s">
        <v>1163</v>
      </c>
      <c r="G3340" s="122"/>
      <c r="H3340" s="69">
        <v>42353.754166666666</v>
      </c>
      <c r="I3340" s="69">
        <v>42360.594444444447</v>
      </c>
      <c r="J3340" s="64" t="s">
        <v>1710</v>
      </c>
      <c r="K3340" s="70">
        <f t="shared" si="171"/>
        <v>6.8402777777810115</v>
      </c>
      <c r="L3340" s="71">
        <f t="shared" si="172"/>
        <v>6.8402777777810115</v>
      </c>
      <c r="M3340" s="72">
        <f>NETWORKDAYS.INTL(DATE(YEAR(H3340),MONTH(I3340),DAY(H3340)),DATE(YEAR(I3340),MONTH(I3340),DAY(I3340)),1,[1]LISTAFERIADOS!$B$2:$B$194)</f>
        <v>4</v>
      </c>
      <c r="N3340" s="73" t="str">
        <f>CONCATENATE(HOUR(Tabela132[[#This Row],[DATA INICIO]]),":",MINUTE(Tabela132[[#This Row],[DATA INICIO]]))</f>
        <v>18:6</v>
      </c>
    </row>
    <row r="3341" spans="1:14" ht="63.75" hidden="1" x14ac:dyDescent="0.25">
      <c r="A3341" s="63" t="s">
        <v>1308</v>
      </c>
      <c r="B3341" s="64" t="s">
        <v>1697</v>
      </c>
      <c r="C3341" s="84"/>
      <c r="D3341" s="66" t="s">
        <v>1164</v>
      </c>
      <c r="E3341" s="67" t="s">
        <v>1164</v>
      </c>
      <c r="F3341" s="68" t="s">
        <v>1164</v>
      </c>
      <c r="G3341" s="122"/>
      <c r="H3341" s="69">
        <v>42360.594444444447</v>
      </c>
      <c r="I3341" s="69">
        <v>42384.738194444442</v>
      </c>
      <c r="J3341" s="64" t="s">
        <v>1711</v>
      </c>
      <c r="K3341" s="70">
        <f t="shared" si="171"/>
        <v>24.143749999995634</v>
      </c>
      <c r="L3341" s="71">
        <f t="shared" si="172"/>
        <v>24.143749999995634</v>
      </c>
      <c r="M3341" s="72">
        <f>NETWORKDAYS.INTL(DATE(YEAR(H3341),MONTH(I3341),DAY(H3341)),DATE(YEAR(I3341),MONTH(I3341),DAY(I3341)),1,[1]LISTAFERIADOS!$B$2:$B$194)</f>
        <v>229</v>
      </c>
      <c r="N3341" s="73" t="str">
        <f>CONCATENATE(HOUR(Tabela132[[#This Row],[DATA INICIO]]),":",MINUTE(Tabela132[[#This Row],[DATA INICIO]]))</f>
        <v>14:16</v>
      </c>
    </row>
    <row r="3342" spans="1:14" ht="89.25" hidden="1" x14ac:dyDescent="0.25">
      <c r="A3342" s="63" t="s">
        <v>1308</v>
      </c>
      <c r="B3342" s="64" t="s">
        <v>1697</v>
      </c>
      <c r="C3342" s="84"/>
      <c r="D3342" s="66" t="s">
        <v>1163</v>
      </c>
      <c r="E3342" s="67" t="s">
        <v>1163</v>
      </c>
      <c r="F3342" s="68" t="s">
        <v>1163</v>
      </c>
      <c r="G3342" s="122"/>
      <c r="H3342" s="69">
        <v>42384.738194444442</v>
      </c>
      <c r="I3342" s="69">
        <v>42389.645138888889</v>
      </c>
      <c r="J3342" s="64" t="s">
        <v>1712</v>
      </c>
      <c r="K3342" s="70">
        <f t="shared" si="171"/>
        <v>4.9069444444467081</v>
      </c>
      <c r="L3342" s="71">
        <f t="shared" si="172"/>
        <v>4.9069444444467081</v>
      </c>
      <c r="M3342" s="72">
        <f>NETWORKDAYS.INTL(DATE(YEAR(H3342),MONTH(I3342),DAY(H3342)),DATE(YEAR(I3342),MONTH(I3342),DAY(I3342)),1,[1]LISTAFERIADOS!$B$2:$B$194)</f>
        <v>4</v>
      </c>
      <c r="N3342" s="73" t="str">
        <f>CONCATENATE(HOUR(Tabela132[[#This Row],[DATA INICIO]]),":",MINUTE(Tabela132[[#This Row],[DATA INICIO]]))</f>
        <v>17:43</v>
      </c>
    </row>
    <row r="3343" spans="1:14" ht="51" hidden="1" x14ac:dyDescent="0.25">
      <c r="A3343" s="63" t="s">
        <v>1308</v>
      </c>
      <c r="B3343" s="64" t="s">
        <v>1697</v>
      </c>
      <c r="C3343" s="84"/>
      <c r="D3343" s="66" t="s">
        <v>1161</v>
      </c>
      <c r="E3343" s="67" t="s">
        <v>1161</v>
      </c>
      <c r="F3343" s="68" t="s">
        <v>1161</v>
      </c>
      <c r="G3343" s="122"/>
      <c r="H3343" s="69">
        <v>42389.645138888889</v>
      </c>
      <c r="I3343" s="69">
        <v>42389.736805555556</v>
      </c>
      <c r="J3343" s="64" t="s">
        <v>434</v>
      </c>
      <c r="K3343" s="70">
        <f t="shared" si="171"/>
        <v>9.1666666667151731E-2</v>
      </c>
      <c r="L3343" s="71">
        <f t="shared" si="172"/>
        <v>9.1666666667151731E-2</v>
      </c>
      <c r="M3343" s="72">
        <f>NETWORKDAYS.INTL(DATE(YEAR(H3343),MONTH(I3343),DAY(H3343)),DATE(YEAR(I3343),MONTH(I3343),DAY(I3343)),1,[1]LISTAFERIADOS!$B$2:$B$194)</f>
        <v>1</v>
      </c>
      <c r="N3343" s="73" t="str">
        <f>CONCATENATE(HOUR(Tabela132[[#This Row],[DATA INICIO]]),":",MINUTE(Tabela132[[#This Row],[DATA INICIO]]))</f>
        <v>15:29</v>
      </c>
    </row>
    <row r="3344" spans="1:14" ht="38.25" hidden="1" x14ac:dyDescent="0.25">
      <c r="A3344" s="63" t="s">
        <v>1308</v>
      </c>
      <c r="B3344" s="64" t="s">
        <v>1697</v>
      </c>
      <c r="C3344" s="84"/>
      <c r="D3344" s="66" t="s">
        <v>1707</v>
      </c>
      <c r="E3344" s="67" t="s">
        <v>1707</v>
      </c>
      <c r="F3344" s="68" t="s">
        <v>1707</v>
      </c>
      <c r="G3344" s="122"/>
      <c r="H3344" s="69">
        <v>42389.736805555556</v>
      </c>
      <c r="I3344" s="69">
        <v>42391.746527777781</v>
      </c>
      <c r="J3344" s="64" t="s">
        <v>244</v>
      </c>
      <c r="K3344" s="70">
        <f t="shared" si="171"/>
        <v>2.0097222222248092</v>
      </c>
      <c r="L3344" s="71">
        <f t="shared" si="172"/>
        <v>2.0097222222248092</v>
      </c>
      <c r="M3344" s="72">
        <f>NETWORKDAYS.INTL(DATE(YEAR(H3344),MONTH(I3344),DAY(H3344)),DATE(YEAR(I3344),MONTH(I3344),DAY(I3344)),1,[1]LISTAFERIADOS!$B$2:$B$194)</f>
        <v>3</v>
      </c>
      <c r="N3344" s="73" t="str">
        <f>CONCATENATE(HOUR(Tabela132[[#This Row],[DATA INICIO]]),":",MINUTE(Tabela132[[#This Row],[DATA INICIO]]))</f>
        <v>17:41</v>
      </c>
    </row>
    <row r="3345" spans="1:14" ht="140.25" hidden="1" x14ac:dyDescent="0.25">
      <c r="A3345" s="63" t="s">
        <v>1308</v>
      </c>
      <c r="B3345" s="64" t="s">
        <v>1697</v>
      </c>
      <c r="C3345" s="84"/>
      <c r="D3345" s="66" t="s">
        <v>1165</v>
      </c>
      <c r="E3345" s="67" t="s">
        <v>1165</v>
      </c>
      <c r="F3345" s="68" t="s">
        <v>1165</v>
      </c>
      <c r="G3345" s="122"/>
      <c r="H3345" s="69">
        <v>42391.746527777781</v>
      </c>
      <c r="I3345" s="69">
        <v>42412.739583333336</v>
      </c>
      <c r="J3345" s="64" t="s">
        <v>868</v>
      </c>
      <c r="K3345" s="70">
        <f t="shared" si="171"/>
        <v>20.993055555554747</v>
      </c>
      <c r="L3345" s="71">
        <f t="shared" si="172"/>
        <v>20.993055555554747</v>
      </c>
      <c r="M3345" s="72">
        <f>NETWORKDAYS.INTL(DATE(YEAR(H3345),MONTH(I3345),DAY(H3345)),DATE(YEAR(I3345),MONTH(I3345),DAY(I3345)),1,[1]LISTAFERIADOS!$B$2:$B$194)</f>
        <v>-7</v>
      </c>
      <c r="N3345" s="73" t="str">
        <f>CONCATENATE(HOUR(Tabela132[[#This Row],[DATA INICIO]]),":",MINUTE(Tabela132[[#This Row],[DATA INICIO]]))</f>
        <v>17:55</v>
      </c>
    </row>
    <row r="3346" spans="1:14" ht="38.25" hidden="1" x14ac:dyDescent="0.25">
      <c r="A3346" s="63" t="s">
        <v>1308</v>
      </c>
      <c r="B3346" s="64" t="s">
        <v>1697</v>
      </c>
      <c r="C3346" s="84"/>
      <c r="D3346" s="66" t="s">
        <v>1166</v>
      </c>
      <c r="E3346" s="67" t="s">
        <v>1166</v>
      </c>
      <c r="F3346" s="68" t="s">
        <v>1166</v>
      </c>
      <c r="G3346" s="122"/>
      <c r="H3346" s="69">
        <v>42412.739583333336</v>
      </c>
      <c r="I3346" s="69">
        <v>42417.541666666664</v>
      </c>
      <c r="J3346" s="64" t="s">
        <v>760</v>
      </c>
      <c r="K3346" s="70">
        <f t="shared" si="171"/>
        <v>4.8020833333284827</v>
      </c>
      <c r="L3346" s="71">
        <f t="shared" si="172"/>
        <v>4.8020833333284827</v>
      </c>
      <c r="M3346" s="72">
        <f>NETWORKDAYS.INTL(DATE(YEAR(H3346),MONTH(I3346),DAY(H3346)),DATE(YEAR(I3346),MONTH(I3346),DAY(I3346)),1,[1]LISTAFERIADOS!$B$2:$B$194)</f>
        <v>4</v>
      </c>
      <c r="N3346" s="73" t="str">
        <f>CONCATENATE(HOUR(Tabela132[[#This Row],[DATA INICIO]]),":",MINUTE(Tabela132[[#This Row],[DATA INICIO]]))</f>
        <v>17:45</v>
      </c>
    </row>
    <row r="3347" spans="1:14" ht="38.25" hidden="1" x14ac:dyDescent="0.25">
      <c r="A3347" s="63" t="s">
        <v>1308</v>
      </c>
      <c r="B3347" s="64" t="s">
        <v>1697</v>
      </c>
      <c r="C3347" s="84"/>
      <c r="D3347" s="66" t="s">
        <v>1707</v>
      </c>
      <c r="E3347" s="67" t="s">
        <v>1707</v>
      </c>
      <c r="F3347" s="68" t="s">
        <v>1707</v>
      </c>
      <c r="G3347" s="122"/>
      <c r="H3347" s="69">
        <v>42417.541666666664</v>
      </c>
      <c r="I3347" s="69">
        <v>42419.730555555558</v>
      </c>
      <c r="J3347" s="64" t="s">
        <v>273</v>
      </c>
      <c r="K3347" s="70">
        <f t="shared" si="171"/>
        <v>2.1888888888934162</v>
      </c>
      <c r="L3347" s="71">
        <f t="shared" si="172"/>
        <v>2.1888888888934162</v>
      </c>
      <c r="M3347" s="72">
        <f>NETWORKDAYS.INTL(DATE(YEAR(H3347),MONTH(I3347),DAY(H3347)),DATE(YEAR(I3347),MONTH(I3347),DAY(I3347)),1,[1]LISTAFERIADOS!$B$2:$B$194)</f>
        <v>3</v>
      </c>
      <c r="N3347" s="73" t="str">
        <f>CONCATENATE(HOUR(Tabela132[[#This Row],[DATA INICIO]]),":",MINUTE(Tabela132[[#This Row],[DATA INICIO]]))</f>
        <v>13:0</v>
      </c>
    </row>
    <row r="3348" spans="1:14" ht="38.25" hidden="1" x14ac:dyDescent="0.25">
      <c r="A3348" s="63" t="s">
        <v>1308</v>
      </c>
      <c r="B3348" s="64" t="s">
        <v>1697</v>
      </c>
      <c r="C3348" s="84"/>
      <c r="D3348" s="66" t="s">
        <v>1157</v>
      </c>
      <c r="E3348" s="67" t="s">
        <v>1157</v>
      </c>
      <c r="F3348" s="68" t="s">
        <v>1157</v>
      </c>
      <c r="G3348" s="122"/>
      <c r="H3348" s="69">
        <v>42419.730555555558</v>
      </c>
      <c r="I3348" s="69">
        <v>42419.744444444441</v>
      </c>
      <c r="J3348" s="64" t="s">
        <v>1713</v>
      </c>
      <c r="K3348" s="70">
        <f t="shared" si="171"/>
        <v>1.3888888883229811E-2</v>
      </c>
      <c r="L3348" s="71">
        <f t="shared" si="172"/>
        <v>1.3888888883229811E-2</v>
      </c>
      <c r="M3348" s="72">
        <f>NETWORKDAYS.INTL(DATE(YEAR(H3348),MONTH(I3348),DAY(H3348)),DATE(YEAR(I3348),MONTH(I3348),DAY(I3348)),1,[1]LISTAFERIADOS!$B$2:$B$194)</f>
        <v>1</v>
      </c>
      <c r="N3348" s="73" t="str">
        <f>CONCATENATE(HOUR(Tabela132[[#This Row],[DATA INICIO]]),":",MINUTE(Tabela132[[#This Row],[DATA INICIO]]))</f>
        <v>17:32</v>
      </c>
    </row>
    <row r="3349" spans="1:14" ht="38.25" hidden="1" x14ac:dyDescent="0.25">
      <c r="A3349" s="63" t="s">
        <v>1308</v>
      </c>
      <c r="B3349" s="64" t="s">
        <v>1697</v>
      </c>
      <c r="C3349" s="84"/>
      <c r="D3349" s="66" t="s">
        <v>1707</v>
      </c>
      <c r="E3349" s="67" t="s">
        <v>1707</v>
      </c>
      <c r="F3349" s="68" t="s">
        <v>1707</v>
      </c>
      <c r="G3349" s="122"/>
      <c r="H3349" s="69">
        <v>42419.744444444441</v>
      </c>
      <c r="I3349" s="69">
        <v>42451.597222222219</v>
      </c>
      <c r="J3349" s="64" t="s">
        <v>1714</v>
      </c>
      <c r="K3349" s="70">
        <f t="shared" si="171"/>
        <v>31.852777777778101</v>
      </c>
      <c r="L3349" s="71">
        <f t="shared" si="172"/>
        <v>31.852777777778101</v>
      </c>
      <c r="M3349" s="72">
        <f>NETWORKDAYS.INTL(DATE(YEAR(H3349),MONTH(I3349),DAY(H3349)),DATE(YEAR(I3349),MONTH(I3349),DAY(I3349)),1,[1]LISTAFERIADOS!$B$2:$B$194)</f>
        <v>2</v>
      </c>
      <c r="N3349" s="73" t="str">
        <f>CONCATENATE(HOUR(Tabela132[[#This Row],[DATA INICIO]]),":",MINUTE(Tabela132[[#This Row],[DATA INICIO]]))</f>
        <v>17:52</v>
      </c>
    </row>
    <row r="3350" spans="1:14" ht="127.5" hidden="1" x14ac:dyDescent="0.25">
      <c r="A3350" s="63" t="s">
        <v>1308</v>
      </c>
      <c r="B3350" s="64" t="s">
        <v>1697</v>
      </c>
      <c r="C3350" s="84"/>
      <c r="D3350" s="66" t="s">
        <v>1295</v>
      </c>
      <c r="E3350" s="67" t="s">
        <v>1295</v>
      </c>
      <c r="F3350" s="68" t="s">
        <v>1295</v>
      </c>
      <c r="G3350" s="122"/>
      <c r="H3350" s="69">
        <v>42451.597222222219</v>
      </c>
      <c r="I3350" s="69">
        <v>42457.611805555556</v>
      </c>
      <c r="J3350" s="64" t="s">
        <v>1715</v>
      </c>
      <c r="K3350" s="70">
        <f t="shared" si="171"/>
        <v>6.0145833333372138</v>
      </c>
      <c r="L3350" s="71">
        <f t="shared" si="172"/>
        <v>6.0145833333372138</v>
      </c>
      <c r="M3350" s="72">
        <f>NETWORKDAYS.INTL(DATE(YEAR(H3350),MONTH(I3350),DAY(H3350)),DATE(YEAR(I3350),MONTH(I3350),DAY(I3350)),1,[1]LISTAFERIADOS!$B$2:$B$194)</f>
        <v>2</v>
      </c>
      <c r="N3350" s="73" t="str">
        <f>CONCATENATE(HOUR(Tabela132[[#This Row],[DATA INICIO]]),":",MINUTE(Tabela132[[#This Row],[DATA INICIO]]))</f>
        <v>14:20</v>
      </c>
    </row>
    <row r="3351" spans="1:14" ht="51" hidden="1" x14ac:dyDescent="0.25">
      <c r="A3351" s="63" t="s">
        <v>1308</v>
      </c>
      <c r="B3351" s="64" t="s">
        <v>1697</v>
      </c>
      <c r="C3351" s="84"/>
      <c r="D3351" s="66" t="s">
        <v>1157</v>
      </c>
      <c r="E3351" s="67" t="s">
        <v>1157</v>
      </c>
      <c r="F3351" s="68" t="s">
        <v>1157</v>
      </c>
      <c r="G3351" s="122"/>
      <c r="H3351" s="69">
        <v>42457.611805555556</v>
      </c>
      <c r="I3351" s="69">
        <v>42458.595138888886</v>
      </c>
      <c r="J3351" s="64" t="s">
        <v>1716</v>
      </c>
      <c r="K3351" s="70">
        <f t="shared" si="171"/>
        <v>0.98333333332993789</v>
      </c>
      <c r="L3351" s="71">
        <f t="shared" si="172"/>
        <v>0.98333333332993789</v>
      </c>
      <c r="M3351" s="72">
        <f>NETWORKDAYS.INTL(DATE(YEAR(H3351),MONTH(I3351),DAY(H3351)),DATE(YEAR(I3351),MONTH(I3351),DAY(I3351)),1,[1]LISTAFERIADOS!$B$2:$B$194)</f>
        <v>2</v>
      </c>
      <c r="N3351" s="73" t="str">
        <f>CONCATENATE(HOUR(Tabela132[[#This Row],[DATA INICIO]]),":",MINUTE(Tabela132[[#This Row],[DATA INICIO]]))</f>
        <v>14:41</v>
      </c>
    </row>
    <row r="3352" spans="1:14" ht="38.25" hidden="1" x14ac:dyDescent="0.25">
      <c r="A3352" s="63" t="s">
        <v>1308</v>
      </c>
      <c r="B3352" s="64" t="s">
        <v>1697</v>
      </c>
      <c r="C3352" s="84"/>
      <c r="D3352" s="66" t="s">
        <v>1161</v>
      </c>
      <c r="E3352" s="67" t="s">
        <v>1161</v>
      </c>
      <c r="F3352" s="68" t="s">
        <v>1161</v>
      </c>
      <c r="G3352" s="122"/>
      <c r="H3352" s="69">
        <v>42458.595138888886</v>
      </c>
      <c r="I3352" s="69">
        <v>42459.692361111112</v>
      </c>
      <c r="J3352" s="64" t="s">
        <v>418</v>
      </c>
      <c r="K3352" s="70">
        <f t="shared" ref="K3352:K3382" si="173">IF(OR(H3352="-",I3352="-"),0,I3352-H3352)</f>
        <v>1.0972222222262644</v>
      </c>
      <c r="L3352" s="71">
        <f t="shared" ref="L3352:L3382" si="174">K3352</f>
        <v>1.0972222222262644</v>
      </c>
      <c r="M3352" s="72">
        <f>NETWORKDAYS.INTL(DATE(YEAR(H3352),MONTH(I3352),DAY(H3352)),DATE(YEAR(I3352),MONTH(I3352),DAY(I3352)),1,[1]LISTAFERIADOS!$B$2:$B$194)</f>
        <v>2</v>
      </c>
      <c r="N3352" s="73" t="str">
        <f>CONCATENATE(HOUR(Tabela132[[#This Row],[DATA INICIO]]),":",MINUTE(Tabela132[[#This Row],[DATA INICIO]]))</f>
        <v>14:17</v>
      </c>
    </row>
    <row r="3353" spans="1:14" ht="102" hidden="1" x14ac:dyDescent="0.25">
      <c r="A3353" s="63" t="s">
        <v>1308</v>
      </c>
      <c r="B3353" s="64" t="s">
        <v>1697</v>
      </c>
      <c r="C3353" s="84"/>
      <c r="D3353" s="66" t="s">
        <v>1162</v>
      </c>
      <c r="E3353" s="67" t="s">
        <v>1162</v>
      </c>
      <c r="F3353" s="68" t="s">
        <v>1162</v>
      </c>
      <c r="G3353" s="122"/>
      <c r="H3353" s="69">
        <v>42459.692361111112</v>
      </c>
      <c r="I3353" s="69">
        <v>42459.729861111111</v>
      </c>
      <c r="J3353" s="64" t="s">
        <v>1717</v>
      </c>
      <c r="K3353" s="70">
        <f t="shared" si="173"/>
        <v>3.7499999998544808E-2</v>
      </c>
      <c r="L3353" s="71">
        <f t="shared" si="174"/>
        <v>3.7499999998544808E-2</v>
      </c>
      <c r="M3353" s="72">
        <f>NETWORKDAYS.INTL(DATE(YEAR(H3353),MONTH(I3353),DAY(H3353)),DATE(YEAR(I3353),MONTH(I3353),DAY(I3353)),1,[1]LISTAFERIADOS!$B$2:$B$194)</f>
        <v>1</v>
      </c>
      <c r="N3353" s="73" t="str">
        <f>CONCATENATE(HOUR(Tabela132[[#This Row],[DATA INICIO]]),":",MINUTE(Tabela132[[#This Row],[DATA INICIO]]))</f>
        <v>16:37</v>
      </c>
    </row>
    <row r="3354" spans="1:14" ht="38.25" hidden="1" x14ac:dyDescent="0.25">
      <c r="A3354" s="63" t="s">
        <v>1308</v>
      </c>
      <c r="B3354" s="64" t="s">
        <v>1697</v>
      </c>
      <c r="C3354" s="84"/>
      <c r="D3354" s="66" t="s">
        <v>1230</v>
      </c>
      <c r="E3354" s="67" t="s">
        <v>1230</v>
      </c>
      <c r="F3354" s="12" t="s">
        <v>112</v>
      </c>
      <c r="G3354" s="122"/>
      <c r="H3354" s="69">
        <v>42958.654166666667</v>
      </c>
      <c r="I3354" s="69">
        <v>42962.725694444445</v>
      </c>
      <c r="J3354" s="64" t="s">
        <v>98</v>
      </c>
      <c r="K3354" s="70">
        <f t="shared" si="173"/>
        <v>4.0715277777781012</v>
      </c>
      <c r="L3354" s="71">
        <f t="shared" si="174"/>
        <v>4.0715277777781012</v>
      </c>
      <c r="M3354" s="72">
        <f>NETWORKDAYS.INTL(DATE(YEAR(H3354),MONTH(I3354),DAY(H3354)),DATE(YEAR(I3354),MONTH(I3354),DAY(I3354)),1,[1]LISTAFERIADOS!$B$2:$B$194)</f>
        <v>2</v>
      </c>
      <c r="N3354" s="73" t="str">
        <f>CONCATENATE(HOUR(Tabela132[[#This Row],[DATA INICIO]]),":",MINUTE(Tabela132[[#This Row],[DATA INICIO]]))</f>
        <v>15:42</v>
      </c>
    </row>
    <row r="3355" spans="1:14" ht="38.25" hidden="1" x14ac:dyDescent="0.25">
      <c r="A3355" s="63" t="s">
        <v>1308</v>
      </c>
      <c r="B3355" s="64" t="s">
        <v>1697</v>
      </c>
      <c r="C3355" s="84"/>
      <c r="D3355" s="66" t="s">
        <v>1154</v>
      </c>
      <c r="E3355" s="67" t="s">
        <v>1154</v>
      </c>
      <c r="F3355" s="12" t="s">
        <v>115</v>
      </c>
      <c r="G3355" s="122"/>
      <c r="H3355" s="69">
        <v>42962.725694444445</v>
      </c>
      <c r="I3355" s="69">
        <v>42975.546527777777</v>
      </c>
      <c r="J3355" s="64" t="s">
        <v>1718</v>
      </c>
      <c r="K3355" s="70">
        <f t="shared" si="173"/>
        <v>12.820833333331393</v>
      </c>
      <c r="L3355" s="71">
        <f t="shared" si="174"/>
        <v>12.820833333331393</v>
      </c>
      <c r="M3355" s="72">
        <f>NETWORKDAYS.INTL(DATE(YEAR(H3355),MONTH(I3355),DAY(H3355)),DATE(YEAR(I3355),MONTH(I3355),DAY(I3355)),1,[1]LISTAFERIADOS!$B$2:$B$194)</f>
        <v>10</v>
      </c>
      <c r="N3355" s="73" t="str">
        <f>CONCATENATE(HOUR(Tabela132[[#This Row],[DATA INICIO]]),":",MINUTE(Tabela132[[#This Row],[DATA INICIO]]))</f>
        <v>17:25</v>
      </c>
    </row>
    <row r="3356" spans="1:14" ht="114.75" hidden="1" x14ac:dyDescent="0.25">
      <c r="A3356" s="63" t="s">
        <v>1308</v>
      </c>
      <c r="B3356" s="64" t="s">
        <v>1697</v>
      </c>
      <c r="C3356" s="84"/>
      <c r="D3356" s="66" t="s">
        <v>1230</v>
      </c>
      <c r="E3356" s="67" t="s">
        <v>1230</v>
      </c>
      <c r="F3356" s="12" t="s">
        <v>112</v>
      </c>
      <c r="G3356" s="122"/>
      <c r="H3356" s="69">
        <v>42975.546527777777</v>
      </c>
      <c r="I3356" s="69">
        <v>42978.760416666664</v>
      </c>
      <c r="J3356" s="64" t="s">
        <v>1719</v>
      </c>
      <c r="K3356" s="70">
        <f t="shared" si="173"/>
        <v>3.2138888888875954</v>
      </c>
      <c r="L3356" s="71">
        <f t="shared" si="174"/>
        <v>3.2138888888875954</v>
      </c>
      <c r="M3356" s="72">
        <f>NETWORKDAYS.INTL(DATE(YEAR(H3356),MONTH(I3356),DAY(H3356)),DATE(YEAR(I3356),MONTH(I3356),DAY(I3356)),1,[1]LISTAFERIADOS!$B$2:$B$194)</f>
        <v>4</v>
      </c>
      <c r="N3356" s="73" t="str">
        <f>CONCATENATE(HOUR(Tabela132[[#This Row],[DATA INICIO]]),":",MINUTE(Tabela132[[#This Row],[DATA INICIO]]))</f>
        <v>13:7</v>
      </c>
    </row>
    <row r="3357" spans="1:14" ht="89.25" x14ac:dyDescent="0.25">
      <c r="A3357" s="63" t="s">
        <v>1308</v>
      </c>
      <c r="B3357" s="64" t="s">
        <v>1697</v>
      </c>
      <c r="C3357" s="84"/>
      <c r="D3357" s="66" t="s">
        <v>1686</v>
      </c>
      <c r="E3357" s="67" t="s">
        <v>1686</v>
      </c>
      <c r="F3357" s="12" t="s">
        <v>847</v>
      </c>
      <c r="G3357" s="122"/>
      <c r="H3357" s="69">
        <v>42978.760416666664</v>
      </c>
      <c r="I3357" s="69">
        <v>42999.790277777778</v>
      </c>
      <c r="J3357" s="64" t="s">
        <v>1720</v>
      </c>
      <c r="K3357" s="70">
        <f t="shared" si="173"/>
        <v>21.02986111111386</v>
      </c>
      <c r="L3357" s="71">
        <f t="shared" si="174"/>
        <v>21.02986111111386</v>
      </c>
      <c r="M3357" s="72">
        <f>NETWORKDAYS.INTL(DATE(YEAR(H3357),MONTH(I3357),DAY(H3357)),DATE(YEAR(I3357),MONTH(I3357),DAY(I3357)),1,[1]LISTAFERIADOS!$B$2:$B$194)</f>
        <v>-7</v>
      </c>
      <c r="N3357" s="73" t="str">
        <f>CONCATENATE(HOUR(Tabela132[[#This Row],[DATA INICIO]]),":",MINUTE(Tabela132[[#This Row],[DATA INICIO]]))</f>
        <v>18:15</v>
      </c>
    </row>
    <row r="3358" spans="1:14" ht="38.25" hidden="1" x14ac:dyDescent="0.25">
      <c r="A3358" s="63" t="s">
        <v>1308</v>
      </c>
      <c r="B3358" s="64" t="s">
        <v>1697</v>
      </c>
      <c r="C3358" s="84"/>
      <c r="D3358" s="66" t="s">
        <v>1230</v>
      </c>
      <c r="E3358" s="67" t="s">
        <v>1230</v>
      </c>
      <c r="F3358" s="12" t="s">
        <v>112</v>
      </c>
      <c r="G3358" s="122"/>
      <c r="H3358" s="69">
        <v>42999.790277777778</v>
      </c>
      <c r="I3358" s="69">
        <v>43000.575694444444</v>
      </c>
      <c r="J3358" s="64" t="s">
        <v>98</v>
      </c>
      <c r="K3358" s="70">
        <f t="shared" si="173"/>
        <v>0.78541666666569654</v>
      </c>
      <c r="L3358" s="71">
        <f t="shared" si="174"/>
        <v>0.78541666666569654</v>
      </c>
      <c r="M3358" s="72">
        <f>NETWORKDAYS.INTL(DATE(YEAR(H3358),MONTH(I3358),DAY(H3358)),DATE(YEAR(I3358),MONTH(I3358),DAY(I3358)),1,[1]LISTAFERIADOS!$B$2:$B$194)</f>
        <v>2</v>
      </c>
      <c r="N3358" s="73" t="str">
        <f>CONCATENATE(HOUR(Tabela132[[#This Row],[DATA INICIO]]),":",MINUTE(Tabela132[[#This Row],[DATA INICIO]]))</f>
        <v>18:58</v>
      </c>
    </row>
    <row r="3359" spans="1:14" ht="102" x14ac:dyDescent="0.25">
      <c r="A3359" s="63" t="s">
        <v>1308</v>
      </c>
      <c r="B3359" s="64" t="s">
        <v>1697</v>
      </c>
      <c r="C3359" s="84"/>
      <c r="D3359" s="66" t="s">
        <v>1686</v>
      </c>
      <c r="E3359" s="67" t="s">
        <v>1686</v>
      </c>
      <c r="F3359" s="12" t="s">
        <v>847</v>
      </c>
      <c r="G3359" s="122"/>
      <c r="H3359" s="69">
        <v>43000.575694444444</v>
      </c>
      <c r="I3359" s="69">
        <v>43003.749305555553</v>
      </c>
      <c r="J3359" s="64" t="s">
        <v>1721</v>
      </c>
      <c r="K3359" s="70">
        <f t="shared" si="173"/>
        <v>3.1736111111094942</v>
      </c>
      <c r="L3359" s="71">
        <f t="shared" si="174"/>
        <v>3.1736111111094942</v>
      </c>
      <c r="M3359" s="72">
        <f>NETWORKDAYS.INTL(DATE(YEAR(H3359),MONTH(I3359),DAY(H3359)),DATE(YEAR(I3359),MONTH(I3359),DAY(I3359)),1,[1]LISTAFERIADOS!$B$2:$B$194)</f>
        <v>2</v>
      </c>
      <c r="N3359" s="73" t="str">
        <f>CONCATENATE(HOUR(Tabela132[[#This Row],[DATA INICIO]]),":",MINUTE(Tabela132[[#This Row],[DATA INICIO]]))</f>
        <v>13:49</v>
      </c>
    </row>
    <row r="3360" spans="1:14" ht="38.25" hidden="1" x14ac:dyDescent="0.25">
      <c r="A3360" s="63" t="s">
        <v>1308</v>
      </c>
      <c r="B3360" s="64" t="s">
        <v>1697</v>
      </c>
      <c r="C3360" s="84"/>
      <c r="D3360" s="66" t="s">
        <v>1230</v>
      </c>
      <c r="E3360" s="67" t="s">
        <v>1230</v>
      </c>
      <c r="F3360" s="12" t="s">
        <v>112</v>
      </c>
      <c r="G3360" s="122"/>
      <c r="H3360" s="69">
        <v>43003.749305555553</v>
      </c>
      <c r="I3360" s="69">
        <v>43004.64166666667</v>
      </c>
      <c r="J3360" s="64" t="s">
        <v>98</v>
      </c>
      <c r="K3360" s="70">
        <f t="shared" si="173"/>
        <v>0.89236111111677019</v>
      </c>
      <c r="L3360" s="71">
        <f t="shared" si="174"/>
        <v>0.89236111111677019</v>
      </c>
      <c r="M3360" s="72">
        <f>NETWORKDAYS.INTL(DATE(YEAR(H3360),MONTH(I3360),DAY(H3360)),DATE(YEAR(I3360),MONTH(I3360),DAY(I3360)),1,[1]LISTAFERIADOS!$B$2:$B$194)</f>
        <v>2</v>
      </c>
      <c r="N3360" s="73" t="str">
        <f>CONCATENATE(HOUR(Tabela132[[#This Row],[DATA INICIO]]),":",MINUTE(Tabela132[[#This Row],[DATA INICIO]]))</f>
        <v>17:59</v>
      </c>
    </row>
    <row r="3361" spans="1:14" ht="76.5" hidden="1" x14ac:dyDescent="0.25">
      <c r="A3361" s="63" t="s">
        <v>1308</v>
      </c>
      <c r="B3361" s="64" t="s">
        <v>1697</v>
      </c>
      <c r="C3361" s="84"/>
      <c r="D3361" s="66" t="s">
        <v>1154</v>
      </c>
      <c r="E3361" s="67" t="s">
        <v>1154</v>
      </c>
      <c r="F3361" s="12" t="s">
        <v>115</v>
      </c>
      <c r="G3361" s="122"/>
      <c r="H3361" s="69">
        <v>43004.64166666667</v>
      </c>
      <c r="I3361" s="69">
        <v>43006.747916666667</v>
      </c>
      <c r="J3361" s="64" t="s">
        <v>1722</v>
      </c>
      <c r="K3361" s="70">
        <f t="shared" si="173"/>
        <v>2.1062499999970896</v>
      </c>
      <c r="L3361" s="71">
        <f t="shared" si="174"/>
        <v>2.1062499999970896</v>
      </c>
      <c r="M3361" s="72">
        <f>NETWORKDAYS.INTL(DATE(YEAR(H3361),MONTH(I3361),DAY(H3361)),DATE(YEAR(I3361),MONTH(I3361),DAY(I3361)),1,[1]LISTAFERIADOS!$B$2:$B$194)</f>
        <v>3</v>
      </c>
      <c r="N3361" s="73" t="str">
        <f>CONCATENATE(HOUR(Tabela132[[#This Row],[DATA INICIO]]),":",MINUTE(Tabela132[[#This Row],[DATA INICIO]]))</f>
        <v>15:24</v>
      </c>
    </row>
    <row r="3362" spans="1:14" ht="102" x14ac:dyDescent="0.25">
      <c r="A3362" s="63" t="s">
        <v>1308</v>
      </c>
      <c r="B3362" s="64" t="s">
        <v>1697</v>
      </c>
      <c r="C3362" s="84"/>
      <c r="D3362" s="66" t="s">
        <v>1686</v>
      </c>
      <c r="E3362" s="67" t="s">
        <v>1686</v>
      </c>
      <c r="F3362" s="12" t="s">
        <v>847</v>
      </c>
      <c r="G3362" s="122"/>
      <c r="H3362" s="69">
        <v>43006.747916666667</v>
      </c>
      <c r="I3362" s="69">
        <v>43010.550694444442</v>
      </c>
      <c r="J3362" s="64" t="s">
        <v>1723</v>
      </c>
      <c r="K3362" s="70">
        <f t="shared" si="173"/>
        <v>3.8027777777751908</v>
      </c>
      <c r="L3362" s="71">
        <f t="shared" si="174"/>
        <v>3.8027777777751908</v>
      </c>
      <c r="M3362" s="72">
        <f>NETWORKDAYS.INTL(DATE(YEAR(H3362),MONTH(I3362),DAY(H3362)),DATE(YEAR(I3362),MONTH(I3362),DAY(I3362)),1,[1]LISTAFERIADOS!$B$2:$B$194)</f>
        <v>-19</v>
      </c>
      <c r="N3362" s="73" t="str">
        <f>CONCATENATE(HOUR(Tabela132[[#This Row],[DATA INICIO]]),":",MINUTE(Tabela132[[#This Row],[DATA INICIO]]))</f>
        <v>17:57</v>
      </c>
    </row>
    <row r="3363" spans="1:14" ht="38.25" hidden="1" x14ac:dyDescent="0.25">
      <c r="A3363" s="63" t="s">
        <v>1308</v>
      </c>
      <c r="B3363" s="64" t="s">
        <v>1697</v>
      </c>
      <c r="C3363" s="84"/>
      <c r="D3363" s="66" t="s">
        <v>1154</v>
      </c>
      <c r="E3363" s="67" t="s">
        <v>1154</v>
      </c>
      <c r="F3363" s="12" t="s">
        <v>115</v>
      </c>
      <c r="G3363" s="122"/>
      <c r="H3363" s="69">
        <v>43010.550694444442</v>
      </c>
      <c r="I3363" s="69">
        <v>43012.584027777775</v>
      </c>
      <c r="J3363" s="64" t="s">
        <v>98</v>
      </c>
      <c r="K3363" s="70">
        <f t="shared" si="173"/>
        <v>2.0333333333328483</v>
      </c>
      <c r="L3363" s="71">
        <f t="shared" si="174"/>
        <v>2.0333333333328483</v>
      </c>
      <c r="M3363" s="72">
        <f>NETWORKDAYS.INTL(DATE(YEAR(H3363),MONTH(I3363),DAY(H3363)),DATE(YEAR(I3363),MONTH(I3363),DAY(I3363)),1,[1]LISTAFERIADOS!$B$2:$B$194)</f>
        <v>3</v>
      </c>
      <c r="N3363" s="73" t="str">
        <f>CONCATENATE(HOUR(Tabela132[[#This Row],[DATA INICIO]]),":",MINUTE(Tabela132[[#This Row],[DATA INICIO]]))</f>
        <v>13:13</v>
      </c>
    </row>
    <row r="3364" spans="1:14" ht="127.5" hidden="1" x14ac:dyDescent="0.25">
      <c r="A3364" s="63" t="s">
        <v>1308</v>
      </c>
      <c r="B3364" s="64" t="s">
        <v>1697</v>
      </c>
      <c r="C3364" s="84"/>
      <c r="D3364" s="66" t="s">
        <v>1156</v>
      </c>
      <c r="E3364" s="67" t="s">
        <v>1156</v>
      </c>
      <c r="F3364" s="68" t="s">
        <v>1156</v>
      </c>
      <c r="G3364" s="122"/>
      <c r="H3364" s="69">
        <v>43012.584027777775</v>
      </c>
      <c r="I3364" s="69">
        <v>43012.770138888889</v>
      </c>
      <c r="J3364" s="64" t="s">
        <v>1724</v>
      </c>
      <c r="K3364" s="70">
        <f t="shared" si="173"/>
        <v>0.18611111111385981</v>
      </c>
      <c r="L3364" s="71">
        <f t="shared" si="174"/>
        <v>0.18611111111385981</v>
      </c>
      <c r="M3364" s="72">
        <f>NETWORKDAYS.INTL(DATE(YEAR(H3364),MONTH(I3364),DAY(H3364)),DATE(YEAR(I3364),MONTH(I3364),DAY(I3364)),1,[1]LISTAFERIADOS!$B$2:$B$194)</f>
        <v>1</v>
      </c>
      <c r="N3364" s="73" t="str">
        <f>CONCATENATE(HOUR(Tabela132[[#This Row],[DATA INICIO]]),":",MINUTE(Tabela132[[#This Row],[DATA INICIO]]))</f>
        <v>14:1</v>
      </c>
    </row>
    <row r="3365" spans="1:14" ht="38.25" hidden="1" x14ac:dyDescent="0.25">
      <c r="A3365" s="63" t="s">
        <v>1308</v>
      </c>
      <c r="B3365" s="64" t="s">
        <v>1697</v>
      </c>
      <c r="C3365" s="84"/>
      <c r="D3365" s="66" t="s">
        <v>1161</v>
      </c>
      <c r="E3365" s="67" t="s">
        <v>1161</v>
      </c>
      <c r="F3365" s="68" t="s">
        <v>1161</v>
      </c>
      <c r="G3365" s="122"/>
      <c r="H3365" s="69">
        <v>43012.770138888889</v>
      </c>
      <c r="I3365" s="69">
        <v>43013.629861111112</v>
      </c>
      <c r="J3365" s="64" t="s">
        <v>1725</v>
      </c>
      <c r="K3365" s="70">
        <f t="shared" si="173"/>
        <v>0.85972222222335404</v>
      </c>
      <c r="L3365" s="71">
        <f t="shared" si="174"/>
        <v>0.85972222222335404</v>
      </c>
      <c r="M3365" s="72">
        <f>NETWORKDAYS.INTL(DATE(YEAR(H3365),MONTH(I3365),DAY(H3365)),DATE(YEAR(I3365),MONTH(I3365),DAY(I3365)),1,[1]LISTAFERIADOS!$B$2:$B$194)</f>
        <v>2</v>
      </c>
      <c r="N3365" s="73" t="str">
        <f>CONCATENATE(HOUR(Tabela132[[#This Row],[DATA INICIO]]),":",MINUTE(Tabela132[[#This Row],[DATA INICIO]]))</f>
        <v>18:29</v>
      </c>
    </row>
    <row r="3366" spans="1:14" ht="76.5" hidden="1" x14ac:dyDescent="0.25">
      <c r="A3366" s="63" t="s">
        <v>1308</v>
      </c>
      <c r="B3366" s="64" t="s">
        <v>1697</v>
      </c>
      <c r="C3366" s="84"/>
      <c r="D3366" s="66" t="s">
        <v>1162</v>
      </c>
      <c r="E3366" s="67" t="s">
        <v>1162</v>
      </c>
      <c r="F3366" s="68" t="s">
        <v>1162</v>
      </c>
      <c r="G3366" s="122"/>
      <c r="H3366" s="69">
        <v>43013.629861111112</v>
      </c>
      <c r="I3366" s="69">
        <v>43019.677777777775</v>
      </c>
      <c r="J3366" s="64" t="s">
        <v>1726</v>
      </c>
      <c r="K3366" s="70">
        <f t="shared" si="173"/>
        <v>6.0479166666627862</v>
      </c>
      <c r="L3366" s="71">
        <f t="shared" si="174"/>
        <v>6.0479166666627862</v>
      </c>
      <c r="M3366" s="72">
        <f>NETWORKDAYS.INTL(DATE(YEAR(H3366),MONTH(I3366),DAY(H3366)),DATE(YEAR(I3366),MONTH(I3366),DAY(I3366)),1,[1]LISTAFERIADOS!$B$2:$B$194)</f>
        <v>5</v>
      </c>
      <c r="N3366" s="73" t="str">
        <f>CONCATENATE(HOUR(Tabela132[[#This Row],[DATA INICIO]]),":",MINUTE(Tabela132[[#This Row],[DATA INICIO]]))</f>
        <v>15:7</v>
      </c>
    </row>
    <row r="3367" spans="1:14" ht="38.25" hidden="1" x14ac:dyDescent="0.25">
      <c r="A3367" s="63" t="s">
        <v>1308</v>
      </c>
      <c r="B3367" s="64" t="s">
        <v>1697</v>
      </c>
      <c r="C3367" s="84"/>
      <c r="D3367" s="66" t="s">
        <v>1161</v>
      </c>
      <c r="E3367" s="67" t="s">
        <v>1161</v>
      </c>
      <c r="F3367" s="68" t="s">
        <v>1161</v>
      </c>
      <c r="G3367" s="122"/>
      <c r="H3367" s="69">
        <v>43019.677777777775</v>
      </c>
      <c r="I3367" s="69">
        <v>43021.581944444442</v>
      </c>
      <c r="J3367" s="64" t="s">
        <v>1327</v>
      </c>
      <c r="K3367" s="70">
        <f t="shared" si="173"/>
        <v>1.9041666666671517</v>
      </c>
      <c r="L3367" s="71">
        <f t="shared" si="174"/>
        <v>1.9041666666671517</v>
      </c>
      <c r="M3367" s="72">
        <f>NETWORKDAYS.INTL(DATE(YEAR(H3367),MONTH(I3367),DAY(H3367)),DATE(YEAR(I3367),MONTH(I3367),DAY(I3367)),1,[1]LISTAFERIADOS!$B$2:$B$194)</f>
        <v>2</v>
      </c>
      <c r="N3367" s="73" t="str">
        <f>CONCATENATE(HOUR(Tabela132[[#This Row],[DATA INICIO]]),":",MINUTE(Tabela132[[#This Row],[DATA INICIO]]))</f>
        <v>16:16</v>
      </c>
    </row>
    <row r="3368" spans="1:14" ht="76.5" hidden="1" x14ac:dyDescent="0.25">
      <c r="A3368" s="63" t="s">
        <v>1308</v>
      </c>
      <c r="B3368" s="64" t="s">
        <v>1697</v>
      </c>
      <c r="C3368" s="84"/>
      <c r="D3368" s="66" t="s">
        <v>1157</v>
      </c>
      <c r="E3368" s="67" t="s">
        <v>1157</v>
      </c>
      <c r="F3368" s="68" t="s">
        <v>1157</v>
      </c>
      <c r="G3368" s="122"/>
      <c r="H3368" s="69">
        <v>43021.581944444442</v>
      </c>
      <c r="I3368" s="69">
        <v>43021.716666666667</v>
      </c>
      <c r="J3368" s="64" t="s">
        <v>40</v>
      </c>
      <c r="K3368" s="70">
        <f t="shared" si="173"/>
        <v>0.13472222222480923</v>
      </c>
      <c r="L3368" s="71">
        <f t="shared" si="174"/>
        <v>0.13472222222480923</v>
      </c>
      <c r="M3368" s="72">
        <f>NETWORKDAYS.INTL(DATE(YEAR(H3368),MONTH(I3368),DAY(H3368)),DATE(YEAR(I3368),MONTH(I3368),DAY(I3368)),1,[1]LISTAFERIADOS!$B$2:$B$194)</f>
        <v>1</v>
      </c>
      <c r="N3368" s="73" t="str">
        <f>CONCATENATE(HOUR(Tabela132[[#This Row],[DATA INICIO]]),":",MINUTE(Tabela132[[#This Row],[DATA INICIO]]))</f>
        <v>13:58</v>
      </c>
    </row>
    <row r="3369" spans="1:14" ht="38.25" hidden="1" x14ac:dyDescent="0.25">
      <c r="A3369" s="63" t="s">
        <v>1308</v>
      </c>
      <c r="B3369" s="64" t="s">
        <v>1697</v>
      </c>
      <c r="C3369" s="84"/>
      <c r="D3369" s="66" t="s">
        <v>1167</v>
      </c>
      <c r="E3369" s="67" t="s">
        <v>1167</v>
      </c>
      <c r="F3369" s="68" t="s">
        <v>1167</v>
      </c>
      <c r="G3369" s="122"/>
      <c r="H3369" s="69">
        <v>43021.716666666667</v>
      </c>
      <c r="I3369" s="69">
        <v>43021.740972222222</v>
      </c>
      <c r="J3369" s="64" t="s">
        <v>468</v>
      </c>
      <c r="K3369" s="70">
        <f t="shared" si="173"/>
        <v>2.4305555554747116E-2</v>
      </c>
      <c r="L3369" s="71">
        <f t="shared" si="174"/>
        <v>2.4305555554747116E-2</v>
      </c>
      <c r="M3369" s="72">
        <f>NETWORKDAYS.INTL(DATE(YEAR(H3369),MONTH(I3369),DAY(H3369)),DATE(YEAR(I3369),MONTH(I3369),DAY(I3369)),1,[1]LISTAFERIADOS!$B$2:$B$194)</f>
        <v>1</v>
      </c>
      <c r="N3369" s="73" t="str">
        <f>CONCATENATE(HOUR(Tabela132[[#This Row],[DATA INICIO]]),":",MINUTE(Tabela132[[#This Row],[DATA INICIO]]))</f>
        <v>17:12</v>
      </c>
    </row>
    <row r="3370" spans="1:14" ht="51" hidden="1" x14ac:dyDescent="0.25">
      <c r="A3370" s="63" t="s">
        <v>1308</v>
      </c>
      <c r="B3370" s="64" t="s">
        <v>1697</v>
      </c>
      <c r="C3370" s="84"/>
      <c r="D3370" s="66" t="s">
        <v>1159</v>
      </c>
      <c r="E3370" s="67" t="s">
        <v>1159</v>
      </c>
      <c r="F3370" s="68" t="s">
        <v>1159</v>
      </c>
      <c r="G3370" s="122"/>
      <c r="H3370" s="69">
        <v>43021.740972222222</v>
      </c>
      <c r="I3370" s="69">
        <v>43021.780555555553</v>
      </c>
      <c r="J3370" s="64" t="s">
        <v>46</v>
      </c>
      <c r="K3370" s="70">
        <f t="shared" si="173"/>
        <v>3.9583333331393078E-2</v>
      </c>
      <c r="L3370" s="71">
        <f t="shared" si="174"/>
        <v>3.9583333331393078E-2</v>
      </c>
      <c r="M3370" s="72">
        <f>NETWORKDAYS.INTL(DATE(YEAR(H3370),MONTH(I3370),DAY(H3370)),DATE(YEAR(I3370),MONTH(I3370),DAY(I3370)),1,[1]LISTAFERIADOS!$B$2:$B$194)</f>
        <v>1</v>
      </c>
      <c r="N3370" s="73" t="str">
        <f>CONCATENATE(HOUR(Tabela132[[#This Row],[DATA INICIO]]),":",MINUTE(Tabela132[[#This Row],[DATA INICIO]]))</f>
        <v>17:47</v>
      </c>
    </row>
    <row r="3371" spans="1:14" ht="38.25" hidden="1" x14ac:dyDescent="0.25">
      <c r="A3371" s="63" t="s">
        <v>1308</v>
      </c>
      <c r="B3371" s="64" t="s">
        <v>1697</v>
      </c>
      <c r="C3371" s="84"/>
      <c r="D3371" s="66" t="s">
        <v>1161</v>
      </c>
      <c r="E3371" s="67" t="s">
        <v>1161</v>
      </c>
      <c r="F3371" s="68" t="s">
        <v>1161</v>
      </c>
      <c r="G3371" s="122"/>
      <c r="H3371" s="69">
        <v>43021.780555555553</v>
      </c>
      <c r="I3371" s="69">
        <v>43024.793749999997</v>
      </c>
      <c r="J3371" s="64" t="s">
        <v>49</v>
      </c>
      <c r="K3371" s="70">
        <f t="shared" si="173"/>
        <v>3.0131944444437977</v>
      </c>
      <c r="L3371" s="71">
        <f t="shared" si="174"/>
        <v>3.0131944444437977</v>
      </c>
      <c r="M3371" s="72">
        <f>NETWORKDAYS.INTL(DATE(YEAR(H3371),MONTH(I3371),DAY(H3371)),DATE(YEAR(I3371),MONTH(I3371),DAY(I3371)),1,[1]LISTAFERIADOS!$B$2:$B$194)</f>
        <v>2</v>
      </c>
      <c r="N3371" s="73" t="str">
        <f>CONCATENATE(HOUR(Tabela132[[#This Row],[DATA INICIO]]),":",MINUTE(Tabela132[[#This Row],[DATA INICIO]]))</f>
        <v>18:44</v>
      </c>
    </row>
    <row r="3372" spans="1:14" ht="63.75" hidden="1" x14ac:dyDescent="0.25">
      <c r="A3372" s="63" t="s">
        <v>1308</v>
      </c>
      <c r="B3372" s="64" t="s">
        <v>1697</v>
      </c>
      <c r="C3372" s="84"/>
      <c r="D3372" s="66" t="s">
        <v>1162</v>
      </c>
      <c r="E3372" s="67" t="s">
        <v>1162</v>
      </c>
      <c r="F3372" s="68" t="s">
        <v>1162</v>
      </c>
      <c r="G3372" s="122"/>
      <c r="H3372" s="69">
        <v>43024.793749999997</v>
      </c>
      <c r="I3372" s="69">
        <v>43025.60833333333</v>
      </c>
      <c r="J3372" s="64" t="s">
        <v>235</v>
      </c>
      <c r="K3372" s="70">
        <f t="shared" si="173"/>
        <v>0.81458333333284827</v>
      </c>
      <c r="L3372" s="71">
        <f t="shared" si="174"/>
        <v>0.81458333333284827</v>
      </c>
      <c r="M3372" s="72">
        <f>NETWORKDAYS.INTL(DATE(YEAR(H3372),MONTH(I3372),DAY(H3372)),DATE(YEAR(I3372),MONTH(I3372),DAY(I3372)),1,[1]LISTAFERIADOS!$B$2:$B$194)</f>
        <v>2</v>
      </c>
      <c r="N3372" s="73" t="str">
        <f>CONCATENATE(HOUR(Tabela132[[#This Row],[DATA INICIO]]),":",MINUTE(Tabela132[[#This Row],[DATA INICIO]]))</f>
        <v>19:3</v>
      </c>
    </row>
    <row r="3373" spans="1:14" ht="76.5" hidden="1" x14ac:dyDescent="0.25">
      <c r="A3373" s="63" t="s">
        <v>1308</v>
      </c>
      <c r="B3373" s="64" t="s">
        <v>1697</v>
      </c>
      <c r="C3373" s="84"/>
      <c r="D3373" s="66" t="s">
        <v>1161</v>
      </c>
      <c r="E3373" s="67" t="s">
        <v>1161</v>
      </c>
      <c r="F3373" s="68" t="s">
        <v>1161</v>
      </c>
      <c r="G3373" s="122"/>
      <c r="H3373" s="69">
        <v>43025.60833333333</v>
      </c>
      <c r="I3373" s="69">
        <v>43025.76666666667</v>
      </c>
      <c r="J3373" s="64" t="s">
        <v>1727</v>
      </c>
      <c r="K3373" s="70">
        <f t="shared" si="173"/>
        <v>0.15833333334012423</v>
      </c>
      <c r="L3373" s="71">
        <f t="shared" si="174"/>
        <v>0.15833333334012423</v>
      </c>
      <c r="M3373" s="72">
        <f>NETWORKDAYS.INTL(DATE(YEAR(H3373),MONTH(I3373),DAY(H3373)),DATE(YEAR(I3373),MONTH(I3373),DAY(I3373)),1,[1]LISTAFERIADOS!$B$2:$B$194)</f>
        <v>1</v>
      </c>
      <c r="N3373" s="73" t="str">
        <f>CONCATENATE(HOUR(Tabela132[[#This Row],[DATA INICIO]]),":",MINUTE(Tabela132[[#This Row],[DATA INICIO]]))</f>
        <v>14:36</v>
      </c>
    </row>
    <row r="3374" spans="1:14" ht="38.25" hidden="1" x14ac:dyDescent="0.25">
      <c r="A3374" s="63" t="s">
        <v>1308</v>
      </c>
      <c r="B3374" s="64" t="s">
        <v>1697</v>
      </c>
      <c r="C3374" s="84"/>
      <c r="D3374" s="66" t="s">
        <v>1156</v>
      </c>
      <c r="E3374" s="67" t="s">
        <v>1156</v>
      </c>
      <c r="F3374" s="68" t="s">
        <v>1156</v>
      </c>
      <c r="G3374" s="122"/>
      <c r="H3374" s="69">
        <v>43025.76666666667</v>
      </c>
      <c r="I3374" s="69">
        <v>43027.606249999997</v>
      </c>
      <c r="J3374" s="64" t="s">
        <v>244</v>
      </c>
      <c r="K3374" s="70">
        <f t="shared" si="173"/>
        <v>1.8395833333270275</v>
      </c>
      <c r="L3374" s="71">
        <f t="shared" si="174"/>
        <v>1.8395833333270275</v>
      </c>
      <c r="M3374" s="72">
        <f>NETWORKDAYS.INTL(DATE(YEAR(H3374),MONTH(I3374),DAY(H3374)),DATE(YEAR(I3374),MONTH(I3374),DAY(I3374)),1,[1]LISTAFERIADOS!$B$2:$B$194)</f>
        <v>3</v>
      </c>
      <c r="N3374" s="73" t="str">
        <f>CONCATENATE(HOUR(Tabela132[[#This Row],[DATA INICIO]]),":",MINUTE(Tabela132[[#This Row],[DATA INICIO]]))</f>
        <v>18:24</v>
      </c>
    </row>
    <row r="3375" spans="1:14" ht="63.75" hidden="1" x14ac:dyDescent="0.25">
      <c r="A3375" s="63" t="s">
        <v>1308</v>
      </c>
      <c r="B3375" s="64" t="s">
        <v>1697</v>
      </c>
      <c r="C3375" s="84"/>
      <c r="D3375" s="66" t="s">
        <v>1154</v>
      </c>
      <c r="E3375" s="67" t="s">
        <v>1154</v>
      </c>
      <c r="F3375" s="12" t="s">
        <v>115</v>
      </c>
      <c r="G3375" s="122"/>
      <c r="H3375" s="69">
        <v>43027.606249999997</v>
      </c>
      <c r="I3375" s="69">
        <v>43027.693055555559</v>
      </c>
      <c r="J3375" s="64" t="s">
        <v>1728</v>
      </c>
      <c r="K3375" s="70">
        <f t="shared" si="173"/>
        <v>8.6805555562023073E-2</v>
      </c>
      <c r="L3375" s="71">
        <f t="shared" si="174"/>
        <v>8.6805555562023073E-2</v>
      </c>
      <c r="M3375" s="72">
        <f>NETWORKDAYS.INTL(DATE(YEAR(H3375),MONTH(I3375),DAY(H3375)),DATE(YEAR(I3375),MONTH(I3375),DAY(I3375)),1,[1]LISTAFERIADOS!$B$2:$B$194)</f>
        <v>1</v>
      </c>
      <c r="N3375" s="73" t="str">
        <f>CONCATENATE(HOUR(Tabela132[[#This Row],[DATA INICIO]]),":",MINUTE(Tabela132[[#This Row],[DATA INICIO]]))</f>
        <v>14:33</v>
      </c>
    </row>
    <row r="3376" spans="1:14" ht="114.75" hidden="1" x14ac:dyDescent="0.25">
      <c r="A3376" s="63" t="s">
        <v>1308</v>
      </c>
      <c r="B3376" s="64" t="s">
        <v>1697</v>
      </c>
      <c r="C3376" s="84"/>
      <c r="D3376" s="66" t="s">
        <v>1156</v>
      </c>
      <c r="E3376" s="67" t="s">
        <v>1156</v>
      </c>
      <c r="F3376" s="68" t="s">
        <v>1156</v>
      </c>
      <c r="G3376" s="122"/>
      <c r="H3376" s="69">
        <v>43027.693055555559</v>
      </c>
      <c r="I3376" s="69">
        <v>43028.682638888888</v>
      </c>
      <c r="J3376" s="64" t="s">
        <v>1729</v>
      </c>
      <c r="K3376" s="70">
        <f t="shared" si="173"/>
        <v>0.98958333332848269</v>
      </c>
      <c r="L3376" s="71">
        <f t="shared" si="174"/>
        <v>0.98958333332848269</v>
      </c>
      <c r="M3376" s="72">
        <f>NETWORKDAYS.INTL(DATE(YEAR(H3376),MONTH(I3376),DAY(H3376)),DATE(YEAR(I3376),MONTH(I3376),DAY(I3376)),1,[1]LISTAFERIADOS!$B$2:$B$194)</f>
        <v>2</v>
      </c>
      <c r="N3376" s="73" t="str">
        <f>CONCATENATE(HOUR(Tabela132[[#This Row],[DATA INICIO]]),":",MINUTE(Tabela132[[#This Row],[DATA INICIO]]))</f>
        <v>16:38</v>
      </c>
    </row>
    <row r="3377" spans="1:14" ht="38.25" hidden="1" x14ac:dyDescent="0.25">
      <c r="A3377" s="63" t="s">
        <v>1308</v>
      </c>
      <c r="B3377" s="64" t="s">
        <v>1697</v>
      </c>
      <c r="C3377" s="84"/>
      <c r="D3377" s="66" t="s">
        <v>1161</v>
      </c>
      <c r="E3377" s="67" t="s">
        <v>1161</v>
      </c>
      <c r="F3377" s="68" t="s">
        <v>1161</v>
      </c>
      <c r="G3377" s="122"/>
      <c r="H3377" s="69">
        <v>43028.682638888888</v>
      </c>
      <c r="I3377" s="69">
        <v>43028.810416666667</v>
      </c>
      <c r="J3377" s="64" t="s">
        <v>1401</v>
      </c>
      <c r="K3377" s="70">
        <f t="shared" si="173"/>
        <v>0.12777777777955635</v>
      </c>
      <c r="L3377" s="71">
        <f t="shared" si="174"/>
        <v>0.12777777777955635</v>
      </c>
      <c r="M3377" s="72">
        <f>NETWORKDAYS.INTL(DATE(YEAR(H3377),MONTH(I3377),DAY(H3377)),DATE(YEAR(I3377),MONTH(I3377),DAY(I3377)),1,[1]LISTAFERIADOS!$B$2:$B$194)</f>
        <v>1</v>
      </c>
      <c r="N3377" s="73" t="str">
        <f>CONCATENATE(HOUR(Tabela132[[#This Row],[DATA INICIO]]),":",MINUTE(Tabela132[[#This Row],[DATA INICIO]]))</f>
        <v>16:23</v>
      </c>
    </row>
    <row r="3378" spans="1:14" ht="51" hidden="1" x14ac:dyDescent="0.25">
      <c r="A3378" s="63" t="s">
        <v>1308</v>
      </c>
      <c r="B3378" s="64" t="s">
        <v>1697</v>
      </c>
      <c r="C3378" s="84"/>
      <c r="D3378" s="66" t="s">
        <v>1156</v>
      </c>
      <c r="E3378" s="67" t="s">
        <v>1156</v>
      </c>
      <c r="F3378" s="68" t="s">
        <v>1156</v>
      </c>
      <c r="G3378" s="122"/>
      <c r="H3378" s="69">
        <v>43028.810416666667</v>
      </c>
      <c r="I3378" s="69">
        <v>43031.561805555553</v>
      </c>
      <c r="J3378" s="64" t="s">
        <v>1730</v>
      </c>
      <c r="K3378" s="70">
        <f t="shared" si="173"/>
        <v>2.7513888888861402</v>
      </c>
      <c r="L3378" s="71">
        <f t="shared" si="174"/>
        <v>2.7513888888861402</v>
      </c>
      <c r="M3378" s="72">
        <f>NETWORKDAYS.INTL(DATE(YEAR(H3378),MONTH(I3378),DAY(H3378)),DATE(YEAR(I3378),MONTH(I3378),DAY(I3378)),1,[1]LISTAFERIADOS!$B$2:$B$194)</f>
        <v>2</v>
      </c>
      <c r="N3378" s="73" t="str">
        <f>CONCATENATE(HOUR(Tabela132[[#This Row],[DATA INICIO]]),":",MINUTE(Tabela132[[#This Row],[DATA INICIO]]))</f>
        <v>19:27</v>
      </c>
    </row>
    <row r="3379" spans="1:14" ht="38.25" hidden="1" x14ac:dyDescent="0.25">
      <c r="A3379" s="63" t="s">
        <v>1308</v>
      </c>
      <c r="B3379" s="64" t="s">
        <v>1697</v>
      </c>
      <c r="C3379" s="84"/>
      <c r="D3379" s="66" t="s">
        <v>1161</v>
      </c>
      <c r="E3379" s="67" t="s">
        <v>1161</v>
      </c>
      <c r="F3379" s="68" t="s">
        <v>1161</v>
      </c>
      <c r="G3379" s="122"/>
      <c r="H3379" s="69">
        <v>43031.561805555553</v>
      </c>
      <c r="I3379" s="69">
        <v>43032.759722222225</v>
      </c>
      <c r="J3379" s="64" t="s">
        <v>1731</v>
      </c>
      <c r="K3379" s="70">
        <f t="shared" si="173"/>
        <v>1.1979166666715173</v>
      </c>
      <c r="L3379" s="71">
        <f t="shared" si="174"/>
        <v>1.1979166666715173</v>
      </c>
      <c r="M3379" s="72">
        <f>NETWORKDAYS.INTL(DATE(YEAR(H3379),MONTH(I3379),DAY(H3379)),DATE(YEAR(I3379),MONTH(I3379),DAY(I3379)),1,[1]LISTAFERIADOS!$B$2:$B$194)</f>
        <v>2</v>
      </c>
      <c r="N3379" s="73" t="str">
        <f>CONCATENATE(HOUR(Tabela132[[#This Row],[DATA INICIO]]),":",MINUTE(Tabela132[[#This Row],[DATA INICIO]]))</f>
        <v>13:29</v>
      </c>
    </row>
    <row r="3380" spans="1:14" ht="76.5" hidden="1" x14ac:dyDescent="0.25">
      <c r="A3380" s="63" t="s">
        <v>1308</v>
      </c>
      <c r="B3380" s="64" t="s">
        <v>1697</v>
      </c>
      <c r="C3380" s="84"/>
      <c r="D3380" s="66" t="s">
        <v>1163</v>
      </c>
      <c r="E3380" s="67" t="s">
        <v>1163</v>
      </c>
      <c r="F3380" s="68" t="s">
        <v>1163</v>
      </c>
      <c r="G3380" s="122"/>
      <c r="H3380" s="69">
        <v>43032.759722222225</v>
      </c>
      <c r="I3380" s="69">
        <v>43035.624305555553</v>
      </c>
      <c r="J3380" s="64" t="s">
        <v>1732</v>
      </c>
      <c r="K3380" s="70">
        <f t="shared" si="173"/>
        <v>2.8645833333284827</v>
      </c>
      <c r="L3380" s="71">
        <f t="shared" si="174"/>
        <v>2.8645833333284827</v>
      </c>
      <c r="M3380" s="72">
        <f>NETWORKDAYS.INTL(DATE(YEAR(H3380),MONTH(I3380),DAY(H3380)),DATE(YEAR(I3380),MONTH(I3380),DAY(I3380)),1,[1]LISTAFERIADOS!$B$2:$B$194)</f>
        <v>4</v>
      </c>
      <c r="N3380" s="73" t="str">
        <f>CONCATENATE(HOUR(Tabela132[[#This Row],[DATA INICIO]]),":",MINUTE(Tabela132[[#This Row],[DATA INICIO]]))</f>
        <v>18:14</v>
      </c>
    </row>
    <row r="3381" spans="1:14" ht="63.75" hidden="1" x14ac:dyDescent="0.25">
      <c r="A3381" s="63" t="s">
        <v>1308</v>
      </c>
      <c r="B3381" s="64" t="s">
        <v>1697</v>
      </c>
      <c r="C3381" s="84"/>
      <c r="D3381" s="66" t="e">
        <v>#VALUE!</v>
      </c>
      <c r="E3381" s="67" t="e">
        <v>#VALUE!</v>
      </c>
      <c r="F3381" s="68" t="e">
        <v>#VALUE!</v>
      </c>
      <c r="G3381" s="122"/>
      <c r="H3381" s="69">
        <v>0</v>
      </c>
      <c r="I3381" s="69">
        <v>0</v>
      </c>
      <c r="J3381" s="64" t="s">
        <v>1733</v>
      </c>
      <c r="K3381" s="70">
        <f t="shared" si="173"/>
        <v>0</v>
      </c>
      <c r="L3381" s="71">
        <f t="shared" si="174"/>
        <v>0</v>
      </c>
      <c r="M3381" s="72">
        <f>NETWORKDAYS.INTL(DATE(YEAR(H3381),MONTH(I3381),DAY(H3381)),DATE(YEAR(I3381),MONTH(I3381),DAY(I3381)),1,[1]LISTAFERIADOS!$B$2:$B$194)</f>
        <v>0</v>
      </c>
      <c r="N3381" s="73" t="str">
        <f>CONCATENATE(HOUR(Tabela132[[#This Row],[DATA INICIO]]),":",MINUTE(Tabela132[[#This Row],[DATA INICIO]]))</f>
        <v>0:0</v>
      </c>
    </row>
    <row r="3382" spans="1:14" ht="63.75" hidden="1" x14ac:dyDescent="0.25">
      <c r="A3382" s="63" t="s">
        <v>1308</v>
      </c>
      <c r="B3382" s="64" t="s">
        <v>1697</v>
      </c>
      <c r="C3382" s="84"/>
      <c r="D3382" s="66" t="s">
        <v>1164</v>
      </c>
      <c r="E3382" s="67" t="s">
        <v>1164</v>
      </c>
      <c r="F3382" s="68" t="s">
        <v>1164</v>
      </c>
      <c r="G3382" s="122"/>
      <c r="H3382" s="69">
        <v>43035.624305555553</v>
      </c>
      <c r="I3382" s="69">
        <v>43039.706944444442</v>
      </c>
      <c r="J3382" s="64" t="s">
        <v>1734</v>
      </c>
      <c r="K3382" s="70">
        <f t="shared" si="173"/>
        <v>4.0826388888890506</v>
      </c>
      <c r="L3382" s="71">
        <f t="shared" si="174"/>
        <v>4.0826388888890506</v>
      </c>
      <c r="M3382" s="72">
        <f>NETWORKDAYS.INTL(DATE(YEAR(H3382),MONTH(I3382),DAY(H3382)),DATE(YEAR(I3382),MONTH(I3382),DAY(I3382)),1,[1]LISTAFERIADOS!$B$2:$B$194)</f>
        <v>3</v>
      </c>
      <c r="N3382" s="73" t="str">
        <f>CONCATENATE(HOUR(Tabela132[[#This Row],[DATA INICIO]]),":",MINUTE(Tabela132[[#This Row],[DATA INICIO]]))</f>
        <v>14:59</v>
      </c>
    </row>
    <row r="3383" spans="1:14" ht="89.25" hidden="1" x14ac:dyDescent="0.25">
      <c r="A3383" s="63" t="s">
        <v>1308</v>
      </c>
      <c r="B3383" s="64" t="s">
        <v>1697</v>
      </c>
      <c r="C3383" s="84"/>
      <c r="D3383" s="66" t="s">
        <v>1163</v>
      </c>
      <c r="E3383" s="67" t="s">
        <v>1163</v>
      </c>
      <c r="F3383" s="68" t="s">
        <v>1163</v>
      </c>
      <c r="G3383" s="122"/>
      <c r="H3383" s="69">
        <v>43039.706944444442</v>
      </c>
      <c r="I3383" s="69">
        <v>43040.603472222225</v>
      </c>
      <c r="J3383" s="64" t="s">
        <v>1735</v>
      </c>
      <c r="K3383" s="70">
        <f t="shared" ref="K3383:K3418" si="175">IF(OR(H3383="-",I3383="-"),0,I3383-H3383)</f>
        <v>0.89652777778246673</v>
      </c>
      <c r="L3383" s="71">
        <f t="shared" ref="L3383:L3414" si="176">K3383</f>
        <v>0.89652777778246673</v>
      </c>
      <c r="M3383" s="72">
        <f>NETWORKDAYS.INTL(DATE(YEAR(H3383),MONTH(I3383),DAY(H3383)),DATE(YEAR(I3383),MONTH(I3383),DAY(I3383)),1,[1]LISTAFERIADOS!$B$2:$B$194)</f>
        <v>-23</v>
      </c>
      <c r="N3383" s="73" t="str">
        <f>CONCATENATE(HOUR(Tabela132[[#This Row],[DATA INICIO]]),":",MINUTE(Tabela132[[#This Row],[DATA INICIO]]))</f>
        <v>16:58</v>
      </c>
    </row>
    <row r="3384" spans="1:14" ht="51" hidden="1" x14ac:dyDescent="0.25">
      <c r="A3384" s="63" t="s">
        <v>1308</v>
      </c>
      <c r="B3384" s="64" t="s">
        <v>1697</v>
      </c>
      <c r="C3384" s="84"/>
      <c r="D3384" s="66" t="s">
        <v>1161</v>
      </c>
      <c r="E3384" s="67" t="s">
        <v>1161</v>
      </c>
      <c r="F3384" s="68" t="s">
        <v>1161</v>
      </c>
      <c r="G3384" s="122"/>
      <c r="H3384" s="69">
        <v>43040.603472222225</v>
      </c>
      <c r="I3384" s="69">
        <v>43042.588888888888</v>
      </c>
      <c r="J3384" s="64" t="s">
        <v>1736</v>
      </c>
      <c r="K3384" s="70">
        <f t="shared" si="175"/>
        <v>1.9854166666627862</v>
      </c>
      <c r="L3384" s="71">
        <f t="shared" si="176"/>
        <v>1.9854166666627862</v>
      </c>
      <c r="M3384" s="72">
        <f>NETWORKDAYS.INTL(DATE(YEAR(H3384),MONTH(I3384),DAY(H3384)),DATE(YEAR(I3384),MONTH(I3384),DAY(I3384)),1,[1]LISTAFERIADOS!$B$2:$B$194)</f>
        <v>3</v>
      </c>
      <c r="N3384" s="73" t="str">
        <f>CONCATENATE(HOUR(Tabela132[[#This Row],[DATA INICIO]]),":",MINUTE(Tabela132[[#This Row],[DATA INICIO]]))</f>
        <v>14:29</v>
      </c>
    </row>
    <row r="3385" spans="1:14" ht="102" hidden="1" x14ac:dyDescent="0.25">
      <c r="A3385" s="63" t="s">
        <v>1308</v>
      </c>
      <c r="B3385" s="64" t="s">
        <v>1697</v>
      </c>
      <c r="C3385" s="84"/>
      <c r="D3385" s="66" t="s">
        <v>1156</v>
      </c>
      <c r="E3385" s="67" t="s">
        <v>1156</v>
      </c>
      <c r="F3385" s="68" t="s">
        <v>1156</v>
      </c>
      <c r="G3385" s="122"/>
      <c r="H3385" s="69">
        <v>43042.588888888888</v>
      </c>
      <c r="I3385" s="69">
        <v>43042.677777777775</v>
      </c>
      <c r="J3385" s="64" t="s">
        <v>1737</v>
      </c>
      <c r="K3385" s="70">
        <f t="shared" si="175"/>
        <v>8.8888888887595385E-2</v>
      </c>
      <c r="L3385" s="71">
        <f t="shared" si="176"/>
        <v>8.8888888887595385E-2</v>
      </c>
      <c r="M3385" s="72">
        <f>NETWORKDAYS.INTL(DATE(YEAR(H3385),MONTH(I3385),DAY(H3385)),DATE(YEAR(I3385),MONTH(I3385),DAY(I3385)),1,[1]LISTAFERIADOS!$B$2:$B$194)</f>
        <v>1</v>
      </c>
      <c r="N3385" s="73" t="str">
        <f>CONCATENATE(HOUR(Tabela132[[#This Row],[DATA INICIO]]),":",MINUTE(Tabela132[[#This Row],[DATA INICIO]]))</f>
        <v>14:8</v>
      </c>
    </row>
    <row r="3386" spans="1:14" ht="51" hidden="1" x14ac:dyDescent="0.25">
      <c r="A3386" s="63" t="s">
        <v>1308</v>
      </c>
      <c r="B3386" s="64" t="s">
        <v>1697</v>
      </c>
      <c r="C3386" s="84"/>
      <c r="D3386" s="66" t="s">
        <v>1165</v>
      </c>
      <c r="E3386" s="67" t="s">
        <v>1165</v>
      </c>
      <c r="F3386" s="68" t="s">
        <v>1165</v>
      </c>
      <c r="G3386" s="122"/>
      <c r="H3386" s="69">
        <v>43042.677777777775</v>
      </c>
      <c r="I3386" s="69">
        <v>43042.690972222219</v>
      </c>
      <c r="J3386" s="64" t="s">
        <v>1738</v>
      </c>
      <c r="K3386" s="70">
        <f t="shared" si="175"/>
        <v>1.3194444443797693E-2</v>
      </c>
      <c r="L3386" s="71">
        <f t="shared" si="176"/>
        <v>1.3194444443797693E-2</v>
      </c>
      <c r="M3386" s="72">
        <f>NETWORKDAYS.INTL(DATE(YEAR(H3386),MONTH(I3386),DAY(H3386)),DATE(YEAR(I3386),MONTH(I3386),DAY(I3386)),1,[1]LISTAFERIADOS!$B$2:$B$194)</f>
        <v>1</v>
      </c>
      <c r="N3386" s="73" t="str">
        <f>CONCATENATE(HOUR(Tabela132[[#This Row],[DATA INICIO]]),":",MINUTE(Tabela132[[#This Row],[DATA INICIO]]))</f>
        <v>16:16</v>
      </c>
    </row>
    <row r="3387" spans="1:14" ht="38.25" hidden="1" x14ac:dyDescent="0.25">
      <c r="A3387" s="63" t="s">
        <v>1308</v>
      </c>
      <c r="B3387" s="64" t="s">
        <v>1697</v>
      </c>
      <c r="C3387" s="84"/>
      <c r="D3387" s="66" t="s">
        <v>1166</v>
      </c>
      <c r="E3387" s="67" t="s">
        <v>1166</v>
      </c>
      <c r="F3387" s="68" t="s">
        <v>1166</v>
      </c>
      <c r="G3387" s="122"/>
      <c r="H3387" s="69">
        <v>43042.690972222219</v>
      </c>
      <c r="I3387" s="69">
        <v>43046.72152777778</v>
      </c>
      <c r="J3387" s="64" t="s">
        <v>284</v>
      </c>
      <c r="K3387" s="70">
        <f t="shared" si="175"/>
        <v>4.0305555555605679</v>
      </c>
      <c r="L3387" s="71">
        <f t="shared" si="176"/>
        <v>4.0305555555605679</v>
      </c>
      <c r="M3387" s="72">
        <f>NETWORKDAYS.INTL(DATE(YEAR(H3387),MONTH(I3387),DAY(H3387)),DATE(YEAR(I3387),MONTH(I3387),DAY(I3387)),1,[1]LISTAFERIADOS!$B$2:$B$194)</f>
        <v>3</v>
      </c>
      <c r="N3387" s="73" t="str">
        <f>CONCATENATE(HOUR(Tabela132[[#This Row],[DATA INICIO]]),":",MINUTE(Tabela132[[#This Row],[DATA INICIO]]))</f>
        <v>16:35</v>
      </c>
    </row>
    <row r="3388" spans="1:14" ht="38.25" hidden="1" x14ac:dyDescent="0.25">
      <c r="A3388" s="63" t="s">
        <v>1308</v>
      </c>
      <c r="B3388" s="64" t="s">
        <v>1697</v>
      </c>
      <c r="C3388" s="84"/>
      <c r="D3388" s="66" t="s">
        <v>1155</v>
      </c>
      <c r="E3388" s="67" t="s">
        <v>1155</v>
      </c>
      <c r="F3388" s="68" t="s">
        <v>1155</v>
      </c>
      <c r="G3388" s="122"/>
      <c r="H3388" s="69">
        <v>43046.72152777778</v>
      </c>
      <c r="I3388" s="69">
        <v>43047.643055555556</v>
      </c>
      <c r="J3388" s="64" t="s">
        <v>98</v>
      </c>
      <c r="K3388" s="70">
        <f t="shared" si="175"/>
        <v>0.92152777777664596</v>
      </c>
      <c r="L3388" s="71">
        <f t="shared" si="176"/>
        <v>0.92152777777664596</v>
      </c>
      <c r="M3388" s="72">
        <f>NETWORKDAYS.INTL(DATE(YEAR(H3388),MONTH(I3388),DAY(H3388)),DATE(YEAR(I3388),MONTH(I3388),DAY(I3388)),1,[1]LISTAFERIADOS!$B$2:$B$194)</f>
        <v>2</v>
      </c>
      <c r="N3388" s="73" t="str">
        <f>CONCATENATE(HOUR(Tabela132[[#This Row],[DATA INICIO]]),":",MINUTE(Tabela132[[#This Row],[DATA INICIO]]))</f>
        <v>17:19</v>
      </c>
    </row>
    <row r="3389" spans="1:14" ht="38.25" hidden="1" x14ac:dyDescent="0.25">
      <c r="A3389" s="63" t="s">
        <v>1308</v>
      </c>
      <c r="B3389" s="64" t="s">
        <v>1697</v>
      </c>
      <c r="C3389" s="84"/>
      <c r="D3389" s="66" t="s">
        <v>1163</v>
      </c>
      <c r="E3389" s="67" t="s">
        <v>1163</v>
      </c>
      <c r="F3389" s="68" t="s">
        <v>1163</v>
      </c>
      <c r="G3389" s="122"/>
      <c r="H3389" s="69">
        <v>43047.643055555556</v>
      </c>
      <c r="I3389" s="69">
        <v>43048.577777777777</v>
      </c>
      <c r="J3389" s="64" t="s">
        <v>1301</v>
      </c>
      <c r="K3389" s="70">
        <f t="shared" si="175"/>
        <v>0.93472222222044365</v>
      </c>
      <c r="L3389" s="71">
        <f t="shared" si="176"/>
        <v>0.93472222222044365</v>
      </c>
      <c r="M3389" s="72">
        <f>NETWORKDAYS.INTL(DATE(YEAR(H3389),MONTH(I3389),DAY(H3389)),DATE(YEAR(I3389),MONTH(I3389),DAY(I3389)),1,[1]LISTAFERIADOS!$B$2:$B$194)</f>
        <v>2</v>
      </c>
      <c r="N3389" s="73" t="str">
        <f>CONCATENATE(HOUR(Tabela132[[#This Row],[DATA INICIO]]),":",MINUTE(Tabela132[[#This Row],[DATA INICIO]]))</f>
        <v>15:26</v>
      </c>
    </row>
    <row r="3390" spans="1:14" ht="38.25" hidden="1" x14ac:dyDescent="0.25">
      <c r="A3390" s="63" t="s">
        <v>1308</v>
      </c>
      <c r="B3390" s="64" t="s">
        <v>1697</v>
      </c>
      <c r="C3390" s="84"/>
      <c r="D3390" s="66" t="s">
        <v>1165</v>
      </c>
      <c r="E3390" s="67" t="s">
        <v>1165</v>
      </c>
      <c r="F3390" s="68" t="s">
        <v>1165</v>
      </c>
      <c r="G3390" s="122"/>
      <c r="H3390" s="69">
        <v>43048.577777777777</v>
      </c>
      <c r="I3390" s="69">
        <v>43048.629861111112</v>
      </c>
      <c r="J3390" s="64" t="s">
        <v>805</v>
      </c>
      <c r="K3390" s="70">
        <f t="shared" si="175"/>
        <v>5.2083333335758653E-2</v>
      </c>
      <c r="L3390" s="71">
        <f t="shared" si="176"/>
        <v>5.2083333335758653E-2</v>
      </c>
      <c r="M3390" s="72">
        <f>NETWORKDAYS.INTL(DATE(YEAR(H3390),MONTH(I3390),DAY(H3390)),DATE(YEAR(I3390),MONTH(I3390),DAY(I3390)),1,[1]LISTAFERIADOS!$B$2:$B$194)</f>
        <v>1</v>
      </c>
      <c r="N3390" s="73" t="str">
        <f>CONCATENATE(HOUR(Tabela132[[#This Row],[DATA INICIO]]),":",MINUTE(Tabela132[[#This Row],[DATA INICIO]]))</f>
        <v>13:52</v>
      </c>
    </row>
    <row r="3391" spans="1:14" ht="38.25" hidden="1" x14ac:dyDescent="0.25">
      <c r="A3391" s="63" t="s">
        <v>1308</v>
      </c>
      <c r="B3391" s="64" t="s">
        <v>1697</v>
      </c>
      <c r="C3391" s="84"/>
      <c r="D3391" s="66" t="s">
        <v>1163</v>
      </c>
      <c r="E3391" s="67" t="s">
        <v>1163</v>
      </c>
      <c r="F3391" s="68" t="s">
        <v>1163</v>
      </c>
      <c r="G3391" s="122"/>
      <c r="H3391" s="69">
        <v>43048.629861111112</v>
      </c>
      <c r="I3391" s="69">
        <v>43049.5625</v>
      </c>
      <c r="J3391" s="64" t="s">
        <v>1739</v>
      </c>
      <c r="K3391" s="70">
        <f t="shared" si="175"/>
        <v>0.93263888888759539</v>
      </c>
      <c r="L3391" s="71">
        <f t="shared" si="176"/>
        <v>0.93263888888759539</v>
      </c>
      <c r="M3391" s="72">
        <f>NETWORKDAYS.INTL(DATE(YEAR(H3391),MONTH(I3391),DAY(H3391)),DATE(YEAR(I3391),MONTH(I3391),DAY(I3391)),1,[1]LISTAFERIADOS!$B$2:$B$194)</f>
        <v>2</v>
      </c>
      <c r="N3391" s="73" t="str">
        <f>CONCATENATE(HOUR(Tabela132[[#This Row],[DATA INICIO]]),":",MINUTE(Tabela132[[#This Row],[DATA INICIO]]))</f>
        <v>15:7</v>
      </c>
    </row>
    <row r="3392" spans="1:14" ht="51" hidden="1" x14ac:dyDescent="0.25">
      <c r="A3392" s="63" t="s">
        <v>1308</v>
      </c>
      <c r="B3392" s="64" t="s">
        <v>1697</v>
      </c>
      <c r="C3392" s="84"/>
      <c r="D3392" s="66" t="s">
        <v>1165</v>
      </c>
      <c r="E3392" s="67" t="s">
        <v>1165</v>
      </c>
      <c r="F3392" s="68" t="s">
        <v>1165</v>
      </c>
      <c r="G3392" s="122"/>
      <c r="H3392" s="69">
        <v>43049.5625</v>
      </c>
      <c r="I3392" s="69">
        <v>43069.761111111111</v>
      </c>
      <c r="J3392" s="64" t="s">
        <v>555</v>
      </c>
      <c r="K3392" s="70">
        <f t="shared" si="175"/>
        <v>20.198611111110949</v>
      </c>
      <c r="L3392" s="71">
        <f t="shared" si="176"/>
        <v>20.198611111110949</v>
      </c>
      <c r="M3392" s="72">
        <f>NETWORKDAYS.INTL(DATE(YEAR(H3392),MONTH(I3392),DAY(H3392)),DATE(YEAR(I3392),MONTH(I3392),DAY(I3392)),1,[1]LISTAFERIADOS!$B$2:$B$194)</f>
        <v>15</v>
      </c>
      <c r="N3392" s="73" t="str">
        <f>CONCATENATE(HOUR(Tabela132[[#This Row],[DATA INICIO]]),":",MINUTE(Tabela132[[#This Row],[DATA INICIO]]))</f>
        <v>13:30</v>
      </c>
    </row>
    <row r="3393" spans="1:14" ht="51" hidden="1" x14ac:dyDescent="0.25">
      <c r="A3393" s="63" t="s">
        <v>1308</v>
      </c>
      <c r="B3393" s="64" t="s">
        <v>1697</v>
      </c>
      <c r="C3393" s="84"/>
      <c r="D3393" s="66" t="s">
        <v>1166</v>
      </c>
      <c r="E3393" s="67" t="s">
        <v>1166</v>
      </c>
      <c r="F3393" s="68" t="s">
        <v>1166</v>
      </c>
      <c r="G3393" s="122"/>
      <c r="H3393" s="69">
        <v>43069.761111111111</v>
      </c>
      <c r="I3393" s="69">
        <v>43073.740277777775</v>
      </c>
      <c r="J3393" s="64" t="s">
        <v>440</v>
      </c>
      <c r="K3393" s="70">
        <f t="shared" si="175"/>
        <v>3.9791666666642413</v>
      </c>
      <c r="L3393" s="71">
        <f t="shared" si="176"/>
        <v>3.9791666666642413</v>
      </c>
      <c r="M3393" s="72">
        <f>NETWORKDAYS.INTL(DATE(YEAR(H3393),MONTH(I3393),DAY(H3393)),DATE(YEAR(I3393),MONTH(I3393),DAY(I3393)),1,[1]LISTAFERIADOS!$B$2:$B$194)</f>
        <v>-20</v>
      </c>
      <c r="N3393" s="73" t="str">
        <f>CONCATENATE(HOUR(Tabela132[[#This Row],[DATA INICIO]]),":",MINUTE(Tabela132[[#This Row],[DATA INICIO]]))</f>
        <v>18:16</v>
      </c>
    </row>
    <row r="3394" spans="1:14" ht="38.25" hidden="1" x14ac:dyDescent="0.25">
      <c r="A3394" s="63" t="s">
        <v>1308</v>
      </c>
      <c r="B3394" s="64" t="s">
        <v>1697</v>
      </c>
      <c r="C3394" s="84"/>
      <c r="D3394" s="66" t="s">
        <v>1155</v>
      </c>
      <c r="E3394" s="67" t="s">
        <v>1155</v>
      </c>
      <c r="F3394" s="68" t="s">
        <v>1155</v>
      </c>
      <c r="G3394" s="122"/>
      <c r="H3394" s="69">
        <v>43073.740277777775</v>
      </c>
      <c r="I3394" s="69">
        <v>43073.756249999999</v>
      </c>
      <c r="J3394" s="64" t="s">
        <v>98</v>
      </c>
      <c r="K3394" s="70">
        <f t="shared" si="175"/>
        <v>1.5972222223354038E-2</v>
      </c>
      <c r="L3394" s="71">
        <f t="shared" si="176"/>
        <v>1.5972222223354038E-2</v>
      </c>
      <c r="M3394" s="72">
        <f>NETWORKDAYS.INTL(DATE(YEAR(H3394),MONTH(I3394),DAY(H3394)),DATE(YEAR(I3394),MONTH(I3394),DAY(I3394)),1,[1]LISTAFERIADOS!$B$2:$B$194)</f>
        <v>1</v>
      </c>
      <c r="N3394" s="73" t="str">
        <f>CONCATENATE(HOUR(Tabela132[[#This Row],[DATA INICIO]]),":",MINUTE(Tabela132[[#This Row],[DATA INICIO]]))</f>
        <v>17:46</v>
      </c>
    </row>
    <row r="3395" spans="1:14" ht="38.25" hidden="1" x14ac:dyDescent="0.25">
      <c r="A3395" s="63" t="s">
        <v>1308</v>
      </c>
      <c r="B3395" s="64" t="s">
        <v>1697</v>
      </c>
      <c r="C3395" s="84"/>
      <c r="D3395" s="66" t="s">
        <v>1167</v>
      </c>
      <c r="E3395" s="67" t="s">
        <v>1167</v>
      </c>
      <c r="F3395" s="68" t="s">
        <v>1167</v>
      </c>
      <c r="G3395" s="122"/>
      <c r="H3395" s="69">
        <v>43073.756249999999</v>
      </c>
      <c r="I3395" s="69">
        <v>43074.538888888892</v>
      </c>
      <c r="J3395" s="64" t="s">
        <v>75</v>
      </c>
      <c r="K3395" s="70">
        <f t="shared" si="175"/>
        <v>0.78263888889341615</v>
      </c>
      <c r="L3395" s="71">
        <f t="shared" si="176"/>
        <v>0.78263888889341615</v>
      </c>
      <c r="M3395" s="72">
        <f>NETWORKDAYS.INTL(DATE(YEAR(H3395),MONTH(I3395),DAY(H3395)),DATE(YEAR(I3395),MONTH(I3395),DAY(I3395)),1,[1]LISTAFERIADOS!$B$2:$B$194)</f>
        <v>2</v>
      </c>
      <c r="N3395" s="73" t="str">
        <f>CONCATENATE(HOUR(Tabela132[[#This Row],[DATA INICIO]]),":",MINUTE(Tabela132[[#This Row],[DATA INICIO]]))</f>
        <v>18:9</v>
      </c>
    </row>
    <row r="3396" spans="1:14" ht="38.25" hidden="1" x14ac:dyDescent="0.25">
      <c r="A3396" s="63" t="s">
        <v>1308</v>
      </c>
      <c r="B3396" s="64" t="s">
        <v>1697</v>
      </c>
      <c r="C3396" s="84"/>
      <c r="D3396" s="66" t="s">
        <v>1171</v>
      </c>
      <c r="E3396" s="67" t="s">
        <v>1171</v>
      </c>
      <c r="F3396" s="68" t="s">
        <v>1171</v>
      </c>
      <c r="G3396" s="122"/>
      <c r="H3396" s="69">
        <v>43074.538888888892</v>
      </c>
      <c r="I3396" s="69">
        <v>43075.602083333331</v>
      </c>
      <c r="J3396" s="64" t="s">
        <v>1241</v>
      </c>
      <c r="K3396" s="70">
        <f t="shared" si="175"/>
        <v>1.0631944444394321</v>
      </c>
      <c r="L3396" s="71">
        <f t="shared" si="176"/>
        <v>1.0631944444394321</v>
      </c>
      <c r="M3396" s="72">
        <f>NETWORKDAYS.INTL(DATE(YEAR(H3396),MONTH(I3396),DAY(H3396)),DATE(YEAR(I3396),MONTH(I3396),DAY(I3396)),1,[1]LISTAFERIADOS!$B$2:$B$194)</f>
        <v>2</v>
      </c>
      <c r="N3396" s="73" t="str">
        <f>CONCATENATE(HOUR(Tabela132[[#This Row],[DATA INICIO]]),":",MINUTE(Tabela132[[#This Row],[DATA INICIO]]))</f>
        <v>12:56</v>
      </c>
    </row>
    <row r="3397" spans="1:14" ht="38.25" hidden="1" x14ac:dyDescent="0.25">
      <c r="A3397" s="63" t="s">
        <v>1308</v>
      </c>
      <c r="B3397" s="64" t="s">
        <v>1697</v>
      </c>
      <c r="C3397" s="84"/>
      <c r="D3397" s="66" t="s">
        <v>1159</v>
      </c>
      <c r="E3397" s="67" t="s">
        <v>1159</v>
      </c>
      <c r="F3397" s="68" t="s">
        <v>1159</v>
      </c>
      <c r="G3397" s="122"/>
      <c r="H3397" s="69">
        <v>43075.602083333331</v>
      </c>
      <c r="I3397" s="69">
        <v>43075.710416666669</v>
      </c>
      <c r="J3397" s="64" t="s">
        <v>20</v>
      </c>
      <c r="K3397" s="70">
        <f t="shared" si="175"/>
        <v>0.10833333333721384</v>
      </c>
      <c r="L3397" s="71">
        <f t="shared" si="176"/>
        <v>0.10833333333721384</v>
      </c>
      <c r="M3397" s="72">
        <f>NETWORKDAYS.INTL(DATE(YEAR(H3397),MONTH(I3397),DAY(H3397)),DATE(YEAR(I3397),MONTH(I3397),DAY(I3397)),1,[1]LISTAFERIADOS!$B$2:$B$194)</f>
        <v>1</v>
      </c>
      <c r="N3397" s="73" t="str">
        <f>CONCATENATE(HOUR(Tabela132[[#This Row],[DATA INICIO]]),":",MINUTE(Tabela132[[#This Row],[DATA INICIO]]))</f>
        <v>14:27</v>
      </c>
    </row>
    <row r="3398" spans="1:14" ht="38.25" hidden="1" x14ac:dyDescent="0.25">
      <c r="A3398" s="63" t="s">
        <v>1308</v>
      </c>
      <c r="B3398" s="64" t="s">
        <v>1697</v>
      </c>
      <c r="C3398" s="84"/>
      <c r="D3398" s="66" t="s">
        <v>1171</v>
      </c>
      <c r="E3398" s="67" t="s">
        <v>1171</v>
      </c>
      <c r="F3398" s="68" t="s">
        <v>1171</v>
      </c>
      <c r="G3398" s="122"/>
      <c r="H3398" s="69">
        <v>43075.710416666669</v>
      </c>
      <c r="I3398" s="69">
        <v>43075.713888888888</v>
      </c>
      <c r="J3398" s="64" t="s">
        <v>79</v>
      </c>
      <c r="K3398" s="70">
        <f t="shared" si="175"/>
        <v>3.4722222189884633E-3</v>
      </c>
      <c r="L3398" s="71">
        <f t="shared" si="176"/>
        <v>3.4722222189884633E-3</v>
      </c>
      <c r="M3398" s="72">
        <f>NETWORKDAYS.INTL(DATE(YEAR(H3398),MONTH(I3398),DAY(H3398)),DATE(YEAR(I3398),MONTH(I3398),DAY(I3398)),1,[1]LISTAFERIADOS!$B$2:$B$194)</f>
        <v>1</v>
      </c>
      <c r="N3398" s="73" t="str">
        <f>CONCATENATE(HOUR(Tabela132[[#This Row],[DATA INICIO]]),":",MINUTE(Tabela132[[#This Row],[DATA INICIO]]))</f>
        <v>17:3</v>
      </c>
    </row>
    <row r="3399" spans="1:14" ht="38.25" hidden="1" x14ac:dyDescent="0.25">
      <c r="A3399" s="63" t="s">
        <v>1308</v>
      </c>
      <c r="B3399" s="64" t="s">
        <v>1697</v>
      </c>
      <c r="C3399" s="84"/>
      <c r="D3399" s="66" t="s">
        <v>1155</v>
      </c>
      <c r="E3399" s="67" t="s">
        <v>1155</v>
      </c>
      <c r="F3399" s="68" t="s">
        <v>1155</v>
      </c>
      <c r="G3399" s="122"/>
      <c r="H3399" s="69">
        <v>43075.713888888888</v>
      </c>
      <c r="I3399" s="69">
        <v>43075.990972222222</v>
      </c>
      <c r="J3399" s="64" t="s">
        <v>20</v>
      </c>
      <c r="K3399" s="70">
        <f t="shared" si="175"/>
        <v>0.27708333333430346</v>
      </c>
      <c r="L3399" s="71">
        <f t="shared" si="176"/>
        <v>0.27708333333430346</v>
      </c>
      <c r="M3399" s="72">
        <f>NETWORKDAYS.INTL(DATE(YEAR(H3399),MONTH(I3399),DAY(H3399)),DATE(YEAR(I3399),MONTH(I3399),DAY(I3399)),1,[1]LISTAFERIADOS!$B$2:$B$194)</f>
        <v>1</v>
      </c>
      <c r="N3399" s="73" t="str">
        <f>CONCATENATE(HOUR(Tabela132[[#This Row],[DATA INICIO]]),":",MINUTE(Tabela132[[#This Row],[DATA INICIO]]))</f>
        <v>17:8</v>
      </c>
    </row>
    <row r="3400" spans="1:14" ht="38.25" hidden="1" x14ac:dyDescent="0.25">
      <c r="A3400" s="63" t="s">
        <v>1308</v>
      </c>
      <c r="B3400" s="64" t="s">
        <v>1697</v>
      </c>
      <c r="C3400" s="84"/>
      <c r="D3400" s="66" t="s">
        <v>1171</v>
      </c>
      <c r="E3400" s="67" t="s">
        <v>1171</v>
      </c>
      <c r="F3400" s="68" t="s">
        <v>1171</v>
      </c>
      <c r="G3400" s="122"/>
      <c r="H3400" s="69">
        <v>43075.990972222222</v>
      </c>
      <c r="I3400" s="69">
        <v>43076.507638888892</v>
      </c>
      <c r="J3400" s="64" t="s">
        <v>79</v>
      </c>
      <c r="K3400" s="70">
        <f t="shared" si="175"/>
        <v>0.51666666667006211</v>
      </c>
      <c r="L3400" s="71">
        <f t="shared" si="176"/>
        <v>0.51666666667006211</v>
      </c>
      <c r="M3400" s="72">
        <f>NETWORKDAYS.INTL(DATE(YEAR(H3400),MONTH(I3400),DAY(H3400)),DATE(YEAR(I3400),MONTH(I3400),DAY(I3400)),1,[1]LISTAFERIADOS!$B$2:$B$194)</f>
        <v>2</v>
      </c>
      <c r="N3400" s="73" t="str">
        <f>CONCATENATE(HOUR(Tabela132[[#This Row],[DATA INICIO]]),":",MINUTE(Tabela132[[#This Row],[DATA INICIO]]))</f>
        <v>23:47</v>
      </c>
    </row>
    <row r="3401" spans="1:14" ht="38.25" hidden="1" x14ac:dyDescent="0.25">
      <c r="A3401" s="63" t="s">
        <v>1308</v>
      </c>
      <c r="B3401" s="64" t="s">
        <v>1697</v>
      </c>
      <c r="C3401" s="84"/>
      <c r="D3401" s="66" t="s">
        <v>1177</v>
      </c>
      <c r="E3401" s="67" t="s">
        <v>1177</v>
      </c>
      <c r="F3401" s="68" t="s">
        <v>1177</v>
      </c>
      <c r="G3401" s="122"/>
      <c r="H3401" s="69">
        <v>43076.507638888892</v>
      </c>
      <c r="I3401" s="69">
        <v>43076.587500000001</v>
      </c>
      <c r="J3401" s="64" t="s">
        <v>350</v>
      </c>
      <c r="K3401" s="70">
        <f t="shared" si="175"/>
        <v>7.9861111109494232E-2</v>
      </c>
      <c r="L3401" s="71">
        <f t="shared" si="176"/>
        <v>7.9861111109494232E-2</v>
      </c>
      <c r="M3401" s="72">
        <f>NETWORKDAYS.INTL(DATE(YEAR(H3401),MONTH(I3401),DAY(H3401)),DATE(YEAR(I3401),MONTH(I3401),DAY(I3401)),1,[1]LISTAFERIADOS!$B$2:$B$194)</f>
        <v>1</v>
      </c>
      <c r="N3401" s="73" t="str">
        <f>CONCATENATE(HOUR(Tabela132[[#This Row],[DATA INICIO]]),":",MINUTE(Tabela132[[#This Row],[DATA INICIO]]))</f>
        <v>12:11</v>
      </c>
    </row>
    <row r="3402" spans="1:14" ht="38.25" hidden="1" x14ac:dyDescent="0.25">
      <c r="A3402" s="63" t="s">
        <v>1308</v>
      </c>
      <c r="B3402" s="64" t="s">
        <v>1697</v>
      </c>
      <c r="C3402" s="84"/>
      <c r="D3402" s="66" t="s">
        <v>1178</v>
      </c>
      <c r="E3402" s="67" t="s">
        <v>1178</v>
      </c>
      <c r="F3402" s="68" t="s">
        <v>1178</v>
      </c>
      <c r="G3402" s="122"/>
      <c r="H3402" s="69">
        <v>43076.587500000001</v>
      </c>
      <c r="I3402" s="69">
        <v>43080.519444444442</v>
      </c>
      <c r="J3402" s="64" t="s">
        <v>1418</v>
      </c>
      <c r="K3402" s="70">
        <f t="shared" si="175"/>
        <v>3.9319444444408873</v>
      </c>
      <c r="L3402" s="71">
        <f t="shared" si="176"/>
        <v>3.9319444444408873</v>
      </c>
      <c r="M3402" s="72">
        <f>NETWORKDAYS.INTL(DATE(YEAR(H3402),MONTH(I3402),DAY(H3402)),DATE(YEAR(I3402),MONTH(I3402),DAY(I3402)),1,[1]LISTAFERIADOS!$B$2:$B$194)</f>
        <v>3</v>
      </c>
      <c r="N3402" s="73" t="str">
        <f>CONCATENATE(HOUR(Tabela132[[#This Row],[DATA INICIO]]),":",MINUTE(Tabela132[[#This Row],[DATA INICIO]]))</f>
        <v>14:6</v>
      </c>
    </row>
    <row r="3403" spans="1:14" ht="38.25" hidden="1" x14ac:dyDescent="0.25">
      <c r="A3403" s="63" t="s">
        <v>1308</v>
      </c>
      <c r="B3403" s="64" t="s">
        <v>1697</v>
      </c>
      <c r="C3403" s="84"/>
      <c r="D3403" s="66" t="s">
        <v>1164</v>
      </c>
      <c r="E3403" s="67" t="s">
        <v>1164</v>
      </c>
      <c r="F3403" s="68" t="s">
        <v>1164</v>
      </c>
      <c r="G3403" s="122"/>
      <c r="H3403" s="69">
        <v>43080.519444444442</v>
      </c>
      <c r="I3403" s="69">
        <v>43097.768750000003</v>
      </c>
      <c r="J3403" s="64" t="s">
        <v>1411</v>
      </c>
      <c r="K3403" s="70">
        <f t="shared" si="175"/>
        <v>17.249305555560568</v>
      </c>
      <c r="L3403" s="71">
        <f t="shared" si="176"/>
        <v>17.249305555560568</v>
      </c>
      <c r="M3403" s="72">
        <f>NETWORKDAYS.INTL(DATE(YEAR(H3403),MONTH(I3403),DAY(H3403)),DATE(YEAR(I3403),MONTH(I3403),DAY(I3403)),1,[1]LISTAFERIADOS!$B$2:$B$194)</f>
        <v>14</v>
      </c>
      <c r="N3403" s="73" t="str">
        <f>CONCATENATE(HOUR(Tabela132[[#This Row],[DATA INICIO]]),":",MINUTE(Tabela132[[#This Row],[DATA INICIO]]))</f>
        <v>12:28</v>
      </c>
    </row>
    <row r="3404" spans="1:14" ht="38.25" hidden="1" x14ac:dyDescent="0.25">
      <c r="A3404" s="63" t="s">
        <v>1308</v>
      </c>
      <c r="B3404" s="64" t="s">
        <v>1697</v>
      </c>
      <c r="C3404" s="84"/>
      <c r="D3404" s="66" t="s">
        <v>1178</v>
      </c>
      <c r="E3404" s="67" t="s">
        <v>1178</v>
      </c>
      <c r="F3404" s="68" t="s">
        <v>1178</v>
      </c>
      <c r="G3404" s="122"/>
      <c r="H3404" s="69">
        <v>43097.768750000003</v>
      </c>
      <c r="I3404" s="69">
        <v>43097.805555555555</v>
      </c>
      <c r="J3404" s="64" t="s">
        <v>1740</v>
      </c>
      <c r="K3404" s="70">
        <f t="shared" si="175"/>
        <v>3.6805555551836733E-2</v>
      </c>
      <c r="L3404" s="71">
        <f t="shared" si="176"/>
        <v>3.6805555551836733E-2</v>
      </c>
      <c r="M3404" s="72">
        <f>NETWORKDAYS.INTL(DATE(YEAR(H3404),MONTH(I3404),DAY(H3404)),DATE(YEAR(I3404),MONTH(I3404),DAY(I3404)),1,[1]LISTAFERIADOS!$B$2:$B$194)</f>
        <v>1</v>
      </c>
      <c r="N3404" s="73" t="str">
        <f>CONCATENATE(HOUR(Tabela132[[#This Row],[DATA INICIO]]),":",MINUTE(Tabela132[[#This Row],[DATA INICIO]]))</f>
        <v>18:27</v>
      </c>
    </row>
    <row r="3405" spans="1:14" ht="63.75" hidden="1" x14ac:dyDescent="0.25">
      <c r="A3405" s="63" t="s">
        <v>1308</v>
      </c>
      <c r="B3405" s="64" t="s">
        <v>1697</v>
      </c>
      <c r="C3405" s="84"/>
      <c r="D3405" s="66" t="s">
        <v>1167</v>
      </c>
      <c r="E3405" s="67" t="s">
        <v>1167</v>
      </c>
      <c r="F3405" s="68" t="s">
        <v>1167</v>
      </c>
      <c r="G3405" s="122"/>
      <c r="H3405" s="69">
        <v>43097.805555555555</v>
      </c>
      <c r="I3405" s="69">
        <v>43097.8125</v>
      </c>
      <c r="J3405" s="64" t="s">
        <v>1495</v>
      </c>
      <c r="K3405" s="70">
        <f t="shared" si="175"/>
        <v>6.9444444452528842E-3</v>
      </c>
      <c r="L3405" s="71">
        <f t="shared" si="176"/>
        <v>6.9444444452528842E-3</v>
      </c>
      <c r="M3405" s="72">
        <f>NETWORKDAYS.INTL(DATE(YEAR(H3405),MONTH(I3405),DAY(H3405)),DATE(YEAR(I3405),MONTH(I3405),DAY(I3405)),1,[1]LISTAFERIADOS!$B$2:$B$194)</f>
        <v>1</v>
      </c>
      <c r="N3405" s="73" t="str">
        <f>CONCATENATE(HOUR(Tabela132[[#This Row],[DATA INICIO]]),":",MINUTE(Tabela132[[#This Row],[DATA INICIO]]))</f>
        <v>19:20</v>
      </c>
    </row>
    <row r="3406" spans="1:14" ht="63.75" hidden="1" x14ac:dyDescent="0.25">
      <c r="A3406" s="63" t="s">
        <v>1308</v>
      </c>
      <c r="B3406" s="64" t="s">
        <v>1697</v>
      </c>
      <c r="C3406" s="84"/>
      <c r="D3406" s="66" t="s">
        <v>1171</v>
      </c>
      <c r="E3406" s="67" t="s">
        <v>1171</v>
      </c>
      <c r="F3406" s="68" t="s">
        <v>1171</v>
      </c>
      <c r="G3406" s="122"/>
      <c r="H3406" s="69">
        <v>43097.8125</v>
      </c>
      <c r="I3406" s="69">
        <v>43097.831944444442</v>
      </c>
      <c r="J3406" s="64" t="s">
        <v>1741</v>
      </c>
      <c r="K3406" s="70">
        <f t="shared" si="175"/>
        <v>1.9444444442342501E-2</v>
      </c>
      <c r="L3406" s="71">
        <f t="shared" si="176"/>
        <v>1.9444444442342501E-2</v>
      </c>
      <c r="M3406" s="72">
        <f>NETWORKDAYS.INTL(DATE(YEAR(H3406),MONTH(I3406),DAY(H3406)),DATE(YEAR(I3406),MONTH(I3406),DAY(I3406)),1,[1]LISTAFERIADOS!$B$2:$B$194)</f>
        <v>1</v>
      </c>
      <c r="N3406" s="73" t="str">
        <f>CONCATENATE(HOUR(Tabela132[[#This Row],[DATA INICIO]]),":",MINUTE(Tabela132[[#This Row],[DATA INICIO]]))</f>
        <v>19:30</v>
      </c>
    </row>
    <row r="3407" spans="1:14" ht="38.25" hidden="1" x14ac:dyDescent="0.25">
      <c r="A3407" s="63" t="s">
        <v>1308</v>
      </c>
      <c r="B3407" s="64" t="s">
        <v>1697</v>
      </c>
      <c r="C3407" s="84"/>
      <c r="D3407" s="66" t="s">
        <v>1159</v>
      </c>
      <c r="E3407" s="67" t="s">
        <v>1159</v>
      </c>
      <c r="F3407" s="68" t="s">
        <v>1159</v>
      </c>
      <c r="G3407" s="122"/>
      <c r="H3407" s="69">
        <v>43097.831944444442</v>
      </c>
      <c r="I3407" s="69">
        <v>43097.834722222222</v>
      </c>
      <c r="J3407" s="64" t="s">
        <v>20</v>
      </c>
      <c r="K3407" s="70">
        <f t="shared" si="175"/>
        <v>2.7777777795563452E-3</v>
      </c>
      <c r="L3407" s="71">
        <f t="shared" si="176"/>
        <v>2.7777777795563452E-3</v>
      </c>
      <c r="M3407" s="72">
        <f>NETWORKDAYS.INTL(DATE(YEAR(H3407),MONTH(I3407),DAY(H3407)),DATE(YEAR(I3407),MONTH(I3407),DAY(I3407)),1,[1]LISTAFERIADOS!$B$2:$B$194)</f>
        <v>1</v>
      </c>
      <c r="N3407" s="73" t="str">
        <f>CONCATENATE(HOUR(Tabela132[[#This Row],[DATA INICIO]]),":",MINUTE(Tabela132[[#This Row],[DATA INICIO]]))</f>
        <v>19:58</v>
      </c>
    </row>
    <row r="3408" spans="1:14" ht="38.25" hidden="1" x14ac:dyDescent="0.25">
      <c r="A3408" s="63" t="s">
        <v>1308</v>
      </c>
      <c r="B3408" s="64" t="s">
        <v>1697</v>
      </c>
      <c r="C3408" s="84"/>
      <c r="D3408" s="66" t="s">
        <v>1171</v>
      </c>
      <c r="E3408" s="67" t="s">
        <v>1171</v>
      </c>
      <c r="F3408" s="68" t="s">
        <v>1171</v>
      </c>
      <c r="G3408" s="122"/>
      <c r="H3408" s="69">
        <v>43097.834722222222</v>
      </c>
      <c r="I3408" s="69">
        <v>43097.84652777778</v>
      </c>
      <c r="J3408" s="64" t="s">
        <v>79</v>
      </c>
      <c r="K3408" s="70">
        <f t="shared" si="175"/>
        <v>1.1805555557657499E-2</v>
      </c>
      <c r="L3408" s="71">
        <f t="shared" si="176"/>
        <v>1.1805555557657499E-2</v>
      </c>
      <c r="M3408" s="72">
        <f>NETWORKDAYS.INTL(DATE(YEAR(H3408),MONTH(I3408),DAY(H3408)),DATE(YEAR(I3408),MONTH(I3408),DAY(I3408)),1,[1]LISTAFERIADOS!$B$2:$B$194)</f>
        <v>1</v>
      </c>
      <c r="N3408" s="73" t="str">
        <f>CONCATENATE(HOUR(Tabela132[[#This Row],[DATA INICIO]]),":",MINUTE(Tabela132[[#This Row],[DATA INICIO]]))</f>
        <v>20:2</v>
      </c>
    </row>
    <row r="3409" spans="1:14" ht="38.25" hidden="1" x14ac:dyDescent="0.25">
      <c r="A3409" s="63" t="s">
        <v>1308</v>
      </c>
      <c r="B3409" s="64" t="s">
        <v>1697</v>
      </c>
      <c r="C3409" s="84"/>
      <c r="D3409" s="66" t="s">
        <v>1155</v>
      </c>
      <c r="E3409" s="67" t="s">
        <v>1155</v>
      </c>
      <c r="F3409" s="68" t="s">
        <v>1155</v>
      </c>
      <c r="G3409" s="122"/>
      <c r="H3409" s="69">
        <v>43097.84652777778</v>
      </c>
      <c r="I3409" s="69">
        <v>43098.59652777778</v>
      </c>
      <c r="J3409" s="64" t="s">
        <v>20</v>
      </c>
      <c r="K3409" s="70">
        <f t="shared" si="175"/>
        <v>0.75</v>
      </c>
      <c r="L3409" s="71">
        <f t="shared" si="176"/>
        <v>0.75</v>
      </c>
      <c r="M3409" s="72">
        <f>NETWORKDAYS.INTL(DATE(YEAR(H3409),MONTH(I3409),DAY(H3409)),DATE(YEAR(I3409),MONTH(I3409),DAY(I3409)),1,[1]LISTAFERIADOS!$B$2:$B$194)</f>
        <v>2</v>
      </c>
      <c r="N3409" s="73" t="str">
        <f>CONCATENATE(HOUR(Tabela132[[#This Row],[DATA INICIO]]),":",MINUTE(Tabela132[[#This Row],[DATA INICIO]]))</f>
        <v>20:19</v>
      </c>
    </row>
    <row r="3410" spans="1:14" ht="38.25" hidden="1" x14ac:dyDescent="0.25">
      <c r="A3410" s="63" t="s">
        <v>1308</v>
      </c>
      <c r="B3410" s="64" t="s">
        <v>1697</v>
      </c>
      <c r="C3410" s="84"/>
      <c r="D3410" s="66" t="s">
        <v>1171</v>
      </c>
      <c r="E3410" s="67" t="s">
        <v>1171</v>
      </c>
      <c r="F3410" s="68" t="s">
        <v>1171</v>
      </c>
      <c r="G3410" s="122"/>
      <c r="H3410" s="69">
        <v>43098.59652777778</v>
      </c>
      <c r="I3410" s="69">
        <v>43098.646527777775</v>
      </c>
      <c r="J3410" s="64" t="s">
        <v>79</v>
      </c>
      <c r="K3410" s="70">
        <f t="shared" si="175"/>
        <v>4.9999999995634425E-2</v>
      </c>
      <c r="L3410" s="71">
        <f t="shared" si="176"/>
        <v>4.9999999995634425E-2</v>
      </c>
      <c r="M3410" s="72">
        <f>NETWORKDAYS.INTL(DATE(YEAR(H3410),MONTH(I3410),DAY(H3410)),DATE(YEAR(I3410),MONTH(I3410),DAY(I3410)),1,[1]LISTAFERIADOS!$B$2:$B$194)</f>
        <v>1</v>
      </c>
      <c r="N3410" s="73" t="str">
        <f>CONCATENATE(HOUR(Tabela132[[#This Row],[DATA INICIO]]),":",MINUTE(Tabela132[[#This Row],[DATA INICIO]]))</f>
        <v>14:19</v>
      </c>
    </row>
    <row r="3411" spans="1:14" ht="38.25" hidden="1" x14ac:dyDescent="0.25">
      <c r="A3411" s="63" t="s">
        <v>1308</v>
      </c>
      <c r="B3411" s="64" t="s">
        <v>1697</v>
      </c>
      <c r="C3411" s="84"/>
      <c r="D3411" s="66" t="s">
        <v>1178</v>
      </c>
      <c r="E3411" s="67" t="s">
        <v>1178</v>
      </c>
      <c r="F3411" s="68" t="s">
        <v>1178</v>
      </c>
      <c r="G3411" s="122"/>
      <c r="H3411" s="69">
        <v>43098.646527777775</v>
      </c>
      <c r="I3411" s="69">
        <v>43098.720833333333</v>
      </c>
      <c r="J3411" s="64" t="s">
        <v>82</v>
      </c>
      <c r="K3411" s="70">
        <f t="shared" si="175"/>
        <v>7.4305555557657499E-2</v>
      </c>
      <c r="L3411" s="71">
        <f t="shared" si="176"/>
        <v>7.4305555557657499E-2</v>
      </c>
      <c r="M3411" s="72">
        <f>NETWORKDAYS.INTL(DATE(YEAR(H3411),MONTH(I3411),DAY(H3411)),DATE(YEAR(I3411),MONTH(I3411),DAY(I3411)),1,[1]LISTAFERIADOS!$B$2:$B$194)</f>
        <v>1</v>
      </c>
      <c r="N3411" s="73" t="str">
        <f>CONCATENATE(HOUR(Tabela132[[#This Row],[DATA INICIO]]),":",MINUTE(Tabela132[[#This Row],[DATA INICIO]]))</f>
        <v>15:31</v>
      </c>
    </row>
    <row r="3412" spans="1:14" ht="114.75" hidden="1" x14ac:dyDescent="0.25">
      <c r="A3412" s="63" t="s">
        <v>1308</v>
      </c>
      <c r="B3412" s="64" t="s">
        <v>1697</v>
      </c>
      <c r="C3412" s="84"/>
      <c r="D3412" s="66" t="s">
        <v>1164</v>
      </c>
      <c r="E3412" s="67" t="s">
        <v>1164</v>
      </c>
      <c r="F3412" s="68" t="s">
        <v>1164</v>
      </c>
      <c r="G3412" s="122"/>
      <c r="H3412" s="69">
        <v>43098.720833333333</v>
      </c>
      <c r="I3412" s="69">
        <v>43130.747916666667</v>
      </c>
      <c r="J3412" s="64" t="s">
        <v>1742</v>
      </c>
      <c r="K3412" s="70">
        <f t="shared" si="175"/>
        <v>32.027083333334303</v>
      </c>
      <c r="L3412" s="71">
        <f t="shared" si="176"/>
        <v>32.027083333334303</v>
      </c>
      <c r="M3412" s="72">
        <f>NETWORKDAYS.INTL(DATE(YEAR(H3412),MONTH(I3412),DAY(H3412)),DATE(YEAR(I3412),MONTH(I3412),DAY(I3412)),1,[1]LISTAFERIADOS!$B$2:$B$194)</f>
        <v>250</v>
      </c>
      <c r="N3412" s="73" t="str">
        <f>CONCATENATE(HOUR(Tabela132[[#This Row],[DATA INICIO]]),":",MINUTE(Tabela132[[#This Row],[DATA INICIO]]))</f>
        <v>17:18</v>
      </c>
    </row>
    <row r="3413" spans="1:14" ht="89.25" hidden="1" x14ac:dyDescent="0.25">
      <c r="A3413" s="63" t="s">
        <v>1308</v>
      </c>
      <c r="B3413" s="64" t="s">
        <v>1697</v>
      </c>
      <c r="C3413" s="84"/>
      <c r="D3413" s="66" t="s">
        <v>1161</v>
      </c>
      <c r="E3413" s="67" t="s">
        <v>1161</v>
      </c>
      <c r="F3413" s="68" t="s">
        <v>1161</v>
      </c>
      <c r="G3413" s="122"/>
      <c r="H3413" s="69">
        <v>43130.747916666667</v>
      </c>
      <c r="I3413" s="69">
        <v>43131.53125</v>
      </c>
      <c r="J3413" s="64" t="s">
        <v>1743</v>
      </c>
      <c r="K3413" s="70">
        <f t="shared" si="175"/>
        <v>0.78333333333284827</v>
      </c>
      <c r="L3413" s="71">
        <f t="shared" si="176"/>
        <v>0.78333333333284827</v>
      </c>
      <c r="M3413" s="72">
        <f>NETWORKDAYS.INTL(DATE(YEAR(H3413),MONTH(I3413),DAY(H3413)),DATE(YEAR(I3413),MONTH(I3413),DAY(I3413)),1,[1]LISTAFERIADOS!$B$2:$B$194)</f>
        <v>2</v>
      </c>
      <c r="N3413" s="73" t="str">
        <f>CONCATENATE(HOUR(Tabela132[[#This Row],[DATA INICIO]]),":",MINUTE(Tabela132[[#This Row],[DATA INICIO]]))</f>
        <v>17:57</v>
      </c>
    </row>
    <row r="3414" spans="1:14" ht="38.25" hidden="1" x14ac:dyDescent="0.25">
      <c r="A3414" s="63" t="s">
        <v>1308</v>
      </c>
      <c r="B3414" s="64" t="s">
        <v>1697</v>
      </c>
      <c r="C3414" s="84"/>
      <c r="D3414" s="66" t="s">
        <v>1178</v>
      </c>
      <c r="E3414" s="67" t="s">
        <v>1178</v>
      </c>
      <c r="F3414" s="68" t="s">
        <v>1178</v>
      </c>
      <c r="G3414" s="122"/>
      <c r="H3414" s="69">
        <v>43131.53125</v>
      </c>
      <c r="I3414" s="69">
        <v>43131.670138888891</v>
      </c>
      <c r="J3414" s="64" t="s">
        <v>82</v>
      </c>
      <c r="K3414" s="70">
        <f t="shared" si="175"/>
        <v>0.13888888889050577</v>
      </c>
      <c r="L3414" s="71">
        <f t="shared" si="176"/>
        <v>0.13888888889050577</v>
      </c>
      <c r="M3414" s="72">
        <f>NETWORKDAYS.INTL(DATE(YEAR(H3414),MONTH(I3414),DAY(H3414)),DATE(YEAR(I3414),MONTH(I3414),DAY(I3414)),1,[1]LISTAFERIADOS!$B$2:$B$194)</f>
        <v>1</v>
      </c>
      <c r="N3414" s="73" t="str">
        <f>CONCATENATE(HOUR(Tabela132[[#This Row],[DATA INICIO]]),":",MINUTE(Tabela132[[#This Row],[DATA INICIO]]))</f>
        <v>12:45</v>
      </c>
    </row>
    <row r="3415" spans="1:14" ht="63.75" x14ac:dyDescent="0.25">
      <c r="A3415" s="63" t="s">
        <v>1308</v>
      </c>
      <c r="B3415" s="64" t="s">
        <v>1697</v>
      </c>
      <c r="C3415" s="84"/>
      <c r="D3415" s="66" t="s">
        <v>1686</v>
      </c>
      <c r="E3415" s="67" t="s">
        <v>1686</v>
      </c>
      <c r="F3415" s="12" t="s">
        <v>847</v>
      </c>
      <c r="G3415" s="122"/>
      <c r="H3415" s="69">
        <v>43131.670138888891</v>
      </c>
      <c r="I3415" s="69">
        <v>43147.76666666667</v>
      </c>
      <c r="J3415" s="64" t="s">
        <v>1744</v>
      </c>
      <c r="K3415" s="70">
        <f t="shared" si="175"/>
        <v>16.096527777779556</v>
      </c>
      <c r="L3415" s="71">
        <f t="shared" ref="L3415:L3418" si="177">K3415</f>
        <v>16.096527777779556</v>
      </c>
      <c r="M3415" s="72">
        <f>NETWORKDAYS.INTL(DATE(YEAR(H3415),MONTH(I3415),DAY(H3415)),DATE(YEAR(I3415),MONTH(I3415),DAY(I3415)),1,[1]LISTAFERIADOS!$B$2:$B$194)</f>
        <v>-11</v>
      </c>
      <c r="N3415" s="73" t="str">
        <f>CONCATENATE(HOUR(Tabela132[[#This Row],[DATA INICIO]]),":",MINUTE(Tabela132[[#This Row],[DATA INICIO]]))</f>
        <v>16:5</v>
      </c>
    </row>
    <row r="3416" spans="1:14" ht="51" hidden="1" x14ac:dyDescent="0.25">
      <c r="A3416" s="63" t="s">
        <v>1308</v>
      </c>
      <c r="B3416" s="64" t="s">
        <v>1697</v>
      </c>
      <c r="C3416" s="84"/>
      <c r="D3416" s="66" t="s">
        <v>1157</v>
      </c>
      <c r="E3416" s="67" t="s">
        <v>1157</v>
      </c>
      <c r="F3416" s="68" t="s">
        <v>1157</v>
      </c>
      <c r="G3416" s="122"/>
      <c r="H3416" s="69">
        <v>43147.76666666667</v>
      </c>
      <c r="I3416" s="69">
        <v>43150.595833333333</v>
      </c>
      <c r="J3416" s="64" t="s">
        <v>1465</v>
      </c>
      <c r="K3416" s="70">
        <f t="shared" si="175"/>
        <v>2.8291666666627862</v>
      </c>
      <c r="L3416" s="71">
        <f t="shared" si="177"/>
        <v>2.8291666666627862</v>
      </c>
      <c r="M3416" s="72">
        <f>NETWORKDAYS.INTL(DATE(YEAR(H3416),MONTH(I3416),DAY(H3416)),DATE(YEAR(I3416),MONTH(I3416),DAY(I3416)),1,[1]LISTAFERIADOS!$B$2:$B$194)</f>
        <v>2</v>
      </c>
      <c r="N3416" s="73" t="str">
        <f>CONCATENATE(HOUR(Tabela132[[#This Row],[DATA INICIO]]),":",MINUTE(Tabela132[[#This Row],[DATA INICIO]]))</f>
        <v>18:24</v>
      </c>
    </row>
    <row r="3417" spans="1:14" ht="63.75" hidden="1" x14ac:dyDescent="0.25">
      <c r="A3417" s="63" t="s">
        <v>1308</v>
      </c>
      <c r="B3417" s="64" t="s">
        <v>1697</v>
      </c>
      <c r="C3417" s="84"/>
      <c r="D3417" s="66" t="s">
        <v>1167</v>
      </c>
      <c r="E3417" s="67" t="s">
        <v>1167</v>
      </c>
      <c r="F3417" s="68" t="s">
        <v>1167</v>
      </c>
      <c r="G3417" s="122"/>
      <c r="H3417" s="69">
        <v>43150.595833333333</v>
      </c>
      <c r="I3417" s="69">
        <v>43150.648611111108</v>
      </c>
      <c r="J3417" s="64" t="s">
        <v>158</v>
      </c>
      <c r="K3417" s="70">
        <f t="shared" si="175"/>
        <v>5.2777777775190771E-2</v>
      </c>
      <c r="L3417" s="71">
        <f t="shared" si="177"/>
        <v>5.2777777775190771E-2</v>
      </c>
      <c r="M3417" s="72">
        <f>NETWORKDAYS.INTL(DATE(YEAR(H3417),MONTH(I3417),DAY(H3417)),DATE(YEAR(I3417),MONTH(I3417),DAY(I3417)),1,[1]LISTAFERIADOS!$B$2:$B$194)</f>
        <v>1</v>
      </c>
      <c r="N3417" s="73" t="str">
        <f>CONCATENATE(HOUR(Tabela132[[#This Row],[DATA INICIO]]),":",MINUTE(Tabela132[[#This Row],[DATA INICIO]]))</f>
        <v>14:18</v>
      </c>
    </row>
    <row r="3418" spans="1:14" ht="63.75" hidden="1" x14ac:dyDescent="0.25">
      <c r="A3418" s="74" t="s">
        <v>1308</v>
      </c>
      <c r="B3418" s="75" t="s">
        <v>1697</v>
      </c>
      <c r="C3418" s="85"/>
      <c r="D3418" s="48" t="s">
        <v>1171</v>
      </c>
      <c r="E3418" s="77" t="s">
        <v>1171</v>
      </c>
      <c r="F3418" s="78" t="s">
        <v>1171</v>
      </c>
      <c r="G3418" s="123"/>
      <c r="H3418" s="80">
        <v>43150.648611111108</v>
      </c>
      <c r="I3418" s="80" t="s">
        <v>20</v>
      </c>
      <c r="J3418" s="75" t="s">
        <v>1653</v>
      </c>
      <c r="K3418" s="70">
        <f t="shared" si="175"/>
        <v>0</v>
      </c>
      <c r="L3418" s="81">
        <f t="shared" si="177"/>
        <v>0</v>
      </c>
      <c r="M3418" s="82" t="e">
        <f>NETWORKDAYS.INTL(DATE(YEAR(H3418),MONTH(I3418),DAY(H3418)),DATE(YEAR(I3418),MONTH(I3418),DAY(I3418)),1,[1]LISTAFERIADOS!$B$2:$B$194)</f>
        <v>#VALUE!</v>
      </c>
      <c r="N3418" s="83" t="str">
        <f>CONCATENATE(HOUR(Tabela132[[#This Row],[DATA INICIO]]),":",MINUTE(Tabela132[[#This Row],[DATA INICIO]]))</f>
        <v>15:34</v>
      </c>
    </row>
    <row r="3419" spans="1:14" ht="38.25" x14ac:dyDescent="0.25">
      <c r="A3419" s="63" t="s">
        <v>1308</v>
      </c>
      <c r="B3419" s="64" t="s">
        <v>1745</v>
      </c>
      <c r="C3419" s="84"/>
      <c r="D3419" s="66" t="s">
        <v>1671</v>
      </c>
      <c r="E3419" s="67" t="s">
        <v>1671</v>
      </c>
      <c r="F3419" s="12" t="s">
        <v>847</v>
      </c>
      <c r="G3419" s="124"/>
      <c r="H3419" s="69" t="s">
        <v>20</v>
      </c>
      <c r="I3419" s="69">
        <v>43005.804861111108</v>
      </c>
      <c r="J3419" s="64" t="s">
        <v>20</v>
      </c>
      <c r="K3419" s="70">
        <f t="shared" ref="K3419:K3450" si="178">IF(OR(H3419="-",I3419="-"),0,I3419-H3419)</f>
        <v>0</v>
      </c>
      <c r="L3419" s="71">
        <f t="shared" ref="L3419:L3450" si="179">K3419</f>
        <v>0</v>
      </c>
      <c r="M3419" s="72" t="e">
        <f>NETWORKDAYS.INTL(DATE(YEAR(H3419),MONTH(I3419),DAY(H3419)),DATE(YEAR(I3419),MONTH(I3419),DAY(I3419)),1,[1]LISTAFERIADOS!$B$2:$B$194)</f>
        <v>#VALUE!</v>
      </c>
      <c r="N3419" s="73" t="e">
        <f>CONCATENATE(HOUR(Tabela132[[#This Row],[DATA INICIO]]),":",MINUTE(Tabela132[[#This Row],[DATA INICIO]]))</f>
        <v>#VALUE!</v>
      </c>
    </row>
    <row r="3420" spans="1:14" ht="38.25" hidden="1" x14ac:dyDescent="0.25">
      <c r="A3420" s="63" t="s">
        <v>1308</v>
      </c>
      <c r="B3420" s="64" t="s">
        <v>1745</v>
      </c>
      <c r="C3420" s="84"/>
      <c r="D3420" s="66" t="s">
        <v>1210</v>
      </c>
      <c r="E3420" s="67" t="s">
        <v>1210</v>
      </c>
      <c r="F3420" s="12" t="s">
        <v>112</v>
      </c>
      <c r="G3420" s="124"/>
      <c r="H3420" s="69">
        <v>43005.804861111108</v>
      </c>
      <c r="I3420" s="69">
        <v>43011.527777777781</v>
      </c>
      <c r="J3420" s="64" t="s">
        <v>98</v>
      </c>
      <c r="K3420" s="70">
        <f t="shared" si="178"/>
        <v>5.7229166666729725</v>
      </c>
      <c r="L3420" s="71">
        <f t="shared" si="179"/>
        <v>5.7229166666729725</v>
      </c>
      <c r="M3420" s="72">
        <f>NETWORKDAYS.INTL(DATE(YEAR(H3420),MONTH(I3420),DAY(H3420)),DATE(YEAR(I3420),MONTH(I3420),DAY(I3420)),1,[1]LISTAFERIADOS!$B$2:$B$194)</f>
        <v>-18</v>
      </c>
      <c r="N3420" s="73" t="str">
        <f>CONCATENATE(HOUR(Tabela132[[#This Row],[DATA INICIO]]),":",MINUTE(Tabela132[[#This Row],[DATA INICIO]]))</f>
        <v>19:19</v>
      </c>
    </row>
    <row r="3421" spans="1:14" ht="51" hidden="1" x14ac:dyDescent="0.25">
      <c r="A3421" s="63" t="s">
        <v>1308</v>
      </c>
      <c r="B3421" s="64" t="s">
        <v>1745</v>
      </c>
      <c r="C3421" s="84"/>
      <c r="D3421" s="66" t="s">
        <v>1149</v>
      </c>
      <c r="E3421" s="67" t="s">
        <v>1149</v>
      </c>
      <c r="F3421" s="12" t="s">
        <v>115</v>
      </c>
      <c r="G3421" s="124"/>
      <c r="H3421" s="69">
        <v>43011.527777777781</v>
      </c>
      <c r="I3421" s="69">
        <v>43017.7</v>
      </c>
      <c r="J3421" s="64" t="s">
        <v>1222</v>
      </c>
      <c r="K3421" s="70">
        <f t="shared" si="178"/>
        <v>6.1722222222160781</v>
      </c>
      <c r="L3421" s="71">
        <f t="shared" si="179"/>
        <v>6.1722222222160781</v>
      </c>
      <c r="M3421" s="72">
        <f>NETWORKDAYS.INTL(DATE(YEAR(H3421),MONTH(I3421),DAY(H3421)),DATE(YEAR(I3421),MONTH(I3421),DAY(I3421)),1,[1]LISTAFERIADOS!$B$2:$B$194)</f>
        <v>5</v>
      </c>
      <c r="N3421" s="73" t="str">
        <f>CONCATENATE(HOUR(Tabela132[[#This Row],[DATA INICIO]]),":",MINUTE(Tabela132[[#This Row],[DATA INICIO]]))</f>
        <v>12:40</v>
      </c>
    </row>
    <row r="3422" spans="1:14" ht="89.25" x14ac:dyDescent="0.25">
      <c r="A3422" s="63" t="s">
        <v>1308</v>
      </c>
      <c r="B3422" s="64" t="s">
        <v>1745</v>
      </c>
      <c r="C3422" s="84"/>
      <c r="D3422" s="66" t="s">
        <v>1671</v>
      </c>
      <c r="E3422" s="67" t="s">
        <v>1671</v>
      </c>
      <c r="F3422" s="12" t="s">
        <v>847</v>
      </c>
      <c r="G3422" s="124"/>
      <c r="H3422" s="69">
        <v>43017.7</v>
      </c>
      <c r="I3422" s="69">
        <v>43017.771527777775</v>
      </c>
      <c r="J3422" s="64" t="s">
        <v>1746</v>
      </c>
      <c r="K3422" s="70">
        <f t="shared" si="178"/>
        <v>7.1527777778101154E-2</v>
      </c>
      <c r="L3422" s="71">
        <f t="shared" si="179"/>
        <v>7.1527777778101154E-2</v>
      </c>
      <c r="M3422" s="72">
        <f>NETWORKDAYS.INTL(DATE(YEAR(H3422),MONTH(I3422),DAY(H3422)),DATE(YEAR(I3422),MONTH(I3422),DAY(I3422)),1,[1]LISTAFERIADOS!$B$2:$B$194)</f>
        <v>1</v>
      </c>
      <c r="N3422" s="73" t="str">
        <f>CONCATENATE(HOUR(Tabela132[[#This Row],[DATA INICIO]]),":",MINUTE(Tabela132[[#This Row],[DATA INICIO]]))</f>
        <v>16:48</v>
      </c>
    </row>
    <row r="3423" spans="1:14" ht="63.75" hidden="1" x14ac:dyDescent="0.25">
      <c r="A3423" s="63" t="s">
        <v>1308</v>
      </c>
      <c r="B3423" s="64" t="s">
        <v>1745</v>
      </c>
      <c r="C3423" s="84"/>
      <c r="D3423" s="66" t="s">
        <v>1210</v>
      </c>
      <c r="E3423" s="67" t="s">
        <v>1210</v>
      </c>
      <c r="F3423" s="12" t="s">
        <v>112</v>
      </c>
      <c r="G3423" s="124"/>
      <c r="H3423" s="69">
        <v>43017.771527777775</v>
      </c>
      <c r="I3423" s="69">
        <v>43017.775694444441</v>
      </c>
      <c r="J3423" s="64" t="s">
        <v>1747</v>
      </c>
      <c r="K3423" s="70">
        <f t="shared" si="178"/>
        <v>4.166666665696539E-3</v>
      </c>
      <c r="L3423" s="71">
        <f t="shared" si="179"/>
        <v>4.166666665696539E-3</v>
      </c>
      <c r="M3423" s="72">
        <f>NETWORKDAYS.INTL(DATE(YEAR(H3423),MONTH(I3423),DAY(H3423)),DATE(YEAR(I3423),MONTH(I3423),DAY(I3423)),1,[1]LISTAFERIADOS!$B$2:$B$194)</f>
        <v>1</v>
      </c>
      <c r="N3423" s="73" t="str">
        <f>CONCATENATE(HOUR(Tabela132[[#This Row],[DATA INICIO]]),":",MINUTE(Tabela132[[#This Row],[DATA INICIO]]))</f>
        <v>18:31</v>
      </c>
    </row>
    <row r="3424" spans="1:14" ht="51" hidden="1" x14ac:dyDescent="0.25">
      <c r="A3424" s="63" t="s">
        <v>1308</v>
      </c>
      <c r="B3424" s="64" t="s">
        <v>1745</v>
      </c>
      <c r="C3424" s="84"/>
      <c r="D3424" s="66" t="s">
        <v>1149</v>
      </c>
      <c r="E3424" s="67" t="s">
        <v>1149</v>
      </c>
      <c r="F3424" s="12" t="s">
        <v>115</v>
      </c>
      <c r="G3424" s="124"/>
      <c r="H3424" s="69">
        <v>43017.775694444441</v>
      </c>
      <c r="I3424" s="69">
        <v>43018.622916666667</v>
      </c>
      <c r="J3424" s="64" t="s">
        <v>1748</v>
      </c>
      <c r="K3424" s="70">
        <f t="shared" si="178"/>
        <v>0.84722222222626442</v>
      </c>
      <c r="L3424" s="71">
        <f t="shared" si="179"/>
        <v>0.84722222222626442</v>
      </c>
      <c r="M3424" s="72">
        <f>NETWORKDAYS.INTL(DATE(YEAR(H3424),MONTH(I3424),DAY(H3424)),DATE(YEAR(I3424),MONTH(I3424),DAY(I3424)),1,[1]LISTAFERIADOS!$B$2:$B$194)</f>
        <v>2</v>
      </c>
      <c r="N3424" s="73" t="str">
        <f>CONCATENATE(HOUR(Tabela132[[#This Row],[DATA INICIO]]),":",MINUTE(Tabela132[[#This Row],[DATA INICIO]]))</f>
        <v>18:37</v>
      </c>
    </row>
    <row r="3425" spans="1:14" ht="76.5" x14ac:dyDescent="0.25">
      <c r="A3425" s="63" t="s">
        <v>1308</v>
      </c>
      <c r="B3425" s="64" t="s">
        <v>1745</v>
      </c>
      <c r="C3425" s="84"/>
      <c r="D3425" s="66" t="s">
        <v>1671</v>
      </c>
      <c r="E3425" s="67" t="s">
        <v>1671</v>
      </c>
      <c r="F3425" s="12" t="s">
        <v>847</v>
      </c>
      <c r="G3425" s="124"/>
      <c r="H3425" s="69">
        <v>43018.622916666667</v>
      </c>
      <c r="I3425" s="69">
        <v>43018.74722222222</v>
      </c>
      <c r="J3425" s="64" t="s">
        <v>1749</v>
      </c>
      <c r="K3425" s="70">
        <f t="shared" si="178"/>
        <v>0.12430555555329192</v>
      </c>
      <c r="L3425" s="71">
        <f t="shared" si="179"/>
        <v>0.12430555555329192</v>
      </c>
      <c r="M3425" s="72">
        <f>NETWORKDAYS.INTL(DATE(YEAR(H3425),MONTH(I3425),DAY(H3425)),DATE(YEAR(I3425),MONTH(I3425),DAY(I3425)),1,[1]LISTAFERIADOS!$B$2:$B$194)</f>
        <v>1</v>
      </c>
      <c r="N3425" s="73" t="str">
        <f>CONCATENATE(HOUR(Tabela132[[#This Row],[DATA INICIO]]),":",MINUTE(Tabela132[[#This Row],[DATA INICIO]]))</f>
        <v>14:57</v>
      </c>
    </row>
    <row r="3426" spans="1:14" ht="76.5" hidden="1" x14ac:dyDescent="0.25">
      <c r="A3426" s="63" t="s">
        <v>1308</v>
      </c>
      <c r="B3426" s="64" t="s">
        <v>1745</v>
      </c>
      <c r="C3426" s="84"/>
      <c r="D3426" s="66" t="s">
        <v>1210</v>
      </c>
      <c r="E3426" s="67" t="s">
        <v>1210</v>
      </c>
      <c r="F3426" s="12" t="s">
        <v>112</v>
      </c>
      <c r="G3426" s="124"/>
      <c r="H3426" s="69">
        <v>43018.74722222222</v>
      </c>
      <c r="I3426" s="69">
        <v>43019.357638888891</v>
      </c>
      <c r="J3426" s="64" t="s">
        <v>1750</v>
      </c>
      <c r="K3426" s="70">
        <f t="shared" si="178"/>
        <v>0.61041666667006211</v>
      </c>
      <c r="L3426" s="71">
        <f t="shared" si="179"/>
        <v>0.61041666667006211</v>
      </c>
      <c r="M3426" s="72">
        <f>NETWORKDAYS.INTL(DATE(YEAR(H3426),MONTH(I3426),DAY(H3426)),DATE(YEAR(I3426),MONTH(I3426),DAY(I3426)),1,[1]LISTAFERIADOS!$B$2:$B$194)</f>
        <v>2</v>
      </c>
      <c r="N3426" s="73" t="str">
        <f>CONCATENATE(HOUR(Tabela132[[#This Row],[DATA INICIO]]),":",MINUTE(Tabela132[[#This Row],[DATA INICIO]]))</f>
        <v>17:56</v>
      </c>
    </row>
    <row r="3427" spans="1:14" ht="38.25" hidden="1" x14ac:dyDescent="0.25">
      <c r="A3427" s="63" t="s">
        <v>1308</v>
      </c>
      <c r="B3427" s="64" t="s">
        <v>1745</v>
      </c>
      <c r="C3427" s="84"/>
      <c r="D3427" s="66" t="s">
        <v>1149</v>
      </c>
      <c r="E3427" s="67" t="s">
        <v>1149</v>
      </c>
      <c r="F3427" s="12" t="s">
        <v>115</v>
      </c>
      <c r="G3427" s="124"/>
      <c r="H3427" s="69">
        <v>43019.357638888891</v>
      </c>
      <c r="I3427" s="69">
        <v>43026.648611111108</v>
      </c>
      <c r="J3427" s="64" t="s">
        <v>1751</v>
      </c>
      <c r="K3427" s="70">
        <f t="shared" si="178"/>
        <v>7.2909722222175333</v>
      </c>
      <c r="L3427" s="71">
        <f t="shared" si="179"/>
        <v>7.2909722222175333</v>
      </c>
      <c r="M3427" s="72">
        <f>NETWORKDAYS.INTL(DATE(YEAR(H3427),MONTH(I3427),DAY(H3427)),DATE(YEAR(I3427),MONTH(I3427),DAY(I3427)),1,[1]LISTAFERIADOS!$B$2:$B$194)</f>
        <v>5</v>
      </c>
      <c r="N3427" s="73" t="str">
        <f>CONCATENATE(HOUR(Tabela132[[#This Row],[DATA INICIO]]),":",MINUTE(Tabela132[[#This Row],[DATA INICIO]]))</f>
        <v>8:35</v>
      </c>
    </row>
    <row r="3428" spans="1:14" ht="114.75" hidden="1" x14ac:dyDescent="0.25">
      <c r="A3428" s="63" t="s">
        <v>1308</v>
      </c>
      <c r="B3428" s="64" t="s">
        <v>1745</v>
      </c>
      <c r="C3428" s="84"/>
      <c r="D3428" s="66" t="s">
        <v>1157</v>
      </c>
      <c r="E3428" s="67" t="s">
        <v>1157</v>
      </c>
      <c r="F3428" s="68" t="s">
        <v>1157</v>
      </c>
      <c r="G3428" s="124"/>
      <c r="H3428" s="69">
        <v>43026.648611111108</v>
      </c>
      <c r="I3428" s="69">
        <v>43027.563194444447</v>
      </c>
      <c r="J3428" s="64" t="s">
        <v>1752</v>
      </c>
      <c r="K3428" s="70">
        <f t="shared" si="178"/>
        <v>0.91458333333866904</v>
      </c>
      <c r="L3428" s="71">
        <f t="shared" si="179"/>
        <v>0.91458333333866904</v>
      </c>
      <c r="M3428" s="72">
        <f>NETWORKDAYS.INTL(DATE(YEAR(H3428),MONTH(I3428),DAY(H3428)),DATE(YEAR(I3428),MONTH(I3428),DAY(I3428)),1,[1]LISTAFERIADOS!$B$2:$B$194)</f>
        <v>2</v>
      </c>
      <c r="N3428" s="73" t="str">
        <f>CONCATENATE(HOUR(Tabela132[[#This Row],[DATA INICIO]]),":",MINUTE(Tabela132[[#This Row],[DATA INICIO]]))</f>
        <v>15:34</v>
      </c>
    </row>
    <row r="3429" spans="1:14" ht="63.75" hidden="1" x14ac:dyDescent="0.25">
      <c r="A3429" s="63" t="s">
        <v>1308</v>
      </c>
      <c r="B3429" s="64" t="s">
        <v>1745</v>
      </c>
      <c r="C3429" s="84"/>
      <c r="D3429" s="66" t="s">
        <v>1167</v>
      </c>
      <c r="E3429" s="67" t="s">
        <v>1167</v>
      </c>
      <c r="F3429" s="68" t="s">
        <v>1167</v>
      </c>
      <c r="G3429" s="124"/>
      <c r="H3429" s="69">
        <v>43027.563194444447</v>
      </c>
      <c r="I3429" s="69">
        <v>43027.603472222225</v>
      </c>
      <c r="J3429" s="64" t="s">
        <v>158</v>
      </c>
      <c r="K3429" s="70">
        <f t="shared" si="178"/>
        <v>4.0277777778101154E-2</v>
      </c>
      <c r="L3429" s="71">
        <f t="shared" si="179"/>
        <v>4.0277777778101154E-2</v>
      </c>
      <c r="M3429" s="72">
        <f>NETWORKDAYS.INTL(DATE(YEAR(H3429),MONTH(I3429),DAY(H3429)),DATE(YEAR(I3429),MONTH(I3429),DAY(I3429)),1,[1]LISTAFERIADOS!$B$2:$B$194)</f>
        <v>1</v>
      </c>
      <c r="N3429" s="73" t="str">
        <f>CONCATENATE(HOUR(Tabela132[[#This Row],[DATA INICIO]]),":",MINUTE(Tabela132[[#This Row],[DATA INICIO]]))</f>
        <v>13:31</v>
      </c>
    </row>
    <row r="3430" spans="1:14" ht="51" hidden="1" x14ac:dyDescent="0.25">
      <c r="A3430" s="63" t="s">
        <v>1308</v>
      </c>
      <c r="B3430" s="64" t="s">
        <v>1745</v>
      </c>
      <c r="C3430" s="84"/>
      <c r="D3430" s="66" t="s">
        <v>1159</v>
      </c>
      <c r="E3430" s="67" t="s">
        <v>1159</v>
      </c>
      <c r="F3430" s="68" t="s">
        <v>1159</v>
      </c>
      <c r="G3430" s="124"/>
      <c r="H3430" s="69">
        <v>43027.603472222225</v>
      </c>
      <c r="I3430" s="69">
        <v>43027.731944444444</v>
      </c>
      <c r="J3430" s="64" t="s">
        <v>46</v>
      </c>
      <c r="K3430" s="70">
        <f t="shared" si="178"/>
        <v>0.12847222221898846</v>
      </c>
      <c r="L3430" s="71">
        <f t="shared" si="179"/>
        <v>0.12847222221898846</v>
      </c>
      <c r="M3430" s="72">
        <f>NETWORKDAYS.INTL(DATE(YEAR(H3430),MONTH(I3430),DAY(H3430)),DATE(YEAR(I3430),MONTH(I3430),DAY(I3430)),1,[1]LISTAFERIADOS!$B$2:$B$194)</f>
        <v>1</v>
      </c>
      <c r="N3430" s="73" t="str">
        <f>CONCATENATE(HOUR(Tabela132[[#This Row],[DATA INICIO]]),":",MINUTE(Tabela132[[#This Row],[DATA INICIO]]))</f>
        <v>14:29</v>
      </c>
    </row>
    <row r="3431" spans="1:14" ht="38.25" hidden="1" x14ac:dyDescent="0.25">
      <c r="A3431" s="63" t="s">
        <v>1308</v>
      </c>
      <c r="B3431" s="64" t="s">
        <v>1745</v>
      </c>
      <c r="C3431" s="84"/>
      <c r="D3431" s="66" t="s">
        <v>1156</v>
      </c>
      <c r="E3431" s="67" t="s">
        <v>1156</v>
      </c>
      <c r="F3431" s="68" t="s">
        <v>1156</v>
      </c>
      <c r="G3431" s="124"/>
      <c r="H3431" s="69">
        <v>43027.731944444444</v>
      </c>
      <c r="I3431" s="69">
        <v>43028.681944444441</v>
      </c>
      <c r="J3431" s="64" t="s">
        <v>49</v>
      </c>
      <c r="K3431" s="70">
        <f t="shared" si="178"/>
        <v>0.94999999999708962</v>
      </c>
      <c r="L3431" s="71">
        <f t="shared" si="179"/>
        <v>0.94999999999708962</v>
      </c>
      <c r="M3431" s="72">
        <f>NETWORKDAYS.INTL(DATE(YEAR(H3431),MONTH(I3431),DAY(H3431)),DATE(YEAR(I3431),MONTH(I3431),DAY(I3431)),1,[1]LISTAFERIADOS!$B$2:$B$194)</f>
        <v>2</v>
      </c>
      <c r="N3431" s="73" t="str">
        <f>CONCATENATE(HOUR(Tabela132[[#This Row],[DATA INICIO]]),":",MINUTE(Tabela132[[#This Row],[DATA INICIO]]))</f>
        <v>17:34</v>
      </c>
    </row>
    <row r="3432" spans="1:14" ht="127.5" hidden="1" x14ac:dyDescent="0.25">
      <c r="A3432" s="63" t="s">
        <v>1308</v>
      </c>
      <c r="B3432" s="64" t="s">
        <v>1745</v>
      </c>
      <c r="C3432" s="84"/>
      <c r="D3432" s="66" t="s">
        <v>1161</v>
      </c>
      <c r="E3432" s="67" t="s">
        <v>1161</v>
      </c>
      <c r="F3432" s="68" t="s">
        <v>1161</v>
      </c>
      <c r="G3432" s="124"/>
      <c r="H3432" s="69">
        <v>43028.681944444441</v>
      </c>
      <c r="I3432" s="69">
        <v>43028.800694444442</v>
      </c>
      <c r="J3432" s="64" t="s">
        <v>1753</v>
      </c>
      <c r="K3432" s="70">
        <f t="shared" si="178"/>
        <v>0.11875000000145519</v>
      </c>
      <c r="L3432" s="71">
        <f t="shared" si="179"/>
        <v>0.11875000000145519</v>
      </c>
      <c r="M3432" s="72">
        <f>NETWORKDAYS.INTL(DATE(YEAR(H3432),MONTH(I3432),DAY(H3432)),DATE(YEAR(I3432),MONTH(I3432),DAY(I3432)),1,[1]LISTAFERIADOS!$B$2:$B$194)</f>
        <v>1</v>
      </c>
      <c r="N3432" s="73" t="str">
        <f>CONCATENATE(HOUR(Tabela132[[#This Row],[DATA INICIO]]),":",MINUTE(Tabela132[[#This Row],[DATA INICIO]]))</f>
        <v>16:22</v>
      </c>
    </row>
    <row r="3433" spans="1:14" ht="63.75" hidden="1" x14ac:dyDescent="0.25">
      <c r="A3433" s="63" t="s">
        <v>1308</v>
      </c>
      <c r="B3433" s="64" t="s">
        <v>1745</v>
      </c>
      <c r="C3433" s="84"/>
      <c r="D3433" s="66" t="s">
        <v>1162</v>
      </c>
      <c r="E3433" s="67" t="s">
        <v>1162</v>
      </c>
      <c r="F3433" s="68" t="s">
        <v>1162</v>
      </c>
      <c r="G3433" s="124"/>
      <c r="H3433" s="69">
        <v>43028.800694444442</v>
      </c>
      <c r="I3433" s="69">
        <v>43031.681250000001</v>
      </c>
      <c r="J3433" s="64" t="s">
        <v>1754</v>
      </c>
      <c r="K3433" s="70">
        <f t="shared" si="178"/>
        <v>2.8805555555591127</v>
      </c>
      <c r="L3433" s="71">
        <f t="shared" si="179"/>
        <v>2.8805555555591127</v>
      </c>
      <c r="M3433" s="72">
        <f>NETWORKDAYS.INTL(DATE(YEAR(H3433),MONTH(I3433),DAY(H3433)),DATE(YEAR(I3433),MONTH(I3433),DAY(I3433)),1,[1]LISTAFERIADOS!$B$2:$B$194)</f>
        <v>2</v>
      </c>
      <c r="N3433" s="73" t="str">
        <f>CONCATENATE(HOUR(Tabela132[[#This Row],[DATA INICIO]]),":",MINUTE(Tabela132[[#This Row],[DATA INICIO]]))</f>
        <v>19:13</v>
      </c>
    </row>
    <row r="3434" spans="1:14" ht="76.5" hidden="1" x14ac:dyDescent="0.25">
      <c r="A3434" s="63" t="s">
        <v>1308</v>
      </c>
      <c r="B3434" s="64" t="s">
        <v>1745</v>
      </c>
      <c r="C3434" s="84"/>
      <c r="D3434" s="66" t="s">
        <v>1161</v>
      </c>
      <c r="E3434" s="67" t="s">
        <v>1161</v>
      </c>
      <c r="F3434" s="68" t="s">
        <v>1161</v>
      </c>
      <c r="G3434" s="124"/>
      <c r="H3434" s="69">
        <v>43031.681250000001</v>
      </c>
      <c r="I3434" s="69">
        <v>43031.769444444442</v>
      </c>
      <c r="J3434" s="64" t="s">
        <v>1755</v>
      </c>
      <c r="K3434" s="70">
        <f t="shared" si="178"/>
        <v>8.819444444088731E-2</v>
      </c>
      <c r="L3434" s="71">
        <f t="shared" si="179"/>
        <v>8.819444444088731E-2</v>
      </c>
      <c r="M3434" s="72">
        <f>NETWORKDAYS.INTL(DATE(YEAR(H3434),MONTH(I3434),DAY(H3434)),DATE(YEAR(I3434),MONTH(I3434),DAY(I3434)),1,[1]LISTAFERIADOS!$B$2:$B$194)</f>
        <v>1</v>
      </c>
      <c r="N3434" s="73" t="str">
        <f>CONCATENATE(HOUR(Tabela132[[#This Row],[DATA INICIO]]),":",MINUTE(Tabela132[[#This Row],[DATA INICIO]]))</f>
        <v>16:21</v>
      </c>
    </row>
    <row r="3435" spans="1:14" ht="51" hidden="1" x14ac:dyDescent="0.25">
      <c r="A3435" s="63" t="s">
        <v>1308</v>
      </c>
      <c r="B3435" s="64" t="s">
        <v>1745</v>
      </c>
      <c r="C3435" s="84"/>
      <c r="D3435" s="66" t="s">
        <v>1156</v>
      </c>
      <c r="E3435" s="67" t="s">
        <v>1156</v>
      </c>
      <c r="F3435" s="68" t="s">
        <v>1156</v>
      </c>
      <c r="G3435" s="124"/>
      <c r="H3435" s="69">
        <v>43031.769444444442</v>
      </c>
      <c r="I3435" s="69">
        <v>43031.928472222222</v>
      </c>
      <c r="J3435" s="64" t="s">
        <v>1392</v>
      </c>
      <c r="K3435" s="70">
        <f t="shared" si="178"/>
        <v>0.15902777777955635</v>
      </c>
      <c r="L3435" s="71">
        <f t="shared" si="179"/>
        <v>0.15902777777955635</v>
      </c>
      <c r="M3435" s="72">
        <f>NETWORKDAYS.INTL(DATE(YEAR(H3435),MONTH(I3435),DAY(H3435)),DATE(YEAR(I3435),MONTH(I3435),DAY(I3435)),1,[1]LISTAFERIADOS!$B$2:$B$194)</f>
        <v>1</v>
      </c>
      <c r="N3435" s="73" t="str">
        <f>CONCATENATE(HOUR(Tabela132[[#This Row],[DATA INICIO]]),":",MINUTE(Tabela132[[#This Row],[DATA INICIO]]))</f>
        <v>18:28</v>
      </c>
    </row>
    <row r="3436" spans="1:14" ht="38.25" hidden="1" x14ac:dyDescent="0.25">
      <c r="A3436" s="63" t="s">
        <v>1308</v>
      </c>
      <c r="B3436" s="64" t="s">
        <v>1745</v>
      </c>
      <c r="C3436" s="84"/>
      <c r="D3436" s="66" t="s">
        <v>1161</v>
      </c>
      <c r="E3436" s="67" t="s">
        <v>1161</v>
      </c>
      <c r="F3436" s="68" t="s">
        <v>1161</v>
      </c>
      <c r="G3436" s="124"/>
      <c r="H3436" s="69">
        <v>43031.928472222222</v>
      </c>
      <c r="I3436" s="69">
        <v>43032.614583333336</v>
      </c>
      <c r="J3436" s="64" t="s">
        <v>1756</v>
      </c>
      <c r="K3436" s="70">
        <f t="shared" si="178"/>
        <v>0.68611111111385981</v>
      </c>
      <c r="L3436" s="71">
        <f t="shared" si="179"/>
        <v>0.68611111111385981</v>
      </c>
      <c r="M3436" s="72">
        <f>NETWORKDAYS.INTL(DATE(YEAR(H3436),MONTH(I3436),DAY(H3436)),DATE(YEAR(I3436),MONTH(I3436),DAY(I3436)),1,[1]LISTAFERIADOS!$B$2:$B$194)</f>
        <v>2</v>
      </c>
      <c r="N3436" s="73" t="str">
        <f>CONCATENATE(HOUR(Tabela132[[#This Row],[DATA INICIO]]),":",MINUTE(Tabela132[[#This Row],[DATA INICIO]]))</f>
        <v>22:17</v>
      </c>
    </row>
    <row r="3437" spans="1:14" ht="63.75" hidden="1" x14ac:dyDescent="0.25">
      <c r="A3437" s="63" t="s">
        <v>1308</v>
      </c>
      <c r="B3437" s="64" t="s">
        <v>1745</v>
      </c>
      <c r="C3437" s="84"/>
      <c r="D3437" s="66" t="s">
        <v>1163</v>
      </c>
      <c r="E3437" s="67" t="s">
        <v>1163</v>
      </c>
      <c r="F3437" s="68" t="s">
        <v>1163</v>
      </c>
      <c r="G3437" s="124"/>
      <c r="H3437" s="69">
        <v>43032.614583333336</v>
      </c>
      <c r="I3437" s="69">
        <v>43032.78402777778</v>
      </c>
      <c r="J3437" s="64" t="s">
        <v>1757</v>
      </c>
      <c r="K3437" s="70">
        <f t="shared" si="178"/>
        <v>0.16944444444379769</v>
      </c>
      <c r="L3437" s="71">
        <f t="shared" si="179"/>
        <v>0.16944444444379769</v>
      </c>
      <c r="M3437" s="72">
        <f>NETWORKDAYS.INTL(DATE(YEAR(H3437),MONTH(I3437),DAY(H3437)),DATE(YEAR(I3437),MONTH(I3437),DAY(I3437)),1,[1]LISTAFERIADOS!$B$2:$B$194)</f>
        <v>1</v>
      </c>
      <c r="N3437" s="73" t="str">
        <f>CONCATENATE(HOUR(Tabela132[[#This Row],[DATA INICIO]]),":",MINUTE(Tabela132[[#This Row],[DATA INICIO]]))</f>
        <v>14:45</v>
      </c>
    </row>
    <row r="3438" spans="1:14" ht="51" hidden="1" x14ac:dyDescent="0.25">
      <c r="A3438" s="63" t="s">
        <v>1308</v>
      </c>
      <c r="B3438" s="64" t="s">
        <v>1745</v>
      </c>
      <c r="C3438" s="84"/>
      <c r="D3438" s="66" t="s">
        <v>1161</v>
      </c>
      <c r="E3438" s="67" t="s">
        <v>1161</v>
      </c>
      <c r="F3438" s="68" t="s">
        <v>1161</v>
      </c>
      <c r="G3438" s="124"/>
      <c r="H3438" s="69">
        <v>43032.78402777778</v>
      </c>
      <c r="I3438" s="69">
        <v>43032.792361111111</v>
      </c>
      <c r="J3438" s="64" t="s">
        <v>434</v>
      </c>
      <c r="K3438" s="70">
        <f t="shared" si="178"/>
        <v>8.333333331393078E-3</v>
      </c>
      <c r="L3438" s="71">
        <f t="shared" si="179"/>
        <v>8.333333331393078E-3</v>
      </c>
      <c r="M3438" s="72">
        <f>NETWORKDAYS.INTL(DATE(YEAR(H3438),MONTH(I3438),DAY(H3438)),DATE(YEAR(I3438),MONTH(I3438),DAY(I3438)),1,[1]LISTAFERIADOS!$B$2:$B$194)</f>
        <v>1</v>
      </c>
      <c r="N3438" s="73" t="str">
        <f>CONCATENATE(HOUR(Tabela132[[#This Row],[DATA INICIO]]),":",MINUTE(Tabela132[[#This Row],[DATA INICIO]]))</f>
        <v>18:49</v>
      </c>
    </row>
    <row r="3439" spans="1:14" ht="89.25" hidden="1" x14ac:dyDescent="0.25">
      <c r="A3439" s="63" t="s">
        <v>1308</v>
      </c>
      <c r="B3439" s="64" t="s">
        <v>1745</v>
      </c>
      <c r="C3439" s="84"/>
      <c r="D3439" s="66" t="s">
        <v>1156</v>
      </c>
      <c r="E3439" s="67" t="s">
        <v>1156</v>
      </c>
      <c r="F3439" s="68" t="s">
        <v>1156</v>
      </c>
      <c r="G3439" s="124"/>
      <c r="H3439" s="69">
        <v>43032.792361111111</v>
      </c>
      <c r="I3439" s="69">
        <v>43033.74722222222</v>
      </c>
      <c r="J3439" s="64" t="s">
        <v>1758</v>
      </c>
      <c r="K3439" s="70">
        <f t="shared" si="178"/>
        <v>0.95486111110949423</v>
      </c>
      <c r="L3439" s="71">
        <f t="shared" si="179"/>
        <v>0.95486111110949423</v>
      </c>
      <c r="M3439" s="72">
        <f>NETWORKDAYS.INTL(DATE(YEAR(H3439),MONTH(I3439),DAY(H3439)),DATE(YEAR(I3439),MONTH(I3439),DAY(I3439)),1,[1]LISTAFERIADOS!$B$2:$B$194)</f>
        <v>2</v>
      </c>
      <c r="N3439" s="73" t="str">
        <f>CONCATENATE(HOUR(Tabela132[[#This Row],[DATA INICIO]]),":",MINUTE(Tabela132[[#This Row],[DATA INICIO]]))</f>
        <v>19:1</v>
      </c>
    </row>
    <row r="3440" spans="1:14" ht="51" hidden="1" x14ac:dyDescent="0.25">
      <c r="A3440" s="63" t="s">
        <v>1308</v>
      </c>
      <c r="B3440" s="64" t="s">
        <v>1745</v>
      </c>
      <c r="C3440" s="84"/>
      <c r="D3440" s="66" t="s">
        <v>1165</v>
      </c>
      <c r="E3440" s="67" t="s">
        <v>1165</v>
      </c>
      <c r="F3440" s="68" t="s">
        <v>1165</v>
      </c>
      <c r="G3440" s="124"/>
      <c r="H3440" s="69">
        <v>43033.74722222222</v>
      </c>
      <c r="I3440" s="69">
        <v>43033.804861111108</v>
      </c>
      <c r="J3440" s="64" t="s">
        <v>1759</v>
      </c>
      <c r="K3440" s="70">
        <f t="shared" si="178"/>
        <v>5.7638888887595385E-2</v>
      </c>
      <c r="L3440" s="71">
        <f t="shared" si="179"/>
        <v>5.7638888887595385E-2</v>
      </c>
      <c r="M3440" s="72">
        <f>NETWORKDAYS.INTL(DATE(YEAR(H3440),MONTH(I3440),DAY(H3440)),DATE(YEAR(I3440),MONTH(I3440),DAY(I3440)),1,[1]LISTAFERIADOS!$B$2:$B$194)</f>
        <v>1</v>
      </c>
      <c r="N3440" s="73" t="str">
        <f>CONCATENATE(HOUR(Tabela132[[#This Row],[DATA INICIO]]),":",MINUTE(Tabela132[[#This Row],[DATA INICIO]]))</f>
        <v>17:56</v>
      </c>
    </row>
    <row r="3441" spans="1:14" ht="38.25" hidden="1" x14ac:dyDescent="0.25">
      <c r="A3441" s="63" t="s">
        <v>1308</v>
      </c>
      <c r="B3441" s="64" t="s">
        <v>1745</v>
      </c>
      <c r="C3441" s="84"/>
      <c r="D3441" s="66" t="s">
        <v>1166</v>
      </c>
      <c r="E3441" s="67" t="s">
        <v>1166</v>
      </c>
      <c r="F3441" s="68" t="s">
        <v>1166</v>
      </c>
      <c r="G3441" s="124"/>
      <c r="H3441" s="69">
        <v>43033.804861111108</v>
      </c>
      <c r="I3441" s="69">
        <v>43035.572916666664</v>
      </c>
      <c r="J3441" s="64" t="s">
        <v>284</v>
      </c>
      <c r="K3441" s="70">
        <f t="shared" si="178"/>
        <v>1.7680555555562023</v>
      </c>
      <c r="L3441" s="71">
        <f t="shared" si="179"/>
        <v>1.7680555555562023</v>
      </c>
      <c r="M3441" s="72">
        <f>NETWORKDAYS.INTL(DATE(YEAR(H3441),MONTH(I3441),DAY(H3441)),DATE(YEAR(I3441),MONTH(I3441),DAY(I3441)),1,[1]LISTAFERIADOS!$B$2:$B$194)</f>
        <v>3</v>
      </c>
      <c r="N3441" s="73" t="str">
        <f>CONCATENATE(HOUR(Tabela132[[#This Row],[DATA INICIO]]),":",MINUTE(Tabela132[[#This Row],[DATA INICIO]]))</f>
        <v>19:19</v>
      </c>
    </row>
    <row r="3442" spans="1:14" ht="38.25" hidden="1" x14ac:dyDescent="0.25">
      <c r="A3442" s="63" t="s">
        <v>1308</v>
      </c>
      <c r="B3442" s="64" t="s">
        <v>1745</v>
      </c>
      <c r="C3442" s="84"/>
      <c r="D3442" s="66" t="s">
        <v>1155</v>
      </c>
      <c r="E3442" s="67" t="s">
        <v>1155</v>
      </c>
      <c r="F3442" s="68" t="s">
        <v>1155</v>
      </c>
      <c r="G3442" s="124"/>
      <c r="H3442" s="69">
        <v>43035.572916666664</v>
      </c>
      <c r="I3442" s="69">
        <v>43038.793749999997</v>
      </c>
      <c r="J3442" s="64" t="s">
        <v>98</v>
      </c>
      <c r="K3442" s="70">
        <f t="shared" si="178"/>
        <v>3.2208333333328483</v>
      </c>
      <c r="L3442" s="71">
        <f t="shared" si="179"/>
        <v>3.2208333333328483</v>
      </c>
      <c r="M3442" s="72">
        <f>NETWORKDAYS.INTL(DATE(YEAR(H3442),MONTH(I3442),DAY(H3442)),DATE(YEAR(I3442),MONTH(I3442),DAY(I3442)),1,[1]LISTAFERIADOS!$B$2:$B$194)</f>
        <v>2</v>
      </c>
      <c r="N3442" s="73" t="str">
        <f>CONCATENATE(HOUR(Tabela132[[#This Row],[DATA INICIO]]),":",MINUTE(Tabela132[[#This Row],[DATA INICIO]]))</f>
        <v>13:45</v>
      </c>
    </row>
    <row r="3443" spans="1:14" ht="38.25" hidden="1" x14ac:dyDescent="0.25">
      <c r="A3443" s="63" t="s">
        <v>1308</v>
      </c>
      <c r="B3443" s="64" t="s">
        <v>1745</v>
      </c>
      <c r="C3443" s="84"/>
      <c r="D3443" s="66" t="s">
        <v>1163</v>
      </c>
      <c r="E3443" s="67" t="s">
        <v>1163</v>
      </c>
      <c r="F3443" s="68" t="s">
        <v>1163</v>
      </c>
      <c r="G3443" s="124"/>
      <c r="H3443" s="69">
        <v>43038.793749999997</v>
      </c>
      <c r="I3443" s="69">
        <v>43039.652777777781</v>
      </c>
      <c r="J3443" s="64" t="s">
        <v>286</v>
      </c>
      <c r="K3443" s="70">
        <f t="shared" si="178"/>
        <v>0.85902777778392192</v>
      </c>
      <c r="L3443" s="71">
        <f t="shared" si="179"/>
        <v>0.85902777778392192</v>
      </c>
      <c r="M3443" s="72">
        <f>NETWORKDAYS.INTL(DATE(YEAR(H3443),MONTH(I3443),DAY(H3443)),DATE(YEAR(I3443),MONTH(I3443),DAY(I3443)),1,[1]LISTAFERIADOS!$B$2:$B$194)</f>
        <v>2</v>
      </c>
      <c r="N3443" s="73" t="str">
        <f>CONCATENATE(HOUR(Tabela132[[#This Row],[DATA INICIO]]),":",MINUTE(Tabela132[[#This Row],[DATA INICIO]]))</f>
        <v>19:3</v>
      </c>
    </row>
    <row r="3444" spans="1:14" ht="38.25" hidden="1" x14ac:dyDescent="0.25">
      <c r="A3444" s="63" t="s">
        <v>1308</v>
      </c>
      <c r="B3444" s="64" t="s">
        <v>1745</v>
      </c>
      <c r="C3444" s="84"/>
      <c r="D3444" s="66" t="s">
        <v>1165</v>
      </c>
      <c r="E3444" s="67" t="s">
        <v>1165</v>
      </c>
      <c r="F3444" s="68" t="s">
        <v>1165</v>
      </c>
      <c r="G3444" s="124"/>
      <c r="H3444" s="69">
        <v>43039.652777777781</v>
      </c>
      <c r="I3444" s="69">
        <v>43039.772916666669</v>
      </c>
      <c r="J3444" s="64" t="s">
        <v>805</v>
      </c>
      <c r="K3444" s="70">
        <f t="shared" si="178"/>
        <v>0.12013888888759539</v>
      </c>
      <c r="L3444" s="71">
        <f t="shared" si="179"/>
        <v>0.12013888888759539</v>
      </c>
      <c r="M3444" s="72">
        <f>NETWORKDAYS.INTL(DATE(YEAR(H3444),MONTH(I3444),DAY(H3444)),DATE(YEAR(I3444),MONTH(I3444),DAY(I3444)),1,[1]LISTAFERIADOS!$B$2:$B$194)</f>
        <v>1</v>
      </c>
      <c r="N3444" s="73" t="str">
        <f>CONCATENATE(HOUR(Tabela132[[#This Row],[DATA INICIO]]),":",MINUTE(Tabela132[[#This Row],[DATA INICIO]]))</f>
        <v>15:40</v>
      </c>
    </row>
    <row r="3445" spans="1:14" ht="38.25" hidden="1" x14ac:dyDescent="0.25">
      <c r="A3445" s="63" t="s">
        <v>1308</v>
      </c>
      <c r="B3445" s="64" t="s">
        <v>1745</v>
      </c>
      <c r="C3445" s="84"/>
      <c r="D3445" s="66" t="s">
        <v>1163</v>
      </c>
      <c r="E3445" s="67" t="s">
        <v>1163</v>
      </c>
      <c r="F3445" s="68" t="s">
        <v>1163</v>
      </c>
      <c r="G3445" s="124"/>
      <c r="H3445" s="69">
        <v>43039.772916666669</v>
      </c>
      <c r="I3445" s="69">
        <v>43040.595833333333</v>
      </c>
      <c r="J3445" s="64" t="s">
        <v>251</v>
      </c>
      <c r="K3445" s="70">
        <f t="shared" si="178"/>
        <v>0.82291666666424135</v>
      </c>
      <c r="L3445" s="71">
        <f t="shared" si="179"/>
        <v>0.82291666666424135</v>
      </c>
      <c r="M3445" s="72">
        <f>NETWORKDAYS.INTL(DATE(YEAR(H3445),MONTH(I3445),DAY(H3445)),DATE(YEAR(I3445),MONTH(I3445),DAY(I3445)),1,[1]LISTAFERIADOS!$B$2:$B$194)</f>
        <v>-23</v>
      </c>
      <c r="N3445" s="73" t="str">
        <f>CONCATENATE(HOUR(Tabela132[[#This Row],[DATA INICIO]]),":",MINUTE(Tabela132[[#This Row],[DATA INICIO]]))</f>
        <v>18:33</v>
      </c>
    </row>
    <row r="3446" spans="1:14" ht="51" hidden="1" x14ac:dyDescent="0.25">
      <c r="A3446" s="63" t="s">
        <v>1308</v>
      </c>
      <c r="B3446" s="64" t="s">
        <v>1745</v>
      </c>
      <c r="C3446" s="84"/>
      <c r="D3446" s="66" t="s">
        <v>1165</v>
      </c>
      <c r="E3446" s="67" t="s">
        <v>1165</v>
      </c>
      <c r="F3446" s="68" t="s">
        <v>1165</v>
      </c>
      <c r="G3446" s="124"/>
      <c r="H3446" s="69">
        <v>43040.595833333333</v>
      </c>
      <c r="I3446" s="69">
        <v>43055.563888888886</v>
      </c>
      <c r="J3446" s="64" t="s">
        <v>555</v>
      </c>
      <c r="K3446" s="70">
        <f t="shared" si="178"/>
        <v>14.968055555553292</v>
      </c>
      <c r="L3446" s="71">
        <f t="shared" si="179"/>
        <v>14.968055555553292</v>
      </c>
      <c r="M3446" s="72">
        <f>NETWORKDAYS.INTL(DATE(YEAR(H3446),MONTH(I3446),DAY(H3446)),DATE(YEAR(I3446),MONTH(I3446),DAY(I3446)),1,[1]LISTAFERIADOS!$B$2:$B$194)</f>
        <v>12</v>
      </c>
      <c r="N3446" s="73" t="str">
        <f>CONCATENATE(HOUR(Tabela132[[#This Row],[DATA INICIO]]),":",MINUTE(Tabela132[[#This Row],[DATA INICIO]]))</f>
        <v>14:18</v>
      </c>
    </row>
    <row r="3447" spans="1:14" ht="38.25" x14ac:dyDescent="0.25">
      <c r="A3447" s="63" t="s">
        <v>1308</v>
      </c>
      <c r="B3447" s="64" t="s">
        <v>1745</v>
      </c>
      <c r="C3447" s="84"/>
      <c r="D3447" s="66" t="s">
        <v>1686</v>
      </c>
      <c r="E3447" s="67" t="s">
        <v>1686</v>
      </c>
      <c r="F3447" s="12" t="s">
        <v>847</v>
      </c>
      <c r="G3447" s="124"/>
      <c r="H3447" s="69">
        <v>43055.563888888886</v>
      </c>
      <c r="I3447" s="69">
        <v>43055.620138888888</v>
      </c>
      <c r="J3447" s="64" t="s">
        <v>37</v>
      </c>
      <c r="K3447" s="70">
        <f t="shared" si="178"/>
        <v>5.6250000001455192E-2</v>
      </c>
      <c r="L3447" s="71">
        <f t="shared" si="179"/>
        <v>5.6250000001455192E-2</v>
      </c>
      <c r="M3447" s="72">
        <f>NETWORKDAYS.INTL(DATE(YEAR(H3447),MONTH(I3447),DAY(H3447)),DATE(YEAR(I3447),MONTH(I3447),DAY(I3447)),1,[1]LISTAFERIADOS!$B$2:$B$194)</f>
        <v>1</v>
      </c>
      <c r="N3447" s="73" t="str">
        <f>CONCATENATE(HOUR(Tabela132[[#This Row],[DATA INICIO]]),":",MINUTE(Tabela132[[#This Row],[DATA INICIO]]))</f>
        <v>13:32</v>
      </c>
    </row>
    <row r="3448" spans="1:14" ht="51" hidden="1" x14ac:dyDescent="0.25">
      <c r="A3448" s="63" t="s">
        <v>1308</v>
      </c>
      <c r="B3448" s="64" t="s">
        <v>1745</v>
      </c>
      <c r="C3448" s="84"/>
      <c r="D3448" s="66" t="s">
        <v>1165</v>
      </c>
      <c r="E3448" s="67" t="s">
        <v>1165</v>
      </c>
      <c r="F3448" s="68" t="s">
        <v>1165</v>
      </c>
      <c r="G3448" s="124"/>
      <c r="H3448" s="69">
        <v>43055.620138888888</v>
      </c>
      <c r="I3448" s="69">
        <v>43061.768750000003</v>
      </c>
      <c r="J3448" s="64" t="s">
        <v>1760</v>
      </c>
      <c r="K3448" s="70">
        <f t="shared" si="178"/>
        <v>6.148611111115315</v>
      </c>
      <c r="L3448" s="71">
        <f t="shared" si="179"/>
        <v>6.148611111115315</v>
      </c>
      <c r="M3448" s="72">
        <f>NETWORKDAYS.INTL(DATE(YEAR(H3448),MONTH(I3448),DAY(H3448)),DATE(YEAR(I3448),MONTH(I3448),DAY(I3448)),1,[1]LISTAFERIADOS!$B$2:$B$194)</f>
        <v>5</v>
      </c>
      <c r="N3448" s="73" t="str">
        <f>CONCATENATE(HOUR(Tabela132[[#This Row],[DATA INICIO]]),":",MINUTE(Tabela132[[#This Row],[DATA INICIO]]))</f>
        <v>14:53</v>
      </c>
    </row>
    <row r="3449" spans="1:14" ht="51" hidden="1" x14ac:dyDescent="0.25">
      <c r="A3449" s="63" t="s">
        <v>1308</v>
      </c>
      <c r="B3449" s="64" t="s">
        <v>1745</v>
      </c>
      <c r="C3449" s="84"/>
      <c r="D3449" s="66" t="s">
        <v>1166</v>
      </c>
      <c r="E3449" s="67" t="s">
        <v>1166</v>
      </c>
      <c r="F3449" s="68" t="s">
        <v>1166</v>
      </c>
      <c r="G3449" s="124"/>
      <c r="H3449" s="69">
        <v>43061.768750000003</v>
      </c>
      <c r="I3449" s="69">
        <v>43068.498611111114</v>
      </c>
      <c r="J3449" s="64" t="s">
        <v>440</v>
      </c>
      <c r="K3449" s="70">
        <f t="shared" si="178"/>
        <v>6.7298611111109494</v>
      </c>
      <c r="L3449" s="71">
        <f t="shared" si="179"/>
        <v>6.7298611111109494</v>
      </c>
      <c r="M3449" s="72">
        <f>NETWORKDAYS.INTL(DATE(YEAR(H3449),MONTH(I3449),DAY(H3449)),DATE(YEAR(I3449),MONTH(I3449),DAY(I3449)),1,[1]LISTAFERIADOS!$B$2:$B$194)</f>
        <v>6</v>
      </c>
      <c r="N3449" s="73" t="str">
        <f>CONCATENATE(HOUR(Tabela132[[#This Row],[DATA INICIO]]),":",MINUTE(Tabela132[[#This Row],[DATA INICIO]]))</f>
        <v>18:27</v>
      </c>
    </row>
    <row r="3450" spans="1:14" ht="38.25" hidden="1" x14ac:dyDescent="0.25">
      <c r="A3450" s="63" t="s">
        <v>1308</v>
      </c>
      <c r="B3450" s="64" t="s">
        <v>1745</v>
      </c>
      <c r="C3450" s="84"/>
      <c r="D3450" s="66" t="s">
        <v>1155</v>
      </c>
      <c r="E3450" s="67" t="s">
        <v>1155</v>
      </c>
      <c r="F3450" s="68" t="s">
        <v>1155</v>
      </c>
      <c r="G3450" s="124"/>
      <c r="H3450" s="69">
        <v>43068.498611111114</v>
      </c>
      <c r="I3450" s="69">
        <v>43068.663888888892</v>
      </c>
      <c r="J3450" s="64" t="s">
        <v>98</v>
      </c>
      <c r="K3450" s="70">
        <f t="shared" si="178"/>
        <v>0.16527777777810115</v>
      </c>
      <c r="L3450" s="71">
        <f t="shared" si="179"/>
        <v>0.16527777777810115</v>
      </c>
      <c r="M3450" s="72">
        <f>NETWORKDAYS.INTL(DATE(YEAR(H3450),MONTH(I3450),DAY(H3450)),DATE(YEAR(I3450),MONTH(I3450),DAY(I3450)),1,[1]LISTAFERIADOS!$B$2:$B$194)</f>
        <v>1</v>
      </c>
      <c r="N3450" s="73" t="str">
        <f>CONCATENATE(HOUR(Tabela132[[#This Row],[DATA INICIO]]),":",MINUTE(Tabela132[[#This Row],[DATA INICIO]]))</f>
        <v>11:58</v>
      </c>
    </row>
    <row r="3451" spans="1:14" ht="38.25" hidden="1" x14ac:dyDescent="0.25">
      <c r="A3451" s="63" t="s">
        <v>1308</v>
      </c>
      <c r="B3451" s="64" t="s">
        <v>1745</v>
      </c>
      <c r="C3451" s="84"/>
      <c r="D3451" s="66" t="s">
        <v>1167</v>
      </c>
      <c r="E3451" s="67" t="s">
        <v>1167</v>
      </c>
      <c r="F3451" s="68" t="s">
        <v>1167</v>
      </c>
      <c r="G3451" s="124"/>
      <c r="H3451" s="69">
        <v>43068.663888888892</v>
      </c>
      <c r="I3451" s="69">
        <v>43068.699305555558</v>
      </c>
      <c r="J3451" s="64" t="s">
        <v>75</v>
      </c>
      <c r="K3451" s="70">
        <f t="shared" ref="K3451:K3479" si="180">IF(OR(H3451="-",I3451="-"),0,I3451-H3451)</f>
        <v>3.5416666665696539E-2</v>
      </c>
      <c r="L3451" s="71">
        <f t="shared" ref="L3451:L3479" si="181">K3451</f>
        <v>3.5416666665696539E-2</v>
      </c>
      <c r="M3451" s="72">
        <f>NETWORKDAYS.INTL(DATE(YEAR(H3451),MONTH(I3451),DAY(H3451)),DATE(YEAR(I3451),MONTH(I3451),DAY(I3451)),1,[1]LISTAFERIADOS!$B$2:$B$194)</f>
        <v>1</v>
      </c>
      <c r="N3451" s="73" t="str">
        <f>CONCATENATE(HOUR(Tabela132[[#This Row],[DATA INICIO]]),":",MINUTE(Tabela132[[#This Row],[DATA INICIO]]))</f>
        <v>15:56</v>
      </c>
    </row>
    <row r="3452" spans="1:14" ht="38.25" hidden="1" x14ac:dyDescent="0.25">
      <c r="A3452" s="63" t="s">
        <v>1308</v>
      </c>
      <c r="B3452" s="64" t="s">
        <v>1745</v>
      </c>
      <c r="C3452" s="84"/>
      <c r="D3452" s="66" t="s">
        <v>1171</v>
      </c>
      <c r="E3452" s="67" t="s">
        <v>1171</v>
      </c>
      <c r="F3452" s="68" t="s">
        <v>1171</v>
      </c>
      <c r="G3452" s="124"/>
      <c r="H3452" s="69">
        <v>43068.699305555558</v>
      </c>
      <c r="I3452" s="69">
        <v>43069.570138888892</v>
      </c>
      <c r="J3452" s="64" t="s">
        <v>1241</v>
      </c>
      <c r="K3452" s="70">
        <f t="shared" si="180"/>
        <v>0.87083333333430346</v>
      </c>
      <c r="L3452" s="71">
        <f t="shared" si="181"/>
        <v>0.87083333333430346</v>
      </c>
      <c r="M3452" s="72">
        <f>NETWORKDAYS.INTL(DATE(YEAR(H3452),MONTH(I3452),DAY(H3452)),DATE(YEAR(I3452),MONTH(I3452),DAY(I3452)),1,[1]LISTAFERIADOS!$B$2:$B$194)</f>
        <v>2</v>
      </c>
      <c r="N3452" s="73" t="str">
        <f>CONCATENATE(HOUR(Tabela132[[#This Row],[DATA INICIO]]),":",MINUTE(Tabela132[[#This Row],[DATA INICIO]]))</f>
        <v>16:47</v>
      </c>
    </row>
    <row r="3453" spans="1:14" ht="38.25" hidden="1" x14ac:dyDescent="0.25">
      <c r="A3453" s="63" t="s">
        <v>1308</v>
      </c>
      <c r="B3453" s="64" t="s">
        <v>1745</v>
      </c>
      <c r="C3453" s="84"/>
      <c r="D3453" s="66" t="s">
        <v>1159</v>
      </c>
      <c r="E3453" s="67" t="s">
        <v>1159</v>
      </c>
      <c r="F3453" s="68" t="s">
        <v>1159</v>
      </c>
      <c r="G3453" s="124"/>
      <c r="H3453" s="69">
        <v>43069.570138888892</v>
      </c>
      <c r="I3453" s="69">
        <v>43069.667361111111</v>
      </c>
      <c r="J3453" s="64" t="s">
        <v>20</v>
      </c>
      <c r="K3453" s="70">
        <f t="shared" si="180"/>
        <v>9.7222222218988463E-2</v>
      </c>
      <c r="L3453" s="71">
        <f t="shared" si="181"/>
        <v>9.7222222218988463E-2</v>
      </c>
      <c r="M3453" s="72">
        <f>NETWORKDAYS.INTL(DATE(YEAR(H3453),MONTH(I3453),DAY(H3453)),DATE(YEAR(I3453),MONTH(I3453),DAY(I3453)),1,[1]LISTAFERIADOS!$B$2:$B$194)</f>
        <v>1</v>
      </c>
      <c r="N3453" s="73" t="str">
        <f>CONCATENATE(HOUR(Tabela132[[#This Row],[DATA INICIO]]),":",MINUTE(Tabela132[[#This Row],[DATA INICIO]]))</f>
        <v>13:41</v>
      </c>
    </row>
    <row r="3454" spans="1:14" ht="38.25" hidden="1" x14ac:dyDescent="0.25">
      <c r="A3454" s="63" t="s">
        <v>1308</v>
      </c>
      <c r="B3454" s="64" t="s">
        <v>1745</v>
      </c>
      <c r="C3454" s="84"/>
      <c r="D3454" s="66" t="s">
        <v>1171</v>
      </c>
      <c r="E3454" s="67" t="s">
        <v>1171</v>
      </c>
      <c r="F3454" s="68" t="s">
        <v>1171</v>
      </c>
      <c r="G3454" s="124"/>
      <c r="H3454" s="69">
        <v>43069.667361111111</v>
      </c>
      <c r="I3454" s="69">
        <v>43069.667361111111</v>
      </c>
      <c r="J3454" s="64" t="s">
        <v>79</v>
      </c>
      <c r="K3454" s="70">
        <f t="shared" si="180"/>
        <v>0</v>
      </c>
      <c r="L3454" s="71">
        <f t="shared" si="181"/>
        <v>0</v>
      </c>
      <c r="M3454" s="72">
        <f>NETWORKDAYS.INTL(DATE(YEAR(H3454),MONTH(I3454),DAY(H3454)),DATE(YEAR(I3454),MONTH(I3454),DAY(I3454)),1,[1]LISTAFERIADOS!$B$2:$B$194)</f>
        <v>1</v>
      </c>
      <c r="N3454" s="73" t="str">
        <f>CONCATENATE(HOUR(Tabela132[[#This Row],[DATA INICIO]]),":",MINUTE(Tabela132[[#This Row],[DATA INICIO]]))</f>
        <v>16:1</v>
      </c>
    </row>
    <row r="3455" spans="1:14" ht="38.25" hidden="1" x14ac:dyDescent="0.25">
      <c r="A3455" s="63" t="s">
        <v>1308</v>
      </c>
      <c r="B3455" s="64" t="s">
        <v>1745</v>
      </c>
      <c r="C3455" s="84"/>
      <c r="D3455" s="66" t="s">
        <v>1155</v>
      </c>
      <c r="E3455" s="67" t="s">
        <v>1155</v>
      </c>
      <c r="F3455" s="68" t="s">
        <v>1155</v>
      </c>
      <c r="G3455" s="124"/>
      <c r="H3455" s="69">
        <v>43069.667361111111</v>
      </c>
      <c r="I3455" s="69">
        <v>43069.754861111112</v>
      </c>
      <c r="J3455" s="64" t="s">
        <v>20</v>
      </c>
      <c r="K3455" s="70">
        <f t="shared" si="180"/>
        <v>8.7500000001455192E-2</v>
      </c>
      <c r="L3455" s="71">
        <f t="shared" si="181"/>
        <v>8.7500000001455192E-2</v>
      </c>
      <c r="M3455" s="72">
        <f>NETWORKDAYS.INTL(DATE(YEAR(H3455),MONTH(I3455),DAY(H3455)),DATE(YEAR(I3455),MONTH(I3455),DAY(I3455)),1,[1]LISTAFERIADOS!$B$2:$B$194)</f>
        <v>1</v>
      </c>
      <c r="N3455" s="73" t="str">
        <f>CONCATENATE(HOUR(Tabela132[[#This Row],[DATA INICIO]]),":",MINUTE(Tabela132[[#This Row],[DATA INICIO]]))</f>
        <v>16:1</v>
      </c>
    </row>
    <row r="3456" spans="1:14" ht="38.25" hidden="1" x14ac:dyDescent="0.25">
      <c r="A3456" s="63" t="s">
        <v>1308</v>
      </c>
      <c r="B3456" s="64" t="s">
        <v>1745</v>
      </c>
      <c r="C3456" s="84"/>
      <c r="D3456" s="66" t="s">
        <v>1171</v>
      </c>
      <c r="E3456" s="67" t="s">
        <v>1171</v>
      </c>
      <c r="F3456" s="68" t="s">
        <v>1171</v>
      </c>
      <c r="G3456" s="124"/>
      <c r="H3456" s="69">
        <v>43069.754861111112</v>
      </c>
      <c r="I3456" s="69">
        <v>43073.529166666667</v>
      </c>
      <c r="J3456" s="64" t="s">
        <v>79</v>
      </c>
      <c r="K3456" s="70">
        <f t="shared" si="180"/>
        <v>3.7743055555547471</v>
      </c>
      <c r="L3456" s="71">
        <f t="shared" si="181"/>
        <v>3.7743055555547471</v>
      </c>
      <c r="M3456" s="72">
        <f>NETWORKDAYS.INTL(DATE(YEAR(H3456),MONTH(I3456),DAY(H3456)),DATE(YEAR(I3456),MONTH(I3456),DAY(I3456)),1,[1]LISTAFERIADOS!$B$2:$B$194)</f>
        <v>-20</v>
      </c>
      <c r="N3456" s="73" t="str">
        <f>CONCATENATE(HOUR(Tabela132[[#This Row],[DATA INICIO]]),":",MINUTE(Tabela132[[#This Row],[DATA INICIO]]))</f>
        <v>18:7</v>
      </c>
    </row>
    <row r="3457" spans="1:14" ht="38.25" x14ac:dyDescent="0.25">
      <c r="A3457" s="63" t="s">
        <v>1308</v>
      </c>
      <c r="B3457" s="64" t="s">
        <v>1745</v>
      </c>
      <c r="C3457" s="84"/>
      <c r="D3457" s="66" t="s">
        <v>1686</v>
      </c>
      <c r="E3457" s="67" t="s">
        <v>1686</v>
      </c>
      <c r="F3457" s="12" t="s">
        <v>847</v>
      </c>
      <c r="G3457" s="124"/>
      <c r="H3457" s="69">
        <v>43073.529166666667</v>
      </c>
      <c r="I3457" s="69">
        <v>43073.613194444442</v>
      </c>
      <c r="J3457" s="64" t="s">
        <v>273</v>
      </c>
      <c r="K3457" s="70">
        <f t="shared" si="180"/>
        <v>8.4027777775190771E-2</v>
      </c>
      <c r="L3457" s="71">
        <f t="shared" si="181"/>
        <v>8.4027777775190771E-2</v>
      </c>
      <c r="M3457" s="72">
        <f>NETWORKDAYS.INTL(DATE(YEAR(H3457),MONTH(I3457),DAY(H3457)),DATE(YEAR(I3457),MONTH(I3457),DAY(I3457)),1,[1]LISTAFERIADOS!$B$2:$B$194)</f>
        <v>1</v>
      </c>
      <c r="N3457" s="73" t="str">
        <f>CONCATENATE(HOUR(Tabela132[[#This Row],[DATA INICIO]]),":",MINUTE(Tabela132[[#This Row],[DATA INICIO]]))</f>
        <v>12:42</v>
      </c>
    </row>
    <row r="3458" spans="1:14" ht="38.25" hidden="1" x14ac:dyDescent="0.25">
      <c r="A3458" s="63" t="s">
        <v>1308</v>
      </c>
      <c r="B3458" s="64" t="s">
        <v>1745</v>
      </c>
      <c r="C3458" s="84"/>
      <c r="D3458" s="66" t="s">
        <v>1230</v>
      </c>
      <c r="E3458" s="67" t="s">
        <v>1230</v>
      </c>
      <c r="F3458" s="12" t="s">
        <v>112</v>
      </c>
      <c r="G3458" s="124"/>
      <c r="H3458" s="69">
        <v>43073.613194444442</v>
      </c>
      <c r="I3458" s="69">
        <v>43073.665972222225</v>
      </c>
      <c r="J3458" s="64" t="s">
        <v>98</v>
      </c>
      <c r="K3458" s="70">
        <f t="shared" si="180"/>
        <v>5.2777777782466728E-2</v>
      </c>
      <c r="L3458" s="71">
        <f t="shared" si="181"/>
        <v>5.2777777782466728E-2</v>
      </c>
      <c r="M3458" s="72">
        <f>NETWORKDAYS.INTL(DATE(YEAR(H3458),MONTH(I3458),DAY(H3458)),DATE(YEAR(I3458),MONTH(I3458),DAY(I3458)),1,[1]LISTAFERIADOS!$B$2:$B$194)</f>
        <v>1</v>
      </c>
      <c r="N3458" s="73" t="str">
        <f>CONCATENATE(HOUR(Tabela132[[#This Row],[DATA INICIO]]),":",MINUTE(Tabela132[[#This Row],[DATA INICIO]]))</f>
        <v>14:43</v>
      </c>
    </row>
    <row r="3459" spans="1:14" ht="63.75" hidden="1" x14ac:dyDescent="0.25">
      <c r="A3459" s="63" t="s">
        <v>1308</v>
      </c>
      <c r="B3459" s="64" t="s">
        <v>1745</v>
      </c>
      <c r="C3459" s="84"/>
      <c r="D3459" s="66" t="s">
        <v>1154</v>
      </c>
      <c r="E3459" s="67" t="s">
        <v>1154</v>
      </c>
      <c r="F3459" s="12" t="s">
        <v>115</v>
      </c>
      <c r="G3459" s="124"/>
      <c r="H3459" s="69">
        <v>43073.665972222225</v>
      </c>
      <c r="I3459" s="69">
        <v>43073.751388888886</v>
      </c>
      <c r="J3459" s="64" t="s">
        <v>1761</v>
      </c>
      <c r="K3459" s="70">
        <f t="shared" si="180"/>
        <v>8.5416666661330964E-2</v>
      </c>
      <c r="L3459" s="71">
        <f t="shared" si="181"/>
        <v>8.5416666661330964E-2</v>
      </c>
      <c r="M3459" s="72">
        <f>NETWORKDAYS.INTL(DATE(YEAR(H3459),MONTH(I3459),DAY(H3459)),DATE(YEAR(I3459),MONTH(I3459),DAY(I3459)),1,[1]LISTAFERIADOS!$B$2:$B$194)</f>
        <v>1</v>
      </c>
      <c r="N3459" s="73" t="str">
        <f>CONCATENATE(HOUR(Tabela132[[#This Row],[DATA INICIO]]),":",MINUTE(Tabela132[[#This Row],[DATA INICIO]]))</f>
        <v>15:59</v>
      </c>
    </row>
    <row r="3460" spans="1:14" ht="127.5" hidden="1" x14ac:dyDescent="0.25">
      <c r="A3460" s="63" t="s">
        <v>1308</v>
      </c>
      <c r="B3460" s="64" t="s">
        <v>1745</v>
      </c>
      <c r="C3460" s="84"/>
      <c r="D3460" s="66" t="s">
        <v>1230</v>
      </c>
      <c r="E3460" s="67" t="s">
        <v>1230</v>
      </c>
      <c r="F3460" s="12" t="s">
        <v>112</v>
      </c>
      <c r="G3460" s="124"/>
      <c r="H3460" s="69">
        <v>43073.751388888886</v>
      </c>
      <c r="I3460" s="69">
        <v>43073.767361111109</v>
      </c>
      <c r="J3460" s="64" t="s">
        <v>1762</v>
      </c>
      <c r="K3460" s="70">
        <f t="shared" si="180"/>
        <v>1.5972222223354038E-2</v>
      </c>
      <c r="L3460" s="71">
        <f t="shared" si="181"/>
        <v>1.5972222223354038E-2</v>
      </c>
      <c r="M3460" s="72">
        <f>NETWORKDAYS.INTL(DATE(YEAR(H3460),MONTH(I3460),DAY(H3460)),DATE(YEAR(I3460),MONTH(I3460),DAY(I3460)),1,[1]LISTAFERIADOS!$B$2:$B$194)</f>
        <v>1</v>
      </c>
      <c r="N3460" s="73" t="str">
        <f>CONCATENATE(HOUR(Tabela132[[#This Row],[DATA INICIO]]),":",MINUTE(Tabela132[[#This Row],[DATA INICIO]]))</f>
        <v>18:2</v>
      </c>
    </row>
    <row r="3461" spans="1:14" ht="102" x14ac:dyDescent="0.25">
      <c r="A3461" s="63" t="s">
        <v>1308</v>
      </c>
      <c r="B3461" s="64" t="s">
        <v>1745</v>
      </c>
      <c r="C3461" s="84"/>
      <c r="D3461" s="66" t="s">
        <v>1686</v>
      </c>
      <c r="E3461" s="67" t="s">
        <v>1686</v>
      </c>
      <c r="F3461" s="12" t="s">
        <v>847</v>
      </c>
      <c r="G3461" s="124"/>
      <c r="H3461" s="69">
        <v>43073.767361111109</v>
      </c>
      <c r="I3461" s="69">
        <v>43075.554861111108</v>
      </c>
      <c r="J3461" s="64" t="s">
        <v>1763</v>
      </c>
      <c r="K3461" s="70">
        <f t="shared" si="180"/>
        <v>1.7874999999985448</v>
      </c>
      <c r="L3461" s="71">
        <f t="shared" si="181"/>
        <v>1.7874999999985448</v>
      </c>
      <c r="M3461" s="72">
        <f>NETWORKDAYS.INTL(DATE(YEAR(H3461),MONTH(I3461),DAY(H3461)),DATE(YEAR(I3461),MONTH(I3461),DAY(I3461)),1,[1]LISTAFERIADOS!$B$2:$B$194)</f>
        <v>3</v>
      </c>
      <c r="N3461" s="73" t="str">
        <f>CONCATENATE(HOUR(Tabela132[[#This Row],[DATA INICIO]]),":",MINUTE(Tabela132[[#This Row],[DATA INICIO]]))</f>
        <v>18:25</v>
      </c>
    </row>
    <row r="3462" spans="1:14" ht="38.25" hidden="1" x14ac:dyDescent="0.25">
      <c r="A3462" s="63" t="s">
        <v>1308</v>
      </c>
      <c r="B3462" s="64" t="s">
        <v>1745</v>
      </c>
      <c r="C3462" s="84"/>
      <c r="D3462" s="66" t="s">
        <v>1154</v>
      </c>
      <c r="E3462" s="67" t="s">
        <v>1154</v>
      </c>
      <c r="F3462" s="12" t="s">
        <v>115</v>
      </c>
      <c r="G3462" s="124"/>
      <c r="H3462" s="69">
        <v>43075.554861111108</v>
      </c>
      <c r="I3462" s="69">
        <v>43075.624305555553</v>
      </c>
      <c r="J3462" s="64" t="s">
        <v>1764</v>
      </c>
      <c r="K3462" s="70">
        <f t="shared" si="180"/>
        <v>6.9444444445252884E-2</v>
      </c>
      <c r="L3462" s="71">
        <f t="shared" si="181"/>
        <v>6.9444444445252884E-2</v>
      </c>
      <c r="M3462" s="72">
        <f>NETWORKDAYS.INTL(DATE(YEAR(H3462),MONTH(I3462),DAY(H3462)),DATE(YEAR(I3462),MONTH(I3462),DAY(I3462)),1,[1]LISTAFERIADOS!$B$2:$B$194)</f>
        <v>1</v>
      </c>
      <c r="N3462" s="73" t="str">
        <f>CONCATENATE(HOUR(Tabela132[[#This Row],[DATA INICIO]]),":",MINUTE(Tabela132[[#This Row],[DATA INICIO]]))</f>
        <v>13:19</v>
      </c>
    </row>
    <row r="3463" spans="1:14" ht="63.75" hidden="1" x14ac:dyDescent="0.25">
      <c r="A3463" s="63" t="s">
        <v>1308</v>
      </c>
      <c r="B3463" s="64" t="s">
        <v>1745</v>
      </c>
      <c r="C3463" s="84"/>
      <c r="D3463" s="66" t="s">
        <v>1166</v>
      </c>
      <c r="E3463" s="67" t="s">
        <v>1166</v>
      </c>
      <c r="F3463" s="68" t="s">
        <v>1166</v>
      </c>
      <c r="G3463" s="124"/>
      <c r="H3463" s="69">
        <v>43075.624305555553</v>
      </c>
      <c r="I3463" s="69">
        <v>43075.78402777778</v>
      </c>
      <c r="J3463" s="64" t="s">
        <v>1765</v>
      </c>
      <c r="K3463" s="70">
        <f t="shared" si="180"/>
        <v>0.15972222222626442</v>
      </c>
      <c r="L3463" s="71">
        <f t="shared" si="181"/>
        <v>0.15972222222626442</v>
      </c>
      <c r="M3463" s="72">
        <f>NETWORKDAYS.INTL(DATE(YEAR(H3463),MONTH(I3463),DAY(H3463)),DATE(YEAR(I3463),MONTH(I3463),DAY(I3463)),1,[1]LISTAFERIADOS!$B$2:$B$194)</f>
        <v>1</v>
      </c>
      <c r="N3463" s="73" t="str">
        <f>CONCATENATE(HOUR(Tabela132[[#This Row],[DATA INICIO]]),":",MINUTE(Tabela132[[#This Row],[DATA INICIO]]))</f>
        <v>14:59</v>
      </c>
    </row>
    <row r="3464" spans="1:14" ht="38.25" hidden="1" x14ac:dyDescent="0.25">
      <c r="A3464" s="63" t="s">
        <v>1308</v>
      </c>
      <c r="B3464" s="64" t="s">
        <v>1745</v>
      </c>
      <c r="C3464" s="84"/>
      <c r="D3464" s="66" t="s">
        <v>1155</v>
      </c>
      <c r="E3464" s="67" t="s">
        <v>1155</v>
      </c>
      <c r="F3464" s="68" t="s">
        <v>1155</v>
      </c>
      <c r="G3464" s="124"/>
      <c r="H3464" s="69">
        <v>43075.78402777778</v>
      </c>
      <c r="I3464" s="69">
        <v>43075.988888888889</v>
      </c>
      <c r="J3464" s="64" t="s">
        <v>98</v>
      </c>
      <c r="K3464" s="70">
        <f t="shared" si="180"/>
        <v>0.20486111110949423</v>
      </c>
      <c r="L3464" s="71">
        <f t="shared" si="181"/>
        <v>0.20486111110949423</v>
      </c>
      <c r="M3464" s="72">
        <f>NETWORKDAYS.INTL(DATE(YEAR(H3464),MONTH(I3464),DAY(H3464)),DATE(YEAR(I3464),MONTH(I3464),DAY(I3464)),1,[1]LISTAFERIADOS!$B$2:$B$194)</f>
        <v>1</v>
      </c>
      <c r="N3464" s="73" t="str">
        <f>CONCATENATE(HOUR(Tabela132[[#This Row],[DATA INICIO]]),":",MINUTE(Tabela132[[#This Row],[DATA INICIO]]))</f>
        <v>18:49</v>
      </c>
    </row>
    <row r="3465" spans="1:14" ht="38.25" hidden="1" x14ac:dyDescent="0.25">
      <c r="A3465" s="63" t="s">
        <v>1308</v>
      </c>
      <c r="B3465" s="64" t="s">
        <v>1745</v>
      </c>
      <c r="C3465" s="84"/>
      <c r="D3465" s="66" t="s">
        <v>1154</v>
      </c>
      <c r="E3465" s="67" t="s">
        <v>1154</v>
      </c>
      <c r="F3465" s="12" t="s">
        <v>115</v>
      </c>
      <c r="G3465" s="124"/>
      <c r="H3465" s="69">
        <v>43075.988888888889</v>
      </c>
      <c r="I3465" s="69">
        <v>43076.708333333336</v>
      </c>
      <c r="J3465" s="64" t="s">
        <v>851</v>
      </c>
      <c r="K3465" s="70">
        <f t="shared" si="180"/>
        <v>0.71944444444670808</v>
      </c>
      <c r="L3465" s="71">
        <f t="shared" si="181"/>
        <v>0.71944444444670808</v>
      </c>
      <c r="M3465" s="72">
        <f>NETWORKDAYS.INTL(DATE(YEAR(H3465),MONTH(I3465),DAY(H3465)),DATE(YEAR(I3465),MONTH(I3465),DAY(I3465)),1,[1]LISTAFERIADOS!$B$2:$B$194)</f>
        <v>2</v>
      </c>
      <c r="N3465" s="73" t="str">
        <f>CONCATENATE(HOUR(Tabela132[[#This Row],[DATA INICIO]]),":",MINUTE(Tabela132[[#This Row],[DATA INICIO]]))</f>
        <v>23:44</v>
      </c>
    </row>
    <row r="3466" spans="1:14" ht="140.25" hidden="1" x14ac:dyDescent="0.25">
      <c r="A3466" s="63" t="s">
        <v>1308</v>
      </c>
      <c r="B3466" s="64" t="s">
        <v>1745</v>
      </c>
      <c r="C3466" s="84"/>
      <c r="D3466" s="66" t="s">
        <v>1167</v>
      </c>
      <c r="E3466" s="67" t="s">
        <v>1167</v>
      </c>
      <c r="F3466" s="68" t="s">
        <v>1167</v>
      </c>
      <c r="G3466" s="124"/>
      <c r="H3466" s="69">
        <v>43076.708333333336</v>
      </c>
      <c r="I3466" s="69">
        <v>43076.750694444447</v>
      </c>
      <c r="J3466" s="64" t="s">
        <v>1766</v>
      </c>
      <c r="K3466" s="70">
        <f t="shared" si="180"/>
        <v>4.2361111110949423E-2</v>
      </c>
      <c r="L3466" s="71">
        <f t="shared" si="181"/>
        <v>4.2361111110949423E-2</v>
      </c>
      <c r="M3466" s="72">
        <f>NETWORKDAYS.INTL(DATE(YEAR(H3466),MONTH(I3466),DAY(H3466)),DATE(YEAR(I3466),MONTH(I3466),DAY(I3466)),1,[1]LISTAFERIADOS!$B$2:$B$194)</f>
        <v>1</v>
      </c>
      <c r="N3466" s="73" t="str">
        <f>CONCATENATE(HOUR(Tabela132[[#This Row],[DATA INICIO]]),":",MINUTE(Tabela132[[#This Row],[DATA INICIO]]))</f>
        <v>17:0</v>
      </c>
    </row>
    <row r="3467" spans="1:14" ht="38.25" hidden="1" x14ac:dyDescent="0.25">
      <c r="A3467" s="63" t="s">
        <v>1308</v>
      </c>
      <c r="B3467" s="64" t="s">
        <v>1745</v>
      </c>
      <c r="C3467" s="84"/>
      <c r="D3467" s="66" t="s">
        <v>1171</v>
      </c>
      <c r="E3467" s="67" t="s">
        <v>1171</v>
      </c>
      <c r="F3467" s="68" t="s">
        <v>1171</v>
      </c>
      <c r="G3467" s="124"/>
      <c r="H3467" s="69">
        <v>43076.750694444447</v>
      </c>
      <c r="I3467" s="69">
        <v>43080.556250000001</v>
      </c>
      <c r="J3467" s="64" t="s">
        <v>874</v>
      </c>
      <c r="K3467" s="70">
        <f t="shared" si="180"/>
        <v>3.8055555555547471</v>
      </c>
      <c r="L3467" s="71">
        <f t="shared" si="181"/>
        <v>3.8055555555547471</v>
      </c>
      <c r="M3467" s="72">
        <f>NETWORKDAYS.INTL(DATE(YEAR(H3467),MONTH(I3467),DAY(H3467)),DATE(YEAR(I3467),MONTH(I3467),DAY(I3467)),1,[1]LISTAFERIADOS!$B$2:$B$194)</f>
        <v>3</v>
      </c>
      <c r="N3467" s="73" t="str">
        <f>CONCATENATE(HOUR(Tabela132[[#This Row],[DATA INICIO]]),":",MINUTE(Tabela132[[#This Row],[DATA INICIO]]))</f>
        <v>18:1</v>
      </c>
    </row>
    <row r="3468" spans="1:14" ht="38.25" hidden="1" x14ac:dyDescent="0.25">
      <c r="A3468" s="63" t="s">
        <v>1308</v>
      </c>
      <c r="B3468" s="64" t="s">
        <v>1745</v>
      </c>
      <c r="C3468" s="84"/>
      <c r="D3468" s="66" t="s">
        <v>1177</v>
      </c>
      <c r="E3468" s="67" t="s">
        <v>1177</v>
      </c>
      <c r="F3468" s="68" t="s">
        <v>1177</v>
      </c>
      <c r="G3468" s="124"/>
      <c r="H3468" s="69">
        <v>43080.556250000001</v>
      </c>
      <c r="I3468" s="69">
        <v>43081.707638888889</v>
      </c>
      <c r="J3468" s="64" t="s">
        <v>82</v>
      </c>
      <c r="K3468" s="70">
        <f t="shared" si="180"/>
        <v>1.1513888888875954</v>
      </c>
      <c r="L3468" s="71">
        <f t="shared" si="181"/>
        <v>1.1513888888875954</v>
      </c>
      <c r="M3468" s="72">
        <f>NETWORKDAYS.INTL(DATE(YEAR(H3468),MONTH(I3468),DAY(H3468)),DATE(YEAR(I3468),MONTH(I3468),DAY(I3468)),1,[1]LISTAFERIADOS!$B$2:$B$194)</f>
        <v>2</v>
      </c>
      <c r="N3468" s="73" t="str">
        <f>CONCATENATE(HOUR(Tabela132[[#This Row],[DATA INICIO]]),":",MINUTE(Tabela132[[#This Row],[DATA INICIO]]))</f>
        <v>13:21</v>
      </c>
    </row>
    <row r="3469" spans="1:14" ht="51" hidden="1" x14ac:dyDescent="0.25">
      <c r="A3469" s="63" t="s">
        <v>1308</v>
      </c>
      <c r="B3469" s="64" t="s">
        <v>1745</v>
      </c>
      <c r="C3469" s="84"/>
      <c r="D3469" s="66" t="s">
        <v>1161</v>
      </c>
      <c r="E3469" s="67" t="s">
        <v>1161</v>
      </c>
      <c r="F3469" s="68" t="s">
        <v>1161</v>
      </c>
      <c r="G3469" s="124"/>
      <c r="H3469" s="69">
        <v>43081.707638888889</v>
      </c>
      <c r="I3469" s="69">
        <v>43082.763888888891</v>
      </c>
      <c r="J3469" s="64" t="s">
        <v>1767</v>
      </c>
      <c r="K3469" s="70">
        <f t="shared" si="180"/>
        <v>1.0562500000014552</v>
      </c>
      <c r="L3469" s="71">
        <f t="shared" si="181"/>
        <v>1.0562500000014552</v>
      </c>
      <c r="M3469" s="72">
        <f>NETWORKDAYS.INTL(DATE(YEAR(H3469),MONTH(I3469),DAY(H3469)),DATE(YEAR(I3469),MONTH(I3469),DAY(I3469)),1,[1]LISTAFERIADOS!$B$2:$B$194)</f>
        <v>2</v>
      </c>
      <c r="N3469" s="73" t="str">
        <f>CONCATENATE(HOUR(Tabela132[[#This Row],[DATA INICIO]]),":",MINUTE(Tabela132[[#This Row],[DATA INICIO]]))</f>
        <v>16:59</v>
      </c>
    </row>
    <row r="3470" spans="1:14" ht="38.25" x14ac:dyDescent="0.25">
      <c r="A3470" s="63" t="s">
        <v>1308</v>
      </c>
      <c r="B3470" s="64" t="s">
        <v>1745</v>
      </c>
      <c r="C3470" s="84"/>
      <c r="D3470" s="66" t="s">
        <v>1686</v>
      </c>
      <c r="E3470" s="67" t="s">
        <v>1686</v>
      </c>
      <c r="F3470" s="12" t="s">
        <v>847</v>
      </c>
      <c r="G3470" s="124"/>
      <c r="H3470" s="69">
        <v>43082.763888888891</v>
      </c>
      <c r="I3470" s="69">
        <v>43091.7</v>
      </c>
      <c r="J3470" s="64" t="s">
        <v>1417</v>
      </c>
      <c r="K3470" s="70">
        <f t="shared" si="180"/>
        <v>8.9361111111065838</v>
      </c>
      <c r="L3470" s="71">
        <f t="shared" si="181"/>
        <v>8.9361111111065838</v>
      </c>
      <c r="M3470" s="72">
        <f>NETWORKDAYS.INTL(DATE(YEAR(H3470),MONTH(I3470),DAY(H3470)),DATE(YEAR(I3470),MONTH(I3470),DAY(I3470)),1,[1]LISTAFERIADOS!$B$2:$B$194)</f>
        <v>8</v>
      </c>
      <c r="N3470" s="73" t="str">
        <f>CONCATENATE(HOUR(Tabela132[[#This Row],[DATA INICIO]]),":",MINUTE(Tabela132[[#This Row],[DATA INICIO]]))</f>
        <v>18:20</v>
      </c>
    </row>
    <row r="3471" spans="1:14" ht="38.25" hidden="1" x14ac:dyDescent="0.25">
      <c r="A3471" s="63" t="s">
        <v>1308</v>
      </c>
      <c r="B3471" s="64" t="s">
        <v>1745</v>
      </c>
      <c r="C3471" s="84"/>
      <c r="D3471" s="66" t="s">
        <v>1641</v>
      </c>
      <c r="E3471" s="67" t="s">
        <v>1641</v>
      </c>
      <c r="F3471" s="68" t="s">
        <v>1641</v>
      </c>
      <c r="G3471" s="124"/>
      <c r="H3471" s="69">
        <v>43091.7</v>
      </c>
      <c r="I3471" s="69">
        <v>43095.668055555558</v>
      </c>
      <c r="J3471" s="64" t="s">
        <v>1672</v>
      </c>
      <c r="K3471" s="70">
        <f t="shared" si="180"/>
        <v>3.9680555555605679</v>
      </c>
      <c r="L3471" s="71">
        <f t="shared" si="181"/>
        <v>3.9680555555605679</v>
      </c>
      <c r="M3471" s="72">
        <f>NETWORKDAYS.INTL(DATE(YEAR(H3471),MONTH(I3471),DAY(H3471)),DATE(YEAR(I3471),MONTH(I3471),DAY(I3471)),1,[1]LISTAFERIADOS!$B$2:$B$194)</f>
        <v>3</v>
      </c>
      <c r="N3471" s="73" t="str">
        <f>CONCATENATE(HOUR(Tabela132[[#This Row],[DATA INICIO]]),":",MINUTE(Tabela132[[#This Row],[DATA INICIO]]))</f>
        <v>16:48</v>
      </c>
    </row>
    <row r="3472" spans="1:14" ht="51" x14ac:dyDescent="0.25">
      <c r="A3472" s="63" t="s">
        <v>1308</v>
      </c>
      <c r="B3472" s="64" t="s">
        <v>1745</v>
      </c>
      <c r="C3472" s="84"/>
      <c r="D3472" s="66" t="s">
        <v>1686</v>
      </c>
      <c r="E3472" s="67" t="s">
        <v>1686</v>
      </c>
      <c r="F3472" s="12" t="s">
        <v>847</v>
      </c>
      <c r="G3472" s="124"/>
      <c r="H3472" s="69">
        <v>43095.668055555558</v>
      </c>
      <c r="I3472" s="69">
        <v>43095.697222222225</v>
      </c>
      <c r="J3472" s="64" t="s">
        <v>1768</v>
      </c>
      <c r="K3472" s="70">
        <f t="shared" si="180"/>
        <v>2.9166666667151731E-2</v>
      </c>
      <c r="L3472" s="71">
        <f t="shared" si="181"/>
        <v>2.9166666667151731E-2</v>
      </c>
      <c r="M3472" s="72">
        <f>NETWORKDAYS.INTL(DATE(YEAR(H3472),MONTH(I3472),DAY(H3472)),DATE(YEAR(I3472),MONTH(I3472),DAY(I3472)),1,[1]LISTAFERIADOS!$B$2:$B$194)</f>
        <v>1</v>
      </c>
      <c r="N3472" s="73" t="str">
        <f>CONCATENATE(HOUR(Tabela132[[#This Row],[DATA INICIO]]),":",MINUTE(Tabela132[[#This Row],[DATA INICIO]]))</f>
        <v>16:2</v>
      </c>
    </row>
    <row r="3473" spans="1:14" ht="38.25" hidden="1" x14ac:dyDescent="0.25">
      <c r="A3473" s="63" t="s">
        <v>1308</v>
      </c>
      <c r="B3473" s="64" t="s">
        <v>1745</v>
      </c>
      <c r="C3473" s="84"/>
      <c r="D3473" s="66" t="s">
        <v>1619</v>
      </c>
      <c r="E3473" s="67" t="s">
        <v>1619</v>
      </c>
      <c r="F3473" s="68" t="s">
        <v>1619</v>
      </c>
      <c r="G3473" s="124"/>
      <c r="H3473" s="69">
        <v>43095.697222222225</v>
      </c>
      <c r="I3473" s="69">
        <v>43095.811111111114</v>
      </c>
      <c r="J3473" s="64" t="s">
        <v>82</v>
      </c>
      <c r="K3473" s="70">
        <f t="shared" si="180"/>
        <v>0.11388888888905058</v>
      </c>
      <c r="L3473" s="71">
        <f t="shared" si="181"/>
        <v>0.11388888888905058</v>
      </c>
      <c r="M3473" s="72">
        <f>NETWORKDAYS.INTL(DATE(YEAR(H3473),MONTH(I3473),DAY(H3473)),DATE(YEAR(I3473),MONTH(I3473),DAY(I3473)),1,[1]LISTAFERIADOS!$B$2:$B$194)</f>
        <v>1</v>
      </c>
      <c r="N3473" s="73" t="str">
        <f>CONCATENATE(HOUR(Tabela132[[#This Row],[DATA INICIO]]),":",MINUTE(Tabela132[[#This Row],[DATA INICIO]]))</f>
        <v>16:44</v>
      </c>
    </row>
    <row r="3474" spans="1:14" ht="38.25" hidden="1" x14ac:dyDescent="0.25">
      <c r="A3474" s="63" t="s">
        <v>1308</v>
      </c>
      <c r="B3474" s="64" t="s">
        <v>1745</v>
      </c>
      <c r="C3474" s="84"/>
      <c r="D3474" s="66" t="s">
        <v>1227</v>
      </c>
      <c r="E3474" s="67" t="s">
        <v>1227</v>
      </c>
      <c r="F3474" s="68" t="s">
        <v>1227</v>
      </c>
      <c r="G3474" s="124"/>
      <c r="H3474" s="69">
        <v>43095.811111111114</v>
      </c>
      <c r="I3474" s="69">
        <v>43096.438194444447</v>
      </c>
      <c r="J3474" s="64" t="s">
        <v>1133</v>
      </c>
      <c r="K3474" s="70">
        <f t="shared" si="180"/>
        <v>0.62708333333284827</v>
      </c>
      <c r="L3474" s="71">
        <f t="shared" si="181"/>
        <v>0.62708333333284827</v>
      </c>
      <c r="M3474" s="72">
        <f>NETWORKDAYS.INTL(DATE(YEAR(H3474),MONTH(I3474),DAY(H3474)),DATE(YEAR(I3474),MONTH(I3474),DAY(I3474)),1,[1]LISTAFERIADOS!$B$2:$B$194)</f>
        <v>2</v>
      </c>
      <c r="N3474" s="73" t="str">
        <f>CONCATENATE(HOUR(Tabela132[[#This Row],[DATA INICIO]]),":",MINUTE(Tabela132[[#This Row],[DATA INICIO]]))</f>
        <v>19:28</v>
      </c>
    </row>
    <row r="3475" spans="1:14" ht="63.75" hidden="1" x14ac:dyDescent="0.25">
      <c r="A3475" s="63" t="s">
        <v>1308</v>
      </c>
      <c r="B3475" s="64" t="s">
        <v>1745</v>
      </c>
      <c r="C3475" s="84"/>
      <c r="D3475" s="66" t="s">
        <v>1229</v>
      </c>
      <c r="E3475" s="67" t="s">
        <v>1229</v>
      </c>
      <c r="F3475" s="68" t="s">
        <v>1229</v>
      </c>
      <c r="G3475" s="124"/>
      <c r="H3475" s="69">
        <v>43096.438194444447</v>
      </c>
      <c r="I3475" s="69">
        <v>43096.470138888886</v>
      </c>
      <c r="J3475" s="64" t="s">
        <v>1769</v>
      </c>
      <c r="K3475" s="70">
        <f t="shared" si="180"/>
        <v>3.1944444439432118E-2</v>
      </c>
      <c r="L3475" s="71">
        <f t="shared" si="181"/>
        <v>3.1944444439432118E-2</v>
      </c>
      <c r="M3475" s="72">
        <f>NETWORKDAYS.INTL(DATE(YEAR(H3475),MONTH(I3475),DAY(H3475)),DATE(YEAR(I3475),MONTH(I3475),DAY(I3475)),1,[1]LISTAFERIADOS!$B$2:$B$194)</f>
        <v>1</v>
      </c>
      <c r="N3475" s="73" t="str">
        <f>CONCATENATE(HOUR(Tabela132[[#This Row],[DATA INICIO]]),":",MINUTE(Tabela132[[#This Row],[DATA INICIO]]))</f>
        <v>10:31</v>
      </c>
    </row>
    <row r="3476" spans="1:14" ht="38.25" hidden="1" x14ac:dyDescent="0.25">
      <c r="A3476" s="63" t="s">
        <v>1308</v>
      </c>
      <c r="B3476" s="64" t="s">
        <v>1745</v>
      </c>
      <c r="C3476" s="84"/>
      <c r="D3476" s="66" t="s">
        <v>1271</v>
      </c>
      <c r="E3476" s="67" t="s">
        <v>1271</v>
      </c>
      <c r="F3476" s="68" t="s">
        <v>1271</v>
      </c>
      <c r="G3476" s="124"/>
      <c r="H3476" s="69">
        <v>43096.470138888886</v>
      </c>
      <c r="I3476" s="69">
        <v>43096.593055555553</v>
      </c>
      <c r="J3476" s="64" t="s">
        <v>1124</v>
      </c>
      <c r="K3476" s="70">
        <f t="shared" si="180"/>
        <v>0.12291666666715173</v>
      </c>
      <c r="L3476" s="71">
        <f t="shared" si="181"/>
        <v>0.12291666666715173</v>
      </c>
      <c r="M3476" s="72">
        <f>NETWORKDAYS.INTL(DATE(YEAR(H3476),MONTH(I3476),DAY(H3476)),DATE(YEAR(I3476),MONTH(I3476),DAY(I3476)),1,[1]LISTAFERIADOS!$B$2:$B$194)</f>
        <v>1</v>
      </c>
      <c r="N3476" s="73" t="str">
        <f>CONCATENATE(HOUR(Tabela132[[#This Row],[DATA INICIO]]),":",MINUTE(Tabela132[[#This Row],[DATA INICIO]]))</f>
        <v>11:17</v>
      </c>
    </row>
    <row r="3477" spans="1:14" ht="38.25" hidden="1" x14ac:dyDescent="0.25">
      <c r="A3477" s="63" t="s">
        <v>1308</v>
      </c>
      <c r="B3477" s="64" t="s">
        <v>1745</v>
      </c>
      <c r="C3477" s="84"/>
      <c r="D3477" s="66" t="s">
        <v>1230</v>
      </c>
      <c r="E3477" s="67" t="s">
        <v>1230</v>
      </c>
      <c r="F3477" s="12" t="s">
        <v>112</v>
      </c>
      <c r="G3477" s="124"/>
      <c r="H3477" s="69">
        <v>43138.759722222225</v>
      </c>
      <c r="I3477" s="69">
        <v>43139.431944444441</v>
      </c>
      <c r="J3477" s="64" t="s">
        <v>1770</v>
      </c>
      <c r="K3477" s="70">
        <f t="shared" si="180"/>
        <v>0.67222222221607808</v>
      </c>
      <c r="L3477" s="71">
        <f t="shared" si="181"/>
        <v>0.67222222221607808</v>
      </c>
      <c r="M3477" s="72">
        <f>NETWORKDAYS.INTL(DATE(YEAR(H3477),MONTH(I3477),DAY(H3477)),DATE(YEAR(I3477),MONTH(I3477),DAY(I3477)),1,[1]LISTAFERIADOS!$B$2:$B$194)</f>
        <v>2</v>
      </c>
      <c r="N3477" s="73" t="str">
        <f>CONCATENATE(HOUR(Tabela132[[#This Row],[DATA INICIO]]),":",MINUTE(Tabela132[[#This Row],[DATA INICIO]]))</f>
        <v>18:14</v>
      </c>
    </row>
    <row r="3478" spans="1:14" ht="38.25" x14ac:dyDescent="0.25">
      <c r="A3478" s="63" t="s">
        <v>1308</v>
      </c>
      <c r="B3478" s="64" t="s">
        <v>1745</v>
      </c>
      <c r="C3478" s="84"/>
      <c r="D3478" s="66" t="s">
        <v>1686</v>
      </c>
      <c r="E3478" s="67" t="s">
        <v>1686</v>
      </c>
      <c r="F3478" s="12" t="s">
        <v>847</v>
      </c>
      <c r="G3478" s="124"/>
      <c r="H3478" s="69">
        <v>43139.431944444441</v>
      </c>
      <c r="I3478" s="69">
        <v>43140.524305555555</v>
      </c>
      <c r="J3478" s="64" t="s">
        <v>1412</v>
      </c>
      <c r="K3478" s="70">
        <f t="shared" si="180"/>
        <v>1.0923611111138598</v>
      </c>
      <c r="L3478" s="71">
        <f t="shared" si="181"/>
        <v>1.0923611111138598</v>
      </c>
      <c r="M3478" s="72">
        <f>NETWORKDAYS.INTL(DATE(YEAR(H3478),MONTH(I3478),DAY(H3478)),DATE(YEAR(I3478),MONTH(I3478),DAY(I3478)),1,[1]LISTAFERIADOS!$B$2:$B$194)</f>
        <v>2</v>
      </c>
      <c r="N3478" s="73" t="str">
        <f>CONCATENATE(HOUR(Tabela132[[#This Row],[DATA INICIO]]),":",MINUTE(Tabela132[[#This Row],[DATA INICIO]]))</f>
        <v>10:22</v>
      </c>
    </row>
    <row r="3479" spans="1:14" ht="38.25" hidden="1" x14ac:dyDescent="0.25">
      <c r="A3479" s="74" t="s">
        <v>1308</v>
      </c>
      <c r="B3479" s="75" t="s">
        <v>1745</v>
      </c>
      <c r="C3479" s="85"/>
      <c r="D3479" s="48" t="s">
        <v>1395</v>
      </c>
      <c r="E3479" s="77" t="s">
        <v>1395</v>
      </c>
      <c r="F3479" s="78" t="s">
        <v>1395</v>
      </c>
      <c r="G3479" s="125"/>
      <c r="H3479" s="80">
        <v>43140.524305555555</v>
      </c>
      <c r="I3479" s="80">
        <v>43150.730555555558</v>
      </c>
      <c r="J3479" s="75" t="s">
        <v>1771</v>
      </c>
      <c r="K3479" s="70">
        <f t="shared" si="180"/>
        <v>10.20625000000291</v>
      </c>
      <c r="L3479" s="81">
        <f t="shared" si="181"/>
        <v>10.20625000000291</v>
      </c>
      <c r="M3479" s="82">
        <f>NETWORKDAYS.INTL(DATE(YEAR(H3479),MONTH(I3479),DAY(H3479)),DATE(YEAR(I3479),MONTH(I3479),DAY(I3479)),1,[1]LISTAFERIADOS!$B$2:$B$194)</f>
        <v>7</v>
      </c>
      <c r="N3479" s="83" t="str">
        <f>CONCATENATE(HOUR(Tabela132[[#This Row],[DATA INICIO]]),":",MINUTE(Tabela132[[#This Row],[DATA INICIO]]))</f>
        <v>12:35</v>
      </c>
    </row>
    <row r="3480" spans="1:14" ht="38.25" x14ac:dyDescent="0.25">
      <c r="A3480" s="63" t="s">
        <v>1308</v>
      </c>
      <c r="B3480" s="64" t="s">
        <v>1772</v>
      </c>
      <c r="C3480" s="84"/>
      <c r="D3480" s="66" t="s">
        <v>1671</v>
      </c>
      <c r="E3480" s="67" t="s">
        <v>1671</v>
      </c>
      <c r="F3480" s="12" t="s">
        <v>847</v>
      </c>
      <c r="G3480" s="126"/>
      <c r="H3480" s="69" t="s">
        <v>20</v>
      </c>
      <c r="I3480" s="69">
        <v>43015.680555555555</v>
      </c>
      <c r="J3480" s="64" t="s">
        <v>20</v>
      </c>
      <c r="K3480" s="70">
        <f t="shared" ref="K3480:K3520" si="182">IF(OR(H3480="-",I3480="-"),0,I3480-H3480)</f>
        <v>0</v>
      </c>
      <c r="L3480" s="71">
        <f t="shared" ref="L3480:L3520" si="183">K3480</f>
        <v>0</v>
      </c>
      <c r="M3480" s="72" t="e">
        <f>NETWORKDAYS.INTL(DATE(YEAR(H3480),MONTH(I3480),DAY(H3480)),DATE(YEAR(I3480),MONTH(I3480),DAY(I3480)),1,[1]LISTAFERIADOS!$B$2:$B$194)</f>
        <v>#VALUE!</v>
      </c>
      <c r="N3480" s="73" t="e">
        <f>CONCATENATE(HOUR(Tabela132[[#This Row],[DATA INICIO]]),":",MINUTE(Tabela132[[#This Row],[DATA INICIO]]))</f>
        <v>#VALUE!</v>
      </c>
    </row>
    <row r="3481" spans="1:14" ht="38.25" hidden="1" x14ac:dyDescent="0.25">
      <c r="A3481" s="63" t="s">
        <v>1308</v>
      </c>
      <c r="B3481" s="64" t="s">
        <v>1772</v>
      </c>
      <c r="C3481" s="84"/>
      <c r="D3481" s="66" t="s">
        <v>1210</v>
      </c>
      <c r="E3481" s="67" t="s">
        <v>1210</v>
      </c>
      <c r="F3481" s="12" t="s">
        <v>112</v>
      </c>
      <c r="G3481" s="126"/>
      <c r="H3481" s="69">
        <v>43015.680555555555</v>
      </c>
      <c r="I3481" s="69">
        <v>43017.78125</v>
      </c>
      <c r="J3481" s="64" t="s">
        <v>20</v>
      </c>
      <c r="K3481" s="70">
        <f t="shared" si="182"/>
        <v>2.1006944444452529</v>
      </c>
      <c r="L3481" s="71">
        <f t="shared" si="183"/>
        <v>2.1006944444452529</v>
      </c>
      <c r="M3481" s="72">
        <f>NETWORKDAYS.INTL(DATE(YEAR(H3481),MONTH(I3481),DAY(H3481)),DATE(YEAR(I3481),MONTH(I3481),DAY(I3481)),1,[1]LISTAFERIADOS!$B$2:$B$194)</f>
        <v>1</v>
      </c>
      <c r="N3481" s="73" t="str">
        <f>CONCATENATE(HOUR(Tabela132[[#This Row],[DATA INICIO]]),":",MINUTE(Tabela132[[#This Row],[DATA INICIO]]))</f>
        <v>16:20</v>
      </c>
    </row>
    <row r="3482" spans="1:14" ht="38.25" hidden="1" x14ac:dyDescent="0.25">
      <c r="A3482" s="63" t="s">
        <v>1308</v>
      </c>
      <c r="B3482" s="64" t="s">
        <v>1772</v>
      </c>
      <c r="C3482" s="84"/>
      <c r="D3482" s="66" t="s">
        <v>1773</v>
      </c>
      <c r="E3482" s="67" t="s">
        <v>1773</v>
      </c>
      <c r="F3482" s="68" t="s">
        <v>1773</v>
      </c>
      <c r="G3482" s="126"/>
      <c r="H3482" s="69">
        <v>43015.680555555555</v>
      </c>
      <c r="I3482" s="69">
        <v>43018.637499999997</v>
      </c>
      <c r="J3482" s="64" t="s">
        <v>20</v>
      </c>
      <c r="K3482" s="70">
        <f t="shared" si="182"/>
        <v>2.9569444444423425</v>
      </c>
      <c r="L3482" s="71">
        <f t="shared" si="183"/>
        <v>2.9569444444423425</v>
      </c>
      <c r="M3482" s="72">
        <f>NETWORKDAYS.INTL(DATE(YEAR(H3482),MONTH(I3482),DAY(H3482)),DATE(YEAR(I3482),MONTH(I3482),DAY(I3482)),1,[1]LISTAFERIADOS!$B$2:$B$194)</f>
        <v>2</v>
      </c>
      <c r="N3482" s="73" t="str">
        <f>CONCATENATE(HOUR(Tabela132[[#This Row],[DATA INICIO]]),":",MINUTE(Tabela132[[#This Row],[DATA INICIO]]))</f>
        <v>16:20</v>
      </c>
    </row>
    <row r="3483" spans="1:14" ht="38.25" hidden="1" x14ac:dyDescent="0.25">
      <c r="A3483" s="63" t="s">
        <v>1308</v>
      </c>
      <c r="B3483" s="64" t="s">
        <v>1772</v>
      </c>
      <c r="C3483" s="84"/>
      <c r="D3483" s="66" t="s">
        <v>1774</v>
      </c>
      <c r="E3483" s="67" t="s">
        <v>1774</v>
      </c>
      <c r="F3483" s="68" t="s">
        <v>1774</v>
      </c>
      <c r="G3483" s="126"/>
      <c r="H3483" s="69">
        <v>43015.680555555555</v>
      </c>
      <c r="I3483" s="69">
        <v>43021.737500000003</v>
      </c>
      <c r="J3483" s="64" t="s">
        <v>20</v>
      </c>
      <c r="K3483" s="70">
        <f t="shared" si="182"/>
        <v>6.0569444444481633</v>
      </c>
      <c r="L3483" s="71">
        <f t="shared" si="183"/>
        <v>6.0569444444481633</v>
      </c>
      <c r="M3483" s="72">
        <f>NETWORKDAYS.INTL(DATE(YEAR(H3483),MONTH(I3483),DAY(H3483)),DATE(YEAR(I3483),MONTH(I3483),DAY(I3483)),1,[1]LISTAFERIADOS!$B$2:$B$194)</f>
        <v>4</v>
      </c>
      <c r="N3483" s="73" t="str">
        <f>CONCATENATE(HOUR(Tabela132[[#This Row],[DATA INICIO]]),":",MINUTE(Tabela132[[#This Row],[DATA INICIO]]))</f>
        <v>16:20</v>
      </c>
    </row>
    <row r="3484" spans="1:14" ht="38.25" x14ac:dyDescent="0.25">
      <c r="A3484" s="63" t="s">
        <v>1308</v>
      </c>
      <c r="B3484" s="64" t="s">
        <v>1772</v>
      </c>
      <c r="C3484" s="84"/>
      <c r="D3484" s="66" t="s">
        <v>1671</v>
      </c>
      <c r="E3484" s="67" t="s">
        <v>1671</v>
      </c>
      <c r="F3484" s="12" t="s">
        <v>847</v>
      </c>
      <c r="G3484" s="126"/>
      <c r="H3484" s="69">
        <v>43021.737500000003</v>
      </c>
      <c r="I3484" s="69">
        <v>43021.768750000003</v>
      </c>
      <c r="J3484" s="64" t="s">
        <v>79</v>
      </c>
      <c r="K3484" s="70">
        <f t="shared" si="182"/>
        <v>3.125E-2</v>
      </c>
      <c r="L3484" s="71">
        <f t="shared" si="183"/>
        <v>3.125E-2</v>
      </c>
      <c r="M3484" s="72">
        <f>NETWORKDAYS.INTL(DATE(YEAR(H3484),MONTH(I3484),DAY(H3484)),DATE(YEAR(I3484),MONTH(I3484),DAY(I3484)),1,[1]LISTAFERIADOS!$B$2:$B$194)</f>
        <v>1</v>
      </c>
      <c r="N3484" s="73" t="str">
        <f>CONCATENATE(HOUR(Tabela132[[#This Row],[DATA INICIO]]),":",MINUTE(Tabela132[[#This Row],[DATA INICIO]]))</f>
        <v>17:42</v>
      </c>
    </row>
    <row r="3485" spans="1:14" ht="38.25" hidden="1" x14ac:dyDescent="0.25">
      <c r="A3485" s="63" t="s">
        <v>1308</v>
      </c>
      <c r="B3485" s="64" t="s">
        <v>1772</v>
      </c>
      <c r="C3485" s="84"/>
      <c r="D3485" s="66" t="s">
        <v>1210</v>
      </c>
      <c r="E3485" s="67" t="s">
        <v>1210</v>
      </c>
      <c r="F3485" s="12" t="s">
        <v>112</v>
      </c>
      <c r="G3485" s="126"/>
      <c r="H3485" s="69">
        <v>43021.768750000003</v>
      </c>
      <c r="I3485" s="69">
        <v>43024.659722222219</v>
      </c>
      <c r="J3485" s="64" t="s">
        <v>98</v>
      </c>
      <c r="K3485" s="70">
        <f t="shared" si="182"/>
        <v>2.8909722222160781</v>
      </c>
      <c r="L3485" s="71">
        <f t="shared" si="183"/>
        <v>2.8909722222160781</v>
      </c>
      <c r="M3485" s="72">
        <f>NETWORKDAYS.INTL(DATE(YEAR(H3485),MONTH(I3485),DAY(H3485)),DATE(YEAR(I3485),MONTH(I3485),DAY(I3485)),1,[1]LISTAFERIADOS!$B$2:$B$194)</f>
        <v>2</v>
      </c>
      <c r="N3485" s="73" t="str">
        <f>CONCATENATE(HOUR(Tabela132[[#This Row],[DATA INICIO]]),":",MINUTE(Tabela132[[#This Row],[DATA INICIO]]))</f>
        <v>18:27</v>
      </c>
    </row>
    <row r="3486" spans="1:14" ht="127.5" hidden="1" x14ac:dyDescent="0.25">
      <c r="A3486" s="63" t="s">
        <v>1308</v>
      </c>
      <c r="B3486" s="64" t="s">
        <v>1772</v>
      </c>
      <c r="C3486" s="84"/>
      <c r="D3486" s="66" t="s">
        <v>1149</v>
      </c>
      <c r="E3486" s="67" t="s">
        <v>1149</v>
      </c>
      <c r="F3486" s="12" t="s">
        <v>115</v>
      </c>
      <c r="G3486" s="126"/>
      <c r="H3486" s="69">
        <v>43024.659722222219</v>
      </c>
      <c r="I3486" s="69">
        <v>43027.598611111112</v>
      </c>
      <c r="J3486" s="64" t="s">
        <v>1775</v>
      </c>
      <c r="K3486" s="70">
        <f t="shared" si="182"/>
        <v>2.9388888888934162</v>
      </c>
      <c r="L3486" s="71">
        <f t="shared" si="183"/>
        <v>2.9388888888934162</v>
      </c>
      <c r="M3486" s="72">
        <f>NETWORKDAYS.INTL(DATE(YEAR(H3486),MONTH(I3486),DAY(H3486)),DATE(YEAR(I3486),MONTH(I3486),DAY(I3486)),1,[1]LISTAFERIADOS!$B$2:$B$194)</f>
        <v>4</v>
      </c>
      <c r="N3486" s="73" t="str">
        <f>CONCATENATE(HOUR(Tabela132[[#This Row],[DATA INICIO]]),":",MINUTE(Tabela132[[#This Row],[DATA INICIO]]))</f>
        <v>15:50</v>
      </c>
    </row>
    <row r="3487" spans="1:14" ht="127.5" hidden="1" x14ac:dyDescent="0.25">
      <c r="A3487" s="63" t="s">
        <v>1308</v>
      </c>
      <c r="B3487" s="64" t="s">
        <v>1772</v>
      </c>
      <c r="C3487" s="84"/>
      <c r="D3487" s="66" t="s">
        <v>1210</v>
      </c>
      <c r="E3487" s="67" t="s">
        <v>1210</v>
      </c>
      <c r="F3487" s="12" t="s">
        <v>112</v>
      </c>
      <c r="G3487" s="126"/>
      <c r="H3487" s="69">
        <v>43027.598611111112</v>
      </c>
      <c r="I3487" s="69">
        <v>43032.748611111114</v>
      </c>
      <c r="J3487" s="64" t="s">
        <v>1776</v>
      </c>
      <c r="K3487" s="70">
        <f t="shared" si="182"/>
        <v>5.1500000000014552</v>
      </c>
      <c r="L3487" s="71">
        <f t="shared" si="183"/>
        <v>5.1500000000014552</v>
      </c>
      <c r="M3487" s="72">
        <f>NETWORKDAYS.INTL(DATE(YEAR(H3487),MONTH(I3487),DAY(H3487)),DATE(YEAR(I3487),MONTH(I3487),DAY(I3487)),1,[1]LISTAFERIADOS!$B$2:$B$194)</f>
        <v>4</v>
      </c>
      <c r="N3487" s="73" t="str">
        <f>CONCATENATE(HOUR(Tabela132[[#This Row],[DATA INICIO]]),":",MINUTE(Tabela132[[#This Row],[DATA INICIO]]))</f>
        <v>14:22</v>
      </c>
    </row>
    <row r="3488" spans="1:14" ht="63.75" x14ac:dyDescent="0.25">
      <c r="A3488" s="63" t="s">
        <v>1308</v>
      </c>
      <c r="B3488" s="64" t="s">
        <v>1772</v>
      </c>
      <c r="C3488" s="84"/>
      <c r="D3488" s="66" t="s">
        <v>1671</v>
      </c>
      <c r="E3488" s="67" t="s">
        <v>1671</v>
      </c>
      <c r="F3488" s="12" t="s">
        <v>847</v>
      </c>
      <c r="G3488" s="126"/>
      <c r="H3488" s="69">
        <v>43032.748611111114</v>
      </c>
      <c r="I3488" s="69">
        <v>43049.665972222225</v>
      </c>
      <c r="J3488" s="64" t="s">
        <v>1777</v>
      </c>
      <c r="K3488" s="70">
        <f t="shared" si="182"/>
        <v>16.917361111110949</v>
      </c>
      <c r="L3488" s="71">
        <f t="shared" si="183"/>
        <v>16.917361111110949</v>
      </c>
      <c r="M3488" s="72">
        <f>NETWORKDAYS.INTL(DATE(YEAR(H3488),MONTH(I3488),DAY(H3488)),DATE(YEAR(I3488),MONTH(I3488),DAY(I3488)),1,[1]LISTAFERIADOS!$B$2:$B$194)</f>
        <v>-11</v>
      </c>
      <c r="N3488" s="73" t="str">
        <f>CONCATENATE(HOUR(Tabela132[[#This Row],[DATA INICIO]]),":",MINUTE(Tabela132[[#This Row],[DATA INICIO]]))</f>
        <v>17:58</v>
      </c>
    </row>
    <row r="3489" spans="1:14" ht="38.25" hidden="1" x14ac:dyDescent="0.25">
      <c r="A3489" s="63" t="s">
        <v>1308</v>
      </c>
      <c r="B3489" s="64" t="s">
        <v>1772</v>
      </c>
      <c r="C3489" s="84"/>
      <c r="D3489" s="66" t="s">
        <v>1230</v>
      </c>
      <c r="E3489" s="67" t="s">
        <v>1230</v>
      </c>
      <c r="F3489" s="12" t="s">
        <v>112</v>
      </c>
      <c r="G3489" s="126"/>
      <c r="H3489" s="69">
        <v>43049.665972222225</v>
      </c>
      <c r="I3489" s="69">
        <v>43052.606944444444</v>
      </c>
      <c r="J3489" s="64" t="s">
        <v>98</v>
      </c>
      <c r="K3489" s="70">
        <f t="shared" si="182"/>
        <v>2.9409722222189885</v>
      </c>
      <c r="L3489" s="71">
        <f t="shared" si="183"/>
        <v>2.9409722222189885</v>
      </c>
      <c r="M3489" s="72">
        <f>NETWORKDAYS.INTL(DATE(YEAR(H3489),MONTH(I3489),DAY(H3489)),DATE(YEAR(I3489),MONTH(I3489),DAY(I3489)),1,[1]LISTAFERIADOS!$B$2:$B$194)</f>
        <v>2</v>
      </c>
      <c r="N3489" s="73" t="str">
        <f>CONCATENATE(HOUR(Tabela132[[#This Row],[DATA INICIO]]),":",MINUTE(Tabela132[[#This Row],[DATA INICIO]]))</f>
        <v>15:59</v>
      </c>
    </row>
    <row r="3490" spans="1:14" ht="63.75" hidden="1" x14ac:dyDescent="0.25">
      <c r="A3490" s="63" t="s">
        <v>1308</v>
      </c>
      <c r="B3490" s="64" t="s">
        <v>1772</v>
      </c>
      <c r="C3490" s="84"/>
      <c r="D3490" s="66" t="s">
        <v>1154</v>
      </c>
      <c r="E3490" s="67" t="s">
        <v>1154</v>
      </c>
      <c r="F3490" s="12" t="s">
        <v>115</v>
      </c>
      <c r="G3490" s="126"/>
      <c r="H3490" s="69">
        <v>43052.606944444444</v>
      </c>
      <c r="I3490" s="69">
        <v>43056.678472222222</v>
      </c>
      <c r="J3490" s="64" t="s">
        <v>1778</v>
      </c>
      <c r="K3490" s="70">
        <f t="shared" si="182"/>
        <v>4.0715277777781012</v>
      </c>
      <c r="L3490" s="71">
        <f t="shared" si="183"/>
        <v>4.0715277777781012</v>
      </c>
      <c r="M3490" s="72">
        <f>NETWORKDAYS.INTL(DATE(YEAR(H3490),MONTH(I3490),DAY(H3490)),DATE(YEAR(I3490),MONTH(I3490),DAY(I3490)),1,[1]LISTAFERIADOS!$B$2:$B$194)</f>
        <v>5</v>
      </c>
      <c r="N3490" s="73" t="str">
        <f>CONCATENATE(HOUR(Tabela132[[#This Row],[DATA INICIO]]),":",MINUTE(Tabela132[[#This Row],[DATA INICIO]]))</f>
        <v>14:34</v>
      </c>
    </row>
    <row r="3491" spans="1:14" ht="140.25" hidden="1" x14ac:dyDescent="0.25">
      <c r="A3491" s="63" t="s">
        <v>1308</v>
      </c>
      <c r="B3491" s="64" t="s">
        <v>1772</v>
      </c>
      <c r="C3491" s="84"/>
      <c r="D3491" s="66" t="s">
        <v>1156</v>
      </c>
      <c r="E3491" s="67" t="s">
        <v>1156</v>
      </c>
      <c r="F3491" s="68" t="s">
        <v>1156</v>
      </c>
      <c r="G3491" s="126"/>
      <c r="H3491" s="69">
        <v>43056.678472222222</v>
      </c>
      <c r="I3491" s="69">
        <v>43059.581250000003</v>
      </c>
      <c r="J3491" s="64" t="s">
        <v>1779</v>
      </c>
      <c r="K3491" s="70">
        <f t="shared" si="182"/>
        <v>2.9027777777810115</v>
      </c>
      <c r="L3491" s="71">
        <f t="shared" si="183"/>
        <v>2.9027777777810115</v>
      </c>
      <c r="M3491" s="72">
        <f>NETWORKDAYS.INTL(DATE(YEAR(H3491),MONTH(I3491),DAY(H3491)),DATE(YEAR(I3491),MONTH(I3491),DAY(I3491)),1,[1]LISTAFERIADOS!$B$2:$B$194)</f>
        <v>2</v>
      </c>
      <c r="N3491" s="73" t="str">
        <f>CONCATENATE(HOUR(Tabela132[[#This Row],[DATA INICIO]]),":",MINUTE(Tabela132[[#This Row],[DATA INICIO]]))</f>
        <v>16:17</v>
      </c>
    </row>
    <row r="3492" spans="1:14" ht="102" hidden="1" x14ac:dyDescent="0.25">
      <c r="A3492" s="63" t="s">
        <v>1308</v>
      </c>
      <c r="B3492" s="64" t="s">
        <v>1772</v>
      </c>
      <c r="C3492" s="84"/>
      <c r="D3492" s="66" t="s">
        <v>1161</v>
      </c>
      <c r="E3492" s="67" t="s">
        <v>1161</v>
      </c>
      <c r="F3492" s="68" t="s">
        <v>1161</v>
      </c>
      <c r="G3492" s="126"/>
      <c r="H3492" s="69">
        <v>43059.581250000003</v>
      </c>
      <c r="I3492" s="69">
        <v>43063.537499999999</v>
      </c>
      <c r="J3492" s="64" t="s">
        <v>1780</v>
      </c>
      <c r="K3492" s="70">
        <f t="shared" si="182"/>
        <v>3.9562499999956344</v>
      </c>
      <c r="L3492" s="71">
        <f t="shared" si="183"/>
        <v>3.9562499999956344</v>
      </c>
      <c r="M3492" s="72">
        <f>NETWORKDAYS.INTL(DATE(YEAR(H3492),MONTH(I3492),DAY(H3492)),DATE(YEAR(I3492),MONTH(I3492),DAY(I3492)),1,[1]LISTAFERIADOS!$B$2:$B$194)</f>
        <v>5</v>
      </c>
      <c r="N3492" s="73" t="str">
        <f>CONCATENATE(HOUR(Tabela132[[#This Row],[DATA INICIO]]),":",MINUTE(Tabela132[[#This Row],[DATA INICIO]]))</f>
        <v>13:57</v>
      </c>
    </row>
    <row r="3493" spans="1:14" ht="38.25" hidden="1" x14ac:dyDescent="0.25">
      <c r="A3493" s="63" t="s">
        <v>1308</v>
      </c>
      <c r="B3493" s="64" t="s">
        <v>1772</v>
      </c>
      <c r="C3493" s="84"/>
      <c r="D3493" s="66" t="s">
        <v>1162</v>
      </c>
      <c r="E3493" s="67" t="s">
        <v>1162</v>
      </c>
      <c r="F3493" s="68" t="s">
        <v>1162</v>
      </c>
      <c r="G3493" s="126"/>
      <c r="H3493" s="69">
        <v>43063.537499999999</v>
      </c>
      <c r="I3493" s="69">
        <v>43066.739583333336</v>
      </c>
      <c r="J3493" s="64" t="s">
        <v>20</v>
      </c>
      <c r="K3493" s="70">
        <f t="shared" si="182"/>
        <v>3.2020833333372138</v>
      </c>
      <c r="L3493" s="71">
        <f t="shared" si="183"/>
        <v>3.2020833333372138</v>
      </c>
      <c r="M3493" s="72">
        <f>NETWORKDAYS.INTL(DATE(YEAR(H3493),MONTH(I3493),DAY(H3493)),DATE(YEAR(I3493),MONTH(I3493),DAY(I3493)),1,[1]LISTAFERIADOS!$B$2:$B$194)</f>
        <v>2</v>
      </c>
      <c r="N3493" s="73" t="str">
        <f>CONCATENATE(HOUR(Tabela132[[#This Row],[DATA INICIO]]),":",MINUTE(Tabela132[[#This Row],[DATA INICIO]]))</f>
        <v>12:54</v>
      </c>
    </row>
    <row r="3494" spans="1:14" ht="38.25" hidden="1" x14ac:dyDescent="0.25">
      <c r="A3494" s="63" t="s">
        <v>1308</v>
      </c>
      <c r="B3494" s="64" t="s">
        <v>1772</v>
      </c>
      <c r="C3494" s="84"/>
      <c r="D3494" s="66" t="s">
        <v>1163</v>
      </c>
      <c r="E3494" s="67" t="s">
        <v>1163</v>
      </c>
      <c r="F3494" s="68" t="s">
        <v>1163</v>
      </c>
      <c r="G3494" s="126"/>
      <c r="H3494" s="69">
        <v>43063.537499999999</v>
      </c>
      <c r="I3494" s="69">
        <v>43068.64166666667</v>
      </c>
      <c r="J3494" s="64" t="s">
        <v>20</v>
      </c>
      <c r="K3494" s="70">
        <f t="shared" si="182"/>
        <v>5.1041666666715173</v>
      </c>
      <c r="L3494" s="71">
        <f t="shared" si="183"/>
        <v>5.1041666666715173</v>
      </c>
      <c r="M3494" s="72">
        <f>NETWORKDAYS.INTL(DATE(YEAR(H3494),MONTH(I3494),DAY(H3494)),DATE(YEAR(I3494),MONTH(I3494),DAY(I3494)),1,[1]LISTAFERIADOS!$B$2:$B$194)</f>
        <v>4</v>
      </c>
      <c r="N3494" s="73" t="str">
        <f>CONCATENATE(HOUR(Tabela132[[#This Row],[DATA INICIO]]),":",MINUTE(Tabela132[[#This Row],[DATA INICIO]]))</f>
        <v>12:54</v>
      </c>
    </row>
    <row r="3495" spans="1:14" ht="38.25" hidden="1" x14ac:dyDescent="0.25">
      <c r="A3495" s="63" t="s">
        <v>1308</v>
      </c>
      <c r="B3495" s="64" t="s">
        <v>1772</v>
      </c>
      <c r="C3495" s="84"/>
      <c r="D3495" s="66" t="s">
        <v>1161</v>
      </c>
      <c r="E3495" s="67" t="s">
        <v>1161</v>
      </c>
      <c r="F3495" s="68" t="s">
        <v>1161</v>
      </c>
      <c r="G3495" s="126"/>
      <c r="H3495" s="69">
        <v>43068.64166666667</v>
      </c>
      <c r="I3495" s="69">
        <v>43082.847222222219</v>
      </c>
      <c r="J3495" s="64" t="s">
        <v>79</v>
      </c>
      <c r="K3495" s="70">
        <f t="shared" si="182"/>
        <v>14.205555555548926</v>
      </c>
      <c r="L3495" s="71">
        <f t="shared" si="183"/>
        <v>14.205555555548926</v>
      </c>
      <c r="M3495" s="72">
        <f>NETWORKDAYS.INTL(DATE(YEAR(H3495),MONTH(I3495),DAY(H3495)),DATE(YEAR(I3495),MONTH(I3495),DAY(I3495)),1,[1]LISTAFERIADOS!$B$2:$B$194)</f>
        <v>-13</v>
      </c>
      <c r="N3495" s="73" t="str">
        <f>CONCATENATE(HOUR(Tabela132[[#This Row],[DATA INICIO]]),":",MINUTE(Tabela132[[#This Row],[DATA INICIO]]))</f>
        <v>15:24</v>
      </c>
    </row>
    <row r="3496" spans="1:14" ht="76.5" hidden="1" x14ac:dyDescent="0.25">
      <c r="A3496" s="63" t="s">
        <v>1308</v>
      </c>
      <c r="B3496" s="64" t="s">
        <v>1772</v>
      </c>
      <c r="C3496" s="84"/>
      <c r="D3496" s="66" t="s">
        <v>1157</v>
      </c>
      <c r="E3496" s="67" t="s">
        <v>1157</v>
      </c>
      <c r="F3496" s="68" t="s">
        <v>1157</v>
      </c>
      <c r="G3496" s="126"/>
      <c r="H3496" s="69">
        <v>43082.847222222219</v>
      </c>
      <c r="I3496" s="69">
        <v>43083.663194444445</v>
      </c>
      <c r="J3496" s="64" t="s">
        <v>40</v>
      </c>
      <c r="K3496" s="70">
        <f t="shared" si="182"/>
        <v>0.81597222222626442</v>
      </c>
      <c r="L3496" s="71">
        <f t="shared" si="183"/>
        <v>0.81597222222626442</v>
      </c>
      <c r="M3496" s="72">
        <f>NETWORKDAYS.INTL(DATE(YEAR(H3496),MONTH(I3496),DAY(H3496)),DATE(YEAR(I3496),MONTH(I3496),DAY(I3496)),1,[1]LISTAFERIADOS!$B$2:$B$194)</f>
        <v>2</v>
      </c>
      <c r="N3496" s="73" t="str">
        <f>CONCATENATE(HOUR(Tabela132[[#This Row],[DATA INICIO]]),":",MINUTE(Tabela132[[#This Row],[DATA INICIO]]))</f>
        <v>20:20</v>
      </c>
    </row>
    <row r="3497" spans="1:14" ht="63.75" hidden="1" x14ac:dyDescent="0.25">
      <c r="A3497" s="63" t="s">
        <v>1308</v>
      </c>
      <c r="B3497" s="64" t="s">
        <v>1772</v>
      </c>
      <c r="C3497" s="84"/>
      <c r="D3497" s="66" t="s">
        <v>1167</v>
      </c>
      <c r="E3497" s="67" t="s">
        <v>1167</v>
      </c>
      <c r="F3497" s="68" t="s">
        <v>1167</v>
      </c>
      <c r="G3497" s="126"/>
      <c r="H3497" s="69">
        <v>43083.663194444445</v>
      </c>
      <c r="I3497" s="69">
        <v>43083.723611111112</v>
      </c>
      <c r="J3497" s="64" t="s">
        <v>158</v>
      </c>
      <c r="K3497" s="70">
        <f t="shared" si="182"/>
        <v>6.0416666667151731E-2</v>
      </c>
      <c r="L3497" s="71">
        <f t="shared" si="183"/>
        <v>6.0416666667151731E-2</v>
      </c>
      <c r="M3497" s="72">
        <f>NETWORKDAYS.INTL(DATE(YEAR(H3497),MONTH(I3497),DAY(H3497)),DATE(YEAR(I3497),MONTH(I3497),DAY(I3497)),1,[1]LISTAFERIADOS!$B$2:$B$194)</f>
        <v>1</v>
      </c>
      <c r="N3497" s="73" t="str">
        <f>CONCATENATE(HOUR(Tabela132[[#This Row],[DATA INICIO]]),":",MINUTE(Tabela132[[#This Row],[DATA INICIO]]))</f>
        <v>15:55</v>
      </c>
    </row>
    <row r="3498" spans="1:14" ht="51" hidden="1" x14ac:dyDescent="0.25">
      <c r="A3498" s="63" t="s">
        <v>1308</v>
      </c>
      <c r="B3498" s="64" t="s">
        <v>1772</v>
      </c>
      <c r="C3498" s="84"/>
      <c r="D3498" s="66" t="s">
        <v>1159</v>
      </c>
      <c r="E3498" s="67" t="s">
        <v>1159</v>
      </c>
      <c r="F3498" s="68" t="s">
        <v>1159</v>
      </c>
      <c r="G3498" s="126"/>
      <c r="H3498" s="69">
        <v>43083.723611111112</v>
      </c>
      <c r="I3498" s="69">
        <v>43083.805555555555</v>
      </c>
      <c r="J3498" s="64" t="s">
        <v>46</v>
      </c>
      <c r="K3498" s="70">
        <f t="shared" si="182"/>
        <v>8.1944444442342501E-2</v>
      </c>
      <c r="L3498" s="71">
        <f t="shared" si="183"/>
        <v>8.1944444442342501E-2</v>
      </c>
      <c r="M3498" s="72">
        <f>NETWORKDAYS.INTL(DATE(YEAR(H3498),MONTH(I3498),DAY(H3498)),DATE(YEAR(I3498),MONTH(I3498),DAY(I3498)),1,[1]LISTAFERIADOS!$B$2:$B$194)</f>
        <v>1</v>
      </c>
      <c r="N3498" s="73" t="str">
        <f>CONCATENATE(HOUR(Tabela132[[#This Row],[DATA INICIO]]),":",MINUTE(Tabela132[[#This Row],[DATA INICIO]]))</f>
        <v>17:22</v>
      </c>
    </row>
    <row r="3499" spans="1:14" ht="38.25" hidden="1" x14ac:dyDescent="0.25">
      <c r="A3499" s="63" t="s">
        <v>1308</v>
      </c>
      <c r="B3499" s="64" t="s">
        <v>1772</v>
      </c>
      <c r="C3499" s="84"/>
      <c r="D3499" s="66" t="s">
        <v>1156</v>
      </c>
      <c r="E3499" s="67" t="s">
        <v>1156</v>
      </c>
      <c r="F3499" s="68" t="s">
        <v>1156</v>
      </c>
      <c r="G3499" s="126"/>
      <c r="H3499" s="69">
        <v>43083.805555555555</v>
      </c>
      <c r="I3499" s="69">
        <v>43084.69027777778</v>
      </c>
      <c r="J3499" s="64" t="s">
        <v>49</v>
      </c>
      <c r="K3499" s="70">
        <f t="shared" si="182"/>
        <v>0.88472222222480923</v>
      </c>
      <c r="L3499" s="71">
        <f t="shared" si="183"/>
        <v>0.88472222222480923</v>
      </c>
      <c r="M3499" s="72">
        <f>NETWORKDAYS.INTL(DATE(YEAR(H3499),MONTH(I3499),DAY(H3499)),DATE(YEAR(I3499),MONTH(I3499),DAY(I3499)),1,[1]LISTAFERIADOS!$B$2:$B$194)</f>
        <v>2</v>
      </c>
      <c r="N3499" s="73" t="str">
        <f>CONCATENATE(HOUR(Tabela132[[#This Row],[DATA INICIO]]),":",MINUTE(Tabela132[[#This Row],[DATA INICIO]]))</f>
        <v>19:20</v>
      </c>
    </row>
    <row r="3500" spans="1:14" ht="127.5" hidden="1" x14ac:dyDescent="0.25">
      <c r="A3500" s="63" t="s">
        <v>1308</v>
      </c>
      <c r="B3500" s="64" t="s">
        <v>1772</v>
      </c>
      <c r="C3500" s="84"/>
      <c r="D3500" s="66" t="s">
        <v>1161</v>
      </c>
      <c r="E3500" s="67" t="s">
        <v>1161</v>
      </c>
      <c r="F3500" s="68" t="s">
        <v>1161</v>
      </c>
      <c r="G3500" s="126"/>
      <c r="H3500" s="69">
        <v>43084.69027777778</v>
      </c>
      <c r="I3500" s="69">
        <v>43084.749305555553</v>
      </c>
      <c r="J3500" s="64" t="s">
        <v>1781</v>
      </c>
      <c r="K3500" s="70">
        <f t="shared" si="182"/>
        <v>5.9027777773735579E-2</v>
      </c>
      <c r="L3500" s="71">
        <f t="shared" si="183"/>
        <v>5.9027777773735579E-2</v>
      </c>
      <c r="M3500" s="72">
        <f>NETWORKDAYS.INTL(DATE(YEAR(H3500),MONTH(I3500),DAY(H3500)),DATE(YEAR(I3500),MONTH(I3500),DAY(I3500)),1,[1]LISTAFERIADOS!$B$2:$B$194)</f>
        <v>1</v>
      </c>
      <c r="N3500" s="73" t="str">
        <f>CONCATENATE(HOUR(Tabela132[[#This Row],[DATA INICIO]]),":",MINUTE(Tabela132[[#This Row],[DATA INICIO]]))</f>
        <v>16:34</v>
      </c>
    </row>
    <row r="3501" spans="1:14" ht="63.75" hidden="1" x14ac:dyDescent="0.25">
      <c r="A3501" s="63" t="s">
        <v>1308</v>
      </c>
      <c r="B3501" s="64" t="s">
        <v>1772</v>
      </c>
      <c r="C3501" s="84"/>
      <c r="D3501" s="66" t="s">
        <v>1162</v>
      </c>
      <c r="E3501" s="67" t="s">
        <v>1162</v>
      </c>
      <c r="F3501" s="68" t="s">
        <v>1162</v>
      </c>
      <c r="G3501" s="126"/>
      <c r="H3501" s="69">
        <v>43084.749305555553</v>
      </c>
      <c r="I3501" s="69">
        <v>43087.628472222219</v>
      </c>
      <c r="J3501" s="64" t="s">
        <v>360</v>
      </c>
      <c r="K3501" s="70">
        <f t="shared" si="182"/>
        <v>2.8791666666656965</v>
      </c>
      <c r="L3501" s="71">
        <f t="shared" si="183"/>
        <v>2.8791666666656965</v>
      </c>
      <c r="M3501" s="72">
        <f>NETWORKDAYS.INTL(DATE(YEAR(H3501),MONTH(I3501),DAY(H3501)),DATE(YEAR(I3501),MONTH(I3501),DAY(I3501)),1,[1]LISTAFERIADOS!$B$2:$B$194)</f>
        <v>2</v>
      </c>
      <c r="N3501" s="73" t="str">
        <f>CONCATENATE(HOUR(Tabela132[[#This Row],[DATA INICIO]]),":",MINUTE(Tabela132[[#This Row],[DATA INICIO]]))</f>
        <v>17:59</v>
      </c>
    </row>
    <row r="3502" spans="1:14" ht="38.25" hidden="1" x14ac:dyDescent="0.25">
      <c r="A3502" s="63" t="s">
        <v>1308</v>
      </c>
      <c r="B3502" s="64" t="s">
        <v>1772</v>
      </c>
      <c r="C3502" s="84"/>
      <c r="D3502" s="66" t="s">
        <v>1161</v>
      </c>
      <c r="E3502" s="67" t="s">
        <v>1161</v>
      </c>
      <c r="F3502" s="68" t="s">
        <v>1161</v>
      </c>
      <c r="G3502" s="126"/>
      <c r="H3502" s="69">
        <v>43087.628472222219</v>
      </c>
      <c r="I3502" s="69">
        <v>43087.74722222222</v>
      </c>
      <c r="J3502" s="64" t="s">
        <v>546</v>
      </c>
      <c r="K3502" s="70">
        <f t="shared" si="182"/>
        <v>0.11875000000145519</v>
      </c>
      <c r="L3502" s="71">
        <f t="shared" si="183"/>
        <v>0.11875000000145519</v>
      </c>
      <c r="M3502" s="72">
        <f>NETWORKDAYS.INTL(DATE(YEAR(H3502),MONTH(I3502),DAY(H3502)),DATE(YEAR(I3502),MONTH(I3502),DAY(I3502)),1,[1]LISTAFERIADOS!$B$2:$B$194)</f>
        <v>1</v>
      </c>
      <c r="N3502" s="73" t="str">
        <f>CONCATENATE(HOUR(Tabela132[[#This Row],[DATA INICIO]]),":",MINUTE(Tabela132[[#This Row],[DATA INICIO]]))</f>
        <v>15:5</v>
      </c>
    </row>
    <row r="3503" spans="1:14" ht="38.25" hidden="1" x14ac:dyDescent="0.25">
      <c r="A3503" s="63" t="s">
        <v>1308</v>
      </c>
      <c r="B3503" s="64" t="s">
        <v>1772</v>
      </c>
      <c r="C3503" s="84"/>
      <c r="D3503" s="66" t="s">
        <v>1156</v>
      </c>
      <c r="E3503" s="67" t="s">
        <v>1156</v>
      </c>
      <c r="F3503" s="68" t="s">
        <v>1156</v>
      </c>
      <c r="G3503" s="126"/>
      <c r="H3503" s="69">
        <v>43087.74722222222</v>
      </c>
      <c r="I3503" s="69">
        <v>43087.831944444442</v>
      </c>
      <c r="J3503" s="64" t="s">
        <v>244</v>
      </c>
      <c r="K3503" s="70">
        <f t="shared" si="182"/>
        <v>8.4722222221898846E-2</v>
      </c>
      <c r="L3503" s="71">
        <f t="shared" si="183"/>
        <v>8.4722222221898846E-2</v>
      </c>
      <c r="M3503" s="72">
        <f>NETWORKDAYS.INTL(DATE(YEAR(H3503),MONTH(I3503),DAY(H3503)),DATE(YEAR(I3503),MONTH(I3503),DAY(I3503)),1,[1]LISTAFERIADOS!$B$2:$B$194)</f>
        <v>1</v>
      </c>
      <c r="N3503" s="73" t="str">
        <f>CONCATENATE(HOUR(Tabela132[[#This Row],[DATA INICIO]]),":",MINUTE(Tabela132[[#This Row],[DATA INICIO]]))</f>
        <v>17:56</v>
      </c>
    </row>
    <row r="3504" spans="1:14" ht="76.5" hidden="1" x14ac:dyDescent="0.25">
      <c r="A3504" s="63" t="s">
        <v>1308</v>
      </c>
      <c r="B3504" s="64" t="s">
        <v>1772</v>
      </c>
      <c r="C3504" s="84"/>
      <c r="D3504" s="66" t="s">
        <v>1161</v>
      </c>
      <c r="E3504" s="67" t="s">
        <v>1161</v>
      </c>
      <c r="F3504" s="68" t="s">
        <v>1161</v>
      </c>
      <c r="G3504" s="126"/>
      <c r="H3504" s="69">
        <v>43087.831944444442</v>
      </c>
      <c r="I3504" s="69">
        <v>43108.802083333336</v>
      </c>
      <c r="J3504" s="64" t="s">
        <v>1782</v>
      </c>
      <c r="K3504" s="70">
        <f t="shared" si="182"/>
        <v>20.970138888893416</v>
      </c>
      <c r="L3504" s="71">
        <f t="shared" si="183"/>
        <v>20.970138888893416</v>
      </c>
      <c r="M3504" s="72">
        <f>NETWORKDAYS.INTL(DATE(YEAR(H3504),MONTH(I3504),DAY(H3504)),DATE(YEAR(I3504),MONTH(I3504),DAY(I3504)),1,[1]LISTAFERIADOS!$B$2:$B$194)</f>
        <v>242</v>
      </c>
      <c r="N3504" s="73" t="str">
        <f>CONCATENATE(HOUR(Tabela132[[#This Row],[DATA INICIO]]),":",MINUTE(Tabela132[[#This Row],[DATA INICIO]]))</f>
        <v>19:58</v>
      </c>
    </row>
    <row r="3505" spans="1:14" ht="76.5" hidden="1" x14ac:dyDescent="0.25">
      <c r="A3505" s="63" t="s">
        <v>1308</v>
      </c>
      <c r="B3505" s="64" t="s">
        <v>1772</v>
      </c>
      <c r="C3505" s="84"/>
      <c r="D3505" s="66" t="s">
        <v>1162</v>
      </c>
      <c r="E3505" s="67" t="s">
        <v>1162</v>
      </c>
      <c r="F3505" s="68" t="s">
        <v>1162</v>
      </c>
      <c r="G3505" s="126"/>
      <c r="H3505" s="69">
        <v>43108.802083333336</v>
      </c>
      <c r="I3505" s="69">
        <v>43109.742361111108</v>
      </c>
      <c r="J3505" s="64" t="s">
        <v>1783</v>
      </c>
      <c r="K3505" s="70">
        <f t="shared" si="182"/>
        <v>0.94027777777228039</v>
      </c>
      <c r="L3505" s="71">
        <f t="shared" si="183"/>
        <v>0.94027777777228039</v>
      </c>
      <c r="M3505" s="72">
        <f>NETWORKDAYS.INTL(DATE(YEAR(H3505),MONTH(I3505),DAY(H3505)),DATE(YEAR(I3505),MONTH(I3505),DAY(I3505)),1,[1]LISTAFERIADOS!$B$2:$B$194)</f>
        <v>2</v>
      </c>
      <c r="N3505" s="73" t="str">
        <f>CONCATENATE(HOUR(Tabela132[[#This Row],[DATA INICIO]]),":",MINUTE(Tabela132[[#This Row],[DATA INICIO]]))</f>
        <v>19:15</v>
      </c>
    </row>
    <row r="3506" spans="1:14" ht="140.25" hidden="1" x14ac:dyDescent="0.25">
      <c r="A3506" s="63" t="s">
        <v>1308</v>
      </c>
      <c r="B3506" s="64" t="s">
        <v>1772</v>
      </c>
      <c r="C3506" s="84"/>
      <c r="D3506" s="66" t="s">
        <v>1157</v>
      </c>
      <c r="E3506" s="67" t="s">
        <v>1157</v>
      </c>
      <c r="F3506" s="68" t="s">
        <v>1157</v>
      </c>
      <c r="G3506" s="126"/>
      <c r="H3506" s="69">
        <v>43109.742361111108</v>
      </c>
      <c r="I3506" s="69">
        <v>43109.788194444445</v>
      </c>
      <c r="J3506" s="64" t="s">
        <v>1784</v>
      </c>
      <c r="K3506" s="70">
        <f t="shared" si="182"/>
        <v>4.5833333337213844E-2</v>
      </c>
      <c r="L3506" s="71">
        <f t="shared" si="183"/>
        <v>4.5833333337213844E-2</v>
      </c>
      <c r="M3506" s="72">
        <f>NETWORKDAYS.INTL(DATE(YEAR(H3506),MONTH(I3506),DAY(H3506)),DATE(YEAR(I3506),MONTH(I3506),DAY(I3506)),1,[1]LISTAFERIADOS!$B$2:$B$194)</f>
        <v>1</v>
      </c>
      <c r="N3506" s="73" t="str">
        <f>CONCATENATE(HOUR(Tabela132[[#This Row],[DATA INICIO]]),":",MINUTE(Tabela132[[#This Row],[DATA INICIO]]))</f>
        <v>17:49</v>
      </c>
    </row>
    <row r="3507" spans="1:14" ht="140.25" x14ac:dyDescent="0.25">
      <c r="A3507" s="63" t="s">
        <v>1308</v>
      </c>
      <c r="B3507" s="64" t="s">
        <v>1772</v>
      </c>
      <c r="C3507" s="84"/>
      <c r="D3507" s="66" t="s">
        <v>1686</v>
      </c>
      <c r="E3507" s="67" t="s">
        <v>1686</v>
      </c>
      <c r="F3507" s="12" t="s">
        <v>847</v>
      </c>
      <c r="G3507" s="126"/>
      <c r="H3507" s="69">
        <v>43109.788194444445</v>
      </c>
      <c r="I3507" s="69">
        <v>43110.588194444441</v>
      </c>
      <c r="J3507" s="64" t="s">
        <v>1785</v>
      </c>
      <c r="K3507" s="70">
        <f t="shared" si="182"/>
        <v>0.79999999999563443</v>
      </c>
      <c r="L3507" s="71">
        <f t="shared" si="183"/>
        <v>0.79999999999563443</v>
      </c>
      <c r="M3507" s="72">
        <f>NETWORKDAYS.INTL(DATE(YEAR(H3507),MONTH(I3507),DAY(H3507)),DATE(YEAR(I3507),MONTH(I3507),DAY(I3507)),1,[1]LISTAFERIADOS!$B$2:$B$194)</f>
        <v>2</v>
      </c>
      <c r="N3507" s="73" t="str">
        <f>CONCATENATE(HOUR(Tabela132[[#This Row],[DATA INICIO]]),":",MINUTE(Tabela132[[#This Row],[DATA INICIO]]))</f>
        <v>18:55</v>
      </c>
    </row>
    <row r="3508" spans="1:14" ht="38.25" hidden="1" x14ac:dyDescent="0.25">
      <c r="A3508" s="63" t="s">
        <v>1308</v>
      </c>
      <c r="B3508" s="64" t="s">
        <v>1772</v>
      </c>
      <c r="C3508" s="84"/>
      <c r="D3508" s="66" t="s">
        <v>1157</v>
      </c>
      <c r="E3508" s="67" t="s">
        <v>1157</v>
      </c>
      <c r="F3508" s="68" t="s">
        <v>1157</v>
      </c>
      <c r="G3508" s="126"/>
      <c r="H3508" s="69">
        <v>43110.588194444441</v>
      </c>
      <c r="I3508" s="69">
        <v>43110.640972222223</v>
      </c>
      <c r="J3508" s="64" t="s">
        <v>1672</v>
      </c>
      <c r="K3508" s="70">
        <f t="shared" si="182"/>
        <v>5.2777777782466728E-2</v>
      </c>
      <c r="L3508" s="71">
        <f t="shared" si="183"/>
        <v>5.2777777782466728E-2</v>
      </c>
      <c r="M3508" s="72">
        <f>NETWORKDAYS.INTL(DATE(YEAR(H3508),MONTH(I3508),DAY(H3508)),DATE(YEAR(I3508),MONTH(I3508),DAY(I3508)),1,[1]LISTAFERIADOS!$B$2:$B$194)</f>
        <v>1</v>
      </c>
      <c r="N3508" s="73" t="str">
        <f>CONCATENATE(HOUR(Tabela132[[#This Row],[DATA INICIO]]),":",MINUTE(Tabela132[[#This Row],[DATA INICIO]]))</f>
        <v>14:7</v>
      </c>
    </row>
    <row r="3509" spans="1:14" ht="38.25" hidden="1" x14ac:dyDescent="0.25">
      <c r="A3509" s="63" t="s">
        <v>1308</v>
      </c>
      <c r="B3509" s="64" t="s">
        <v>1772</v>
      </c>
      <c r="C3509" s="84"/>
      <c r="D3509" s="66" t="s">
        <v>1167</v>
      </c>
      <c r="E3509" s="67" t="s">
        <v>1167</v>
      </c>
      <c r="F3509" s="68" t="s">
        <v>1167</v>
      </c>
      <c r="G3509" s="126"/>
      <c r="H3509" s="69">
        <v>43110.640972222223</v>
      </c>
      <c r="I3509" s="69">
        <v>43110.660416666666</v>
      </c>
      <c r="J3509" s="64" t="s">
        <v>59</v>
      </c>
      <c r="K3509" s="70">
        <f t="shared" si="182"/>
        <v>1.9444444442342501E-2</v>
      </c>
      <c r="L3509" s="71">
        <f t="shared" si="183"/>
        <v>1.9444444442342501E-2</v>
      </c>
      <c r="M3509" s="72">
        <f>NETWORKDAYS.INTL(DATE(YEAR(H3509),MONTH(I3509),DAY(H3509)),DATE(YEAR(I3509),MONTH(I3509),DAY(I3509)),1,[1]LISTAFERIADOS!$B$2:$B$194)</f>
        <v>1</v>
      </c>
      <c r="N3509" s="73" t="str">
        <f>CONCATENATE(HOUR(Tabela132[[#This Row],[DATA INICIO]]),":",MINUTE(Tabela132[[#This Row],[DATA INICIO]]))</f>
        <v>15:23</v>
      </c>
    </row>
    <row r="3510" spans="1:14" ht="51" hidden="1" x14ac:dyDescent="0.25">
      <c r="A3510" s="63" t="s">
        <v>1308</v>
      </c>
      <c r="B3510" s="64" t="s">
        <v>1772</v>
      </c>
      <c r="C3510" s="84"/>
      <c r="D3510" s="66" t="s">
        <v>1159</v>
      </c>
      <c r="E3510" s="67" t="s">
        <v>1159</v>
      </c>
      <c r="F3510" s="68" t="s">
        <v>1159</v>
      </c>
      <c r="G3510" s="126"/>
      <c r="H3510" s="69">
        <v>43110.660416666666</v>
      </c>
      <c r="I3510" s="69">
        <v>43110.77847222222</v>
      </c>
      <c r="J3510" s="64" t="s">
        <v>46</v>
      </c>
      <c r="K3510" s="70">
        <f t="shared" si="182"/>
        <v>0.11805555555474712</v>
      </c>
      <c r="L3510" s="71">
        <f t="shared" si="183"/>
        <v>0.11805555555474712</v>
      </c>
      <c r="M3510" s="72">
        <f>NETWORKDAYS.INTL(DATE(YEAR(H3510),MONTH(I3510),DAY(H3510)),DATE(YEAR(I3510),MONTH(I3510),DAY(I3510)),1,[1]LISTAFERIADOS!$B$2:$B$194)</f>
        <v>1</v>
      </c>
      <c r="N3510" s="73" t="str">
        <f>CONCATENATE(HOUR(Tabela132[[#This Row],[DATA INICIO]]),":",MINUTE(Tabela132[[#This Row],[DATA INICIO]]))</f>
        <v>15:51</v>
      </c>
    </row>
    <row r="3511" spans="1:14" ht="38.25" hidden="1" x14ac:dyDescent="0.25">
      <c r="A3511" s="63" t="s">
        <v>1308</v>
      </c>
      <c r="B3511" s="64" t="s">
        <v>1772</v>
      </c>
      <c r="C3511" s="84"/>
      <c r="D3511" s="66" t="s">
        <v>1161</v>
      </c>
      <c r="E3511" s="67" t="s">
        <v>1161</v>
      </c>
      <c r="F3511" s="68" t="s">
        <v>1161</v>
      </c>
      <c r="G3511" s="126"/>
      <c r="H3511" s="69">
        <v>43110.77847222222</v>
      </c>
      <c r="I3511" s="69">
        <v>43111.564583333333</v>
      </c>
      <c r="J3511" s="64" t="s">
        <v>49</v>
      </c>
      <c r="K3511" s="70">
        <f t="shared" si="182"/>
        <v>0.78611111111240461</v>
      </c>
      <c r="L3511" s="71">
        <f t="shared" si="183"/>
        <v>0.78611111111240461</v>
      </c>
      <c r="M3511" s="72">
        <f>NETWORKDAYS.INTL(DATE(YEAR(H3511),MONTH(I3511),DAY(H3511)),DATE(YEAR(I3511),MONTH(I3511),DAY(I3511)),1,[1]LISTAFERIADOS!$B$2:$B$194)</f>
        <v>2</v>
      </c>
      <c r="N3511" s="73" t="str">
        <f>CONCATENATE(HOUR(Tabela132[[#This Row],[DATA INICIO]]),":",MINUTE(Tabela132[[#This Row],[DATA INICIO]]))</f>
        <v>18:41</v>
      </c>
    </row>
    <row r="3512" spans="1:14" ht="63.75" hidden="1" x14ac:dyDescent="0.25">
      <c r="A3512" s="63" t="s">
        <v>1308</v>
      </c>
      <c r="B3512" s="64" t="s">
        <v>1772</v>
      </c>
      <c r="C3512" s="84"/>
      <c r="D3512" s="66" t="s">
        <v>1156</v>
      </c>
      <c r="E3512" s="67" t="s">
        <v>1156</v>
      </c>
      <c r="F3512" s="68" t="s">
        <v>1156</v>
      </c>
      <c r="G3512" s="126"/>
      <c r="H3512" s="69">
        <v>43111.564583333333</v>
      </c>
      <c r="I3512" s="69">
        <v>43111.632638888892</v>
      </c>
      <c r="J3512" s="64" t="s">
        <v>1786</v>
      </c>
      <c r="K3512" s="70">
        <f t="shared" si="182"/>
        <v>6.805555555911269E-2</v>
      </c>
      <c r="L3512" s="71">
        <f t="shared" si="183"/>
        <v>6.805555555911269E-2</v>
      </c>
      <c r="M3512" s="72">
        <f>NETWORKDAYS.INTL(DATE(YEAR(H3512),MONTH(I3512),DAY(H3512)),DATE(YEAR(I3512),MONTH(I3512),DAY(I3512)),1,[1]LISTAFERIADOS!$B$2:$B$194)</f>
        <v>1</v>
      </c>
      <c r="N3512" s="73" t="str">
        <f>CONCATENATE(HOUR(Tabela132[[#This Row],[DATA INICIO]]),":",MINUTE(Tabela132[[#This Row],[DATA INICIO]]))</f>
        <v>13:33</v>
      </c>
    </row>
    <row r="3513" spans="1:14" ht="63.75" hidden="1" x14ac:dyDescent="0.25">
      <c r="A3513" s="63" t="s">
        <v>1308</v>
      </c>
      <c r="B3513" s="64" t="s">
        <v>1772</v>
      </c>
      <c r="C3513" s="84"/>
      <c r="D3513" s="66" t="s">
        <v>1161</v>
      </c>
      <c r="E3513" s="67" t="s">
        <v>1161</v>
      </c>
      <c r="F3513" s="68" t="s">
        <v>1161</v>
      </c>
      <c r="G3513" s="126"/>
      <c r="H3513" s="69">
        <v>43111.632638888892</v>
      </c>
      <c r="I3513" s="69">
        <v>43111.753472222219</v>
      </c>
      <c r="J3513" s="64" t="s">
        <v>1787</v>
      </c>
      <c r="K3513" s="70">
        <f t="shared" si="182"/>
        <v>0.1208333333270275</v>
      </c>
      <c r="L3513" s="71">
        <f t="shared" si="183"/>
        <v>0.1208333333270275</v>
      </c>
      <c r="M3513" s="72">
        <f>NETWORKDAYS.INTL(DATE(YEAR(H3513),MONTH(I3513),DAY(H3513)),DATE(YEAR(I3513),MONTH(I3513),DAY(I3513)),1,[1]LISTAFERIADOS!$B$2:$B$194)</f>
        <v>1</v>
      </c>
      <c r="N3513" s="73" t="str">
        <f>CONCATENATE(HOUR(Tabela132[[#This Row],[DATA INICIO]]),":",MINUTE(Tabela132[[#This Row],[DATA INICIO]]))</f>
        <v>15:11</v>
      </c>
    </row>
    <row r="3514" spans="1:14" ht="102" hidden="1" x14ac:dyDescent="0.25">
      <c r="A3514" s="63" t="s">
        <v>1308</v>
      </c>
      <c r="B3514" s="64" t="s">
        <v>1772</v>
      </c>
      <c r="C3514" s="84"/>
      <c r="D3514" s="66" t="s">
        <v>1163</v>
      </c>
      <c r="E3514" s="67" t="s">
        <v>1163</v>
      </c>
      <c r="F3514" s="68" t="s">
        <v>1163</v>
      </c>
      <c r="G3514" s="126"/>
      <c r="H3514" s="69">
        <v>43111.753472222219</v>
      </c>
      <c r="I3514" s="69">
        <v>43122.546527777777</v>
      </c>
      <c r="J3514" s="64" t="s">
        <v>948</v>
      </c>
      <c r="K3514" s="70">
        <f t="shared" si="182"/>
        <v>10.793055555557657</v>
      </c>
      <c r="L3514" s="71">
        <f t="shared" si="183"/>
        <v>10.793055555557657</v>
      </c>
      <c r="M3514" s="72">
        <f>NETWORKDAYS.INTL(DATE(YEAR(H3514),MONTH(I3514),DAY(H3514)),DATE(YEAR(I3514),MONTH(I3514),DAY(I3514)),1,[1]LISTAFERIADOS!$B$2:$B$194)</f>
        <v>8</v>
      </c>
      <c r="N3514" s="73" t="str">
        <f>CONCATENATE(HOUR(Tabela132[[#This Row],[DATA INICIO]]),":",MINUTE(Tabela132[[#This Row],[DATA INICIO]]))</f>
        <v>18:5</v>
      </c>
    </row>
    <row r="3515" spans="1:14" ht="63.75" hidden="1" x14ac:dyDescent="0.25">
      <c r="A3515" s="63" t="s">
        <v>1308</v>
      </c>
      <c r="B3515" s="64" t="s">
        <v>1772</v>
      </c>
      <c r="C3515" s="84"/>
      <c r="D3515" s="66" t="s">
        <v>1164</v>
      </c>
      <c r="E3515" s="67" t="s">
        <v>1164</v>
      </c>
      <c r="F3515" s="68" t="s">
        <v>1164</v>
      </c>
      <c r="G3515" s="126"/>
      <c r="H3515" s="69">
        <v>43122.546527777777</v>
      </c>
      <c r="I3515" s="69">
        <v>43130.734722222223</v>
      </c>
      <c r="J3515" s="64" t="s">
        <v>1788</v>
      </c>
      <c r="K3515" s="70">
        <f t="shared" si="182"/>
        <v>8.1881944444467081</v>
      </c>
      <c r="L3515" s="71">
        <f t="shared" si="183"/>
        <v>8.1881944444467081</v>
      </c>
      <c r="M3515" s="72">
        <f>NETWORKDAYS.INTL(DATE(YEAR(H3515),MONTH(I3515),DAY(H3515)),DATE(YEAR(I3515),MONTH(I3515),DAY(I3515)),1,[1]LISTAFERIADOS!$B$2:$B$194)</f>
        <v>7</v>
      </c>
      <c r="N3515" s="73" t="str">
        <f>CONCATENATE(HOUR(Tabela132[[#This Row],[DATA INICIO]]),":",MINUTE(Tabela132[[#This Row],[DATA INICIO]]))</f>
        <v>13:7</v>
      </c>
    </row>
    <row r="3516" spans="1:14" ht="63.75" hidden="1" x14ac:dyDescent="0.25">
      <c r="A3516" s="63" t="s">
        <v>1308</v>
      </c>
      <c r="B3516" s="64" t="s">
        <v>1772</v>
      </c>
      <c r="C3516" s="84"/>
      <c r="D3516" s="66" t="s">
        <v>1163</v>
      </c>
      <c r="E3516" s="67" t="s">
        <v>1163</v>
      </c>
      <c r="F3516" s="68" t="s">
        <v>1163</v>
      </c>
      <c r="G3516" s="126"/>
      <c r="H3516" s="69">
        <v>43130.734722222223</v>
      </c>
      <c r="I3516" s="69">
        <v>43136.614583333336</v>
      </c>
      <c r="J3516" s="64" t="s">
        <v>1789</v>
      </c>
      <c r="K3516" s="70">
        <f t="shared" si="182"/>
        <v>5.8798611111124046</v>
      </c>
      <c r="L3516" s="71">
        <f t="shared" si="183"/>
        <v>5.8798611111124046</v>
      </c>
      <c r="M3516" s="72">
        <f>NETWORKDAYS.INTL(DATE(YEAR(H3516),MONTH(I3516),DAY(H3516)),DATE(YEAR(I3516),MONTH(I3516),DAY(I3516)),1,[1]LISTAFERIADOS!$B$2:$B$194)</f>
        <v>-20</v>
      </c>
      <c r="N3516" s="73" t="str">
        <f>CONCATENATE(HOUR(Tabela132[[#This Row],[DATA INICIO]]),":",MINUTE(Tabela132[[#This Row],[DATA INICIO]]))</f>
        <v>17:38</v>
      </c>
    </row>
    <row r="3517" spans="1:14" ht="51" hidden="1" x14ac:dyDescent="0.25">
      <c r="A3517" s="63" t="s">
        <v>1308</v>
      </c>
      <c r="B3517" s="64" t="s">
        <v>1772</v>
      </c>
      <c r="C3517" s="84"/>
      <c r="D3517" s="66" t="s">
        <v>1161</v>
      </c>
      <c r="E3517" s="67" t="s">
        <v>1161</v>
      </c>
      <c r="F3517" s="68" t="s">
        <v>1161</v>
      </c>
      <c r="G3517" s="126"/>
      <c r="H3517" s="69">
        <v>43136.614583333336</v>
      </c>
      <c r="I3517" s="69">
        <v>43136.775000000001</v>
      </c>
      <c r="J3517" s="64" t="s">
        <v>434</v>
      </c>
      <c r="K3517" s="70">
        <f t="shared" si="182"/>
        <v>0.16041666666569654</v>
      </c>
      <c r="L3517" s="71">
        <f t="shared" si="183"/>
        <v>0.16041666666569654</v>
      </c>
      <c r="M3517" s="72">
        <f>NETWORKDAYS.INTL(DATE(YEAR(H3517),MONTH(I3517),DAY(H3517)),DATE(YEAR(I3517),MONTH(I3517),DAY(I3517)),1,[1]LISTAFERIADOS!$B$2:$B$194)</f>
        <v>1</v>
      </c>
      <c r="N3517" s="73" t="str">
        <f>CONCATENATE(HOUR(Tabela132[[#This Row],[DATA INICIO]]),":",MINUTE(Tabela132[[#This Row],[DATA INICIO]]))</f>
        <v>14:45</v>
      </c>
    </row>
    <row r="3518" spans="1:14" ht="38.25" hidden="1" x14ac:dyDescent="0.25">
      <c r="A3518" s="63" t="s">
        <v>1308</v>
      </c>
      <c r="B3518" s="64" t="s">
        <v>1772</v>
      </c>
      <c r="C3518" s="84"/>
      <c r="D3518" s="66" t="s">
        <v>1156</v>
      </c>
      <c r="E3518" s="67" t="s">
        <v>1156</v>
      </c>
      <c r="F3518" s="68" t="s">
        <v>1156</v>
      </c>
      <c r="G3518" s="126"/>
      <c r="H3518" s="69">
        <v>43136.775000000001</v>
      </c>
      <c r="I3518" s="69">
        <v>43137.771527777775</v>
      </c>
      <c r="J3518" s="64" t="s">
        <v>1452</v>
      </c>
      <c r="K3518" s="70">
        <f t="shared" si="182"/>
        <v>0.99652777777373558</v>
      </c>
      <c r="L3518" s="71">
        <f t="shared" si="183"/>
        <v>0.99652777777373558</v>
      </c>
      <c r="M3518" s="72">
        <f>NETWORKDAYS.INTL(DATE(YEAR(H3518),MONTH(I3518),DAY(H3518)),DATE(YEAR(I3518),MONTH(I3518),DAY(I3518)),1,[1]LISTAFERIADOS!$B$2:$B$194)</f>
        <v>2</v>
      </c>
      <c r="N3518" s="73" t="str">
        <f>CONCATENATE(HOUR(Tabela132[[#This Row],[DATA INICIO]]),":",MINUTE(Tabela132[[#This Row],[DATA INICIO]]))</f>
        <v>18:36</v>
      </c>
    </row>
    <row r="3519" spans="1:14" ht="38.25" hidden="1" x14ac:dyDescent="0.25">
      <c r="A3519" s="63" t="s">
        <v>1308</v>
      </c>
      <c r="B3519" s="64" t="s">
        <v>1772</v>
      </c>
      <c r="C3519" s="84"/>
      <c r="D3519" s="66" t="s">
        <v>1165</v>
      </c>
      <c r="E3519" s="67" t="s">
        <v>1165</v>
      </c>
      <c r="F3519" s="68" t="s">
        <v>1165</v>
      </c>
      <c r="G3519" s="126"/>
      <c r="H3519" s="69">
        <v>43137.771527777775</v>
      </c>
      <c r="I3519" s="69">
        <v>43145.679861111108</v>
      </c>
      <c r="J3519" s="64" t="s">
        <v>37</v>
      </c>
      <c r="K3519" s="70">
        <f t="shared" si="182"/>
        <v>7.9083333333328483</v>
      </c>
      <c r="L3519" s="71">
        <f t="shared" si="183"/>
        <v>7.9083333333328483</v>
      </c>
      <c r="M3519" s="72">
        <f>NETWORKDAYS.INTL(DATE(YEAR(H3519),MONTH(I3519),DAY(H3519)),DATE(YEAR(I3519),MONTH(I3519),DAY(I3519)),1,[1]LISTAFERIADOS!$B$2:$B$194)</f>
        <v>7</v>
      </c>
      <c r="N3519" s="73" t="str">
        <f>CONCATENATE(HOUR(Tabela132[[#This Row],[DATA INICIO]]),":",MINUTE(Tabela132[[#This Row],[DATA INICIO]]))</f>
        <v>18:31</v>
      </c>
    </row>
    <row r="3520" spans="1:14" ht="51" hidden="1" x14ac:dyDescent="0.25">
      <c r="A3520" s="74" t="s">
        <v>1308</v>
      </c>
      <c r="B3520" s="75" t="s">
        <v>1772</v>
      </c>
      <c r="C3520" s="85"/>
      <c r="D3520" s="48" t="s">
        <v>1166</v>
      </c>
      <c r="E3520" s="77" t="s">
        <v>1166</v>
      </c>
      <c r="F3520" s="78" t="s">
        <v>1166</v>
      </c>
      <c r="G3520" s="127"/>
      <c r="H3520" s="80">
        <v>43145.679861111108</v>
      </c>
      <c r="I3520" s="80" t="s">
        <v>20</v>
      </c>
      <c r="J3520" s="75" t="s">
        <v>1790</v>
      </c>
      <c r="K3520" s="70">
        <f t="shared" si="182"/>
        <v>0</v>
      </c>
      <c r="L3520" s="81">
        <f t="shared" si="183"/>
        <v>0</v>
      </c>
      <c r="M3520" s="82" t="e">
        <f>NETWORKDAYS.INTL(DATE(YEAR(H3520),MONTH(I3520),DAY(H3520)),DATE(YEAR(I3520),MONTH(I3520),DAY(I3520)),1,[1]LISTAFERIADOS!$B$2:$B$194)</f>
        <v>#VALUE!</v>
      </c>
      <c r="N3520" s="83" t="str">
        <f>CONCATENATE(HOUR(Tabela132[[#This Row],[DATA INICIO]]),":",MINUTE(Tabela132[[#This Row],[DATA INICIO]]))</f>
        <v>16:19</v>
      </c>
    </row>
    <row r="3521" spans="1:14" ht="38.25" x14ac:dyDescent="0.25">
      <c r="A3521" s="63" t="s">
        <v>1308</v>
      </c>
      <c r="B3521" s="64" t="s">
        <v>1791</v>
      </c>
      <c r="C3521" s="84"/>
      <c r="D3521" s="66" t="s">
        <v>1671</v>
      </c>
      <c r="E3521" s="67" t="s">
        <v>1671</v>
      </c>
      <c r="F3521" s="12" t="s">
        <v>847</v>
      </c>
      <c r="G3521" s="128"/>
      <c r="H3521" s="69" t="s">
        <v>20</v>
      </c>
      <c r="I3521" s="69">
        <v>43024.65347222222</v>
      </c>
      <c r="J3521" s="64" t="s">
        <v>20</v>
      </c>
      <c r="K3521" s="70">
        <f t="shared" ref="K3521:K3564" si="184">IF(OR(H3521="-",I3521="-"),0,I3521-H3521)</f>
        <v>0</v>
      </c>
      <c r="L3521" s="71">
        <f t="shared" ref="L3521:L3564" si="185">K3521</f>
        <v>0</v>
      </c>
      <c r="M3521" s="72" t="e">
        <f>NETWORKDAYS.INTL(DATE(YEAR(H3521),MONTH(I3521),DAY(H3521)),DATE(YEAR(I3521),MONTH(I3521),DAY(I3521)),1,[1]LISTAFERIADOS!$B$2:$B$194)</f>
        <v>#VALUE!</v>
      </c>
      <c r="N3521" s="73" t="e">
        <f>CONCATENATE(HOUR(Tabela132[[#This Row],[DATA INICIO]]),":",MINUTE(Tabela132[[#This Row],[DATA INICIO]]))</f>
        <v>#VALUE!</v>
      </c>
    </row>
    <row r="3522" spans="1:14" ht="38.25" hidden="1" x14ac:dyDescent="0.25">
      <c r="A3522" s="63" t="s">
        <v>1308</v>
      </c>
      <c r="B3522" s="64" t="s">
        <v>1791</v>
      </c>
      <c r="C3522" s="84"/>
      <c r="D3522" s="66" t="s">
        <v>1210</v>
      </c>
      <c r="E3522" s="67" t="s">
        <v>1210</v>
      </c>
      <c r="F3522" s="12" t="s">
        <v>112</v>
      </c>
      <c r="G3522" s="128"/>
      <c r="H3522" s="69">
        <v>43024.65347222222</v>
      </c>
      <c r="I3522" s="69">
        <v>43024.700694444444</v>
      </c>
      <c r="J3522" s="64" t="s">
        <v>20</v>
      </c>
      <c r="K3522" s="70">
        <f t="shared" si="184"/>
        <v>4.7222222223354038E-2</v>
      </c>
      <c r="L3522" s="71">
        <f t="shared" si="185"/>
        <v>4.7222222223354038E-2</v>
      </c>
      <c r="M3522" s="72">
        <f>NETWORKDAYS.INTL(DATE(YEAR(H3522),MONTH(I3522),DAY(H3522)),DATE(YEAR(I3522),MONTH(I3522),DAY(I3522)),1,[1]LISTAFERIADOS!$B$2:$B$194)</f>
        <v>1</v>
      </c>
      <c r="N3522" s="73" t="str">
        <f>CONCATENATE(HOUR(Tabela132[[#This Row],[DATA INICIO]]),":",MINUTE(Tabela132[[#This Row],[DATA INICIO]]))</f>
        <v>15:41</v>
      </c>
    </row>
    <row r="3523" spans="1:14" ht="38.25" hidden="1" x14ac:dyDescent="0.25">
      <c r="A3523" s="63" t="s">
        <v>1308</v>
      </c>
      <c r="B3523" s="64" t="s">
        <v>1791</v>
      </c>
      <c r="C3523" s="84"/>
      <c r="D3523" s="66" t="s">
        <v>1774</v>
      </c>
      <c r="E3523" s="67" t="s">
        <v>1774</v>
      </c>
      <c r="F3523" s="68" t="s">
        <v>1774</v>
      </c>
      <c r="G3523" s="128"/>
      <c r="H3523" s="69">
        <v>43024.65347222222</v>
      </c>
      <c r="I3523" s="69">
        <v>43024.768055555556</v>
      </c>
      <c r="J3523" s="64" t="s">
        <v>20</v>
      </c>
      <c r="K3523" s="70">
        <f t="shared" si="184"/>
        <v>0.11458333333575865</v>
      </c>
      <c r="L3523" s="71">
        <f t="shared" si="185"/>
        <v>0.11458333333575865</v>
      </c>
      <c r="M3523" s="72">
        <f>NETWORKDAYS.INTL(DATE(YEAR(H3523),MONTH(I3523),DAY(H3523)),DATE(YEAR(I3523),MONTH(I3523),DAY(I3523)),1,[1]LISTAFERIADOS!$B$2:$B$194)</f>
        <v>1</v>
      </c>
      <c r="N3523" s="73" t="str">
        <f>CONCATENATE(HOUR(Tabela132[[#This Row],[DATA INICIO]]),":",MINUTE(Tabela132[[#This Row],[DATA INICIO]]))</f>
        <v>15:41</v>
      </c>
    </row>
    <row r="3524" spans="1:14" ht="38.25" hidden="1" x14ac:dyDescent="0.25">
      <c r="A3524" s="63" t="s">
        <v>1308</v>
      </c>
      <c r="B3524" s="64" t="s">
        <v>1791</v>
      </c>
      <c r="C3524" s="84"/>
      <c r="D3524" s="66" t="s">
        <v>1773</v>
      </c>
      <c r="E3524" s="67" t="s">
        <v>1773</v>
      </c>
      <c r="F3524" s="68" t="s">
        <v>1773</v>
      </c>
      <c r="G3524" s="128"/>
      <c r="H3524" s="69">
        <v>43024.65347222222</v>
      </c>
      <c r="I3524" s="69">
        <v>43031.627083333333</v>
      </c>
      <c r="J3524" s="64" t="s">
        <v>20</v>
      </c>
      <c r="K3524" s="70">
        <f t="shared" si="184"/>
        <v>6.9736111111124046</v>
      </c>
      <c r="L3524" s="71">
        <f t="shared" si="185"/>
        <v>6.9736111111124046</v>
      </c>
      <c r="M3524" s="72">
        <f>NETWORKDAYS.INTL(DATE(YEAR(H3524),MONTH(I3524),DAY(H3524)),DATE(YEAR(I3524),MONTH(I3524),DAY(I3524)),1,[1]LISTAFERIADOS!$B$2:$B$194)</f>
        <v>6</v>
      </c>
      <c r="N3524" s="73" t="str">
        <f>CONCATENATE(HOUR(Tabela132[[#This Row],[DATA INICIO]]),":",MINUTE(Tabela132[[#This Row],[DATA INICIO]]))</f>
        <v>15:41</v>
      </c>
    </row>
    <row r="3525" spans="1:14" ht="38.25" x14ac:dyDescent="0.25">
      <c r="A3525" s="63" t="s">
        <v>1308</v>
      </c>
      <c r="B3525" s="64" t="s">
        <v>1791</v>
      </c>
      <c r="C3525" s="84"/>
      <c r="D3525" s="66" t="s">
        <v>1671</v>
      </c>
      <c r="E3525" s="67" t="s">
        <v>1671</v>
      </c>
      <c r="F3525" s="12" t="s">
        <v>847</v>
      </c>
      <c r="G3525" s="128"/>
      <c r="H3525" s="69">
        <v>43031.627083333333</v>
      </c>
      <c r="I3525" s="69">
        <v>43031.714583333334</v>
      </c>
      <c r="J3525" s="64" t="s">
        <v>79</v>
      </c>
      <c r="K3525" s="70">
        <f t="shared" si="184"/>
        <v>8.7500000001455192E-2</v>
      </c>
      <c r="L3525" s="71">
        <f t="shared" si="185"/>
        <v>8.7500000001455192E-2</v>
      </c>
      <c r="M3525" s="72">
        <f>NETWORKDAYS.INTL(DATE(YEAR(H3525),MONTH(I3525),DAY(H3525)),DATE(YEAR(I3525),MONTH(I3525),DAY(I3525)),1,[1]LISTAFERIADOS!$B$2:$B$194)</f>
        <v>1</v>
      </c>
      <c r="N3525" s="73" t="str">
        <f>CONCATENATE(HOUR(Tabela132[[#This Row],[DATA INICIO]]),":",MINUTE(Tabela132[[#This Row],[DATA INICIO]]))</f>
        <v>15:3</v>
      </c>
    </row>
    <row r="3526" spans="1:14" ht="102" hidden="1" x14ac:dyDescent="0.25">
      <c r="A3526" s="63" t="s">
        <v>1308</v>
      </c>
      <c r="B3526" s="64" t="s">
        <v>1791</v>
      </c>
      <c r="C3526" s="84"/>
      <c r="D3526" s="66" t="s">
        <v>1210</v>
      </c>
      <c r="E3526" s="67" t="s">
        <v>1210</v>
      </c>
      <c r="F3526" s="12" t="s">
        <v>112</v>
      </c>
      <c r="G3526" s="128"/>
      <c r="H3526" s="69">
        <v>43031.714583333334</v>
      </c>
      <c r="I3526" s="69">
        <v>43033.768750000003</v>
      </c>
      <c r="J3526" s="64" t="s">
        <v>1792</v>
      </c>
      <c r="K3526" s="70">
        <f t="shared" si="184"/>
        <v>2.0541666666686069</v>
      </c>
      <c r="L3526" s="71">
        <f t="shared" si="185"/>
        <v>2.0541666666686069</v>
      </c>
      <c r="M3526" s="72">
        <f>NETWORKDAYS.INTL(DATE(YEAR(H3526),MONTH(I3526),DAY(H3526)),DATE(YEAR(I3526),MONTH(I3526),DAY(I3526)),1,[1]LISTAFERIADOS!$B$2:$B$194)</f>
        <v>3</v>
      </c>
      <c r="N3526" s="73" t="str">
        <f>CONCATENATE(HOUR(Tabela132[[#This Row],[DATA INICIO]]),":",MINUTE(Tabela132[[#This Row],[DATA INICIO]]))</f>
        <v>17:9</v>
      </c>
    </row>
    <row r="3527" spans="1:14" ht="38.25" hidden="1" x14ac:dyDescent="0.25">
      <c r="A3527" s="63" t="s">
        <v>1308</v>
      </c>
      <c r="B3527" s="64" t="s">
        <v>1791</v>
      </c>
      <c r="C3527" s="84"/>
      <c r="D3527" s="66" t="s">
        <v>1149</v>
      </c>
      <c r="E3527" s="67" t="s">
        <v>1149</v>
      </c>
      <c r="F3527" s="12" t="s">
        <v>115</v>
      </c>
      <c r="G3527" s="128"/>
      <c r="H3527" s="69">
        <v>43033.768750000003</v>
      </c>
      <c r="I3527" s="69">
        <v>43045.652777777781</v>
      </c>
      <c r="J3527" s="64" t="s">
        <v>1321</v>
      </c>
      <c r="K3527" s="70">
        <f t="shared" si="184"/>
        <v>11.884027777778101</v>
      </c>
      <c r="L3527" s="71">
        <f t="shared" si="185"/>
        <v>11.884027777778101</v>
      </c>
      <c r="M3527" s="72">
        <f>NETWORKDAYS.INTL(DATE(YEAR(H3527),MONTH(I3527),DAY(H3527)),DATE(YEAR(I3527),MONTH(I3527),DAY(I3527)),1,[1]LISTAFERIADOS!$B$2:$B$194)</f>
        <v>-15</v>
      </c>
      <c r="N3527" s="73" t="str">
        <f>CONCATENATE(HOUR(Tabela132[[#This Row],[DATA INICIO]]),":",MINUTE(Tabela132[[#This Row],[DATA INICIO]]))</f>
        <v>18:27</v>
      </c>
    </row>
    <row r="3528" spans="1:14" ht="140.25" hidden="1" x14ac:dyDescent="0.25">
      <c r="A3528" s="63" t="s">
        <v>1308</v>
      </c>
      <c r="B3528" s="64" t="s">
        <v>1791</v>
      </c>
      <c r="C3528" s="84"/>
      <c r="D3528" s="66" t="s">
        <v>1210</v>
      </c>
      <c r="E3528" s="67" t="s">
        <v>1210</v>
      </c>
      <c r="F3528" s="12" t="s">
        <v>112</v>
      </c>
      <c r="G3528" s="128"/>
      <c r="H3528" s="69">
        <v>43045.652777777781</v>
      </c>
      <c r="I3528" s="69">
        <v>43048.375694444447</v>
      </c>
      <c r="J3528" s="64" t="s">
        <v>1793</v>
      </c>
      <c r="K3528" s="70">
        <f t="shared" si="184"/>
        <v>2.7229166666656965</v>
      </c>
      <c r="L3528" s="71">
        <f t="shared" si="185"/>
        <v>2.7229166666656965</v>
      </c>
      <c r="M3528" s="72">
        <f>NETWORKDAYS.INTL(DATE(YEAR(H3528),MONTH(I3528),DAY(H3528)),DATE(YEAR(I3528),MONTH(I3528),DAY(I3528)),1,[1]LISTAFERIADOS!$B$2:$B$194)</f>
        <v>4</v>
      </c>
      <c r="N3528" s="73" t="str">
        <f>CONCATENATE(HOUR(Tabela132[[#This Row],[DATA INICIO]]),":",MINUTE(Tabela132[[#This Row],[DATA INICIO]]))</f>
        <v>15:40</v>
      </c>
    </row>
    <row r="3529" spans="1:14" ht="63.75" x14ac:dyDescent="0.25">
      <c r="A3529" s="63" t="s">
        <v>1308</v>
      </c>
      <c r="B3529" s="64" t="s">
        <v>1791</v>
      </c>
      <c r="C3529" s="84"/>
      <c r="D3529" s="66" t="s">
        <v>1671</v>
      </c>
      <c r="E3529" s="67" t="s">
        <v>1671</v>
      </c>
      <c r="F3529" s="12" t="s">
        <v>847</v>
      </c>
      <c r="G3529" s="128"/>
      <c r="H3529" s="69">
        <v>43048.375694444447</v>
      </c>
      <c r="I3529" s="69">
        <v>43056.753472222219</v>
      </c>
      <c r="J3529" s="64" t="s">
        <v>1794</v>
      </c>
      <c r="K3529" s="70">
        <f t="shared" si="184"/>
        <v>8.3777777777722804</v>
      </c>
      <c r="L3529" s="71">
        <f t="shared" si="185"/>
        <v>8.3777777777722804</v>
      </c>
      <c r="M3529" s="72">
        <f>NETWORKDAYS.INTL(DATE(YEAR(H3529),MONTH(I3529),DAY(H3529)),DATE(YEAR(I3529),MONTH(I3529),DAY(I3529)),1,[1]LISTAFERIADOS!$B$2:$B$194)</f>
        <v>7</v>
      </c>
      <c r="N3529" s="73" t="str">
        <f>CONCATENATE(HOUR(Tabela132[[#This Row],[DATA INICIO]]),":",MINUTE(Tabela132[[#This Row],[DATA INICIO]]))</f>
        <v>9:1</v>
      </c>
    </row>
    <row r="3530" spans="1:14" ht="63.75" hidden="1" x14ac:dyDescent="0.25">
      <c r="A3530" s="63" t="s">
        <v>1308</v>
      </c>
      <c r="B3530" s="64" t="s">
        <v>1791</v>
      </c>
      <c r="C3530" s="84"/>
      <c r="D3530" s="66" t="s">
        <v>1230</v>
      </c>
      <c r="E3530" s="67" t="s">
        <v>1230</v>
      </c>
      <c r="F3530" s="12" t="s">
        <v>112</v>
      </c>
      <c r="G3530" s="128"/>
      <c r="H3530" s="69">
        <v>43056.753472222219</v>
      </c>
      <c r="I3530" s="69">
        <v>43059.619444444441</v>
      </c>
      <c r="J3530" s="64" t="s">
        <v>1795</v>
      </c>
      <c r="K3530" s="70">
        <f t="shared" si="184"/>
        <v>2.8659722222218988</v>
      </c>
      <c r="L3530" s="71">
        <f t="shared" si="185"/>
        <v>2.8659722222218988</v>
      </c>
      <c r="M3530" s="72">
        <f>NETWORKDAYS.INTL(DATE(YEAR(H3530),MONTH(I3530),DAY(H3530)),DATE(YEAR(I3530),MONTH(I3530),DAY(I3530)),1,[1]LISTAFERIADOS!$B$2:$B$194)</f>
        <v>2</v>
      </c>
      <c r="N3530" s="73" t="str">
        <f>CONCATENATE(HOUR(Tabela132[[#This Row],[DATA INICIO]]),":",MINUTE(Tabela132[[#This Row],[DATA INICIO]]))</f>
        <v>18:5</v>
      </c>
    </row>
    <row r="3531" spans="1:14" ht="76.5" hidden="1" x14ac:dyDescent="0.25">
      <c r="A3531" s="63" t="s">
        <v>1308</v>
      </c>
      <c r="B3531" s="64" t="s">
        <v>1791</v>
      </c>
      <c r="C3531" s="84"/>
      <c r="D3531" s="66" t="s">
        <v>1154</v>
      </c>
      <c r="E3531" s="67" t="s">
        <v>1154</v>
      </c>
      <c r="F3531" s="12" t="s">
        <v>115</v>
      </c>
      <c r="G3531" s="128"/>
      <c r="H3531" s="69">
        <v>43059.619444444441</v>
      </c>
      <c r="I3531" s="69">
        <v>43059.792361111111</v>
      </c>
      <c r="J3531" s="64" t="s">
        <v>1796</v>
      </c>
      <c r="K3531" s="70">
        <f t="shared" si="184"/>
        <v>0.17291666667006211</v>
      </c>
      <c r="L3531" s="71">
        <f t="shared" si="185"/>
        <v>0.17291666667006211</v>
      </c>
      <c r="M3531" s="72">
        <f>NETWORKDAYS.INTL(DATE(YEAR(H3531),MONTH(I3531),DAY(H3531)),DATE(YEAR(I3531),MONTH(I3531),DAY(I3531)),1,[1]LISTAFERIADOS!$B$2:$B$194)</f>
        <v>1</v>
      </c>
      <c r="N3531" s="73" t="str">
        <f>CONCATENATE(HOUR(Tabela132[[#This Row],[DATA INICIO]]),":",MINUTE(Tabela132[[#This Row],[DATA INICIO]]))</f>
        <v>14:52</v>
      </c>
    </row>
    <row r="3532" spans="1:14" ht="153" hidden="1" x14ac:dyDescent="0.25">
      <c r="A3532" s="63" t="s">
        <v>1308</v>
      </c>
      <c r="B3532" s="64" t="s">
        <v>1791</v>
      </c>
      <c r="C3532" s="84"/>
      <c r="D3532" s="66" t="s">
        <v>1156</v>
      </c>
      <c r="E3532" s="67" t="s">
        <v>1156</v>
      </c>
      <c r="F3532" s="68" t="s">
        <v>1156</v>
      </c>
      <c r="G3532" s="128"/>
      <c r="H3532" s="69">
        <v>43059.792361111111</v>
      </c>
      <c r="I3532" s="69">
        <v>43061.604861111111</v>
      </c>
      <c r="J3532" s="64" t="s">
        <v>1797</v>
      </c>
      <c r="K3532" s="70">
        <f t="shared" si="184"/>
        <v>1.8125</v>
      </c>
      <c r="L3532" s="71">
        <f t="shared" si="185"/>
        <v>1.8125</v>
      </c>
      <c r="M3532" s="72">
        <f>NETWORKDAYS.INTL(DATE(YEAR(H3532),MONTH(I3532),DAY(H3532)),DATE(YEAR(I3532),MONTH(I3532),DAY(I3532)),1,[1]LISTAFERIADOS!$B$2:$B$194)</f>
        <v>3</v>
      </c>
      <c r="N3532" s="73" t="str">
        <f>CONCATENATE(HOUR(Tabela132[[#This Row],[DATA INICIO]]),":",MINUTE(Tabela132[[#This Row],[DATA INICIO]]))</f>
        <v>19:1</v>
      </c>
    </row>
    <row r="3533" spans="1:14" ht="51" hidden="1" x14ac:dyDescent="0.25">
      <c r="A3533" s="63" t="s">
        <v>1308</v>
      </c>
      <c r="B3533" s="64" t="s">
        <v>1791</v>
      </c>
      <c r="C3533" s="84"/>
      <c r="D3533" s="66" t="s">
        <v>1161</v>
      </c>
      <c r="E3533" s="67" t="s">
        <v>1161</v>
      </c>
      <c r="F3533" s="68" t="s">
        <v>1161</v>
      </c>
      <c r="G3533" s="128"/>
      <c r="H3533" s="69">
        <v>43061.604861111111</v>
      </c>
      <c r="I3533" s="69">
        <v>43063.534722222219</v>
      </c>
      <c r="J3533" s="64" t="s">
        <v>1798</v>
      </c>
      <c r="K3533" s="70">
        <f t="shared" si="184"/>
        <v>1.929861111108039</v>
      </c>
      <c r="L3533" s="71">
        <f t="shared" si="185"/>
        <v>1.929861111108039</v>
      </c>
      <c r="M3533" s="72">
        <f>NETWORKDAYS.INTL(DATE(YEAR(H3533),MONTH(I3533),DAY(H3533)),DATE(YEAR(I3533),MONTH(I3533),DAY(I3533)),1,[1]LISTAFERIADOS!$B$2:$B$194)</f>
        <v>3</v>
      </c>
      <c r="N3533" s="73" t="str">
        <f>CONCATENATE(HOUR(Tabela132[[#This Row],[DATA INICIO]]),":",MINUTE(Tabela132[[#This Row],[DATA INICIO]]))</f>
        <v>14:31</v>
      </c>
    </row>
    <row r="3534" spans="1:14" ht="38.25" hidden="1" x14ac:dyDescent="0.25">
      <c r="A3534" s="63" t="s">
        <v>1308</v>
      </c>
      <c r="B3534" s="64" t="s">
        <v>1791</v>
      </c>
      <c r="C3534" s="84"/>
      <c r="D3534" s="66" t="s">
        <v>1162</v>
      </c>
      <c r="E3534" s="67" t="s">
        <v>1162</v>
      </c>
      <c r="F3534" s="68" t="s">
        <v>1162</v>
      </c>
      <c r="G3534" s="128"/>
      <c r="H3534" s="69">
        <v>43063.534722222219</v>
      </c>
      <c r="I3534" s="69">
        <v>43066.624305555553</v>
      </c>
      <c r="J3534" s="64" t="s">
        <v>20</v>
      </c>
      <c r="K3534" s="70">
        <f t="shared" si="184"/>
        <v>3.0895833333343035</v>
      </c>
      <c r="L3534" s="71">
        <f t="shared" si="185"/>
        <v>3.0895833333343035</v>
      </c>
      <c r="M3534" s="72">
        <f>NETWORKDAYS.INTL(DATE(YEAR(H3534),MONTH(I3534),DAY(H3534)),DATE(YEAR(I3534),MONTH(I3534),DAY(I3534)),1,[1]LISTAFERIADOS!$B$2:$B$194)</f>
        <v>2</v>
      </c>
      <c r="N3534" s="73" t="str">
        <f>CONCATENATE(HOUR(Tabela132[[#This Row],[DATA INICIO]]),":",MINUTE(Tabela132[[#This Row],[DATA INICIO]]))</f>
        <v>12:50</v>
      </c>
    </row>
    <row r="3535" spans="1:14" ht="38.25" hidden="1" x14ac:dyDescent="0.25">
      <c r="A3535" s="63" t="s">
        <v>1308</v>
      </c>
      <c r="B3535" s="64" t="s">
        <v>1791</v>
      </c>
      <c r="C3535" s="84"/>
      <c r="D3535" s="66" t="s">
        <v>1163</v>
      </c>
      <c r="E3535" s="67" t="s">
        <v>1163</v>
      </c>
      <c r="F3535" s="68" t="s">
        <v>1163</v>
      </c>
      <c r="G3535" s="128"/>
      <c r="H3535" s="69">
        <v>43063.534722222219</v>
      </c>
      <c r="I3535" s="69">
        <v>43066.719444444447</v>
      </c>
      <c r="J3535" s="64" t="s">
        <v>20</v>
      </c>
      <c r="K3535" s="70">
        <f t="shared" si="184"/>
        <v>3.1847222222277196</v>
      </c>
      <c r="L3535" s="71">
        <f t="shared" si="185"/>
        <v>3.1847222222277196</v>
      </c>
      <c r="M3535" s="72">
        <f>NETWORKDAYS.INTL(DATE(YEAR(H3535),MONTH(I3535),DAY(H3535)),DATE(YEAR(I3535),MONTH(I3535),DAY(I3535)),1,[1]LISTAFERIADOS!$B$2:$B$194)</f>
        <v>2</v>
      </c>
      <c r="N3535" s="73" t="str">
        <f>CONCATENATE(HOUR(Tabela132[[#This Row],[DATA INICIO]]),":",MINUTE(Tabela132[[#This Row],[DATA INICIO]]))</f>
        <v>12:50</v>
      </c>
    </row>
    <row r="3536" spans="1:14" ht="38.25" hidden="1" x14ac:dyDescent="0.25">
      <c r="A3536" s="63" t="s">
        <v>1308</v>
      </c>
      <c r="B3536" s="64" t="s">
        <v>1791</v>
      </c>
      <c r="C3536" s="84"/>
      <c r="D3536" s="66" t="s">
        <v>1161</v>
      </c>
      <c r="E3536" s="67" t="s">
        <v>1161</v>
      </c>
      <c r="F3536" s="68" t="s">
        <v>1161</v>
      </c>
      <c r="G3536" s="128"/>
      <c r="H3536" s="69">
        <v>43066.719444444447</v>
      </c>
      <c r="I3536" s="69">
        <v>43066.807638888888</v>
      </c>
      <c r="J3536" s="64" t="s">
        <v>1293</v>
      </c>
      <c r="K3536" s="70">
        <f t="shared" si="184"/>
        <v>8.819444444088731E-2</v>
      </c>
      <c r="L3536" s="71">
        <f t="shared" si="185"/>
        <v>8.819444444088731E-2</v>
      </c>
      <c r="M3536" s="72">
        <f>NETWORKDAYS.INTL(DATE(YEAR(H3536),MONTH(I3536),DAY(H3536)),DATE(YEAR(I3536),MONTH(I3536),DAY(I3536)),1,[1]LISTAFERIADOS!$B$2:$B$194)</f>
        <v>1</v>
      </c>
      <c r="N3536" s="73" t="str">
        <f>CONCATENATE(HOUR(Tabela132[[#This Row],[DATA INICIO]]),":",MINUTE(Tabela132[[#This Row],[DATA INICIO]]))</f>
        <v>17:16</v>
      </c>
    </row>
    <row r="3537" spans="1:14" ht="38.25" hidden="1" x14ac:dyDescent="0.25">
      <c r="A3537" s="63" t="s">
        <v>1308</v>
      </c>
      <c r="B3537" s="64" t="s">
        <v>1791</v>
      </c>
      <c r="C3537" s="84"/>
      <c r="D3537" s="66" t="s">
        <v>1162</v>
      </c>
      <c r="E3537" s="67" t="s">
        <v>1162</v>
      </c>
      <c r="F3537" s="68" t="s">
        <v>1162</v>
      </c>
      <c r="G3537" s="128"/>
      <c r="H3537" s="69">
        <v>43066.807638888888</v>
      </c>
      <c r="I3537" s="69">
        <v>43067.732638888891</v>
      </c>
      <c r="J3537" s="64" t="s">
        <v>20</v>
      </c>
      <c r="K3537" s="70">
        <f t="shared" si="184"/>
        <v>0.92500000000291038</v>
      </c>
      <c r="L3537" s="71">
        <f t="shared" si="185"/>
        <v>0.92500000000291038</v>
      </c>
      <c r="M3537" s="72">
        <f>NETWORKDAYS.INTL(DATE(YEAR(H3537),MONTH(I3537),DAY(H3537)),DATE(YEAR(I3537),MONTH(I3537),DAY(I3537)),1,[1]LISTAFERIADOS!$B$2:$B$194)</f>
        <v>2</v>
      </c>
      <c r="N3537" s="73" t="str">
        <f>CONCATENATE(HOUR(Tabela132[[#This Row],[DATA INICIO]]),":",MINUTE(Tabela132[[#This Row],[DATA INICIO]]))</f>
        <v>19:23</v>
      </c>
    </row>
    <row r="3538" spans="1:14" ht="38.25" hidden="1" x14ac:dyDescent="0.25">
      <c r="A3538" s="63" t="s">
        <v>1308</v>
      </c>
      <c r="B3538" s="64" t="s">
        <v>1791</v>
      </c>
      <c r="C3538" s="84"/>
      <c r="D3538" s="66" t="s">
        <v>1163</v>
      </c>
      <c r="E3538" s="67" t="s">
        <v>1163</v>
      </c>
      <c r="F3538" s="68" t="s">
        <v>1163</v>
      </c>
      <c r="G3538" s="128"/>
      <c r="H3538" s="69">
        <v>43066.807638888888</v>
      </c>
      <c r="I3538" s="69">
        <v>43068.662499999999</v>
      </c>
      <c r="J3538" s="64" t="s">
        <v>20</v>
      </c>
      <c r="K3538" s="70">
        <f t="shared" si="184"/>
        <v>1.8548611111109494</v>
      </c>
      <c r="L3538" s="71">
        <f t="shared" si="185"/>
        <v>1.8548611111109494</v>
      </c>
      <c r="M3538" s="72">
        <f>NETWORKDAYS.INTL(DATE(YEAR(H3538),MONTH(I3538),DAY(H3538)),DATE(YEAR(I3538),MONTH(I3538),DAY(I3538)),1,[1]LISTAFERIADOS!$B$2:$B$194)</f>
        <v>3</v>
      </c>
      <c r="N3538" s="73" t="str">
        <f>CONCATENATE(HOUR(Tabela132[[#This Row],[DATA INICIO]]),":",MINUTE(Tabela132[[#This Row],[DATA INICIO]]))</f>
        <v>19:23</v>
      </c>
    </row>
    <row r="3539" spans="1:14" ht="38.25" hidden="1" x14ac:dyDescent="0.25">
      <c r="A3539" s="63" t="s">
        <v>1308</v>
      </c>
      <c r="B3539" s="64" t="s">
        <v>1791</v>
      </c>
      <c r="C3539" s="84"/>
      <c r="D3539" s="66" t="s">
        <v>1161</v>
      </c>
      <c r="E3539" s="67" t="s">
        <v>1161</v>
      </c>
      <c r="F3539" s="68" t="s">
        <v>1161</v>
      </c>
      <c r="G3539" s="128"/>
      <c r="H3539" s="69">
        <v>43068.662499999999</v>
      </c>
      <c r="I3539" s="69">
        <v>43076.73541666667</v>
      </c>
      <c r="J3539" s="64" t="s">
        <v>79</v>
      </c>
      <c r="K3539" s="70">
        <f t="shared" si="184"/>
        <v>8.0729166666715173</v>
      </c>
      <c r="L3539" s="71">
        <f t="shared" si="185"/>
        <v>8.0729166666715173</v>
      </c>
      <c r="M3539" s="72">
        <f>NETWORKDAYS.INTL(DATE(YEAR(H3539),MONTH(I3539),DAY(H3539)),DATE(YEAR(I3539),MONTH(I3539),DAY(I3539)),1,[1]LISTAFERIADOS!$B$2:$B$194)</f>
        <v>-17</v>
      </c>
      <c r="N3539" s="73" t="str">
        <f>CONCATENATE(HOUR(Tabela132[[#This Row],[DATA INICIO]]),":",MINUTE(Tabela132[[#This Row],[DATA INICIO]]))</f>
        <v>15:54</v>
      </c>
    </row>
    <row r="3540" spans="1:14" ht="76.5" hidden="1" x14ac:dyDescent="0.25">
      <c r="A3540" s="63" t="s">
        <v>1308</v>
      </c>
      <c r="B3540" s="64" t="s">
        <v>1791</v>
      </c>
      <c r="C3540" s="84"/>
      <c r="D3540" s="66" t="s">
        <v>1157</v>
      </c>
      <c r="E3540" s="67" t="s">
        <v>1157</v>
      </c>
      <c r="F3540" s="68" t="s">
        <v>1157</v>
      </c>
      <c r="G3540" s="128"/>
      <c r="H3540" s="69">
        <v>43076.73541666667</v>
      </c>
      <c r="I3540" s="69">
        <v>43076.788194444445</v>
      </c>
      <c r="J3540" s="64" t="s">
        <v>40</v>
      </c>
      <c r="K3540" s="70">
        <f t="shared" si="184"/>
        <v>5.2777777775190771E-2</v>
      </c>
      <c r="L3540" s="71">
        <f t="shared" si="185"/>
        <v>5.2777777775190771E-2</v>
      </c>
      <c r="M3540" s="72">
        <f>NETWORKDAYS.INTL(DATE(YEAR(H3540),MONTH(I3540),DAY(H3540)),DATE(YEAR(I3540),MONTH(I3540),DAY(I3540)),1,[1]LISTAFERIADOS!$B$2:$B$194)</f>
        <v>1</v>
      </c>
      <c r="N3540" s="73" t="str">
        <f>CONCATENATE(HOUR(Tabela132[[#This Row],[DATA INICIO]]),":",MINUTE(Tabela132[[#This Row],[DATA INICIO]]))</f>
        <v>17:39</v>
      </c>
    </row>
    <row r="3541" spans="1:14" ht="38.25" x14ac:dyDescent="0.25">
      <c r="A3541" s="63" t="s">
        <v>1308</v>
      </c>
      <c r="B3541" s="64" t="s">
        <v>1791</v>
      </c>
      <c r="C3541" s="84"/>
      <c r="D3541" s="66" t="s">
        <v>1686</v>
      </c>
      <c r="E3541" s="67" t="s">
        <v>1686</v>
      </c>
      <c r="F3541" s="12" t="s">
        <v>847</v>
      </c>
      <c r="G3541" s="128"/>
      <c r="H3541" s="69">
        <v>43076.788194444445</v>
      </c>
      <c r="I3541" s="69">
        <v>43080.791666666664</v>
      </c>
      <c r="J3541" s="64" t="s">
        <v>59</v>
      </c>
      <c r="K3541" s="70">
        <f t="shared" si="184"/>
        <v>4.0034722222189885</v>
      </c>
      <c r="L3541" s="71">
        <f t="shared" si="185"/>
        <v>4.0034722222189885</v>
      </c>
      <c r="M3541" s="72">
        <f>NETWORKDAYS.INTL(DATE(YEAR(H3541),MONTH(I3541),DAY(H3541)),DATE(YEAR(I3541),MONTH(I3541),DAY(I3541)),1,[1]LISTAFERIADOS!$B$2:$B$194)</f>
        <v>3</v>
      </c>
      <c r="N3541" s="73" t="str">
        <f>CONCATENATE(HOUR(Tabela132[[#This Row],[DATA INICIO]]),":",MINUTE(Tabela132[[#This Row],[DATA INICIO]]))</f>
        <v>18:55</v>
      </c>
    </row>
    <row r="3542" spans="1:14" ht="38.25" hidden="1" x14ac:dyDescent="0.25">
      <c r="A3542" s="63" t="s">
        <v>1308</v>
      </c>
      <c r="B3542" s="64" t="s">
        <v>1791</v>
      </c>
      <c r="C3542" s="84"/>
      <c r="D3542" s="66" t="s">
        <v>1157</v>
      </c>
      <c r="E3542" s="67" t="s">
        <v>1157</v>
      </c>
      <c r="F3542" s="68" t="s">
        <v>1157</v>
      </c>
      <c r="G3542" s="128"/>
      <c r="H3542" s="69">
        <v>43080.791666666664</v>
      </c>
      <c r="I3542" s="69">
        <v>43081.807638888888</v>
      </c>
      <c r="J3542" s="64" t="s">
        <v>1799</v>
      </c>
      <c r="K3542" s="70">
        <f t="shared" si="184"/>
        <v>1.015972222223354</v>
      </c>
      <c r="L3542" s="71">
        <f t="shared" si="185"/>
        <v>1.015972222223354</v>
      </c>
      <c r="M3542" s="72">
        <f>NETWORKDAYS.INTL(DATE(YEAR(H3542),MONTH(I3542),DAY(H3542)),DATE(YEAR(I3542),MONTH(I3542),DAY(I3542)),1,[1]LISTAFERIADOS!$B$2:$B$194)</f>
        <v>2</v>
      </c>
      <c r="N3542" s="73" t="str">
        <f>CONCATENATE(HOUR(Tabela132[[#This Row],[DATA INICIO]]),":",MINUTE(Tabela132[[#This Row],[DATA INICIO]]))</f>
        <v>19:0</v>
      </c>
    </row>
    <row r="3543" spans="1:14" ht="63.75" hidden="1" x14ac:dyDescent="0.25">
      <c r="A3543" s="63" t="s">
        <v>1308</v>
      </c>
      <c r="B3543" s="64" t="s">
        <v>1791</v>
      </c>
      <c r="C3543" s="84"/>
      <c r="D3543" s="66" t="s">
        <v>1167</v>
      </c>
      <c r="E3543" s="67" t="s">
        <v>1167</v>
      </c>
      <c r="F3543" s="68" t="s">
        <v>1167</v>
      </c>
      <c r="G3543" s="128"/>
      <c r="H3543" s="69">
        <v>43081.807638888888</v>
      </c>
      <c r="I3543" s="69">
        <v>43082.527083333334</v>
      </c>
      <c r="J3543" s="64" t="s">
        <v>158</v>
      </c>
      <c r="K3543" s="70">
        <f t="shared" si="184"/>
        <v>0.71944444444670808</v>
      </c>
      <c r="L3543" s="71">
        <f t="shared" si="185"/>
        <v>0.71944444444670808</v>
      </c>
      <c r="M3543" s="72">
        <f>NETWORKDAYS.INTL(DATE(YEAR(H3543),MONTH(I3543),DAY(H3543)),DATE(YEAR(I3543),MONTH(I3543),DAY(I3543)),1,[1]LISTAFERIADOS!$B$2:$B$194)</f>
        <v>2</v>
      </c>
      <c r="N3543" s="73" t="str">
        <f>CONCATENATE(HOUR(Tabela132[[#This Row],[DATA INICIO]]),":",MINUTE(Tabela132[[#This Row],[DATA INICIO]]))</f>
        <v>19:23</v>
      </c>
    </row>
    <row r="3544" spans="1:14" ht="51" hidden="1" x14ac:dyDescent="0.25">
      <c r="A3544" s="63" t="s">
        <v>1308</v>
      </c>
      <c r="B3544" s="64" t="s">
        <v>1791</v>
      </c>
      <c r="C3544" s="84"/>
      <c r="D3544" s="66" t="s">
        <v>1159</v>
      </c>
      <c r="E3544" s="67" t="s">
        <v>1159</v>
      </c>
      <c r="F3544" s="68" t="s">
        <v>1159</v>
      </c>
      <c r="G3544" s="128"/>
      <c r="H3544" s="69">
        <v>43082.527083333334</v>
      </c>
      <c r="I3544" s="69">
        <v>43082.67291666667</v>
      </c>
      <c r="J3544" s="64" t="s">
        <v>46</v>
      </c>
      <c r="K3544" s="70">
        <f t="shared" si="184"/>
        <v>0.14583333333575865</v>
      </c>
      <c r="L3544" s="71">
        <f t="shared" si="185"/>
        <v>0.14583333333575865</v>
      </c>
      <c r="M3544" s="72">
        <f>NETWORKDAYS.INTL(DATE(YEAR(H3544),MONTH(I3544),DAY(H3544)),DATE(YEAR(I3544),MONTH(I3544),DAY(I3544)),1,[1]LISTAFERIADOS!$B$2:$B$194)</f>
        <v>1</v>
      </c>
      <c r="N3544" s="73" t="str">
        <f>CONCATENATE(HOUR(Tabela132[[#This Row],[DATA INICIO]]),":",MINUTE(Tabela132[[#This Row],[DATA INICIO]]))</f>
        <v>12:39</v>
      </c>
    </row>
    <row r="3545" spans="1:14" ht="38.25" hidden="1" x14ac:dyDescent="0.25">
      <c r="A3545" s="63" t="s">
        <v>1308</v>
      </c>
      <c r="B3545" s="64" t="s">
        <v>1791</v>
      </c>
      <c r="C3545" s="84"/>
      <c r="D3545" s="66" t="s">
        <v>1156</v>
      </c>
      <c r="E3545" s="67" t="s">
        <v>1156</v>
      </c>
      <c r="F3545" s="68" t="s">
        <v>1156</v>
      </c>
      <c r="G3545" s="128"/>
      <c r="H3545" s="69">
        <v>43082.67291666667</v>
      </c>
      <c r="I3545" s="69">
        <v>43082.827777777777</v>
      </c>
      <c r="J3545" s="64" t="s">
        <v>49</v>
      </c>
      <c r="K3545" s="70">
        <f t="shared" si="184"/>
        <v>0.15486111110658385</v>
      </c>
      <c r="L3545" s="71">
        <f t="shared" si="185"/>
        <v>0.15486111110658385</v>
      </c>
      <c r="M3545" s="72">
        <f>NETWORKDAYS.INTL(DATE(YEAR(H3545),MONTH(I3545),DAY(H3545)),DATE(YEAR(I3545),MONTH(I3545),DAY(I3545)),1,[1]LISTAFERIADOS!$B$2:$B$194)</f>
        <v>1</v>
      </c>
      <c r="N3545" s="73" t="str">
        <f>CONCATENATE(HOUR(Tabela132[[#This Row],[DATA INICIO]]),":",MINUTE(Tabela132[[#This Row],[DATA INICIO]]))</f>
        <v>16:9</v>
      </c>
    </row>
    <row r="3546" spans="1:14" ht="102" hidden="1" x14ac:dyDescent="0.25">
      <c r="A3546" s="63" t="s">
        <v>1308</v>
      </c>
      <c r="B3546" s="64" t="s">
        <v>1791</v>
      </c>
      <c r="C3546" s="84"/>
      <c r="D3546" s="66" t="s">
        <v>1161</v>
      </c>
      <c r="E3546" s="67" t="s">
        <v>1161</v>
      </c>
      <c r="F3546" s="68" t="s">
        <v>1161</v>
      </c>
      <c r="G3546" s="128"/>
      <c r="H3546" s="69">
        <v>43082.827777777777</v>
      </c>
      <c r="I3546" s="69">
        <v>43083.751388888886</v>
      </c>
      <c r="J3546" s="64" t="s">
        <v>1800</v>
      </c>
      <c r="K3546" s="70">
        <f t="shared" si="184"/>
        <v>0.92361111110949423</v>
      </c>
      <c r="L3546" s="71">
        <f t="shared" si="185"/>
        <v>0.92361111110949423</v>
      </c>
      <c r="M3546" s="72">
        <f>NETWORKDAYS.INTL(DATE(YEAR(H3546),MONTH(I3546),DAY(H3546)),DATE(YEAR(I3546),MONTH(I3546),DAY(I3546)),1,[1]LISTAFERIADOS!$B$2:$B$194)</f>
        <v>2</v>
      </c>
      <c r="N3546" s="73" t="str">
        <f>CONCATENATE(HOUR(Tabela132[[#This Row],[DATA INICIO]]),":",MINUTE(Tabela132[[#This Row],[DATA INICIO]]))</f>
        <v>19:52</v>
      </c>
    </row>
    <row r="3547" spans="1:14" ht="63.75" hidden="1" x14ac:dyDescent="0.25">
      <c r="A3547" s="63" t="s">
        <v>1308</v>
      </c>
      <c r="B3547" s="64" t="s">
        <v>1791</v>
      </c>
      <c r="C3547" s="84"/>
      <c r="D3547" s="66" t="s">
        <v>1162</v>
      </c>
      <c r="E3547" s="67" t="s">
        <v>1162</v>
      </c>
      <c r="F3547" s="68" t="s">
        <v>1162</v>
      </c>
      <c r="G3547" s="128"/>
      <c r="H3547" s="69">
        <v>43083.751388888886</v>
      </c>
      <c r="I3547" s="69">
        <v>43084.578472222223</v>
      </c>
      <c r="J3547" s="64" t="s">
        <v>1754</v>
      </c>
      <c r="K3547" s="70">
        <f t="shared" si="184"/>
        <v>0.82708333333721384</v>
      </c>
      <c r="L3547" s="71">
        <f t="shared" si="185"/>
        <v>0.82708333333721384</v>
      </c>
      <c r="M3547" s="72">
        <f>NETWORKDAYS.INTL(DATE(YEAR(H3547),MONTH(I3547),DAY(H3547)),DATE(YEAR(I3547),MONTH(I3547),DAY(I3547)),1,[1]LISTAFERIADOS!$B$2:$B$194)</f>
        <v>2</v>
      </c>
      <c r="N3547" s="73" t="str">
        <f>CONCATENATE(HOUR(Tabela132[[#This Row],[DATA INICIO]]),":",MINUTE(Tabela132[[#This Row],[DATA INICIO]]))</f>
        <v>18:2</v>
      </c>
    </row>
    <row r="3548" spans="1:14" ht="102" hidden="1" x14ac:dyDescent="0.25">
      <c r="A3548" s="63" t="s">
        <v>1308</v>
      </c>
      <c r="B3548" s="64" t="s">
        <v>1791</v>
      </c>
      <c r="C3548" s="84"/>
      <c r="D3548" s="66" t="s">
        <v>1161</v>
      </c>
      <c r="E3548" s="67" t="s">
        <v>1161</v>
      </c>
      <c r="F3548" s="68" t="s">
        <v>1161</v>
      </c>
      <c r="G3548" s="128"/>
      <c r="H3548" s="69">
        <v>43084.578472222223</v>
      </c>
      <c r="I3548" s="69">
        <v>43108.790277777778</v>
      </c>
      <c r="J3548" s="64" t="s">
        <v>1801</v>
      </c>
      <c r="K3548" s="70">
        <f t="shared" si="184"/>
        <v>24.211805555554747</v>
      </c>
      <c r="L3548" s="71">
        <f t="shared" si="185"/>
        <v>24.211805555554747</v>
      </c>
      <c r="M3548" s="72">
        <f>NETWORKDAYS.INTL(DATE(YEAR(H3548),MONTH(I3548),DAY(H3548)),DATE(YEAR(I3548),MONTH(I3548),DAY(I3548)),1,[1]LISTAFERIADOS!$B$2:$B$194)</f>
        <v>244</v>
      </c>
      <c r="N3548" s="73" t="str">
        <f>CONCATENATE(HOUR(Tabela132[[#This Row],[DATA INICIO]]),":",MINUTE(Tabela132[[#This Row],[DATA INICIO]]))</f>
        <v>13:53</v>
      </c>
    </row>
    <row r="3549" spans="1:14" ht="51" hidden="1" x14ac:dyDescent="0.25">
      <c r="A3549" s="63" t="s">
        <v>1308</v>
      </c>
      <c r="B3549" s="64" t="s">
        <v>1791</v>
      </c>
      <c r="C3549" s="84"/>
      <c r="D3549" s="66" t="s">
        <v>1162</v>
      </c>
      <c r="E3549" s="67" t="s">
        <v>1162</v>
      </c>
      <c r="F3549" s="68" t="s">
        <v>1162</v>
      </c>
      <c r="G3549" s="128"/>
      <c r="H3549" s="69">
        <v>43108.790277777778</v>
      </c>
      <c r="I3549" s="69">
        <v>43109.703472222223</v>
      </c>
      <c r="J3549" s="64" t="s">
        <v>1802</v>
      </c>
      <c r="K3549" s="70">
        <f t="shared" si="184"/>
        <v>0.91319444444525288</v>
      </c>
      <c r="L3549" s="71">
        <f t="shared" si="185"/>
        <v>0.91319444444525288</v>
      </c>
      <c r="M3549" s="72">
        <f>NETWORKDAYS.INTL(DATE(YEAR(H3549),MONTH(I3549),DAY(H3549)),DATE(YEAR(I3549),MONTH(I3549),DAY(I3549)),1,[1]LISTAFERIADOS!$B$2:$B$194)</f>
        <v>2</v>
      </c>
      <c r="N3549" s="73" t="str">
        <f>CONCATENATE(HOUR(Tabela132[[#This Row],[DATA INICIO]]),":",MINUTE(Tabela132[[#This Row],[DATA INICIO]]))</f>
        <v>18:58</v>
      </c>
    </row>
    <row r="3550" spans="1:14" ht="114.75" hidden="1" x14ac:dyDescent="0.25">
      <c r="A3550" s="63" t="s">
        <v>1308</v>
      </c>
      <c r="B3550" s="64" t="s">
        <v>1791</v>
      </c>
      <c r="C3550" s="84"/>
      <c r="D3550" s="66" t="s">
        <v>1157</v>
      </c>
      <c r="E3550" s="67" t="s">
        <v>1157</v>
      </c>
      <c r="F3550" s="68" t="s">
        <v>1157</v>
      </c>
      <c r="G3550" s="128"/>
      <c r="H3550" s="69">
        <v>43109.703472222223</v>
      </c>
      <c r="I3550" s="69">
        <v>43109.78402777778</v>
      </c>
      <c r="J3550" s="64" t="s">
        <v>1803</v>
      </c>
      <c r="K3550" s="70">
        <f t="shared" si="184"/>
        <v>8.0555555556202307E-2</v>
      </c>
      <c r="L3550" s="71">
        <f t="shared" si="185"/>
        <v>8.0555555556202307E-2</v>
      </c>
      <c r="M3550" s="72">
        <f>NETWORKDAYS.INTL(DATE(YEAR(H3550),MONTH(I3550),DAY(H3550)),DATE(YEAR(I3550),MONTH(I3550),DAY(I3550)),1,[1]LISTAFERIADOS!$B$2:$B$194)</f>
        <v>1</v>
      </c>
      <c r="N3550" s="73" t="str">
        <f>CONCATENATE(HOUR(Tabela132[[#This Row],[DATA INICIO]]),":",MINUTE(Tabela132[[#This Row],[DATA INICIO]]))</f>
        <v>16:53</v>
      </c>
    </row>
    <row r="3551" spans="1:14" ht="140.25" x14ac:dyDescent="0.25">
      <c r="A3551" s="63" t="s">
        <v>1308</v>
      </c>
      <c r="B3551" s="64" t="s">
        <v>1791</v>
      </c>
      <c r="C3551" s="84"/>
      <c r="D3551" s="66" t="s">
        <v>1686</v>
      </c>
      <c r="E3551" s="67" t="s">
        <v>1686</v>
      </c>
      <c r="F3551" s="12" t="s">
        <v>847</v>
      </c>
      <c r="G3551" s="128"/>
      <c r="H3551" s="69">
        <v>43109.78402777778</v>
      </c>
      <c r="I3551" s="69">
        <v>43110.620138888888</v>
      </c>
      <c r="J3551" s="64" t="s">
        <v>1804</v>
      </c>
      <c r="K3551" s="70">
        <f t="shared" si="184"/>
        <v>0.83611111110803904</v>
      </c>
      <c r="L3551" s="71">
        <f t="shared" si="185"/>
        <v>0.83611111110803904</v>
      </c>
      <c r="M3551" s="72">
        <f>NETWORKDAYS.INTL(DATE(YEAR(H3551),MONTH(I3551),DAY(H3551)),DATE(YEAR(I3551),MONTH(I3551),DAY(I3551)),1,[1]LISTAFERIADOS!$B$2:$B$194)</f>
        <v>2</v>
      </c>
      <c r="N3551" s="73" t="str">
        <f>CONCATENATE(HOUR(Tabela132[[#This Row],[DATA INICIO]]),":",MINUTE(Tabela132[[#This Row],[DATA INICIO]]))</f>
        <v>18:49</v>
      </c>
    </row>
    <row r="3552" spans="1:14" ht="38.25" hidden="1" x14ac:dyDescent="0.25">
      <c r="A3552" s="63" t="s">
        <v>1308</v>
      </c>
      <c r="B3552" s="64" t="s">
        <v>1791</v>
      </c>
      <c r="C3552" s="84"/>
      <c r="D3552" s="66" t="s">
        <v>1157</v>
      </c>
      <c r="E3552" s="67" t="s">
        <v>1157</v>
      </c>
      <c r="F3552" s="68" t="s">
        <v>1157</v>
      </c>
      <c r="G3552" s="128"/>
      <c r="H3552" s="69">
        <v>43110.620138888888</v>
      </c>
      <c r="I3552" s="69">
        <v>43110.67083333333</v>
      </c>
      <c r="J3552" s="64" t="s">
        <v>98</v>
      </c>
      <c r="K3552" s="70">
        <f t="shared" si="184"/>
        <v>5.0694444442342501E-2</v>
      </c>
      <c r="L3552" s="71">
        <f t="shared" si="185"/>
        <v>5.0694444442342501E-2</v>
      </c>
      <c r="M3552" s="72">
        <f>NETWORKDAYS.INTL(DATE(YEAR(H3552),MONTH(I3552),DAY(H3552)),DATE(YEAR(I3552),MONTH(I3552),DAY(I3552)),1,[1]LISTAFERIADOS!$B$2:$B$194)</f>
        <v>1</v>
      </c>
      <c r="N3552" s="73" t="str">
        <f>CONCATENATE(HOUR(Tabela132[[#This Row],[DATA INICIO]]),":",MINUTE(Tabela132[[#This Row],[DATA INICIO]]))</f>
        <v>14:53</v>
      </c>
    </row>
    <row r="3553" spans="1:14" ht="38.25" hidden="1" x14ac:dyDescent="0.25">
      <c r="A3553" s="63" t="s">
        <v>1308</v>
      </c>
      <c r="B3553" s="64" t="s">
        <v>1791</v>
      </c>
      <c r="C3553" s="84"/>
      <c r="D3553" s="66" t="s">
        <v>1167</v>
      </c>
      <c r="E3553" s="67" t="s">
        <v>1167</v>
      </c>
      <c r="F3553" s="68" t="s">
        <v>1167</v>
      </c>
      <c r="G3553" s="128"/>
      <c r="H3553" s="69">
        <v>43110.67083333333</v>
      </c>
      <c r="I3553" s="69">
        <v>43110.765277777777</v>
      </c>
      <c r="J3553" s="64" t="s">
        <v>489</v>
      </c>
      <c r="K3553" s="70">
        <f t="shared" si="184"/>
        <v>9.4444444446708076E-2</v>
      </c>
      <c r="L3553" s="71">
        <f t="shared" si="185"/>
        <v>9.4444444446708076E-2</v>
      </c>
      <c r="M3553" s="72">
        <f>NETWORKDAYS.INTL(DATE(YEAR(H3553),MONTH(I3553),DAY(H3553)),DATE(YEAR(I3553),MONTH(I3553),DAY(I3553)),1,[1]LISTAFERIADOS!$B$2:$B$194)</f>
        <v>1</v>
      </c>
      <c r="N3553" s="73" t="str">
        <f>CONCATENATE(HOUR(Tabela132[[#This Row],[DATA INICIO]]),":",MINUTE(Tabela132[[#This Row],[DATA INICIO]]))</f>
        <v>16:6</v>
      </c>
    </row>
    <row r="3554" spans="1:14" ht="51" hidden="1" x14ac:dyDescent="0.25">
      <c r="A3554" s="63" t="s">
        <v>1308</v>
      </c>
      <c r="B3554" s="64" t="s">
        <v>1791</v>
      </c>
      <c r="C3554" s="84"/>
      <c r="D3554" s="66" t="s">
        <v>1159</v>
      </c>
      <c r="E3554" s="67" t="s">
        <v>1159</v>
      </c>
      <c r="F3554" s="68" t="s">
        <v>1159</v>
      </c>
      <c r="G3554" s="128"/>
      <c r="H3554" s="69">
        <v>43110.765277777777</v>
      </c>
      <c r="I3554" s="69">
        <v>43110.781944444447</v>
      </c>
      <c r="J3554" s="64" t="s">
        <v>46</v>
      </c>
      <c r="K3554" s="70">
        <f t="shared" si="184"/>
        <v>1.6666666670062114E-2</v>
      </c>
      <c r="L3554" s="71">
        <f t="shared" si="185"/>
        <v>1.6666666670062114E-2</v>
      </c>
      <c r="M3554" s="72">
        <f>NETWORKDAYS.INTL(DATE(YEAR(H3554),MONTH(I3554),DAY(H3554)),DATE(YEAR(I3554),MONTH(I3554),DAY(I3554)),1,[1]LISTAFERIADOS!$B$2:$B$194)</f>
        <v>1</v>
      </c>
      <c r="N3554" s="73" t="str">
        <f>CONCATENATE(HOUR(Tabela132[[#This Row],[DATA INICIO]]),":",MINUTE(Tabela132[[#This Row],[DATA INICIO]]))</f>
        <v>18:22</v>
      </c>
    </row>
    <row r="3555" spans="1:14" ht="38.25" hidden="1" x14ac:dyDescent="0.25">
      <c r="A3555" s="63" t="s">
        <v>1308</v>
      </c>
      <c r="B3555" s="64" t="s">
        <v>1791</v>
      </c>
      <c r="C3555" s="84"/>
      <c r="D3555" s="66" t="s">
        <v>1161</v>
      </c>
      <c r="E3555" s="67" t="s">
        <v>1161</v>
      </c>
      <c r="F3555" s="68" t="s">
        <v>1161</v>
      </c>
      <c r="G3555" s="128"/>
      <c r="H3555" s="69">
        <v>43110.781944444447</v>
      </c>
      <c r="I3555" s="69">
        <v>43111.5625</v>
      </c>
      <c r="J3555" s="64" t="s">
        <v>49</v>
      </c>
      <c r="K3555" s="70">
        <f t="shared" si="184"/>
        <v>0.78055555555329192</v>
      </c>
      <c r="L3555" s="71">
        <f t="shared" si="185"/>
        <v>0.78055555555329192</v>
      </c>
      <c r="M3555" s="72">
        <f>NETWORKDAYS.INTL(DATE(YEAR(H3555),MONTH(I3555),DAY(H3555)),DATE(YEAR(I3555),MONTH(I3555),DAY(I3555)),1,[1]LISTAFERIADOS!$B$2:$B$194)</f>
        <v>2</v>
      </c>
      <c r="N3555" s="73" t="str">
        <f>CONCATENATE(HOUR(Tabela132[[#This Row],[DATA INICIO]]),":",MINUTE(Tabela132[[#This Row],[DATA INICIO]]))</f>
        <v>18:46</v>
      </c>
    </row>
    <row r="3556" spans="1:14" ht="76.5" hidden="1" x14ac:dyDescent="0.25">
      <c r="A3556" s="63" t="s">
        <v>1308</v>
      </c>
      <c r="B3556" s="64" t="s">
        <v>1791</v>
      </c>
      <c r="C3556" s="84"/>
      <c r="D3556" s="66" t="s">
        <v>1156</v>
      </c>
      <c r="E3556" s="67" t="s">
        <v>1156</v>
      </c>
      <c r="F3556" s="68" t="s">
        <v>1156</v>
      </c>
      <c r="G3556" s="128"/>
      <c r="H3556" s="69">
        <v>43111.5625</v>
      </c>
      <c r="I3556" s="69">
        <v>43111.660416666666</v>
      </c>
      <c r="J3556" s="64" t="s">
        <v>1805</v>
      </c>
      <c r="K3556" s="70">
        <f t="shared" si="184"/>
        <v>9.7916666665696539E-2</v>
      </c>
      <c r="L3556" s="71">
        <f t="shared" si="185"/>
        <v>9.7916666665696539E-2</v>
      </c>
      <c r="M3556" s="72">
        <f>NETWORKDAYS.INTL(DATE(YEAR(H3556),MONTH(I3556),DAY(H3556)),DATE(YEAR(I3556),MONTH(I3556),DAY(I3556)),1,[1]LISTAFERIADOS!$B$2:$B$194)</f>
        <v>1</v>
      </c>
      <c r="N3556" s="73" t="str">
        <f>CONCATENATE(HOUR(Tabela132[[#This Row],[DATA INICIO]]),":",MINUTE(Tabela132[[#This Row],[DATA INICIO]]))</f>
        <v>13:30</v>
      </c>
    </row>
    <row r="3557" spans="1:14" ht="63.75" hidden="1" x14ac:dyDescent="0.25">
      <c r="A3557" s="63" t="s">
        <v>1308</v>
      </c>
      <c r="B3557" s="64" t="s">
        <v>1791</v>
      </c>
      <c r="C3557" s="84"/>
      <c r="D3557" s="66" t="s">
        <v>1161</v>
      </c>
      <c r="E3557" s="67" t="s">
        <v>1161</v>
      </c>
      <c r="F3557" s="68" t="s">
        <v>1161</v>
      </c>
      <c r="G3557" s="128"/>
      <c r="H3557" s="69">
        <v>43111.660416666666</v>
      </c>
      <c r="I3557" s="69">
        <v>43111.756249999999</v>
      </c>
      <c r="J3557" s="64" t="s">
        <v>1806</v>
      </c>
      <c r="K3557" s="70">
        <f t="shared" si="184"/>
        <v>9.5833333332848269E-2</v>
      </c>
      <c r="L3557" s="71">
        <f t="shared" si="185"/>
        <v>9.5833333332848269E-2</v>
      </c>
      <c r="M3557" s="72">
        <f>NETWORKDAYS.INTL(DATE(YEAR(H3557),MONTH(I3557),DAY(H3557)),DATE(YEAR(I3557),MONTH(I3557),DAY(I3557)),1,[1]LISTAFERIADOS!$B$2:$B$194)</f>
        <v>1</v>
      </c>
      <c r="N3557" s="73" t="str">
        <f>CONCATENATE(HOUR(Tabela132[[#This Row],[DATA INICIO]]),":",MINUTE(Tabela132[[#This Row],[DATA INICIO]]))</f>
        <v>15:51</v>
      </c>
    </row>
    <row r="3558" spans="1:14" ht="102" hidden="1" x14ac:dyDescent="0.25">
      <c r="A3558" s="63" t="s">
        <v>1308</v>
      </c>
      <c r="B3558" s="64" t="s">
        <v>1791</v>
      </c>
      <c r="C3558" s="84"/>
      <c r="D3558" s="66" t="s">
        <v>1163</v>
      </c>
      <c r="E3558" s="67" t="s">
        <v>1163</v>
      </c>
      <c r="F3558" s="68" t="s">
        <v>1163</v>
      </c>
      <c r="G3558" s="128"/>
      <c r="H3558" s="69">
        <v>43111.756249999999</v>
      </c>
      <c r="I3558" s="69">
        <v>43117.623611111114</v>
      </c>
      <c r="J3558" s="64" t="s">
        <v>948</v>
      </c>
      <c r="K3558" s="70">
        <f t="shared" si="184"/>
        <v>5.867361111115315</v>
      </c>
      <c r="L3558" s="71">
        <f t="shared" si="185"/>
        <v>5.867361111115315</v>
      </c>
      <c r="M3558" s="72">
        <f>NETWORKDAYS.INTL(DATE(YEAR(H3558),MONTH(I3558),DAY(H3558)),DATE(YEAR(I3558),MONTH(I3558),DAY(I3558)),1,[1]LISTAFERIADOS!$B$2:$B$194)</f>
        <v>5</v>
      </c>
      <c r="N3558" s="73" t="str">
        <f>CONCATENATE(HOUR(Tabela132[[#This Row],[DATA INICIO]]),":",MINUTE(Tabela132[[#This Row],[DATA INICIO]]))</f>
        <v>18:9</v>
      </c>
    </row>
    <row r="3559" spans="1:14" ht="63.75" hidden="1" x14ac:dyDescent="0.25">
      <c r="A3559" s="63" t="s">
        <v>1308</v>
      </c>
      <c r="B3559" s="64" t="s">
        <v>1791</v>
      </c>
      <c r="C3559" s="84"/>
      <c r="D3559" s="66" t="s">
        <v>1164</v>
      </c>
      <c r="E3559" s="67" t="s">
        <v>1164</v>
      </c>
      <c r="F3559" s="68" t="s">
        <v>1164</v>
      </c>
      <c r="G3559" s="128"/>
      <c r="H3559" s="69">
        <v>43117.623611111114</v>
      </c>
      <c r="I3559" s="69">
        <v>43122.67291666667</v>
      </c>
      <c r="J3559" s="64" t="s">
        <v>1734</v>
      </c>
      <c r="K3559" s="70">
        <f t="shared" si="184"/>
        <v>5.0493055555562023</v>
      </c>
      <c r="L3559" s="71">
        <f t="shared" si="185"/>
        <v>5.0493055555562023</v>
      </c>
      <c r="M3559" s="72">
        <f>NETWORKDAYS.INTL(DATE(YEAR(H3559),MONTH(I3559),DAY(H3559)),DATE(YEAR(I3559),MONTH(I3559),DAY(I3559)),1,[1]LISTAFERIADOS!$B$2:$B$194)</f>
        <v>4</v>
      </c>
      <c r="N3559" s="73" t="str">
        <f>CONCATENATE(HOUR(Tabela132[[#This Row],[DATA INICIO]]),":",MINUTE(Tabela132[[#This Row],[DATA INICIO]]))</f>
        <v>14:58</v>
      </c>
    </row>
    <row r="3560" spans="1:14" ht="63.75" hidden="1" x14ac:dyDescent="0.25">
      <c r="A3560" s="63" t="s">
        <v>1308</v>
      </c>
      <c r="B3560" s="64" t="s">
        <v>1791</v>
      </c>
      <c r="C3560" s="84"/>
      <c r="D3560" s="66" t="s">
        <v>1163</v>
      </c>
      <c r="E3560" s="67" t="s">
        <v>1163</v>
      </c>
      <c r="F3560" s="68" t="s">
        <v>1163</v>
      </c>
      <c r="G3560" s="128"/>
      <c r="H3560" s="69">
        <v>43122.67291666667</v>
      </c>
      <c r="I3560" s="69">
        <v>43122.739583333336</v>
      </c>
      <c r="J3560" s="64" t="s">
        <v>1807</v>
      </c>
      <c r="K3560" s="70">
        <f t="shared" si="184"/>
        <v>6.6666666665696539E-2</v>
      </c>
      <c r="L3560" s="71">
        <f t="shared" si="185"/>
        <v>6.6666666665696539E-2</v>
      </c>
      <c r="M3560" s="72">
        <f>NETWORKDAYS.INTL(DATE(YEAR(H3560),MONTH(I3560),DAY(H3560)),DATE(YEAR(I3560),MONTH(I3560),DAY(I3560)),1,[1]LISTAFERIADOS!$B$2:$B$194)</f>
        <v>1</v>
      </c>
      <c r="N3560" s="73" t="str">
        <f>CONCATENATE(HOUR(Tabela132[[#This Row],[DATA INICIO]]),":",MINUTE(Tabela132[[#This Row],[DATA INICIO]]))</f>
        <v>16:9</v>
      </c>
    </row>
    <row r="3561" spans="1:14" ht="51" hidden="1" x14ac:dyDescent="0.25">
      <c r="A3561" s="63" t="s">
        <v>1308</v>
      </c>
      <c r="B3561" s="64" t="s">
        <v>1791</v>
      </c>
      <c r="C3561" s="84"/>
      <c r="D3561" s="66" t="s">
        <v>1161</v>
      </c>
      <c r="E3561" s="67" t="s">
        <v>1161</v>
      </c>
      <c r="F3561" s="68" t="s">
        <v>1161</v>
      </c>
      <c r="G3561" s="128"/>
      <c r="H3561" s="69">
        <v>43122.739583333336</v>
      </c>
      <c r="I3561" s="69">
        <v>43123.593055555553</v>
      </c>
      <c r="J3561" s="64" t="s">
        <v>434</v>
      </c>
      <c r="K3561" s="70">
        <f t="shared" si="184"/>
        <v>0.85347222221753327</v>
      </c>
      <c r="L3561" s="71">
        <f t="shared" si="185"/>
        <v>0.85347222221753327</v>
      </c>
      <c r="M3561" s="72">
        <f>NETWORKDAYS.INTL(DATE(YEAR(H3561),MONTH(I3561),DAY(H3561)),DATE(YEAR(I3561),MONTH(I3561),DAY(I3561)),1,[1]LISTAFERIADOS!$B$2:$B$194)</f>
        <v>2</v>
      </c>
      <c r="N3561" s="73" t="str">
        <f>CONCATENATE(HOUR(Tabela132[[#This Row],[DATA INICIO]]),":",MINUTE(Tabela132[[#This Row],[DATA INICIO]]))</f>
        <v>17:45</v>
      </c>
    </row>
    <row r="3562" spans="1:14" ht="51" hidden="1" x14ac:dyDescent="0.25">
      <c r="A3562" s="63" t="s">
        <v>1308</v>
      </c>
      <c r="B3562" s="64" t="s">
        <v>1791</v>
      </c>
      <c r="C3562" s="84"/>
      <c r="D3562" s="66" t="s">
        <v>1156</v>
      </c>
      <c r="E3562" s="67" t="s">
        <v>1156</v>
      </c>
      <c r="F3562" s="68" t="s">
        <v>1156</v>
      </c>
      <c r="G3562" s="128"/>
      <c r="H3562" s="69">
        <v>43123.593055555553</v>
      </c>
      <c r="I3562" s="69">
        <v>43123.756249999999</v>
      </c>
      <c r="J3562" s="64" t="s">
        <v>1808</v>
      </c>
      <c r="K3562" s="70">
        <f t="shared" si="184"/>
        <v>0.16319444444525288</v>
      </c>
      <c r="L3562" s="71">
        <f t="shared" si="185"/>
        <v>0.16319444444525288</v>
      </c>
      <c r="M3562" s="72">
        <f>NETWORKDAYS.INTL(DATE(YEAR(H3562),MONTH(I3562),DAY(H3562)),DATE(YEAR(I3562),MONTH(I3562),DAY(I3562)),1,[1]LISTAFERIADOS!$B$2:$B$194)</f>
        <v>1</v>
      </c>
      <c r="N3562" s="73" t="str">
        <f>CONCATENATE(HOUR(Tabela132[[#This Row],[DATA INICIO]]),":",MINUTE(Tabela132[[#This Row],[DATA INICIO]]))</f>
        <v>14:14</v>
      </c>
    </row>
    <row r="3563" spans="1:14" ht="63.75" hidden="1" x14ac:dyDescent="0.25">
      <c r="A3563" s="63" t="s">
        <v>1308</v>
      </c>
      <c r="B3563" s="64" t="s">
        <v>1791</v>
      </c>
      <c r="C3563" s="84"/>
      <c r="D3563" s="66" t="s">
        <v>1165</v>
      </c>
      <c r="E3563" s="67" t="s">
        <v>1165</v>
      </c>
      <c r="F3563" s="68" t="s">
        <v>1165</v>
      </c>
      <c r="G3563" s="128"/>
      <c r="H3563" s="69">
        <v>43123.756249999999</v>
      </c>
      <c r="I3563" s="69">
        <v>43138.79583333333</v>
      </c>
      <c r="J3563" s="64" t="s">
        <v>1809</v>
      </c>
      <c r="K3563" s="70">
        <f t="shared" si="184"/>
        <v>15.039583333331393</v>
      </c>
      <c r="L3563" s="71">
        <f t="shared" si="185"/>
        <v>15.039583333331393</v>
      </c>
      <c r="M3563" s="72">
        <f>NETWORKDAYS.INTL(DATE(YEAR(H3563),MONTH(I3563),DAY(H3563)),DATE(YEAR(I3563),MONTH(I3563),DAY(I3563)),1,[1]LISTAFERIADOS!$B$2:$B$194)</f>
        <v>-13</v>
      </c>
      <c r="N3563" s="73" t="str">
        <f>CONCATENATE(HOUR(Tabela132[[#This Row],[DATA INICIO]]),":",MINUTE(Tabela132[[#This Row],[DATA INICIO]]))</f>
        <v>18:9</v>
      </c>
    </row>
    <row r="3564" spans="1:14" ht="38.25" hidden="1" x14ac:dyDescent="0.25">
      <c r="A3564" s="74" t="s">
        <v>1308</v>
      </c>
      <c r="B3564" s="75" t="s">
        <v>1791</v>
      </c>
      <c r="C3564" s="85"/>
      <c r="D3564" s="48" t="s">
        <v>1166</v>
      </c>
      <c r="E3564" s="77" t="s">
        <v>1166</v>
      </c>
      <c r="F3564" s="78" t="s">
        <v>1166</v>
      </c>
      <c r="G3564" s="129"/>
      <c r="H3564" s="80">
        <v>43138.79583333333</v>
      </c>
      <c r="I3564" s="80" t="s">
        <v>20</v>
      </c>
      <c r="J3564" s="75" t="s">
        <v>760</v>
      </c>
      <c r="K3564" s="70">
        <f t="shared" si="184"/>
        <v>0</v>
      </c>
      <c r="L3564" s="81">
        <f t="shared" si="185"/>
        <v>0</v>
      </c>
      <c r="M3564" s="82" t="e">
        <f>NETWORKDAYS.INTL(DATE(YEAR(H3564),MONTH(I3564),DAY(H3564)),DATE(YEAR(I3564),MONTH(I3564),DAY(I3564)),1,[1]LISTAFERIADOS!$B$2:$B$194)</f>
        <v>#VALUE!</v>
      </c>
      <c r="N3564" s="83" t="str">
        <f>CONCATENATE(HOUR(Tabela132[[#This Row],[DATA INICIO]]),":",MINUTE(Tabela132[[#This Row],[DATA INICIO]]))</f>
        <v>19:6</v>
      </c>
    </row>
    <row r="3565" spans="1:14" ht="38.25" x14ac:dyDescent="0.25">
      <c r="A3565" s="63" t="s">
        <v>1308</v>
      </c>
      <c r="B3565" s="64" t="s">
        <v>1810</v>
      </c>
      <c r="C3565" s="84"/>
      <c r="D3565" s="66" t="s">
        <v>1671</v>
      </c>
      <c r="E3565" s="67" t="s">
        <v>1671</v>
      </c>
      <c r="F3565" s="12" t="s">
        <v>847</v>
      </c>
      <c r="G3565" s="130"/>
      <c r="H3565" s="69" t="s">
        <v>20</v>
      </c>
      <c r="I3565" s="69">
        <v>42730.63958333333</v>
      </c>
      <c r="J3565" s="64" t="s">
        <v>20</v>
      </c>
      <c r="K3565" s="70">
        <f t="shared" ref="K3565:K3596" si="186">IF(OR(H3565="-",I3565="-"),0,I3565-H3565)</f>
        <v>0</v>
      </c>
      <c r="L3565" s="71">
        <f t="shared" ref="L3565:L3596" si="187">K3565</f>
        <v>0</v>
      </c>
      <c r="M3565" s="72" t="e">
        <f>NETWORKDAYS.INTL(DATE(YEAR(H3565),MONTH(I3565),DAY(H3565)),DATE(YEAR(I3565),MONTH(I3565),DAY(I3565)),1,[1]LISTAFERIADOS!$B$2:$B$194)</f>
        <v>#VALUE!</v>
      </c>
      <c r="N3565" s="73" t="e">
        <f>CONCATENATE(HOUR(Tabela132[[#This Row],[DATA INICIO]]),":",MINUTE(Tabela132[[#This Row],[DATA INICIO]]))</f>
        <v>#VALUE!</v>
      </c>
    </row>
    <row r="3566" spans="1:14" ht="114.75" hidden="1" x14ac:dyDescent="0.25">
      <c r="A3566" s="63" t="s">
        <v>1308</v>
      </c>
      <c r="B3566" s="64" t="s">
        <v>1810</v>
      </c>
      <c r="C3566" s="84"/>
      <c r="D3566" s="66" t="s">
        <v>1210</v>
      </c>
      <c r="E3566" s="67" t="s">
        <v>1210</v>
      </c>
      <c r="F3566" s="12" t="s">
        <v>112</v>
      </c>
      <c r="G3566" s="130"/>
      <c r="H3566" s="69">
        <v>42730.63958333333</v>
      </c>
      <c r="I3566" s="69">
        <v>42731.563194444447</v>
      </c>
      <c r="J3566" s="64" t="s">
        <v>1811</v>
      </c>
      <c r="K3566" s="70">
        <f t="shared" si="186"/>
        <v>0.92361111111677019</v>
      </c>
      <c r="L3566" s="71">
        <f t="shared" si="187"/>
        <v>0.92361111111677019</v>
      </c>
      <c r="M3566" s="72">
        <f>NETWORKDAYS.INTL(DATE(YEAR(H3566),MONTH(I3566),DAY(H3566)),DATE(YEAR(I3566),MONTH(I3566),DAY(I3566)),1,[1]LISTAFERIADOS!$B$2:$B$194)</f>
        <v>0</v>
      </c>
      <c r="N3566" s="73" t="str">
        <f>CONCATENATE(HOUR(Tabela132[[#This Row],[DATA INICIO]]),":",MINUTE(Tabela132[[#This Row],[DATA INICIO]]))</f>
        <v>15:21</v>
      </c>
    </row>
    <row r="3567" spans="1:14" ht="38.25" hidden="1" x14ac:dyDescent="0.25">
      <c r="A3567" s="63" t="s">
        <v>1308</v>
      </c>
      <c r="B3567" s="64" t="s">
        <v>1810</v>
      </c>
      <c r="C3567" s="84"/>
      <c r="D3567" s="66" t="s">
        <v>1149</v>
      </c>
      <c r="E3567" s="67" t="s">
        <v>1149</v>
      </c>
      <c r="F3567" s="12" t="s">
        <v>115</v>
      </c>
      <c r="G3567" s="130"/>
      <c r="H3567" s="69">
        <v>42731.563194444447</v>
      </c>
      <c r="I3567" s="69">
        <v>42751.526388888888</v>
      </c>
      <c r="J3567" s="64" t="s">
        <v>1234</v>
      </c>
      <c r="K3567" s="70">
        <f t="shared" si="186"/>
        <v>19.963194444440887</v>
      </c>
      <c r="L3567" s="71">
        <f t="shared" si="187"/>
        <v>19.963194444440887</v>
      </c>
      <c r="M3567" s="72">
        <f>NETWORKDAYS.INTL(DATE(YEAR(H3567),MONTH(I3567),DAY(H3567)),DATE(YEAR(I3567),MONTH(I3567),DAY(I3567)),1,[1]LISTAFERIADOS!$B$2:$B$194)</f>
        <v>224</v>
      </c>
      <c r="N3567" s="73" t="str">
        <f>CONCATENATE(HOUR(Tabela132[[#This Row],[DATA INICIO]]),":",MINUTE(Tabela132[[#This Row],[DATA INICIO]]))</f>
        <v>13:31</v>
      </c>
    </row>
    <row r="3568" spans="1:14" ht="38.25" x14ac:dyDescent="0.25">
      <c r="A3568" s="63" t="s">
        <v>1308</v>
      </c>
      <c r="B3568" s="64" t="s">
        <v>1810</v>
      </c>
      <c r="C3568" s="84"/>
      <c r="D3568" s="66" t="s">
        <v>1671</v>
      </c>
      <c r="E3568" s="67" t="s">
        <v>1671</v>
      </c>
      <c r="F3568" s="12" t="s">
        <v>847</v>
      </c>
      <c r="G3568" s="130"/>
      <c r="H3568" s="69">
        <v>42751.526388888888</v>
      </c>
      <c r="I3568" s="69">
        <v>42754.767361111109</v>
      </c>
      <c r="J3568" s="64" t="s">
        <v>273</v>
      </c>
      <c r="K3568" s="70">
        <f t="shared" si="186"/>
        <v>3.2409722222218988</v>
      </c>
      <c r="L3568" s="71">
        <f t="shared" si="187"/>
        <v>3.2409722222218988</v>
      </c>
      <c r="M3568" s="72">
        <f>NETWORKDAYS.INTL(DATE(YEAR(H3568),MONTH(I3568),DAY(H3568)),DATE(YEAR(I3568),MONTH(I3568),DAY(I3568)),1,[1]LISTAFERIADOS!$B$2:$B$194)</f>
        <v>4</v>
      </c>
      <c r="N3568" s="73" t="str">
        <f>CONCATENATE(HOUR(Tabela132[[#This Row],[DATA INICIO]]),":",MINUTE(Tabela132[[#This Row],[DATA INICIO]]))</f>
        <v>12:38</v>
      </c>
    </row>
    <row r="3569" spans="1:14" ht="38.25" hidden="1" x14ac:dyDescent="0.25">
      <c r="A3569" s="63" t="s">
        <v>1308</v>
      </c>
      <c r="B3569" s="64" t="s">
        <v>1810</v>
      </c>
      <c r="C3569" s="84"/>
      <c r="D3569" s="66" t="s">
        <v>1210</v>
      </c>
      <c r="E3569" s="67" t="s">
        <v>1210</v>
      </c>
      <c r="F3569" s="12" t="s">
        <v>112</v>
      </c>
      <c r="G3569" s="130"/>
      <c r="H3569" s="69">
        <v>42754.767361111109</v>
      </c>
      <c r="I3569" s="69">
        <v>42759.7</v>
      </c>
      <c r="J3569" s="64" t="s">
        <v>98</v>
      </c>
      <c r="K3569" s="70">
        <f t="shared" si="186"/>
        <v>4.9326388888875954</v>
      </c>
      <c r="L3569" s="71">
        <f t="shared" si="187"/>
        <v>4.9326388888875954</v>
      </c>
      <c r="M3569" s="72">
        <f>NETWORKDAYS.INTL(DATE(YEAR(H3569),MONTH(I3569),DAY(H3569)),DATE(YEAR(I3569),MONTH(I3569),DAY(I3569)),1,[1]LISTAFERIADOS!$B$2:$B$194)</f>
        <v>4</v>
      </c>
      <c r="N3569" s="73" t="str">
        <f>CONCATENATE(HOUR(Tabela132[[#This Row],[DATA INICIO]]),":",MINUTE(Tabela132[[#This Row],[DATA INICIO]]))</f>
        <v>18:25</v>
      </c>
    </row>
    <row r="3570" spans="1:14" ht="114.75" x14ac:dyDescent="0.25">
      <c r="A3570" s="63" t="s">
        <v>1308</v>
      </c>
      <c r="B3570" s="64" t="s">
        <v>1810</v>
      </c>
      <c r="C3570" s="84"/>
      <c r="D3570" s="66" t="s">
        <v>1671</v>
      </c>
      <c r="E3570" s="67" t="s">
        <v>1671</v>
      </c>
      <c r="F3570" s="12" t="s">
        <v>847</v>
      </c>
      <c r="G3570" s="130"/>
      <c r="H3570" s="69">
        <v>42759.7</v>
      </c>
      <c r="I3570" s="69">
        <v>42766.59652777778</v>
      </c>
      <c r="J3570" s="64" t="s">
        <v>1812</v>
      </c>
      <c r="K3570" s="70">
        <f t="shared" si="186"/>
        <v>6.8965277777824667</v>
      </c>
      <c r="L3570" s="71">
        <f t="shared" si="187"/>
        <v>6.8965277777824667</v>
      </c>
      <c r="M3570" s="72">
        <f>NETWORKDAYS.INTL(DATE(YEAR(H3570),MONTH(I3570),DAY(H3570)),DATE(YEAR(I3570),MONTH(I3570),DAY(I3570)),1,[1]LISTAFERIADOS!$B$2:$B$194)</f>
        <v>6</v>
      </c>
      <c r="N3570" s="73" t="str">
        <f>CONCATENATE(HOUR(Tabela132[[#This Row],[DATA INICIO]]),":",MINUTE(Tabela132[[#This Row],[DATA INICIO]]))</f>
        <v>16:48</v>
      </c>
    </row>
    <row r="3571" spans="1:14" ht="38.25" hidden="1" x14ac:dyDescent="0.25">
      <c r="A3571" s="63" t="s">
        <v>1308</v>
      </c>
      <c r="B3571" s="64" t="s">
        <v>1810</v>
      </c>
      <c r="C3571" s="84"/>
      <c r="D3571" s="66" t="s">
        <v>1210</v>
      </c>
      <c r="E3571" s="67" t="s">
        <v>1210</v>
      </c>
      <c r="F3571" s="12" t="s">
        <v>112</v>
      </c>
      <c r="G3571" s="130"/>
      <c r="H3571" s="69">
        <v>42766.59652777778</v>
      </c>
      <c r="I3571" s="69">
        <v>42768.548611111109</v>
      </c>
      <c r="J3571" s="64" t="s">
        <v>1013</v>
      </c>
      <c r="K3571" s="70">
        <f t="shared" si="186"/>
        <v>1.9520833333299379</v>
      </c>
      <c r="L3571" s="71">
        <f t="shared" si="187"/>
        <v>1.9520833333299379</v>
      </c>
      <c r="M3571" s="72">
        <f>NETWORKDAYS.INTL(DATE(YEAR(H3571),MONTH(I3571),DAY(H3571)),DATE(YEAR(I3571),MONTH(I3571),DAY(I3571)),1,[1]LISTAFERIADOS!$B$2:$B$194)</f>
        <v>-20</v>
      </c>
      <c r="N3571" s="73" t="str">
        <f>CONCATENATE(HOUR(Tabela132[[#This Row],[DATA INICIO]]),":",MINUTE(Tabela132[[#This Row],[DATA INICIO]]))</f>
        <v>14:19</v>
      </c>
    </row>
    <row r="3572" spans="1:14" ht="38.25" hidden="1" x14ac:dyDescent="0.25">
      <c r="A3572" s="63" t="s">
        <v>1308</v>
      </c>
      <c r="B3572" s="64" t="s">
        <v>1810</v>
      </c>
      <c r="C3572" s="84"/>
      <c r="D3572" s="66" t="s">
        <v>1149</v>
      </c>
      <c r="E3572" s="67" t="s">
        <v>1149</v>
      </c>
      <c r="F3572" s="12" t="s">
        <v>115</v>
      </c>
      <c r="G3572" s="130"/>
      <c r="H3572" s="69">
        <v>42768.548611111109</v>
      </c>
      <c r="I3572" s="69">
        <v>42780.380555555559</v>
      </c>
      <c r="J3572" s="64" t="s">
        <v>1813</v>
      </c>
      <c r="K3572" s="70">
        <f t="shared" si="186"/>
        <v>11.831944444449618</v>
      </c>
      <c r="L3572" s="71">
        <f t="shared" si="187"/>
        <v>11.831944444449618</v>
      </c>
      <c r="M3572" s="72">
        <f>NETWORKDAYS.INTL(DATE(YEAR(H3572),MONTH(I3572),DAY(H3572)),DATE(YEAR(I3572),MONTH(I3572),DAY(I3572)),1,[1]LISTAFERIADOS!$B$2:$B$194)</f>
        <v>9</v>
      </c>
      <c r="N3572" s="73" t="str">
        <f>CONCATENATE(HOUR(Tabela132[[#This Row],[DATA INICIO]]),":",MINUTE(Tabela132[[#This Row],[DATA INICIO]]))</f>
        <v>13:10</v>
      </c>
    </row>
    <row r="3573" spans="1:14" ht="76.5" x14ac:dyDescent="0.25">
      <c r="A3573" s="63" t="s">
        <v>1308</v>
      </c>
      <c r="B3573" s="64" t="s">
        <v>1810</v>
      </c>
      <c r="C3573" s="84"/>
      <c r="D3573" s="66" t="s">
        <v>1671</v>
      </c>
      <c r="E3573" s="67" t="s">
        <v>1671</v>
      </c>
      <c r="F3573" s="12" t="s">
        <v>847</v>
      </c>
      <c r="G3573" s="130"/>
      <c r="H3573" s="69">
        <v>42780.380555555559</v>
      </c>
      <c r="I3573" s="69">
        <v>42783.588194444441</v>
      </c>
      <c r="J3573" s="64" t="s">
        <v>1814</v>
      </c>
      <c r="K3573" s="70">
        <f t="shared" si="186"/>
        <v>3.2076388888817746</v>
      </c>
      <c r="L3573" s="71">
        <f t="shared" si="187"/>
        <v>3.2076388888817746</v>
      </c>
      <c r="M3573" s="72">
        <f>NETWORKDAYS.INTL(DATE(YEAR(H3573),MONTH(I3573),DAY(H3573)),DATE(YEAR(I3573),MONTH(I3573),DAY(I3573)),1,[1]LISTAFERIADOS!$B$2:$B$194)</f>
        <v>4</v>
      </c>
      <c r="N3573" s="73" t="str">
        <f>CONCATENATE(HOUR(Tabela132[[#This Row],[DATA INICIO]]),":",MINUTE(Tabela132[[#This Row],[DATA INICIO]]))</f>
        <v>9:8</v>
      </c>
    </row>
    <row r="3574" spans="1:14" ht="38.25" hidden="1" x14ac:dyDescent="0.25">
      <c r="A3574" s="63" t="s">
        <v>1308</v>
      </c>
      <c r="B3574" s="64" t="s">
        <v>1810</v>
      </c>
      <c r="C3574" s="84"/>
      <c r="D3574" s="66" t="s">
        <v>1230</v>
      </c>
      <c r="E3574" s="67" t="s">
        <v>1230</v>
      </c>
      <c r="F3574" s="12" t="s">
        <v>112</v>
      </c>
      <c r="G3574" s="130"/>
      <c r="H3574" s="69">
        <v>42783.588194444441</v>
      </c>
      <c r="I3574" s="69">
        <v>42783.689583333333</v>
      </c>
      <c r="J3574" s="64" t="s">
        <v>98</v>
      </c>
      <c r="K3574" s="70">
        <f t="shared" si="186"/>
        <v>0.10138888889196096</v>
      </c>
      <c r="L3574" s="71">
        <f t="shared" si="187"/>
        <v>0.10138888889196096</v>
      </c>
      <c r="M3574" s="72">
        <f>NETWORKDAYS.INTL(DATE(YEAR(H3574),MONTH(I3574),DAY(H3574)),DATE(YEAR(I3574),MONTH(I3574),DAY(I3574)),1,[1]LISTAFERIADOS!$B$2:$B$194)</f>
        <v>1</v>
      </c>
      <c r="N3574" s="73" t="str">
        <f>CONCATENATE(HOUR(Tabela132[[#This Row],[DATA INICIO]]),":",MINUTE(Tabela132[[#This Row],[DATA INICIO]]))</f>
        <v>14:7</v>
      </c>
    </row>
    <row r="3575" spans="1:14" ht="89.25" hidden="1" x14ac:dyDescent="0.25">
      <c r="A3575" s="63" t="s">
        <v>1308</v>
      </c>
      <c r="B3575" s="64" t="s">
        <v>1810</v>
      </c>
      <c r="C3575" s="84"/>
      <c r="D3575" s="66" t="s">
        <v>1154</v>
      </c>
      <c r="E3575" s="67" t="s">
        <v>1154</v>
      </c>
      <c r="F3575" s="12" t="s">
        <v>115</v>
      </c>
      <c r="G3575" s="130"/>
      <c r="H3575" s="69">
        <v>42783.689583333333</v>
      </c>
      <c r="I3575" s="69">
        <v>42784.75</v>
      </c>
      <c r="J3575" s="64" t="s">
        <v>1815</v>
      </c>
      <c r="K3575" s="70">
        <f t="shared" si="186"/>
        <v>1.0604166666671517</v>
      </c>
      <c r="L3575" s="71">
        <f t="shared" si="187"/>
        <v>1.0604166666671517</v>
      </c>
      <c r="M3575" s="72">
        <f>NETWORKDAYS.INTL(DATE(YEAR(H3575),MONTH(I3575),DAY(H3575)),DATE(YEAR(I3575),MONTH(I3575),DAY(I3575)),1,[1]LISTAFERIADOS!$B$2:$B$194)</f>
        <v>1</v>
      </c>
      <c r="N3575" s="73" t="str">
        <f>CONCATENATE(HOUR(Tabela132[[#This Row],[DATA INICIO]]),":",MINUTE(Tabela132[[#This Row],[DATA INICIO]]))</f>
        <v>16:33</v>
      </c>
    </row>
    <row r="3576" spans="1:14" ht="63.75" hidden="1" x14ac:dyDescent="0.25">
      <c r="A3576" s="63" t="s">
        <v>1308</v>
      </c>
      <c r="B3576" s="64" t="s">
        <v>1810</v>
      </c>
      <c r="C3576" s="84"/>
      <c r="D3576" s="66" t="s">
        <v>1156</v>
      </c>
      <c r="E3576" s="67" t="s">
        <v>1156</v>
      </c>
      <c r="F3576" s="68" t="s">
        <v>1156</v>
      </c>
      <c r="G3576" s="130"/>
      <c r="H3576" s="69">
        <v>42784.75</v>
      </c>
      <c r="I3576" s="69">
        <v>42786.612500000003</v>
      </c>
      <c r="J3576" s="64" t="s">
        <v>1816</v>
      </c>
      <c r="K3576" s="70">
        <f t="shared" si="186"/>
        <v>1.8625000000029104</v>
      </c>
      <c r="L3576" s="71">
        <f t="shared" si="187"/>
        <v>1.8625000000029104</v>
      </c>
      <c r="M3576" s="72">
        <f>NETWORKDAYS.INTL(DATE(YEAR(H3576),MONTH(I3576),DAY(H3576)),DATE(YEAR(I3576),MONTH(I3576),DAY(I3576)),1,[1]LISTAFERIADOS!$B$2:$B$194)</f>
        <v>1</v>
      </c>
      <c r="N3576" s="73" t="str">
        <f>CONCATENATE(HOUR(Tabela132[[#This Row],[DATA INICIO]]),":",MINUTE(Tabela132[[#This Row],[DATA INICIO]]))</f>
        <v>18:0</v>
      </c>
    </row>
    <row r="3577" spans="1:14" ht="127.5" hidden="1" x14ac:dyDescent="0.25">
      <c r="A3577" s="63" t="s">
        <v>1308</v>
      </c>
      <c r="B3577" s="64" t="s">
        <v>1810</v>
      </c>
      <c r="C3577" s="84"/>
      <c r="D3577" s="66" t="s">
        <v>1161</v>
      </c>
      <c r="E3577" s="67" t="s">
        <v>1161</v>
      </c>
      <c r="F3577" s="68" t="s">
        <v>1161</v>
      </c>
      <c r="G3577" s="130"/>
      <c r="H3577" s="69">
        <v>42786.612500000003</v>
      </c>
      <c r="I3577" s="69">
        <v>42787.606249999997</v>
      </c>
      <c r="J3577" s="64" t="s">
        <v>1817</v>
      </c>
      <c r="K3577" s="70">
        <f t="shared" si="186"/>
        <v>0.99374999999417923</v>
      </c>
      <c r="L3577" s="71">
        <f t="shared" si="187"/>
        <v>0.99374999999417923</v>
      </c>
      <c r="M3577" s="72">
        <f>NETWORKDAYS.INTL(DATE(YEAR(H3577),MONTH(I3577),DAY(H3577)),DATE(YEAR(I3577),MONTH(I3577),DAY(I3577)),1,[1]LISTAFERIADOS!$B$2:$B$194)</f>
        <v>2</v>
      </c>
      <c r="N3577" s="73" t="str">
        <f>CONCATENATE(HOUR(Tabela132[[#This Row],[DATA INICIO]]),":",MINUTE(Tabela132[[#This Row],[DATA INICIO]]))</f>
        <v>14:42</v>
      </c>
    </row>
    <row r="3578" spans="1:14" ht="63.75" hidden="1" x14ac:dyDescent="0.25">
      <c r="A3578" s="63" t="s">
        <v>1308</v>
      </c>
      <c r="B3578" s="64" t="s">
        <v>1810</v>
      </c>
      <c r="C3578" s="84"/>
      <c r="D3578" s="66" t="s">
        <v>1162</v>
      </c>
      <c r="E3578" s="67" t="s">
        <v>1162</v>
      </c>
      <c r="F3578" s="68" t="s">
        <v>1162</v>
      </c>
      <c r="G3578" s="130"/>
      <c r="H3578" s="69">
        <v>42787.606249999997</v>
      </c>
      <c r="I3578" s="69">
        <v>42803.609722222223</v>
      </c>
      <c r="J3578" s="64" t="s">
        <v>1818</v>
      </c>
      <c r="K3578" s="70">
        <f t="shared" si="186"/>
        <v>16.003472222226264</v>
      </c>
      <c r="L3578" s="71">
        <f t="shared" si="187"/>
        <v>16.003472222226264</v>
      </c>
      <c r="M3578" s="72">
        <f>NETWORKDAYS.INTL(DATE(YEAR(H3578),MONTH(I3578),DAY(H3578)),DATE(YEAR(I3578),MONTH(I3578),DAY(I3578)),1,[1]LISTAFERIADOS!$B$2:$B$194)</f>
        <v>-9</v>
      </c>
      <c r="N3578" s="73" t="str">
        <f>CONCATENATE(HOUR(Tabela132[[#This Row],[DATA INICIO]]),":",MINUTE(Tabela132[[#This Row],[DATA INICIO]]))</f>
        <v>14:33</v>
      </c>
    </row>
    <row r="3579" spans="1:14" ht="51" hidden="1" x14ac:dyDescent="0.25">
      <c r="A3579" s="63" t="s">
        <v>1308</v>
      </c>
      <c r="B3579" s="64" t="s">
        <v>1810</v>
      </c>
      <c r="C3579" s="84"/>
      <c r="D3579" s="66" t="s">
        <v>1161</v>
      </c>
      <c r="E3579" s="67" t="s">
        <v>1161</v>
      </c>
      <c r="F3579" s="68" t="s">
        <v>1161</v>
      </c>
      <c r="G3579" s="130"/>
      <c r="H3579" s="69">
        <v>42803.609722222223</v>
      </c>
      <c r="I3579" s="69">
        <v>42803.738194444442</v>
      </c>
      <c r="J3579" s="64" t="s">
        <v>1819</v>
      </c>
      <c r="K3579" s="70">
        <f t="shared" si="186"/>
        <v>0.12847222221898846</v>
      </c>
      <c r="L3579" s="71">
        <f t="shared" si="187"/>
        <v>0.12847222221898846</v>
      </c>
      <c r="M3579" s="72">
        <f>NETWORKDAYS.INTL(DATE(YEAR(H3579),MONTH(I3579),DAY(H3579)),DATE(YEAR(I3579),MONTH(I3579),DAY(I3579)),1,[1]LISTAFERIADOS!$B$2:$B$194)</f>
        <v>1</v>
      </c>
      <c r="N3579" s="73" t="str">
        <f>CONCATENATE(HOUR(Tabela132[[#This Row],[DATA INICIO]]),":",MINUTE(Tabela132[[#This Row],[DATA INICIO]]))</f>
        <v>14:38</v>
      </c>
    </row>
    <row r="3580" spans="1:14" ht="38.25" hidden="1" x14ac:dyDescent="0.25">
      <c r="A3580" s="63" t="s">
        <v>1308</v>
      </c>
      <c r="B3580" s="64" t="s">
        <v>1810</v>
      </c>
      <c r="C3580" s="84"/>
      <c r="D3580" s="66" t="s">
        <v>1162</v>
      </c>
      <c r="E3580" s="67" t="s">
        <v>1162</v>
      </c>
      <c r="F3580" s="68" t="s">
        <v>1162</v>
      </c>
      <c r="G3580" s="130"/>
      <c r="H3580" s="69">
        <v>42803.738194444442</v>
      </c>
      <c r="I3580" s="69">
        <v>42807.765972222223</v>
      </c>
      <c r="J3580" s="64" t="s">
        <v>1820</v>
      </c>
      <c r="K3580" s="70">
        <f t="shared" si="186"/>
        <v>4.0277777777810115</v>
      </c>
      <c r="L3580" s="71">
        <f t="shared" si="187"/>
        <v>4.0277777777810115</v>
      </c>
      <c r="M3580" s="72">
        <f>NETWORKDAYS.INTL(DATE(YEAR(H3580),MONTH(I3580),DAY(H3580)),DATE(YEAR(I3580),MONTH(I3580),DAY(I3580)),1,[1]LISTAFERIADOS!$B$2:$B$194)</f>
        <v>3</v>
      </c>
      <c r="N3580" s="73" t="str">
        <f>CONCATENATE(HOUR(Tabela132[[#This Row],[DATA INICIO]]),":",MINUTE(Tabela132[[#This Row],[DATA INICIO]]))</f>
        <v>17:43</v>
      </c>
    </row>
    <row r="3581" spans="1:14" ht="51" hidden="1" x14ac:dyDescent="0.25">
      <c r="A3581" s="63" t="s">
        <v>1308</v>
      </c>
      <c r="B3581" s="64" t="s">
        <v>1810</v>
      </c>
      <c r="C3581" s="84"/>
      <c r="D3581" s="66" t="s">
        <v>1161</v>
      </c>
      <c r="E3581" s="67" t="s">
        <v>1161</v>
      </c>
      <c r="F3581" s="68" t="s">
        <v>1161</v>
      </c>
      <c r="G3581" s="130"/>
      <c r="H3581" s="69">
        <v>42807.765972222223</v>
      </c>
      <c r="I3581" s="69">
        <v>42807.811805555553</v>
      </c>
      <c r="J3581" s="64" t="s">
        <v>1821</v>
      </c>
      <c r="K3581" s="70">
        <f t="shared" si="186"/>
        <v>4.5833333329937886E-2</v>
      </c>
      <c r="L3581" s="71">
        <f t="shared" si="187"/>
        <v>4.5833333329937886E-2</v>
      </c>
      <c r="M3581" s="72">
        <f>NETWORKDAYS.INTL(DATE(YEAR(H3581),MONTH(I3581),DAY(H3581)),DATE(YEAR(I3581),MONTH(I3581),DAY(I3581)),1,[1]LISTAFERIADOS!$B$2:$B$194)</f>
        <v>1</v>
      </c>
      <c r="N3581" s="73" t="str">
        <f>CONCATENATE(HOUR(Tabela132[[#This Row],[DATA INICIO]]),":",MINUTE(Tabela132[[#This Row],[DATA INICIO]]))</f>
        <v>18:23</v>
      </c>
    </row>
    <row r="3582" spans="1:14" ht="76.5" hidden="1" x14ac:dyDescent="0.25">
      <c r="A3582" s="63" t="s">
        <v>1308</v>
      </c>
      <c r="B3582" s="64" t="s">
        <v>1810</v>
      </c>
      <c r="C3582" s="84"/>
      <c r="D3582" s="66" t="s">
        <v>1157</v>
      </c>
      <c r="E3582" s="67" t="s">
        <v>1157</v>
      </c>
      <c r="F3582" s="68" t="s">
        <v>1157</v>
      </c>
      <c r="G3582" s="130"/>
      <c r="H3582" s="69">
        <v>42807.811805555553</v>
      </c>
      <c r="I3582" s="69">
        <v>42808.607638888891</v>
      </c>
      <c r="J3582" s="64" t="s">
        <v>40</v>
      </c>
      <c r="K3582" s="70">
        <f t="shared" si="186"/>
        <v>0.79583333333721384</v>
      </c>
      <c r="L3582" s="71">
        <f t="shared" si="187"/>
        <v>0.79583333333721384</v>
      </c>
      <c r="M3582" s="72">
        <f>NETWORKDAYS.INTL(DATE(YEAR(H3582),MONTH(I3582),DAY(H3582)),DATE(YEAR(I3582),MONTH(I3582),DAY(I3582)),1,[1]LISTAFERIADOS!$B$2:$B$194)</f>
        <v>2</v>
      </c>
      <c r="N3582" s="73" t="str">
        <f>CONCATENATE(HOUR(Tabela132[[#This Row],[DATA INICIO]]),":",MINUTE(Tabela132[[#This Row],[DATA INICIO]]))</f>
        <v>19:29</v>
      </c>
    </row>
    <row r="3583" spans="1:14" ht="63.75" hidden="1" x14ac:dyDescent="0.25">
      <c r="A3583" s="63" t="s">
        <v>1308</v>
      </c>
      <c r="B3583" s="64" t="s">
        <v>1810</v>
      </c>
      <c r="C3583" s="84"/>
      <c r="D3583" s="66" t="s">
        <v>1158</v>
      </c>
      <c r="E3583" s="67" t="s">
        <v>1158</v>
      </c>
      <c r="F3583" s="68" t="s">
        <v>1158</v>
      </c>
      <c r="G3583" s="130"/>
      <c r="H3583" s="69">
        <v>42808.607638888891</v>
      </c>
      <c r="I3583" s="69">
        <v>42808.795138888891</v>
      </c>
      <c r="J3583" s="64" t="s">
        <v>118</v>
      </c>
      <c r="K3583" s="70">
        <f t="shared" si="186"/>
        <v>0.1875</v>
      </c>
      <c r="L3583" s="71">
        <f t="shared" si="187"/>
        <v>0.1875</v>
      </c>
      <c r="M3583" s="72">
        <f>NETWORKDAYS.INTL(DATE(YEAR(H3583),MONTH(I3583),DAY(H3583)),DATE(YEAR(I3583),MONTH(I3583),DAY(I3583)),1,[1]LISTAFERIADOS!$B$2:$B$194)</f>
        <v>1</v>
      </c>
      <c r="N3583" s="73" t="str">
        <f>CONCATENATE(HOUR(Tabela132[[#This Row],[DATA INICIO]]),":",MINUTE(Tabela132[[#This Row],[DATA INICIO]]))</f>
        <v>14:35</v>
      </c>
    </row>
    <row r="3584" spans="1:14" ht="51" hidden="1" x14ac:dyDescent="0.25">
      <c r="A3584" s="63" t="s">
        <v>1308</v>
      </c>
      <c r="B3584" s="64" t="s">
        <v>1810</v>
      </c>
      <c r="C3584" s="84"/>
      <c r="D3584" s="66" t="s">
        <v>1159</v>
      </c>
      <c r="E3584" s="67" t="s">
        <v>1159</v>
      </c>
      <c r="F3584" s="68" t="s">
        <v>1159</v>
      </c>
      <c r="G3584" s="130"/>
      <c r="H3584" s="69">
        <v>42808.795138888891</v>
      </c>
      <c r="I3584" s="69">
        <v>42809.649305555555</v>
      </c>
      <c r="J3584" s="64" t="s">
        <v>46</v>
      </c>
      <c r="K3584" s="70">
        <f t="shared" si="186"/>
        <v>0.85416666666424135</v>
      </c>
      <c r="L3584" s="71">
        <f t="shared" si="187"/>
        <v>0.85416666666424135</v>
      </c>
      <c r="M3584" s="72">
        <f>NETWORKDAYS.INTL(DATE(YEAR(H3584),MONTH(I3584),DAY(H3584)),DATE(YEAR(I3584),MONTH(I3584),DAY(I3584)),1,[1]LISTAFERIADOS!$B$2:$B$194)</f>
        <v>2</v>
      </c>
      <c r="N3584" s="73" t="str">
        <f>CONCATENATE(HOUR(Tabela132[[#This Row],[DATA INICIO]]),":",MINUTE(Tabela132[[#This Row],[DATA INICIO]]))</f>
        <v>19:5</v>
      </c>
    </row>
    <row r="3585" spans="1:14" ht="63.75" hidden="1" x14ac:dyDescent="0.25">
      <c r="A3585" s="63" t="s">
        <v>1308</v>
      </c>
      <c r="B3585" s="64" t="s">
        <v>1810</v>
      </c>
      <c r="C3585" s="84"/>
      <c r="D3585" s="66" t="s">
        <v>1161</v>
      </c>
      <c r="E3585" s="67" t="s">
        <v>1161</v>
      </c>
      <c r="F3585" s="68" t="s">
        <v>1161</v>
      </c>
      <c r="G3585" s="130"/>
      <c r="H3585" s="69">
        <v>42809.649305555555</v>
      </c>
      <c r="I3585" s="69">
        <v>42809.813194444447</v>
      </c>
      <c r="J3585" s="64" t="s">
        <v>1019</v>
      </c>
      <c r="K3585" s="70">
        <f t="shared" si="186"/>
        <v>0.16388888889196096</v>
      </c>
      <c r="L3585" s="71">
        <f t="shared" si="187"/>
        <v>0.16388888889196096</v>
      </c>
      <c r="M3585" s="72">
        <f>NETWORKDAYS.INTL(DATE(YEAR(H3585),MONTH(I3585),DAY(H3585)),DATE(YEAR(I3585),MONTH(I3585),DAY(I3585)),1,[1]LISTAFERIADOS!$B$2:$B$194)</f>
        <v>1</v>
      </c>
      <c r="N3585" s="73" t="str">
        <f>CONCATENATE(HOUR(Tabela132[[#This Row],[DATA INICIO]]),":",MINUTE(Tabela132[[#This Row],[DATA INICIO]]))</f>
        <v>15:35</v>
      </c>
    </row>
    <row r="3586" spans="1:14" ht="51" hidden="1" x14ac:dyDescent="0.25">
      <c r="A3586" s="63" t="s">
        <v>1308</v>
      </c>
      <c r="B3586" s="64" t="s">
        <v>1810</v>
      </c>
      <c r="C3586" s="84"/>
      <c r="D3586" s="66" t="s">
        <v>1162</v>
      </c>
      <c r="E3586" s="67" t="s">
        <v>1162</v>
      </c>
      <c r="F3586" s="68" t="s">
        <v>1162</v>
      </c>
      <c r="G3586" s="130"/>
      <c r="H3586" s="69">
        <v>42809.813194444447</v>
      </c>
      <c r="I3586" s="69">
        <v>42810.777083333334</v>
      </c>
      <c r="J3586" s="64" t="s">
        <v>1110</v>
      </c>
      <c r="K3586" s="70">
        <f t="shared" si="186"/>
        <v>0.96388888888759539</v>
      </c>
      <c r="L3586" s="71">
        <f t="shared" si="187"/>
        <v>0.96388888888759539</v>
      </c>
      <c r="M3586" s="72">
        <f>NETWORKDAYS.INTL(DATE(YEAR(H3586),MONTH(I3586),DAY(H3586)),DATE(YEAR(I3586),MONTH(I3586),DAY(I3586)),1,[1]LISTAFERIADOS!$B$2:$B$194)</f>
        <v>2</v>
      </c>
      <c r="N3586" s="73" t="str">
        <f>CONCATENATE(HOUR(Tabela132[[#This Row],[DATA INICIO]]),":",MINUTE(Tabela132[[#This Row],[DATA INICIO]]))</f>
        <v>19:31</v>
      </c>
    </row>
    <row r="3587" spans="1:14" ht="38.25" hidden="1" x14ac:dyDescent="0.25">
      <c r="A3587" s="63" t="s">
        <v>1308</v>
      </c>
      <c r="B3587" s="64" t="s">
        <v>1810</v>
      </c>
      <c r="C3587" s="84"/>
      <c r="D3587" s="66" t="s">
        <v>1161</v>
      </c>
      <c r="E3587" s="67" t="s">
        <v>1161</v>
      </c>
      <c r="F3587" s="68" t="s">
        <v>1161</v>
      </c>
      <c r="G3587" s="130"/>
      <c r="H3587" s="69">
        <v>42810.777083333334</v>
      </c>
      <c r="I3587" s="69">
        <v>42811.484027777777</v>
      </c>
      <c r="J3587" s="64" t="s">
        <v>546</v>
      </c>
      <c r="K3587" s="70">
        <f t="shared" si="186"/>
        <v>0.7069444444423425</v>
      </c>
      <c r="L3587" s="71">
        <f t="shared" si="187"/>
        <v>0.7069444444423425</v>
      </c>
      <c r="M3587" s="72">
        <f>NETWORKDAYS.INTL(DATE(YEAR(H3587),MONTH(I3587),DAY(H3587)),DATE(YEAR(I3587),MONTH(I3587),DAY(I3587)),1,[1]LISTAFERIADOS!$B$2:$B$194)</f>
        <v>2</v>
      </c>
      <c r="N3587" s="73" t="str">
        <f>CONCATENATE(HOUR(Tabela132[[#This Row],[DATA INICIO]]),":",MINUTE(Tabela132[[#This Row],[DATA INICIO]]))</f>
        <v>18:39</v>
      </c>
    </row>
    <row r="3588" spans="1:14" ht="63.75" hidden="1" x14ac:dyDescent="0.25">
      <c r="A3588" s="63" t="s">
        <v>1308</v>
      </c>
      <c r="B3588" s="64" t="s">
        <v>1810</v>
      </c>
      <c r="C3588" s="84"/>
      <c r="D3588" s="66" t="s">
        <v>1162</v>
      </c>
      <c r="E3588" s="67" t="s">
        <v>1162</v>
      </c>
      <c r="F3588" s="68" t="s">
        <v>1162</v>
      </c>
      <c r="G3588" s="130"/>
      <c r="H3588" s="69">
        <v>42811.484027777777</v>
      </c>
      <c r="I3588" s="69">
        <v>42811.54791666667</v>
      </c>
      <c r="J3588" s="64" t="s">
        <v>1822</v>
      </c>
      <c r="K3588" s="70">
        <f t="shared" si="186"/>
        <v>6.3888888893416151E-2</v>
      </c>
      <c r="L3588" s="71">
        <f t="shared" si="187"/>
        <v>6.3888888893416151E-2</v>
      </c>
      <c r="M3588" s="72">
        <f>NETWORKDAYS.INTL(DATE(YEAR(H3588),MONTH(I3588),DAY(H3588)),DATE(YEAR(I3588),MONTH(I3588),DAY(I3588)),1,[1]LISTAFERIADOS!$B$2:$B$194)</f>
        <v>1</v>
      </c>
      <c r="N3588" s="73" t="str">
        <f>CONCATENATE(HOUR(Tabela132[[#This Row],[DATA INICIO]]),":",MINUTE(Tabela132[[#This Row],[DATA INICIO]]))</f>
        <v>11:37</v>
      </c>
    </row>
    <row r="3589" spans="1:14" ht="89.25" hidden="1" x14ac:dyDescent="0.25">
      <c r="A3589" s="63" t="s">
        <v>1308</v>
      </c>
      <c r="B3589" s="64" t="s">
        <v>1810</v>
      </c>
      <c r="C3589" s="84"/>
      <c r="D3589" s="66" t="s">
        <v>1161</v>
      </c>
      <c r="E3589" s="67" t="s">
        <v>1161</v>
      </c>
      <c r="F3589" s="68" t="s">
        <v>1161</v>
      </c>
      <c r="G3589" s="130"/>
      <c r="H3589" s="69">
        <v>42811.54791666667</v>
      </c>
      <c r="I3589" s="69">
        <v>42811.683333333334</v>
      </c>
      <c r="J3589" s="64" t="s">
        <v>1823</v>
      </c>
      <c r="K3589" s="70">
        <f t="shared" si="186"/>
        <v>0.13541666666424135</v>
      </c>
      <c r="L3589" s="71">
        <f t="shared" si="187"/>
        <v>0.13541666666424135</v>
      </c>
      <c r="M3589" s="72">
        <f>NETWORKDAYS.INTL(DATE(YEAR(H3589),MONTH(I3589),DAY(H3589)),DATE(YEAR(I3589),MONTH(I3589),DAY(I3589)),1,[1]LISTAFERIADOS!$B$2:$B$194)</f>
        <v>1</v>
      </c>
      <c r="N3589" s="73" t="str">
        <f>CONCATENATE(HOUR(Tabela132[[#This Row],[DATA INICIO]]),":",MINUTE(Tabela132[[#This Row],[DATA INICIO]]))</f>
        <v>13:9</v>
      </c>
    </row>
    <row r="3590" spans="1:14" ht="51" hidden="1" x14ac:dyDescent="0.25">
      <c r="A3590" s="63" t="s">
        <v>1308</v>
      </c>
      <c r="B3590" s="64" t="s">
        <v>1810</v>
      </c>
      <c r="C3590" s="84"/>
      <c r="D3590" s="66" t="s">
        <v>1156</v>
      </c>
      <c r="E3590" s="67" t="s">
        <v>1156</v>
      </c>
      <c r="F3590" s="68" t="s">
        <v>1156</v>
      </c>
      <c r="G3590" s="130"/>
      <c r="H3590" s="69">
        <v>42811.683333333334</v>
      </c>
      <c r="I3590" s="69">
        <v>42811.834027777775</v>
      </c>
      <c r="J3590" s="64" t="s">
        <v>1392</v>
      </c>
      <c r="K3590" s="70">
        <f t="shared" si="186"/>
        <v>0.15069444444088731</v>
      </c>
      <c r="L3590" s="71">
        <f t="shared" si="187"/>
        <v>0.15069444444088731</v>
      </c>
      <c r="M3590" s="72">
        <f>NETWORKDAYS.INTL(DATE(YEAR(H3590),MONTH(I3590),DAY(H3590)),DATE(YEAR(I3590),MONTH(I3590),DAY(I3590)),1,[1]LISTAFERIADOS!$B$2:$B$194)</f>
        <v>1</v>
      </c>
      <c r="N3590" s="73" t="str">
        <f>CONCATENATE(HOUR(Tabela132[[#This Row],[DATA INICIO]]),":",MINUTE(Tabela132[[#This Row],[DATA INICIO]]))</f>
        <v>16:24</v>
      </c>
    </row>
    <row r="3591" spans="1:14" ht="102" hidden="1" x14ac:dyDescent="0.25">
      <c r="A3591" s="63" t="s">
        <v>1308</v>
      </c>
      <c r="B3591" s="64" t="s">
        <v>1810</v>
      </c>
      <c r="C3591" s="84"/>
      <c r="D3591" s="66" t="s">
        <v>1161</v>
      </c>
      <c r="E3591" s="67" t="s">
        <v>1161</v>
      </c>
      <c r="F3591" s="68" t="s">
        <v>1161</v>
      </c>
      <c r="G3591" s="130"/>
      <c r="H3591" s="69">
        <v>42811.834027777775</v>
      </c>
      <c r="I3591" s="69">
        <v>42814.522916666669</v>
      </c>
      <c r="J3591" s="64" t="s">
        <v>1824</v>
      </c>
      <c r="K3591" s="70">
        <f t="shared" si="186"/>
        <v>2.6888888888934162</v>
      </c>
      <c r="L3591" s="71">
        <f t="shared" si="187"/>
        <v>2.6888888888934162</v>
      </c>
      <c r="M3591" s="72">
        <f>NETWORKDAYS.INTL(DATE(YEAR(H3591),MONTH(I3591),DAY(H3591)),DATE(YEAR(I3591),MONTH(I3591),DAY(I3591)),1,[1]LISTAFERIADOS!$B$2:$B$194)</f>
        <v>2</v>
      </c>
      <c r="N3591" s="73" t="str">
        <f>CONCATENATE(HOUR(Tabela132[[#This Row],[DATA INICIO]]),":",MINUTE(Tabela132[[#This Row],[DATA INICIO]]))</f>
        <v>20:1</v>
      </c>
    </row>
    <row r="3592" spans="1:14" ht="51" hidden="1" x14ac:dyDescent="0.25">
      <c r="A3592" s="63" t="s">
        <v>1308</v>
      </c>
      <c r="B3592" s="64" t="s">
        <v>1810</v>
      </c>
      <c r="C3592" s="84"/>
      <c r="D3592" s="66" t="s">
        <v>1163</v>
      </c>
      <c r="E3592" s="67" t="s">
        <v>1163</v>
      </c>
      <c r="F3592" s="68" t="s">
        <v>1163</v>
      </c>
      <c r="G3592" s="130"/>
      <c r="H3592" s="69">
        <v>42814.522916666669</v>
      </c>
      <c r="I3592" s="69">
        <v>42818.71875</v>
      </c>
      <c r="J3592" s="64" t="s">
        <v>549</v>
      </c>
      <c r="K3592" s="70">
        <f t="shared" si="186"/>
        <v>4.1958333333313931</v>
      </c>
      <c r="L3592" s="71">
        <f t="shared" si="187"/>
        <v>4.1958333333313931</v>
      </c>
      <c r="M3592" s="72">
        <f>NETWORKDAYS.INTL(DATE(YEAR(H3592),MONTH(I3592),DAY(H3592)),DATE(YEAR(I3592),MONTH(I3592),DAY(I3592)),1,[1]LISTAFERIADOS!$B$2:$B$194)</f>
        <v>5</v>
      </c>
      <c r="N3592" s="73" t="str">
        <f>CONCATENATE(HOUR(Tabela132[[#This Row],[DATA INICIO]]),":",MINUTE(Tabela132[[#This Row],[DATA INICIO]]))</f>
        <v>12:33</v>
      </c>
    </row>
    <row r="3593" spans="1:14" ht="63.75" x14ac:dyDescent="0.25">
      <c r="A3593" s="63" t="s">
        <v>1308</v>
      </c>
      <c r="B3593" s="64" t="s">
        <v>1810</v>
      </c>
      <c r="C3593" s="84"/>
      <c r="D3593" s="66" t="s">
        <v>1686</v>
      </c>
      <c r="E3593" s="67" t="s">
        <v>1686</v>
      </c>
      <c r="F3593" s="12" t="s">
        <v>847</v>
      </c>
      <c r="G3593" s="130"/>
      <c r="H3593" s="69">
        <v>42818.71875</v>
      </c>
      <c r="I3593" s="69">
        <v>42829.659722222219</v>
      </c>
      <c r="J3593" s="64" t="s">
        <v>1825</v>
      </c>
      <c r="K3593" s="70">
        <f t="shared" si="186"/>
        <v>10.940972222218988</v>
      </c>
      <c r="L3593" s="71">
        <f t="shared" si="187"/>
        <v>10.940972222218988</v>
      </c>
      <c r="M3593" s="72">
        <f>NETWORKDAYS.INTL(DATE(YEAR(H3593),MONTH(I3593),DAY(H3593)),DATE(YEAR(I3593),MONTH(I3593),DAY(I3593)),1,[1]LISTAFERIADOS!$B$2:$B$194)</f>
        <v>-11</v>
      </c>
      <c r="N3593" s="73" t="str">
        <f>CONCATENATE(HOUR(Tabela132[[#This Row],[DATA INICIO]]),":",MINUTE(Tabela132[[#This Row],[DATA INICIO]]))</f>
        <v>17:15</v>
      </c>
    </row>
    <row r="3594" spans="1:14" ht="89.25" hidden="1" x14ac:dyDescent="0.25">
      <c r="A3594" s="63" t="s">
        <v>1308</v>
      </c>
      <c r="B3594" s="64" t="s">
        <v>1810</v>
      </c>
      <c r="C3594" s="84"/>
      <c r="D3594" s="66" t="s">
        <v>1163</v>
      </c>
      <c r="E3594" s="67" t="s">
        <v>1163</v>
      </c>
      <c r="F3594" s="68" t="s">
        <v>1163</v>
      </c>
      <c r="G3594" s="130"/>
      <c r="H3594" s="69">
        <v>42829.659722222219</v>
      </c>
      <c r="I3594" s="69">
        <v>42829.798611111109</v>
      </c>
      <c r="J3594" s="64" t="s">
        <v>1826</v>
      </c>
      <c r="K3594" s="70">
        <f t="shared" si="186"/>
        <v>0.13888888889050577</v>
      </c>
      <c r="L3594" s="71">
        <f t="shared" si="187"/>
        <v>0.13888888889050577</v>
      </c>
      <c r="M3594" s="72">
        <f>NETWORKDAYS.INTL(DATE(YEAR(H3594),MONTH(I3594),DAY(H3594)),DATE(YEAR(I3594),MONTH(I3594),DAY(I3594)),1,[1]LISTAFERIADOS!$B$2:$B$194)</f>
        <v>1</v>
      </c>
      <c r="N3594" s="73" t="str">
        <f>CONCATENATE(HOUR(Tabela132[[#This Row],[DATA INICIO]]),":",MINUTE(Tabela132[[#This Row],[DATA INICIO]]))</f>
        <v>15:50</v>
      </c>
    </row>
    <row r="3595" spans="1:14" ht="76.5" hidden="1" x14ac:dyDescent="0.25">
      <c r="A3595" s="63" t="s">
        <v>1308</v>
      </c>
      <c r="B3595" s="64" t="s">
        <v>1810</v>
      </c>
      <c r="C3595" s="84"/>
      <c r="D3595" s="66" t="s">
        <v>1161</v>
      </c>
      <c r="E3595" s="67" t="s">
        <v>1161</v>
      </c>
      <c r="F3595" s="68" t="s">
        <v>1161</v>
      </c>
      <c r="G3595" s="130"/>
      <c r="H3595" s="69">
        <v>42829.798611111109</v>
      </c>
      <c r="I3595" s="69">
        <v>42830.699305555558</v>
      </c>
      <c r="J3595" s="64" t="s">
        <v>1827</v>
      </c>
      <c r="K3595" s="70">
        <f t="shared" si="186"/>
        <v>0.90069444444816327</v>
      </c>
      <c r="L3595" s="71">
        <f t="shared" si="187"/>
        <v>0.90069444444816327</v>
      </c>
      <c r="M3595" s="72">
        <f>NETWORKDAYS.INTL(DATE(YEAR(H3595),MONTH(I3595),DAY(H3595)),DATE(YEAR(I3595),MONTH(I3595),DAY(I3595)),1,[1]LISTAFERIADOS!$B$2:$B$194)</f>
        <v>2</v>
      </c>
      <c r="N3595" s="73" t="str">
        <f>CONCATENATE(HOUR(Tabela132[[#This Row],[DATA INICIO]]),":",MINUTE(Tabela132[[#This Row],[DATA INICIO]]))</f>
        <v>19:10</v>
      </c>
    </row>
    <row r="3596" spans="1:14" ht="51" hidden="1" x14ac:dyDescent="0.25">
      <c r="A3596" s="63" t="s">
        <v>1308</v>
      </c>
      <c r="B3596" s="64" t="s">
        <v>1810</v>
      </c>
      <c r="C3596" s="84"/>
      <c r="D3596" s="66" t="s">
        <v>1156</v>
      </c>
      <c r="E3596" s="67" t="s">
        <v>1156</v>
      </c>
      <c r="F3596" s="68" t="s">
        <v>1156</v>
      </c>
      <c r="G3596" s="130"/>
      <c r="H3596" s="69">
        <v>42830.699305555558</v>
      </c>
      <c r="I3596" s="69">
        <v>42830.739583333336</v>
      </c>
      <c r="J3596" s="64" t="s">
        <v>124</v>
      </c>
      <c r="K3596" s="70">
        <f t="shared" si="186"/>
        <v>4.0277777778101154E-2</v>
      </c>
      <c r="L3596" s="71">
        <f t="shared" si="187"/>
        <v>4.0277777778101154E-2</v>
      </c>
      <c r="M3596" s="72">
        <f>NETWORKDAYS.INTL(DATE(YEAR(H3596),MONTH(I3596),DAY(H3596)),DATE(YEAR(I3596),MONTH(I3596),DAY(I3596)),1,[1]LISTAFERIADOS!$B$2:$B$194)</f>
        <v>1</v>
      </c>
      <c r="N3596" s="73" t="str">
        <f>CONCATENATE(HOUR(Tabela132[[#This Row],[DATA INICIO]]),":",MINUTE(Tabela132[[#This Row],[DATA INICIO]]))</f>
        <v>16:47</v>
      </c>
    </row>
    <row r="3597" spans="1:14" ht="140.25" hidden="1" x14ac:dyDescent="0.25">
      <c r="A3597" s="63" t="s">
        <v>1308</v>
      </c>
      <c r="B3597" s="64" t="s">
        <v>1810</v>
      </c>
      <c r="C3597" s="84"/>
      <c r="D3597" s="66" t="s">
        <v>1165</v>
      </c>
      <c r="E3597" s="67" t="s">
        <v>1165</v>
      </c>
      <c r="F3597" s="68" t="s">
        <v>1165</v>
      </c>
      <c r="G3597" s="130"/>
      <c r="H3597" s="69">
        <v>42830.739583333336</v>
      </c>
      <c r="I3597" s="69">
        <v>42830.804861111108</v>
      </c>
      <c r="J3597" s="64" t="s">
        <v>365</v>
      </c>
      <c r="K3597" s="70">
        <f t="shared" ref="K3597:K3607" si="188">IF(OR(H3597="-",I3597="-"),0,I3597-H3597)</f>
        <v>6.5277777772280388E-2</v>
      </c>
      <c r="L3597" s="71">
        <f t="shared" ref="L3597:L3607" si="189">K3597</f>
        <v>6.5277777772280388E-2</v>
      </c>
      <c r="M3597" s="72">
        <f>NETWORKDAYS.INTL(DATE(YEAR(H3597),MONTH(I3597),DAY(H3597)),DATE(YEAR(I3597),MONTH(I3597),DAY(I3597)),1,[1]LISTAFERIADOS!$B$2:$B$194)</f>
        <v>1</v>
      </c>
      <c r="N3597" s="73" t="str">
        <f>CONCATENATE(HOUR(Tabela132[[#This Row],[DATA INICIO]]),":",MINUTE(Tabela132[[#This Row],[DATA INICIO]]))</f>
        <v>17:45</v>
      </c>
    </row>
    <row r="3598" spans="1:14" ht="38.25" hidden="1" x14ac:dyDescent="0.25">
      <c r="A3598" s="63" t="s">
        <v>1308</v>
      </c>
      <c r="B3598" s="64" t="s">
        <v>1810</v>
      </c>
      <c r="C3598" s="84"/>
      <c r="D3598" s="66" t="s">
        <v>1166</v>
      </c>
      <c r="E3598" s="67" t="s">
        <v>1166</v>
      </c>
      <c r="F3598" s="68" t="s">
        <v>1166</v>
      </c>
      <c r="G3598" s="130"/>
      <c r="H3598" s="69">
        <v>42830.804861111108</v>
      </c>
      <c r="I3598" s="69">
        <v>42831.731944444444</v>
      </c>
      <c r="J3598" s="64" t="s">
        <v>248</v>
      </c>
      <c r="K3598" s="70">
        <f t="shared" si="188"/>
        <v>0.92708333333575865</v>
      </c>
      <c r="L3598" s="71">
        <f t="shared" si="189"/>
        <v>0.92708333333575865</v>
      </c>
      <c r="M3598" s="72">
        <f>NETWORKDAYS.INTL(DATE(YEAR(H3598),MONTH(I3598),DAY(H3598)),DATE(YEAR(I3598),MONTH(I3598),DAY(I3598)),1,[1]LISTAFERIADOS!$B$2:$B$194)</f>
        <v>2</v>
      </c>
      <c r="N3598" s="73" t="str">
        <f>CONCATENATE(HOUR(Tabela132[[#This Row],[DATA INICIO]]),":",MINUTE(Tabela132[[#This Row],[DATA INICIO]]))</f>
        <v>19:19</v>
      </c>
    </row>
    <row r="3599" spans="1:14" ht="38.25" hidden="1" x14ac:dyDescent="0.25">
      <c r="A3599" s="63" t="s">
        <v>1308</v>
      </c>
      <c r="B3599" s="64" t="s">
        <v>1810</v>
      </c>
      <c r="C3599" s="84"/>
      <c r="D3599" s="66" t="s">
        <v>1155</v>
      </c>
      <c r="E3599" s="67" t="s">
        <v>1155</v>
      </c>
      <c r="F3599" s="68" t="s">
        <v>1155</v>
      </c>
      <c r="G3599" s="130"/>
      <c r="H3599" s="69">
        <v>42831.731944444444</v>
      </c>
      <c r="I3599" s="69">
        <v>42831.772916666669</v>
      </c>
      <c r="J3599" s="64" t="s">
        <v>98</v>
      </c>
      <c r="K3599" s="70">
        <f t="shared" si="188"/>
        <v>4.0972222224809229E-2</v>
      </c>
      <c r="L3599" s="71">
        <f t="shared" si="189"/>
        <v>4.0972222224809229E-2</v>
      </c>
      <c r="M3599" s="72">
        <f>NETWORKDAYS.INTL(DATE(YEAR(H3599),MONTH(I3599),DAY(H3599)),DATE(YEAR(I3599),MONTH(I3599),DAY(I3599)),1,[1]LISTAFERIADOS!$B$2:$B$194)</f>
        <v>1</v>
      </c>
      <c r="N3599" s="73" t="str">
        <f>CONCATENATE(HOUR(Tabela132[[#This Row],[DATA INICIO]]),":",MINUTE(Tabela132[[#This Row],[DATA INICIO]]))</f>
        <v>17:34</v>
      </c>
    </row>
    <row r="3600" spans="1:14" ht="38.25" hidden="1" x14ac:dyDescent="0.25">
      <c r="A3600" s="63" t="s">
        <v>1308</v>
      </c>
      <c r="B3600" s="64" t="s">
        <v>1810</v>
      </c>
      <c r="C3600" s="84"/>
      <c r="D3600" s="66" t="s">
        <v>1163</v>
      </c>
      <c r="E3600" s="67" t="s">
        <v>1163</v>
      </c>
      <c r="F3600" s="68" t="s">
        <v>1163</v>
      </c>
      <c r="G3600" s="130"/>
      <c r="H3600" s="69">
        <v>42831.772916666669</v>
      </c>
      <c r="I3600" s="69">
        <v>42832.678472222222</v>
      </c>
      <c r="J3600" s="64" t="s">
        <v>249</v>
      </c>
      <c r="K3600" s="70">
        <f t="shared" si="188"/>
        <v>0.90555555555329192</v>
      </c>
      <c r="L3600" s="71">
        <f t="shared" si="189"/>
        <v>0.90555555555329192</v>
      </c>
      <c r="M3600" s="72">
        <f>NETWORKDAYS.INTL(DATE(YEAR(H3600),MONTH(I3600),DAY(H3600)),DATE(YEAR(I3600),MONTH(I3600),DAY(I3600)),1,[1]LISTAFERIADOS!$B$2:$B$194)</f>
        <v>2</v>
      </c>
      <c r="N3600" s="73" t="str">
        <f>CONCATENATE(HOUR(Tabela132[[#This Row],[DATA INICIO]]),":",MINUTE(Tabela132[[#This Row],[DATA INICIO]]))</f>
        <v>18:33</v>
      </c>
    </row>
    <row r="3601" spans="1:14" ht="63.75" hidden="1" x14ac:dyDescent="0.25">
      <c r="A3601" s="63" t="s">
        <v>1308</v>
      </c>
      <c r="B3601" s="64" t="s">
        <v>1810</v>
      </c>
      <c r="C3601" s="84"/>
      <c r="D3601" s="66" t="s">
        <v>1165</v>
      </c>
      <c r="E3601" s="67" t="s">
        <v>1165</v>
      </c>
      <c r="F3601" s="68" t="s">
        <v>1165</v>
      </c>
      <c r="G3601" s="130"/>
      <c r="H3601" s="69">
        <v>42832.678472222222</v>
      </c>
      <c r="I3601" s="69">
        <v>42832.681250000001</v>
      </c>
      <c r="J3601" s="64" t="s">
        <v>1828</v>
      </c>
      <c r="K3601" s="70">
        <f t="shared" si="188"/>
        <v>2.7777777795563452E-3</v>
      </c>
      <c r="L3601" s="71">
        <f t="shared" si="189"/>
        <v>2.7777777795563452E-3</v>
      </c>
      <c r="M3601" s="72">
        <f>NETWORKDAYS.INTL(DATE(YEAR(H3601),MONTH(I3601),DAY(H3601)),DATE(YEAR(I3601),MONTH(I3601),DAY(I3601)),1,[1]LISTAFERIADOS!$B$2:$B$194)</f>
        <v>1</v>
      </c>
      <c r="N3601" s="73" t="str">
        <f>CONCATENATE(HOUR(Tabela132[[#This Row],[DATA INICIO]]),":",MINUTE(Tabela132[[#This Row],[DATA INICIO]]))</f>
        <v>16:17</v>
      </c>
    </row>
    <row r="3602" spans="1:14" ht="38.25" hidden="1" x14ac:dyDescent="0.25">
      <c r="A3602" s="63" t="s">
        <v>1308</v>
      </c>
      <c r="B3602" s="64" t="s">
        <v>1810</v>
      </c>
      <c r="C3602" s="84"/>
      <c r="D3602" s="66" t="s">
        <v>1163</v>
      </c>
      <c r="E3602" s="67" t="s">
        <v>1163</v>
      </c>
      <c r="F3602" s="68" t="s">
        <v>1163</v>
      </c>
      <c r="G3602" s="130"/>
      <c r="H3602" s="69">
        <v>42832.681250000001</v>
      </c>
      <c r="I3602" s="69">
        <v>42842.6</v>
      </c>
      <c r="J3602" s="64" t="s">
        <v>251</v>
      </c>
      <c r="K3602" s="70">
        <f t="shared" si="188"/>
        <v>9.9187499999970896</v>
      </c>
      <c r="L3602" s="71">
        <f t="shared" si="189"/>
        <v>9.9187499999970896</v>
      </c>
      <c r="M3602" s="72">
        <f>NETWORKDAYS.INTL(DATE(YEAR(H3602),MONTH(I3602),DAY(H3602)),DATE(YEAR(I3602),MONTH(I3602),DAY(I3602)),1,[1]LISTAFERIADOS!$B$2:$B$194)</f>
        <v>4</v>
      </c>
      <c r="N3602" s="73" t="str">
        <f>CONCATENATE(HOUR(Tabela132[[#This Row],[DATA INICIO]]),":",MINUTE(Tabela132[[#This Row],[DATA INICIO]]))</f>
        <v>16:21</v>
      </c>
    </row>
    <row r="3603" spans="1:14" ht="63.75" hidden="1" x14ac:dyDescent="0.25">
      <c r="A3603" s="63" t="s">
        <v>1308</v>
      </c>
      <c r="B3603" s="64" t="s">
        <v>1810</v>
      </c>
      <c r="C3603" s="84"/>
      <c r="D3603" s="66" t="s">
        <v>1165</v>
      </c>
      <c r="E3603" s="67" t="s">
        <v>1165</v>
      </c>
      <c r="F3603" s="68" t="s">
        <v>1165</v>
      </c>
      <c r="G3603" s="130"/>
      <c r="H3603" s="69">
        <v>42842.6</v>
      </c>
      <c r="I3603" s="69">
        <v>42853.710416666669</v>
      </c>
      <c r="J3603" s="64" t="s">
        <v>252</v>
      </c>
      <c r="K3603" s="70">
        <f t="shared" si="188"/>
        <v>11.110416666670062</v>
      </c>
      <c r="L3603" s="71">
        <f t="shared" si="189"/>
        <v>11.110416666670062</v>
      </c>
      <c r="M3603" s="72">
        <f>NETWORKDAYS.INTL(DATE(YEAR(H3603),MONTH(I3603),DAY(H3603)),DATE(YEAR(I3603),MONTH(I3603),DAY(I3603)),1,[1]LISTAFERIADOS!$B$2:$B$194)</f>
        <v>9</v>
      </c>
      <c r="N3603" s="73" t="str">
        <f>CONCATENATE(HOUR(Tabela132[[#This Row],[DATA INICIO]]),":",MINUTE(Tabela132[[#This Row],[DATA INICIO]]))</f>
        <v>14:24</v>
      </c>
    </row>
    <row r="3604" spans="1:14" ht="140.25" hidden="1" x14ac:dyDescent="0.25">
      <c r="A3604" s="63" t="s">
        <v>1308</v>
      </c>
      <c r="B3604" s="64" t="s">
        <v>1810</v>
      </c>
      <c r="C3604" s="84"/>
      <c r="D3604" s="66" t="s">
        <v>1166</v>
      </c>
      <c r="E3604" s="67" t="s">
        <v>1166</v>
      </c>
      <c r="F3604" s="68" t="s">
        <v>1166</v>
      </c>
      <c r="G3604" s="130"/>
      <c r="H3604" s="69">
        <v>42853.710416666669</v>
      </c>
      <c r="I3604" s="69">
        <v>42853.781944444447</v>
      </c>
      <c r="J3604" s="64" t="s">
        <v>1829</v>
      </c>
      <c r="K3604" s="70">
        <f t="shared" si="188"/>
        <v>7.1527777778101154E-2</v>
      </c>
      <c r="L3604" s="71">
        <f t="shared" si="189"/>
        <v>7.1527777778101154E-2</v>
      </c>
      <c r="M3604" s="72">
        <f>NETWORKDAYS.INTL(DATE(YEAR(H3604),MONTH(I3604),DAY(H3604)),DATE(YEAR(I3604),MONTH(I3604),DAY(I3604)),1,[1]LISTAFERIADOS!$B$2:$B$194)</f>
        <v>1</v>
      </c>
      <c r="N3604" s="73" t="str">
        <f>CONCATENATE(HOUR(Tabela132[[#This Row],[DATA INICIO]]),":",MINUTE(Tabela132[[#This Row],[DATA INICIO]]))</f>
        <v>17:3</v>
      </c>
    </row>
    <row r="3605" spans="1:14" ht="38.25" hidden="1" x14ac:dyDescent="0.25">
      <c r="A3605" s="63" t="s">
        <v>1308</v>
      </c>
      <c r="B3605" s="64" t="s">
        <v>1810</v>
      </c>
      <c r="C3605" s="84"/>
      <c r="D3605" s="66" t="s">
        <v>1155</v>
      </c>
      <c r="E3605" s="67" t="s">
        <v>1155</v>
      </c>
      <c r="F3605" s="68" t="s">
        <v>1155</v>
      </c>
      <c r="G3605" s="130"/>
      <c r="H3605" s="69">
        <v>42853.781944444447</v>
      </c>
      <c r="I3605" s="69">
        <v>42858.662499999999</v>
      </c>
      <c r="J3605" s="64" t="s">
        <v>98</v>
      </c>
      <c r="K3605" s="70">
        <f t="shared" si="188"/>
        <v>4.8805555555518367</v>
      </c>
      <c r="L3605" s="71">
        <f t="shared" si="189"/>
        <v>4.8805555555518367</v>
      </c>
      <c r="M3605" s="72">
        <f>NETWORKDAYS.INTL(DATE(YEAR(H3605),MONTH(I3605),DAY(H3605)),DATE(YEAR(I3605),MONTH(I3605),DAY(I3605)),1,[1]LISTAFERIADOS!$B$2:$B$194)</f>
        <v>-18</v>
      </c>
      <c r="N3605" s="73" t="str">
        <f>CONCATENATE(HOUR(Tabela132[[#This Row],[DATA INICIO]]),":",MINUTE(Tabela132[[#This Row],[DATA INICIO]]))</f>
        <v>18:46</v>
      </c>
    </row>
    <row r="3606" spans="1:14" ht="38.25" hidden="1" x14ac:dyDescent="0.25">
      <c r="A3606" s="63" t="s">
        <v>1308</v>
      </c>
      <c r="B3606" s="64" t="s">
        <v>1810</v>
      </c>
      <c r="C3606" s="84"/>
      <c r="D3606" s="66" t="s">
        <v>1158</v>
      </c>
      <c r="E3606" s="67" t="s">
        <v>1158</v>
      </c>
      <c r="F3606" s="68" t="s">
        <v>1158</v>
      </c>
      <c r="G3606" s="130"/>
      <c r="H3606" s="69">
        <v>42858.662499999999</v>
      </c>
      <c r="I3606" s="69">
        <v>42858.740277777775</v>
      </c>
      <c r="J3606" s="64" t="s">
        <v>75</v>
      </c>
      <c r="K3606" s="70">
        <f t="shared" si="188"/>
        <v>7.7777777776645962E-2</v>
      </c>
      <c r="L3606" s="71">
        <f t="shared" si="189"/>
        <v>7.7777777776645962E-2</v>
      </c>
      <c r="M3606" s="72">
        <f>NETWORKDAYS.INTL(DATE(YEAR(H3606),MONTH(I3606),DAY(H3606)),DATE(YEAR(I3606),MONTH(I3606),DAY(I3606)),1,[1]LISTAFERIADOS!$B$2:$B$194)</f>
        <v>1</v>
      </c>
      <c r="N3606" s="73" t="str">
        <f>CONCATENATE(HOUR(Tabela132[[#This Row],[DATA INICIO]]),":",MINUTE(Tabela132[[#This Row],[DATA INICIO]]))</f>
        <v>15:54</v>
      </c>
    </row>
    <row r="3607" spans="1:14" ht="76.5" hidden="1" x14ac:dyDescent="0.25">
      <c r="A3607" s="63" t="s">
        <v>1308</v>
      </c>
      <c r="B3607" s="64" t="s">
        <v>1810</v>
      </c>
      <c r="C3607" s="84"/>
      <c r="D3607" s="66" t="s">
        <v>1409</v>
      </c>
      <c r="E3607" s="67" t="s">
        <v>1409</v>
      </c>
      <c r="F3607" s="68" t="s">
        <v>1409</v>
      </c>
      <c r="G3607" s="130"/>
      <c r="H3607" s="69">
        <v>42858.740277777775</v>
      </c>
      <c r="I3607" s="69">
        <v>42859.757638888892</v>
      </c>
      <c r="J3607" s="64" t="s">
        <v>1830</v>
      </c>
      <c r="K3607" s="70">
        <f t="shared" si="188"/>
        <v>1.0173611111167702</v>
      </c>
      <c r="L3607" s="71">
        <f t="shared" si="189"/>
        <v>1.0173611111167702</v>
      </c>
      <c r="M3607" s="72">
        <f>NETWORKDAYS.INTL(DATE(YEAR(H3607),MONTH(I3607),DAY(H3607)),DATE(YEAR(I3607),MONTH(I3607),DAY(I3607)),1,[1]LISTAFERIADOS!$B$2:$B$194)</f>
        <v>2</v>
      </c>
      <c r="N3607" s="73" t="str">
        <f>CONCATENATE(HOUR(Tabela132[[#This Row],[DATA INICIO]]),":",MINUTE(Tabela132[[#This Row],[DATA INICIO]]))</f>
        <v>17:46</v>
      </c>
    </row>
    <row r="3608" spans="1:14" hidden="1" x14ac:dyDescent="0.25">
      <c r="A3608" s="63" t="s">
        <v>113</v>
      </c>
      <c r="B3608" s="68" t="s">
        <v>1831</v>
      </c>
      <c r="C3608" s="65" t="s">
        <v>222</v>
      </c>
      <c r="D3608" s="66"/>
      <c r="E3608" s="67" t="str">
        <f>CONCATENATE(Tabela132[[#This Row],[TRAMITE_SETOR]],"_Atualiz")</f>
        <v>SMIC  _Atualiz</v>
      </c>
      <c r="F3608" s="68" t="s">
        <v>1832</v>
      </c>
      <c r="H3608" s="69" t="s">
        <v>20</v>
      </c>
      <c r="I3608" s="69">
        <v>42942.819444444445</v>
      </c>
      <c r="J3608" s="64" t="s">
        <v>20</v>
      </c>
      <c r="K3608" s="70">
        <f t="shared" ref="K3608:K3644" si="190">IF(OR(H3608="-",I3608="-"),0,I3608-H3608)</f>
        <v>0</v>
      </c>
      <c r="L3608" s="71">
        <f t="shared" ref="L3608:L3644" si="191">K3608</f>
        <v>0</v>
      </c>
      <c r="M3608" s="72" t="e">
        <f>NETWORKDAYS.INTL(DATE(YEAR(H3608),MONTH(I3608),DAY(H3608)),DATE(YEAR(I3608),MONTH(I3608),DAY(I3608)),1,[1]LISTAFERIADOS!$B$2:$B$194)</f>
        <v>#VALUE!</v>
      </c>
      <c r="N3608" s="73" t="e">
        <f>CONCATENATE(HOUR(Tabela132[[#This Row],[DATA INICIO]]),":",MINUTE(Tabela132[[#This Row],[DATA INICIO]]))</f>
        <v>#VALUE!</v>
      </c>
    </row>
    <row r="3609" spans="1:14" hidden="1" x14ac:dyDescent="0.25">
      <c r="A3609" s="63" t="s">
        <v>113</v>
      </c>
      <c r="B3609" s="68" t="s">
        <v>1831</v>
      </c>
      <c r="C3609" s="65" t="s">
        <v>222</v>
      </c>
      <c r="D3609" s="66"/>
      <c r="E3609" s="67" t="str">
        <f>CONCATENATE(Tabela132[[#This Row],[TRAMITE_SETOR]],"_Atualiz")</f>
        <v>CIP_Atualiz</v>
      </c>
      <c r="F3609" s="12" t="s">
        <v>29</v>
      </c>
      <c r="H3609" s="69">
        <v>42942.819444444445</v>
      </c>
      <c r="I3609" s="69">
        <v>42951.691666666666</v>
      </c>
      <c r="J3609" s="64" t="s">
        <v>20</v>
      </c>
      <c r="K3609" s="70">
        <f t="shared" si="190"/>
        <v>8.8722222222204437</v>
      </c>
      <c r="L3609" s="71">
        <f t="shared" si="191"/>
        <v>8.8722222222204437</v>
      </c>
      <c r="M3609" s="72">
        <f>NETWORKDAYS.INTL(DATE(YEAR(H3609),MONTH(I3609),DAY(H3609)),DATE(YEAR(I3609),MONTH(I3609),DAY(I3609)),1,[1]LISTAFERIADOS!$B$2:$B$194)</f>
        <v>-15</v>
      </c>
      <c r="N3609" s="73" t="str">
        <f>CONCATENATE(HOUR(Tabela132[[#This Row],[DATA INICIO]]),":",MINUTE(Tabela132[[#This Row],[DATA INICIO]]))</f>
        <v>19:40</v>
      </c>
    </row>
    <row r="3610" spans="1:14" hidden="1" x14ac:dyDescent="0.25">
      <c r="A3610" s="63" t="s">
        <v>113</v>
      </c>
      <c r="B3610" s="68" t="s">
        <v>1831</v>
      </c>
      <c r="C3610" s="65" t="s">
        <v>222</v>
      </c>
      <c r="D3610" s="66"/>
      <c r="E3610" s="67" t="str">
        <f>CONCATENATE(Tabela132[[#This Row],[TRAMITE_SETOR]],"_Atualiz")</f>
        <v>SECGS_Atualiz</v>
      </c>
      <c r="F3610" s="12" t="s">
        <v>115</v>
      </c>
      <c r="H3610" s="69">
        <v>42942.819444444445</v>
      </c>
      <c r="I3610" s="69">
        <v>42961.607638888891</v>
      </c>
      <c r="J3610" s="64" t="s">
        <v>20</v>
      </c>
      <c r="K3610" s="70">
        <f t="shared" si="190"/>
        <v>18.788194444445253</v>
      </c>
      <c r="L3610" s="71">
        <f t="shared" si="191"/>
        <v>18.788194444445253</v>
      </c>
      <c r="M3610" s="72">
        <f>NETWORKDAYS.INTL(DATE(YEAR(H3610),MONTH(I3610),DAY(H3610)),DATE(YEAR(I3610),MONTH(I3610),DAY(I3610)),1,[1]LISTAFERIADOS!$B$2:$B$194)</f>
        <v>-10</v>
      </c>
      <c r="N3610" s="73" t="str">
        <f>CONCATENATE(HOUR(Tabela132[[#This Row],[DATA INICIO]]),":",MINUTE(Tabela132[[#This Row],[DATA INICIO]]))</f>
        <v>19:40</v>
      </c>
    </row>
    <row r="3611" spans="1:14" ht="38.25" hidden="1" x14ac:dyDescent="0.25">
      <c r="A3611" s="63" t="s">
        <v>113</v>
      </c>
      <c r="B3611" s="68" t="s">
        <v>1831</v>
      </c>
      <c r="C3611" s="65" t="s">
        <v>222</v>
      </c>
      <c r="D3611" s="66"/>
      <c r="E3611" s="67" t="str">
        <f>CONCATENATE(Tabela132[[#This Row],[TRAMITE_SETOR]],"_Atualiz")</f>
        <v>SMIC  _Atualiz</v>
      </c>
      <c r="F3611" s="68" t="s">
        <v>1832</v>
      </c>
      <c r="H3611" s="69">
        <v>42961.607638888891</v>
      </c>
      <c r="I3611" s="69">
        <v>42962.537499999999</v>
      </c>
      <c r="J3611" s="64" t="s">
        <v>79</v>
      </c>
      <c r="K3611" s="70">
        <f t="shared" si="190"/>
        <v>0.92986111110803904</v>
      </c>
      <c r="L3611" s="71">
        <f t="shared" si="191"/>
        <v>0.92986111110803904</v>
      </c>
      <c r="M3611" s="72">
        <f>NETWORKDAYS.INTL(DATE(YEAR(H3611),MONTH(I3611),DAY(H3611)),DATE(YEAR(I3611),MONTH(I3611),DAY(I3611)),1,[1]LISTAFERIADOS!$B$2:$B$194)</f>
        <v>2</v>
      </c>
      <c r="N3611" s="73" t="str">
        <f>CONCATENATE(HOUR(Tabela132[[#This Row],[DATA INICIO]]),":",MINUTE(Tabela132[[#This Row],[DATA INICIO]]))</f>
        <v>14:35</v>
      </c>
    </row>
    <row r="3612" spans="1:14" ht="76.5" hidden="1" x14ac:dyDescent="0.25">
      <c r="A3612" s="63" t="s">
        <v>113</v>
      </c>
      <c r="B3612" s="68" t="s">
        <v>1831</v>
      </c>
      <c r="C3612" s="65" t="s">
        <v>222</v>
      </c>
      <c r="D3612" s="66"/>
      <c r="E3612" s="67" t="str">
        <f>CONCATENATE(Tabela132[[#This Row],[TRAMITE_SETOR]],"_Atualiz")</f>
        <v>CIP_Atualiz</v>
      </c>
      <c r="F3612" s="12" t="s">
        <v>29</v>
      </c>
      <c r="H3612" s="69">
        <v>42962.537499999999</v>
      </c>
      <c r="I3612" s="69">
        <v>42963.705555555556</v>
      </c>
      <c r="J3612" s="64" t="s">
        <v>1833</v>
      </c>
      <c r="K3612" s="70">
        <f t="shared" si="190"/>
        <v>1.1680555555576575</v>
      </c>
      <c r="L3612" s="71">
        <f t="shared" si="191"/>
        <v>1.1680555555576575</v>
      </c>
      <c r="M3612" s="72">
        <f>NETWORKDAYS.INTL(DATE(YEAR(H3612),MONTH(I3612),DAY(H3612)),DATE(YEAR(I3612),MONTH(I3612),DAY(I3612)),1,[1]LISTAFERIADOS!$B$2:$B$194)</f>
        <v>2</v>
      </c>
      <c r="N3612" s="73" t="str">
        <f>CONCATENATE(HOUR(Tabela132[[#This Row],[DATA INICIO]]),":",MINUTE(Tabela132[[#This Row],[DATA INICIO]]))</f>
        <v>12:54</v>
      </c>
    </row>
    <row r="3613" spans="1:14" ht="76.5" hidden="1" x14ac:dyDescent="0.25">
      <c r="A3613" s="63" t="s">
        <v>113</v>
      </c>
      <c r="B3613" s="68" t="s">
        <v>1831</v>
      </c>
      <c r="C3613" s="65" t="s">
        <v>222</v>
      </c>
      <c r="D3613" s="66"/>
      <c r="E3613" s="67" t="str">
        <f>CONCATENATE(Tabela132[[#This Row],[TRAMITE_SETOR]],"_Atualiz")</f>
        <v>SECGS_Atualiz</v>
      </c>
      <c r="F3613" s="12" t="s">
        <v>115</v>
      </c>
      <c r="H3613" s="69">
        <v>42963.705555555556</v>
      </c>
      <c r="I3613" s="69">
        <v>42965.570833333331</v>
      </c>
      <c r="J3613" s="64" t="s">
        <v>1834</v>
      </c>
      <c r="K3613" s="70">
        <f t="shared" si="190"/>
        <v>1.8652777777751908</v>
      </c>
      <c r="L3613" s="71">
        <f t="shared" si="191"/>
        <v>1.8652777777751908</v>
      </c>
      <c r="M3613" s="72">
        <f>NETWORKDAYS.INTL(DATE(YEAR(H3613),MONTH(I3613),DAY(H3613)),DATE(YEAR(I3613),MONTH(I3613),DAY(I3613)),1,[1]LISTAFERIADOS!$B$2:$B$194)</f>
        <v>3</v>
      </c>
      <c r="N3613" s="73" t="str">
        <f>CONCATENATE(HOUR(Tabela132[[#This Row],[DATA INICIO]]),":",MINUTE(Tabela132[[#This Row],[DATA INICIO]]))</f>
        <v>16:56</v>
      </c>
    </row>
    <row r="3614" spans="1:14" ht="140.25" hidden="1" x14ac:dyDescent="0.25">
      <c r="A3614" s="63" t="s">
        <v>113</v>
      </c>
      <c r="B3614" s="68" t="s">
        <v>1831</v>
      </c>
      <c r="C3614" s="65" t="s">
        <v>222</v>
      </c>
      <c r="D3614" s="66"/>
      <c r="E3614" s="67" t="str">
        <f>CONCATENATE(Tabela132[[#This Row],[TRAMITE_SETOR]],"_Atualiz")</f>
        <v>SECGA  _Atualiz</v>
      </c>
      <c r="F3614" s="68" t="s">
        <v>1174</v>
      </c>
      <c r="H3614" s="69">
        <v>42965.570833333331</v>
      </c>
      <c r="I3614" s="69">
        <v>42965.746527777781</v>
      </c>
      <c r="J3614" s="64" t="s">
        <v>1835</v>
      </c>
      <c r="K3614" s="70">
        <f t="shared" si="190"/>
        <v>0.17569444444961846</v>
      </c>
      <c r="L3614" s="71">
        <f t="shared" si="191"/>
        <v>0.17569444444961846</v>
      </c>
      <c r="M3614" s="72">
        <f>NETWORKDAYS.INTL(DATE(YEAR(H3614),MONTH(I3614),DAY(H3614)),DATE(YEAR(I3614),MONTH(I3614),DAY(I3614)),1,[1]LISTAFERIADOS!$B$2:$B$194)</f>
        <v>1</v>
      </c>
      <c r="N3614" s="73" t="str">
        <f>CONCATENATE(HOUR(Tabela132[[#This Row],[DATA INICIO]]),":",MINUTE(Tabela132[[#This Row],[DATA INICIO]]))</f>
        <v>13:42</v>
      </c>
    </row>
    <row r="3615" spans="1:14" ht="63.75" hidden="1" x14ac:dyDescent="0.25">
      <c r="A3615" s="63" t="s">
        <v>113</v>
      </c>
      <c r="B3615" s="68" t="s">
        <v>1831</v>
      </c>
      <c r="C3615" s="65" t="s">
        <v>222</v>
      </c>
      <c r="D3615" s="66"/>
      <c r="E3615" s="67" t="str">
        <f>CONCATENATE(Tabela132[[#This Row],[TRAMITE_SETOR]],"_Atualiz")</f>
        <v>CLC  _Atualiz</v>
      </c>
      <c r="F3615" s="68" t="s">
        <v>1175</v>
      </c>
      <c r="H3615" s="69">
        <v>42965.746527777781</v>
      </c>
      <c r="I3615" s="69">
        <v>42965.908333333333</v>
      </c>
      <c r="J3615" s="64" t="s">
        <v>1836</v>
      </c>
      <c r="K3615" s="70">
        <f t="shared" si="190"/>
        <v>0.16180555555183673</v>
      </c>
      <c r="L3615" s="71">
        <f t="shared" si="191"/>
        <v>0.16180555555183673</v>
      </c>
      <c r="M3615" s="72">
        <f>NETWORKDAYS.INTL(DATE(YEAR(H3615),MONTH(I3615),DAY(H3615)),DATE(YEAR(I3615),MONTH(I3615),DAY(I3615)),1,[1]LISTAFERIADOS!$B$2:$B$194)</f>
        <v>1</v>
      </c>
      <c r="N3615" s="73" t="str">
        <f>CONCATENATE(HOUR(Tabela132[[#This Row],[DATA INICIO]]),":",MINUTE(Tabela132[[#This Row],[DATA INICIO]]))</f>
        <v>17:55</v>
      </c>
    </row>
    <row r="3616" spans="1:14" hidden="1" x14ac:dyDescent="0.25">
      <c r="A3616" s="63" t="s">
        <v>113</v>
      </c>
      <c r="B3616" s="68" t="s">
        <v>1831</v>
      </c>
      <c r="C3616" s="65" t="s">
        <v>222</v>
      </c>
      <c r="D3616" s="66"/>
      <c r="E3616" s="67" t="str">
        <f>CONCATENATE(Tabela132[[#This Row],[TRAMITE_SETOR]],"_Atualiz")</f>
        <v>SC  _Atualiz</v>
      </c>
      <c r="F3616" s="68" t="s">
        <v>1176</v>
      </c>
      <c r="H3616" s="69">
        <v>42965.908333333333</v>
      </c>
      <c r="I3616" s="69">
        <v>43003.544444444444</v>
      </c>
      <c r="J3616" s="64" t="s">
        <v>232</v>
      </c>
      <c r="K3616" s="70">
        <f t="shared" si="190"/>
        <v>37.636111111110949</v>
      </c>
      <c r="L3616" s="71">
        <f t="shared" si="191"/>
        <v>37.636111111110949</v>
      </c>
      <c r="M3616" s="72">
        <f>NETWORKDAYS.INTL(DATE(YEAR(H3616),MONTH(I3616),DAY(H3616)),DATE(YEAR(I3616),MONTH(I3616),DAY(I3616)),1,[1]LISTAFERIADOS!$B$2:$B$194)</f>
        <v>6</v>
      </c>
      <c r="N3616" s="73" t="str">
        <f>CONCATENATE(HOUR(Tabela132[[#This Row],[DATA INICIO]]),":",MINUTE(Tabela132[[#This Row],[DATA INICIO]]))</f>
        <v>21:48</v>
      </c>
    </row>
    <row r="3617" spans="1:14" ht="38.25" hidden="1" x14ac:dyDescent="0.25">
      <c r="A3617" s="63" t="s">
        <v>113</v>
      </c>
      <c r="B3617" s="68" t="s">
        <v>1831</v>
      </c>
      <c r="C3617" s="65" t="s">
        <v>222</v>
      </c>
      <c r="D3617" s="66"/>
      <c r="E3617" s="67" t="str">
        <f>CONCATENATE(Tabela132[[#This Row],[TRAMITE_SETOR]],"_Atualiz")</f>
        <v xml:space="preserve"> CLC  _Atualiz</v>
      </c>
      <c r="F3617" s="68" t="s">
        <v>1161</v>
      </c>
      <c r="H3617" s="69">
        <v>43003.544444444444</v>
      </c>
      <c r="I3617" s="69">
        <v>43004.651388888888</v>
      </c>
      <c r="J3617" s="64" t="s">
        <v>1837</v>
      </c>
      <c r="K3617" s="70">
        <f t="shared" si="190"/>
        <v>1.1069444444437977</v>
      </c>
      <c r="L3617" s="71">
        <f t="shared" si="191"/>
        <v>1.1069444444437977</v>
      </c>
      <c r="M3617" s="72">
        <f>NETWORKDAYS.INTL(DATE(YEAR(H3617),MONTH(I3617),DAY(H3617)),DATE(YEAR(I3617),MONTH(I3617),DAY(I3617)),1,[1]LISTAFERIADOS!$B$2:$B$194)</f>
        <v>2</v>
      </c>
      <c r="N3617" s="73" t="str">
        <f>CONCATENATE(HOUR(Tabela132[[#This Row],[DATA INICIO]]),":",MINUTE(Tabela132[[#This Row],[DATA INICIO]]))</f>
        <v>13:4</v>
      </c>
    </row>
    <row r="3618" spans="1:14" ht="76.5" hidden="1" x14ac:dyDescent="0.25">
      <c r="A3618" s="63" t="s">
        <v>113</v>
      </c>
      <c r="B3618" s="68" t="s">
        <v>1831</v>
      </c>
      <c r="C3618" s="65" t="s">
        <v>222</v>
      </c>
      <c r="D3618" s="66"/>
      <c r="E3618" s="67" t="str">
        <f>CONCATENATE(Tabela132[[#This Row],[TRAMITE_SETOR]],"_Atualiz")</f>
        <v xml:space="preserve"> SPO  _Atualiz</v>
      </c>
      <c r="F3618" s="68" t="s">
        <v>1157</v>
      </c>
      <c r="H3618" s="69">
        <v>43004.651388888888</v>
      </c>
      <c r="I3618" s="69">
        <v>43004.726388888892</v>
      </c>
      <c r="J3618" s="64" t="s">
        <v>40</v>
      </c>
      <c r="K3618" s="70">
        <f t="shared" si="190"/>
        <v>7.5000000004365575E-2</v>
      </c>
      <c r="L3618" s="71">
        <f t="shared" si="191"/>
        <v>7.5000000004365575E-2</v>
      </c>
      <c r="M3618" s="72">
        <f>NETWORKDAYS.INTL(DATE(YEAR(H3618),MONTH(I3618),DAY(H3618)),DATE(YEAR(I3618),MONTH(I3618),DAY(I3618)),1,[1]LISTAFERIADOS!$B$2:$B$194)</f>
        <v>1</v>
      </c>
      <c r="N3618" s="73" t="str">
        <f>CONCATENATE(HOUR(Tabela132[[#This Row],[DATA INICIO]]),":",MINUTE(Tabela132[[#This Row],[DATA INICIO]]))</f>
        <v>15:38</v>
      </c>
    </row>
    <row r="3619" spans="1:14" ht="63.75" hidden="1" x14ac:dyDescent="0.25">
      <c r="A3619" s="63" t="s">
        <v>113</v>
      </c>
      <c r="B3619" s="68" t="s">
        <v>1831</v>
      </c>
      <c r="C3619" s="65" t="s">
        <v>222</v>
      </c>
      <c r="D3619" s="66"/>
      <c r="E3619" s="67" t="str">
        <f>CONCATENATE(Tabela132[[#This Row],[TRAMITE_SETOR]],"_Atualiz")</f>
        <v xml:space="preserve"> COC  _Atualiz</v>
      </c>
      <c r="F3619" s="68" t="s">
        <v>1167</v>
      </c>
      <c r="H3619" s="69">
        <v>43004.726388888892</v>
      </c>
      <c r="I3619" s="69">
        <v>43004.743750000001</v>
      </c>
      <c r="J3619" s="64" t="s">
        <v>118</v>
      </c>
      <c r="K3619" s="70">
        <f t="shared" si="190"/>
        <v>1.7361111109494232E-2</v>
      </c>
      <c r="L3619" s="71">
        <f t="shared" si="191"/>
        <v>1.7361111109494232E-2</v>
      </c>
      <c r="M3619" s="72">
        <f>NETWORKDAYS.INTL(DATE(YEAR(H3619),MONTH(I3619),DAY(H3619)),DATE(YEAR(I3619),MONTH(I3619),DAY(I3619)),1,[1]LISTAFERIADOS!$B$2:$B$194)</f>
        <v>1</v>
      </c>
      <c r="N3619" s="73" t="str">
        <f>CONCATENATE(HOUR(Tabela132[[#This Row],[DATA INICIO]]),":",MINUTE(Tabela132[[#This Row],[DATA INICIO]]))</f>
        <v>17:26</v>
      </c>
    </row>
    <row r="3620" spans="1:14" ht="51" hidden="1" x14ac:dyDescent="0.25">
      <c r="A3620" s="63" t="s">
        <v>113</v>
      </c>
      <c r="B3620" s="68" t="s">
        <v>1831</v>
      </c>
      <c r="C3620" s="65" t="s">
        <v>222</v>
      </c>
      <c r="D3620" s="66"/>
      <c r="E3620" s="67" t="str">
        <f>CONCATENATE(Tabela132[[#This Row],[TRAMITE_SETOR]],"_Atualiz")</f>
        <v xml:space="preserve"> SECOFC  _Atualiz</v>
      </c>
      <c r="F3620" s="68" t="s">
        <v>1159</v>
      </c>
      <c r="H3620" s="69">
        <v>43004.743750000001</v>
      </c>
      <c r="I3620" s="69">
        <v>43005.522916666669</v>
      </c>
      <c r="J3620" s="64" t="s">
        <v>46</v>
      </c>
      <c r="K3620" s="70">
        <f t="shared" si="190"/>
        <v>0.77916666666715173</v>
      </c>
      <c r="L3620" s="71">
        <f t="shared" si="191"/>
        <v>0.77916666666715173</v>
      </c>
      <c r="M3620" s="72">
        <f>NETWORKDAYS.INTL(DATE(YEAR(H3620),MONTH(I3620),DAY(H3620)),DATE(YEAR(I3620),MONTH(I3620),DAY(I3620)),1,[1]LISTAFERIADOS!$B$2:$B$194)</f>
        <v>2</v>
      </c>
      <c r="N3620" s="73" t="str">
        <f>CONCATENATE(HOUR(Tabela132[[#This Row],[DATA INICIO]]),":",MINUTE(Tabela132[[#This Row],[DATA INICIO]]))</f>
        <v>17:51</v>
      </c>
    </row>
    <row r="3621" spans="1:14" ht="25.5" hidden="1" x14ac:dyDescent="0.25">
      <c r="A3621" s="63" t="s">
        <v>113</v>
      </c>
      <c r="B3621" s="68" t="s">
        <v>1831</v>
      </c>
      <c r="C3621" s="65" t="s">
        <v>222</v>
      </c>
      <c r="D3621" s="66"/>
      <c r="E3621" s="67" t="str">
        <f>CONCATENATE(Tabela132[[#This Row],[TRAMITE_SETOR]],"_Atualiz")</f>
        <v xml:space="preserve"> SECGA  _Atualiz</v>
      </c>
      <c r="F3621" s="68" t="s">
        <v>1156</v>
      </c>
      <c r="H3621" s="69">
        <v>43005.522916666669</v>
      </c>
      <c r="I3621" s="69">
        <v>43006.633333333331</v>
      </c>
      <c r="J3621" s="64" t="s">
        <v>49</v>
      </c>
      <c r="K3621" s="70">
        <f t="shared" si="190"/>
        <v>1.1104166666627862</v>
      </c>
      <c r="L3621" s="71">
        <f t="shared" si="191"/>
        <v>1.1104166666627862</v>
      </c>
      <c r="M3621" s="72">
        <f>NETWORKDAYS.INTL(DATE(YEAR(H3621),MONTH(I3621),DAY(H3621)),DATE(YEAR(I3621),MONTH(I3621),DAY(I3621)),1,[1]LISTAFERIADOS!$B$2:$B$194)</f>
        <v>2</v>
      </c>
      <c r="N3621" s="73" t="str">
        <f>CONCATENATE(HOUR(Tabela132[[#This Row],[DATA INICIO]]),":",MINUTE(Tabela132[[#This Row],[DATA INICIO]]))</f>
        <v>12:33</v>
      </c>
    </row>
    <row r="3622" spans="1:14" ht="102" hidden="1" x14ac:dyDescent="0.25">
      <c r="A3622" s="63" t="s">
        <v>113</v>
      </c>
      <c r="B3622" s="68" t="s">
        <v>1831</v>
      </c>
      <c r="C3622" s="65" t="s">
        <v>222</v>
      </c>
      <c r="D3622" s="66"/>
      <c r="E3622" s="67" t="str">
        <f>CONCATENATE(Tabela132[[#This Row],[TRAMITE_SETOR]],"_Atualiz")</f>
        <v xml:space="preserve"> CLC  _Atualiz</v>
      </c>
      <c r="F3622" s="68" t="s">
        <v>1161</v>
      </c>
      <c r="H3622" s="69">
        <v>43006.633333333331</v>
      </c>
      <c r="I3622" s="69">
        <v>43010.62222222222</v>
      </c>
      <c r="J3622" s="64" t="s">
        <v>1838</v>
      </c>
      <c r="K3622" s="70">
        <f t="shared" si="190"/>
        <v>3.9888888888890506</v>
      </c>
      <c r="L3622" s="71">
        <f t="shared" si="191"/>
        <v>3.9888888888890506</v>
      </c>
      <c r="M3622" s="72">
        <f>NETWORKDAYS.INTL(DATE(YEAR(H3622),MONTH(I3622),DAY(H3622)),DATE(YEAR(I3622),MONTH(I3622),DAY(I3622)),1,[1]LISTAFERIADOS!$B$2:$B$194)</f>
        <v>-19</v>
      </c>
      <c r="N3622" s="73" t="str">
        <f>CONCATENATE(HOUR(Tabela132[[#This Row],[DATA INICIO]]),":",MINUTE(Tabela132[[#This Row],[DATA INICIO]]))</f>
        <v>15:12</v>
      </c>
    </row>
    <row r="3623" spans="1:14" ht="63.75" hidden="1" x14ac:dyDescent="0.25">
      <c r="A3623" s="63" t="s">
        <v>113</v>
      </c>
      <c r="B3623" s="68" t="s">
        <v>1831</v>
      </c>
      <c r="C3623" s="65" t="s">
        <v>222</v>
      </c>
      <c r="D3623" s="66"/>
      <c r="E3623" s="67" t="str">
        <f>CONCATENATE(Tabela132[[#This Row],[TRAMITE_SETOR]],"_Atualiz")</f>
        <v xml:space="preserve"> SC  _Atualiz</v>
      </c>
      <c r="F3623" s="68" t="s">
        <v>1162</v>
      </c>
      <c r="H3623" s="69">
        <v>43010.62222222222</v>
      </c>
      <c r="I3623" s="69">
        <v>43011.555555555555</v>
      </c>
      <c r="J3623" s="64" t="s">
        <v>360</v>
      </c>
      <c r="K3623" s="70">
        <f t="shared" si="190"/>
        <v>0.93333333333430346</v>
      </c>
      <c r="L3623" s="71">
        <f t="shared" si="191"/>
        <v>0.93333333333430346</v>
      </c>
      <c r="M3623" s="72">
        <f>NETWORKDAYS.INTL(DATE(YEAR(H3623),MONTH(I3623),DAY(H3623)),DATE(YEAR(I3623),MONTH(I3623),DAY(I3623)),1,[1]LISTAFERIADOS!$B$2:$B$194)</f>
        <v>2</v>
      </c>
      <c r="N3623" s="73" t="str">
        <f>CONCATENATE(HOUR(Tabela132[[#This Row],[DATA INICIO]]),":",MINUTE(Tabela132[[#This Row],[DATA INICIO]]))</f>
        <v>14:56</v>
      </c>
    </row>
    <row r="3624" spans="1:14" ht="51" hidden="1" x14ac:dyDescent="0.25">
      <c r="A3624" s="63" t="s">
        <v>113</v>
      </c>
      <c r="B3624" s="68" t="s">
        <v>1831</v>
      </c>
      <c r="C3624" s="65" t="s">
        <v>222</v>
      </c>
      <c r="D3624" s="66"/>
      <c r="E3624" s="67" t="str">
        <f>CONCATENATE(Tabela132[[#This Row],[TRAMITE_SETOR]],"_Atualiz")</f>
        <v xml:space="preserve"> CLC  _Atualiz</v>
      </c>
      <c r="F3624" s="68" t="s">
        <v>1161</v>
      </c>
      <c r="H3624" s="69">
        <v>43011.555555555555</v>
      </c>
      <c r="I3624" s="69">
        <v>43011.715277777781</v>
      </c>
      <c r="J3624" s="64" t="s">
        <v>1839</v>
      </c>
      <c r="K3624" s="70">
        <f t="shared" si="190"/>
        <v>0.15972222222626442</v>
      </c>
      <c r="L3624" s="71">
        <f t="shared" si="191"/>
        <v>0.15972222222626442</v>
      </c>
      <c r="M3624" s="72">
        <f>NETWORKDAYS.INTL(DATE(YEAR(H3624),MONTH(I3624),DAY(H3624)),DATE(YEAR(I3624),MONTH(I3624),DAY(I3624)),1,[1]LISTAFERIADOS!$B$2:$B$194)</f>
        <v>1</v>
      </c>
      <c r="N3624" s="73" t="str">
        <f>CONCATENATE(HOUR(Tabela132[[#This Row],[DATA INICIO]]),":",MINUTE(Tabela132[[#This Row],[DATA INICIO]]))</f>
        <v>13:20</v>
      </c>
    </row>
    <row r="3625" spans="1:14" ht="76.5" hidden="1" x14ac:dyDescent="0.25">
      <c r="A3625" s="63" t="s">
        <v>113</v>
      </c>
      <c r="B3625" s="68" t="s">
        <v>1831</v>
      </c>
      <c r="C3625" s="65" t="s">
        <v>222</v>
      </c>
      <c r="D3625" s="66"/>
      <c r="E3625" s="67" t="str">
        <f>CONCATENATE(Tabela132[[#This Row],[TRAMITE_SETOR]],"_Atualiz")</f>
        <v xml:space="preserve"> SECGA  _Atualiz</v>
      </c>
      <c r="F3625" s="68" t="s">
        <v>1156</v>
      </c>
      <c r="H3625" s="69">
        <v>43011.715277777781</v>
      </c>
      <c r="I3625" s="69">
        <v>43011.754166666666</v>
      </c>
      <c r="J3625" s="64" t="s">
        <v>1840</v>
      </c>
      <c r="K3625" s="70">
        <f t="shared" si="190"/>
        <v>3.8888888884685002E-2</v>
      </c>
      <c r="L3625" s="71">
        <f t="shared" si="191"/>
        <v>3.8888888884685002E-2</v>
      </c>
      <c r="M3625" s="72">
        <f>NETWORKDAYS.INTL(DATE(YEAR(H3625),MONTH(I3625),DAY(H3625)),DATE(YEAR(I3625),MONTH(I3625),DAY(I3625)),1,[1]LISTAFERIADOS!$B$2:$B$194)</f>
        <v>1</v>
      </c>
      <c r="N3625" s="73" t="str">
        <f>CONCATENATE(HOUR(Tabela132[[#This Row],[DATA INICIO]]),":",MINUTE(Tabela132[[#This Row],[DATA INICIO]]))</f>
        <v>17:10</v>
      </c>
    </row>
    <row r="3626" spans="1:14" ht="51" hidden="1" x14ac:dyDescent="0.25">
      <c r="A3626" s="63" t="s">
        <v>113</v>
      </c>
      <c r="B3626" s="68" t="s">
        <v>1831</v>
      </c>
      <c r="C3626" s="65" t="s">
        <v>222</v>
      </c>
      <c r="D3626" s="66"/>
      <c r="E3626" s="67" t="str">
        <f>CONCATENATE(Tabela132[[#This Row],[TRAMITE_SETOR]],"_Atualiz")</f>
        <v xml:space="preserve"> CLC  _Atualiz</v>
      </c>
      <c r="F3626" s="68" t="s">
        <v>1161</v>
      </c>
      <c r="H3626" s="69">
        <v>43011.754166666666</v>
      </c>
      <c r="I3626" s="69">
        <v>43012.652083333334</v>
      </c>
      <c r="J3626" s="64" t="s">
        <v>1024</v>
      </c>
      <c r="K3626" s="70">
        <f t="shared" si="190"/>
        <v>0.89791666666860692</v>
      </c>
      <c r="L3626" s="71">
        <f t="shared" si="191"/>
        <v>0.89791666666860692</v>
      </c>
      <c r="M3626" s="72">
        <f>NETWORKDAYS.INTL(DATE(YEAR(H3626),MONTH(I3626),DAY(H3626)),DATE(YEAR(I3626),MONTH(I3626),DAY(I3626)),1,[1]LISTAFERIADOS!$B$2:$B$194)</f>
        <v>2</v>
      </c>
      <c r="N3626" s="73" t="str">
        <f>CONCATENATE(HOUR(Tabela132[[#This Row],[DATA INICIO]]),":",MINUTE(Tabela132[[#This Row],[DATA INICIO]]))</f>
        <v>18:6</v>
      </c>
    </row>
    <row r="3627" spans="1:14" ht="63.75" hidden="1" x14ac:dyDescent="0.25">
      <c r="A3627" s="63" t="s">
        <v>113</v>
      </c>
      <c r="B3627" s="68" t="s">
        <v>1831</v>
      </c>
      <c r="C3627" s="65" t="s">
        <v>222</v>
      </c>
      <c r="D3627" s="66"/>
      <c r="E3627" s="67" t="str">
        <f>CONCATENATE(Tabela132[[#This Row],[TRAMITE_SETOR]],"_Atualiz")</f>
        <v xml:space="preserve"> SLIC  _Atualiz</v>
      </c>
      <c r="F3627" s="68" t="s">
        <v>1163</v>
      </c>
      <c r="H3627" s="69">
        <v>43012.652083333334</v>
      </c>
      <c r="I3627" s="69">
        <v>43019.488888888889</v>
      </c>
      <c r="J3627" s="64" t="s">
        <v>1025</v>
      </c>
      <c r="K3627" s="70">
        <f t="shared" si="190"/>
        <v>6.8368055555547471</v>
      </c>
      <c r="L3627" s="71">
        <f t="shared" si="191"/>
        <v>6.8368055555547471</v>
      </c>
      <c r="M3627" s="72">
        <f>NETWORKDAYS.INTL(DATE(YEAR(H3627),MONTH(I3627),DAY(H3627)),DATE(YEAR(I3627),MONTH(I3627),DAY(I3627)),1,[1]LISTAFERIADOS!$B$2:$B$194)</f>
        <v>6</v>
      </c>
      <c r="N3627" s="73" t="str">
        <f>CONCATENATE(HOUR(Tabela132[[#This Row],[DATA INICIO]]),":",MINUTE(Tabela132[[#This Row],[DATA INICIO]]))</f>
        <v>15:39</v>
      </c>
    </row>
    <row r="3628" spans="1:14" ht="63.75" hidden="1" x14ac:dyDescent="0.25">
      <c r="A3628" s="63" t="s">
        <v>113</v>
      </c>
      <c r="B3628" s="68" t="s">
        <v>1831</v>
      </c>
      <c r="C3628" s="65" t="s">
        <v>222</v>
      </c>
      <c r="D3628" s="66"/>
      <c r="E3628" s="67" t="str">
        <f>CONCATENATE(Tabela132[[#This Row],[TRAMITE_SETOR]],"_Atualiz")</f>
        <v xml:space="preserve"> SCON  _Atualiz</v>
      </c>
      <c r="F3628" s="68" t="s">
        <v>1164</v>
      </c>
      <c r="H3628" s="69">
        <v>43019.488888888889</v>
      </c>
      <c r="I3628" s="69">
        <v>43019.685416666667</v>
      </c>
      <c r="J3628" s="64" t="s">
        <v>621</v>
      </c>
      <c r="K3628" s="70">
        <f t="shared" si="190"/>
        <v>0.19652777777810115</v>
      </c>
      <c r="L3628" s="71">
        <f t="shared" si="191"/>
        <v>0.19652777777810115</v>
      </c>
      <c r="M3628" s="72">
        <f>NETWORKDAYS.INTL(DATE(YEAR(H3628),MONTH(I3628),DAY(H3628)),DATE(YEAR(I3628),MONTH(I3628),DAY(I3628)),1,[1]LISTAFERIADOS!$B$2:$B$194)</f>
        <v>1</v>
      </c>
      <c r="N3628" s="73" t="str">
        <f>CONCATENATE(HOUR(Tabela132[[#This Row],[DATA INICIO]]),":",MINUTE(Tabela132[[#This Row],[DATA INICIO]]))</f>
        <v>11:44</v>
      </c>
    </row>
    <row r="3629" spans="1:14" ht="51" hidden="1" x14ac:dyDescent="0.25">
      <c r="A3629" s="63" t="s">
        <v>113</v>
      </c>
      <c r="B3629" s="68" t="s">
        <v>1831</v>
      </c>
      <c r="C3629" s="65" t="s">
        <v>222</v>
      </c>
      <c r="D3629" s="66"/>
      <c r="E3629" s="67" t="str">
        <f>CONCATENATE(Tabela132[[#This Row],[TRAMITE_SETOR]],"_Atualiz")</f>
        <v xml:space="preserve"> SLIC  _Atualiz</v>
      </c>
      <c r="F3629" s="68" t="s">
        <v>1163</v>
      </c>
      <c r="H3629" s="69">
        <v>43019.685416666667</v>
      </c>
      <c r="I3629" s="69">
        <v>43019.751388888886</v>
      </c>
      <c r="J3629" s="64" t="s">
        <v>1841</v>
      </c>
      <c r="K3629" s="70">
        <f t="shared" si="190"/>
        <v>6.5972222218988463E-2</v>
      </c>
      <c r="L3629" s="71">
        <f t="shared" si="191"/>
        <v>6.5972222218988463E-2</v>
      </c>
      <c r="M3629" s="72">
        <f>NETWORKDAYS.INTL(DATE(YEAR(H3629),MONTH(I3629),DAY(H3629)),DATE(YEAR(I3629),MONTH(I3629),DAY(I3629)),1,[1]LISTAFERIADOS!$B$2:$B$194)</f>
        <v>1</v>
      </c>
      <c r="N3629" s="73" t="str">
        <f>CONCATENATE(HOUR(Tabela132[[#This Row],[DATA INICIO]]),":",MINUTE(Tabela132[[#This Row],[DATA INICIO]]))</f>
        <v>16:27</v>
      </c>
    </row>
    <row r="3630" spans="1:14" ht="51" hidden="1" x14ac:dyDescent="0.25">
      <c r="A3630" s="63" t="s">
        <v>113</v>
      </c>
      <c r="B3630" s="68" t="s">
        <v>1831</v>
      </c>
      <c r="C3630" s="65" t="s">
        <v>222</v>
      </c>
      <c r="D3630" s="66"/>
      <c r="E3630" s="67" t="str">
        <f>CONCATENATE(Tabela132[[#This Row],[TRAMITE_SETOR]],"_Atualiz")</f>
        <v xml:space="preserve"> CLC  _Atualiz</v>
      </c>
      <c r="F3630" s="68" t="s">
        <v>1161</v>
      </c>
      <c r="H3630" s="69">
        <v>43019.751388888886</v>
      </c>
      <c r="I3630" s="69">
        <v>43021.577777777777</v>
      </c>
      <c r="J3630" s="64" t="s">
        <v>434</v>
      </c>
      <c r="K3630" s="70">
        <f t="shared" si="190"/>
        <v>1.8263888888905058</v>
      </c>
      <c r="L3630" s="71">
        <f t="shared" si="191"/>
        <v>1.8263888888905058</v>
      </c>
      <c r="M3630" s="72">
        <f>NETWORKDAYS.INTL(DATE(YEAR(H3630),MONTH(I3630),DAY(H3630)),DATE(YEAR(I3630),MONTH(I3630),DAY(I3630)),1,[1]LISTAFERIADOS!$B$2:$B$194)</f>
        <v>2</v>
      </c>
      <c r="N3630" s="73" t="str">
        <f>CONCATENATE(HOUR(Tabela132[[#This Row],[DATA INICIO]]),":",MINUTE(Tabela132[[#This Row],[DATA INICIO]]))</f>
        <v>18:2</v>
      </c>
    </row>
    <row r="3631" spans="1:14" ht="25.5" hidden="1" x14ac:dyDescent="0.25">
      <c r="A3631" s="63" t="s">
        <v>113</v>
      </c>
      <c r="B3631" s="68" t="s">
        <v>1831</v>
      </c>
      <c r="C3631" s="65" t="s">
        <v>222</v>
      </c>
      <c r="D3631" s="66"/>
      <c r="E3631" s="67" t="str">
        <f>CONCATENATE(Tabela132[[#This Row],[TRAMITE_SETOR]],"_Atualiz")</f>
        <v xml:space="preserve"> SECGA  _Atualiz</v>
      </c>
      <c r="F3631" s="68" t="s">
        <v>1156</v>
      </c>
      <c r="H3631" s="69">
        <v>43021.577777777777</v>
      </c>
      <c r="I3631" s="69">
        <v>43021.600694444445</v>
      </c>
      <c r="J3631" s="64" t="s">
        <v>244</v>
      </c>
      <c r="K3631" s="70">
        <f t="shared" si="190"/>
        <v>2.2916666668606922E-2</v>
      </c>
      <c r="L3631" s="71">
        <f t="shared" si="191"/>
        <v>2.2916666668606922E-2</v>
      </c>
      <c r="M3631" s="72">
        <f>NETWORKDAYS.INTL(DATE(YEAR(H3631),MONTH(I3631),DAY(H3631)),DATE(YEAR(I3631),MONTH(I3631),DAY(I3631)),1,[1]LISTAFERIADOS!$B$2:$B$194)</f>
        <v>1</v>
      </c>
      <c r="N3631" s="73" t="str">
        <f>CONCATENATE(HOUR(Tabela132[[#This Row],[DATA INICIO]]),":",MINUTE(Tabela132[[#This Row],[DATA INICIO]]))</f>
        <v>13:52</v>
      </c>
    </row>
    <row r="3632" spans="1:14" ht="140.25" hidden="1" x14ac:dyDescent="0.25">
      <c r="A3632" s="63" t="s">
        <v>113</v>
      </c>
      <c r="B3632" s="68" t="s">
        <v>1831</v>
      </c>
      <c r="C3632" s="65" t="s">
        <v>222</v>
      </c>
      <c r="D3632" s="66"/>
      <c r="E3632" s="67" t="str">
        <f>CONCATENATE(Tabela132[[#This Row],[TRAMITE_SETOR]],"_Atualiz")</f>
        <v xml:space="preserve"> CLC  _Atualiz</v>
      </c>
      <c r="F3632" s="68" t="s">
        <v>1161</v>
      </c>
      <c r="H3632" s="69">
        <v>43021.600694444445</v>
      </c>
      <c r="I3632" s="69">
        <v>43024.78402777778</v>
      </c>
      <c r="J3632" s="64" t="s">
        <v>1842</v>
      </c>
      <c r="K3632" s="70">
        <f t="shared" si="190"/>
        <v>3.1833333333343035</v>
      </c>
      <c r="L3632" s="71">
        <f t="shared" si="191"/>
        <v>3.1833333333343035</v>
      </c>
      <c r="M3632" s="72">
        <f>NETWORKDAYS.INTL(DATE(YEAR(H3632),MONTH(I3632),DAY(H3632)),DATE(YEAR(I3632),MONTH(I3632),DAY(I3632)),1,[1]LISTAFERIADOS!$B$2:$B$194)</f>
        <v>2</v>
      </c>
      <c r="N3632" s="73" t="str">
        <f>CONCATENATE(HOUR(Tabela132[[#This Row],[DATA INICIO]]),":",MINUTE(Tabela132[[#This Row],[DATA INICIO]]))</f>
        <v>14:25</v>
      </c>
    </row>
    <row r="3633" spans="1:14" ht="51" hidden="1" x14ac:dyDescent="0.25">
      <c r="A3633" s="63" t="s">
        <v>113</v>
      </c>
      <c r="B3633" s="68" t="s">
        <v>1831</v>
      </c>
      <c r="C3633" s="65" t="s">
        <v>222</v>
      </c>
      <c r="D3633" s="66"/>
      <c r="E3633" s="67" t="str">
        <f>CONCATENATE(Tabela132[[#This Row],[TRAMITE_SETOR]],"_Atualiz")</f>
        <v xml:space="preserve"> CPL  _Atualiz</v>
      </c>
      <c r="F3633" s="68" t="s">
        <v>1165</v>
      </c>
      <c r="H3633" s="69">
        <v>43024.78402777778</v>
      </c>
      <c r="I3633" s="69">
        <v>43027.606249999997</v>
      </c>
      <c r="J3633" s="64" t="s">
        <v>1843</v>
      </c>
      <c r="K3633" s="70">
        <f t="shared" si="190"/>
        <v>2.8222222222175333</v>
      </c>
      <c r="L3633" s="71">
        <f t="shared" si="191"/>
        <v>2.8222222222175333</v>
      </c>
      <c r="M3633" s="72">
        <f>NETWORKDAYS.INTL(DATE(YEAR(H3633),MONTH(I3633),DAY(H3633)),DATE(YEAR(I3633),MONTH(I3633),DAY(I3633)),1,[1]LISTAFERIADOS!$B$2:$B$194)</f>
        <v>4</v>
      </c>
      <c r="N3633" s="73" t="str">
        <f>CONCATENATE(HOUR(Tabela132[[#This Row],[DATA INICIO]]),":",MINUTE(Tabela132[[#This Row],[DATA INICIO]]))</f>
        <v>18:49</v>
      </c>
    </row>
    <row r="3634" spans="1:14" ht="38.25" hidden="1" x14ac:dyDescent="0.25">
      <c r="A3634" s="63" t="s">
        <v>113</v>
      </c>
      <c r="B3634" s="68" t="s">
        <v>1831</v>
      </c>
      <c r="C3634" s="65" t="s">
        <v>222</v>
      </c>
      <c r="D3634" s="66"/>
      <c r="E3634" s="67" t="str">
        <f>CONCATENATE(Tabela132[[#This Row],[TRAMITE_SETOR]],"_Atualiz")</f>
        <v xml:space="preserve"> ASSDG  _Atualiz</v>
      </c>
      <c r="F3634" s="68" t="s">
        <v>1166</v>
      </c>
      <c r="H3634" s="69">
        <v>43027.606249999997</v>
      </c>
      <c r="I3634" s="69">
        <v>43028.647222222222</v>
      </c>
      <c r="J3634" s="64" t="s">
        <v>248</v>
      </c>
      <c r="K3634" s="70">
        <f t="shared" si="190"/>
        <v>1.0409722222248092</v>
      </c>
      <c r="L3634" s="71">
        <f t="shared" si="191"/>
        <v>1.0409722222248092</v>
      </c>
      <c r="M3634" s="72">
        <f>NETWORKDAYS.INTL(DATE(YEAR(H3634),MONTH(I3634),DAY(H3634)),DATE(YEAR(I3634),MONTH(I3634),DAY(I3634)),1,[1]LISTAFERIADOS!$B$2:$B$194)</f>
        <v>2</v>
      </c>
      <c r="N3634" s="73" t="str">
        <f>CONCATENATE(HOUR(Tabela132[[#This Row],[DATA INICIO]]),":",MINUTE(Tabela132[[#This Row],[DATA INICIO]]))</f>
        <v>14:33</v>
      </c>
    </row>
    <row r="3635" spans="1:14" ht="25.5" hidden="1" x14ac:dyDescent="0.25">
      <c r="A3635" s="63" t="s">
        <v>113</v>
      </c>
      <c r="B3635" s="68" t="s">
        <v>1831</v>
      </c>
      <c r="C3635" s="65" t="s">
        <v>222</v>
      </c>
      <c r="D3635" s="66"/>
      <c r="E3635" s="67" t="str">
        <f>CONCATENATE(Tabela132[[#This Row],[TRAMITE_SETOR]],"_Atualiz")</f>
        <v xml:space="preserve"> DG  _Atualiz</v>
      </c>
      <c r="F3635" s="68" t="s">
        <v>1155</v>
      </c>
      <c r="H3635" s="69">
        <v>43028.647222222222</v>
      </c>
      <c r="I3635" s="69">
        <v>43031.701388888891</v>
      </c>
      <c r="J3635" s="64" t="s">
        <v>98</v>
      </c>
      <c r="K3635" s="70">
        <f t="shared" si="190"/>
        <v>3.0541666666686069</v>
      </c>
      <c r="L3635" s="71">
        <f t="shared" si="191"/>
        <v>3.0541666666686069</v>
      </c>
      <c r="M3635" s="72">
        <f>NETWORKDAYS.INTL(DATE(YEAR(H3635),MONTH(I3635),DAY(H3635)),DATE(YEAR(I3635),MONTH(I3635),DAY(I3635)),1,[1]LISTAFERIADOS!$B$2:$B$194)</f>
        <v>2</v>
      </c>
      <c r="N3635" s="73" t="str">
        <f>CONCATENATE(HOUR(Tabela132[[#This Row],[DATA INICIO]]),":",MINUTE(Tabela132[[#This Row],[DATA INICIO]]))</f>
        <v>15:32</v>
      </c>
    </row>
    <row r="3636" spans="1:14" hidden="1" x14ac:dyDescent="0.25">
      <c r="A3636" s="63" t="s">
        <v>113</v>
      </c>
      <c r="B3636" s="68" t="s">
        <v>1831</v>
      </c>
      <c r="C3636" s="65" t="s">
        <v>222</v>
      </c>
      <c r="D3636" s="66"/>
      <c r="E3636" s="67" t="str">
        <f>CONCATENATE(Tabela132[[#This Row],[TRAMITE_SETOR]],"_Atualiz")</f>
        <v xml:space="preserve"> SLIC  _Atualiz</v>
      </c>
      <c r="F3636" s="68" t="s">
        <v>1163</v>
      </c>
      <c r="H3636" s="69">
        <v>43031.701388888891</v>
      </c>
      <c r="I3636" s="69">
        <v>43032.624305555553</v>
      </c>
      <c r="J3636" s="64" t="s">
        <v>1844</v>
      </c>
      <c r="K3636" s="70">
        <f t="shared" si="190"/>
        <v>0.92291666666278616</v>
      </c>
      <c r="L3636" s="71">
        <f t="shared" si="191"/>
        <v>0.92291666666278616</v>
      </c>
      <c r="M3636" s="72">
        <f>NETWORKDAYS.INTL(DATE(YEAR(H3636),MONTH(I3636),DAY(H3636)),DATE(YEAR(I3636),MONTH(I3636),DAY(I3636)),1,[1]LISTAFERIADOS!$B$2:$B$194)</f>
        <v>2</v>
      </c>
      <c r="N3636" s="73" t="str">
        <f>CONCATENATE(HOUR(Tabela132[[#This Row],[DATA INICIO]]),":",MINUTE(Tabela132[[#This Row],[DATA INICIO]]))</f>
        <v>16:50</v>
      </c>
    </row>
    <row r="3637" spans="1:14" ht="25.5" hidden="1" x14ac:dyDescent="0.25">
      <c r="A3637" s="63" t="s">
        <v>113</v>
      </c>
      <c r="B3637" s="68" t="s">
        <v>1831</v>
      </c>
      <c r="C3637" s="65" t="s">
        <v>222</v>
      </c>
      <c r="D3637" s="66"/>
      <c r="E3637" s="67" t="str">
        <f>CONCATENATE(Tabela132[[#This Row],[TRAMITE_SETOR]],"_Atualiz")</f>
        <v xml:space="preserve"> CPL  _Atualiz</v>
      </c>
      <c r="F3637" s="68" t="s">
        <v>1165</v>
      </c>
      <c r="H3637" s="69">
        <v>43032.624305555553</v>
      </c>
      <c r="I3637" s="69">
        <v>43032.740277777775</v>
      </c>
      <c r="J3637" s="64" t="s">
        <v>805</v>
      </c>
      <c r="K3637" s="70">
        <f t="shared" si="190"/>
        <v>0.11597222222189885</v>
      </c>
      <c r="L3637" s="71">
        <f t="shared" si="191"/>
        <v>0.11597222222189885</v>
      </c>
      <c r="M3637" s="72">
        <f>NETWORKDAYS.INTL(DATE(YEAR(H3637),MONTH(I3637),DAY(H3637)),DATE(YEAR(I3637),MONTH(I3637),DAY(I3637)),1,[1]LISTAFERIADOS!$B$2:$B$194)</f>
        <v>1</v>
      </c>
      <c r="N3637" s="73" t="str">
        <f>CONCATENATE(HOUR(Tabela132[[#This Row],[DATA INICIO]]),":",MINUTE(Tabela132[[#This Row],[DATA INICIO]]))</f>
        <v>14:59</v>
      </c>
    </row>
    <row r="3638" spans="1:14" ht="25.5" hidden="1" x14ac:dyDescent="0.25">
      <c r="A3638" s="63" t="s">
        <v>113</v>
      </c>
      <c r="B3638" s="68" t="s">
        <v>1831</v>
      </c>
      <c r="C3638" s="65" t="s">
        <v>222</v>
      </c>
      <c r="D3638" s="66"/>
      <c r="E3638" s="67" t="str">
        <f>CONCATENATE(Tabela132[[#This Row],[TRAMITE_SETOR]],"_Atualiz")</f>
        <v xml:space="preserve"> SLIC  _Atualiz</v>
      </c>
      <c r="F3638" s="68" t="s">
        <v>1163</v>
      </c>
      <c r="H3638" s="69">
        <v>43032.740277777775</v>
      </c>
      <c r="I3638" s="69">
        <v>43033.561805555553</v>
      </c>
      <c r="J3638" s="64" t="s">
        <v>251</v>
      </c>
      <c r="K3638" s="70">
        <f t="shared" si="190"/>
        <v>0.82152777777810115</v>
      </c>
      <c r="L3638" s="71">
        <f t="shared" si="191"/>
        <v>0.82152777777810115</v>
      </c>
      <c r="M3638" s="72">
        <f>NETWORKDAYS.INTL(DATE(YEAR(H3638),MONTH(I3638),DAY(H3638)),DATE(YEAR(I3638),MONTH(I3638),DAY(I3638)),1,[1]LISTAFERIADOS!$B$2:$B$194)</f>
        <v>2</v>
      </c>
      <c r="N3638" s="73" t="str">
        <f>CONCATENATE(HOUR(Tabela132[[#This Row],[DATA INICIO]]),":",MINUTE(Tabela132[[#This Row],[DATA INICIO]]))</f>
        <v>17:46</v>
      </c>
    </row>
    <row r="3639" spans="1:14" ht="51" hidden="1" x14ac:dyDescent="0.25">
      <c r="A3639" s="63" t="s">
        <v>113</v>
      </c>
      <c r="B3639" s="68" t="s">
        <v>1831</v>
      </c>
      <c r="C3639" s="65" t="s">
        <v>222</v>
      </c>
      <c r="D3639" s="66"/>
      <c r="E3639" s="67" t="str">
        <f>CONCATENATE(Tabela132[[#This Row],[TRAMITE_SETOR]],"_Atualiz")</f>
        <v xml:space="preserve"> CPL  _Atualiz</v>
      </c>
      <c r="F3639" s="68" t="s">
        <v>1165</v>
      </c>
      <c r="H3639" s="69">
        <v>43033.561805555553</v>
      </c>
      <c r="I3639" s="69">
        <v>43059.543749999997</v>
      </c>
      <c r="J3639" s="64" t="s">
        <v>555</v>
      </c>
      <c r="K3639" s="70">
        <f t="shared" si="190"/>
        <v>25.981944444443798</v>
      </c>
      <c r="L3639" s="71">
        <f t="shared" si="191"/>
        <v>25.981944444443798</v>
      </c>
      <c r="M3639" s="72">
        <f>NETWORKDAYS.INTL(DATE(YEAR(H3639),MONTH(I3639),DAY(H3639)),DATE(YEAR(I3639),MONTH(I3639),DAY(I3639)),1,[1]LISTAFERIADOS!$B$2:$B$194)</f>
        <v>-5</v>
      </c>
      <c r="N3639" s="73" t="str">
        <f>CONCATENATE(HOUR(Tabela132[[#This Row],[DATA INICIO]]),":",MINUTE(Tabela132[[#This Row],[DATA INICIO]]))</f>
        <v>13:29</v>
      </c>
    </row>
    <row r="3640" spans="1:14" ht="51" hidden="1" x14ac:dyDescent="0.25">
      <c r="A3640" s="63" t="s">
        <v>113</v>
      </c>
      <c r="B3640" s="68" t="s">
        <v>1831</v>
      </c>
      <c r="C3640" s="65" t="s">
        <v>222</v>
      </c>
      <c r="D3640" s="66"/>
      <c r="E3640" s="67" t="str">
        <f>CONCATENATE(Tabela132[[#This Row],[TRAMITE_SETOR]],"_Atualiz")</f>
        <v xml:space="preserve"> ASSDG  _Atualiz</v>
      </c>
      <c r="F3640" s="68" t="s">
        <v>1166</v>
      </c>
      <c r="H3640" s="69">
        <v>43059.543749999997</v>
      </c>
      <c r="I3640" s="69">
        <v>43059.668055555558</v>
      </c>
      <c r="J3640" s="64" t="s">
        <v>440</v>
      </c>
      <c r="K3640" s="70">
        <f t="shared" si="190"/>
        <v>0.12430555556056788</v>
      </c>
      <c r="L3640" s="71">
        <f t="shared" si="191"/>
        <v>0.12430555556056788</v>
      </c>
      <c r="M3640" s="72">
        <f>NETWORKDAYS.INTL(DATE(YEAR(H3640),MONTH(I3640),DAY(H3640)),DATE(YEAR(I3640),MONTH(I3640),DAY(I3640)),1,[1]LISTAFERIADOS!$B$2:$B$194)</f>
        <v>1</v>
      </c>
      <c r="N3640" s="73" t="str">
        <f>CONCATENATE(HOUR(Tabela132[[#This Row],[DATA INICIO]]),":",MINUTE(Tabela132[[#This Row],[DATA INICIO]]))</f>
        <v>13:3</v>
      </c>
    </row>
    <row r="3641" spans="1:14" hidden="1" x14ac:dyDescent="0.25">
      <c r="A3641" s="63" t="s">
        <v>113</v>
      </c>
      <c r="B3641" s="68" t="s">
        <v>1831</v>
      </c>
      <c r="C3641" s="65" t="s">
        <v>222</v>
      </c>
      <c r="D3641" s="66"/>
      <c r="E3641" s="67" t="str">
        <f>CONCATENATE(Tabela132[[#This Row],[TRAMITE_SETOR]],"_Atualiz")</f>
        <v xml:space="preserve"> CPL  _Atualiz</v>
      </c>
      <c r="F3641" s="68" t="s">
        <v>1165</v>
      </c>
      <c r="H3641" s="69">
        <v>43059.668055555558</v>
      </c>
      <c r="I3641" s="69">
        <v>43059.727083333331</v>
      </c>
      <c r="J3641" s="64" t="s">
        <v>273</v>
      </c>
      <c r="K3641" s="70">
        <f t="shared" si="190"/>
        <v>5.9027777773735579E-2</v>
      </c>
      <c r="L3641" s="71">
        <f t="shared" si="191"/>
        <v>5.9027777773735579E-2</v>
      </c>
      <c r="M3641" s="72">
        <f>NETWORKDAYS.INTL(DATE(YEAR(H3641),MONTH(I3641),DAY(H3641)),DATE(YEAR(I3641),MONTH(I3641),DAY(I3641)),1,[1]LISTAFERIADOS!$B$2:$B$194)</f>
        <v>1</v>
      </c>
      <c r="N3641" s="73" t="str">
        <f>CONCATENATE(HOUR(Tabela132[[#This Row],[DATA INICIO]]),":",MINUTE(Tabela132[[#This Row],[DATA INICIO]]))</f>
        <v>16:2</v>
      </c>
    </row>
    <row r="3642" spans="1:14" ht="89.25" hidden="1" x14ac:dyDescent="0.25">
      <c r="A3642" s="63" t="s">
        <v>113</v>
      </c>
      <c r="B3642" s="68" t="s">
        <v>1831</v>
      </c>
      <c r="C3642" s="65" t="s">
        <v>222</v>
      </c>
      <c r="D3642" s="66"/>
      <c r="E3642" s="67" t="str">
        <f>CONCATENATE(Tabela132[[#This Row],[TRAMITE_SETOR]],"_Atualiz")</f>
        <v xml:space="preserve"> ASSDG  _Atualiz</v>
      </c>
      <c r="F3642" s="68" t="s">
        <v>1166</v>
      </c>
      <c r="H3642" s="69">
        <v>43059.727083333331</v>
      </c>
      <c r="I3642" s="69">
        <v>43060.530555555553</v>
      </c>
      <c r="J3642" s="64" t="s">
        <v>1845</v>
      </c>
      <c r="K3642" s="70">
        <f t="shared" si="190"/>
        <v>0.80347222222189885</v>
      </c>
      <c r="L3642" s="71">
        <f t="shared" si="191"/>
        <v>0.80347222222189885</v>
      </c>
      <c r="M3642" s="72">
        <f>NETWORKDAYS.INTL(DATE(YEAR(H3642),MONTH(I3642),DAY(H3642)),DATE(YEAR(I3642),MONTH(I3642),DAY(I3642)),1,[1]LISTAFERIADOS!$B$2:$B$194)</f>
        <v>2</v>
      </c>
      <c r="N3642" s="73" t="str">
        <f>CONCATENATE(HOUR(Tabela132[[#This Row],[DATA INICIO]]),":",MINUTE(Tabela132[[#This Row],[DATA INICIO]]))</f>
        <v>17:27</v>
      </c>
    </row>
    <row r="3643" spans="1:14" ht="25.5" hidden="1" x14ac:dyDescent="0.25">
      <c r="A3643" s="63" t="s">
        <v>113</v>
      </c>
      <c r="B3643" s="68" t="s">
        <v>1831</v>
      </c>
      <c r="C3643" s="65" t="s">
        <v>222</v>
      </c>
      <c r="D3643" s="66"/>
      <c r="E3643" s="67" t="str">
        <f>CONCATENATE(Tabela132[[#This Row],[TRAMITE_SETOR]],"_Atualiz")</f>
        <v xml:space="preserve"> DG  _Atualiz</v>
      </c>
      <c r="F3643" s="68" t="s">
        <v>1155</v>
      </c>
      <c r="H3643" s="69">
        <v>43060.530555555553</v>
      </c>
      <c r="I3643" s="69">
        <v>43060.56527777778</v>
      </c>
      <c r="J3643" s="64" t="s">
        <v>98</v>
      </c>
      <c r="K3643" s="70">
        <f t="shared" si="190"/>
        <v>3.4722222226264421E-2</v>
      </c>
      <c r="L3643" s="71">
        <f t="shared" si="191"/>
        <v>3.4722222226264421E-2</v>
      </c>
      <c r="M3643" s="72">
        <f>NETWORKDAYS.INTL(DATE(YEAR(H3643),MONTH(I3643),DAY(H3643)),DATE(YEAR(I3643),MONTH(I3643),DAY(I3643)),1,[1]LISTAFERIADOS!$B$2:$B$194)</f>
        <v>1</v>
      </c>
      <c r="N3643" s="73" t="str">
        <f>CONCATENATE(HOUR(Tabela132[[#This Row],[DATA INICIO]]),":",MINUTE(Tabela132[[#This Row],[DATA INICIO]]))</f>
        <v>12:44</v>
      </c>
    </row>
    <row r="3644" spans="1:14" ht="25.5" hidden="1" x14ac:dyDescent="0.25">
      <c r="A3644" s="74" t="s">
        <v>113</v>
      </c>
      <c r="B3644" s="78" t="s">
        <v>1831</v>
      </c>
      <c r="C3644" s="76" t="s">
        <v>222</v>
      </c>
      <c r="D3644" s="48"/>
      <c r="E3644" s="77" t="str">
        <f>CONCATENATE(Tabela132[[#This Row],[TRAMITE_SETOR]],"_Atualiz")</f>
        <v xml:space="preserve"> COC  _Atualiz</v>
      </c>
      <c r="F3644" s="78" t="s">
        <v>1167</v>
      </c>
      <c r="G3644" s="131"/>
      <c r="H3644" s="80">
        <v>43060.56527777778</v>
      </c>
      <c r="I3644" s="80">
        <v>43060.638194444444</v>
      </c>
      <c r="J3644" s="75" t="s">
        <v>1408</v>
      </c>
      <c r="K3644" s="70">
        <f t="shared" si="190"/>
        <v>7.2916666664241347E-2</v>
      </c>
      <c r="L3644" s="81">
        <f t="shared" si="191"/>
        <v>7.2916666664241347E-2</v>
      </c>
      <c r="M3644" s="82">
        <f>NETWORKDAYS.INTL(DATE(YEAR(H3644),MONTH(I3644),DAY(H3644)),DATE(YEAR(I3644),MONTH(I3644),DAY(I3644)),1,[1]LISTAFERIADOS!$B$2:$B$194)</f>
        <v>1</v>
      </c>
      <c r="N3644" s="83" t="str">
        <f>CONCATENATE(HOUR(Tabela132[[#This Row],[DATA INICIO]]),":",MINUTE(Tabela132[[#This Row],[DATA INICIO]]))</f>
        <v>13:34</v>
      </c>
    </row>
    <row r="3645" spans="1:14" hidden="1" x14ac:dyDescent="0.25">
      <c r="A3645" s="74" t="s">
        <v>113</v>
      </c>
      <c r="B3645" s="64" t="s">
        <v>1960</v>
      </c>
      <c r="C3645" s="84"/>
      <c r="D3645" s="66"/>
      <c r="E3645" s="67" t="str">
        <f>CONCATENATE(Tabela132[[#This Row],[TRAMITE_SETOR]],"_Atualiz")</f>
        <v>SMIC  _Atualiz</v>
      </c>
      <c r="F3645" s="68" t="s">
        <v>1832</v>
      </c>
      <c r="H3645" s="69" t="s">
        <v>20</v>
      </c>
      <c r="I3645" s="69">
        <v>42873.834027777775</v>
      </c>
      <c r="J3645" s="64"/>
      <c r="K3645" s="70">
        <f t="shared" ref="K3645:K3683" si="192">IF(OR(H3645="-",I3645="-"),0,I3645-H3645)</f>
        <v>0</v>
      </c>
      <c r="L3645" s="71">
        <f t="shared" ref="L3645:L3683" si="193">K3645</f>
        <v>0</v>
      </c>
      <c r="M3645" s="72" t="e">
        <f>NETWORKDAYS.INTL(DATE(YEAR(H3645),MONTH(I3645),DAY(H3645)),DATE(YEAR(I3645),MONTH(I3645),DAY(I3645)),1,[1]LISTAFERIADOS!$B$2:$B$194)</f>
        <v>#VALUE!</v>
      </c>
      <c r="N3645" s="73" t="e">
        <f>CONCATENATE(HOUR(Tabela132[[#This Row],[DATA INICIO]]),":",MINUTE(Tabela132[[#This Row],[DATA INICIO]]))</f>
        <v>#VALUE!</v>
      </c>
    </row>
    <row r="3646" spans="1:14" hidden="1" x14ac:dyDescent="0.25">
      <c r="A3646" s="74" t="s">
        <v>113</v>
      </c>
      <c r="B3646" s="64" t="s">
        <v>1960</v>
      </c>
      <c r="C3646" s="84"/>
      <c r="D3646" s="66"/>
      <c r="E3646" s="67" t="str">
        <f>CONCATENATE(Tabela132[[#This Row],[TRAMITE_SETOR]],"_Atualiz")</f>
        <v>CIP  _Atualiz</v>
      </c>
      <c r="F3646" s="68" t="s">
        <v>1291</v>
      </c>
      <c r="H3646" s="69">
        <v>42873.834027777775</v>
      </c>
      <c r="I3646" s="69">
        <v>42879.824305555558</v>
      </c>
      <c r="J3646" s="64"/>
      <c r="K3646" s="70">
        <f t="shared" si="192"/>
        <v>5.9902777777824667</v>
      </c>
      <c r="L3646" s="71">
        <f t="shared" si="193"/>
        <v>5.9902777777824667</v>
      </c>
      <c r="M3646" s="72">
        <f>NETWORKDAYS.INTL(DATE(YEAR(H3646),MONTH(I3646),DAY(H3646)),DATE(YEAR(I3646),MONTH(I3646),DAY(I3646)),1,[1]LISTAFERIADOS!$B$2:$B$194)</f>
        <v>5</v>
      </c>
      <c r="N3646" s="73" t="str">
        <f>CONCATENATE(HOUR(Tabela132[[#This Row],[DATA INICIO]]),":",MINUTE(Tabela132[[#This Row],[DATA INICIO]]))</f>
        <v>20:1</v>
      </c>
    </row>
    <row r="3647" spans="1:14" hidden="1" x14ac:dyDescent="0.25">
      <c r="A3647" s="74" t="s">
        <v>113</v>
      </c>
      <c r="B3647" s="64" t="s">
        <v>1960</v>
      </c>
      <c r="C3647" s="84"/>
      <c r="D3647" s="66"/>
      <c r="E3647" s="67" t="str">
        <f>CONCATENATE(Tabela132[[#This Row],[TRAMITE_SETOR]],"_Atualiz")</f>
        <v>SECGS_Atualiz</v>
      </c>
      <c r="F3647" s="12" t="s">
        <v>115</v>
      </c>
      <c r="H3647" s="69">
        <v>42873.834027777775</v>
      </c>
      <c r="I3647" s="69">
        <v>42884.636111111111</v>
      </c>
      <c r="J3647" s="64"/>
      <c r="K3647" s="70">
        <f t="shared" si="192"/>
        <v>10.802083333335759</v>
      </c>
      <c r="L3647" s="71">
        <f t="shared" si="193"/>
        <v>10.802083333335759</v>
      </c>
      <c r="M3647" s="72">
        <f>NETWORKDAYS.INTL(DATE(YEAR(H3647),MONTH(I3647),DAY(H3647)),DATE(YEAR(I3647),MONTH(I3647),DAY(I3647)),1,[1]LISTAFERIADOS!$B$2:$B$194)</f>
        <v>8</v>
      </c>
      <c r="N3647" s="73" t="str">
        <f>CONCATENATE(HOUR(Tabela132[[#This Row],[DATA INICIO]]),":",MINUTE(Tabela132[[#This Row],[DATA INICIO]]))</f>
        <v>20:1</v>
      </c>
    </row>
    <row r="3648" spans="1:14" hidden="1" x14ac:dyDescent="0.25">
      <c r="A3648" s="74" t="s">
        <v>113</v>
      </c>
      <c r="B3648" s="64" t="s">
        <v>1960</v>
      </c>
      <c r="C3648" s="84"/>
      <c r="D3648" s="66"/>
      <c r="E3648" s="67" t="str">
        <f>CONCATENATE(Tabela132[[#This Row],[TRAMITE_SETOR]],"_Atualiz")</f>
        <v>SMIC  _Atualiz</v>
      </c>
      <c r="F3648" s="68" t="s">
        <v>1832</v>
      </c>
      <c r="H3648" s="69">
        <v>42884.636111111111</v>
      </c>
      <c r="I3648" s="69">
        <v>42887.813194444447</v>
      </c>
      <c r="J3648" s="64"/>
      <c r="K3648" s="70">
        <f t="shared" si="192"/>
        <v>3.1770833333357587</v>
      </c>
      <c r="L3648" s="71">
        <f t="shared" si="193"/>
        <v>3.1770833333357587</v>
      </c>
      <c r="M3648" s="72">
        <f>NETWORKDAYS.INTL(DATE(YEAR(H3648),MONTH(I3648),DAY(H3648)),DATE(YEAR(I3648),MONTH(I3648),DAY(I3648)),1,[1]LISTAFERIADOS!$B$2:$B$194)</f>
        <v>-20</v>
      </c>
      <c r="N3648" s="73" t="str">
        <f>CONCATENATE(HOUR(Tabela132[[#This Row],[DATA INICIO]]),":",MINUTE(Tabela132[[#This Row],[DATA INICIO]]))</f>
        <v>15:16</v>
      </c>
    </row>
    <row r="3649" spans="1:14" hidden="1" x14ac:dyDescent="0.25">
      <c r="A3649" s="74" t="s">
        <v>113</v>
      </c>
      <c r="B3649" s="64" t="s">
        <v>1960</v>
      </c>
      <c r="C3649" s="84"/>
      <c r="D3649" s="66"/>
      <c r="E3649" s="67" t="str">
        <f>CONCATENATE(Tabela132[[#This Row],[TRAMITE_SETOR]],"_Atualiz")</f>
        <v>CIP  _Atualiz</v>
      </c>
      <c r="F3649" s="68" t="s">
        <v>1291</v>
      </c>
      <c r="H3649" s="69">
        <v>42887.813194444447</v>
      </c>
      <c r="I3649" s="69">
        <v>42891.763888888891</v>
      </c>
      <c r="J3649" s="64"/>
      <c r="K3649" s="70">
        <f t="shared" si="192"/>
        <v>3.9506944444437977</v>
      </c>
      <c r="L3649" s="71">
        <f t="shared" si="193"/>
        <v>3.9506944444437977</v>
      </c>
      <c r="M3649" s="72">
        <f>NETWORKDAYS.INTL(DATE(YEAR(H3649),MONTH(I3649),DAY(H3649)),DATE(YEAR(I3649),MONTH(I3649),DAY(I3649)),1,[1]LISTAFERIADOS!$B$2:$B$194)</f>
        <v>3</v>
      </c>
      <c r="N3649" s="73" t="str">
        <f>CONCATENATE(HOUR(Tabela132[[#This Row],[DATA INICIO]]),":",MINUTE(Tabela132[[#This Row],[DATA INICIO]]))</f>
        <v>19:31</v>
      </c>
    </row>
    <row r="3650" spans="1:14" hidden="1" x14ac:dyDescent="0.25">
      <c r="A3650" s="74" t="s">
        <v>113</v>
      </c>
      <c r="B3650" s="64" t="s">
        <v>1960</v>
      </c>
      <c r="C3650" s="84"/>
      <c r="D3650" s="66"/>
      <c r="E3650" s="67" t="str">
        <f>CONCATENATE(Tabela132[[#This Row],[TRAMITE_SETOR]],"_Atualiz")</f>
        <v>SMIC  _Atualiz</v>
      </c>
      <c r="F3650" s="68" t="s">
        <v>1832</v>
      </c>
      <c r="H3650" s="69">
        <v>42891.763888888891</v>
      </c>
      <c r="I3650" s="69">
        <v>42893.70208333333</v>
      </c>
      <c r="J3650" s="64"/>
      <c r="K3650" s="70">
        <f t="shared" si="192"/>
        <v>1.9381944444394321</v>
      </c>
      <c r="L3650" s="71">
        <f t="shared" si="193"/>
        <v>1.9381944444394321</v>
      </c>
      <c r="M3650" s="72">
        <f>NETWORKDAYS.INTL(DATE(YEAR(H3650),MONTH(I3650),DAY(H3650)),DATE(YEAR(I3650),MONTH(I3650),DAY(I3650)),1,[1]LISTAFERIADOS!$B$2:$B$194)</f>
        <v>3</v>
      </c>
      <c r="N3650" s="73" t="str">
        <f>CONCATENATE(HOUR(Tabela132[[#This Row],[DATA INICIO]]),":",MINUTE(Tabela132[[#This Row],[DATA INICIO]]))</f>
        <v>18:20</v>
      </c>
    </row>
    <row r="3651" spans="1:14" hidden="1" x14ac:dyDescent="0.25">
      <c r="A3651" s="74" t="s">
        <v>113</v>
      </c>
      <c r="B3651" s="64" t="s">
        <v>1960</v>
      </c>
      <c r="C3651" s="84"/>
      <c r="D3651" s="66"/>
      <c r="E3651" s="67" t="str">
        <f>CONCATENATE(Tabela132[[#This Row],[TRAMITE_SETOR]],"_Atualiz")</f>
        <v>CIP  _Atualiz</v>
      </c>
      <c r="F3651" s="68" t="s">
        <v>1291</v>
      </c>
      <c r="H3651" s="69">
        <v>42893.70208333333</v>
      </c>
      <c r="I3651" s="69">
        <v>42895.786111111112</v>
      </c>
      <c r="J3651" s="64"/>
      <c r="K3651" s="70">
        <f t="shared" si="192"/>
        <v>2.0840277777824667</v>
      </c>
      <c r="L3651" s="71">
        <f t="shared" si="193"/>
        <v>2.0840277777824667</v>
      </c>
      <c r="M3651" s="72">
        <f>NETWORKDAYS.INTL(DATE(YEAR(H3651),MONTH(I3651),DAY(H3651)),DATE(YEAR(I3651),MONTH(I3651),DAY(I3651)),1,[1]LISTAFERIADOS!$B$2:$B$194)</f>
        <v>3</v>
      </c>
      <c r="N3651" s="73" t="str">
        <f>CONCATENATE(HOUR(Tabela132[[#This Row],[DATA INICIO]]),":",MINUTE(Tabela132[[#This Row],[DATA INICIO]]))</f>
        <v>16:51</v>
      </c>
    </row>
    <row r="3652" spans="1:14" hidden="1" x14ac:dyDescent="0.25">
      <c r="A3652" s="74" t="s">
        <v>113</v>
      </c>
      <c r="B3652" s="64" t="s">
        <v>1960</v>
      </c>
      <c r="C3652" s="84"/>
      <c r="D3652" s="66"/>
      <c r="E3652" s="67" t="str">
        <f>CONCATENATE(Tabela132[[#This Row],[TRAMITE_SETOR]],"_Atualiz")</f>
        <v>SECGS_Atualiz</v>
      </c>
      <c r="F3652" s="12" t="s">
        <v>115</v>
      </c>
      <c r="H3652" s="69">
        <v>42895.786111111112</v>
      </c>
      <c r="I3652" s="69">
        <v>42923.78125</v>
      </c>
      <c r="J3652" s="64"/>
      <c r="K3652" s="70">
        <f t="shared" si="192"/>
        <v>27.995138888887595</v>
      </c>
      <c r="L3652" s="71">
        <f t="shared" si="193"/>
        <v>27.995138888887595</v>
      </c>
      <c r="M3652" s="72">
        <f>NETWORKDAYS.INTL(DATE(YEAR(H3652),MONTH(I3652),DAY(H3652)),DATE(YEAR(I3652),MONTH(I3652),DAY(I3652)),1,[1]LISTAFERIADOS!$B$2:$B$194)</f>
        <v>-1</v>
      </c>
      <c r="N3652" s="73" t="str">
        <f>CONCATENATE(HOUR(Tabela132[[#This Row],[DATA INICIO]]),":",MINUTE(Tabela132[[#This Row],[DATA INICIO]]))</f>
        <v>18:52</v>
      </c>
    </row>
    <row r="3653" spans="1:14" hidden="1" x14ac:dyDescent="0.25">
      <c r="A3653" s="74" t="s">
        <v>113</v>
      </c>
      <c r="B3653" s="64" t="s">
        <v>1960</v>
      </c>
      <c r="C3653" s="84"/>
      <c r="D3653" s="66"/>
      <c r="E3653" s="67" t="str">
        <f>CONCATENATE(Tabela132[[#This Row],[TRAMITE_SETOR]],"_Atualiz")</f>
        <v>SMIC  _Atualiz</v>
      </c>
      <c r="F3653" s="68" t="s">
        <v>1832</v>
      </c>
      <c r="H3653" s="69">
        <v>42923.78125</v>
      </c>
      <c r="I3653" s="69">
        <v>42930.629861111112</v>
      </c>
      <c r="J3653" s="64"/>
      <c r="K3653" s="70">
        <f t="shared" si="192"/>
        <v>6.8486111111124046</v>
      </c>
      <c r="L3653" s="71">
        <f t="shared" si="193"/>
        <v>6.8486111111124046</v>
      </c>
      <c r="M3653" s="72">
        <f>NETWORKDAYS.INTL(DATE(YEAR(H3653),MONTH(I3653),DAY(H3653)),DATE(YEAR(I3653),MONTH(I3653),DAY(I3653)),1,[1]LISTAFERIADOS!$B$2:$B$194)</f>
        <v>6</v>
      </c>
      <c r="N3653" s="73" t="str">
        <f>CONCATENATE(HOUR(Tabela132[[#This Row],[DATA INICIO]]),":",MINUTE(Tabela132[[#This Row],[DATA INICIO]]))</f>
        <v>18:45</v>
      </c>
    </row>
    <row r="3654" spans="1:14" hidden="1" x14ac:dyDescent="0.25">
      <c r="A3654" s="74" t="s">
        <v>113</v>
      </c>
      <c r="B3654" s="64" t="s">
        <v>1960</v>
      </c>
      <c r="C3654" s="84"/>
      <c r="D3654" s="66"/>
      <c r="E3654" s="67" t="str">
        <f>CONCATENATE(Tabela132[[#This Row],[TRAMITE_SETOR]],"_Atualiz")</f>
        <v>SECGS_Atualiz</v>
      </c>
      <c r="F3654" s="12" t="s">
        <v>115</v>
      </c>
      <c r="H3654" s="69">
        <v>42930.629861111112</v>
      </c>
      <c r="I3654" s="69">
        <v>42930.663888888892</v>
      </c>
      <c r="J3654" s="64"/>
      <c r="K3654" s="70">
        <f t="shared" si="192"/>
        <v>3.4027777779556345E-2</v>
      </c>
      <c r="L3654" s="71">
        <f t="shared" si="193"/>
        <v>3.4027777779556345E-2</v>
      </c>
      <c r="M3654" s="72">
        <f>NETWORKDAYS.INTL(DATE(YEAR(H3654),MONTH(I3654),DAY(H3654)),DATE(YEAR(I3654),MONTH(I3654),DAY(I3654)),1,[1]LISTAFERIADOS!$B$2:$B$194)</f>
        <v>1</v>
      </c>
      <c r="N3654" s="73" t="str">
        <f>CONCATENATE(HOUR(Tabela132[[#This Row],[DATA INICIO]]),":",MINUTE(Tabela132[[#This Row],[DATA INICIO]]))</f>
        <v>15:7</v>
      </c>
    </row>
    <row r="3655" spans="1:14" ht="25.5" hidden="1" x14ac:dyDescent="0.25">
      <c r="A3655" s="74" t="s">
        <v>113</v>
      </c>
      <c r="B3655" s="64" t="s">
        <v>1960</v>
      </c>
      <c r="C3655" s="84"/>
      <c r="D3655" s="66"/>
      <c r="E3655" s="67" t="str">
        <f>CONCATENATE(Tabela132[[#This Row],[TRAMITE_SETOR]],"_Atualiz")</f>
        <v xml:space="preserve"> SECGA  _Atualiz</v>
      </c>
      <c r="F3655" s="68" t="s">
        <v>1156</v>
      </c>
      <c r="H3655" s="69">
        <v>42930.663888888892</v>
      </c>
      <c r="I3655" s="69">
        <v>42930.736111111109</v>
      </c>
      <c r="J3655" s="64"/>
      <c r="K3655" s="70">
        <f t="shared" si="192"/>
        <v>7.2222222217533272E-2</v>
      </c>
      <c r="L3655" s="71">
        <f t="shared" si="193"/>
        <v>7.2222222217533272E-2</v>
      </c>
      <c r="M3655" s="72">
        <f>NETWORKDAYS.INTL(DATE(YEAR(H3655),MONTH(I3655),DAY(H3655)),DATE(YEAR(I3655),MONTH(I3655),DAY(I3655)),1,[1]LISTAFERIADOS!$B$2:$B$194)</f>
        <v>1</v>
      </c>
      <c r="N3655" s="73" t="str">
        <f>CONCATENATE(HOUR(Tabela132[[#This Row],[DATA INICIO]]),":",MINUTE(Tabela132[[#This Row],[DATA INICIO]]))</f>
        <v>15:56</v>
      </c>
    </row>
    <row r="3656" spans="1:14" hidden="1" x14ac:dyDescent="0.25">
      <c r="A3656" s="74" t="s">
        <v>113</v>
      </c>
      <c r="B3656" s="64" t="s">
        <v>1960</v>
      </c>
      <c r="C3656" s="84"/>
      <c r="D3656" s="66"/>
      <c r="E3656" s="67" t="str">
        <f>CONCATENATE(Tabela132[[#This Row],[TRAMITE_SETOR]],"_Atualiz")</f>
        <v xml:space="preserve"> CLC  _Atualiz</v>
      </c>
      <c r="F3656" s="68" t="s">
        <v>1161</v>
      </c>
      <c r="H3656" s="69">
        <v>42930.736111111109</v>
      </c>
      <c r="I3656" s="69">
        <v>42933.726388888892</v>
      </c>
      <c r="J3656" s="64"/>
      <c r="K3656" s="70">
        <f t="shared" si="192"/>
        <v>2.9902777777824667</v>
      </c>
      <c r="L3656" s="71">
        <f t="shared" si="193"/>
        <v>2.9902777777824667</v>
      </c>
      <c r="M3656" s="72">
        <f>NETWORKDAYS.INTL(DATE(YEAR(H3656),MONTH(I3656),DAY(H3656)),DATE(YEAR(I3656),MONTH(I3656),DAY(I3656)),1,[1]LISTAFERIADOS!$B$2:$B$194)</f>
        <v>2</v>
      </c>
      <c r="N3656" s="73" t="str">
        <f>CONCATENATE(HOUR(Tabela132[[#This Row],[DATA INICIO]]),":",MINUTE(Tabela132[[#This Row],[DATA INICIO]]))</f>
        <v>17:40</v>
      </c>
    </row>
    <row r="3657" spans="1:14" hidden="1" x14ac:dyDescent="0.25">
      <c r="A3657" s="74" t="s">
        <v>113</v>
      </c>
      <c r="B3657" s="64" t="s">
        <v>1960</v>
      </c>
      <c r="C3657" s="84"/>
      <c r="D3657" s="66"/>
      <c r="E3657" s="67" t="str">
        <f>CONCATENATE(Tabela132[[#This Row],[TRAMITE_SETOR]],"_Atualiz")</f>
        <v xml:space="preserve"> SLIC  _Atualiz</v>
      </c>
      <c r="F3657" s="68" t="s">
        <v>1163</v>
      </c>
      <c r="H3657" s="69">
        <v>42933.726388888892</v>
      </c>
      <c r="I3657" s="69">
        <v>42937.756249999999</v>
      </c>
      <c r="J3657" s="64"/>
      <c r="K3657" s="70">
        <f t="shared" si="192"/>
        <v>4.0298611111065838</v>
      </c>
      <c r="L3657" s="71">
        <f t="shared" si="193"/>
        <v>4.0298611111065838</v>
      </c>
      <c r="M3657" s="72">
        <f>NETWORKDAYS.INTL(DATE(YEAR(H3657),MONTH(I3657),DAY(H3657)),DATE(YEAR(I3657),MONTH(I3657),DAY(I3657)),1,[1]LISTAFERIADOS!$B$2:$B$194)</f>
        <v>5</v>
      </c>
      <c r="N3657" s="73" t="str">
        <f>CONCATENATE(HOUR(Tabela132[[#This Row],[DATA INICIO]]),":",MINUTE(Tabela132[[#This Row],[DATA INICIO]]))</f>
        <v>17:26</v>
      </c>
    </row>
    <row r="3658" spans="1:14" hidden="1" x14ac:dyDescent="0.25">
      <c r="A3658" s="74" t="s">
        <v>113</v>
      </c>
      <c r="B3658" s="64" t="s">
        <v>1960</v>
      </c>
      <c r="C3658" s="84"/>
      <c r="D3658" s="66"/>
      <c r="E3658" s="67" t="str">
        <f>CONCATENATE(Tabela132[[#This Row],[TRAMITE_SETOR]],"_Atualiz")</f>
        <v xml:space="preserve"> CLC  _Atualiz</v>
      </c>
      <c r="F3658" s="68" t="s">
        <v>1161</v>
      </c>
      <c r="H3658" s="69">
        <v>42937.756249999999</v>
      </c>
      <c r="I3658" s="69">
        <v>42937.791666666664</v>
      </c>
      <c r="J3658" s="64"/>
      <c r="K3658" s="70">
        <f t="shared" si="192"/>
        <v>3.5416666665696539E-2</v>
      </c>
      <c r="L3658" s="71">
        <f t="shared" si="193"/>
        <v>3.5416666665696539E-2</v>
      </c>
      <c r="M3658" s="72">
        <f>NETWORKDAYS.INTL(DATE(YEAR(H3658),MONTH(I3658),DAY(H3658)),DATE(YEAR(I3658),MONTH(I3658),DAY(I3658)),1,[1]LISTAFERIADOS!$B$2:$B$194)</f>
        <v>1</v>
      </c>
      <c r="N3658" s="73" t="str">
        <f>CONCATENATE(HOUR(Tabela132[[#This Row],[DATA INICIO]]),":",MINUTE(Tabela132[[#This Row],[DATA INICIO]]))</f>
        <v>18:9</v>
      </c>
    </row>
    <row r="3659" spans="1:14" hidden="1" x14ac:dyDescent="0.25">
      <c r="A3659" s="74" t="s">
        <v>113</v>
      </c>
      <c r="B3659" s="64" t="s">
        <v>1960</v>
      </c>
      <c r="C3659" s="84"/>
      <c r="D3659" s="66"/>
      <c r="E3659" s="67" t="str">
        <f>CONCATENATE(Tabela132[[#This Row],[TRAMITE_SETOR]],"_Atualiz")</f>
        <v xml:space="preserve"> SC  _Atualiz</v>
      </c>
      <c r="F3659" s="68" t="s">
        <v>1162</v>
      </c>
      <c r="H3659" s="69">
        <v>42937.791666666664</v>
      </c>
      <c r="I3659" s="69">
        <v>42983.768750000003</v>
      </c>
      <c r="J3659" s="64"/>
      <c r="K3659" s="70">
        <f t="shared" si="192"/>
        <v>45.977083333338669</v>
      </c>
      <c r="L3659" s="71">
        <f t="shared" si="193"/>
        <v>45.977083333338669</v>
      </c>
      <c r="M3659" s="72">
        <f>NETWORKDAYS.INTL(DATE(YEAR(H3659),MONTH(I3659),DAY(H3659)),DATE(YEAR(I3659),MONTH(I3659),DAY(I3659)),1,[1]LISTAFERIADOS!$B$2:$B$194)</f>
        <v>-11</v>
      </c>
      <c r="N3659" s="73" t="str">
        <f>CONCATENATE(HOUR(Tabela132[[#This Row],[DATA INICIO]]),":",MINUTE(Tabela132[[#This Row],[DATA INICIO]]))</f>
        <v>19:0</v>
      </c>
    </row>
    <row r="3660" spans="1:14" hidden="1" x14ac:dyDescent="0.25">
      <c r="A3660" s="74" t="s">
        <v>113</v>
      </c>
      <c r="B3660" s="64" t="s">
        <v>1960</v>
      </c>
      <c r="C3660" s="84"/>
      <c r="D3660" s="66"/>
      <c r="E3660" s="67" t="str">
        <f>CONCATENATE(Tabela132[[#This Row],[TRAMITE_SETOR]],"_Atualiz")</f>
        <v xml:space="preserve"> CLC  _Atualiz</v>
      </c>
      <c r="F3660" s="68" t="s">
        <v>1161</v>
      </c>
      <c r="H3660" s="69">
        <v>42983.768750000003</v>
      </c>
      <c r="I3660" s="69">
        <v>42984.478472222225</v>
      </c>
      <c r="J3660" s="64"/>
      <c r="K3660" s="70">
        <f t="shared" si="192"/>
        <v>0.70972222222189885</v>
      </c>
      <c r="L3660" s="71">
        <f t="shared" si="193"/>
        <v>0.70972222222189885</v>
      </c>
      <c r="M3660" s="72">
        <f>NETWORKDAYS.INTL(DATE(YEAR(H3660),MONTH(I3660),DAY(H3660)),DATE(YEAR(I3660),MONTH(I3660),DAY(I3660)),1,[1]LISTAFERIADOS!$B$2:$B$194)</f>
        <v>2</v>
      </c>
      <c r="N3660" s="73" t="str">
        <f>CONCATENATE(HOUR(Tabela132[[#This Row],[DATA INICIO]]),":",MINUTE(Tabela132[[#This Row],[DATA INICIO]]))</f>
        <v>18:27</v>
      </c>
    </row>
    <row r="3661" spans="1:14" hidden="1" x14ac:dyDescent="0.25">
      <c r="A3661" s="74" t="s">
        <v>113</v>
      </c>
      <c r="B3661" s="64" t="s">
        <v>1960</v>
      </c>
      <c r="C3661" s="84"/>
      <c r="D3661" s="66"/>
      <c r="E3661" s="67" t="str">
        <f>CONCATENATE(Tabela132[[#This Row],[TRAMITE_SETOR]],"_Atualiz")</f>
        <v xml:space="preserve"> SC  _Atualiz</v>
      </c>
      <c r="F3661" s="68" t="s">
        <v>1162</v>
      </c>
      <c r="H3661" s="69">
        <v>42984.478472222225</v>
      </c>
      <c r="I3661" s="69">
        <v>42984.602083333331</v>
      </c>
      <c r="J3661" s="64"/>
      <c r="K3661" s="70">
        <f t="shared" si="192"/>
        <v>0.12361111110658385</v>
      </c>
      <c r="L3661" s="71">
        <f t="shared" si="193"/>
        <v>0.12361111110658385</v>
      </c>
      <c r="M3661" s="72">
        <f>NETWORKDAYS.INTL(DATE(YEAR(H3661),MONTH(I3661),DAY(H3661)),DATE(YEAR(I3661),MONTH(I3661),DAY(I3661)),1,[1]LISTAFERIADOS!$B$2:$B$194)</f>
        <v>1</v>
      </c>
      <c r="N3661" s="73" t="str">
        <f>CONCATENATE(HOUR(Tabela132[[#This Row],[DATA INICIO]]),":",MINUTE(Tabela132[[#This Row],[DATA INICIO]]))</f>
        <v>11:29</v>
      </c>
    </row>
    <row r="3662" spans="1:14" hidden="1" x14ac:dyDescent="0.25">
      <c r="A3662" s="74" t="s">
        <v>113</v>
      </c>
      <c r="B3662" s="64" t="s">
        <v>1960</v>
      </c>
      <c r="C3662" s="84"/>
      <c r="D3662" s="66"/>
      <c r="E3662" s="67" t="str">
        <f>CONCATENATE(Tabela132[[#This Row],[TRAMITE_SETOR]],"_Atualiz")</f>
        <v xml:space="preserve"> CLC  _Atualiz</v>
      </c>
      <c r="F3662" s="68" t="s">
        <v>1161</v>
      </c>
      <c r="H3662" s="69">
        <v>42984.602083333331</v>
      </c>
      <c r="I3662" s="69">
        <v>42984.655555555553</v>
      </c>
      <c r="J3662" s="64"/>
      <c r="K3662" s="70">
        <f t="shared" si="192"/>
        <v>5.3472222221898846E-2</v>
      </c>
      <c r="L3662" s="71">
        <f t="shared" si="193"/>
        <v>5.3472222221898846E-2</v>
      </c>
      <c r="M3662" s="72">
        <f>NETWORKDAYS.INTL(DATE(YEAR(H3662),MONTH(I3662),DAY(H3662)),DATE(YEAR(I3662),MONTH(I3662),DAY(I3662)),1,[1]LISTAFERIADOS!$B$2:$B$194)</f>
        <v>1</v>
      </c>
      <c r="N3662" s="73" t="str">
        <f>CONCATENATE(HOUR(Tabela132[[#This Row],[DATA INICIO]]),":",MINUTE(Tabela132[[#This Row],[DATA INICIO]]))</f>
        <v>14:27</v>
      </c>
    </row>
    <row r="3663" spans="1:14" ht="25.5" hidden="1" x14ac:dyDescent="0.25">
      <c r="A3663" s="74" t="s">
        <v>113</v>
      </c>
      <c r="B3663" s="64" t="s">
        <v>1960</v>
      </c>
      <c r="C3663" s="84"/>
      <c r="D3663" s="66"/>
      <c r="E3663" s="67" t="str">
        <f>CONCATENATE(Tabela132[[#This Row],[TRAMITE_SETOR]],"_Atualiz")</f>
        <v xml:space="preserve"> SECGA  _Atualiz</v>
      </c>
      <c r="F3663" s="68" t="s">
        <v>1156</v>
      </c>
      <c r="H3663" s="69">
        <v>42984.655555555553</v>
      </c>
      <c r="I3663" s="69">
        <v>42984.714583333334</v>
      </c>
      <c r="J3663" s="64"/>
      <c r="K3663" s="70">
        <f t="shared" si="192"/>
        <v>5.9027777781011537E-2</v>
      </c>
      <c r="L3663" s="71">
        <f t="shared" si="193"/>
        <v>5.9027777781011537E-2</v>
      </c>
      <c r="M3663" s="72">
        <f>NETWORKDAYS.INTL(DATE(YEAR(H3663),MONTH(I3663),DAY(H3663)),DATE(YEAR(I3663),MONTH(I3663),DAY(I3663)),1,[1]LISTAFERIADOS!$B$2:$B$194)</f>
        <v>1</v>
      </c>
      <c r="N3663" s="73" t="str">
        <f>CONCATENATE(HOUR(Tabela132[[#This Row],[DATA INICIO]]),":",MINUTE(Tabela132[[#This Row],[DATA INICIO]]))</f>
        <v>15:44</v>
      </c>
    </row>
    <row r="3664" spans="1:14" hidden="1" x14ac:dyDescent="0.25">
      <c r="A3664" s="74" t="s">
        <v>113</v>
      </c>
      <c r="B3664" s="64" t="s">
        <v>1960</v>
      </c>
      <c r="C3664" s="84"/>
      <c r="D3664" s="66"/>
      <c r="E3664" s="67" t="str">
        <f>CONCATENATE(Tabela132[[#This Row],[TRAMITE_SETOR]],"_Atualiz")</f>
        <v xml:space="preserve"> DG  _Atualiz</v>
      </c>
      <c r="F3664" s="68" t="s">
        <v>1155</v>
      </c>
      <c r="H3664" s="69">
        <v>42984.714583333334</v>
      </c>
      <c r="I3664" s="69">
        <v>42984.779861111114</v>
      </c>
      <c r="J3664" s="64"/>
      <c r="K3664" s="70">
        <f t="shared" si="192"/>
        <v>6.5277777779556345E-2</v>
      </c>
      <c r="L3664" s="71">
        <f t="shared" si="193"/>
        <v>6.5277777779556345E-2</v>
      </c>
      <c r="M3664" s="72">
        <f>NETWORKDAYS.INTL(DATE(YEAR(H3664),MONTH(I3664),DAY(H3664)),DATE(YEAR(I3664),MONTH(I3664),DAY(I3664)),1,[1]LISTAFERIADOS!$B$2:$B$194)</f>
        <v>1</v>
      </c>
      <c r="N3664" s="73" t="str">
        <f>CONCATENATE(HOUR(Tabela132[[#This Row],[DATA INICIO]]),":",MINUTE(Tabela132[[#This Row],[DATA INICIO]]))</f>
        <v>17:9</v>
      </c>
    </row>
    <row r="3665" spans="1:14" hidden="1" x14ac:dyDescent="0.25">
      <c r="A3665" s="74" t="s">
        <v>113</v>
      </c>
      <c r="B3665" s="64" t="s">
        <v>1960</v>
      </c>
      <c r="C3665" s="84"/>
      <c r="D3665" s="66"/>
      <c r="E3665" s="67" t="str">
        <f>CONCATENATE(Tabela132[[#This Row],[TRAMITE_SETOR]],"_Atualiz")</f>
        <v xml:space="preserve"> CLC  _Atualiz</v>
      </c>
      <c r="F3665" s="68" t="s">
        <v>1161</v>
      </c>
      <c r="H3665" s="69">
        <v>42984.779861111114</v>
      </c>
      <c r="I3665" s="69">
        <v>42984.87222222222</v>
      </c>
      <c r="J3665" s="64"/>
      <c r="K3665" s="70">
        <f t="shared" si="192"/>
        <v>9.2361111106583849E-2</v>
      </c>
      <c r="L3665" s="71">
        <f t="shared" si="193"/>
        <v>9.2361111106583849E-2</v>
      </c>
      <c r="M3665" s="72">
        <f>NETWORKDAYS.INTL(DATE(YEAR(H3665),MONTH(I3665),DAY(H3665)),DATE(YEAR(I3665),MONTH(I3665),DAY(I3665)),1,[1]LISTAFERIADOS!$B$2:$B$194)</f>
        <v>1</v>
      </c>
      <c r="N3665" s="73" t="str">
        <f>CONCATENATE(HOUR(Tabela132[[#This Row],[DATA INICIO]]),":",MINUTE(Tabela132[[#This Row],[DATA INICIO]]))</f>
        <v>18:43</v>
      </c>
    </row>
    <row r="3666" spans="1:14" hidden="1" x14ac:dyDescent="0.25">
      <c r="A3666" s="74" t="s">
        <v>113</v>
      </c>
      <c r="B3666" s="64" t="s">
        <v>1960</v>
      </c>
      <c r="C3666" s="84"/>
      <c r="D3666" s="66"/>
      <c r="E3666" s="67" t="str">
        <f>CONCATENATE(Tabela132[[#This Row],[TRAMITE_SETOR]],"_Atualiz")</f>
        <v xml:space="preserve"> SLIC  _Atualiz</v>
      </c>
      <c r="F3666" s="68" t="s">
        <v>1163</v>
      </c>
      <c r="H3666" s="69">
        <v>42984.87222222222</v>
      </c>
      <c r="I3666" s="69">
        <v>42998.615277777775</v>
      </c>
      <c r="J3666" s="64"/>
      <c r="K3666" s="70">
        <f t="shared" si="192"/>
        <v>13.743055555554747</v>
      </c>
      <c r="L3666" s="71">
        <f t="shared" si="193"/>
        <v>13.743055555554747</v>
      </c>
      <c r="M3666" s="72">
        <f>NETWORKDAYS.INTL(DATE(YEAR(H3666),MONTH(I3666),DAY(H3666)),DATE(YEAR(I3666),MONTH(I3666),DAY(I3666)),1,[1]LISTAFERIADOS!$B$2:$B$194)</f>
        <v>9</v>
      </c>
      <c r="N3666" s="73" t="str">
        <f>CONCATENATE(HOUR(Tabela132[[#This Row],[DATA INICIO]]),":",MINUTE(Tabela132[[#This Row],[DATA INICIO]]))</f>
        <v>20:56</v>
      </c>
    </row>
    <row r="3667" spans="1:14" hidden="1" x14ac:dyDescent="0.25">
      <c r="A3667" s="74" t="s">
        <v>113</v>
      </c>
      <c r="B3667" s="64" t="s">
        <v>1960</v>
      </c>
      <c r="C3667" s="84"/>
      <c r="D3667" s="66"/>
      <c r="E3667" s="67" t="str">
        <f>CONCATENATE(Tabela132[[#This Row],[TRAMITE_SETOR]],"_Atualiz")</f>
        <v xml:space="preserve"> CLC  _Atualiz</v>
      </c>
      <c r="F3667" s="68" t="s">
        <v>1161</v>
      </c>
      <c r="H3667" s="69">
        <v>42998.615277777775</v>
      </c>
      <c r="I3667" s="69">
        <v>42999.76666666667</v>
      </c>
      <c r="J3667" s="64"/>
      <c r="K3667" s="70">
        <f t="shared" si="192"/>
        <v>1.1513888888948713</v>
      </c>
      <c r="L3667" s="71">
        <f t="shared" si="193"/>
        <v>1.1513888888948713</v>
      </c>
      <c r="M3667" s="72">
        <f>NETWORKDAYS.INTL(DATE(YEAR(H3667),MONTH(I3667),DAY(H3667)),DATE(YEAR(I3667),MONTH(I3667),DAY(I3667)),1,[1]LISTAFERIADOS!$B$2:$B$194)</f>
        <v>2</v>
      </c>
      <c r="N3667" s="73" t="str">
        <f>CONCATENATE(HOUR(Tabela132[[#This Row],[DATA INICIO]]),":",MINUTE(Tabela132[[#This Row],[DATA INICIO]]))</f>
        <v>14:46</v>
      </c>
    </row>
    <row r="3668" spans="1:14" hidden="1" x14ac:dyDescent="0.25">
      <c r="A3668" s="74" t="s">
        <v>113</v>
      </c>
      <c r="B3668" s="64" t="s">
        <v>1960</v>
      </c>
      <c r="C3668" s="84"/>
      <c r="D3668" s="66"/>
      <c r="E3668" s="67" t="str">
        <f>CONCATENATE(Tabela132[[#This Row],[TRAMITE_SETOR]],"_Atualiz")</f>
        <v xml:space="preserve"> SLIC  _Atualiz</v>
      </c>
      <c r="F3668" s="68" t="s">
        <v>1163</v>
      </c>
      <c r="H3668" s="69">
        <v>42999.76666666667</v>
      </c>
      <c r="I3668" s="69">
        <v>42999.789583333331</v>
      </c>
      <c r="J3668" s="64"/>
      <c r="K3668" s="70">
        <f t="shared" si="192"/>
        <v>2.2916666661330964E-2</v>
      </c>
      <c r="L3668" s="71">
        <f t="shared" si="193"/>
        <v>2.2916666661330964E-2</v>
      </c>
      <c r="M3668" s="72">
        <f>NETWORKDAYS.INTL(DATE(YEAR(H3668),MONTH(I3668),DAY(H3668)),DATE(YEAR(I3668),MONTH(I3668),DAY(I3668)),1,[1]LISTAFERIADOS!$B$2:$B$194)</f>
        <v>1</v>
      </c>
      <c r="N3668" s="73" t="str">
        <f>CONCATENATE(HOUR(Tabela132[[#This Row],[DATA INICIO]]),":",MINUTE(Tabela132[[#This Row],[DATA INICIO]]))</f>
        <v>18:24</v>
      </c>
    </row>
    <row r="3669" spans="1:14" hidden="1" x14ac:dyDescent="0.25">
      <c r="A3669" s="74" t="s">
        <v>113</v>
      </c>
      <c r="B3669" s="64" t="s">
        <v>1960</v>
      </c>
      <c r="C3669" s="84"/>
      <c r="D3669" s="66"/>
      <c r="E3669" s="67" t="str">
        <f>CONCATENATE(Tabela132[[#This Row],[TRAMITE_SETOR]],"_Atualiz")</f>
        <v xml:space="preserve"> CLC  _Atualiz</v>
      </c>
      <c r="F3669" s="68" t="s">
        <v>1161</v>
      </c>
      <c r="H3669" s="69">
        <v>42999.789583333331</v>
      </c>
      <c r="I3669" s="69">
        <v>43000.822916666664</v>
      </c>
      <c r="J3669" s="64"/>
      <c r="K3669" s="70">
        <f t="shared" si="192"/>
        <v>1.0333333333328483</v>
      </c>
      <c r="L3669" s="71">
        <f t="shared" si="193"/>
        <v>1.0333333333328483</v>
      </c>
      <c r="M3669" s="72">
        <f>NETWORKDAYS.INTL(DATE(YEAR(H3669),MONTH(I3669),DAY(H3669)),DATE(YEAR(I3669),MONTH(I3669),DAY(I3669)),1,[1]LISTAFERIADOS!$B$2:$B$194)</f>
        <v>2</v>
      </c>
      <c r="N3669" s="73" t="str">
        <f>CONCATENATE(HOUR(Tabela132[[#This Row],[DATA INICIO]]),":",MINUTE(Tabela132[[#This Row],[DATA INICIO]]))</f>
        <v>18:57</v>
      </c>
    </row>
    <row r="3670" spans="1:14" ht="25.5" hidden="1" x14ac:dyDescent="0.25">
      <c r="A3670" s="74" t="s">
        <v>113</v>
      </c>
      <c r="B3670" s="64" t="s">
        <v>1960</v>
      </c>
      <c r="C3670" s="84"/>
      <c r="D3670" s="66"/>
      <c r="E3670" s="67" t="str">
        <f>CONCATENATE(Tabela132[[#This Row],[TRAMITE_SETOR]],"_Atualiz")</f>
        <v xml:space="preserve"> SECGA  _Atualiz</v>
      </c>
      <c r="F3670" s="68" t="s">
        <v>1156</v>
      </c>
      <c r="H3670" s="69">
        <v>43000.822916666664</v>
      </c>
      <c r="I3670" s="69">
        <v>43003.616666666669</v>
      </c>
      <c r="J3670" s="64"/>
      <c r="K3670" s="70">
        <f t="shared" si="192"/>
        <v>2.7937500000043656</v>
      </c>
      <c r="L3670" s="71">
        <f t="shared" si="193"/>
        <v>2.7937500000043656</v>
      </c>
      <c r="M3670" s="72">
        <f>NETWORKDAYS.INTL(DATE(YEAR(H3670),MONTH(I3670),DAY(H3670)),DATE(YEAR(I3670),MONTH(I3670),DAY(I3670)),1,[1]LISTAFERIADOS!$B$2:$B$194)</f>
        <v>2</v>
      </c>
      <c r="N3670" s="73" t="str">
        <f>CONCATENATE(HOUR(Tabela132[[#This Row],[DATA INICIO]]),":",MINUTE(Tabela132[[#This Row],[DATA INICIO]]))</f>
        <v>19:45</v>
      </c>
    </row>
    <row r="3671" spans="1:14" hidden="1" x14ac:dyDescent="0.25">
      <c r="A3671" s="74" t="s">
        <v>113</v>
      </c>
      <c r="B3671" s="64" t="s">
        <v>1960</v>
      </c>
      <c r="C3671" s="84"/>
      <c r="D3671" s="66"/>
      <c r="E3671" s="67" t="str">
        <f>CONCATENATE(Tabela132[[#This Row],[TRAMITE_SETOR]],"_Atualiz")</f>
        <v xml:space="preserve"> CPL  _Atualiz</v>
      </c>
      <c r="F3671" s="68" t="s">
        <v>1165</v>
      </c>
      <c r="H3671" s="69">
        <v>43003.616666666669</v>
      </c>
      <c r="I3671" s="69">
        <v>43003.65902777778</v>
      </c>
      <c r="J3671" s="64"/>
      <c r="K3671" s="70">
        <f t="shared" si="192"/>
        <v>4.2361111110949423E-2</v>
      </c>
      <c r="L3671" s="71">
        <f t="shared" si="193"/>
        <v>4.2361111110949423E-2</v>
      </c>
      <c r="M3671" s="72">
        <f>NETWORKDAYS.INTL(DATE(YEAR(H3671),MONTH(I3671),DAY(H3671)),DATE(YEAR(I3671),MONTH(I3671),DAY(I3671)),1,[1]LISTAFERIADOS!$B$2:$B$194)</f>
        <v>1</v>
      </c>
      <c r="N3671" s="73" t="str">
        <f>CONCATENATE(HOUR(Tabela132[[#This Row],[DATA INICIO]]),":",MINUTE(Tabela132[[#This Row],[DATA INICIO]]))</f>
        <v>14:48</v>
      </c>
    </row>
    <row r="3672" spans="1:14" ht="25.5" hidden="1" x14ac:dyDescent="0.25">
      <c r="A3672" s="74" t="s">
        <v>113</v>
      </c>
      <c r="B3672" s="64" t="s">
        <v>1960</v>
      </c>
      <c r="C3672" s="84"/>
      <c r="D3672" s="66"/>
      <c r="E3672" s="67" t="str">
        <f>CONCATENATE(Tabela132[[#This Row],[TRAMITE_SETOR]],"_Atualiz")</f>
        <v xml:space="preserve"> ASSDG  _Atualiz</v>
      </c>
      <c r="F3672" s="68" t="s">
        <v>1166</v>
      </c>
      <c r="H3672" s="69">
        <v>43003.65902777778</v>
      </c>
      <c r="I3672" s="69">
        <v>43006.581250000003</v>
      </c>
      <c r="J3672" s="64"/>
      <c r="K3672" s="70">
        <f t="shared" si="192"/>
        <v>2.922222222223354</v>
      </c>
      <c r="L3672" s="71">
        <f t="shared" si="193"/>
        <v>2.922222222223354</v>
      </c>
      <c r="M3672" s="72">
        <f>NETWORKDAYS.INTL(DATE(YEAR(H3672),MONTH(I3672),DAY(H3672)),DATE(YEAR(I3672),MONTH(I3672),DAY(I3672)),1,[1]LISTAFERIADOS!$B$2:$B$194)</f>
        <v>4</v>
      </c>
      <c r="N3672" s="73" t="str">
        <f>CONCATENATE(HOUR(Tabela132[[#This Row],[DATA INICIO]]),":",MINUTE(Tabela132[[#This Row],[DATA INICIO]]))</f>
        <v>15:49</v>
      </c>
    </row>
    <row r="3673" spans="1:14" hidden="1" x14ac:dyDescent="0.25">
      <c r="A3673" s="74" t="s">
        <v>113</v>
      </c>
      <c r="B3673" s="64" t="s">
        <v>1960</v>
      </c>
      <c r="C3673" s="84"/>
      <c r="D3673" s="66"/>
      <c r="E3673" s="67" t="str">
        <f>CONCATENATE(Tabela132[[#This Row],[TRAMITE_SETOR]],"_Atualiz")</f>
        <v xml:space="preserve"> DG  _Atualiz</v>
      </c>
      <c r="F3673" s="68" t="s">
        <v>1155</v>
      </c>
      <c r="H3673" s="69">
        <v>43006.581250000003</v>
      </c>
      <c r="I3673" s="69">
        <v>43006.78125</v>
      </c>
      <c r="J3673" s="64"/>
      <c r="K3673" s="70">
        <f t="shared" si="192"/>
        <v>0.19999999999708962</v>
      </c>
      <c r="L3673" s="71">
        <f t="shared" si="193"/>
        <v>0.19999999999708962</v>
      </c>
      <c r="M3673" s="72">
        <f>NETWORKDAYS.INTL(DATE(YEAR(H3673),MONTH(I3673),DAY(H3673)),DATE(YEAR(I3673),MONTH(I3673),DAY(I3673)),1,[1]LISTAFERIADOS!$B$2:$B$194)</f>
        <v>1</v>
      </c>
      <c r="N3673" s="73" t="str">
        <f>CONCATENATE(HOUR(Tabela132[[#This Row],[DATA INICIO]]),":",MINUTE(Tabela132[[#This Row],[DATA INICIO]]))</f>
        <v>13:57</v>
      </c>
    </row>
    <row r="3674" spans="1:14" hidden="1" x14ac:dyDescent="0.25">
      <c r="A3674" s="74" t="s">
        <v>113</v>
      </c>
      <c r="B3674" s="64" t="s">
        <v>1960</v>
      </c>
      <c r="C3674" s="84"/>
      <c r="D3674" s="66"/>
      <c r="E3674" s="67" t="str">
        <f>CONCATENATE(Tabela132[[#This Row],[TRAMITE_SETOR]],"_Atualiz")</f>
        <v xml:space="preserve"> SLIC  _Atualiz</v>
      </c>
      <c r="F3674" s="68" t="s">
        <v>1163</v>
      </c>
      <c r="H3674" s="69">
        <v>43006.78125</v>
      </c>
      <c r="I3674" s="69">
        <v>43010.565972222219</v>
      </c>
      <c r="J3674" s="64"/>
      <c r="K3674" s="70">
        <f t="shared" si="192"/>
        <v>3.7847222222189885</v>
      </c>
      <c r="L3674" s="71">
        <f t="shared" si="193"/>
        <v>3.7847222222189885</v>
      </c>
      <c r="M3674" s="72">
        <f>NETWORKDAYS.INTL(DATE(YEAR(H3674),MONTH(I3674),DAY(H3674)),DATE(YEAR(I3674),MONTH(I3674),DAY(I3674)),1,[1]LISTAFERIADOS!$B$2:$B$194)</f>
        <v>-19</v>
      </c>
      <c r="N3674" s="73" t="str">
        <f>CONCATENATE(HOUR(Tabela132[[#This Row],[DATA INICIO]]),":",MINUTE(Tabela132[[#This Row],[DATA INICIO]]))</f>
        <v>18:45</v>
      </c>
    </row>
    <row r="3675" spans="1:14" hidden="1" x14ac:dyDescent="0.25">
      <c r="A3675" s="74" t="s">
        <v>113</v>
      </c>
      <c r="B3675" s="64" t="s">
        <v>1960</v>
      </c>
      <c r="C3675" s="84"/>
      <c r="D3675" s="66"/>
      <c r="E3675" s="67" t="str">
        <f>CONCATENATE(Tabela132[[#This Row],[TRAMITE_SETOR]],"_Atualiz")</f>
        <v xml:space="preserve"> CPL  _Atualiz</v>
      </c>
      <c r="F3675" s="68" t="s">
        <v>1165</v>
      </c>
      <c r="H3675" s="69">
        <v>43010.565972222219</v>
      </c>
      <c r="I3675" s="69">
        <v>43010.782638888886</v>
      </c>
      <c r="J3675" s="64"/>
      <c r="K3675" s="70">
        <f t="shared" si="192"/>
        <v>0.21666666666715173</v>
      </c>
      <c r="L3675" s="71">
        <f t="shared" si="193"/>
        <v>0.21666666666715173</v>
      </c>
      <c r="M3675" s="72">
        <f>NETWORKDAYS.INTL(DATE(YEAR(H3675),MONTH(I3675),DAY(H3675)),DATE(YEAR(I3675),MONTH(I3675),DAY(I3675)),1,[1]LISTAFERIADOS!$B$2:$B$194)</f>
        <v>1</v>
      </c>
      <c r="N3675" s="73" t="str">
        <f>CONCATENATE(HOUR(Tabela132[[#This Row],[DATA INICIO]]),":",MINUTE(Tabela132[[#This Row],[DATA INICIO]]))</f>
        <v>13:35</v>
      </c>
    </row>
    <row r="3676" spans="1:14" hidden="1" x14ac:dyDescent="0.25">
      <c r="A3676" s="74" t="s">
        <v>113</v>
      </c>
      <c r="B3676" s="64" t="s">
        <v>1960</v>
      </c>
      <c r="C3676" s="84"/>
      <c r="D3676" s="66"/>
      <c r="E3676" s="67" t="str">
        <f>CONCATENATE(Tabela132[[#This Row],[TRAMITE_SETOR]],"_Atualiz")</f>
        <v xml:space="preserve"> SLIC  _Atualiz</v>
      </c>
      <c r="F3676" s="68" t="s">
        <v>1163</v>
      </c>
      <c r="H3676" s="69">
        <v>43010.782638888886</v>
      </c>
      <c r="I3676" s="69">
        <v>43011.597222222219</v>
      </c>
      <c r="J3676" s="64"/>
      <c r="K3676" s="70">
        <f t="shared" si="192"/>
        <v>0.81458333333284827</v>
      </c>
      <c r="L3676" s="71">
        <f t="shared" si="193"/>
        <v>0.81458333333284827</v>
      </c>
      <c r="M3676" s="72">
        <f>NETWORKDAYS.INTL(DATE(YEAR(H3676),MONTH(I3676),DAY(H3676)),DATE(YEAR(I3676),MONTH(I3676),DAY(I3676)),1,[1]LISTAFERIADOS!$B$2:$B$194)</f>
        <v>2</v>
      </c>
      <c r="N3676" s="73" t="str">
        <f>CONCATENATE(HOUR(Tabela132[[#This Row],[DATA INICIO]]),":",MINUTE(Tabela132[[#This Row],[DATA INICIO]]))</f>
        <v>18:47</v>
      </c>
    </row>
    <row r="3677" spans="1:14" hidden="1" x14ac:dyDescent="0.25">
      <c r="A3677" s="74" t="s">
        <v>113</v>
      </c>
      <c r="B3677" s="64" t="s">
        <v>1960</v>
      </c>
      <c r="C3677" s="84"/>
      <c r="D3677" s="66"/>
      <c r="E3677" s="67" t="str">
        <f>CONCATENATE(Tabela132[[#This Row],[TRAMITE_SETOR]],"_Atualiz")</f>
        <v xml:space="preserve"> CPL  _Atualiz</v>
      </c>
      <c r="F3677" s="68" t="s">
        <v>1165</v>
      </c>
      <c r="H3677" s="69">
        <v>43011.597222222219</v>
      </c>
      <c r="I3677" s="69">
        <v>43039.743750000001</v>
      </c>
      <c r="J3677" s="64"/>
      <c r="K3677" s="70">
        <f t="shared" si="192"/>
        <v>28.146527777782467</v>
      </c>
      <c r="L3677" s="71">
        <f t="shared" si="193"/>
        <v>28.146527777782467</v>
      </c>
      <c r="M3677" s="72">
        <f>NETWORKDAYS.INTL(DATE(YEAR(H3677),MONTH(I3677),DAY(H3677)),DATE(YEAR(I3677),MONTH(I3677),DAY(I3677)),1,[1]LISTAFERIADOS!$B$2:$B$194)</f>
        <v>20</v>
      </c>
      <c r="N3677" s="73" t="str">
        <f>CONCATENATE(HOUR(Tabela132[[#This Row],[DATA INICIO]]),":",MINUTE(Tabela132[[#This Row],[DATA INICIO]]))</f>
        <v>14:20</v>
      </c>
    </row>
    <row r="3678" spans="1:14" hidden="1" x14ac:dyDescent="0.25">
      <c r="A3678" s="74" t="s">
        <v>113</v>
      </c>
      <c r="B3678" s="64" t="s">
        <v>1960</v>
      </c>
      <c r="C3678" s="84"/>
      <c r="D3678" s="66"/>
      <c r="E3678" s="67" t="str">
        <f>CONCATENATE(Tabela132[[#This Row],[TRAMITE_SETOR]],"_Atualiz")</f>
        <v xml:space="preserve"> SMIC  _Atualiz</v>
      </c>
      <c r="F3678" s="68" t="s">
        <v>1961</v>
      </c>
      <c r="H3678" s="69">
        <v>43039.743750000001</v>
      </c>
      <c r="I3678" s="69">
        <v>43039.796527777777</v>
      </c>
      <c r="J3678" s="64"/>
      <c r="K3678" s="70">
        <f t="shared" si="192"/>
        <v>5.2777777775190771E-2</v>
      </c>
      <c r="L3678" s="71">
        <f t="shared" si="193"/>
        <v>5.2777777775190771E-2</v>
      </c>
      <c r="M3678" s="72">
        <f>NETWORKDAYS.INTL(DATE(YEAR(H3678),MONTH(I3678),DAY(H3678)),DATE(YEAR(I3678),MONTH(I3678),DAY(I3678)),1,[1]LISTAFERIADOS!$B$2:$B$194)</f>
        <v>1</v>
      </c>
      <c r="N3678" s="73" t="str">
        <f>CONCATENATE(HOUR(Tabela132[[#This Row],[DATA INICIO]]),":",MINUTE(Tabela132[[#This Row],[DATA INICIO]]))</f>
        <v>17:51</v>
      </c>
    </row>
    <row r="3679" spans="1:14" hidden="1" x14ac:dyDescent="0.25">
      <c r="A3679" s="74" t="s">
        <v>113</v>
      </c>
      <c r="B3679" s="64" t="s">
        <v>1960</v>
      </c>
      <c r="C3679" s="84"/>
      <c r="D3679" s="66"/>
      <c r="E3679" s="67" t="str">
        <f>CONCATENATE(Tabela132[[#This Row],[TRAMITE_SETOR]],"_Atualiz")</f>
        <v xml:space="preserve"> CPL  _Atualiz</v>
      </c>
      <c r="F3679" s="68" t="s">
        <v>1165</v>
      </c>
      <c r="H3679" s="69">
        <v>43039.796527777777</v>
      </c>
      <c r="I3679" s="69">
        <v>43046.552083333336</v>
      </c>
      <c r="J3679" s="64"/>
      <c r="K3679" s="70">
        <f t="shared" si="192"/>
        <v>6.7555555555591127</v>
      </c>
      <c r="L3679" s="71">
        <f t="shared" si="193"/>
        <v>6.7555555555591127</v>
      </c>
      <c r="M3679" s="72">
        <f>NETWORKDAYS.INTL(DATE(YEAR(H3679),MONTH(I3679),DAY(H3679)),DATE(YEAR(I3679),MONTH(I3679),DAY(I3679)),1,[1]LISTAFERIADOS!$B$2:$B$194)</f>
        <v>-19</v>
      </c>
      <c r="N3679" s="73" t="str">
        <f>CONCATENATE(HOUR(Tabela132[[#This Row],[DATA INICIO]]),":",MINUTE(Tabela132[[#This Row],[DATA INICIO]]))</f>
        <v>19:7</v>
      </c>
    </row>
    <row r="3680" spans="1:14" ht="25.5" hidden="1" x14ac:dyDescent="0.25">
      <c r="A3680" s="74" t="s">
        <v>113</v>
      </c>
      <c r="B3680" s="64" t="s">
        <v>1960</v>
      </c>
      <c r="C3680" s="84"/>
      <c r="D3680" s="66"/>
      <c r="E3680" s="67" t="str">
        <f>CONCATENATE(Tabela132[[#This Row],[TRAMITE_SETOR]],"_Atualiz")</f>
        <v xml:space="preserve"> ASSDG  _Atualiz</v>
      </c>
      <c r="F3680" s="68" t="s">
        <v>1166</v>
      </c>
      <c r="H3680" s="69">
        <v>43046.552083333336</v>
      </c>
      <c r="I3680" s="69">
        <v>43047.637499999997</v>
      </c>
      <c r="J3680" s="64"/>
      <c r="K3680" s="70">
        <f t="shared" si="192"/>
        <v>1.085416666661331</v>
      </c>
      <c r="L3680" s="71">
        <f t="shared" si="193"/>
        <v>1.085416666661331</v>
      </c>
      <c r="M3680" s="72">
        <f>NETWORKDAYS.INTL(DATE(YEAR(H3680),MONTH(I3680),DAY(H3680)),DATE(YEAR(I3680),MONTH(I3680),DAY(I3680)),1,[1]LISTAFERIADOS!$B$2:$B$194)</f>
        <v>2</v>
      </c>
      <c r="N3680" s="73" t="str">
        <f>CONCATENATE(HOUR(Tabela132[[#This Row],[DATA INICIO]]),":",MINUTE(Tabela132[[#This Row],[DATA INICIO]]))</f>
        <v>13:15</v>
      </c>
    </row>
    <row r="3681" spans="1:14" hidden="1" x14ac:dyDescent="0.25">
      <c r="A3681" s="74" t="s">
        <v>113</v>
      </c>
      <c r="B3681" s="64" t="s">
        <v>1960</v>
      </c>
      <c r="C3681" s="84"/>
      <c r="D3681" s="66"/>
      <c r="E3681" s="67" t="str">
        <f>CONCATENATE(Tabela132[[#This Row],[TRAMITE_SETOR]],"_Atualiz")</f>
        <v xml:space="preserve"> DG  _Atualiz</v>
      </c>
      <c r="F3681" s="68" t="s">
        <v>1155</v>
      </c>
      <c r="H3681" s="69">
        <v>43047.637499999997</v>
      </c>
      <c r="I3681" s="69">
        <v>43047.854861111111</v>
      </c>
      <c r="J3681" s="64"/>
      <c r="K3681" s="70">
        <f t="shared" si="192"/>
        <v>0.21736111111385981</v>
      </c>
      <c r="L3681" s="71">
        <f t="shared" si="193"/>
        <v>0.21736111111385981</v>
      </c>
      <c r="M3681" s="72">
        <f>NETWORKDAYS.INTL(DATE(YEAR(H3681),MONTH(I3681),DAY(H3681)),DATE(YEAR(I3681),MONTH(I3681),DAY(I3681)),1,[1]LISTAFERIADOS!$B$2:$B$194)</f>
        <v>1</v>
      </c>
      <c r="N3681" s="73" t="str">
        <f>CONCATENATE(HOUR(Tabela132[[#This Row],[DATA INICIO]]),":",MINUTE(Tabela132[[#This Row],[DATA INICIO]]))</f>
        <v>15:18</v>
      </c>
    </row>
    <row r="3682" spans="1:14" hidden="1" x14ac:dyDescent="0.25">
      <c r="A3682" s="74" t="s">
        <v>113</v>
      </c>
      <c r="B3682" s="64" t="s">
        <v>1960</v>
      </c>
      <c r="C3682" s="84"/>
      <c r="D3682" s="66"/>
      <c r="E3682" s="67" t="str">
        <f>CONCATENATE(Tabela132[[#This Row],[TRAMITE_SETOR]],"_Atualiz")</f>
        <v xml:space="preserve"> CPL  _Atualiz</v>
      </c>
      <c r="F3682" s="68" t="s">
        <v>1165</v>
      </c>
      <c r="H3682" s="69">
        <v>43047.854861111111</v>
      </c>
      <c r="I3682" s="69">
        <v>43049.6875</v>
      </c>
      <c r="J3682" s="64"/>
      <c r="K3682" s="70">
        <f t="shared" si="192"/>
        <v>1.8326388888890506</v>
      </c>
      <c r="L3682" s="71">
        <f t="shared" si="193"/>
        <v>1.8326388888890506</v>
      </c>
      <c r="M3682" s="72">
        <f>NETWORKDAYS.INTL(DATE(YEAR(H3682),MONTH(I3682),DAY(H3682)),DATE(YEAR(I3682),MONTH(I3682),DAY(I3682)),1,[1]LISTAFERIADOS!$B$2:$B$194)</f>
        <v>3</v>
      </c>
      <c r="N3682" s="73" t="str">
        <f>CONCATENATE(HOUR(Tabela132[[#This Row],[DATA INICIO]]),":",MINUTE(Tabela132[[#This Row],[DATA INICIO]]))</f>
        <v>20:31</v>
      </c>
    </row>
    <row r="3683" spans="1:14" ht="25.5" hidden="1" x14ac:dyDescent="0.25">
      <c r="A3683" s="74" t="s">
        <v>113</v>
      </c>
      <c r="B3683" s="75" t="s">
        <v>1960</v>
      </c>
      <c r="C3683" s="85"/>
      <c r="D3683" s="48"/>
      <c r="E3683" s="77" t="str">
        <f>CONCATENATE(Tabela132[[#This Row],[TRAMITE_SETOR]],"_Atualiz")</f>
        <v xml:space="preserve"> ASSDG  _Atualiz</v>
      </c>
      <c r="F3683" s="78" t="s">
        <v>1166</v>
      </c>
      <c r="G3683" s="131"/>
      <c r="H3683" s="80">
        <v>43049.6875</v>
      </c>
      <c r="I3683" s="80">
        <v>43052.620833333334</v>
      </c>
      <c r="J3683" s="75"/>
      <c r="K3683" s="70">
        <f t="shared" si="192"/>
        <v>2.9333333333343035</v>
      </c>
      <c r="L3683" s="81">
        <f t="shared" si="193"/>
        <v>2.9333333333343035</v>
      </c>
      <c r="M3683" s="82">
        <f>NETWORKDAYS.INTL(DATE(YEAR(H3683),MONTH(I3683),DAY(H3683)),DATE(YEAR(I3683),MONTH(I3683),DAY(I3683)),1,[1]LISTAFERIADOS!$B$2:$B$194)</f>
        <v>2</v>
      </c>
      <c r="N3683" s="83" t="str">
        <f>CONCATENATE(HOUR(Tabela132[[#This Row],[DATA INICIO]]),":",MINUTE(Tabela132[[#This Row],[DATA INICIO]]))</f>
        <v>16:30</v>
      </c>
    </row>
    <row r="3684" spans="1:14" hidden="1" x14ac:dyDescent="0.25">
      <c r="A3684" s="74" t="s">
        <v>113</v>
      </c>
      <c r="B3684" s="140" t="s">
        <v>1962</v>
      </c>
      <c r="C3684" s="141"/>
      <c r="D3684" s="142"/>
      <c r="E3684" s="143" t="str">
        <f>CONCATENATE(Tabela132[[#This Row],[TRAMITE_SETOR]],"_Atualiz")</f>
        <v>SMIC  _Atualiz</v>
      </c>
      <c r="F3684" s="144" t="s">
        <v>1832</v>
      </c>
      <c r="H3684" s="145" t="s">
        <v>20</v>
      </c>
      <c r="I3684" s="145" t="s">
        <v>1963</v>
      </c>
      <c r="J3684" s="140" t="s">
        <v>20</v>
      </c>
      <c r="K3684" s="146">
        <f t="shared" ref="K3684:K3705" si="194">IF(OR(H3684="-",I3684="-"),0,I3684-H3684)</f>
        <v>0</v>
      </c>
      <c r="L3684" s="147">
        <f t="shared" ref="L3684:L3705" si="195">K3684</f>
        <v>0</v>
      </c>
      <c r="M3684" s="72" t="e">
        <f>NETWORKDAYS.INTL(DATE(YEAR(H3684),MONTH(I3684),DAY(H3684)),DATE(YEAR(I3684),MONTH(I3684),DAY(I3684)),1,[1]LISTAFERIADOS!$B$2:$B$194)</f>
        <v>#VALUE!</v>
      </c>
      <c r="N3684" s="73" t="e">
        <f>CONCATENATE(HOUR(Tabela132[[#This Row],[DATA INICIO]]),":",MINUTE(Tabela132[[#This Row],[DATA INICIO]]))</f>
        <v>#VALUE!</v>
      </c>
    </row>
    <row r="3685" spans="1:14" hidden="1" x14ac:dyDescent="0.25">
      <c r="A3685" s="74" t="s">
        <v>113</v>
      </c>
      <c r="B3685" s="140" t="s">
        <v>1962</v>
      </c>
      <c r="C3685" s="141"/>
      <c r="D3685" s="142"/>
      <c r="E3685" s="143" t="str">
        <f>CONCATENATE(Tabela132[[#This Row],[TRAMITE_SETOR]],"_Atualiz")</f>
        <v>CIP  _Atualiz</v>
      </c>
      <c r="F3685" s="144" t="s">
        <v>1291</v>
      </c>
      <c r="H3685" s="145" t="s">
        <v>1963</v>
      </c>
      <c r="I3685" s="145" t="s">
        <v>1964</v>
      </c>
      <c r="J3685" s="140" t="s">
        <v>20</v>
      </c>
      <c r="K3685" s="146">
        <f t="shared" si="194"/>
        <v>1.8784722222189885</v>
      </c>
      <c r="L3685" s="147">
        <f t="shared" si="195"/>
        <v>1.8784722222189885</v>
      </c>
      <c r="M3685" s="72">
        <f>NETWORKDAYS.INTL(DATE(YEAR(H3685),MONTH(I3685),DAY(H3685)),DATE(YEAR(I3685),MONTH(I3685),DAY(I3685)),1,[1]LISTAFERIADOS!$B$2:$B$194)</f>
        <v>3</v>
      </c>
      <c r="N3685" s="73" t="str">
        <f>CONCATENATE(HOUR(Tabela132[[#This Row],[DATA INICIO]]),":",MINUTE(Tabela132[[#This Row],[DATA INICIO]]))</f>
        <v>18:30</v>
      </c>
    </row>
    <row r="3686" spans="1:14" hidden="1" x14ac:dyDescent="0.25">
      <c r="A3686" s="74" t="s">
        <v>113</v>
      </c>
      <c r="B3686" s="140" t="s">
        <v>1962</v>
      </c>
      <c r="C3686" s="141"/>
      <c r="D3686" s="142"/>
      <c r="E3686" s="143" t="str">
        <f>CONCATENATE(Tabela132[[#This Row],[TRAMITE_SETOR]],"_Atualiz")</f>
        <v>SECGS_Atualiz</v>
      </c>
      <c r="F3686" s="12" t="s">
        <v>115</v>
      </c>
      <c r="H3686" s="145" t="s">
        <v>1963</v>
      </c>
      <c r="I3686" s="145" t="s">
        <v>1965</v>
      </c>
      <c r="J3686" s="140" t="s">
        <v>20</v>
      </c>
      <c r="K3686" s="146">
        <f t="shared" si="194"/>
        <v>1.890972222223354</v>
      </c>
      <c r="L3686" s="147">
        <f t="shared" si="195"/>
        <v>1.890972222223354</v>
      </c>
      <c r="M3686" s="72">
        <f>NETWORKDAYS.INTL(DATE(YEAR(H3686),MONTH(I3686),DAY(H3686)),DATE(YEAR(I3686),MONTH(I3686),DAY(I3686)),1,[1]LISTAFERIADOS!$B$2:$B$194)</f>
        <v>3</v>
      </c>
      <c r="N3686" s="73" t="str">
        <f>CONCATENATE(HOUR(Tabela132[[#This Row],[DATA INICIO]]),":",MINUTE(Tabela132[[#This Row],[DATA INICIO]]))</f>
        <v>18:30</v>
      </c>
    </row>
    <row r="3687" spans="1:14" ht="38.25" hidden="1" x14ac:dyDescent="0.25">
      <c r="A3687" s="74" t="s">
        <v>113</v>
      </c>
      <c r="B3687" s="140" t="s">
        <v>1962</v>
      </c>
      <c r="C3687" s="141"/>
      <c r="D3687" s="142"/>
      <c r="E3687" s="143" t="str">
        <f>CONCATENATE(Tabela132[[#This Row],[TRAMITE_SETOR]],"_Atualiz")</f>
        <v>SMIC  _Atualiz</v>
      </c>
      <c r="F3687" s="144" t="s">
        <v>1832</v>
      </c>
      <c r="H3687" s="145" t="s">
        <v>1965</v>
      </c>
      <c r="I3687" s="145" t="s">
        <v>1966</v>
      </c>
      <c r="J3687" s="140" t="s">
        <v>79</v>
      </c>
      <c r="K3687" s="146">
        <f t="shared" si="194"/>
        <v>0.11874999999417923</v>
      </c>
      <c r="L3687" s="147">
        <f t="shared" si="195"/>
        <v>0.11874999999417923</v>
      </c>
      <c r="M3687" s="72">
        <f>NETWORKDAYS.INTL(DATE(YEAR(H3687),MONTH(I3687),DAY(H3687)),DATE(YEAR(I3687),MONTH(I3687),DAY(I3687)),1,[1]LISTAFERIADOS!$B$2:$B$194)</f>
        <v>1</v>
      </c>
      <c r="N3687" s="73" t="str">
        <f>CONCATENATE(HOUR(Tabela132[[#This Row],[DATA INICIO]]),":",MINUTE(Tabela132[[#This Row],[DATA INICIO]]))</f>
        <v>15:53</v>
      </c>
    </row>
    <row r="3688" spans="1:14" ht="127.5" hidden="1" x14ac:dyDescent="0.25">
      <c r="A3688" s="74" t="s">
        <v>113</v>
      </c>
      <c r="B3688" s="140" t="s">
        <v>1962</v>
      </c>
      <c r="C3688" s="141"/>
      <c r="D3688" s="142"/>
      <c r="E3688" s="143" t="str">
        <f>CONCATENATE(Tabela132[[#This Row],[TRAMITE_SETOR]],"_Atualiz")</f>
        <v>CIP  _Atualiz</v>
      </c>
      <c r="F3688" s="144" t="s">
        <v>1291</v>
      </c>
      <c r="H3688" s="145" t="s">
        <v>1966</v>
      </c>
      <c r="I3688" s="145">
        <v>42986.615277777775</v>
      </c>
      <c r="J3688" s="140" t="s">
        <v>1967</v>
      </c>
      <c r="K3688" s="146">
        <f t="shared" si="194"/>
        <v>43.834722222221899</v>
      </c>
      <c r="L3688" s="147">
        <f t="shared" si="195"/>
        <v>43.834722222221899</v>
      </c>
      <c r="M3688" s="72">
        <f>NETWORKDAYS.INTL(DATE(YEAR(H3688),MONTH(I3688),DAY(H3688)),DATE(YEAR(I3688),MONTH(I3688),DAY(I3688)),1,[1]LISTAFERIADOS!$B$2:$B$194)</f>
        <v>-12</v>
      </c>
      <c r="N3688" s="73" t="str">
        <f>CONCATENATE(HOUR(Tabela132[[#This Row],[DATA INICIO]]),":",MINUTE(Tabela132[[#This Row],[DATA INICIO]]))</f>
        <v>18:44</v>
      </c>
    </row>
    <row r="3689" spans="1:14" ht="38.25" hidden="1" x14ac:dyDescent="0.25">
      <c r="A3689" s="74" t="s">
        <v>113</v>
      </c>
      <c r="B3689" s="140" t="s">
        <v>1962</v>
      </c>
      <c r="C3689" s="141"/>
      <c r="D3689" s="142"/>
      <c r="E3689" s="143" t="str">
        <f>CONCATENATE(Tabela132[[#This Row],[TRAMITE_SETOR]],"_Atualiz")</f>
        <v>SMIC  _Atualiz</v>
      </c>
      <c r="F3689" s="144" t="s">
        <v>1832</v>
      </c>
      <c r="H3689" s="145">
        <v>42986.615277777775</v>
      </c>
      <c r="I3689" s="145">
        <v>42986.632638888892</v>
      </c>
      <c r="J3689" s="140" t="s">
        <v>1968</v>
      </c>
      <c r="K3689" s="146">
        <f t="shared" si="194"/>
        <v>1.7361111116770189E-2</v>
      </c>
      <c r="L3689" s="147">
        <f t="shared" si="195"/>
        <v>1.7361111116770189E-2</v>
      </c>
      <c r="M3689" s="72">
        <f>NETWORKDAYS.INTL(DATE(YEAR(H3689),MONTH(I3689),DAY(H3689)),DATE(YEAR(I3689),MONTH(I3689),DAY(I3689)),1,[1]LISTAFERIADOS!$B$2:$B$194)</f>
        <v>0</v>
      </c>
      <c r="N3689" s="73" t="str">
        <f>CONCATENATE(HOUR(Tabela132[[#This Row],[DATA INICIO]]),":",MINUTE(Tabela132[[#This Row],[DATA INICIO]]))</f>
        <v>14:46</v>
      </c>
    </row>
    <row r="3690" spans="1:14" ht="38.25" hidden="1" x14ac:dyDescent="0.25">
      <c r="A3690" s="74" t="s">
        <v>113</v>
      </c>
      <c r="B3690" s="140" t="s">
        <v>1962</v>
      </c>
      <c r="C3690" s="141"/>
      <c r="D3690" s="142"/>
      <c r="E3690" s="143" t="str">
        <f>CONCATENATE(Tabela132[[#This Row],[TRAMITE_SETOR]],"_Atualiz")</f>
        <v>CIP  _Atualiz</v>
      </c>
      <c r="F3690" s="144" t="s">
        <v>1291</v>
      </c>
      <c r="H3690" s="145">
        <v>42986.632638888892</v>
      </c>
      <c r="I3690" s="145" t="s">
        <v>1969</v>
      </c>
      <c r="J3690" s="140" t="s">
        <v>1970</v>
      </c>
      <c r="K3690" s="146">
        <f t="shared" si="194"/>
        <v>-24.821527777778101</v>
      </c>
      <c r="L3690" s="147">
        <f t="shared" si="195"/>
        <v>-24.821527777778101</v>
      </c>
      <c r="M3690" s="72">
        <f>NETWORKDAYS.INTL(DATE(YEAR(H3690),MONTH(I3690),DAY(H3690)),DATE(YEAR(I3690),MONTH(I3690),DAY(I3690)),1,[1]LISTAFERIADOS!$B$2:$B$194)</f>
        <v>4</v>
      </c>
      <c r="N3690" s="73" t="str">
        <f>CONCATENATE(HOUR(Tabela132[[#This Row],[DATA INICIO]]),":",MINUTE(Tabela132[[#This Row],[DATA INICIO]]))</f>
        <v>15:11</v>
      </c>
    </row>
    <row r="3691" spans="1:14" ht="63.75" hidden="1" x14ac:dyDescent="0.25">
      <c r="A3691" s="74" t="s">
        <v>113</v>
      </c>
      <c r="B3691" s="140" t="s">
        <v>1962</v>
      </c>
      <c r="C3691" s="141"/>
      <c r="D3691" s="142"/>
      <c r="E3691" s="143" t="str">
        <f>CONCATENATE(Tabela132[[#This Row],[TRAMITE_SETOR]],"_Atualiz")</f>
        <v>SECGS_Atualiz</v>
      </c>
      <c r="F3691" s="12" t="s">
        <v>115</v>
      </c>
      <c r="H3691" s="145" t="s">
        <v>1969</v>
      </c>
      <c r="I3691" s="145" t="s">
        <v>1971</v>
      </c>
      <c r="J3691" s="140" t="s">
        <v>1972</v>
      </c>
      <c r="K3691" s="146">
        <f t="shared" si="194"/>
        <v>13.695833333331393</v>
      </c>
      <c r="L3691" s="147">
        <f t="shared" si="195"/>
        <v>13.695833333331393</v>
      </c>
      <c r="M3691" s="72">
        <f>NETWORKDAYS.INTL(DATE(YEAR(H3691),MONTH(I3691),DAY(H3691)),DATE(YEAR(I3691),MONTH(I3691),DAY(I3691)),1,[1]LISTAFERIADOS!$B$2:$B$194)</f>
        <v>11</v>
      </c>
      <c r="N3691" s="73" t="str">
        <f>CONCATENATE(HOUR(Tabela132[[#This Row],[DATA INICIO]]),":",MINUTE(Tabela132[[#This Row],[DATA INICIO]]))</f>
        <v>19:28</v>
      </c>
    </row>
    <row r="3692" spans="1:14" ht="114.75" hidden="1" x14ac:dyDescent="0.25">
      <c r="A3692" s="74" t="s">
        <v>113</v>
      </c>
      <c r="B3692" s="140" t="s">
        <v>1962</v>
      </c>
      <c r="C3692" s="141"/>
      <c r="D3692" s="142"/>
      <c r="E3692" s="143" t="str">
        <f>CONCATENATE(Tabela132[[#This Row],[TRAMITE_SETOR]],"_Atualiz")</f>
        <v>CIP  _Atualiz</v>
      </c>
      <c r="F3692" s="144" t="s">
        <v>1291</v>
      </c>
      <c r="H3692" s="145" t="s">
        <v>1971</v>
      </c>
      <c r="I3692" s="145" t="s">
        <v>1973</v>
      </c>
      <c r="J3692" s="140" t="s">
        <v>1974</v>
      </c>
      <c r="K3692" s="146">
        <f t="shared" si="194"/>
        <v>3.0395833333313931</v>
      </c>
      <c r="L3692" s="147">
        <f t="shared" si="195"/>
        <v>3.0395833333313931</v>
      </c>
      <c r="M3692" s="72">
        <f>NETWORKDAYS.INTL(DATE(YEAR(H3692),MONTH(I3692),DAY(H3692)),DATE(YEAR(I3692),MONTH(I3692),DAY(I3692)),1,[1]LISTAFERIADOS!$B$2:$B$194)</f>
        <v>4</v>
      </c>
      <c r="N3692" s="73" t="str">
        <f>CONCATENATE(HOUR(Tabela132[[#This Row],[DATA INICIO]]),":",MINUTE(Tabela132[[#This Row],[DATA INICIO]]))</f>
        <v>12:10</v>
      </c>
    </row>
    <row r="3693" spans="1:14" ht="63.75" hidden="1" x14ac:dyDescent="0.25">
      <c r="A3693" s="74" t="s">
        <v>113</v>
      </c>
      <c r="B3693" s="140" t="s">
        <v>1962</v>
      </c>
      <c r="C3693" s="141"/>
      <c r="D3693" s="142"/>
      <c r="E3693" s="143" t="str">
        <f>CONCATENATE(Tabela132[[#This Row],[TRAMITE_SETOR]],"_Atualiz")</f>
        <v xml:space="preserve"> SMIC  _Atualiz</v>
      </c>
      <c r="F3693" s="144" t="s">
        <v>1961</v>
      </c>
      <c r="H3693" s="145" t="s">
        <v>1973</v>
      </c>
      <c r="I3693" s="145">
        <v>42982.695138888892</v>
      </c>
      <c r="J3693" s="140" t="s">
        <v>1975</v>
      </c>
      <c r="K3693" s="146">
        <f t="shared" si="194"/>
        <v>4.148611111115315</v>
      </c>
      <c r="L3693" s="147">
        <f t="shared" si="195"/>
        <v>4.148611111115315</v>
      </c>
      <c r="M3693" s="72">
        <f>NETWORKDAYS.INTL(DATE(YEAR(H3693),MONTH(I3693),DAY(H3693)),DATE(YEAR(I3693),MONTH(I3693),DAY(I3693)),1,[1]LISTAFERIADOS!$B$2:$B$194)</f>
        <v>-18</v>
      </c>
      <c r="N3693" s="73" t="str">
        <f>CONCATENATE(HOUR(Tabela132[[#This Row],[DATA INICIO]]),":",MINUTE(Tabela132[[#This Row],[DATA INICIO]]))</f>
        <v>13:7</v>
      </c>
    </row>
    <row r="3694" spans="1:14" ht="51" hidden="1" x14ac:dyDescent="0.25">
      <c r="A3694" s="74" t="s">
        <v>113</v>
      </c>
      <c r="B3694" s="140" t="s">
        <v>1962</v>
      </c>
      <c r="C3694" s="141"/>
      <c r="D3694" s="142"/>
      <c r="E3694" s="143" t="str">
        <f>CONCATENATE(Tabela132[[#This Row],[TRAMITE_SETOR]],"_Atualiz")</f>
        <v xml:space="preserve"> CIP  _Atualiz</v>
      </c>
      <c r="F3694" s="144" t="s">
        <v>1296</v>
      </c>
      <c r="H3694" s="145">
        <v>42834.695138888892</v>
      </c>
      <c r="I3694" s="145">
        <v>42864.741666666669</v>
      </c>
      <c r="J3694" s="140" t="s">
        <v>1976</v>
      </c>
      <c r="K3694" s="146">
        <f t="shared" si="194"/>
        <v>30.046527777776646</v>
      </c>
      <c r="L3694" s="147">
        <f t="shared" si="195"/>
        <v>30.046527777776646</v>
      </c>
      <c r="M3694" s="72">
        <f>NETWORKDAYS.INTL(DATE(YEAR(H3694),MONTH(I3694),DAY(H3694)),DATE(YEAR(I3694),MONTH(I3694),DAY(I3694)),1,[1]LISTAFERIADOS!$B$2:$B$194)</f>
        <v>1</v>
      </c>
      <c r="N3694" s="73" t="str">
        <f>CONCATENATE(HOUR(Tabela132[[#This Row],[DATA INICIO]]),":",MINUTE(Tabela132[[#This Row],[DATA INICIO]]))</f>
        <v>16:41</v>
      </c>
    </row>
    <row r="3695" spans="1:14" ht="89.25" hidden="1" x14ac:dyDescent="0.25">
      <c r="A3695" s="74" t="s">
        <v>113</v>
      </c>
      <c r="B3695" s="140" t="s">
        <v>1962</v>
      </c>
      <c r="C3695" s="141"/>
      <c r="D3695" s="142"/>
      <c r="E3695" s="143" t="str">
        <f>CONCATENATE(Tabela132[[#This Row],[TRAMITE_SETOR]],"_Atualiz")</f>
        <v xml:space="preserve"> SPO  _Atualiz</v>
      </c>
      <c r="F3695" s="144" t="s">
        <v>1157</v>
      </c>
      <c r="H3695" s="145">
        <v>43078.484722222223</v>
      </c>
      <c r="I3695" s="145">
        <v>43078.630555555559</v>
      </c>
      <c r="J3695" s="140" t="s">
        <v>1977</v>
      </c>
      <c r="K3695" s="146">
        <f t="shared" si="194"/>
        <v>0.14583333333575865</v>
      </c>
      <c r="L3695" s="147">
        <f t="shared" si="195"/>
        <v>0.14583333333575865</v>
      </c>
      <c r="M3695" s="72">
        <f>NETWORKDAYS.INTL(DATE(YEAR(H3695),MONTH(I3695),DAY(H3695)),DATE(YEAR(I3695),MONTH(I3695),DAY(I3695)),1,[1]LISTAFERIADOS!$B$2:$B$194)</f>
        <v>0</v>
      </c>
      <c r="N3695" s="73" t="str">
        <f>CONCATENATE(HOUR(Tabela132[[#This Row],[DATA INICIO]]),":",MINUTE(Tabela132[[#This Row],[DATA INICIO]]))</f>
        <v>11:38</v>
      </c>
    </row>
    <row r="3696" spans="1:14" ht="63.75" hidden="1" x14ac:dyDescent="0.25">
      <c r="A3696" s="74" t="s">
        <v>113</v>
      </c>
      <c r="B3696" s="140" t="s">
        <v>1962</v>
      </c>
      <c r="C3696" s="141"/>
      <c r="D3696" s="142"/>
      <c r="E3696" s="143" t="str">
        <f>CONCATENATE(Tabela132[[#This Row],[TRAMITE_SETOR]],"_Atualiz")</f>
        <v xml:space="preserve"> COC  _Atualiz</v>
      </c>
      <c r="F3696" s="144" t="s">
        <v>1167</v>
      </c>
      <c r="H3696" s="145">
        <v>43078.630555555559</v>
      </c>
      <c r="I3696" s="145">
        <v>43078.685416666667</v>
      </c>
      <c r="J3696" s="140" t="s">
        <v>118</v>
      </c>
      <c r="K3696" s="146">
        <f t="shared" si="194"/>
        <v>5.486111110803904E-2</v>
      </c>
      <c r="L3696" s="147">
        <f t="shared" si="195"/>
        <v>5.486111110803904E-2</v>
      </c>
      <c r="M3696" s="72">
        <f>NETWORKDAYS.INTL(DATE(YEAR(H3696),MONTH(I3696),DAY(H3696)),DATE(YEAR(I3696),MONTH(I3696),DAY(I3696)),1,[1]LISTAFERIADOS!$B$2:$B$194)</f>
        <v>0</v>
      </c>
      <c r="N3696" s="73" t="str">
        <f>CONCATENATE(HOUR(Tabela132[[#This Row],[DATA INICIO]]),":",MINUTE(Tabela132[[#This Row],[DATA INICIO]]))</f>
        <v>15:8</v>
      </c>
    </row>
    <row r="3697" spans="1:14" ht="51" hidden="1" x14ac:dyDescent="0.25">
      <c r="A3697" s="74" t="s">
        <v>113</v>
      </c>
      <c r="B3697" s="140" t="s">
        <v>1962</v>
      </c>
      <c r="C3697" s="141"/>
      <c r="D3697" s="142"/>
      <c r="E3697" s="143" t="str">
        <f>CONCATENATE(Tabela132[[#This Row],[TRAMITE_SETOR]],"_Atualiz")</f>
        <v xml:space="preserve"> SECOFC  _Atualiz</v>
      </c>
      <c r="F3697" s="144" t="s">
        <v>1159</v>
      </c>
      <c r="H3697" s="145">
        <v>43078.685416666667</v>
      </c>
      <c r="I3697" s="145" t="s">
        <v>1978</v>
      </c>
      <c r="J3697" s="140" t="s">
        <v>46</v>
      </c>
      <c r="K3697" s="146">
        <f t="shared" si="194"/>
        <v>-87.065277777779556</v>
      </c>
      <c r="L3697" s="147">
        <f t="shared" si="195"/>
        <v>-87.065277777779556</v>
      </c>
      <c r="M3697" s="72">
        <f>NETWORKDAYS.INTL(DATE(YEAR(H3697),MONTH(I3697),DAY(H3697)),DATE(YEAR(I3697),MONTH(I3697),DAY(I3697)),1,[1]LISTAFERIADOS!$B$2:$B$194)</f>
        <v>3</v>
      </c>
      <c r="N3697" s="73" t="str">
        <f>CONCATENATE(HOUR(Tabela132[[#This Row],[DATA INICIO]]),":",MINUTE(Tabela132[[#This Row],[DATA INICIO]]))</f>
        <v>16:27</v>
      </c>
    </row>
    <row r="3698" spans="1:14" ht="127.5" hidden="1" x14ac:dyDescent="0.25">
      <c r="A3698" s="74" t="s">
        <v>113</v>
      </c>
      <c r="B3698" s="140" t="s">
        <v>1962</v>
      </c>
      <c r="C3698" s="141"/>
      <c r="D3698" s="142"/>
      <c r="E3698" s="143" t="str">
        <f>CONCATENATE(Tabela132[[#This Row],[TRAMITE_SETOR]],"_Atualiz")</f>
        <v xml:space="preserve"> SECGA  _Atualiz</v>
      </c>
      <c r="F3698" s="144" t="s">
        <v>1156</v>
      </c>
      <c r="H3698" s="145" t="s">
        <v>1978</v>
      </c>
      <c r="I3698" s="145" t="s">
        <v>1979</v>
      </c>
      <c r="J3698" s="140" t="s">
        <v>160</v>
      </c>
      <c r="K3698" s="146">
        <f t="shared" si="194"/>
        <v>0.14236111110949423</v>
      </c>
      <c r="L3698" s="147">
        <f t="shared" si="195"/>
        <v>0.14236111110949423</v>
      </c>
      <c r="M3698" s="72">
        <f>NETWORKDAYS.INTL(DATE(YEAR(H3698),MONTH(I3698),DAY(H3698)),DATE(YEAR(I3698),MONTH(I3698),DAY(I3698)),1,[1]LISTAFERIADOS!$B$2:$B$194)</f>
        <v>1</v>
      </c>
      <c r="N3698" s="73" t="str">
        <f>CONCATENATE(HOUR(Tabela132[[#This Row],[DATA INICIO]]),":",MINUTE(Tabela132[[#This Row],[DATA INICIO]]))</f>
        <v>14:53</v>
      </c>
    </row>
    <row r="3699" spans="1:14" ht="63.75" hidden="1" x14ac:dyDescent="0.25">
      <c r="A3699" s="74" t="s">
        <v>113</v>
      </c>
      <c r="B3699" s="140" t="s">
        <v>1962</v>
      </c>
      <c r="C3699" s="141"/>
      <c r="D3699" s="142"/>
      <c r="E3699" s="143" t="str">
        <f>CONCATENATE(Tabela132[[#This Row],[TRAMITE_SETOR]],"_Atualiz")</f>
        <v xml:space="preserve"> CLC  _Atualiz</v>
      </c>
      <c r="F3699" s="144" t="s">
        <v>1161</v>
      </c>
      <c r="H3699" s="145" t="s">
        <v>1979</v>
      </c>
      <c r="I3699" s="145" t="s">
        <v>1980</v>
      </c>
      <c r="J3699" s="140" t="s">
        <v>1981</v>
      </c>
      <c r="K3699" s="146">
        <f t="shared" si="194"/>
        <v>0.99305555556202307</v>
      </c>
      <c r="L3699" s="147">
        <f t="shared" si="195"/>
        <v>0.99305555556202307</v>
      </c>
      <c r="M3699" s="72">
        <f>NETWORKDAYS.INTL(DATE(YEAR(H3699),MONTH(I3699),DAY(H3699)),DATE(YEAR(I3699),MONTH(I3699),DAY(I3699)),1,[1]LISTAFERIADOS!$B$2:$B$194)</f>
        <v>2</v>
      </c>
      <c r="N3699" s="73" t="str">
        <f>CONCATENATE(HOUR(Tabela132[[#This Row],[DATA INICIO]]),":",MINUTE(Tabela132[[#This Row],[DATA INICIO]]))</f>
        <v>18:18</v>
      </c>
    </row>
    <row r="3700" spans="1:14" ht="63.75" hidden="1" x14ac:dyDescent="0.25">
      <c r="A3700" s="74" t="s">
        <v>113</v>
      </c>
      <c r="B3700" s="140" t="s">
        <v>1962</v>
      </c>
      <c r="C3700" s="141"/>
      <c r="D3700" s="142"/>
      <c r="E3700" s="143" t="str">
        <f>CONCATENATE(Tabela132[[#This Row],[TRAMITE_SETOR]],"_Atualiz")</f>
        <v xml:space="preserve"> SASAC  _Atualiz</v>
      </c>
      <c r="F3700" s="144" t="s">
        <v>1183</v>
      </c>
      <c r="H3700" s="145" t="s">
        <v>1980</v>
      </c>
      <c r="I3700" s="145" t="s">
        <v>1982</v>
      </c>
      <c r="J3700" s="140" t="s">
        <v>52</v>
      </c>
      <c r="K3700" s="146">
        <f t="shared" si="194"/>
        <v>6.0194444444423425</v>
      </c>
      <c r="L3700" s="147">
        <f t="shared" si="195"/>
        <v>6.0194444444423425</v>
      </c>
      <c r="M3700" s="72">
        <f>NETWORKDAYS.INTL(DATE(YEAR(H3700),MONTH(I3700),DAY(H3700)),DATE(YEAR(I3700),MONTH(I3700),DAY(I3700)),1,[1]LISTAFERIADOS!$B$2:$B$194)</f>
        <v>5</v>
      </c>
      <c r="N3700" s="73" t="str">
        <f>CONCATENATE(HOUR(Tabela132[[#This Row],[DATA INICIO]]),":",MINUTE(Tabela132[[#This Row],[DATA INICIO]]))</f>
        <v>18:8</v>
      </c>
    </row>
    <row r="3701" spans="1:14" ht="38.25" hidden="1" x14ac:dyDescent="0.25">
      <c r="A3701" s="74" t="s">
        <v>113</v>
      </c>
      <c r="B3701" s="140" t="s">
        <v>1962</v>
      </c>
      <c r="C3701" s="141"/>
      <c r="D3701" s="142"/>
      <c r="E3701" s="143" t="str">
        <f>CONCATENATE(Tabela132[[#This Row],[TRAMITE_SETOR]],"_Atualiz")</f>
        <v xml:space="preserve"> CLC  _Atualiz</v>
      </c>
      <c r="F3701" s="144" t="s">
        <v>1161</v>
      </c>
      <c r="H3701" s="145" t="s">
        <v>1982</v>
      </c>
      <c r="I3701" s="145" t="s">
        <v>1983</v>
      </c>
      <c r="J3701" s="140" t="s">
        <v>1651</v>
      </c>
      <c r="K3701" s="146">
        <f t="shared" si="194"/>
        <v>3.9583333331393078E-2</v>
      </c>
      <c r="L3701" s="147">
        <f t="shared" si="195"/>
        <v>3.9583333331393078E-2</v>
      </c>
      <c r="M3701" s="72">
        <f>NETWORKDAYS.INTL(DATE(YEAR(H3701),MONTH(I3701),DAY(H3701)),DATE(YEAR(I3701),MONTH(I3701),DAY(I3701)),1,[1]LISTAFERIADOS!$B$2:$B$194)</f>
        <v>1</v>
      </c>
      <c r="N3701" s="73" t="str">
        <f>CONCATENATE(HOUR(Tabela132[[#This Row],[DATA INICIO]]),":",MINUTE(Tabela132[[#This Row],[DATA INICIO]]))</f>
        <v>18:36</v>
      </c>
    </row>
    <row r="3702" spans="1:14" ht="63.75" hidden="1" x14ac:dyDescent="0.25">
      <c r="A3702" s="74" t="s">
        <v>113</v>
      </c>
      <c r="B3702" s="140" t="s">
        <v>1962</v>
      </c>
      <c r="C3702" s="141"/>
      <c r="D3702" s="142"/>
      <c r="E3702" s="143" t="str">
        <f>CONCATENATE(Tabela132[[#This Row],[TRAMITE_SETOR]],"_Atualiz")</f>
        <v xml:space="preserve"> SECGA  _Atualiz</v>
      </c>
      <c r="F3702" s="144" t="s">
        <v>1156</v>
      </c>
      <c r="H3702" s="145" t="s">
        <v>1983</v>
      </c>
      <c r="I3702" s="145" t="s">
        <v>1984</v>
      </c>
      <c r="J3702" s="140" t="s">
        <v>1883</v>
      </c>
      <c r="K3702" s="146">
        <f t="shared" si="194"/>
        <v>0.8006944444423425</v>
      </c>
      <c r="L3702" s="147">
        <f t="shared" si="195"/>
        <v>0.8006944444423425</v>
      </c>
      <c r="M3702" s="72">
        <f>NETWORKDAYS.INTL(DATE(YEAR(H3702),MONTH(I3702),DAY(H3702)),DATE(YEAR(I3702),MONTH(I3702),DAY(I3702)),1,[1]LISTAFERIADOS!$B$2:$B$194)</f>
        <v>2</v>
      </c>
      <c r="N3702" s="73" t="str">
        <f>CONCATENATE(HOUR(Tabela132[[#This Row],[DATA INICIO]]),":",MINUTE(Tabela132[[#This Row],[DATA INICIO]]))</f>
        <v>19:33</v>
      </c>
    </row>
    <row r="3703" spans="1:14" ht="25.5" hidden="1" x14ac:dyDescent="0.25">
      <c r="A3703" s="74" t="s">
        <v>113</v>
      </c>
      <c r="B3703" s="140" t="s">
        <v>1962</v>
      </c>
      <c r="C3703" s="141"/>
      <c r="D3703" s="142"/>
      <c r="E3703" s="143" t="str">
        <f>CONCATENATE(Tabela132[[#This Row],[TRAMITE_SETOR]],"_Atualiz")</f>
        <v xml:space="preserve"> DG  _Atualiz</v>
      </c>
      <c r="F3703" s="144" t="s">
        <v>1155</v>
      </c>
      <c r="H3703" s="145" t="s">
        <v>1984</v>
      </c>
      <c r="I3703" s="145" t="s">
        <v>1985</v>
      </c>
      <c r="J3703" s="140" t="s">
        <v>635</v>
      </c>
      <c r="K3703" s="146">
        <f t="shared" si="194"/>
        <v>9.0972222227719612E-2</v>
      </c>
      <c r="L3703" s="147">
        <f t="shared" si="195"/>
        <v>9.0972222227719612E-2</v>
      </c>
      <c r="M3703" s="72">
        <f>NETWORKDAYS.INTL(DATE(YEAR(H3703),MONTH(I3703),DAY(H3703)),DATE(YEAR(I3703),MONTH(I3703),DAY(I3703)),1,[1]LISTAFERIADOS!$B$2:$B$194)</f>
        <v>1</v>
      </c>
      <c r="N3703" s="73" t="str">
        <f>CONCATENATE(HOUR(Tabela132[[#This Row],[DATA INICIO]]),":",MINUTE(Tabela132[[#This Row],[DATA INICIO]]))</f>
        <v>14:46</v>
      </c>
    </row>
    <row r="3704" spans="1:14" ht="38.25" hidden="1" x14ac:dyDescent="0.25">
      <c r="A3704" s="74" t="s">
        <v>113</v>
      </c>
      <c r="B3704" s="140" t="s">
        <v>1962</v>
      </c>
      <c r="C3704" s="141"/>
      <c r="D3704" s="142"/>
      <c r="E3704" s="143" t="str">
        <f>CONCATENATE(Tabela132[[#This Row],[TRAMITE_SETOR]],"_Atualiz")</f>
        <v xml:space="preserve"> COC  _Atualiz</v>
      </c>
      <c r="F3704" s="144" t="s">
        <v>1167</v>
      </c>
      <c r="H3704" s="145" t="s">
        <v>1985</v>
      </c>
      <c r="I3704" s="145" t="s">
        <v>1986</v>
      </c>
      <c r="J3704" s="140" t="s">
        <v>1609</v>
      </c>
      <c r="K3704" s="146">
        <f t="shared" si="194"/>
        <v>2.7083333327027503E-2</v>
      </c>
      <c r="L3704" s="147">
        <f t="shared" si="195"/>
        <v>2.7083333327027503E-2</v>
      </c>
      <c r="M3704" s="72">
        <f>NETWORKDAYS.INTL(DATE(YEAR(H3704),MONTH(I3704),DAY(H3704)),DATE(YEAR(I3704),MONTH(I3704),DAY(I3704)),1,[1]LISTAFERIADOS!$B$2:$B$194)</f>
        <v>1</v>
      </c>
      <c r="N3704" s="73" t="str">
        <f>CONCATENATE(HOUR(Tabela132[[#This Row],[DATA INICIO]]),":",MINUTE(Tabela132[[#This Row],[DATA INICIO]]))</f>
        <v>16:57</v>
      </c>
    </row>
    <row r="3705" spans="1:14" ht="38.25" hidden="1" x14ac:dyDescent="0.25">
      <c r="A3705" s="74" t="s">
        <v>113</v>
      </c>
      <c r="B3705" s="140" t="s">
        <v>1962</v>
      </c>
      <c r="C3705" s="149"/>
      <c r="D3705" s="11"/>
      <c r="E3705" s="150" t="str">
        <f>CONCATENATE(Tabela132[[#This Row],[TRAMITE_SETOR]],"_Atualiz")</f>
        <v xml:space="preserve"> GABCOC  _Atualiz</v>
      </c>
      <c r="F3705" s="151" t="s">
        <v>1171</v>
      </c>
      <c r="G3705" s="131"/>
      <c r="H3705" s="152" t="s">
        <v>1986</v>
      </c>
      <c r="I3705" s="152" t="s">
        <v>1987</v>
      </c>
      <c r="J3705" s="148" t="s">
        <v>1241</v>
      </c>
      <c r="K3705" s="146">
        <f t="shared" si="194"/>
        <v>0.9284722222291748</v>
      </c>
      <c r="L3705" s="153">
        <f t="shared" si="195"/>
        <v>0.9284722222291748</v>
      </c>
      <c r="M3705" s="82">
        <f>NETWORKDAYS.INTL(DATE(YEAR(H3705),MONTH(I3705),DAY(H3705)),DATE(YEAR(I3705),MONTH(I3705),DAY(I3705)),1,[1]LISTAFERIADOS!$B$2:$B$194)</f>
        <v>2</v>
      </c>
      <c r="N3705" s="83" t="str">
        <f>CONCATENATE(HOUR(Tabela132[[#This Row],[DATA INICIO]]),":",MINUTE(Tabela132[[#This Row],[DATA INICIO]]))</f>
        <v>17:36</v>
      </c>
    </row>
    <row r="3706" spans="1:14" hidden="1" x14ac:dyDescent="0.25">
      <c r="A3706" s="74" t="s">
        <v>113</v>
      </c>
      <c r="B3706" s="140" t="s">
        <v>1988</v>
      </c>
      <c r="C3706" s="141"/>
      <c r="D3706" s="142"/>
      <c r="E3706" s="143" t="str">
        <f>CONCATENATE(Tabela132[[#This Row],[TRAMITE_SETOR]],"_Atualiz")</f>
        <v>SMIC  _Atualiz</v>
      </c>
      <c r="F3706" s="144" t="s">
        <v>1832</v>
      </c>
      <c r="H3706" s="145" t="s">
        <v>20</v>
      </c>
      <c r="I3706" s="145">
        <v>42908.67291666667</v>
      </c>
      <c r="J3706" s="140" t="s">
        <v>20</v>
      </c>
      <c r="K3706" s="146">
        <f t="shared" ref="K3706:K3744" si="196">IF(OR(H3706="-",I3706="-"),0,I3706-H3706)</f>
        <v>0</v>
      </c>
      <c r="L3706" s="147">
        <f t="shared" ref="L3706:L3744" si="197">K3706</f>
        <v>0</v>
      </c>
      <c r="M3706" s="72" t="e">
        <f>NETWORKDAYS.INTL(DATE(YEAR(H3706),MONTH(I3706),DAY(H3706)),DATE(YEAR(I3706),MONTH(I3706),DAY(I3706)),1,[1]LISTAFERIADOS!$B$2:$B$194)</f>
        <v>#VALUE!</v>
      </c>
      <c r="N3706" s="73" t="e">
        <f>CONCATENATE(HOUR(Tabela132[[#This Row],[DATA INICIO]]),":",MINUTE(Tabela132[[#This Row],[DATA INICIO]]))</f>
        <v>#VALUE!</v>
      </c>
    </row>
    <row r="3707" spans="1:14" hidden="1" x14ac:dyDescent="0.25">
      <c r="A3707" s="74" t="s">
        <v>113</v>
      </c>
      <c r="B3707" s="140" t="s">
        <v>1988</v>
      </c>
      <c r="C3707" s="141"/>
      <c r="D3707" s="142"/>
      <c r="E3707" s="143" t="str">
        <f>CONCATENATE(Tabela132[[#This Row],[TRAMITE_SETOR]],"_Atualiz")</f>
        <v>CIP  _Atualiz</v>
      </c>
      <c r="F3707" s="144" t="s">
        <v>1291</v>
      </c>
      <c r="H3707" s="145">
        <v>42908.67291666667</v>
      </c>
      <c r="I3707" s="145">
        <v>42915.603472222225</v>
      </c>
      <c r="J3707" s="140" t="s">
        <v>20</v>
      </c>
      <c r="K3707" s="146">
        <f t="shared" si="196"/>
        <v>6.9305555555547471</v>
      </c>
      <c r="L3707" s="147">
        <f t="shared" si="197"/>
        <v>6.9305555555547471</v>
      </c>
      <c r="M3707" s="72">
        <f>NETWORKDAYS.INTL(DATE(YEAR(H3707),MONTH(I3707),DAY(H3707)),DATE(YEAR(I3707),MONTH(I3707),DAY(I3707)),1,[1]LISTAFERIADOS!$B$2:$B$194)</f>
        <v>6</v>
      </c>
      <c r="N3707" s="73" t="str">
        <f>CONCATENATE(HOUR(Tabela132[[#This Row],[DATA INICIO]]),":",MINUTE(Tabela132[[#This Row],[DATA INICIO]]))</f>
        <v>16:9</v>
      </c>
    </row>
    <row r="3708" spans="1:14" hidden="1" x14ac:dyDescent="0.25">
      <c r="A3708" s="74" t="s">
        <v>113</v>
      </c>
      <c r="B3708" s="140" t="s">
        <v>1988</v>
      </c>
      <c r="C3708" s="141"/>
      <c r="D3708" s="142"/>
      <c r="E3708" s="143" t="str">
        <f>CONCATENATE(Tabela132[[#This Row],[TRAMITE_SETOR]],"_Atualiz")</f>
        <v>SECGS_Atualiz</v>
      </c>
      <c r="F3708" s="12" t="s">
        <v>115</v>
      </c>
      <c r="H3708" s="145">
        <v>42908.67291666667</v>
      </c>
      <c r="I3708" s="145">
        <v>42916.574999999997</v>
      </c>
      <c r="J3708" s="140" t="s">
        <v>20</v>
      </c>
      <c r="K3708" s="146">
        <f t="shared" si="196"/>
        <v>7.9020833333270275</v>
      </c>
      <c r="L3708" s="147">
        <f t="shared" si="197"/>
        <v>7.9020833333270275</v>
      </c>
      <c r="M3708" s="72">
        <f>NETWORKDAYS.INTL(DATE(YEAR(H3708),MONTH(I3708),DAY(H3708)),DATE(YEAR(I3708),MONTH(I3708),DAY(I3708)),1,[1]LISTAFERIADOS!$B$2:$B$194)</f>
        <v>7</v>
      </c>
      <c r="N3708" s="73" t="str">
        <f>CONCATENATE(HOUR(Tabela132[[#This Row],[DATA INICIO]]),":",MINUTE(Tabela132[[#This Row],[DATA INICIO]]))</f>
        <v>16:9</v>
      </c>
    </row>
    <row r="3709" spans="1:14" ht="38.25" hidden="1" x14ac:dyDescent="0.25">
      <c r="A3709" s="74" t="s">
        <v>113</v>
      </c>
      <c r="B3709" s="140" t="s">
        <v>1988</v>
      </c>
      <c r="C3709" s="141"/>
      <c r="D3709" s="142"/>
      <c r="E3709" s="143" t="str">
        <f>CONCATENATE(Tabela132[[#This Row],[TRAMITE_SETOR]],"_Atualiz")</f>
        <v>SMIC  _Atualiz</v>
      </c>
      <c r="F3709" s="144" t="s">
        <v>1832</v>
      </c>
      <c r="H3709" s="145">
        <v>42916.574999999997</v>
      </c>
      <c r="I3709" s="145">
        <v>42926.777777777781</v>
      </c>
      <c r="J3709" s="140" t="s">
        <v>79</v>
      </c>
      <c r="K3709" s="146">
        <f t="shared" si="196"/>
        <v>10.202777777783922</v>
      </c>
      <c r="L3709" s="147">
        <f t="shared" si="197"/>
        <v>10.202777777783922</v>
      </c>
      <c r="M3709" s="72">
        <f>NETWORKDAYS.INTL(DATE(YEAR(H3709),MONTH(I3709),DAY(H3709)),DATE(YEAR(I3709),MONTH(I3709),DAY(I3709)),1,[1]LISTAFERIADOS!$B$2:$B$194)</f>
        <v>-15</v>
      </c>
      <c r="N3709" s="73" t="str">
        <f>CONCATENATE(HOUR(Tabela132[[#This Row],[DATA INICIO]]),":",MINUTE(Tabela132[[#This Row],[DATA INICIO]]))</f>
        <v>13:48</v>
      </c>
    </row>
    <row r="3710" spans="1:14" hidden="1" x14ac:dyDescent="0.25">
      <c r="A3710" s="74" t="s">
        <v>113</v>
      </c>
      <c r="B3710" s="140" t="s">
        <v>1988</v>
      </c>
      <c r="C3710" s="141"/>
      <c r="D3710" s="142"/>
      <c r="E3710" s="143" t="str">
        <f>CONCATENATE(Tabela132[[#This Row],[TRAMITE_SETOR]],"_Atualiz")</f>
        <v>CIP  _Atualiz</v>
      </c>
      <c r="F3710" s="144" t="s">
        <v>1291</v>
      </c>
      <c r="H3710" s="145">
        <v>42926.777777777781</v>
      </c>
      <c r="I3710" s="145">
        <v>42929.612500000003</v>
      </c>
      <c r="J3710" s="140" t="s">
        <v>20</v>
      </c>
      <c r="K3710" s="146">
        <f t="shared" si="196"/>
        <v>2.8347222222218988</v>
      </c>
      <c r="L3710" s="147">
        <f t="shared" si="197"/>
        <v>2.8347222222218988</v>
      </c>
      <c r="M3710" s="72">
        <f>NETWORKDAYS.INTL(DATE(YEAR(H3710),MONTH(I3710),DAY(H3710)),DATE(YEAR(I3710),MONTH(I3710),DAY(I3710)),1,[1]LISTAFERIADOS!$B$2:$B$194)</f>
        <v>4</v>
      </c>
      <c r="N3710" s="73" t="str">
        <f>CONCATENATE(HOUR(Tabela132[[#This Row],[DATA INICIO]]),":",MINUTE(Tabela132[[#This Row],[DATA INICIO]]))</f>
        <v>18:40</v>
      </c>
    </row>
    <row r="3711" spans="1:14" hidden="1" x14ac:dyDescent="0.25">
      <c r="A3711" s="74" t="s">
        <v>113</v>
      </c>
      <c r="B3711" s="140" t="s">
        <v>1988</v>
      </c>
      <c r="C3711" s="141"/>
      <c r="D3711" s="142"/>
      <c r="E3711" s="143" t="str">
        <f>CONCATENATE(Tabela132[[#This Row],[TRAMITE_SETOR]],"_Atualiz")</f>
        <v>SECGS_Atualiz</v>
      </c>
      <c r="F3711" s="12" t="s">
        <v>115</v>
      </c>
      <c r="H3711" s="145">
        <v>42926.777777777781</v>
      </c>
      <c r="I3711" s="145">
        <v>42929.612500000003</v>
      </c>
      <c r="J3711" s="140" t="s">
        <v>20</v>
      </c>
      <c r="K3711" s="146">
        <f t="shared" si="196"/>
        <v>2.8347222222218988</v>
      </c>
      <c r="L3711" s="147">
        <f t="shared" si="197"/>
        <v>2.8347222222218988</v>
      </c>
      <c r="M3711" s="72">
        <f>NETWORKDAYS.INTL(DATE(YEAR(H3711),MONTH(I3711),DAY(H3711)),DATE(YEAR(I3711),MONTH(I3711),DAY(I3711)),1,[1]LISTAFERIADOS!$B$2:$B$194)</f>
        <v>4</v>
      </c>
      <c r="N3711" s="73" t="str">
        <f>CONCATENATE(HOUR(Tabela132[[#This Row],[DATA INICIO]]),":",MINUTE(Tabela132[[#This Row],[DATA INICIO]]))</f>
        <v>18:40</v>
      </c>
    </row>
    <row r="3712" spans="1:14" ht="38.25" hidden="1" x14ac:dyDescent="0.25">
      <c r="A3712" s="74" t="s">
        <v>113</v>
      </c>
      <c r="B3712" s="140" t="s">
        <v>1988</v>
      </c>
      <c r="C3712" s="141"/>
      <c r="D3712" s="142"/>
      <c r="E3712" s="143" t="str">
        <f>CONCATENATE(Tabela132[[#This Row],[TRAMITE_SETOR]],"_Atualiz")</f>
        <v>SMIC  _Atualiz</v>
      </c>
      <c r="F3712" s="144" t="s">
        <v>1832</v>
      </c>
      <c r="H3712" s="145">
        <v>42929.612500000003</v>
      </c>
      <c r="I3712" s="145">
        <v>42929.618055555555</v>
      </c>
      <c r="J3712" s="140" t="s">
        <v>1293</v>
      </c>
      <c r="K3712" s="146">
        <f t="shared" si="196"/>
        <v>5.5555555518367328E-3</v>
      </c>
      <c r="L3712" s="147">
        <f t="shared" si="197"/>
        <v>5.5555555518367328E-3</v>
      </c>
      <c r="M3712" s="72">
        <f>NETWORKDAYS.INTL(DATE(YEAR(H3712),MONTH(I3712),DAY(H3712)),DATE(YEAR(I3712),MONTH(I3712),DAY(I3712)),1,[1]LISTAFERIADOS!$B$2:$B$194)</f>
        <v>1</v>
      </c>
      <c r="N3712" s="73" t="str">
        <f>CONCATENATE(HOUR(Tabela132[[#This Row],[DATA INICIO]]),":",MINUTE(Tabela132[[#This Row],[DATA INICIO]]))</f>
        <v>14:42</v>
      </c>
    </row>
    <row r="3713" spans="1:14" hidden="1" x14ac:dyDescent="0.25">
      <c r="A3713" s="74" t="s">
        <v>113</v>
      </c>
      <c r="B3713" s="140" t="s">
        <v>1988</v>
      </c>
      <c r="C3713" s="141"/>
      <c r="D3713" s="142"/>
      <c r="E3713" s="143" t="str">
        <f>CONCATENATE(Tabela132[[#This Row],[TRAMITE_SETOR]],"_Atualiz")</f>
        <v>CIP  _Atualiz</v>
      </c>
      <c r="F3713" s="144" t="s">
        <v>1291</v>
      </c>
      <c r="H3713" s="145">
        <v>42929.618055555555</v>
      </c>
      <c r="I3713" s="145">
        <v>42929.75277777778</v>
      </c>
      <c r="J3713" s="140" t="s">
        <v>20</v>
      </c>
      <c r="K3713" s="146">
        <f t="shared" si="196"/>
        <v>0.13472222222480923</v>
      </c>
      <c r="L3713" s="147">
        <f t="shared" si="197"/>
        <v>0.13472222222480923</v>
      </c>
      <c r="M3713" s="72">
        <f>NETWORKDAYS.INTL(DATE(YEAR(H3713),MONTH(I3713),DAY(H3713)),DATE(YEAR(I3713),MONTH(I3713),DAY(I3713)),1,[1]LISTAFERIADOS!$B$2:$B$194)</f>
        <v>1</v>
      </c>
      <c r="N3713" s="73" t="str">
        <f>CONCATENATE(HOUR(Tabela132[[#This Row],[DATA INICIO]]),":",MINUTE(Tabela132[[#This Row],[DATA INICIO]]))</f>
        <v>14:50</v>
      </c>
    </row>
    <row r="3714" spans="1:14" hidden="1" x14ac:dyDescent="0.25">
      <c r="A3714" s="74" t="s">
        <v>113</v>
      </c>
      <c r="B3714" s="140" t="s">
        <v>1988</v>
      </c>
      <c r="C3714" s="141"/>
      <c r="D3714" s="142"/>
      <c r="E3714" s="143" t="str">
        <f>CONCATENATE(Tabela132[[#This Row],[TRAMITE_SETOR]],"_Atualiz")</f>
        <v>SECGS_Atualiz</v>
      </c>
      <c r="F3714" s="12" t="s">
        <v>115</v>
      </c>
      <c r="H3714" s="145">
        <v>42929.618055555555</v>
      </c>
      <c r="I3714" s="145">
        <v>42935.418055555558</v>
      </c>
      <c r="J3714" s="140" t="s">
        <v>20</v>
      </c>
      <c r="K3714" s="146">
        <f t="shared" si="196"/>
        <v>5.8000000000029104</v>
      </c>
      <c r="L3714" s="147">
        <f t="shared" si="197"/>
        <v>5.8000000000029104</v>
      </c>
      <c r="M3714" s="72">
        <f>NETWORKDAYS.INTL(DATE(YEAR(H3714),MONTH(I3714),DAY(H3714)),DATE(YEAR(I3714),MONTH(I3714),DAY(I3714)),1,[1]LISTAFERIADOS!$B$2:$B$194)</f>
        <v>5</v>
      </c>
      <c r="N3714" s="73" t="str">
        <f>CONCATENATE(HOUR(Tabela132[[#This Row],[DATA INICIO]]),":",MINUTE(Tabela132[[#This Row],[DATA INICIO]]))</f>
        <v>14:50</v>
      </c>
    </row>
    <row r="3715" spans="1:14" ht="38.25" hidden="1" x14ac:dyDescent="0.25">
      <c r="A3715" s="74" t="s">
        <v>113</v>
      </c>
      <c r="B3715" s="140" t="s">
        <v>1988</v>
      </c>
      <c r="C3715" s="141"/>
      <c r="D3715" s="142"/>
      <c r="E3715" s="143" t="str">
        <f>CONCATENATE(Tabela132[[#This Row],[TRAMITE_SETOR]],"_Atualiz")</f>
        <v xml:space="preserve"> SMIC  _Atualiz</v>
      </c>
      <c r="F3715" s="144" t="s">
        <v>1961</v>
      </c>
      <c r="H3715" s="145">
        <v>42935.418055555558</v>
      </c>
      <c r="I3715" s="145">
        <v>42940.760416666664</v>
      </c>
      <c r="J3715" s="140" t="s">
        <v>79</v>
      </c>
      <c r="K3715" s="146">
        <f t="shared" si="196"/>
        <v>5.3423611111065838</v>
      </c>
      <c r="L3715" s="147">
        <f t="shared" si="197"/>
        <v>5.3423611111065838</v>
      </c>
      <c r="M3715" s="72">
        <f>NETWORKDAYS.INTL(DATE(YEAR(H3715),MONTH(I3715),DAY(H3715)),DATE(YEAR(I3715),MONTH(I3715),DAY(I3715)),1,[1]LISTAFERIADOS!$B$2:$B$194)</f>
        <v>4</v>
      </c>
      <c r="N3715" s="73" t="str">
        <f>CONCATENATE(HOUR(Tabela132[[#This Row],[DATA INICIO]]),":",MINUTE(Tabela132[[#This Row],[DATA INICIO]]))</f>
        <v>10:2</v>
      </c>
    </row>
    <row r="3716" spans="1:14" ht="76.5" hidden="1" x14ac:dyDescent="0.25">
      <c r="A3716" s="74" t="s">
        <v>113</v>
      </c>
      <c r="B3716" s="140" t="s">
        <v>1988</v>
      </c>
      <c r="C3716" s="141"/>
      <c r="D3716" s="142"/>
      <c r="E3716" s="143" t="str">
        <f>CONCATENATE(Tabela132[[#This Row],[TRAMITE_SETOR]],"_Atualiz")</f>
        <v xml:space="preserve"> CIP  _Atualiz</v>
      </c>
      <c r="F3716" s="144" t="s">
        <v>1296</v>
      </c>
      <c r="H3716" s="145">
        <v>42940.760416666664</v>
      </c>
      <c r="I3716" s="145">
        <v>42950.76458333333</v>
      </c>
      <c r="J3716" s="140" t="s">
        <v>1989</v>
      </c>
      <c r="K3716" s="146">
        <f t="shared" si="196"/>
        <v>10.004166666665697</v>
      </c>
      <c r="L3716" s="147">
        <f t="shared" si="197"/>
        <v>10.004166666665697</v>
      </c>
      <c r="M3716" s="72">
        <f>NETWORKDAYS.INTL(DATE(YEAR(H3716),MONTH(I3716),DAY(H3716)),DATE(YEAR(I3716),MONTH(I3716),DAY(I3716)),1,[1]LISTAFERIADOS!$B$2:$B$194)</f>
        <v>-15</v>
      </c>
      <c r="N3716" s="73" t="str">
        <f>CONCATENATE(HOUR(Tabela132[[#This Row],[DATA INICIO]]),":",MINUTE(Tabela132[[#This Row],[DATA INICIO]]))</f>
        <v>18:15</v>
      </c>
    </row>
    <row r="3717" spans="1:14" ht="38.25" hidden="1" x14ac:dyDescent="0.25">
      <c r="A3717" s="74" t="s">
        <v>113</v>
      </c>
      <c r="B3717" s="140" t="s">
        <v>1988</v>
      </c>
      <c r="C3717" s="141"/>
      <c r="D3717" s="142"/>
      <c r="E3717" s="143" t="str">
        <f>CONCATENATE(Tabela132[[#This Row],[TRAMITE_SETOR]],"_Atualiz")</f>
        <v xml:space="preserve"> SMIC  _Atualiz</v>
      </c>
      <c r="F3717" s="144" t="s">
        <v>1961</v>
      </c>
      <c r="H3717" s="145">
        <v>42950.76458333333</v>
      </c>
      <c r="I3717" s="145">
        <v>42961.541666666664</v>
      </c>
      <c r="J3717" s="140" t="s">
        <v>1990</v>
      </c>
      <c r="K3717" s="146">
        <f t="shared" si="196"/>
        <v>10.777083333334303</v>
      </c>
      <c r="L3717" s="147">
        <f t="shared" si="197"/>
        <v>10.777083333334303</v>
      </c>
      <c r="M3717" s="72">
        <f>NETWORKDAYS.INTL(DATE(YEAR(H3717),MONTH(I3717),DAY(H3717)),DATE(YEAR(I3717),MONTH(I3717),DAY(I3717)),1,[1]LISTAFERIADOS!$B$2:$B$194)</f>
        <v>7</v>
      </c>
      <c r="N3717" s="73" t="str">
        <f>CONCATENATE(HOUR(Tabela132[[#This Row],[DATA INICIO]]),":",MINUTE(Tabela132[[#This Row],[DATA INICIO]]))</f>
        <v>18:21</v>
      </c>
    </row>
    <row r="3718" spans="1:14" ht="51" hidden="1" x14ac:dyDescent="0.25">
      <c r="A3718" s="74" t="s">
        <v>113</v>
      </c>
      <c r="B3718" s="140" t="s">
        <v>1988</v>
      </c>
      <c r="C3718" s="141"/>
      <c r="D3718" s="142"/>
      <c r="E3718" s="143" t="str">
        <f>CONCATENATE(Tabela132[[#This Row],[TRAMITE_SETOR]],"_Atualiz")</f>
        <v xml:space="preserve"> CIP  _Atualiz</v>
      </c>
      <c r="F3718" s="144" t="s">
        <v>1296</v>
      </c>
      <c r="H3718" s="145">
        <v>42961.541666666664</v>
      </c>
      <c r="I3718" s="145">
        <v>42962.769444444442</v>
      </c>
      <c r="J3718" s="140" t="s">
        <v>1089</v>
      </c>
      <c r="K3718" s="146">
        <f t="shared" si="196"/>
        <v>1.2277777777781012</v>
      </c>
      <c r="L3718" s="147">
        <f t="shared" si="197"/>
        <v>1.2277777777781012</v>
      </c>
      <c r="M3718" s="72">
        <f>NETWORKDAYS.INTL(DATE(YEAR(H3718),MONTH(I3718),DAY(H3718)),DATE(YEAR(I3718),MONTH(I3718),DAY(I3718)),1,[1]LISTAFERIADOS!$B$2:$B$194)</f>
        <v>2</v>
      </c>
      <c r="N3718" s="73" t="str">
        <f>CONCATENATE(HOUR(Tabela132[[#This Row],[DATA INICIO]]),":",MINUTE(Tabela132[[#This Row],[DATA INICIO]]))</f>
        <v>13:0</v>
      </c>
    </row>
    <row r="3719" spans="1:14" ht="25.5" hidden="1" x14ac:dyDescent="0.25">
      <c r="A3719" s="74" t="s">
        <v>113</v>
      </c>
      <c r="B3719" s="140" t="s">
        <v>1988</v>
      </c>
      <c r="C3719" s="141"/>
      <c r="D3719" s="142"/>
      <c r="E3719" s="143" t="str">
        <f>CONCATENATE(Tabela132[[#This Row],[TRAMITE_SETOR]],"_Atualiz")</f>
        <v>SECGS_Atualiz</v>
      </c>
      <c r="F3719" s="12" t="s">
        <v>115</v>
      </c>
      <c r="H3719" s="145">
        <v>42962.769444444442</v>
      </c>
      <c r="I3719" s="145">
        <v>42968.634722222225</v>
      </c>
      <c r="J3719" s="140" t="s">
        <v>1991</v>
      </c>
      <c r="K3719" s="146">
        <f t="shared" si="196"/>
        <v>5.8652777777824667</v>
      </c>
      <c r="L3719" s="147">
        <f t="shared" si="197"/>
        <v>5.8652777777824667</v>
      </c>
      <c r="M3719" s="72">
        <f>NETWORKDAYS.INTL(DATE(YEAR(H3719),MONTH(I3719),DAY(H3719)),DATE(YEAR(I3719),MONTH(I3719),DAY(I3719)),1,[1]LISTAFERIADOS!$B$2:$B$194)</f>
        <v>5</v>
      </c>
      <c r="N3719" s="73" t="str">
        <f>CONCATENATE(HOUR(Tabela132[[#This Row],[DATA INICIO]]),":",MINUTE(Tabela132[[#This Row],[DATA INICIO]]))</f>
        <v>18:28</v>
      </c>
    </row>
    <row r="3720" spans="1:14" ht="114.75" hidden="1" x14ac:dyDescent="0.25">
      <c r="A3720" s="74" t="s">
        <v>113</v>
      </c>
      <c r="B3720" s="140" t="s">
        <v>1988</v>
      </c>
      <c r="C3720" s="141"/>
      <c r="D3720" s="142"/>
      <c r="E3720" s="143" t="str">
        <f>CONCATENATE(Tabela132[[#This Row],[TRAMITE_SETOR]],"_Atualiz")</f>
        <v xml:space="preserve"> SECGA  _Atualiz</v>
      </c>
      <c r="F3720" s="144" t="s">
        <v>1156</v>
      </c>
      <c r="H3720" s="145">
        <v>42968.634722222225</v>
      </c>
      <c r="I3720" s="145">
        <v>42969.456944444442</v>
      </c>
      <c r="J3720" s="140" t="s">
        <v>1992</v>
      </c>
      <c r="K3720" s="146">
        <f t="shared" si="196"/>
        <v>0.82222222221753327</v>
      </c>
      <c r="L3720" s="147">
        <f t="shared" si="197"/>
        <v>0.82222222221753327</v>
      </c>
      <c r="M3720" s="72">
        <f>NETWORKDAYS.INTL(DATE(YEAR(H3720),MONTH(I3720),DAY(H3720)),DATE(YEAR(I3720),MONTH(I3720),DAY(I3720)),1,[1]LISTAFERIADOS!$B$2:$B$194)</f>
        <v>2</v>
      </c>
      <c r="N3720" s="73" t="str">
        <f>CONCATENATE(HOUR(Tabela132[[#This Row],[DATA INICIO]]),":",MINUTE(Tabela132[[#This Row],[DATA INICIO]]))</f>
        <v>15:14</v>
      </c>
    </row>
    <row r="3721" spans="1:14" ht="38.25" hidden="1" x14ac:dyDescent="0.25">
      <c r="A3721" s="74" t="s">
        <v>113</v>
      </c>
      <c r="B3721" s="140" t="s">
        <v>1988</v>
      </c>
      <c r="C3721" s="141"/>
      <c r="D3721" s="142"/>
      <c r="E3721" s="143" t="str">
        <f>CONCATENATE(Tabela132[[#This Row],[TRAMITE_SETOR]],"_Atualiz")</f>
        <v xml:space="preserve"> CLC  _Atualiz</v>
      </c>
      <c r="F3721" s="144" t="s">
        <v>1161</v>
      </c>
      <c r="H3721" s="145">
        <v>42969.456944444442</v>
      </c>
      <c r="I3721" s="145">
        <v>42972.854861111111</v>
      </c>
      <c r="J3721" s="140" t="s">
        <v>1401</v>
      </c>
      <c r="K3721" s="146">
        <f t="shared" si="196"/>
        <v>3.3979166666686069</v>
      </c>
      <c r="L3721" s="147">
        <f t="shared" si="197"/>
        <v>3.3979166666686069</v>
      </c>
      <c r="M3721" s="72">
        <f>NETWORKDAYS.INTL(DATE(YEAR(H3721),MONTH(I3721),DAY(H3721)),DATE(YEAR(I3721),MONTH(I3721),DAY(I3721)),1,[1]LISTAFERIADOS!$B$2:$B$194)</f>
        <v>4</v>
      </c>
      <c r="N3721" s="73" t="str">
        <f>CONCATENATE(HOUR(Tabela132[[#This Row],[DATA INICIO]]),":",MINUTE(Tabela132[[#This Row],[DATA INICIO]]))</f>
        <v>10:58</v>
      </c>
    </row>
    <row r="3722" spans="1:14" ht="102" hidden="1" x14ac:dyDescent="0.25">
      <c r="A3722" s="74" t="s">
        <v>113</v>
      </c>
      <c r="B3722" s="140" t="s">
        <v>1988</v>
      </c>
      <c r="C3722" s="141"/>
      <c r="D3722" s="142"/>
      <c r="E3722" s="143" t="str">
        <f>CONCATENATE(Tabela132[[#This Row],[TRAMITE_SETOR]],"_Atualiz")</f>
        <v xml:space="preserve"> SC  _Atualiz</v>
      </c>
      <c r="F3722" s="144" t="s">
        <v>1162</v>
      </c>
      <c r="H3722" s="145">
        <v>42972.854861111111</v>
      </c>
      <c r="I3722" s="145">
        <v>43003.544444444444</v>
      </c>
      <c r="J3722" s="140" t="s">
        <v>1993</v>
      </c>
      <c r="K3722" s="146">
        <f t="shared" si="196"/>
        <v>30.689583333332848</v>
      </c>
      <c r="L3722" s="147">
        <f t="shared" si="197"/>
        <v>30.689583333332848</v>
      </c>
      <c r="M3722" s="72">
        <f>NETWORKDAYS.INTL(DATE(YEAR(H3722),MONTH(I3722),DAY(H3722)),DATE(YEAR(I3722),MONTH(I3722),DAY(I3722)),1,[1]LISTAFERIADOS!$B$2:$B$194)</f>
        <v>1</v>
      </c>
      <c r="N3722" s="73" t="str">
        <f>CONCATENATE(HOUR(Tabela132[[#This Row],[DATA INICIO]]),":",MINUTE(Tabela132[[#This Row],[DATA INICIO]]))</f>
        <v>20:31</v>
      </c>
    </row>
    <row r="3723" spans="1:14" ht="25.5" hidden="1" x14ac:dyDescent="0.25">
      <c r="A3723" s="74" t="s">
        <v>113</v>
      </c>
      <c r="B3723" s="140" t="s">
        <v>1988</v>
      </c>
      <c r="C3723" s="141"/>
      <c r="D3723" s="142"/>
      <c r="E3723" s="143" t="str">
        <f>CONCATENATE(Tabela132[[#This Row],[TRAMITE_SETOR]],"_Atualiz")</f>
        <v xml:space="preserve"> CLC  _Atualiz</v>
      </c>
      <c r="F3723" s="144" t="s">
        <v>1161</v>
      </c>
      <c r="H3723" s="145">
        <v>43003.544444444444</v>
      </c>
      <c r="I3723" s="145">
        <v>43004.675000000003</v>
      </c>
      <c r="J3723" s="140" t="s">
        <v>167</v>
      </c>
      <c r="K3723" s="146">
        <f t="shared" si="196"/>
        <v>1.1305555555591127</v>
      </c>
      <c r="L3723" s="147">
        <f t="shared" si="197"/>
        <v>1.1305555555591127</v>
      </c>
      <c r="M3723" s="72">
        <f>NETWORKDAYS.INTL(DATE(YEAR(H3723),MONTH(I3723),DAY(H3723)),DATE(YEAR(I3723),MONTH(I3723),DAY(I3723)),1,[1]LISTAFERIADOS!$B$2:$B$194)</f>
        <v>2</v>
      </c>
      <c r="N3723" s="73" t="str">
        <f>CONCATENATE(HOUR(Tabela132[[#This Row],[DATA INICIO]]),":",MINUTE(Tabela132[[#This Row],[DATA INICIO]]))</f>
        <v>13:4</v>
      </c>
    </row>
    <row r="3724" spans="1:14" ht="76.5" hidden="1" x14ac:dyDescent="0.25">
      <c r="A3724" s="74" t="s">
        <v>113</v>
      </c>
      <c r="B3724" s="140" t="s">
        <v>1988</v>
      </c>
      <c r="C3724" s="141"/>
      <c r="D3724" s="142"/>
      <c r="E3724" s="143" t="str">
        <f>CONCATENATE(Tabela132[[#This Row],[TRAMITE_SETOR]],"_Atualiz")</f>
        <v xml:space="preserve"> SPO  _Atualiz</v>
      </c>
      <c r="F3724" s="144" t="s">
        <v>1157</v>
      </c>
      <c r="H3724" s="145">
        <v>43004.675000000003</v>
      </c>
      <c r="I3724" s="145">
        <v>43005.702777777777</v>
      </c>
      <c r="J3724" s="140" t="s">
        <v>40</v>
      </c>
      <c r="K3724" s="146">
        <f t="shared" si="196"/>
        <v>1.0277777777737356</v>
      </c>
      <c r="L3724" s="147">
        <f t="shared" si="197"/>
        <v>1.0277777777737356</v>
      </c>
      <c r="M3724" s="72">
        <f>NETWORKDAYS.INTL(DATE(YEAR(H3724),MONTH(I3724),DAY(H3724)),DATE(YEAR(I3724),MONTH(I3724),DAY(I3724)),1,[1]LISTAFERIADOS!$B$2:$B$194)</f>
        <v>2</v>
      </c>
      <c r="N3724" s="73" t="str">
        <f>CONCATENATE(HOUR(Tabela132[[#This Row],[DATA INICIO]]),":",MINUTE(Tabela132[[#This Row],[DATA INICIO]]))</f>
        <v>16:12</v>
      </c>
    </row>
    <row r="3725" spans="1:14" ht="63.75" hidden="1" x14ac:dyDescent="0.25">
      <c r="A3725" s="74" t="s">
        <v>113</v>
      </c>
      <c r="B3725" s="140" t="s">
        <v>1988</v>
      </c>
      <c r="C3725" s="141"/>
      <c r="D3725" s="142"/>
      <c r="E3725" s="143" t="str">
        <f>CONCATENATE(Tabela132[[#This Row],[TRAMITE_SETOR]],"_Atualiz")</f>
        <v xml:space="preserve"> COC  _Atualiz</v>
      </c>
      <c r="F3725" s="144" t="s">
        <v>1167</v>
      </c>
      <c r="H3725" s="145">
        <v>43005.702777777777</v>
      </c>
      <c r="I3725" s="145">
        <v>43005.737500000003</v>
      </c>
      <c r="J3725" s="140" t="s">
        <v>118</v>
      </c>
      <c r="K3725" s="146">
        <f t="shared" si="196"/>
        <v>3.4722222226264421E-2</v>
      </c>
      <c r="L3725" s="147">
        <f t="shared" si="197"/>
        <v>3.4722222226264421E-2</v>
      </c>
      <c r="M3725" s="72">
        <f>NETWORKDAYS.INTL(DATE(YEAR(H3725),MONTH(I3725),DAY(H3725)),DATE(YEAR(I3725),MONTH(I3725),DAY(I3725)),1,[1]LISTAFERIADOS!$B$2:$B$194)</f>
        <v>1</v>
      </c>
      <c r="N3725" s="73" t="str">
        <f>CONCATENATE(HOUR(Tabela132[[#This Row],[DATA INICIO]]),":",MINUTE(Tabela132[[#This Row],[DATA INICIO]]))</f>
        <v>16:52</v>
      </c>
    </row>
    <row r="3726" spans="1:14" ht="51" hidden="1" x14ac:dyDescent="0.25">
      <c r="A3726" s="74" t="s">
        <v>113</v>
      </c>
      <c r="B3726" s="140" t="s">
        <v>1988</v>
      </c>
      <c r="C3726" s="141"/>
      <c r="D3726" s="142"/>
      <c r="E3726" s="143" t="str">
        <f>CONCATENATE(Tabela132[[#This Row],[TRAMITE_SETOR]],"_Atualiz")</f>
        <v xml:space="preserve"> SECOFC  _Atualiz</v>
      </c>
      <c r="F3726" s="144" t="s">
        <v>1159</v>
      </c>
      <c r="H3726" s="145">
        <v>43005.737500000003</v>
      </c>
      <c r="I3726" s="145">
        <v>43006.541666666664</v>
      </c>
      <c r="J3726" s="140" t="s">
        <v>46</v>
      </c>
      <c r="K3726" s="146">
        <f t="shared" si="196"/>
        <v>0.80416666666133096</v>
      </c>
      <c r="L3726" s="147">
        <f t="shared" si="197"/>
        <v>0.80416666666133096</v>
      </c>
      <c r="M3726" s="72">
        <f>NETWORKDAYS.INTL(DATE(YEAR(H3726),MONTH(I3726),DAY(H3726)),DATE(YEAR(I3726),MONTH(I3726),DAY(I3726)),1,[1]LISTAFERIADOS!$B$2:$B$194)</f>
        <v>2</v>
      </c>
      <c r="N3726" s="73" t="str">
        <f>CONCATENATE(HOUR(Tabela132[[#This Row],[DATA INICIO]]),":",MINUTE(Tabela132[[#This Row],[DATA INICIO]]))</f>
        <v>17:42</v>
      </c>
    </row>
    <row r="3727" spans="1:14" ht="25.5" hidden="1" x14ac:dyDescent="0.25">
      <c r="A3727" s="74" t="s">
        <v>113</v>
      </c>
      <c r="B3727" s="140" t="s">
        <v>1988</v>
      </c>
      <c r="C3727" s="141"/>
      <c r="D3727" s="142"/>
      <c r="E3727" s="143" t="str">
        <f>CONCATENATE(Tabela132[[#This Row],[TRAMITE_SETOR]],"_Atualiz")</f>
        <v xml:space="preserve"> SECGA  _Atualiz</v>
      </c>
      <c r="F3727" s="144" t="s">
        <v>1156</v>
      </c>
      <c r="H3727" s="145">
        <v>43006.541666666664</v>
      </c>
      <c r="I3727" s="145">
        <v>43006.634027777778</v>
      </c>
      <c r="J3727" s="140" t="s">
        <v>49</v>
      </c>
      <c r="K3727" s="146">
        <f t="shared" si="196"/>
        <v>9.2361111113859806E-2</v>
      </c>
      <c r="L3727" s="147">
        <f t="shared" si="197"/>
        <v>9.2361111113859806E-2</v>
      </c>
      <c r="M3727" s="72">
        <f>NETWORKDAYS.INTL(DATE(YEAR(H3727),MONTH(I3727),DAY(H3727)),DATE(YEAR(I3727),MONTH(I3727),DAY(I3727)),1,[1]LISTAFERIADOS!$B$2:$B$194)</f>
        <v>1</v>
      </c>
      <c r="N3727" s="73" t="str">
        <f>CONCATENATE(HOUR(Tabela132[[#This Row],[DATA INICIO]]),":",MINUTE(Tabela132[[#This Row],[DATA INICIO]]))</f>
        <v>13:0</v>
      </c>
    </row>
    <row r="3728" spans="1:14" ht="127.5" hidden="1" x14ac:dyDescent="0.25">
      <c r="A3728" s="74" t="s">
        <v>113</v>
      </c>
      <c r="B3728" s="140" t="s">
        <v>1988</v>
      </c>
      <c r="C3728" s="141"/>
      <c r="D3728" s="142"/>
      <c r="E3728" s="143" t="str">
        <f>CONCATENATE(Tabela132[[#This Row],[TRAMITE_SETOR]],"_Atualiz")</f>
        <v xml:space="preserve"> CLC  _Atualiz</v>
      </c>
      <c r="F3728" s="144" t="s">
        <v>1161</v>
      </c>
      <c r="H3728" s="145">
        <v>43006.634027777778</v>
      </c>
      <c r="I3728" s="145">
        <v>43014.73541666667</v>
      </c>
      <c r="J3728" s="140" t="s">
        <v>1994</v>
      </c>
      <c r="K3728" s="146">
        <f t="shared" si="196"/>
        <v>8.101388888891961</v>
      </c>
      <c r="L3728" s="147">
        <f t="shared" si="197"/>
        <v>8.101388888891961</v>
      </c>
      <c r="M3728" s="72">
        <f>NETWORKDAYS.INTL(DATE(YEAR(H3728),MONTH(I3728),DAY(H3728)),DATE(YEAR(I3728),MONTH(I3728),DAY(I3728)),1,[1]LISTAFERIADOS!$B$2:$B$194)</f>
        <v>-15</v>
      </c>
      <c r="N3728" s="73" t="str">
        <f>CONCATENATE(HOUR(Tabela132[[#This Row],[DATA INICIO]]),":",MINUTE(Tabela132[[#This Row],[DATA INICIO]]))</f>
        <v>15:13</v>
      </c>
    </row>
    <row r="3729" spans="1:14" ht="89.25" hidden="1" x14ac:dyDescent="0.25">
      <c r="A3729" s="74" t="s">
        <v>113</v>
      </c>
      <c r="B3729" s="140" t="s">
        <v>1988</v>
      </c>
      <c r="C3729" s="141"/>
      <c r="D3729" s="142"/>
      <c r="E3729" s="143" t="str">
        <f>CONCATENATE(Tabela132[[#This Row],[TRAMITE_SETOR]],"_Atualiz")</f>
        <v xml:space="preserve"> SECGA  _Atualiz</v>
      </c>
      <c r="F3729" s="144" t="s">
        <v>1156</v>
      </c>
      <c r="H3729" s="145">
        <v>43014.73541666667</v>
      </c>
      <c r="I3729" s="145">
        <v>43017.673611111109</v>
      </c>
      <c r="J3729" s="140" t="s">
        <v>1995</v>
      </c>
      <c r="K3729" s="146">
        <f t="shared" si="196"/>
        <v>2.9381944444394321</v>
      </c>
      <c r="L3729" s="147">
        <f t="shared" si="197"/>
        <v>2.9381944444394321</v>
      </c>
      <c r="M3729" s="72">
        <f>NETWORKDAYS.INTL(DATE(YEAR(H3729),MONTH(I3729),DAY(H3729)),DATE(YEAR(I3729),MONTH(I3729),DAY(I3729)),1,[1]LISTAFERIADOS!$B$2:$B$194)</f>
        <v>2</v>
      </c>
      <c r="N3729" s="73" t="str">
        <f>CONCATENATE(HOUR(Tabela132[[#This Row],[DATA INICIO]]),":",MINUTE(Tabela132[[#This Row],[DATA INICIO]]))</f>
        <v>17:39</v>
      </c>
    </row>
    <row r="3730" spans="1:14" ht="63.75" hidden="1" x14ac:dyDescent="0.25">
      <c r="A3730" s="74" t="s">
        <v>113</v>
      </c>
      <c r="B3730" s="140" t="s">
        <v>1988</v>
      </c>
      <c r="C3730" s="141"/>
      <c r="D3730" s="142"/>
      <c r="E3730" s="143" t="str">
        <f>CONCATENATE(Tabela132[[#This Row],[TRAMITE_SETOR]],"_Atualiz")</f>
        <v xml:space="preserve"> CLC  _Atualiz</v>
      </c>
      <c r="F3730" s="144" t="s">
        <v>1161</v>
      </c>
      <c r="H3730" s="145">
        <v>43017.673611111109</v>
      </c>
      <c r="I3730" s="145">
        <v>43018.722916666666</v>
      </c>
      <c r="J3730" s="140" t="s">
        <v>1237</v>
      </c>
      <c r="K3730" s="146">
        <f t="shared" si="196"/>
        <v>1.0493055555562023</v>
      </c>
      <c r="L3730" s="147">
        <f t="shared" si="197"/>
        <v>1.0493055555562023</v>
      </c>
      <c r="M3730" s="72">
        <f>NETWORKDAYS.INTL(DATE(YEAR(H3730),MONTH(I3730),DAY(H3730)),DATE(YEAR(I3730),MONTH(I3730),DAY(I3730)),1,[1]LISTAFERIADOS!$B$2:$B$194)</f>
        <v>2</v>
      </c>
      <c r="N3730" s="73" t="str">
        <f>CONCATENATE(HOUR(Tabela132[[#This Row],[DATA INICIO]]),":",MINUTE(Tabela132[[#This Row],[DATA INICIO]]))</f>
        <v>16:10</v>
      </c>
    </row>
    <row r="3731" spans="1:14" ht="63.75" hidden="1" x14ac:dyDescent="0.25">
      <c r="A3731" s="74" t="s">
        <v>113</v>
      </c>
      <c r="B3731" s="140" t="s">
        <v>1988</v>
      </c>
      <c r="C3731" s="141"/>
      <c r="D3731" s="142"/>
      <c r="E3731" s="143" t="str">
        <f>CONCATENATE(Tabela132[[#This Row],[TRAMITE_SETOR]],"_Atualiz")</f>
        <v xml:space="preserve"> SASAC  _Atualiz</v>
      </c>
      <c r="F3731" s="144" t="s">
        <v>1183</v>
      </c>
      <c r="H3731" s="145">
        <v>43018.722916666666</v>
      </c>
      <c r="I3731" s="145">
        <v>43027.627083333333</v>
      </c>
      <c r="J3731" s="140" t="s">
        <v>661</v>
      </c>
      <c r="K3731" s="146">
        <f t="shared" si="196"/>
        <v>8.9041666666671517</v>
      </c>
      <c r="L3731" s="147">
        <f t="shared" si="197"/>
        <v>8.9041666666671517</v>
      </c>
      <c r="M3731" s="72">
        <f>NETWORKDAYS.INTL(DATE(YEAR(H3731),MONTH(I3731),DAY(H3731)),DATE(YEAR(I3731),MONTH(I3731),DAY(I3731)),1,[1]LISTAFERIADOS!$B$2:$B$194)</f>
        <v>7</v>
      </c>
      <c r="N3731" s="73" t="str">
        <f>CONCATENATE(HOUR(Tabela132[[#This Row],[DATA INICIO]]),":",MINUTE(Tabela132[[#This Row],[DATA INICIO]]))</f>
        <v>17:21</v>
      </c>
    </row>
    <row r="3732" spans="1:14" hidden="1" x14ac:dyDescent="0.25">
      <c r="A3732" s="74" t="s">
        <v>113</v>
      </c>
      <c r="B3732" s="140" t="s">
        <v>1988</v>
      </c>
      <c r="C3732" s="141"/>
      <c r="D3732" s="142"/>
      <c r="E3732" s="143" t="str">
        <f>CONCATENATE(Tabela132[[#This Row],[TRAMITE_SETOR]],"_Atualiz")</f>
        <v>SECGS_Atualiz</v>
      </c>
      <c r="F3732" s="12" t="s">
        <v>115</v>
      </c>
      <c r="H3732" s="145">
        <v>43027.627083333333</v>
      </c>
      <c r="I3732" s="145">
        <v>43033.484722222223</v>
      </c>
      <c r="J3732" s="140" t="s">
        <v>273</v>
      </c>
      <c r="K3732" s="146">
        <f t="shared" si="196"/>
        <v>5.8576388888905058</v>
      </c>
      <c r="L3732" s="147">
        <f t="shared" si="197"/>
        <v>5.8576388888905058</v>
      </c>
      <c r="M3732" s="72">
        <f>NETWORKDAYS.INTL(DATE(YEAR(H3732),MONTH(I3732),DAY(H3732)),DATE(YEAR(I3732),MONTH(I3732),DAY(I3732)),1,[1]LISTAFERIADOS!$B$2:$B$194)</f>
        <v>5</v>
      </c>
      <c r="N3732" s="73" t="str">
        <f>CONCATENATE(HOUR(Tabela132[[#This Row],[DATA INICIO]]),":",MINUTE(Tabela132[[#This Row],[DATA INICIO]]))</f>
        <v>15:3</v>
      </c>
    </row>
    <row r="3733" spans="1:14" ht="63.75" hidden="1" x14ac:dyDescent="0.25">
      <c r="A3733" s="74" t="s">
        <v>113</v>
      </c>
      <c r="B3733" s="140" t="s">
        <v>1988</v>
      </c>
      <c r="C3733" s="141"/>
      <c r="D3733" s="142"/>
      <c r="E3733" s="143" t="str">
        <f>CONCATENATE(Tabela132[[#This Row],[TRAMITE_SETOR]],"_Atualiz")</f>
        <v xml:space="preserve"> SMIC  _Atualiz</v>
      </c>
      <c r="F3733" s="144" t="s">
        <v>1961</v>
      </c>
      <c r="H3733" s="145">
        <v>43033.484722222223</v>
      </c>
      <c r="I3733" s="145">
        <v>43033.840277777781</v>
      </c>
      <c r="J3733" s="140" t="s">
        <v>1996</v>
      </c>
      <c r="K3733" s="146">
        <f t="shared" si="196"/>
        <v>0.3555555555576575</v>
      </c>
      <c r="L3733" s="147">
        <f t="shared" si="197"/>
        <v>0.3555555555576575</v>
      </c>
      <c r="M3733" s="72">
        <f>NETWORKDAYS.INTL(DATE(YEAR(H3733),MONTH(I3733),DAY(H3733)),DATE(YEAR(I3733),MONTH(I3733),DAY(I3733)),1,[1]LISTAFERIADOS!$B$2:$B$194)</f>
        <v>1</v>
      </c>
      <c r="N3733" s="73" t="str">
        <f>CONCATENATE(HOUR(Tabela132[[#This Row],[DATA INICIO]]),":",MINUTE(Tabela132[[#This Row],[DATA INICIO]]))</f>
        <v>11:38</v>
      </c>
    </row>
    <row r="3734" spans="1:14" ht="51" hidden="1" x14ac:dyDescent="0.25">
      <c r="A3734" s="74" t="s">
        <v>113</v>
      </c>
      <c r="B3734" s="140" t="s">
        <v>1988</v>
      </c>
      <c r="C3734" s="141"/>
      <c r="D3734" s="142"/>
      <c r="E3734" s="143" t="str">
        <f>CONCATENATE(Tabela132[[#This Row],[TRAMITE_SETOR]],"_Atualiz")</f>
        <v>SECGS_Atualiz</v>
      </c>
      <c r="F3734" s="12" t="s">
        <v>115</v>
      </c>
      <c r="H3734" s="145">
        <v>43033.840277777781</v>
      </c>
      <c r="I3734" s="145">
        <v>43035.574999999997</v>
      </c>
      <c r="J3734" s="140" t="s">
        <v>508</v>
      </c>
      <c r="K3734" s="146">
        <f t="shared" si="196"/>
        <v>1.7347222222160781</v>
      </c>
      <c r="L3734" s="147">
        <f t="shared" si="197"/>
        <v>1.7347222222160781</v>
      </c>
      <c r="M3734" s="72">
        <f>NETWORKDAYS.INTL(DATE(YEAR(H3734),MONTH(I3734),DAY(H3734)),DATE(YEAR(I3734),MONTH(I3734),DAY(I3734)),1,[1]LISTAFERIADOS!$B$2:$B$194)</f>
        <v>3</v>
      </c>
      <c r="N3734" s="73" t="str">
        <f>CONCATENATE(HOUR(Tabela132[[#This Row],[DATA INICIO]]),":",MINUTE(Tabela132[[#This Row],[DATA INICIO]]))</f>
        <v>20:10</v>
      </c>
    </row>
    <row r="3735" spans="1:14" ht="63.75" hidden="1" x14ac:dyDescent="0.25">
      <c r="A3735" s="74" t="s">
        <v>113</v>
      </c>
      <c r="B3735" s="140" t="s">
        <v>1988</v>
      </c>
      <c r="C3735" s="141"/>
      <c r="D3735" s="142"/>
      <c r="E3735" s="143" t="str">
        <f>CONCATENATE(Tabela132[[#This Row],[TRAMITE_SETOR]],"_Atualiz")</f>
        <v xml:space="preserve"> SECGA  _Atualiz</v>
      </c>
      <c r="F3735" s="144" t="s">
        <v>1156</v>
      </c>
      <c r="H3735" s="145">
        <v>43035.574999999997</v>
      </c>
      <c r="I3735" s="145">
        <v>43035.817361111112</v>
      </c>
      <c r="J3735" s="140" t="s">
        <v>1997</v>
      </c>
      <c r="K3735" s="146">
        <f t="shared" si="196"/>
        <v>0.242361111115315</v>
      </c>
      <c r="L3735" s="147">
        <f t="shared" si="197"/>
        <v>0.242361111115315</v>
      </c>
      <c r="M3735" s="72">
        <f>NETWORKDAYS.INTL(DATE(YEAR(H3735),MONTH(I3735),DAY(H3735)),DATE(YEAR(I3735),MONTH(I3735),DAY(I3735)),1,[1]LISTAFERIADOS!$B$2:$B$194)</f>
        <v>1</v>
      </c>
      <c r="N3735" s="73" t="str">
        <f>CONCATENATE(HOUR(Tabela132[[#This Row],[DATA INICIO]]),":",MINUTE(Tabela132[[#This Row],[DATA INICIO]]))</f>
        <v>13:48</v>
      </c>
    </row>
    <row r="3736" spans="1:14" ht="102" hidden="1" x14ac:dyDescent="0.25">
      <c r="A3736" s="74" t="s">
        <v>113</v>
      </c>
      <c r="B3736" s="140" t="s">
        <v>1988</v>
      </c>
      <c r="C3736" s="141"/>
      <c r="D3736" s="142"/>
      <c r="E3736" s="143" t="str">
        <f>CONCATENATE(Tabela132[[#This Row],[TRAMITE_SETOR]],"_Atualiz")</f>
        <v xml:space="preserve"> CLC  _Atualiz</v>
      </c>
      <c r="F3736" s="144" t="s">
        <v>1161</v>
      </c>
      <c r="H3736" s="145">
        <v>43035.817361111112</v>
      </c>
      <c r="I3736" s="145">
        <v>43038.740972222222</v>
      </c>
      <c r="J3736" s="140" t="s">
        <v>1998</v>
      </c>
      <c r="K3736" s="146">
        <f t="shared" si="196"/>
        <v>2.9236111111094942</v>
      </c>
      <c r="L3736" s="147">
        <f t="shared" si="197"/>
        <v>2.9236111111094942</v>
      </c>
      <c r="M3736" s="72">
        <f>NETWORKDAYS.INTL(DATE(YEAR(H3736),MONTH(I3736),DAY(H3736)),DATE(YEAR(I3736),MONTH(I3736),DAY(I3736)),1,[1]LISTAFERIADOS!$B$2:$B$194)</f>
        <v>2</v>
      </c>
      <c r="N3736" s="73" t="str">
        <f>CONCATENATE(HOUR(Tabela132[[#This Row],[DATA INICIO]]),":",MINUTE(Tabela132[[#This Row],[DATA INICIO]]))</f>
        <v>19:37</v>
      </c>
    </row>
    <row r="3737" spans="1:14" ht="114.75" hidden="1" x14ac:dyDescent="0.25">
      <c r="A3737" s="74" t="s">
        <v>113</v>
      </c>
      <c r="B3737" s="140" t="s">
        <v>1988</v>
      </c>
      <c r="C3737" s="141"/>
      <c r="D3737" s="142"/>
      <c r="E3737" s="143" t="str">
        <f>CONCATENATE(Tabela132[[#This Row],[TRAMITE_SETOR]],"_Atualiz")</f>
        <v xml:space="preserve"> SASAC  _Atualiz</v>
      </c>
      <c r="F3737" s="144" t="s">
        <v>1183</v>
      </c>
      <c r="H3737" s="145">
        <v>43038.740972222222</v>
      </c>
      <c r="I3737" s="145">
        <v>43046.759027777778</v>
      </c>
      <c r="J3737" s="140" t="s">
        <v>1999</v>
      </c>
      <c r="K3737" s="146">
        <f t="shared" si="196"/>
        <v>8.0180555555562023</v>
      </c>
      <c r="L3737" s="147">
        <f t="shared" si="197"/>
        <v>8.0180555555562023</v>
      </c>
      <c r="M3737" s="72">
        <f>NETWORKDAYS.INTL(DATE(YEAR(H3737),MONTH(I3737),DAY(H3737)),DATE(YEAR(I3737),MONTH(I3737),DAY(I3737)),1,[1]LISTAFERIADOS!$B$2:$B$194)</f>
        <v>-18</v>
      </c>
      <c r="N3737" s="73" t="str">
        <f>CONCATENATE(HOUR(Tabela132[[#This Row],[DATA INICIO]]),":",MINUTE(Tabela132[[#This Row],[DATA INICIO]]))</f>
        <v>17:47</v>
      </c>
    </row>
    <row r="3738" spans="1:14" ht="76.5" hidden="1" x14ac:dyDescent="0.25">
      <c r="A3738" s="74" t="s">
        <v>113</v>
      </c>
      <c r="B3738" s="140" t="s">
        <v>1988</v>
      </c>
      <c r="C3738" s="141"/>
      <c r="D3738" s="142"/>
      <c r="E3738" s="143" t="str">
        <f>CONCATENATE(Tabela132[[#This Row],[TRAMITE_SETOR]],"_Atualiz")</f>
        <v xml:space="preserve"> CLC  _Atualiz</v>
      </c>
      <c r="F3738" s="144" t="s">
        <v>1161</v>
      </c>
      <c r="H3738" s="145">
        <v>43046.759027777778</v>
      </c>
      <c r="I3738" s="145">
        <v>43048.785416666666</v>
      </c>
      <c r="J3738" s="140" t="s">
        <v>2000</v>
      </c>
      <c r="K3738" s="146">
        <f t="shared" si="196"/>
        <v>2.0263888888875954</v>
      </c>
      <c r="L3738" s="147">
        <f t="shared" si="197"/>
        <v>2.0263888888875954</v>
      </c>
      <c r="M3738" s="72">
        <f>NETWORKDAYS.INTL(DATE(YEAR(H3738),MONTH(I3738),DAY(H3738)),DATE(YEAR(I3738),MONTH(I3738),DAY(I3738)),1,[1]LISTAFERIADOS!$B$2:$B$194)</f>
        <v>3</v>
      </c>
      <c r="N3738" s="73" t="str">
        <f>CONCATENATE(HOUR(Tabela132[[#This Row],[DATA INICIO]]),":",MINUTE(Tabela132[[#This Row],[DATA INICIO]]))</f>
        <v>18:13</v>
      </c>
    </row>
    <row r="3739" spans="1:14" ht="76.5" hidden="1" x14ac:dyDescent="0.25">
      <c r="A3739" s="74" t="s">
        <v>113</v>
      </c>
      <c r="B3739" s="140" t="s">
        <v>1988</v>
      </c>
      <c r="C3739" s="141"/>
      <c r="D3739" s="142"/>
      <c r="E3739" s="143" t="str">
        <f>CONCATENATE(Tabela132[[#This Row],[TRAMITE_SETOR]],"_Atualiz")</f>
        <v xml:space="preserve"> SCON  _Atualiz</v>
      </c>
      <c r="F3739" s="144" t="s">
        <v>1164</v>
      </c>
      <c r="H3739" s="145">
        <v>43048.785416666666</v>
      </c>
      <c r="I3739" s="145">
        <v>43049.667361111111</v>
      </c>
      <c r="J3739" s="140" t="s">
        <v>2001</v>
      </c>
      <c r="K3739" s="146">
        <f t="shared" si="196"/>
        <v>0.88194444444525288</v>
      </c>
      <c r="L3739" s="147">
        <f t="shared" si="197"/>
        <v>0.88194444444525288</v>
      </c>
      <c r="M3739" s="72">
        <f>NETWORKDAYS.INTL(DATE(YEAR(H3739),MONTH(I3739),DAY(H3739)),DATE(YEAR(I3739),MONTH(I3739),DAY(I3739)),1,[1]LISTAFERIADOS!$B$2:$B$194)</f>
        <v>2</v>
      </c>
      <c r="N3739" s="73" t="str">
        <f>CONCATENATE(HOUR(Tabela132[[#This Row],[DATA INICIO]]),":",MINUTE(Tabela132[[#This Row],[DATA INICIO]]))</f>
        <v>18:51</v>
      </c>
    </row>
    <row r="3740" spans="1:14" ht="114.75" hidden="1" x14ac:dyDescent="0.25">
      <c r="A3740" s="74" t="s">
        <v>113</v>
      </c>
      <c r="B3740" s="140" t="s">
        <v>1988</v>
      </c>
      <c r="C3740" s="141"/>
      <c r="D3740" s="142"/>
      <c r="E3740" s="143" t="str">
        <f>CONCATENATE(Tabela132[[#This Row],[TRAMITE_SETOR]],"_Atualiz")</f>
        <v xml:space="preserve"> CLC  _Atualiz</v>
      </c>
      <c r="F3740" s="144" t="s">
        <v>1161</v>
      </c>
      <c r="H3740" s="145">
        <v>43049.667361111111</v>
      </c>
      <c r="I3740" s="145">
        <v>43049.788194444445</v>
      </c>
      <c r="J3740" s="140" t="s">
        <v>2002</v>
      </c>
      <c r="K3740" s="146">
        <f t="shared" si="196"/>
        <v>0.12083333333430346</v>
      </c>
      <c r="L3740" s="147">
        <f t="shared" si="197"/>
        <v>0.12083333333430346</v>
      </c>
      <c r="M3740" s="72">
        <f>NETWORKDAYS.INTL(DATE(YEAR(H3740),MONTH(I3740),DAY(H3740)),DATE(YEAR(I3740),MONTH(I3740),DAY(I3740)),1,[1]LISTAFERIADOS!$B$2:$B$194)</f>
        <v>1</v>
      </c>
      <c r="N3740" s="73" t="str">
        <f>CONCATENATE(HOUR(Tabela132[[#This Row],[DATA INICIO]]),":",MINUTE(Tabela132[[#This Row],[DATA INICIO]]))</f>
        <v>16:1</v>
      </c>
    </row>
    <row r="3741" spans="1:14" ht="76.5" hidden="1" x14ac:dyDescent="0.25">
      <c r="A3741" s="74" t="s">
        <v>113</v>
      </c>
      <c r="B3741" s="140" t="s">
        <v>1988</v>
      </c>
      <c r="C3741" s="141"/>
      <c r="D3741" s="142"/>
      <c r="E3741" s="143" t="str">
        <f>CONCATENATE(Tabela132[[#This Row],[TRAMITE_SETOR]],"_Atualiz")</f>
        <v xml:space="preserve"> SECGA  _Atualiz</v>
      </c>
      <c r="F3741" s="144" t="s">
        <v>1156</v>
      </c>
      <c r="H3741" s="145">
        <v>43049.788194444445</v>
      </c>
      <c r="I3741" s="145">
        <v>43052.82916666667</v>
      </c>
      <c r="J3741" s="140" t="s">
        <v>2003</v>
      </c>
      <c r="K3741" s="146">
        <f t="shared" si="196"/>
        <v>3.0409722222248092</v>
      </c>
      <c r="L3741" s="147">
        <f t="shared" si="197"/>
        <v>3.0409722222248092</v>
      </c>
      <c r="M3741" s="72">
        <f>NETWORKDAYS.INTL(DATE(YEAR(H3741),MONTH(I3741),DAY(H3741)),DATE(YEAR(I3741),MONTH(I3741),DAY(I3741)),1,[1]LISTAFERIADOS!$B$2:$B$194)</f>
        <v>2</v>
      </c>
      <c r="N3741" s="73" t="str">
        <f>CONCATENATE(HOUR(Tabela132[[#This Row],[DATA INICIO]]),":",MINUTE(Tabela132[[#This Row],[DATA INICIO]]))</f>
        <v>18:55</v>
      </c>
    </row>
    <row r="3742" spans="1:14" ht="51" hidden="1" x14ac:dyDescent="0.25">
      <c r="A3742" s="74" t="s">
        <v>113</v>
      </c>
      <c r="B3742" s="140" t="s">
        <v>1988</v>
      </c>
      <c r="C3742" s="141"/>
      <c r="D3742" s="142"/>
      <c r="E3742" s="143" t="str">
        <f>CONCATENATE(Tabela132[[#This Row],[TRAMITE_SETOR]],"_Atualiz")</f>
        <v xml:space="preserve"> ASSDG  _Atualiz</v>
      </c>
      <c r="F3742" s="144" t="s">
        <v>1166</v>
      </c>
      <c r="H3742" s="145">
        <v>43052.82916666667</v>
      </c>
      <c r="I3742" s="145">
        <v>43053.65902777778</v>
      </c>
      <c r="J3742" s="140" t="s">
        <v>2004</v>
      </c>
      <c r="K3742" s="146">
        <f t="shared" si="196"/>
        <v>0.82986111110949423</v>
      </c>
      <c r="L3742" s="147">
        <f t="shared" si="197"/>
        <v>0.82986111110949423</v>
      </c>
      <c r="M3742" s="72">
        <f>NETWORKDAYS.INTL(DATE(YEAR(H3742),MONTH(I3742),DAY(H3742)),DATE(YEAR(I3742),MONTH(I3742),DAY(I3742)),1,[1]LISTAFERIADOS!$B$2:$B$194)</f>
        <v>2</v>
      </c>
      <c r="N3742" s="73" t="str">
        <f>CONCATENATE(HOUR(Tabela132[[#This Row],[DATA INICIO]]),":",MINUTE(Tabela132[[#This Row],[DATA INICIO]]))</f>
        <v>19:54</v>
      </c>
    </row>
    <row r="3743" spans="1:14" ht="25.5" hidden="1" x14ac:dyDescent="0.25">
      <c r="A3743" s="74" t="s">
        <v>113</v>
      </c>
      <c r="B3743" s="140" t="s">
        <v>1988</v>
      </c>
      <c r="C3743" s="141"/>
      <c r="D3743" s="142"/>
      <c r="E3743" s="143" t="str">
        <f>CONCATENATE(Tabela132[[#This Row],[TRAMITE_SETOR]],"_Atualiz")</f>
        <v xml:space="preserve"> DG  _Atualiz</v>
      </c>
      <c r="F3743" s="144" t="s">
        <v>1155</v>
      </c>
      <c r="H3743" s="145">
        <v>43053.65902777778</v>
      </c>
      <c r="I3743" s="145">
        <v>43053.729166666664</v>
      </c>
      <c r="J3743" s="140" t="s">
        <v>98</v>
      </c>
      <c r="K3743" s="146">
        <f t="shared" si="196"/>
        <v>7.0138888884685002E-2</v>
      </c>
      <c r="L3743" s="147">
        <f t="shared" si="197"/>
        <v>7.0138888884685002E-2</v>
      </c>
      <c r="M3743" s="72">
        <f>NETWORKDAYS.INTL(DATE(YEAR(H3743),MONTH(I3743),DAY(H3743)),DATE(YEAR(I3743),MONTH(I3743),DAY(I3743)),1,[1]LISTAFERIADOS!$B$2:$B$194)</f>
        <v>1</v>
      </c>
      <c r="N3743" s="73" t="str">
        <f>CONCATENATE(HOUR(Tabela132[[#This Row],[DATA INICIO]]),":",MINUTE(Tabela132[[#This Row],[DATA INICIO]]))</f>
        <v>15:49</v>
      </c>
    </row>
    <row r="3744" spans="1:14" ht="25.5" hidden="1" x14ac:dyDescent="0.25">
      <c r="A3744" s="74" t="s">
        <v>113</v>
      </c>
      <c r="B3744" s="140" t="s">
        <v>1988</v>
      </c>
      <c r="C3744" s="149"/>
      <c r="D3744" s="11"/>
      <c r="E3744" s="150" t="str">
        <f>CONCATENATE(Tabela132[[#This Row],[TRAMITE_SETOR]],"_Atualiz")</f>
        <v xml:space="preserve"> COC  _Atualiz</v>
      </c>
      <c r="F3744" s="151" t="s">
        <v>1167</v>
      </c>
      <c r="G3744" s="131"/>
      <c r="H3744" s="152">
        <v>43053.729166666664</v>
      </c>
      <c r="I3744" s="152">
        <v>43053.759722222225</v>
      </c>
      <c r="J3744" s="148" t="s">
        <v>1408</v>
      </c>
      <c r="K3744" s="146">
        <f t="shared" si="196"/>
        <v>3.0555555560567882E-2</v>
      </c>
      <c r="L3744" s="153">
        <f t="shared" si="197"/>
        <v>3.0555555560567882E-2</v>
      </c>
      <c r="M3744" s="82">
        <f>NETWORKDAYS.INTL(DATE(YEAR(H3744),MONTH(I3744),DAY(H3744)),DATE(YEAR(I3744),MONTH(I3744),DAY(I3744)),1,[1]LISTAFERIADOS!$B$2:$B$194)</f>
        <v>1</v>
      </c>
      <c r="N3744" s="83" t="str">
        <f>CONCATENATE(HOUR(Tabela132[[#This Row],[DATA INICIO]]),":",MINUTE(Tabela132[[#This Row],[DATA INICIO]]))</f>
        <v>17:30</v>
      </c>
    </row>
    <row r="3745" spans="1:14" hidden="1" x14ac:dyDescent="0.25">
      <c r="A3745" s="74" t="s">
        <v>113</v>
      </c>
      <c r="B3745" s="140" t="s">
        <v>2005</v>
      </c>
      <c r="C3745" s="141"/>
      <c r="D3745" s="142"/>
      <c r="E3745" s="143" t="str">
        <f>CONCATENATE(Tabela132[[#This Row],[TRAMITE_SETOR]],"_Atualiz")</f>
        <v>SMIC  _Atualiz</v>
      </c>
      <c r="F3745" s="144" t="s">
        <v>1832</v>
      </c>
      <c r="H3745" s="145" t="s">
        <v>20</v>
      </c>
      <c r="I3745" s="145">
        <v>42887.796527777777</v>
      </c>
      <c r="J3745" s="140" t="s">
        <v>20</v>
      </c>
      <c r="K3745" s="146">
        <f t="shared" ref="K3745:K3763" si="198">IF(OR(H3745="-",I3745="-"),0,I3745-H3745)</f>
        <v>0</v>
      </c>
      <c r="L3745" s="147">
        <f t="shared" ref="L3745:L3763" si="199">K3745</f>
        <v>0</v>
      </c>
      <c r="M3745" s="72" t="e">
        <f>NETWORKDAYS.INTL(DATE(YEAR(H3745),MONTH(I3745),DAY(H3745)),DATE(YEAR(I3745),MONTH(I3745),DAY(I3745)),1,[1]LISTAFERIADOS!$B$2:$B$194)</f>
        <v>#VALUE!</v>
      </c>
      <c r="N3745" s="73" t="e">
        <f>CONCATENATE(HOUR(Tabela132[[#This Row],[DATA INICIO]]),":",MINUTE(Tabela132[[#This Row],[DATA INICIO]]))</f>
        <v>#VALUE!</v>
      </c>
    </row>
    <row r="3746" spans="1:14" ht="63.75" hidden="1" x14ac:dyDescent="0.25">
      <c r="A3746" s="74" t="s">
        <v>113</v>
      </c>
      <c r="B3746" s="140" t="s">
        <v>2005</v>
      </c>
      <c r="C3746" s="141"/>
      <c r="D3746" s="142"/>
      <c r="E3746" s="143" t="str">
        <f>CONCATENATE(Tabela132[[#This Row],[TRAMITE_SETOR]],"_Atualiz")</f>
        <v>CIP  _Atualiz</v>
      </c>
      <c r="F3746" s="144" t="s">
        <v>1291</v>
      </c>
      <c r="H3746" s="145">
        <v>42887.796527777777</v>
      </c>
      <c r="I3746" s="145">
        <v>42894.758333333331</v>
      </c>
      <c r="J3746" s="140" t="s">
        <v>2006</v>
      </c>
      <c r="K3746" s="146">
        <f t="shared" si="198"/>
        <v>6.9618055555547471</v>
      </c>
      <c r="L3746" s="147">
        <f t="shared" si="199"/>
        <v>6.9618055555547471</v>
      </c>
      <c r="M3746" s="72">
        <f>NETWORKDAYS.INTL(DATE(YEAR(H3746),MONTH(I3746),DAY(H3746)),DATE(YEAR(I3746),MONTH(I3746),DAY(I3746)),1,[1]LISTAFERIADOS!$B$2:$B$194)</f>
        <v>6</v>
      </c>
      <c r="N3746" s="73" t="str">
        <f>CONCATENATE(HOUR(Tabela132[[#This Row],[DATA INICIO]]),":",MINUTE(Tabela132[[#This Row],[DATA INICIO]]))</f>
        <v>19:7</v>
      </c>
    </row>
    <row r="3747" spans="1:14" ht="38.25" hidden="1" x14ac:dyDescent="0.25">
      <c r="A3747" s="74" t="s">
        <v>113</v>
      </c>
      <c r="B3747" s="140" t="s">
        <v>2005</v>
      </c>
      <c r="C3747" s="141"/>
      <c r="D3747" s="142"/>
      <c r="E3747" s="143" t="str">
        <f>CONCATENATE(Tabela132[[#This Row],[TRAMITE_SETOR]],"_Atualiz")</f>
        <v>SMIC  _Atualiz</v>
      </c>
      <c r="F3747" s="144" t="s">
        <v>1832</v>
      </c>
      <c r="H3747" s="145">
        <v>42894.758333333331</v>
      </c>
      <c r="I3747" s="145">
        <v>42895.786805555559</v>
      </c>
      <c r="J3747" s="140" t="s">
        <v>2007</v>
      </c>
      <c r="K3747" s="146">
        <f t="shared" si="198"/>
        <v>1.0284722222277196</v>
      </c>
      <c r="L3747" s="147">
        <f t="shared" si="199"/>
        <v>1.0284722222277196</v>
      </c>
      <c r="M3747" s="72">
        <f>NETWORKDAYS.INTL(DATE(YEAR(H3747),MONTH(I3747),DAY(H3747)),DATE(YEAR(I3747),MONTH(I3747),DAY(I3747)),1,[1]LISTAFERIADOS!$B$2:$B$194)</f>
        <v>2</v>
      </c>
      <c r="N3747" s="73" t="str">
        <f>CONCATENATE(HOUR(Tabela132[[#This Row],[DATA INICIO]]),":",MINUTE(Tabela132[[#This Row],[DATA INICIO]]))</f>
        <v>18:12</v>
      </c>
    </row>
    <row r="3748" spans="1:14" ht="38.25" hidden="1" x14ac:dyDescent="0.25">
      <c r="A3748" s="74" t="s">
        <v>113</v>
      </c>
      <c r="B3748" s="140" t="s">
        <v>2005</v>
      </c>
      <c r="C3748" s="141"/>
      <c r="D3748" s="142"/>
      <c r="E3748" s="143" t="str">
        <f>CONCATENATE(Tabela132[[#This Row],[TRAMITE_SETOR]],"_Atualiz")</f>
        <v>CIP  _Atualiz</v>
      </c>
      <c r="F3748" s="144" t="s">
        <v>1291</v>
      </c>
      <c r="H3748" s="145">
        <v>42895.786805555559</v>
      </c>
      <c r="I3748" s="145">
        <v>42898.791666666664</v>
      </c>
      <c r="J3748" s="140" t="s">
        <v>499</v>
      </c>
      <c r="K3748" s="146">
        <f t="shared" si="198"/>
        <v>3.0048611111051287</v>
      </c>
      <c r="L3748" s="147">
        <f t="shared" si="199"/>
        <v>3.0048611111051287</v>
      </c>
      <c r="M3748" s="72">
        <f>NETWORKDAYS.INTL(DATE(YEAR(H3748),MONTH(I3748),DAY(H3748)),DATE(YEAR(I3748),MONTH(I3748),DAY(I3748)),1,[1]LISTAFERIADOS!$B$2:$B$194)</f>
        <v>2</v>
      </c>
      <c r="N3748" s="73" t="str">
        <f>CONCATENATE(HOUR(Tabela132[[#This Row],[DATA INICIO]]),":",MINUTE(Tabela132[[#This Row],[DATA INICIO]]))</f>
        <v>18:53</v>
      </c>
    </row>
    <row r="3749" spans="1:14" ht="63.75" hidden="1" x14ac:dyDescent="0.25">
      <c r="A3749" s="74" t="s">
        <v>113</v>
      </c>
      <c r="B3749" s="140" t="s">
        <v>2005</v>
      </c>
      <c r="C3749" s="141"/>
      <c r="D3749" s="142"/>
      <c r="E3749" s="143" t="str">
        <f>CONCATENATE(Tabela132[[#This Row],[TRAMITE_SETOR]],"_Atualiz")</f>
        <v>SMIC  _Atualiz</v>
      </c>
      <c r="F3749" s="144" t="s">
        <v>1832</v>
      </c>
      <c r="H3749" s="145">
        <v>42898.791666666664</v>
      </c>
      <c r="I3749" s="145">
        <v>42899.791666666664</v>
      </c>
      <c r="J3749" s="140" t="s">
        <v>2008</v>
      </c>
      <c r="K3749" s="146">
        <f t="shared" si="198"/>
        <v>1</v>
      </c>
      <c r="L3749" s="147">
        <f t="shared" si="199"/>
        <v>1</v>
      </c>
      <c r="M3749" s="72">
        <f>NETWORKDAYS.INTL(DATE(YEAR(H3749),MONTH(I3749),DAY(H3749)),DATE(YEAR(I3749),MONTH(I3749),DAY(I3749)),1,[1]LISTAFERIADOS!$B$2:$B$194)</f>
        <v>2</v>
      </c>
      <c r="N3749" s="73" t="str">
        <f>CONCATENATE(HOUR(Tabela132[[#This Row],[DATA INICIO]]),":",MINUTE(Tabela132[[#This Row],[DATA INICIO]]))</f>
        <v>19:0</v>
      </c>
    </row>
    <row r="3750" spans="1:14" ht="63.75" hidden="1" x14ac:dyDescent="0.25">
      <c r="A3750" s="74" t="s">
        <v>113</v>
      </c>
      <c r="B3750" s="140" t="s">
        <v>2005</v>
      </c>
      <c r="C3750" s="141"/>
      <c r="D3750" s="142"/>
      <c r="E3750" s="143" t="str">
        <f>CONCATENATE(Tabela132[[#This Row],[TRAMITE_SETOR]],"_Atualiz")</f>
        <v>CIP  _Atualiz</v>
      </c>
      <c r="F3750" s="144" t="s">
        <v>1291</v>
      </c>
      <c r="H3750" s="145">
        <v>42899.791666666664</v>
      </c>
      <c r="I3750" s="145">
        <v>42902.786805555559</v>
      </c>
      <c r="J3750" s="140" t="s">
        <v>2009</v>
      </c>
      <c r="K3750" s="146">
        <f t="shared" si="198"/>
        <v>2.9951388888948713</v>
      </c>
      <c r="L3750" s="147">
        <f t="shared" si="199"/>
        <v>2.9951388888948713</v>
      </c>
      <c r="M3750" s="72">
        <f>NETWORKDAYS.INTL(DATE(YEAR(H3750),MONTH(I3750),DAY(H3750)),DATE(YEAR(I3750),MONTH(I3750),DAY(I3750)),1,[1]LISTAFERIADOS!$B$2:$B$194)</f>
        <v>3</v>
      </c>
      <c r="N3750" s="73" t="str">
        <f>CONCATENATE(HOUR(Tabela132[[#This Row],[DATA INICIO]]),":",MINUTE(Tabela132[[#This Row],[DATA INICIO]]))</f>
        <v>19:0</v>
      </c>
    </row>
    <row r="3751" spans="1:14" ht="76.5" hidden="1" x14ac:dyDescent="0.25">
      <c r="A3751" s="74" t="s">
        <v>113</v>
      </c>
      <c r="B3751" s="140" t="s">
        <v>2005</v>
      </c>
      <c r="C3751" s="141"/>
      <c r="D3751" s="142"/>
      <c r="E3751" s="143" t="str">
        <f>CONCATENATE(Tabela132[[#This Row],[TRAMITE_SETOR]],"_Atualiz")</f>
        <v>SECGS_Atualiz</v>
      </c>
      <c r="F3751" s="12" t="s">
        <v>115</v>
      </c>
      <c r="H3751" s="145">
        <v>42902.786805555559</v>
      </c>
      <c r="I3751" s="145">
        <v>42906.542361111111</v>
      </c>
      <c r="J3751" s="140" t="s">
        <v>1834</v>
      </c>
      <c r="K3751" s="146">
        <f t="shared" si="198"/>
        <v>3.7555555555518367</v>
      </c>
      <c r="L3751" s="147">
        <f t="shared" si="199"/>
        <v>3.7555555555518367</v>
      </c>
      <c r="M3751" s="72">
        <f>NETWORKDAYS.INTL(DATE(YEAR(H3751),MONTH(I3751),DAY(H3751)),DATE(YEAR(I3751),MONTH(I3751),DAY(I3751)),1,[1]LISTAFERIADOS!$B$2:$B$194)</f>
        <v>3</v>
      </c>
      <c r="N3751" s="73" t="str">
        <f>CONCATENATE(HOUR(Tabela132[[#This Row],[DATA INICIO]]),":",MINUTE(Tabela132[[#This Row],[DATA INICIO]]))</f>
        <v>18:53</v>
      </c>
    </row>
    <row r="3752" spans="1:14" ht="63.75" hidden="1" x14ac:dyDescent="0.25">
      <c r="A3752" s="74" t="s">
        <v>113</v>
      </c>
      <c r="B3752" s="140" t="s">
        <v>2005</v>
      </c>
      <c r="C3752" s="141"/>
      <c r="D3752" s="142"/>
      <c r="E3752" s="143" t="str">
        <f>CONCATENATE(Tabela132[[#This Row],[TRAMITE_SETOR]],"_Atualiz")</f>
        <v>SPO  _Atualiz</v>
      </c>
      <c r="F3752" s="144" t="s">
        <v>1182</v>
      </c>
      <c r="H3752" s="145">
        <v>42906.542361111111</v>
      </c>
      <c r="I3752" s="145">
        <v>42906.633333333331</v>
      </c>
      <c r="J3752" s="140" t="s">
        <v>1056</v>
      </c>
      <c r="K3752" s="146">
        <f t="shared" si="198"/>
        <v>9.0972222220443655E-2</v>
      </c>
      <c r="L3752" s="147">
        <f t="shared" si="199"/>
        <v>9.0972222220443655E-2</v>
      </c>
      <c r="M3752" s="72">
        <f>NETWORKDAYS.INTL(DATE(YEAR(H3752),MONTH(I3752),DAY(H3752)),DATE(YEAR(I3752),MONTH(I3752),DAY(I3752)),1,[1]LISTAFERIADOS!$B$2:$B$194)</f>
        <v>1</v>
      </c>
      <c r="N3752" s="73" t="str">
        <f>CONCATENATE(HOUR(Tabela132[[#This Row],[DATA INICIO]]),":",MINUTE(Tabela132[[#This Row],[DATA INICIO]]))</f>
        <v>13:1</v>
      </c>
    </row>
    <row r="3753" spans="1:14" ht="25.5" hidden="1" x14ac:dyDescent="0.25">
      <c r="A3753" s="74" t="s">
        <v>113</v>
      </c>
      <c r="B3753" s="140" t="s">
        <v>2005</v>
      </c>
      <c r="C3753" s="141"/>
      <c r="D3753" s="142"/>
      <c r="E3753" s="143" t="str">
        <f>CONCATENATE(Tabela132[[#This Row],[TRAMITE_SETOR]],"_Atualiz")</f>
        <v>COC  _Atualiz</v>
      </c>
      <c r="F3753" s="144" t="s">
        <v>1226</v>
      </c>
      <c r="H3753" s="145">
        <v>42906.633333333331</v>
      </c>
      <c r="I3753" s="145">
        <v>42906.650694444441</v>
      </c>
      <c r="J3753" s="140" t="s">
        <v>468</v>
      </c>
      <c r="K3753" s="146">
        <f t="shared" si="198"/>
        <v>1.7361111109494232E-2</v>
      </c>
      <c r="L3753" s="147">
        <f t="shared" si="199"/>
        <v>1.7361111109494232E-2</v>
      </c>
      <c r="M3753" s="72">
        <f>NETWORKDAYS.INTL(DATE(YEAR(H3753),MONTH(I3753),DAY(H3753)),DATE(YEAR(I3753),MONTH(I3753),DAY(I3753)),1,[1]LISTAFERIADOS!$B$2:$B$194)</f>
        <v>1</v>
      </c>
      <c r="N3753" s="73" t="str">
        <f>CONCATENATE(HOUR(Tabela132[[#This Row],[DATA INICIO]]),":",MINUTE(Tabela132[[#This Row],[DATA INICIO]]))</f>
        <v>15:12</v>
      </c>
    </row>
    <row r="3754" spans="1:14" ht="51" hidden="1" x14ac:dyDescent="0.25">
      <c r="A3754" s="74" t="s">
        <v>113</v>
      </c>
      <c r="B3754" s="140" t="s">
        <v>2005</v>
      </c>
      <c r="C3754" s="141"/>
      <c r="D3754" s="142"/>
      <c r="E3754" s="143" t="str">
        <f>CONCATENATE(Tabela132[[#This Row],[TRAMITE_SETOR]],"_Atualiz")</f>
        <v xml:space="preserve"> SECOFC  _Atualiz</v>
      </c>
      <c r="F3754" s="144" t="s">
        <v>1159</v>
      </c>
      <c r="H3754" s="145">
        <v>42906.650694444441</v>
      </c>
      <c r="I3754" s="145">
        <v>42906.722222222219</v>
      </c>
      <c r="J3754" s="140" t="s">
        <v>46</v>
      </c>
      <c r="K3754" s="146">
        <f t="shared" si="198"/>
        <v>7.1527777778101154E-2</v>
      </c>
      <c r="L3754" s="147">
        <f t="shared" si="199"/>
        <v>7.1527777778101154E-2</v>
      </c>
      <c r="M3754" s="72">
        <f>NETWORKDAYS.INTL(DATE(YEAR(H3754),MONTH(I3754),DAY(H3754)),DATE(YEAR(I3754),MONTH(I3754),DAY(I3754)),1,[1]LISTAFERIADOS!$B$2:$B$194)</f>
        <v>1</v>
      </c>
      <c r="N3754" s="73" t="str">
        <f>CONCATENATE(HOUR(Tabela132[[#This Row],[DATA INICIO]]),":",MINUTE(Tabela132[[#This Row],[DATA INICIO]]))</f>
        <v>15:37</v>
      </c>
    </row>
    <row r="3755" spans="1:14" ht="25.5" hidden="1" x14ac:dyDescent="0.25">
      <c r="A3755" s="74" t="s">
        <v>113</v>
      </c>
      <c r="B3755" s="140" t="s">
        <v>2005</v>
      </c>
      <c r="C3755" s="141"/>
      <c r="D3755" s="142"/>
      <c r="E3755" s="143" t="str">
        <f>CONCATENATE(Tabela132[[#This Row],[TRAMITE_SETOR]],"_Atualiz")</f>
        <v xml:space="preserve"> CLC  _Atualiz</v>
      </c>
      <c r="F3755" s="144" t="s">
        <v>1161</v>
      </c>
      <c r="H3755" s="145">
        <v>42906.722222222219</v>
      </c>
      <c r="I3755" s="145">
        <v>42907.667361111111</v>
      </c>
      <c r="J3755" s="140" t="s">
        <v>49</v>
      </c>
      <c r="K3755" s="146">
        <f t="shared" si="198"/>
        <v>0.94513888889196096</v>
      </c>
      <c r="L3755" s="147">
        <f t="shared" si="199"/>
        <v>0.94513888889196096</v>
      </c>
      <c r="M3755" s="72">
        <f>NETWORKDAYS.INTL(DATE(YEAR(H3755),MONTH(I3755),DAY(H3755)),DATE(YEAR(I3755),MONTH(I3755),DAY(I3755)),1,[1]LISTAFERIADOS!$B$2:$B$194)</f>
        <v>2</v>
      </c>
      <c r="N3755" s="73" t="str">
        <f>CONCATENATE(HOUR(Tabela132[[#This Row],[DATA INICIO]]),":",MINUTE(Tabela132[[#This Row],[DATA INICIO]]))</f>
        <v>17:20</v>
      </c>
    </row>
    <row r="3756" spans="1:14" ht="25.5" hidden="1" x14ac:dyDescent="0.25">
      <c r="A3756" s="74" t="s">
        <v>113</v>
      </c>
      <c r="B3756" s="140" t="s">
        <v>2005</v>
      </c>
      <c r="C3756" s="141"/>
      <c r="D3756" s="142"/>
      <c r="E3756" s="143" t="str">
        <f>CONCATENATE(Tabela132[[#This Row],[TRAMITE_SETOR]],"_Atualiz")</f>
        <v xml:space="preserve"> SECGA  _Atualiz</v>
      </c>
      <c r="F3756" s="144" t="s">
        <v>1156</v>
      </c>
      <c r="H3756" s="145">
        <v>42907.667361111111</v>
      </c>
      <c r="I3756" s="145">
        <v>42908.57708333333</v>
      </c>
      <c r="J3756" s="140" t="s">
        <v>2010</v>
      </c>
      <c r="K3756" s="146">
        <f t="shared" si="198"/>
        <v>0.90972222221898846</v>
      </c>
      <c r="L3756" s="147">
        <f t="shared" si="199"/>
        <v>0.90972222221898846</v>
      </c>
      <c r="M3756" s="72">
        <f>NETWORKDAYS.INTL(DATE(YEAR(H3756),MONTH(I3756),DAY(H3756)),DATE(YEAR(I3756),MONTH(I3756),DAY(I3756)),1,[1]LISTAFERIADOS!$B$2:$B$194)</f>
        <v>2</v>
      </c>
      <c r="N3756" s="73" t="str">
        <f>CONCATENATE(HOUR(Tabela132[[#This Row],[DATA INICIO]]),":",MINUTE(Tabela132[[#This Row],[DATA INICIO]]))</f>
        <v>16:1</v>
      </c>
    </row>
    <row r="3757" spans="1:14" ht="38.25" hidden="1" x14ac:dyDescent="0.25">
      <c r="A3757" s="74" t="s">
        <v>113</v>
      </c>
      <c r="B3757" s="140" t="s">
        <v>2005</v>
      </c>
      <c r="C3757" s="141"/>
      <c r="D3757" s="142"/>
      <c r="E3757" s="143" t="str">
        <f>CONCATENATE(Tabela132[[#This Row],[TRAMITE_SETOR]],"_Atualiz")</f>
        <v xml:space="preserve"> CLC  _Atualiz</v>
      </c>
      <c r="F3757" s="144" t="s">
        <v>1161</v>
      </c>
      <c r="H3757" s="145">
        <v>42908.57708333333</v>
      </c>
      <c r="I3757" s="145">
        <v>42908.765277777777</v>
      </c>
      <c r="J3757" s="140" t="s">
        <v>1013</v>
      </c>
      <c r="K3757" s="146">
        <f t="shared" si="198"/>
        <v>0.18819444444670808</v>
      </c>
      <c r="L3757" s="147">
        <f t="shared" si="199"/>
        <v>0.18819444444670808</v>
      </c>
      <c r="M3757" s="72">
        <f>NETWORKDAYS.INTL(DATE(YEAR(H3757),MONTH(I3757),DAY(H3757)),DATE(YEAR(I3757),MONTH(I3757),DAY(I3757)),1,[1]LISTAFERIADOS!$B$2:$B$194)</f>
        <v>1</v>
      </c>
      <c r="N3757" s="73" t="str">
        <f>CONCATENATE(HOUR(Tabela132[[#This Row],[DATA INICIO]]),":",MINUTE(Tabela132[[#This Row],[DATA INICIO]]))</f>
        <v>13:51</v>
      </c>
    </row>
    <row r="3758" spans="1:14" ht="63.75" hidden="1" x14ac:dyDescent="0.25">
      <c r="A3758" s="74" t="s">
        <v>113</v>
      </c>
      <c r="B3758" s="140" t="s">
        <v>2005</v>
      </c>
      <c r="C3758" s="141"/>
      <c r="D3758" s="142"/>
      <c r="E3758" s="143" t="str">
        <f>CONCATENATE(Tabela132[[#This Row],[TRAMITE_SETOR]],"_Atualiz")</f>
        <v xml:space="preserve"> SASAC  _Atualiz</v>
      </c>
      <c r="F3758" s="144" t="s">
        <v>1183</v>
      </c>
      <c r="H3758" s="145">
        <v>42908.765277777777</v>
      </c>
      <c r="I3758" s="145">
        <v>42929.520138888889</v>
      </c>
      <c r="J3758" s="140" t="s">
        <v>52</v>
      </c>
      <c r="K3758" s="146">
        <f t="shared" si="198"/>
        <v>20.754861111112405</v>
      </c>
      <c r="L3758" s="147">
        <f t="shared" si="199"/>
        <v>20.754861111112405</v>
      </c>
      <c r="M3758" s="72">
        <f>NETWORKDAYS.INTL(DATE(YEAR(H3758),MONTH(I3758),DAY(H3758)),DATE(YEAR(I3758),MONTH(I3758),DAY(I3758)),1,[1]LISTAFERIADOS!$B$2:$B$194)</f>
        <v>-7</v>
      </c>
      <c r="N3758" s="73" t="str">
        <f>CONCATENATE(HOUR(Tabela132[[#This Row],[DATA INICIO]]),":",MINUTE(Tabela132[[#This Row],[DATA INICIO]]))</f>
        <v>18:22</v>
      </c>
    </row>
    <row r="3759" spans="1:14" ht="76.5" hidden="1" x14ac:dyDescent="0.25">
      <c r="A3759" s="74" t="s">
        <v>113</v>
      </c>
      <c r="B3759" s="140" t="s">
        <v>2005</v>
      </c>
      <c r="C3759" s="141"/>
      <c r="D3759" s="142"/>
      <c r="E3759" s="143" t="str">
        <f>CONCATENATE(Tabela132[[#This Row],[TRAMITE_SETOR]],"_Atualiz")</f>
        <v xml:space="preserve"> CLC  _Atualiz</v>
      </c>
      <c r="F3759" s="144" t="s">
        <v>1161</v>
      </c>
      <c r="H3759" s="145">
        <v>42929.520138888889</v>
      </c>
      <c r="I3759" s="145">
        <v>42929.809027777781</v>
      </c>
      <c r="J3759" s="140" t="s">
        <v>2011</v>
      </c>
      <c r="K3759" s="146">
        <f t="shared" si="198"/>
        <v>0.28888888889196096</v>
      </c>
      <c r="L3759" s="147">
        <f t="shared" si="199"/>
        <v>0.28888888889196096</v>
      </c>
      <c r="M3759" s="72">
        <f>NETWORKDAYS.INTL(DATE(YEAR(H3759),MONTH(I3759),DAY(H3759)),DATE(YEAR(I3759),MONTH(I3759),DAY(I3759)),1,[1]LISTAFERIADOS!$B$2:$B$194)</f>
        <v>1</v>
      </c>
      <c r="N3759" s="73" t="str">
        <f>CONCATENATE(HOUR(Tabela132[[#This Row],[DATA INICIO]]),":",MINUTE(Tabela132[[#This Row],[DATA INICIO]]))</f>
        <v>12:29</v>
      </c>
    </row>
    <row r="3760" spans="1:14" ht="76.5" hidden="1" x14ac:dyDescent="0.25">
      <c r="A3760" s="74" t="s">
        <v>113</v>
      </c>
      <c r="B3760" s="140" t="s">
        <v>2005</v>
      </c>
      <c r="C3760" s="141"/>
      <c r="D3760" s="142"/>
      <c r="E3760" s="143" t="str">
        <f>CONCATENATE(Tabela132[[#This Row],[TRAMITE_SETOR]],"_Atualiz")</f>
        <v xml:space="preserve"> SECGA  _Atualiz</v>
      </c>
      <c r="F3760" s="144" t="s">
        <v>1156</v>
      </c>
      <c r="H3760" s="145">
        <v>42929.809027777781</v>
      </c>
      <c r="I3760" s="145">
        <v>42930.661805555559</v>
      </c>
      <c r="J3760" s="140" t="s">
        <v>1519</v>
      </c>
      <c r="K3760" s="146">
        <f t="shared" si="198"/>
        <v>0.85277777777810115</v>
      </c>
      <c r="L3760" s="147">
        <f t="shared" si="199"/>
        <v>0.85277777777810115</v>
      </c>
      <c r="M3760" s="72">
        <f>NETWORKDAYS.INTL(DATE(YEAR(H3760),MONTH(I3760),DAY(H3760)),DATE(YEAR(I3760),MONTH(I3760),DAY(I3760)),1,[1]LISTAFERIADOS!$B$2:$B$194)</f>
        <v>2</v>
      </c>
      <c r="N3760" s="73" t="str">
        <f>CONCATENATE(HOUR(Tabela132[[#This Row],[DATA INICIO]]),":",MINUTE(Tabela132[[#This Row],[DATA INICIO]]))</f>
        <v>19:25</v>
      </c>
    </row>
    <row r="3761" spans="1:14" ht="25.5" hidden="1" x14ac:dyDescent="0.25">
      <c r="A3761" s="74" t="s">
        <v>113</v>
      </c>
      <c r="B3761" s="140" t="s">
        <v>2005</v>
      </c>
      <c r="C3761" s="141"/>
      <c r="D3761" s="142"/>
      <c r="E3761" s="143" t="str">
        <f>CONCATENATE(Tabela132[[#This Row],[TRAMITE_SETOR]],"_Atualiz")</f>
        <v xml:space="preserve"> DG  _Atualiz</v>
      </c>
      <c r="F3761" s="144" t="s">
        <v>1155</v>
      </c>
      <c r="H3761" s="145">
        <v>42930.661805555559</v>
      </c>
      <c r="I3761" s="145">
        <v>42933.770138888889</v>
      </c>
      <c r="J3761" s="140" t="s">
        <v>990</v>
      </c>
      <c r="K3761" s="146">
        <f t="shared" si="198"/>
        <v>3.1083333333299379</v>
      </c>
      <c r="L3761" s="147">
        <f t="shared" si="199"/>
        <v>3.1083333333299379</v>
      </c>
      <c r="M3761" s="72">
        <f>NETWORKDAYS.INTL(DATE(YEAR(H3761),MONTH(I3761),DAY(H3761)),DATE(YEAR(I3761),MONTH(I3761),DAY(I3761)),1,[1]LISTAFERIADOS!$B$2:$B$194)</f>
        <v>2</v>
      </c>
      <c r="N3761" s="73" t="str">
        <f>CONCATENATE(HOUR(Tabela132[[#This Row],[DATA INICIO]]),":",MINUTE(Tabela132[[#This Row],[DATA INICIO]]))</f>
        <v>15:53</v>
      </c>
    </row>
    <row r="3762" spans="1:14" ht="38.25" hidden="1" x14ac:dyDescent="0.25">
      <c r="A3762" s="74" t="s">
        <v>113</v>
      </c>
      <c r="B3762" s="140" t="s">
        <v>2005</v>
      </c>
      <c r="C3762" s="141"/>
      <c r="D3762" s="142"/>
      <c r="E3762" s="143" t="str">
        <f>CONCATENATE(Tabela132[[#This Row],[TRAMITE_SETOR]],"_Atualiz")</f>
        <v xml:space="preserve"> COC  _Atualiz</v>
      </c>
      <c r="F3762" s="144" t="s">
        <v>1167</v>
      </c>
      <c r="H3762" s="145">
        <v>42933.770138888889</v>
      </c>
      <c r="I3762" s="145">
        <v>42933.793749999997</v>
      </c>
      <c r="J3762" s="140" t="s">
        <v>1609</v>
      </c>
      <c r="K3762" s="146">
        <f t="shared" si="198"/>
        <v>2.361111110803904E-2</v>
      </c>
      <c r="L3762" s="147">
        <f t="shared" si="199"/>
        <v>2.361111110803904E-2</v>
      </c>
      <c r="M3762" s="72">
        <f>NETWORKDAYS.INTL(DATE(YEAR(H3762),MONTH(I3762),DAY(H3762)),DATE(YEAR(I3762),MONTH(I3762),DAY(I3762)),1,[1]LISTAFERIADOS!$B$2:$B$194)</f>
        <v>1</v>
      </c>
      <c r="N3762" s="73" t="str">
        <f>CONCATENATE(HOUR(Tabela132[[#This Row],[DATA INICIO]]),":",MINUTE(Tabela132[[#This Row],[DATA INICIO]]))</f>
        <v>18:29</v>
      </c>
    </row>
    <row r="3763" spans="1:14" ht="76.5" hidden="1" x14ac:dyDescent="0.25">
      <c r="A3763" s="74" t="s">
        <v>113</v>
      </c>
      <c r="B3763" s="140" t="s">
        <v>2005</v>
      </c>
      <c r="C3763" s="149"/>
      <c r="D3763" s="11"/>
      <c r="E3763" s="150" t="str">
        <f>CONCATENATE(Tabela132[[#This Row],[TRAMITE_SETOR]],"_Atualiz")</f>
        <v xml:space="preserve"> GABCOC  _Atualiz</v>
      </c>
      <c r="F3763" s="151" t="s">
        <v>1171</v>
      </c>
      <c r="G3763" s="131"/>
      <c r="H3763" s="152">
        <v>42933.793749999997</v>
      </c>
      <c r="I3763" s="152">
        <v>42934.745138888888</v>
      </c>
      <c r="J3763" s="148" t="s">
        <v>2012</v>
      </c>
      <c r="K3763" s="146">
        <f t="shared" si="198"/>
        <v>0.95138888889050577</v>
      </c>
      <c r="L3763" s="153">
        <f t="shared" si="199"/>
        <v>0.95138888889050577</v>
      </c>
      <c r="M3763" s="82">
        <f>NETWORKDAYS.INTL(DATE(YEAR(H3763),MONTH(I3763),DAY(H3763)),DATE(YEAR(I3763),MONTH(I3763),DAY(I3763)),1,[1]LISTAFERIADOS!$B$2:$B$194)</f>
        <v>2</v>
      </c>
      <c r="N3763" s="83" t="str">
        <f>CONCATENATE(HOUR(Tabela132[[#This Row],[DATA INICIO]]),":",MINUTE(Tabela132[[#This Row],[DATA INICIO]]))</f>
        <v>19:3</v>
      </c>
    </row>
    <row r="3764" spans="1:14" hidden="1" x14ac:dyDescent="0.25">
      <c r="A3764" s="74" t="s">
        <v>113</v>
      </c>
      <c r="B3764" s="140" t="s">
        <v>2013</v>
      </c>
      <c r="C3764" s="141"/>
      <c r="D3764" s="142"/>
      <c r="E3764" s="143" t="str">
        <f>CONCATENATE(Tabela132[[#This Row],[TRAMITE_SETOR]],"_Atualiz")</f>
        <v>SMIC  _Atualiz</v>
      </c>
      <c r="F3764" s="144" t="s">
        <v>1832</v>
      </c>
      <c r="H3764" s="145" t="s">
        <v>20</v>
      </c>
      <c r="I3764" s="145">
        <v>42843.546527777777</v>
      </c>
      <c r="J3764" s="140" t="s">
        <v>20</v>
      </c>
      <c r="K3764" s="146">
        <f t="shared" ref="K3764:K3801" si="200">IF(OR(H3764="-",I3764="-"),0,I3764-H3764)</f>
        <v>0</v>
      </c>
      <c r="L3764" s="147">
        <f t="shared" ref="L3764:L3801" si="201">K3764</f>
        <v>0</v>
      </c>
      <c r="M3764" s="72" t="e">
        <f>NETWORKDAYS.INTL(DATE(YEAR(H3764),MONTH(I3764),DAY(H3764)),DATE(YEAR(I3764),MONTH(I3764),DAY(I3764)),1,[1]LISTAFERIADOS!$B$2:$B$194)</f>
        <v>#VALUE!</v>
      </c>
      <c r="N3764" s="73" t="e">
        <f>CONCATENATE(HOUR(Tabela132[[#This Row],[DATA INICIO]]),":",MINUTE(Tabela132[[#This Row],[DATA INICIO]]))</f>
        <v>#VALUE!</v>
      </c>
    </row>
    <row r="3765" spans="1:14" hidden="1" x14ac:dyDescent="0.25">
      <c r="A3765" s="74" t="s">
        <v>113</v>
      </c>
      <c r="B3765" s="140" t="s">
        <v>2013</v>
      </c>
      <c r="C3765" s="141"/>
      <c r="D3765" s="142"/>
      <c r="E3765" s="143" t="str">
        <f>CONCATENATE(Tabela132[[#This Row],[TRAMITE_SETOR]],"_Atualiz")</f>
        <v>CIP  _Atualiz</v>
      </c>
      <c r="F3765" s="144" t="s">
        <v>1291</v>
      </c>
      <c r="H3765" s="145">
        <v>42843.546527777777</v>
      </c>
      <c r="I3765" s="145">
        <v>42859.723611111112</v>
      </c>
      <c r="J3765" s="140" t="s">
        <v>20</v>
      </c>
      <c r="K3765" s="146">
        <f t="shared" si="200"/>
        <v>16.177083333335759</v>
      </c>
      <c r="L3765" s="147">
        <f t="shared" si="201"/>
        <v>16.177083333335759</v>
      </c>
      <c r="M3765" s="72">
        <f>NETWORKDAYS.INTL(DATE(YEAR(H3765),MONTH(I3765),DAY(H3765)),DATE(YEAR(I3765),MONTH(I3765),DAY(I3765)),1,[1]LISTAFERIADOS!$B$2:$B$194)</f>
        <v>-11</v>
      </c>
      <c r="N3765" s="73" t="str">
        <f>CONCATENATE(HOUR(Tabela132[[#This Row],[DATA INICIO]]),":",MINUTE(Tabela132[[#This Row],[DATA INICIO]]))</f>
        <v>13:7</v>
      </c>
    </row>
    <row r="3766" spans="1:14" hidden="1" x14ac:dyDescent="0.25">
      <c r="A3766" s="74" t="s">
        <v>113</v>
      </c>
      <c r="B3766" s="140" t="s">
        <v>2013</v>
      </c>
      <c r="C3766" s="141"/>
      <c r="D3766" s="142"/>
      <c r="E3766" s="143" t="str">
        <f>CONCATENATE(Tabela132[[#This Row],[TRAMITE_SETOR]],"_Atualiz")</f>
        <v>SECGS_Atualiz</v>
      </c>
      <c r="F3766" s="12" t="s">
        <v>115</v>
      </c>
      <c r="H3766" s="145">
        <v>42843.546527777777</v>
      </c>
      <c r="I3766" s="145">
        <v>42863.804166666669</v>
      </c>
      <c r="J3766" s="140" t="s">
        <v>20</v>
      </c>
      <c r="K3766" s="146">
        <f t="shared" si="200"/>
        <v>20.257638888891961</v>
      </c>
      <c r="L3766" s="147">
        <f t="shared" si="201"/>
        <v>20.257638888891961</v>
      </c>
      <c r="M3766" s="72">
        <f>NETWORKDAYS.INTL(DATE(YEAR(H3766),MONTH(I3766),DAY(H3766)),DATE(YEAR(I3766),MONTH(I3766),DAY(I3766)),1,[1]LISTAFERIADOS!$B$2:$B$194)</f>
        <v>-9</v>
      </c>
      <c r="N3766" s="73" t="str">
        <f>CONCATENATE(HOUR(Tabela132[[#This Row],[DATA INICIO]]),":",MINUTE(Tabela132[[#This Row],[DATA INICIO]]))</f>
        <v>13:7</v>
      </c>
    </row>
    <row r="3767" spans="1:14" ht="38.25" hidden="1" x14ac:dyDescent="0.25">
      <c r="A3767" s="74" t="s">
        <v>113</v>
      </c>
      <c r="B3767" s="140" t="s">
        <v>2013</v>
      </c>
      <c r="C3767" s="141"/>
      <c r="D3767" s="142"/>
      <c r="E3767" s="143" t="str">
        <f>CONCATENATE(Tabela132[[#This Row],[TRAMITE_SETOR]],"_Atualiz")</f>
        <v>SMIC  _Atualiz</v>
      </c>
      <c r="F3767" s="144" t="s">
        <v>1832</v>
      </c>
      <c r="H3767" s="145">
        <v>42863.804166666669</v>
      </c>
      <c r="I3767" s="145">
        <v>42886.556250000001</v>
      </c>
      <c r="J3767" s="140" t="s">
        <v>79</v>
      </c>
      <c r="K3767" s="146">
        <f t="shared" si="200"/>
        <v>22.752083333332848</v>
      </c>
      <c r="L3767" s="147">
        <f t="shared" si="201"/>
        <v>22.752083333332848</v>
      </c>
      <c r="M3767" s="72">
        <f>NETWORKDAYS.INTL(DATE(YEAR(H3767),MONTH(I3767),DAY(H3767)),DATE(YEAR(I3767),MONTH(I3767),DAY(I3767)),1,[1]LISTAFERIADOS!$B$2:$B$194)</f>
        <v>18</v>
      </c>
      <c r="N3767" s="73" t="str">
        <f>CONCATENATE(HOUR(Tabela132[[#This Row],[DATA INICIO]]),":",MINUTE(Tabela132[[#This Row],[DATA INICIO]]))</f>
        <v>19:18</v>
      </c>
    </row>
    <row r="3768" spans="1:14" hidden="1" x14ac:dyDescent="0.25">
      <c r="A3768" s="74" t="s">
        <v>113</v>
      </c>
      <c r="B3768" s="140" t="s">
        <v>2013</v>
      </c>
      <c r="C3768" s="141"/>
      <c r="D3768" s="142"/>
      <c r="E3768" s="143" t="str">
        <f>CONCATENATE(Tabela132[[#This Row],[TRAMITE_SETOR]],"_Atualiz")</f>
        <v>CIP  _Atualiz</v>
      </c>
      <c r="F3768" s="144" t="s">
        <v>1291</v>
      </c>
      <c r="H3768" s="145">
        <v>42886.556250000001</v>
      </c>
      <c r="I3768" s="145">
        <v>42886.76458333333</v>
      </c>
      <c r="J3768" s="140" t="s">
        <v>20</v>
      </c>
      <c r="K3768" s="146">
        <f t="shared" si="200"/>
        <v>0.20833333332848269</v>
      </c>
      <c r="L3768" s="147">
        <f t="shared" si="201"/>
        <v>0.20833333332848269</v>
      </c>
      <c r="M3768" s="72">
        <f>NETWORKDAYS.INTL(DATE(YEAR(H3768),MONTH(I3768),DAY(H3768)),DATE(YEAR(I3768),MONTH(I3768),DAY(I3768)),1,[1]LISTAFERIADOS!$B$2:$B$194)</f>
        <v>1</v>
      </c>
      <c r="N3768" s="73" t="str">
        <f>CONCATENATE(HOUR(Tabela132[[#This Row],[DATA INICIO]]),":",MINUTE(Tabela132[[#This Row],[DATA INICIO]]))</f>
        <v>13:21</v>
      </c>
    </row>
    <row r="3769" spans="1:14" hidden="1" x14ac:dyDescent="0.25">
      <c r="A3769" s="74" t="s">
        <v>113</v>
      </c>
      <c r="B3769" s="140" t="s">
        <v>2013</v>
      </c>
      <c r="C3769" s="141"/>
      <c r="D3769" s="142"/>
      <c r="E3769" s="143" t="str">
        <f>CONCATENATE(Tabela132[[#This Row],[TRAMITE_SETOR]],"_Atualiz")</f>
        <v>SECGS_Atualiz</v>
      </c>
      <c r="F3769" s="12" t="s">
        <v>115</v>
      </c>
      <c r="H3769" s="145">
        <v>42886.556250000001</v>
      </c>
      <c r="I3769" s="145">
        <v>42893.569444444445</v>
      </c>
      <c r="J3769" s="140" t="s">
        <v>20</v>
      </c>
      <c r="K3769" s="146">
        <f t="shared" si="200"/>
        <v>7.0131944444437977</v>
      </c>
      <c r="L3769" s="147">
        <f t="shared" si="201"/>
        <v>7.0131944444437977</v>
      </c>
      <c r="M3769" s="72">
        <f>NETWORKDAYS.INTL(DATE(YEAR(H3769),MONTH(I3769),DAY(H3769)),DATE(YEAR(I3769),MONTH(I3769),DAY(I3769)),1,[1]LISTAFERIADOS!$B$2:$B$194)</f>
        <v>-17</v>
      </c>
      <c r="N3769" s="73" t="str">
        <f>CONCATENATE(HOUR(Tabela132[[#This Row],[DATA INICIO]]),":",MINUTE(Tabela132[[#This Row],[DATA INICIO]]))</f>
        <v>13:21</v>
      </c>
    </row>
    <row r="3770" spans="1:14" ht="38.25" hidden="1" x14ac:dyDescent="0.25">
      <c r="A3770" s="74" t="s">
        <v>113</v>
      </c>
      <c r="B3770" s="140" t="s">
        <v>2013</v>
      </c>
      <c r="C3770" s="141"/>
      <c r="D3770" s="142"/>
      <c r="E3770" s="143" t="str">
        <f>CONCATENATE(Tabela132[[#This Row],[TRAMITE_SETOR]],"_Atualiz")</f>
        <v>SMIC  _Atualiz</v>
      </c>
      <c r="F3770" s="144" t="s">
        <v>1832</v>
      </c>
      <c r="H3770" s="145">
        <v>42893.569444444445</v>
      </c>
      <c r="I3770" s="145">
        <v>42895.773611111108</v>
      </c>
      <c r="J3770" s="140" t="s">
        <v>79</v>
      </c>
      <c r="K3770" s="146">
        <f t="shared" si="200"/>
        <v>2.2041666666627862</v>
      </c>
      <c r="L3770" s="147">
        <f t="shared" si="201"/>
        <v>2.2041666666627862</v>
      </c>
      <c r="M3770" s="72">
        <f>NETWORKDAYS.INTL(DATE(YEAR(H3770),MONTH(I3770),DAY(H3770)),DATE(YEAR(I3770),MONTH(I3770),DAY(I3770)),1,[1]LISTAFERIADOS!$B$2:$B$194)</f>
        <v>3</v>
      </c>
      <c r="N3770" s="73" t="str">
        <f>CONCATENATE(HOUR(Tabela132[[#This Row],[DATA INICIO]]),":",MINUTE(Tabela132[[#This Row],[DATA INICIO]]))</f>
        <v>13:40</v>
      </c>
    </row>
    <row r="3771" spans="1:14" ht="127.5" hidden="1" x14ac:dyDescent="0.25">
      <c r="A3771" s="74" t="s">
        <v>113</v>
      </c>
      <c r="B3771" s="140" t="s">
        <v>2013</v>
      </c>
      <c r="C3771" s="141"/>
      <c r="D3771" s="142"/>
      <c r="E3771" s="143" t="str">
        <f>CONCATENATE(Tabela132[[#This Row],[TRAMITE_SETOR]],"_Atualiz")</f>
        <v>CIP  _Atualiz</v>
      </c>
      <c r="F3771" s="144" t="s">
        <v>1291</v>
      </c>
      <c r="H3771" s="145">
        <v>42895.773611111108</v>
      </c>
      <c r="I3771" s="145">
        <v>42898.804166666669</v>
      </c>
      <c r="J3771" s="140" t="s">
        <v>2014</v>
      </c>
      <c r="K3771" s="146">
        <f t="shared" si="200"/>
        <v>3.0305555555605679</v>
      </c>
      <c r="L3771" s="147">
        <f t="shared" si="201"/>
        <v>3.0305555555605679</v>
      </c>
      <c r="M3771" s="72">
        <f>NETWORKDAYS.INTL(DATE(YEAR(H3771),MONTH(I3771),DAY(H3771)),DATE(YEAR(I3771),MONTH(I3771),DAY(I3771)),1,[1]LISTAFERIADOS!$B$2:$B$194)</f>
        <v>2</v>
      </c>
      <c r="N3771" s="73" t="str">
        <f>CONCATENATE(HOUR(Tabela132[[#This Row],[DATA INICIO]]),":",MINUTE(Tabela132[[#This Row],[DATA INICIO]]))</f>
        <v>18:34</v>
      </c>
    </row>
    <row r="3772" spans="1:14" ht="76.5" hidden="1" x14ac:dyDescent="0.25">
      <c r="A3772" s="74" t="s">
        <v>113</v>
      </c>
      <c r="B3772" s="140" t="s">
        <v>2013</v>
      </c>
      <c r="C3772" s="141"/>
      <c r="D3772" s="142"/>
      <c r="E3772" s="143" t="str">
        <f>CONCATENATE(Tabela132[[#This Row],[TRAMITE_SETOR]],"_Atualiz")</f>
        <v>SECGS_Atualiz</v>
      </c>
      <c r="F3772" s="12" t="s">
        <v>115</v>
      </c>
      <c r="H3772" s="145">
        <v>42898.804166666669</v>
      </c>
      <c r="I3772" s="145">
        <v>42900.512499999997</v>
      </c>
      <c r="J3772" s="140" t="s">
        <v>1834</v>
      </c>
      <c r="K3772" s="146">
        <f t="shared" si="200"/>
        <v>1.7083333333284827</v>
      </c>
      <c r="L3772" s="147">
        <f t="shared" si="201"/>
        <v>1.7083333333284827</v>
      </c>
      <c r="M3772" s="72">
        <f>NETWORKDAYS.INTL(DATE(YEAR(H3772),MONTH(I3772),DAY(H3772)),DATE(YEAR(I3772),MONTH(I3772),DAY(I3772)),1,[1]LISTAFERIADOS!$B$2:$B$194)</f>
        <v>3</v>
      </c>
      <c r="N3772" s="73" t="str">
        <f>CONCATENATE(HOUR(Tabela132[[#This Row],[DATA INICIO]]),":",MINUTE(Tabela132[[#This Row],[DATA INICIO]]))</f>
        <v>19:18</v>
      </c>
    </row>
    <row r="3773" spans="1:14" ht="127.5" hidden="1" x14ac:dyDescent="0.25">
      <c r="A3773" s="74" t="s">
        <v>113</v>
      </c>
      <c r="B3773" s="140" t="s">
        <v>2013</v>
      </c>
      <c r="C3773" s="141"/>
      <c r="D3773" s="142"/>
      <c r="E3773" s="143" t="str">
        <f>CONCATENATE(Tabela132[[#This Row],[TRAMITE_SETOR]],"_Atualiz")</f>
        <v xml:space="preserve"> SECGA  _Atualiz</v>
      </c>
      <c r="F3773" s="144" t="s">
        <v>1156</v>
      </c>
      <c r="H3773" s="145">
        <v>42900.512499999997</v>
      </c>
      <c r="I3773" s="145">
        <v>42902.715277777781</v>
      </c>
      <c r="J3773" s="140" t="s">
        <v>2015</v>
      </c>
      <c r="K3773" s="146">
        <f t="shared" si="200"/>
        <v>2.2027777777839219</v>
      </c>
      <c r="L3773" s="147">
        <f t="shared" si="201"/>
        <v>2.2027777777839219</v>
      </c>
      <c r="M3773" s="72">
        <f>NETWORKDAYS.INTL(DATE(YEAR(H3773),MONTH(I3773),DAY(H3773)),DATE(YEAR(I3773),MONTH(I3773),DAY(I3773)),1,[1]LISTAFERIADOS!$B$2:$B$194)</f>
        <v>2</v>
      </c>
      <c r="N3773" s="73" t="str">
        <f>CONCATENATE(HOUR(Tabela132[[#This Row],[DATA INICIO]]),":",MINUTE(Tabela132[[#This Row],[DATA INICIO]]))</f>
        <v>12:18</v>
      </c>
    </row>
    <row r="3774" spans="1:14" ht="76.5" hidden="1" x14ac:dyDescent="0.25">
      <c r="A3774" s="74" t="s">
        <v>113</v>
      </c>
      <c r="B3774" s="140" t="s">
        <v>2013</v>
      </c>
      <c r="C3774" s="141"/>
      <c r="D3774" s="142"/>
      <c r="E3774" s="143" t="str">
        <f>CONCATENATE(Tabela132[[#This Row],[TRAMITE_SETOR]],"_Atualiz")</f>
        <v xml:space="preserve"> CLC  _Atualiz</v>
      </c>
      <c r="F3774" s="144" t="s">
        <v>1161</v>
      </c>
      <c r="H3774" s="145">
        <v>42902.715277777781</v>
      </c>
      <c r="I3774" s="145">
        <v>42905.760416666664</v>
      </c>
      <c r="J3774" s="140" t="s">
        <v>2016</v>
      </c>
      <c r="K3774" s="146">
        <f t="shared" si="200"/>
        <v>3.0451388888832298</v>
      </c>
      <c r="L3774" s="147">
        <f t="shared" si="201"/>
        <v>3.0451388888832298</v>
      </c>
      <c r="M3774" s="72">
        <f>NETWORKDAYS.INTL(DATE(YEAR(H3774),MONTH(I3774),DAY(H3774)),DATE(YEAR(I3774),MONTH(I3774),DAY(I3774)),1,[1]LISTAFERIADOS!$B$2:$B$194)</f>
        <v>2</v>
      </c>
      <c r="N3774" s="73" t="str">
        <f>CONCATENATE(HOUR(Tabela132[[#This Row],[DATA INICIO]]),":",MINUTE(Tabela132[[#This Row],[DATA INICIO]]))</f>
        <v>17:10</v>
      </c>
    </row>
    <row r="3775" spans="1:14" ht="25.5" hidden="1" x14ac:dyDescent="0.25">
      <c r="A3775" s="74" t="s">
        <v>113</v>
      </c>
      <c r="B3775" s="140" t="s">
        <v>2013</v>
      </c>
      <c r="C3775" s="141"/>
      <c r="D3775" s="142"/>
      <c r="E3775" s="143" t="str">
        <f>CONCATENATE(Tabela132[[#This Row],[TRAMITE_SETOR]],"_Atualiz")</f>
        <v xml:space="preserve"> SASAC  _Atualiz</v>
      </c>
      <c r="F3775" s="144" t="s">
        <v>1183</v>
      </c>
      <c r="H3775" s="145">
        <v>42905.760416666664</v>
      </c>
      <c r="I3775" s="145">
        <v>42908.752083333333</v>
      </c>
      <c r="J3775" s="140" t="s">
        <v>20</v>
      </c>
      <c r="K3775" s="146">
        <f t="shared" si="200"/>
        <v>2.9916666666686069</v>
      </c>
      <c r="L3775" s="147">
        <f t="shared" si="201"/>
        <v>2.9916666666686069</v>
      </c>
      <c r="M3775" s="72">
        <f>NETWORKDAYS.INTL(DATE(YEAR(H3775),MONTH(I3775),DAY(H3775)),DATE(YEAR(I3775),MONTH(I3775),DAY(I3775)),1,[1]LISTAFERIADOS!$B$2:$B$194)</f>
        <v>4</v>
      </c>
      <c r="N3775" s="73" t="str">
        <f>CONCATENATE(HOUR(Tabela132[[#This Row],[DATA INICIO]]),":",MINUTE(Tabela132[[#This Row],[DATA INICIO]]))</f>
        <v>18:15</v>
      </c>
    </row>
    <row r="3776" spans="1:14" hidden="1" x14ac:dyDescent="0.25">
      <c r="A3776" s="74" t="s">
        <v>113</v>
      </c>
      <c r="B3776" s="140" t="s">
        <v>2013</v>
      </c>
      <c r="C3776" s="141"/>
      <c r="D3776" s="142"/>
      <c r="E3776" s="143" t="str">
        <f>CONCATENATE(Tabela132[[#This Row],[TRAMITE_SETOR]],"_Atualiz")</f>
        <v xml:space="preserve"> SC  _Atualiz</v>
      </c>
      <c r="F3776" s="144" t="s">
        <v>1162</v>
      </c>
      <c r="H3776" s="145">
        <v>42905.760416666664</v>
      </c>
      <c r="I3776" s="145">
        <v>42909.67291666667</v>
      </c>
      <c r="J3776" s="140" t="s">
        <v>20</v>
      </c>
      <c r="K3776" s="146">
        <f t="shared" si="200"/>
        <v>3.9125000000058208</v>
      </c>
      <c r="L3776" s="147">
        <f t="shared" si="201"/>
        <v>3.9125000000058208</v>
      </c>
      <c r="M3776" s="72">
        <f>NETWORKDAYS.INTL(DATE(YEAR(H3776),MONTH(I3776),DAY(H3776)),DATE(YEAR(I3776),MONTH(I3776),DAY(I3776)),1,[1]LISTAFERIADOS!$B$2:$B$194)</f>
        <v>5</v>
      </c>
      <c r="N3776" s="73" t="str">
        <f>CONCATENATE(HOUR(Tabela132[[#This Row],[DATA INICIO]]),":",MINUTE(Tabela132[[#This Row],[DATA INICIO]]))</f>
        <v>18:15</v>
      </c>
    </row>
    <row r="3777" spans="1:14" ht="38.25" hidden="1" x14ac:dyDescent="0.25">
      <c r="A3777" s="74" t="s">
        <v>113</v>
      </c>
      <c r="B3777" s="140" t="s">
        <v>2013</v>
      </c>
      <c r="C3777" s="141"/>
      <c r="D3777" s="142"/>
      <c r="E3777" s="143" t="str">
        <f>CONCATENATE(Tabela132[[#This Row],[TRAMITE_SETOR]],"_Atualiz")</f>
        <v xml:space="preserve"> CLC  _Atualiz</v>
      </c>
      <c r="F3777" s="144" t="s">
        <v>1161</v>
      </c>
      <c r="H3777" s="145">
        <v>42909.67291666667</v>
      </c>
      <c r="I3777" s="145">
        <v>42909.706250000003</v>
      </c>
      <c r="J3777" s="140" t="s">
        <v>1293</v>
      </c>
      <c r="K3777" s="146">
        <f t="shared" si="200"/>
        <v>3.3333333332848269E-2</v>
      </c>
      <c r="L3777" s="147">
        <f t="shared" si="201"/>
        <v>3.3333333332848269E-2</v>
      </c>
      <c r="M3777" s="72">
        <f>NETWORKDAYS.INTL(DATE(YEAR(H3777),MONTH(I3777),DAY(H3777)),DATE(YEAR(I3777),MONTH(I3777),DAY(I3777)),1,[1]LISTAFERIADOS!$B$2:$B$194)</f>
        <v>1</v>
      </c>
      <c r="N3777" s="73" t="str">
        <f>CONCATENATE(HOUR(Tabela132[[#This Row],[DATA INICIO]]),":",MINUTE(Tabela132[[#This Row],[DATA INICIO]]))</f>
        <v>16:9</v>
      </c>
    </row>
    <row r="3778" spans="1:14" ht="102" hidden="1" x14ac:dyDescent="0.25">
      <c r="A3778" s="74" t="s">
        <v>113</v>
      </c>
      <c r="B3778" s="140" t="s">
        <v>2013</v>
      </c>
      <c r="C3778" s="141"/>
      <c r="D3778" s="142"/>
      <c r="E3778" s="143" t="str">
        <f>CONCATENATE(Tabela132[[#This Row],[TRAMITE_SETOR]],"_Atualiz")</f>
        <v xml:space="preserve"> SC  _Atualiz</v>
      </c>
      <c r="F3778" s="144" t="s">
        <v>1162</v>
      </c>
      <c r="H3778" s="145">
        <v>42909.706250000003</v>
      </c>
      <c r="I3778" s="145">
        <v>42941.580555555556</v>
      </c>
      <c r="J3778" s="140" t="s">
        <v>2017</v>
      </c>
      <c r="K3778" s="146">
        <f t="shared" si="200"/>
        <v>31.874305555553292</v>
      </c>
      <c r="L3778" s="147">
        <f t="shared" si="201"/>
        <v>31.874305555553292</v>
      </c>
      <c r="M3778" s="72">
        <f>NETWORKDAYS.INTL(DATE(YEAR(H3778),MONTH(I3778),DAY(H3778)),DATE(YEAR(I3778),MONTH(I3778),DAY(I3778)),1,[1]LISTAFERIADOS!$B$2:$B$194)</f>
        <v>2</v>
      </c>
      <c r="N3778" s="73" t="str">
        <f>CONCATENATE(HOUR(Tabela132[[#This Row],[DATA INICIO]]),":",MINUTE(Tabela132[[#This Row],[DATA INICIO]]))</f>
        <v>16:57</v>
      </c>
    </row>
    <row r="3779" spans="1:14" hidden="1" x14ac:dyDescent="0.25">
      <c r="A3779" s="74" t="s">
        <v>113</v>
      </c>
      <c r="B3779" s="140" t="s">
        <v>2013</v>
      </c>
      <c r="C3779" s="141"/>
      <c r="D3779" s="142"/>
      <c r="E3779" s="143" t="e">
        <f>CONCATENATE(Tabela132[[#This Row],[TRAMITE_SETOR]],"_Atualiz")</f>
        <v>#VALUE!</v>
      </c>
      <c r="F3779" s="144" t="e">
        <v>#VALUE!</v>
      </c>
      <c r="H3779" s="145"/>
      <c r="I3779" s="145"/>
      <c r="J3779" s="140" t="s">
        <v>2018</v>
      </c>
      <c r="K3779" s="146">
        <f t="shared" si="200"/>
        <v>0</v>
      </c>
      <c r="L3779" s="147">
        <f t="shared" si="201"/>
        <v>0</v>
      </c>
      <c r="M3779" s="72">
        <f>NETWORKDAYS.INTL(DATE(YEAR(H3779),MONTH(I3779),DAY(H3779)),DATE(YEAR(I3779),MONTH(I3779),DAY(I3779)),1,[1]LISTAFERIADOS!$B$2:$B$194)</f>
        <v>0</v>
      </c>
      <c r="N3779" s="73" t="str">
        <f>CONCATENATE(HOUR(Tabela132[[#This Row],[DATA INICIO]]),":",MINUTE(Tabela132[[#This Row],[DATA INICIO]]))</f>
        <v>0:0</v>
      </c>
    </row>
    <row r="3780" spans="1:14" ht="25.5" hidden="1" x14ac:dyDescent="0.25">
      <c r="A3780" s="74" t="s">
        <v>113</v>
      </c>
      <c r="B3780" s="140" t="s">
        <v>2013</v>
      </c>
      <c r="C3780" s="141"/>
      <c r="D3780" s="142"/>
      <c r="E3780" s="143" t="str">
        <f>CONCATENATE(Tabela132[[#This Row],[TRAMITE_SETOR]],"_Atualiz")</f>
        <v xml:space="preserve"> CLC  _Atualiz</v>
      </c>
      <c r="F3780" s="144" t="s">
        <v>1161</v>
      </c>
      <c r="H3780" s="145">
        <v>42941.580555555556</v>
      </c>
      <c r="I3780" s="145">
        <v>42941.831250000003</v>
      </c>
      <c r="J3780" s="140" t="s">
        <v>2019</v>
      </c>
      <c r="K3780" s="146">
        <f t="shared" si="200"/>
        <v>0.25069444444670808</v>
      </c>
      <c r="L3780" s="147">
        <f t="shared" si="201"/>
        <v>0.25069444444670808</v>
      </c>
      <c r="M3780" s="72">
        <f>NETWORKDAYS.INTL(DATE(YEAR(H3780),MONTH(I3780),DAY(H3780)),DATE(YEAR(I3780),MONTH(I3780),DAY(I3780)),1,[1]LISTAFERIADOS!$B$2:$B$194)</f>
        <v>1</v>
      </c>
      <c r="N3780" s="73" t="str">
        <f>CONCATENATE(HOUR(Tabela132[[#This Row],[DATA INICIO]]),":",MINUTE(Tabela132[[#This Row],[DATA INICIO]]))</f>
        <v>13:56</v>
      </c>
    </row>
    <row r="3781" spans="1:14" ht="63.75" hidden="1" x14ac:dyDescent="0.25">
      <c r="A3781" s="74" t="s">
        <v>113</v>
      </c>
      <c r="B3781" s="140" t="s">
        <v>2013</v>
      </c>
      <c r="C3781" s="141"/>
      <c r="D3781" s="142"/>
      <c r="E3781" s="143" t="str">
        <f>CONCATENATE(Tabela132[[#This Row],[TRAMITE_SETOR]],"_Atualiz")</f>
        <v xml:space="preserve"> SC  _Atualiz</v>
      </c>
      <c r="F3781" s="144" t="s">
        <v>1162</v>
      </c>
      <c r="H3781" s="145">
        <v>42941.831250000003</v>
      </c>
      <c r="I3781" s="145">
        <v>42944.731249999997</v>
      </c>
      <c r="J3781" s="140" t="s">
        <v>235</v>
      </c>
      <c r="K3781" s="146">
        <f t="shared" si="200"/>
        <v>2.8999999999941792</v>
      </c>
      <c r="L3781" s="147">
        <f t="shared" si="201"/>
        <v>2.8999999999941792</v>
      </c>
      <c r="M3781" s="72">
        <f>NETWORKDAYS.INTL(DATE(YEAR(H3781),MONTH(I3781),DAY(H3781)),DATE(YEAR(I3781),MONTH(I3781),DAY(I3781)),1,[1]LISTAFERIADOS!$B$2:$B$194)</f>
        <v>4</v>
      </c>
      <c r="N3781" s="73" t="str">
        <f>CONCATENATE(HOUR(Tabela132[[#This Row],[DATA INICIO]]),":",MINUTE(Tabela132[[#This Row],[DATA INICIO]]))</f>
        <v>19:57</v>
      </c>
    </row>
    <row r="3782" spans="1:14" ht="38.25" hidden="1" x14ac:dyDescent="0.25">
      <c r="A3782" s="74" t="s">
        <v>113</v>
      </c>
      <c r="B3782" s="140" t="s">
        <v>2013</v>
      </c>
      <c r="C3782" s="141"/>
      <c r="D3782" s="142"/>
      <c r="E3782" s="143" t="str">
        <f>CONCATENATE(Tabela132[[#This Row],[TRAMITE_SETOR]],"_Atualiz")</f>
        <v xml:space="preserve"> CLC  _Atualiz</v>
      </c>
      <c r="F3782" s="144" t="s">
        <v>1161</v>
      </c>
      <c r="H3782" s="145">
        <v>42944.731249999997</v>
      </c>
      <c r="I3782" s="145">
        <v>42947.647222222222</v>
      </c>
      <c r="J3782" s="140" t="s">
        <v>2020</v>
      </c>
      <c r="K3782" s="146">
        <f t="shared" si="200"/>
        <v>2.9159722222248092</v>
      </c>
      <c r="L3782" s="147">
        <f t="shared" si="201"/>
        <v>2.9159722222248092</v>
      </c>
      <c r="M3782" s="72">
        <f>NETWORKDAYS.INTL(DATE(YEAR(H3782),MONTH(I3782),DAY(H3782)),DATE(YEAR(I3782),MONTH(I3782),DAY(I3782)),1,[1]LISTAFERIADOS!$B$2:$B$194)</f>
        <v>2</v>
      </c>
      <c r="N3782" s="73" t="str">
        <f>CONCATENATE(HOUR(Tabela132[[#This Row],[DATA INICIO]]),":",MINUTE(Tabela132[[#This Row],[DATA INICIO]]))</f>
        <v>17:33</v>
      </c>
    </row>
    <row r="3783" spans="1:14" ht="76.5" hidden="1" x14ac:dyDescent="0.25">
      <c r="A3783" s="74" t="s">
        <v>113</v>
      </c>
      <c r="B3783" s="140" t="s">
        <v>2013</v>
      </c>
      <c r="C3783" s="141"/>
      <c r="D3783" s="142"/>
      <c r="E3783" s="143" t="str">
        <f>CONCATENATE(Tabela132[[#This Row],[TRAMITE_SETOR]],"_Atualiz")</f>
        <v xml:space="preserve"> SECGA  _Atualiz</v>
      </c>
      <c r="F3783" s="144" t="s">
        <v>1156</v>
      </c>
      <c r="H3783" s="145">
        <v>42947.647222222222</v>
      </c>
      <c r="I3783" s="145">
        <v>42948.543749999997</v>
      </c>
      <c r="J3783" s="140" t="s">
        <v>1580</v>
      </c>
      <c r="K3783" s="146">
        <f t="shared" si="200"/>
        <v>0.89652777777519077</v>
      </c>
      <c r="L3783" s="147">
        <f t="shared" si="201"/>
        <v>0.89652777777519077</v>
      </c>
      <c r="M3783" s="72">
        <f>NETWORKDAYS.INTL(DATE(YEAR(H3783),MONTH(I3783),DAY(H3783)),DATE(YEAR(I3783),MONTH(I3783),DAY(I3783)),1,[1]LISTAFERIADOS!$B$2:$B$194)</f>
        <v>-22</v>
      </c>
      <c r="N3783" s="73" t="str">
        <f>CONCATENATE(HOUR(Tabela132[[#This Row],[DATA INICIO]]),":",MINUTE(Tabela132[[#This Row],[DATA INICIO]]))</f>
        <v>15:32</v>
      </c>
    </row>
    <row r="3784" spans="1:14" ht="76.5" hidden="1" x14ac:dyDescent="0.25">
      <c r="A3784" s="74" t="s">
        <v>113</v>
      </c>
      <c r="B3784" s="140" t="s">
        <v>2013</v>
      </c>
      <c r="C3784" s="141"/>
      <c r="D3784" s="142"/>
      <c r="E3784" s="143" t="str">
        <f>CONCATENATE(Tabela132[[#This Row],[TRAMITE_SETOR]],"_Atualiz")</f>
        <v xml:space="preserve"> DG  _Atualiz</v>
      </c>
      <c r="F3784" s="144" t="s">
        <v>1155</v>
      </c>
      <c r="H3784" s="145">
        <v>42948.543749999997</v>
      </c>
      <c r="I3784" s="145">
        <v>42949.724305555559</v>
      </c>
      <c r="J3784" s="140" t="s">
        <v>2021</v>
      </c>
      <c r="K3784" s="146">
        <f t="shared" si="200"/>
        <v>1.1805555555620231</v>
      </c>
      <c r="L3784" s="147">
        <f t="shared" si="201"/>
        <v>1.1805555555620231</v>
      </c>
      <c r="M3784" s="72">
        <f>NETWORKDAYS.INTL(DATE(YEAR(H3784),MONTH(I3784),DAY(H3784)),DATE(YEAR(I3784),MONTH(I3784),DAY(I3784)),1,[1]LISTAFERIADOS!$B$2:$B$194)</f>
        <v>2</v>
      </c>
      <c r="N3784" s="73" t="str">
        <f>CONCATENATE(HOUR(Tabela132[[#This Row],[DATA INICIO]]),":",MINUTE(Tabela132[[#This Row],[DATA INICIO]]))</f>
        <v>13:3</v>
      </c>
    </row>
    <row r="3785" spans="1:14" ht="25.5" hidden="1" x14ac:dyDescent="0.25">
      <c r="A3785" s="74" t="s">
        <v>113</v>
      </c>
      <c r="B3785" s="140" t="s">
        <v>2013</v>
      </c>
      <c r="C3785" s="141"/>
      <c r="D3785" s="142"/>
      <c r="E3785" s="143" t="str">
        <f>CONCATENATE(Tabela132[[#This Row],[TRAMITE_SETOR]],"_Atualiz")</f>
        <v xml:space="preserve"> CLC  _Atualiz</v>
      </c>
      <c r="F3785" s="144" t="s">
        <v>1161</v>
      </c>
      <c r="H3785" s="145">
        <v>42949.724305555559</v>
      </c>
      <c r="I3785" s="145">
        <v>42950.6</v>
      </c>
      <c r="J3785" s="140" t="s">
        <v>182</v>
      </c>
      <c r="K3785" s="146">
        <f t="shared" si="200"/>
        <v>0.87569444443943212</v>
      </c>
      <c r="L3785" s="147">
        <f t="shared" si="201"/>
        <v>0.87569444443943212</v>
      </c>
      <c r="M3785" s="72">
        <f>NETWORKDAYS.INTL(DATE(YEAR(H3785),MONTH(I3785),DAY(H3785)),DATE(YEAR(I3785),MONTH(I3785),DAY(I3785)),1,[1]LISTAFERIADOS!$B$2:$B$194)</f>
        <v>2</v>
      </c>
      <c r="N3785" s="73" t="str">
        <f>CONCATENATE(HOUR(Tabela132[[#This Row],[DATA INICIO]]),":",MINUTE(Tabela132[[#This Row],[DATA INICIO]]))</f>
        <v>17:23</v>
      </c>
    </row>
    <row r="3786" spans="1:14" ht="63.75" hidden="1" x14ac:dyDescent="0.25">
      <c r="A3786" s="74" t="s">
        <v>113</v>
      </c>
      <c r="B3786" s="140" t="s">
        <v>2013</v>
      </c>
      <c r="C3786" s="141"/>
      <c r="D3786" s="142"/>
      <c r="E3786" s="143" t="str">
        <f>CONCATENATE(Tabela132[[#This Row],[TRAMITE_SETOR]],"_Atualiz")</f>
        <v xml:space="preserve"> SLIC  _Atualiz</v>
      </c>
      <c r="F3786" s="144" t="s">
        <v>1163</v>
      </c>
      <c r="H3786" s="145">
        <v>42950.6</v>
      </c>
      <c r="I3786" s="145">
        <v>42982.618750000001</v>
      </c>
      <c r="J3786" s="140" t="s">
        <v>2022</v>
      </c>
      <c r="K3786" s="146">
        <f t="shared" si="200"/>
        <v>32.01875000000291</v>
      </c>
      <c r="L3786" s="147">
        <f t="shared" si="201"/>
        <v>32.01875000000291</v>
      </c>
      <c r="M3786" s="72">
        <f>NETWORKDAYS.INTL(DATE(YEAR(H3786),MONTH(I3786),DAY(H3786)),DATE(YEAR(I3786),MONTH(I3786),DAY(I3786)),1,[1]LISTAFERIADOS!$B$2:$B$194)</f>
        <v>1</v>
      </c>
      <c r="N3786" s="73" t="str">
        <f>CONCATENATE(HOUR(Tabela132[[#This Row],[DATA INICIO]]),":",MINUTE(Tabela132[[#This Row],[DATA INICIO]]))</f>
        <v>14:24</v>
      </c>
    </row>
    <row r="3787" spans="1:14" ht="51" hidden="1" x14ac:dyDescent="0.25">
      <c r="A3787" s="74" t="s">
        <v>113</v>
      </c>
      <c r="B3787" s="140" t="s">
        <v>2013</v>
      </c>
      <c r="C3787" s="141"/>
      <c r="D3787" s="142"/>
      <c r="E3787" s="143" t="str">
        <f>CONCATENATE(Tabela132[[#This Row],[TRAMITE_SETOR]],"_Atualiz")</f>
        <v xml:space="preserve"> CLC  _Atualiz</v>
      </c>
      <c r="F3787" s="144" t="s">
        <v>1161</v>
      </c>
      <c r="H3787" s="145">
        <v>42982.618750000001</v>
      </c>
      <c r="I3787" s="145">
        <v>42982.786111111112</v>
      </c>
      <c r="J3787" s="140" t="s">
        <v>434</v>
      </c>
      <c r="K3787" s="146">
        <f t="shared" si="200"/>
        <v>0.16736111111094942</v>
      </c>
      <c r="L3787" s="147">
        <f t="shared" si="201"/>
        <v>0.16736111111094942</v>
      </c>
      <c r="M3787" s="72">
        <f>NETWORKDAYS.INTL(DATE(YEAR(H3787),MONTH(I3787),DAY(H3787)),DATE(YEAR(I3787),MONTH(I3787),DAY(I3787)),1,[1]LISTAFERIADOS!$B$2:$B$194)</f>
        <v>1</v>
      </c>
      <c r="N3787" s="73" t="str">
        <f>CONCATENATE(HOUR(Tabela132[[#This Row],[DATA INICIO]]),":",MINUTE(Tabela132[[#This Row],[DATA INICIO]]))</f>
        <v>14:51</v>
      </c>
    </row>
    <row r="3788" spans="1:14" ht="51" hidden="1" x14ac:dyDescent="0.25">
      <c r="A3788" s="74" t="s">
        <v>113</v>
      </c>
      <c r="B3788" s="140" t="s">
        <v>2013</v>
      </c>
      <c r="C3788" s="141"/>
      <c r="D3788" s="142"/>
      <c r="E3788" s="143" t="str">
        <f>CONCATENATE(Tabela132[[#This Row],[TRAMITE_SETOR]],"_Atualiz")</f>
        <v xml:space="preserve"> SECGA  _Atualiz</v>
      </c>
      <c r="F3788" s="144" t="s">
        <v>1156</v>
      </c>
      <c r="H3788" s="145">
        <v>42982.786111111112</v>
      </c>
      <c r="I3788" s="145">
        <v>42982.794444444444</v>
      </c>
      <c r="J3788" s="140" t="s">
        <v>1808</v>
      </c>
      <c r="K3788" s="146">
        <f t="shared" si="200"/>
        <v>8.333333331393078E-3</v>
      </c>
      <c r="L3788" s="147">
        <f t="shared" si="201"/>
        <v>8.333333331393078E-3</v>
      </c>
      <c r="M3788" s="72">
        <f>NETWORKDAYS.INTL(DATE(YEAR(H3788),MONTH(I3788),DAY(H3788)),DATE(YEAR(I3788),MONTH(I3788),DAY(I3788)),1,[1]LISTAFERIADOS!$B$2:$B$194)</f>
        <v>1</v>
      </c>
      <c r="N3788" s="73" t="str">
        <f>CONCATENATE(HOUR(Tabela132[[#This Row],[DATA INICIO]]),":",MINUTE(Tabela132[[#This Row],[DATA INICIO]]))</f>
        <v>18:52</v>
      </c>
    </row>
    <row r="3789" spans="1:14" ht="140.25" hidden="1" x14ac:dyDescent="0.25">
      <c r="A3789" s="74" t="s">
        <v>113</v>
      </c>
      <c r="B3789" s="140" t="s">
        <v>2013</v>
      </c>
      <c r="C3789" s="141"/>
      <c r="D3789" s="142"/>
      <c r="E3789" s="143" t="str">
        <f>CONCATENATE(Tabela132[[#This Row],[TRAMITE_SETOR]],"_Atualiz")</f>
        <v xml:space="preserve"> CPL  _Atualiz</v>
      </c>
      <c r="F3789" s="144" t="s">
        <v>1165</v>
      </c>
      <c r="H3789" s="145">
        <v>42982.794444444444</v>
      </c>
      <c r="I3789" s="145">
        <v>42983.619444444441</v>
      </c>
      <c r="J3789" s="140" t="s">
        <v>365</v>
      </c>
      <c r="K3789" s="146">
        <f t="shared" si="200"/>
        <v>0.82499999999708962</v>
      </c>
      <c r="L3789" s="147">
        <f t="shared" si="201"/>
        <v>0.82499999999708962</v>
      </c>
      <c r="M3789" s="72">
        <f>NETWORKDAYS.INTL(DATE(YEAR(H3789),MONTH(I3789),DAY(H3789)),DATE(YEAR(I3789),MONTH(I3789),DAY(I3789)),1,[1]LISTAFERIADOS!$B$2:$B$194)</f>
        <v>2</v>
      </c>
      <c r="N3789" s="73" t="str">
        <f>CONCATENATE(HOUR(Tabela132[[#This Row],[DATA INICIO]]),":",MINUTE(Tabela132[[#This Row],[DATA INICIO]]))</f>
        <v>19:4</v>
      </c>
    </row>
    <row r="3790" spans="1:14" ht="38.25" hidden="1" x14ac:dyDescent="0.25">
      <c r="A3790" s="74" t="s">
        <v>113</v>
      </c>
      <c r="B3790" s="140" t="s">
        <v>2013</v>
      </c>
      <c r="C3790" s="141"/>
      <c r="D3790" s="142"/>
      <c r="E3790" s="143" t="str">
        <f>CONCATENATE(Tabela132[[#This Row],[TRAMITE_SETOR]],"_Atualiz")</f>
        <v xml:space="preserve"> ASSDG  _Atualiz</v>
      </c>
      <c r="F3790" s="144" t="s">
        <v>1166</v>
      </c>
      <c r="H3790" s="145">
        <v>42983.619444444441</v>
      </c>
      <c r="I3790" s="145">
        <v>42983.706250000003</v>
      </c>
      <c r="J3790" s="140" t="s">
        <v>284</v>
      </c>
      <c r="K3790" s="146">
        <f t="shared" si="200"/>
        <v>8.6805555562023073E-2</v>
      </c>
      <c r="L3790" s="147">
        <f t="shared" si="201"/>
        <v>8.6805555562023073E-2</v>
      </c>
      <c r="M3790" s="72">
        <f>NETWORKDAYS.INTL(DATE(YEAR(H3790),MONTH(I3790),DAY(H3790)),DATE(YEAR(I3790),MONTH(I3790),DAY(I3790)),1,[1]LISTAFERIADOS!$B$2:$B$194)</f>
        <v>1</v>
      </c>
      <c r="N3790" s="73" t="str">
        <f>CONCATENATE(HOUR(Tabela132[[#This Row],[DATA INICIO]]),":",MINUTE(Tabela132[[#This Row],[DATA INICIO]]))</f>
        <v>14:52</v>
      </c>
    </row>
    <row r="3791" spans="1:14" ht="25.5" hidden="1" x14ac:dyDescent="0.25">
      <c r="A3791" s="74" t="s">
        <v>113</v>
      </c>
      <c r="B3791" s="140" t="s">
        <v>2013</v>
      </c>
      <c r="C3791" s="141"/>
      <c r="D3791" s="142"/>
      <c r="E3791" s="143" t="str">
        <f>CONCATENATE(Tabela132[[#This Row],[TRAMITE_SETOR]],"_Atualiz")</f>
        <v xml:space="preserve"> DG  _Atualiz</v>
      </c>
      <c r="F3791" s="144" t="s">
        <v>1155</v>
      </c>
      <c r="H3791" s="145">
        <v>42983.706250000003</v>
      </c>
      <c r="I3791" s="145">
        <v>42983.779861111114</v>
      </c>
      <c r="J3791" s="140" t="s">
        <v>98</v>
      </c>
      <c r="K3791" s="146">
        <f t="shared" si="200"/>
        <v>7.3611111110949423E-2</v>
      </c>
      <c r="L3791" s="147">
        <f t="shared" si="201"/>
        <v>7.3611111110949423E-2</v>
      </c>
      <c r="M3791" s="72">
        <f>NETWORKDAYS.INTL(DATE(YEAR(H3791),MONTH(I3791),DAY(H3791)),DATE(YEAR(I3791),MONTH(I3791),DAY(I3791)),1,[1]LISTAFERIADOS!$B$2:$B$194)</f>
        <v>1</v>
      </c>
      <c r="N3791" s="73" t="str">
        <f>CONCATENATE(HOUR(Tabela132[[#This Row],[DATA INICIO]]),":",MINUTE(Tabela132[[#This Row],[DATA INICIO]]))</f>
        <v>16:57</v>
      </c>
    </row>
    <row r="3792" spans="1:14" ht="38.25" hidden="1" x14ac:dyDescent="0.25">
      <c r="A3792" s="74" t="s">
        <v>113</v>
      </c>
      <c r="B3792" s="140" t="s">
        <v>2013</v>
      </c>
      <c r="C3792" s="141"/>
      <c r="D3792" s="142"/>
      <c r="E3792" s="143" t="str">
        <f>CONCATENATE(Tabela132[[#This Row],[TRAMITE_SETOR]],"_Atualiz")</f>
        <v xml:space="preserve"> SLIC  _Atualiz</v>
      </c>
      <c r="F3792" s="144" t="s">
        <v>1163</v>
      </c>
      <c r="H3792" s="145">
        <v>42983.779861111114</v>
      </c>
      <c r="I3792" s="145">
        <v>42989.640972222223</v>
      </c>
      <c r="J3792" s="140" t="s">
        <v>249</v>
      </c>
      <c r="K3792" s="146">
        <f t="shared" si="200"/>
        <v>5.8611111111094942</v>
      </c>
      <c r="L3792" s="147">
        <f t="shared" si="201"/>
        <v>5.8611111111094942</v>
      </c>
      <c r="M3792" s="72">
        <f>NETWORKDAYS.INTL(DATE(YEAR(H3792),MONTH(I3792),DAY(H3792)),DATE(YEAR(I3792),MONTH(I3792),DAY(I3792)),1,[1]LISTAFERIADOS!$B$2:$B$194)</f>
        <v>3</v>
      </c>
      <c r="N3792" s="73" t="str">
        <f>CONCATENATE(HOUR(Tabela132[[#This Row],[DATA INICIO]]),":",MINUTE(Tabela132[[#This Row],[DATA INICIO]]))</f>
        <v>18:43</v>
      </c>
    </row>
    <row r="3793" spans="1:14" ht="25.5" hidden="1" x14ac:dyDescent="0.25">
      <c r="A3793" s="74" t="s">
        <v>113</v>
      </c>
      <c r="B3793" s="140" t="s">
        <v>2013</v>
      </c>
      <c r="C3793" s="141"/>
      <c r="D3793" s="142"/>
      <c r="E3793" s="143" t="str">
        <f>CONCATENATE(Tabela132[[#This Row],[TRAMITE_SETOR]],"_Atualiz")</f>
        <v xml:space="preserve"> CPL  _Atualiz</v>
      </c>
      <c r="F3793" s="144" t="s">
        <v>1165</v>
      </c>
      <c r="H3793" s="145">
        <v>42989.640972222223</v>
      </c>
      <c r="I3793" s="145">
        <v>42989.720833333333</v>
      </c>
      <c r="J3793" s="140" t="s">
        <v>805</v>
      </c>
      <c r="K3793" s="146">
        <f t="shared" si="200"/>
        <v>7.9861111109494232E-2</v>
      </c>
      <c r="L3793" s="147">
        <f t="shared" si="201"/>
        <v>7.9861111109494232E-2</v>
      </c>
      <c r="M3793" s="72">
        <f>NETWORKDAYS.INTL(DATE(YEAR(H3793),MONTH(I3793),DAY(H3793)),DATE(YEAR(I3793),MONTH(I3793),DAY(I3793)),1,[1]LISTAFERIADOS!$B$2:$B$194)</f>
        <v>1</v>
      </c>
      <c r="N3793" s="73" t="str">
        <f>CONCATENATE(HOUR(Tabela132[[#This Row],[DATA INICIO]]),":",MINUTE(Tabela132[[#This Row],[DATA INICIO]]))</f>
        <v>15:23</v>
      </c>
    </row>
    <row r="3794" spans="1:14" ht="25.5" hidden="1" x14ac:dyDescent="0.25">
      <c r="A3794" s="74" t="s">
        <v>113</v>
      </c>
      <c r="B3794" s="140" t="s">
        <v>2013</v>
      </c>
      <c r="C3794" s="141"/>
      <c r="D3794" s="142"/>
      <c r="E3794" s="143" t="str">
        <f>CONCATENATE(Tabela132[[#This Row],[TRAMITE_SETOR]],"_Atualiz")</f>
        <v xml:space="preserve"> SLIC  _Atualiz</v>
      </c>
      <c r="F3794" s="144" t="s">
        <v>1163</v>
      </c>
      <c r="H3794" s="145">
        <v>42989.720833333333</v>
      </c>
      <c r="I3794" s="145">
        <v>42990.546527777777</v>
      </c>
      <c r="J3794" s="140" t="s">
        <v>251</v>
      </c>
      <c r="K3794" s="146">
        <f t="shared" si="200"/>
        <v>0.82569444444379769</v>
      </c>
      <c r="L3794" s="147">
        <f t="shared" si="201"/>
        <v>0.82569444444379769</v>
      </c>
      <c r="M3794" s="72">
        <f>NETWORKDAYS.INTL(DATE(YEAR(H3794),MONTH(I3794),DAY(H3794)),DATE(YEAR(I3794),MONTH(I3794),DAY(I3794)),1,[1]LISTAFERIADOS!$B$2:$B$194)</f>
        <v>2</v>
      </c>
      <c r="N3794" s="73" t="str">
        <f>CONCATENATE(HOUR(Tabela132[[#This Row],[DATA INICIO]]),":",MINUTE(Tabela132[[#This Row],[DATA INICIO]]))</f>
        <v>17:18</v>
      </c>
    </row>
    <row r="3795" spans="1:14" ht="51" hidden="1" x14ac:dyDescent="0.25">
      <c r="A3795" s="74" t="s">
        <v>113</v>
      </c>
      <c r="B3795" s="140" t="s">
        <v>2013</v>
      </c>
      <c r="C3795" s="141"/>
      <c r="D3795" s="142"/>
      <c r="E3795" s="143" t="str">
        <f>CONCATENATE(Tabela132[[#This Row],[TRAMITE_SETOR]],"_Atualiz")</f>
        <v xml:space="preserve"> CPL  _Atualiz</v>
      </c>
      <c r="F3795" s="144" t="s">
        <v>1165</v>
      </c>
      <c r="H3795" s="145">
        <v>42990.546527777777</v>
      </c>
      <c r="I3795" s="145">
        <v>43026.601388888892</v>
      </c>
      <c r="J3795" s="140" t="s">
        <v>555</v>
      </c>
      <c r="K3795" s="146">
        <f t="shared" si="200"/>
        <v>36.054861111115315</v>
      </c>
      <c r="L3795" s="147">
        <f t="shared" si="201"/>
        <v>36.054861111115315</v>
      </c>
      <c r="M3795" s="72">
        <f>NETWORKDAYS.INTL(DATE(YEAR(H3795),MONTH(I3795),DAY(H3795)),DATE(YEAR(I3795),MONTH(I3795),DAY(I3795)),1,[1]LISTAFERIADOS!$B$2:$B$194)</f>
        <v>4</v>
      </c>
      <c r="N3795" s="73" t="str">
        <f>CONCATENATE(HOUR(Tabela132[[#This Row],[DATA INICIO]]),":",MINUTE(Tabela132[[#This Row],[DATA INICIO]]))</f>
        <v>13:7</v>
      </c>
    </row>
    <row r="3796" spans="1:14" ht="38.25" hidden="1" x14ac:dyDescent="0.25">
      <c r="A3796" s="74" t="s">
        <v>113</v>
      </c>
      <c r="B3796" s="140" t="s">
        <v>2013</v>
      </c>
      <c r="C3796" s="141"/>
      <c r="D3796" s="142"/>
      <c r="E3796" s="143" t="str">
        <f>CONCATENATE(Tabela132[[#This Row],[TRAMITE_SETOR]],"_Atualiz")</f>
        <v xml:space="preserve"> SMIC  _Atualiz</v>
      </c>
      <c r="F3796" s="144" t="s">
        <v>1961</v>
      </c>
      <c r="H3796" s="145">
        <v>43026.601388888892</v>
      </c>
      <c r="I3796" s="145">
        <v>43028.573611111111</v>
      </c>
      <c r="J3796" s="140" t="s">
        <v>72</v>
      </c>
      <c r="K3796" s="146">
        <f t="shared" si="200"/>
        <v>1.9722222222189885</v>
      </c>
      <c r="L3796" s="147">
        <f t="shared" si="201"/>
        <v>1.9722222222189885</v>
      </c>
      <c r="M3796" s="72">
        <f>NETWORKDAYS.INTL(DATE(YEAR(H3796),MONTH(I3796),DAY(H3796)),DATE(YEAR(I3796),MONTH(I3796),DAY(I3796)),1,[1]LISTAFERIADOS!$B$2:$B$194)</f>
        <v>3</v>
      </c>
      <c r="N3796" s="73" t="str">
        <f>CONCATENATE(HOUR(Tabela132[[#This Row],[DATA INICIO]]),":",MINUTE(Tabela132[[#This Row],[DATA INICIO]]))</f>
        <v>14:26</v>
      </c>
    </row>
    <row r="3797" spans="1:14" ht="63.75" hidden="1" x14ac:dyDescent="0.25">
      <c r="A3797" s="74" t="s">
        <v>113</v>
      </c>
      <c r="B3797" s="140" t="s">
        <v>2013</v>
      </c>
      <c r="C3797" s="141"/>
      <c r="D3797" s="142"/>
      <c r="E3797" s="143" t="str">
        <f>CONCATENATE(Tabela132[[#This Row],[TRAMITE_SETOR]],"_Atualiz")</f>
        <v xml:space="preserve"> CPL  _Atualiz</v>
      </c>
      <c r="F3797" s="144" t="s">
        <v>1165</v>
      </c>
      <c r="H3797" s="145">
        <v>43028.573611111111</v>
      </c>
      <c r="I3797" s="145">
        <v>43028.747916666667</v>
      </c>
      <c r="J3797" s="140" t="s">
        <v>2023</v>
      </c>
      <c r="K3797" s="146">
        <f t="shared" si="200"/>
        <v>0.17430555555620231</v>
      </c>
      <c r="L3797" s="147">
        <f t="shared" si="201"/>
        <v>0.17430555555620231</v>
      </c>
      <c r="M3797" s="72">
        <f>NETWORKDAYS.INTL(DATE(YEAR(H3797),MONTH(I3797),DAY(H3797)),DATE(YEAR(I3797),MONTH(I3797),DAY(I3797)),1,[1]LISTAFERIADOS!$B$2:$B$194)</f>
        <v>1</v>
      </c>
      <c r="N3797" s="73" t="str">
        <f>CONCATENATE(HOUR(Tabela132[[#This Row],[DATA INICIO]]),":",MINUTE(Tabela132[[#This Row],[DATA INICIO]]))</f>
        <v>13:46</v>
      </c>
    </row>
    <row r="3798" spans="1:14" ht="127.5" hidden="1" x14ac:dyDescent="0.25">
      <c r="A3798" s="74" t="s">
        <v>113</v>
      </c>
      <c r="B3798" s="140" t="s">
        <v>2013</v>
      </c>
      <c r="C3798" s="141"/>
      <c r="D3798" s="142"/>
      <c r="E3798" s="143" t="str">
        <f>CONCATENATE(Tabela132[[#This Row],[TRAMITE_SETOR]],"_Atualiz")</f>
        <v xml:space="preserve"> ASSDG  _Atualiz</v>
      </c>
      <c r="F3798" s="144" t="s">
        <v>1166</v>
      </c>
      <c r="H3798" s="145">
        <v>43028.747916666667</v>
      </c>
      <c r="I3798" s="145">
        <v>43032.602083333331</v>
      </c>
      <c r="J3798" s="140" t="s">
        <v>2024</v>
      </c>
      <c r="K3798" s="146">
        <f t="shared" si="200"/>
        <v>3.8541666666642413</v>
      </c>
      <c r="L3798" s="147">
        <f t="shared" si="201"/>
        <v>3.8541666666642413</v>
      </c>
      <c r="M3798" s="72">
        <f>NETWORKDAYS.INTL(DATE(YEAR(H3798),MONTH(I3798),DAY(H3798)),DATE(YEAR(I3798),MONTH(I3798),DAY(I3798)),1,[1]LISTAFERIADOS!$B$2:$B$194)</f>
        <v>3</v>
      </c>
      <c r="N3798" s="73" t="str">
        <f>CONCATENATE(HOUR(Tabela132[[#This Row],[DATA INICIO]]),":",MINUTE(Tabela132[[#This Row],[DATA INICIO]]))</f>
        <v>17:57</v>
      </c>
    </row>
    <row r="3799" spans="1:14" ht="25.5" hidden="1" x14ac:dyDescent="0.25">
      <c r="A3799" s="74" t="s">
        <v>113</v>
      </c>
      <c r="B3799" s="140" t="s">
        <v>2013</v>
      </c>
      <c r="C3799" s="141"/>
      <c r="D3799" s="142"/>
      <c r="E3799" s="143" t="str">
        <f>CONCATENATE(Tabela132[[#This Row],[TRAMITE_SETOR]],"_Atualiz")</f>
        <v xml:space="preserve"> DG  _Atualiz</v>
      </c>
      <c r="F3799" s="144" t="s">
        <v>1155</v>
      </c>
      <c r="H3799" s="145">
        <v>43032.602083333331</v>
      </c>
      <c r="I3799" s="145">
        <v>43033.767361111109</v>
      </c>
      <c r="J3799" s="140" t="s">
        <v>98</v>
      </c>
      <c r="K3799" s="146">
        <f t="shared" si="200"/>
        <v>1.1652777777781012</v>
      </c>
      <c r="L3799" s="147">
        <f t="shared" si="201"/>
        <v>1.1652777777781012</v>
      </c>
      <c r="M3799" s="72">
        <f>NETWORKDAYS.INTL(DATE(YEAR(H3799),MONTH(I3799),DAY(H3799)),DATE(YEAR(I3799),MONTH(I3799),DAY(I3799)),1,[1]LISTAFERIADOS!$B$2:$B$194)</f>
        <v>2</v>
      </c>
      <c r="N3799" s="73" t="str">
        <f>CONCATENATE(HOUR(Tabela132[[#This Row],[DATA INICIO]]),":",MINUTE(Tabela132[[#This Row],[DATA INICIO]]))</f>
        <v>14:27</v>
      </c>
    </row>
    <row r="3800" spans="1:14" ht="25.5" hidden="1" x14ac:dyDescent="0.25">
      <c r="A3800" s="74" t="s">
        <v>113</v>
      </c>
      <c r="B3800" s="140" t="s">
        <v>2013</v>
      </c>
      <c r="C3800" s="141"/>
      <c r="D3800" s="142"/>
      <c r="E3800" s="143" t="str">
        <f>CONCATENATE(Tabela132[[#This Row],[TRAMITE_SETOR]],"_Atualiz")</f>
        <v xml:space="preserve"> CPL  _Atualiz</v>
      </c>
      <c r="F3800" s="144" t="s">
        <v>1165</v>
      </c>
      <c r="H3800" s="145">
        <v>43033.767361111109</v>
      </c>
      <c r="I3800" s="145">
        <v>43035.620833333334</v>
      </c>
      <c r="J3800" s="140" t="s">
        <v>743</v>
      </c>
      <c r="K3800" s="146">
        <f t="shared" si="200"/>
        <v>1.8534722222248092</v>
      </c>
      <c r="L3800" s="147">
        <f t="shared" si="201"/>
        <v>1.8534722222248092</v>
      </c>
      <c r="M3800" s="72">
        <f>NETWORKDAYS.INTL(DATE(YEAR(H3800),MONTH(I3800),DAY(H3800)),DATE(YEAR(I3800),MONTH(I3800),DAY(I3800)),1,[1]LISTAFERIADOS!$B$2:$B$194)</f>
        <v>3</v>
      </c>
      <c r="N3800" s="73" t="str">
        <f>CONCATENATE(HOUR(Tabela132[[#This Row],[DATA INICIO]]),":",MINUTE(Tabela132[[#This Row],[DATA INICIO]]))</f>
        <v>18:25</v>
      </c>
    </row>
    <row r="3801" spans="1:14" ht="114.75" hidden="1" x14ac:dyDescent="0.25">
      <c r="A3801" s="74" t="s">
        <v>113</v>
      </c>
      <c r="B3801" s="140" t="s">
        <v>2013</v>
      </c>
      <c r="C3801" s="149"/>
      <c r="D3801" s="11"/>
      <c r="E3801" s="150" t="str">
        <f>CONCATENATE(Tabela132[[#This Row],[TRAMITE_SETOR]],"_Atualiz")</f>
        <v xml:space="preserve"> ASSDG  _Atualiz</v>
      </c>
      <c r="F3801" s="151" t="s">
        <v>1166</v>
      </c>
      <c r="G3801" s="131"/>
      <c r="H3801" s="152">
        <v>43035.620833333334</v>
      </c>
      <c r="I3801" s="152">
        <v>43038.763888888891</v>
      </c>
      <c r="J3801" s="148" t="s">
        <v>2025</v>
      </c>
      <c r="K3801" s="146">
        <f t="shared" si="200"/>
        <v>3.1430555555562023</v>
      </c>
      <c r="L3801" s="153">
        <f t="shared" si="201"/>
        <v>3.1430555555562023</v>
      </c>
      <c r="M3801" s="82">
        <f>NETWORKDAYS.INTL(DATE(YEAR(H3801),MONTH(I3801),DAY(H3801)),DATE(YEAR(I3801),MONTH(I3801),DAY(I3801)),1,[1]LISTAFERIADOS!$B$2:$B$194)</f>
        <v>2</v>
      </c>
      <c r="N3801" s="83" t="str">
        <f>CONCATENATE(HOUR(Tabela132[[#This Row],[DATA INICIO]]),":",MINUTE(Tabela132[[#This Row],[DATA INICIO]]))</f>
        <v>14:54</v>
      </c>
    </row>
    <row r="3802" spans="1:14" hidden="1" x14ac:dyDescent="0.25">
      <c r="A3802" s="74" t="s">
        <v>113</v>
      </c>
      <c r="B3802" s="140" t="s">
        <v>2026</v>
      </c>
      <c r="C3802" s="141"/>
      <c r="D3802" s="142"/>
      <c r="E3802" s="143" t="str">
        <f>CONCATENATE(Tabela132[[#This Row],[TRAMITE_SETOR]],"_Atualiz")</f>
        <v>SMIC  _Atualiz</v>
      </c>
      <c r="F3802" s="144" t="s">
        <v>1832</v>
      </c>
      <c r="H3802" s="145" t="s">
        <v>20</v>
      </c>
      <c r="I3802" s="145">
        <v>42703.773611111108</v>
      </c>
      <c r="J3802" s="140" t="s">
        <v>20</v>
      </c>
      <c r="K3802" s="146">
        <f t="shared" ref="K3802:K3833" si="202">IF(OR(H3802="-",I3802="-"),0,I3802-H3802)</f>
        <v>0</v>
      </c>
      <c r="L3802" s="147">
        <f t="shared" ref="L3802:L3833" si="203">K3802</f>
        <v>0</v>
      </c>
      <c r="M3802" s="72" t="e">
        <f>NETWORKDAYS.INTL(DATE(YEAR(H3802),MONTH(I3802),DAY(H3802)),DATE(YEAR(I3802),MONTH(I3802),DAY(I3802)),1,[1]LISTAFERIADOS!$B$2:$B$194)</f>
        <v>#VALUE!</v>
      </c>
      <c r="N3802" s="73" t="e">
        <f>CONCATENATE(HOUR(Tabela132[[#This Row],[DATA INICIO]]),":",MINUTE(Tabela132[[#This Row],[DATA INICIO]]))</f>
        <v>#VALUE!</v>
      </c>
    </row>
    <row r="3803" spans="1:14" ht="25.5" hidden="1" x14ac:dyDescent="0.25">
      <c r="A3803" s="74" t="s">
        <v>113</v>
      </c>
      <c r="B3803" s="140" t="s">
        <v>2026</v>
      </c>
      <c r="C3803" s="141"/>
      <c r="D3803" s="142"/>
      <c r="E3803" s="143" t="str">
        <f>CONCATENATE(Tabela132[[#This Row],[TRAMITE_SETOR]],"_Atualiz")</f>
        <v>CIP  _Atualiz</v>
      </c>
      <c r="F3803" s="144" t="s">
        <v>1291</v>
      </c>
      <c r="H3803" s="145">
        <v>42703.773611111108</v>
      </c>
      <c r="I3803" s="145">
        <v>42706.818749999999</v>
      </c>
      <c r="J3803" s="140" t="s">
        <v>2027</v>
      </c>
      <c r="K3803" s="146">
        <f t="shared" si="202"/>
        <v>3.0451388888905058</v>
      </c>
      <c r="L3803" s="147">
        <f t="shared" si="203"/>
        <v>3.0451388888905058</v>
      </c>
      <c r="M3803" s="72">
        <f>NETWORKDAYS.INTL(DATE(YEAR(H3803),MONTH(I3803),DAY(H3803)),DATE(YEAR(I3803),MONTH(I3803),DAY(I3803)),1,[1]LISTAFERIADOS!$B$2:$B$194)</f>
        <v>-11</v>
      </c>
      <c r="N3803" s="73" t="str">
        <f>CONCATENATE(HOUR(Tabela132[[#This Row],[DATA INICIO]]),":",MINUTE(Tabela132[[#This Row],[DATA INICIO]]))</f>
        <v>18:34</v>
      </c>
    </row>
    <row r="3804" spans="1:14" ht="76.5" hidden="1" x14ac:dyDescent="0.25">
      <c r="A3804" s="74" t="s">
        <v>113</v>
      </c>
      <c r="B3804" s="140" t="s">
        <v>2026</v>
      </c>
      <c r="C3804" s="141"/>
      <c r="D3804" s="142"/>
      <c r="E3804" s="143" t="str">
        <f>CONCATENATE(Tabela132[[#This Row],[TRAMITE_SETOR]],"_Atualiz")</f>
        <v>SMIC  _Atualiz</v>
      </c>
      <c r="F3804" s="144" t="s">
        <v>1832</v>
      </c>
      <c r="H3804" s="145">
        <v>42706.818749999999</v>
      </c>
      <c r="I3804" s="145">
        <v>42770.754166666666</v>
      </c>
      <c r="J3804" s="140" t="s">
        <v>2028</v>
      </c>
      <c r="K3804" s="146">
        <f t="shared" si="202"/>
        <v>63.935416666667152</v>
      </c>
      <c r="L3804" s="147">
        <f t="shared" si="203"/>
        <v>63.935416666667152</v>
      </c>
      <c r="M3804" s="72">
        <f>NETWORKDAYS.INTL(DATE(YEAR(H3804),MONTH(I3804),DAY(H3804)),DATE(YEAR(I3804),MONTH(I3804),DAY(I3804)),1,[1]LISTAFERIADOS!$B$2:$B$194)</f>
        <v>234</v>
      </c>
      <c r="N3804" s="73" t="str">
        <f>CONCATENATE(HOUR(Tabela132[[#This Row],[DATA INICIO]]),":",MINUTE(Tabela132[[#This Row],[DATA INICIO]]))</f>
        <v>19:39</v>
      </c>
    </row>
    <row r="3805" spans="1:14" hidden="1" x14ac:dyDescent="0.25">
      <c r="A3805" s="74" t="s">
        <v>113</v>
      </c>
      <c r="B3805" s="140" t="s">
        <v>2026</v>
      </c>
      <c r="C3805" s="141"/>
      <c r="D3805" s="142"/>
      <c r="E3805" s="143" t="str">
        <f>CONCATENATE(Tabela132[[#This Row],[TRAMITE_SETOR]],"_Atualiz")</f>
        <v>CIP  _Atualiz</v>
      </c>
      <c r="F3805" s="144" t="s">
        <v>1291</v>
      </c>
      <c r="H3805" s="145">
        <v>42770.754166666666</v>
      </c>
      <c r="I3805" s="145">
        <v>42781.868055555555</v>
      </c>
      <c r="J3805" s="140" t="s">
        <v>20</v>
      </c>
      <c r="K3805" s="146">
        <f t="shared" si="202"/>
        <v>11.113888888889051</v>
      </c>
      <c r="L3805" s="147">
        <f t="shared" si="203"/>
        <v>11.113888888889051</v>
      </c>
      <c r="M3805" s="72">
        <f>NETWORKDAYS.INTL(DATE(YEAR(H3805),MONTH(I3805),DAY(H3805)),DATE(YEAR(I3805),MONTH(I3805),DAY(I3805)),1,[1]LISTAFERIADOS!$B$2:$B$194)</f>
        <v>8</v>
      </c>
      <c r="N3805" s="73" t="str">
        <f>CONCATENATE(HOUR(Tabela132[[#This Row],[DATA INICIO]]),":",MINUTE(Tabela132[[#This Row],[DATA INICIO]]))</f>
        <v>18:6</v>
      </c>
    </row>
    <row r="3806" spans="1:14" hidden="1" x14ac:dyDescent="0.25">
      <c r="A3806" s="74" t="s">
        <v>113</v>
      </c>
      <c r="B3806" s="140" t="s">
        <v>2026</v>
      </c>
      <c r="C3806" s="141"/>
      <c r="D3806" s="142"/>
      <c r="E3806" s="143" t="str">
        <f>CONCATENATE(Tabela132[[#This Row],[TRAMITE_SETOR]],"_Atualiz")</f>
        <v>SECGS_Atualiz</v>
      </c>
      <c r="F3806" s="12" t="s">
        <v>115</v>
      </c>
      <c r="H3806" s="145">
        <v>42770.754166666666</v>
      </c>
      <c r="I3806" s="145">
        <v>42790.614583333336</v>
      </c>
      <c r="J3806" s="140" t="s">
        <v>20</v>
      </c>
      <c r="K3806" s="146">
        <f t="shared" si="202"/>
        <v>19.860416666670062</v>
      </c>
      <c r="L3806" s="147">
        <f t="shared" si="203"/>
        <v>19.860416666670062</v>
      </c>
      <c r="M3806" s="72">
        <f>NETWORKDAYS.INTL(DATE(YEAR(H3806),MONTH(I3806),DAY(H3806)),DATE(YEAR(I3806),MONTH(I3806),DAY(I3806)),1,[1]LISTAFERIADOS!$B$2:$B$194)</f>
        <v>15</v>
      </c>
      <c r="N3806" s="73" t="str">
        <f>CONCATENATE(HOUR(Tabela132[[#This Row],[DATA INICIO]]),":",MINUTE(Tabela132[[#This Row],[DATA INICIO]]))</f>
        <v>18:6</v>
      </c>
    </row>
    <row r="3807" spans="1:14" ht="38.25" hidden="1" x14ac:dyDescent="0.25">
      <c r="A3807" s="74" t="s">
        <v>113</v>
      </c>
      <c r="B3807" s="140" t="s">
        <v>2026</v>
      </c>
      <c r="C3807" s="141"/>
      <c r="D3807" s="142"/>
      <c r="E3807" s="143" t="str">
        <f>CONCATENATE(Tabela132[[#This Row],[TRAMITE_SETOR]],"_Atualiz")</f>
        <v>SMIC  _Atualiz</v>
      </c>
      <c r="F3807" s="144" t="s">
        <v>1832</v>
      </c>
      <c r="H3807" s="145">
        <v>42790.614583333336</v>
      </c>
      <c r="I3807" s="145">
        <v>42807.72152777778</v>
      </c>
      <c r="J3807" s="140" t="s">
        <v>79</v>
      </c>
      <c r="K3807" s="146">
        <f t="shared" si="202"/>
        <v>17.106944444443798</v>
      </c>
      <c r="L3807" s="147">
        <f t="shared" si="203"/>
        <v>17.106944444443798</v>
      </c>
      <c r="M3807" s="72">
        <f>NETWORKDAYS.INTL(DATE(YEAR(H3807),MONTH(I3807),DAY(H3807)),DATE(YEAR(I3807),MONTH(I3807),DAY(I3807)),1,[1]LISTAFERIADOS!$B$2:$B$194)</f>
        <v>-10</v>
      </c>
      <c r="N3807" s="73" t="str">
        <f>CONCATENATE(HOUR(Tabela132[[#This Row],[DATA INICIO]]),":",MINUTE(Tabela132[[#This Row],[DATA INICIO]]))</f>
        <v>14:45</v>
      </c>
    </row>
    <row r="3808" spans="1:14" hidden="1" x14ac:dyDescent="0.25">
      <c r="A3808" s="74" t="s">
        <v>113</v>
      </c>
      <c r="B3808" s="140" t="s">
        <v>2026</v>
      </c>
      <c r="C3808" s="141"/>
      <c r="D3808" s="142"/>
      <c r="E3808" s="143" t="str">
        <f>CONCATENATE(Tabela132[[#This Row],[TRAMITE_SETOR]],"_Atualiz")</f>
        <v>CIP  _Atualiz</v>
      </c>
      <c r="F3808" s="144" t="s">
        <v>1291</v>
      </c>
      <c r="H3808" s="145">
        <v>42807.72152777778</v>
      </c>
      <c r="I3808" s="145">
        <v>42810.793055555558</v>
      </c>
      <c r="J3808" s="140" t="s">
        <v>20</v>
      </c>
      <c r="K3808" s="146">
        <f t="shared" si="202"/>
        <v>3.0715277777781012</v>
      </c>
      <c r="L3808" s="147">
        <f t="shared" si="203"/>
        <v>3.0715277777781012</v>
      </c>
      <c r="M3808" s="72">
        <f>NETWORKDAYS.INTL(DATE(YEAR(H3808),MONTH(I3808),DAY(H3808)),DATE(YEAR(I3808),MONTH(I3808),DAY(I3808)),1,[1]LISTAFERIADOS!$B$2:$B$194)</f>
        <v>4</v>
      </c>
      <c r="N3808" s="73" t="str">
        <f>CONCATENATE(HOUR(Tabela132[[#This Row],[DATA INICIO]]),":",MINUTE(Tabela132[[#This Row],[DATA INICIO]]))</f>
        <v>17:19</v>
      </c>
    </row>
    <row r="3809" spans="1:14" hidden="1" x14ac:dyDescent="0.25">
      <c r="A3809" s="74" t="s">
        <v>113</v>
      </c>
      <c r="B3809" s="140" t="s">
        <v>2026</v>
      </c>
      <c r="C3809" s="141"/>
      <c r="D3809" s="142"/>
      <c r="E3809" s="143" t="str">
        <f>CONCATENATE(Tabela132[[#This Row],[TRAMITE_SETOR]],"_Atualiz")</f>
        <v>SECGS_Atualiz</v>
      </c>
      <c r="F3809" s="12" t="s">
        <v>115</v>
      </c>
      <c r="H3809" s="145">
        <v>42807.72152777778</v>
      </c>
      <c r="I3809" s="145">
        <v>42815.433333333334</v>
      </c>
      <c r="J3809" s="140" t="s">
        <v>20</v>
      </c>
      <c r="K3809" s="146">
        <f t="shared" si="202"/>
        <v>7.7118055555547471</v>
      </c>
      <c r="L3809" s="147">
        <f t="shared" si="203"/>
        <v>7.7118055555547471</v>
      </c>
      <c r="M3809" s="72">
        <f>NETWORKDAYS.INTL(DATE(YEAR(H3809),MONTH(I3809),DAY(H3809)),DATE(YEAR(I3809),MONTH(I3809),DAY(I3809)),1,[1]LISTAFERIADOS!$B$2:$B$194)</f>
        <v>7</v>
      </c>
      <c r="N3809" s="73" t="str">
        <f>CONCATENATE(HOUR(Tabela132[[#This Row],[DATA INICIO]]),":",MINUTE(Tabela132[[#This Row],[DATA INICIO]]))</f>
        <v>17:19</v>
      </c>
    </row>
    <row r="3810" spans="1:14" ht="38.25" hidden="1" x14ac:dyDescent="0.25">
      <c r="A3810" s="74" t="s">
        <v>113</v>
      </c>
      <c r="B3810" s="140" t="s">
        <v>2026</v>
      </c>
      <c r="C3810" s="141"/>
      <c r="D3810" s="142"/>
      <c r="E3810" s="143" t="str">
        <f>CONCATENATE(Tabela132[[#This Row],[TRAMITE_SETOR]],"_Atualiz")</f>
        <v>SMIC  _Atualiz</v>
      </c>
      <c r="F3810" s="144" t="s">
        <v>1832</v>
      </c>
      <c r="H3810" s="145">
        <v>42815.433333333334</v>
      </c>
      <c r="I3810" s="145">
        <v>42832.759722222225</v>
      </c>
      <c r="J3810" s="140" t="s">
        <v>79</v>
      </c>
      <c r="K3810" s="146">
        <f t="shared" si="202"/>
        <v>17.326388888890506</v>
      </c>
      <c r="L3810" s="147">
        <f t="shared" si="203"/>
        <v>17.326388888890506</v>
      </c>
      <c r="M3810" s="72">
        <f>NETWORKDAYS.INTL(DATE(YEAR(H3810),MONTH(I3810),DAY(H3810)),DATE(YEAR(I3810),MONTH(I3810),DAY(I3810)),1,[1]LISTAFERIADOS!$B$2:$B$194)</f>
        <v>-7</v>
      </c>
      <c r="N3810" s="73" t="str">
        <f>CONCATENATE(HOUR(Tabela132[[#This Row],[DATA INICIO]]),":",MINUTE(Tabela132[[#This Row],[DATA INICIO]]))</f>
        <v>10:24</v>
      </c>
    </row>
    <row r="3811" spans="1:14" ht="38.25" hidden="1" x14ac:dyDescent="0.25">
      <c r="A3811" s="74" t="s">
        <v>113</v>
      </c>
      <c r="B3811" s="140" t="s">
        <v>2026</v>
      </c>
      <c r="C3811" s="141"/>
      <c r="D3811" s="142"/>
      <c r="E3811" s="143" t="str">
        <f>CONCATENATE(Tabela132[[#This Row],[TRAMITE_SETOR]],"_Atualiz")</f>
        <v xml:space="preserve"> CIP  _Atualiz</v>
      </c>
      <c r="F3811" s="144" t="s">
        <v>1296</v>
      </c>
      <c r="H3811" s="145">
        <v>42832.759722222225</v>
      </c>
      <c r="I3811" s="145">
        <v>42836.74722222222</v>
      </c>
      <c r="J3811" s="140" t="s">
        <v>499</v>
      </c>
      <c r="K3811" s="146">
        <f t="shared" si="202"/>
        <v>3.9874999999956344</v>
      </c>
      <c r="L3811" s="147">
        <f t="shared" si="203"/>
        <v>3.9874999999956344</v>
      </c>
      <c r="M3811" s="72">
        <f>NETWORKDAYS.INTL(DATE(YEAR(H3811),MONTH(I3811),DAY(H3811)),DATE(YEAR(I3811),MONTH(I3811),DAY(I3811)),1,[1]LISTAFERIADOS!$B$2:$B$194)</f>
        <v>3</v>
      </c>
      <c r="N3811" s="73" t="str">
        <f>CONCATENATE(HOUR(Tabela132[[#This Row],[DATA INICIO]]),":",MINUTE(Tabela132[[#This Row],[DATA INICIO]]))</f>
        <v>18:14</v>
      </c>
    </row>
    <row r="3812" spans="1:14" ht="25.5" hidden="1" x14ac:dyDescent="0.25">
      <c r="A3812" s="74" t="s">
        <v>113</v>
      </c>
      <c r="B3812" s="140" t="s">
        <v>2026</v>
      </c>
      <c r="C3812" s="141"/>
      <c r="D3812" s="142"/>
      <c r="E3812" s="143" t="str">
        <f>CONCATENATE(Tabela132[[#This Row],[TRAMITE_SETOR]],"_Atualiz")</f>
        <v xml:space="preserve"> SMIC  _Atualiz</v>
      </c>
      <c r="F3812" s="144" t="s">
        <v>1961</v>
      </c>
      <c r="H3812" s="145">
        <v>42836.74722222222</v>
      </c>
      <c r="I3812" s="145">
        <v>42842.625694444447</v>
      </c>
      <c r="J3812" s="140" t="s">
        <v>2029</v>
      </c>
      <c r="K3812" s="146">
        <f t="shared" si="202"/>
        <v>5.8784722222262644</v>
      </c>
      <c r="L3812" s="147">
        <f t="shared" si="203"/>
        <v>5.8784722222262644</v>
      </c>
      <c r="M3812" s="72">
        <f>NETWORKDAYS.INTL(DATE(YEAR(H3812),MONTH(I3812),DAY(H3812)),DATE(YEAR(I3812),MONTH(I3812),DAY(I3812)),1,[1]LISTAFERIADOS!$B$2:$B$194)</f>
        <v>2</v>
      </c>
      <c r="N3812" s="73" t="str">
        <f>CONCATENATE(HOUR(Tabela132[[#This Row],[DATA INICIO]]),":",MINUTE(Tabela132[[#This Row],[DATA INICIO]]))</f>
        <v>17:56</v>
      </c>
    </row>
    <row r="3813" spans="1:14" ht="51" hidden="1" x14ac:dyDescent="0.25">
      <c r="A3813" s="74" t="s">
        <v>113</v>
      </c>
      <c r="B3813" s="140" t="s">
        <v>2026</v>
      </c>
      <c r="C3813" s="141"/>
      <c r="D3813" s="142"/>
      <c r="E3813" s="143" t="str">
        <f>CONCATENATE(Tabela132[[#This Row],[TRAMITE_SETOR]],"_Atualiz")</f>
        <v xml:space="preserve"> CIP  _Atualiz</v>
      </c>
      <c r="F3813" s="144" t="s">
        <v>1296</v>
      </c>
      <c r="H3813" s="145">
        <v>42842.625694444447</v>
      </c>
      <c r="I3813" s="145">
        <v>42842.686805555553</v>
      </c>
      <c r="J3813" s="140" t="s">
        <v>2030</v>
      </c>
      <c r="K3813" s="146">
        <f t="shared" si="202"/>
        <v>6.1111111106583849E-2</v>
      </c>
      <c r="L3813" s="147">
        <f t="shared" si="203"/>
        <v>6.1111111106583849E-2</v>
      </c>
      <c r="M3813" s="72">
        <f>NETWORKDAYS.INTL(DATE(YEAR(H3813),MONTH(I3813),DAY(H3813)),DATE(YEAR(I3813),MONTH(I3813),DAY(I3813)),1,[1]LISTAFERIADOS!$B$2:$B$194)</f>
        <v>1</v>
      </c>
      <c r="N3813" s="73" t="str">
        <f>CONCATENATE(HOUR(Tabela132[[#This Row],[DATA INICIO]]),":",MINUTE(Tabela132[[#This Row],[DATA INICIO]]))</f>
        <v>15:1</v>
      </c>
    </row>
    <row r="3814" spans="1:14" ht="38.25" hidden="1" x14ac:dyDescent="0.25">
      <c r="A3814" s="74" t="s">
        <v>113</v>
      </c>
      <c r="B3814" s="140" t="s">
        <v>2026</v>
      </c>
      <c r="C3814" s="141"/>
      <c r="D3814" s="142"/>
      <c r="E3814" s="143" t="str">
        <f>CONCATENATE(Tabela132[[#This Row],[TRAMITE_SETOR]],"_Atualiz")</f>
        <v>SECGS_Atualiz</v>
      </c>
      <c r="F3814" s="12" t="s">
        <v>115</v>
      </c>
      <c r="H3814" s="145">
        <v>42842.686805555553</v>
      </c>
      <c r="I3814" s="145">
        <v>42843.73333333333</v>
      </c>
      <c r="J3814" s="140" t="s">
        <v>266</v>
      </c>
      <c r="K3814" s="146">
        <f t="shared" si="202"/>
        <v>1.046527777776646</v>
      </c>
      <c r="L3814" s="147">
        <f t="shared" si="203"/>
        <v>1.046527777776646</v>
      </c>
      <c r="M3814" s="72">
        <f>NETWORKDAYS.INTL(DATE(YEAR(H3814),MONTH(I3814),DAY(H3814)),DATE(YEAR(I3814),MONTH(I3814),DAY(I3814)),1,[1]LISTAFERIADOS!$B$2:$B$194)</f>
        <v>2</v>
      </c>
      <c r="N3814" s="73" t="str">
        <f>CONCATENATE(HOUR(Tabela132[[#This Row],[DATA INICIO]]),":",MINUTE(Tabela132[[#This Row],[DATA INICIO]]))</f>
        <v>16:29</v>
      </c>
    </row>
    <row r="3815" spans="1:14" ht="89.25" hidden="1" x14ac:dyDescent="0.25">
      <c r="A3815" s="74" t="s">
        <v>113</v>
      </c>
      <c r="B3815" s="140" t="s">
        <v>2026</v>
      </c>
      <c r="C3815" s="141"/>
      <c r="D3815" s="142"/>
      <c r="E3815" s="143" t="str">
        <f>CONCATENATE(Tabela132[[#This Row],[TRAMITE_SETOR]],"_Atualiz")</f>
        <v xml:space="preserve"> SPO  _Atualiz</v>
      </c>
      <c r="F3815" s="144" t="s">
        <v>1157</v>
      </c>
      <c r="H3815" s="145">
        <v>42843.73333333333</v>
      </c>
      <c r="I3815" s="145">
        <v>42844.770138888889</v>
      </c>
      <c r="J3815" s="140" t="s">
        <v>2031</v>
      </c>
      <c r="K3815" s="146">
        <f t="shared" si="202"/>
        <v>1.0368055555591127</v>
      </c>
      <c r="L3815" s="147">
        <f t="shared" si="203"/>
        <v>1.0368055555591127</v>
      </c>
      <c r="M3815" s="72">
        <f>NETWORKDAYS.INTL(DATE(YEAR(H3815),MONTH(I3815),DAY(H3815)),DATE(YEAR(I3815),MONTH(I3815),DAY(I3815)),1,[1]LISTAFERIADOS!$B$2:$B$194)</f>
        <v>2</v>
      </c>
      <c r="N3815" s="73" t="str">
        <f>CONCATENATE(HOUR(Tabela132[[#This Row],[DATA INICIO]]),":",MINUTE(Tabela132[[#This Row],[DATA INICIO]]))</f>
        <v>17:36</v>
      </c>
    </row>
    <row r="3816" spans="1:14" ht="63.75" hidden="1" x14ac:dyDescent="0.25">
      <c r="A3816" s="74" t="s">
        <v>113</v>
      </c>
      <c r="B3816" s="140" t="s">
        <v>2026</v>
      </c>
      <c r="C3816" s="141"/>
      <c r="D3816" s="142"/>
      <c r="E3816" s="143" t="str">
        <f>CONCATENATE(Tabela132[[#This Row],[TRAMITE_SETOR]],"_Atualiz")</f>
        <v xml:space="preserve"> CO  _Atualiz</v>
      </c>
      <c r="F3816" s="144" t="s">
        <v>1158</v>
      </c>
      <c r="H3816" s="145">
        <v>42844.770138888889</v>
      </c>
      <c r="I3816" s="145">
        <v>42844.820138888892</v>
      </c>
      <c r="J3816" s="140" t="s">
        <v>158</v>
      </c>
      <c r="K3816" s="146">
        <f t="shared" si="202"/>
        <v>5.0000000002910383E-2</v>
      </c>
      <c r="L3816" s="147">
        <f t="shared" si="203"/>
        <v>5.0000000002910383E-2</v>
      </c>
      <c r="M3816" s="72">
        <f>NETWORKDAYS.INTL(DATE(YEAR(H3816),MONTH(I3816),DAY(H3816)),DATE(YEAR(I3816),MONTH(I3816),DAY(I3816)),1,[1]LISTAFERIADOS!$B$2:$B$194)</f>
        <v>1</v>
      </c>
      <c r="N3816" s="73" t="str">
        <f>CONCATENATE(HOUR(Tabela132[[#This Row],[DATA INICIO]]),":",MINUTE(Tabela132[[#This Row],[DATA INICIO]]))</f>
        <v>18:29</v>
      </c>
    </row>
    <row r="3817" spans="1:14" ht="51" hidden="1" x14ac:dyDescent="0.25">
      <c r="A3817" s="74" t="s">
        <v>113</v>
      </c>
      <c r="B3817" s="140" t="s">
        <v>2026</v>
      </c>
      <c r="C3817" s="141"/>
      <c r="D3817" s="142"/>
      <c r="E3817" s="143" t="str">
        <f>CONCATENATE(Tabela132[[#This Row],[TRAMITE_SETOR]],"_Atualiz")</f>
        <v xml:space="preserve"> SECOFC  _Atualiz</v>
      </c>
      <c r="F3817" s="144" t="s">
        <v>1159</v>
      </c>
      <c r="H3817" s="145">
        <v>42844.820138888892</v>
      </c>
      <c r="I3817" s="145">
        <v>42851.831944444442</v>
      </c>
      <c r="J3817" s="140" t="s">
        <v>46</v>
      </c>
      <c r="K3817" s="146">
        <f t="shared" si="202"/>
        <v>7.0118055555503815</v>
      </c>
      <c r="L3817" s="147">
        <f t="shared" si="203"/>
        <v>7.0118055555503815</v>
      </c>
      <c r="M3817" s="72">
        <f>NETWORKDAYS.INTL(DATE(YEAR(H3817),MONTH(I3817),DAY(H3817)),DATE(YEAR(I3817),MONTH(I3817),DAY(I3817)),1,[1]LISTAFERIADOS!$B$2:$B$194)</f>
        <v>5</v>
      </c>
      <c r="N3817" s="73" t="str">
        <f>CONCATENATE(HOUR(Tabela132[[#This Row],[DATA INICIO]]),":",MINUTE(Tabela132[[#This Row],[DATA INICIO]]))</f>
        <v>19:41</v>
      </c>
    </row>
    <row r="3818" spans="1:14" ht="51" hidden="1" x14ac:dyDescent="0.25">
      <c r="A3818" s="74" t="s">
        <v>113</v>
      </c>
      <c r="B3818" s="140" t="s">
        <v>2026</v>
      </c>
      <c r="C3818" s="141"/>
      <c r="D3818" s="142"/>
      <c r="E3818" s="143" t="str">
        <f>CONCATENATE(Tabela132[[#This Row],[TRAMITE_SETOR]],"_Atualiz")</f>
        <v xml:space="preserve"> DG  _Atualiz</v>
      </c>
      <c r="F3818" s="144" t="s">
        <v>1155</v>
      </c>
      <c r="H3818" s="145">
        <v>42851.831944444442</v>
      </c>
      <c r="I3818" s="145">
        <v>42859.786805555559</v>
      </c>
      <c r="J3818" s="140" t="s">
        <v>2032</v>
      </c>
      <c r="K3818" s="146">
        <f t="shared" si="202"/>
        <v>7.9548611111167702</v>
      </c>
      <c r="L3818" s="147">
        <f t="shared" si="203"/>
        <v>7.9548611111167702</v>
      </c>
      <c r="M3818" s="72">
        <f>NETWORKDAYS.INTL(DATE(YEAR(H3818),MONTH(I3818),DAY(H3818)),DATE(YEAR(I3818),MONTH(I3818),DAY(I3818)),1,[1]LISTAFERIADOS!$B$2:$B$194)</f>
        <v>-17</v>
      </c>
      <c r="N3818" s="73" t="str">
        <f>CONCATENATE(HOUR(Tabela132[[#This Row],[DATA INICIO]]),":",MINUTE(Tabela132[[#This Row],[DATA INICIO]]))</f>
        <v>19:58</v>
      </c>
    </row>
    <row r="3819" spans="1:14" ht="51" hidden="1" x14ac:dyDescent="0.25">
      <c r="A3819" s="74" t="s">
        <v>113</v>
      </c>
      <c r="B3819" s="140" t="s">
        <v>2026</v>
      </c>
      <c r="C3819" s="141"/>
      <c r="D3819" s="142"/>
      <c r="E3819" s="143" t="str">
        <f>CONCATENATE(Tabela132[[#This Row],[TRAMITE_SETOR]],"_Atualiz")</f>
        <v xml:space="preserve"> SECGA  _Atualiz</v>
      </c>
      <c r="F3819" s="144" t="s">
        <v>1156</v>
      </c>
      <c r="H3819" s="145">
        <v>42859.786805555559</v>
      </c>
      <c r="I3819" s="145">
        <v>42860.586805555555</v>
      </c>
      <c r="J3819" s="140" t="s">
        <v>2033</v>
      </c>
      <c r="K3819" s="146">
        <f t="shared" si="202"/>
        <v>0.79999999999563443</v>
      </c>
      <c r="L3819" s="147">
        <f t="shared" si="203"/>
        <v>0.79999999999563443</v>
      </c>
      <c r="M3819" s="72">
        <f>NETWORKDAYS.INTL(DATE(YEAR(H3819),MONTH(I3819),DAY(H3819)),DATE(YEAR(I3819),MONTH(I3819),DAY(I3819)),1,[1]LISTAFERIADOS!$B$2:$B$194)</f>
        <v>2</v>
      </c>
      <c r="N3819" s="73" t="str">
        <f>CONCATENATE(HOUR(Tabela132[[#This Row],[DATA INICIO]]),":",MINUTE(Tabela132[[#This Row],[DATA INICIO]]))</f>
        <v>18:53</v>
      </c>
    </row>
    <row r="3820" spans="1:14" ht="63.75" hidden="1" x14ac:dyDescent="0.25">
      <c r="A3820" s="74" t="s">
        <v>113</v>
      </c>
      <c r="B3820" s="140" t="s">
        <v>2026</v>
      </c>
      <c r="C3820" s="141"/>
      <c r="D3820" s="142"/>
      <c r="E3820" s="143" t="str">
        <f>CONCATENATE(Tabela132[[#This Row],[TRAMITE_SETOR]],"_Atualiz")</f>
        <v xml:space="preserve"> CLC  _Atualiz</v>
      </c>
      <c r="F3820" s="144" t="s">
        <v>1161</v>
      </c>
      <c r="H3820" s="145">
        <v>42860.586805555555</v>
      </c>
      <c r="I3820" s="145">
        <v>42863.582638888889</v>
      </c>
      <c r="J3820" s="140" t="s">
        <v>2034</v>
      </c>
      <c r="K3820" s="146">
        <f t="shared" si="202"/>
        <v>2.9958333333343035</v>
      </c>
      <c r="L3820" s="147">
        <f t="shared" si="203"/>
        <v>2.9958333333343035</v>
      </c>
      <c r="M3820" s="72">
        <f>NETWORKDAYS.INTL(DATE(YEAR(H3820),MONTH(I3820),DAY(H3820)),DATE(YEAR(I3820),MONTH(I3820),DAY(I3820)),1,[1]LISTAFERIADOS!$B$2:$B$194)</f>
        <v>2</v>
      </c>
      <c r="N3820" s="73" t="str">
        <f>CONCATENATE(HOUR(Tabela132[[#This Row],[DATA INICIO]]),":",MINUTE(Tabela132[[#This Row],[DATA INICIO]]))</f>
        <v>14:5</v>
      </c>
    </row>
    <row r="3821" spans="1:14" ht="63.75" hidden="1" x14ac:dyDescent="0.25">
      <c r="A3821" s="74" t="s">
        <v>113</v>
      </c>
      <c r="B3821" s="140" t="s">
        <v>2026</v>
      </c>
      <c r="C3821" s="141"/>
      <c r="D3821" s="142"/>
      <c r="E3821" s="143" t="str">
        <f>CONCATENATE(Tabela132[[#This Row],[TRAMITE_SETOR]],"_Atualiz")</f>
        <v xml:space="preserve"> SLIC  _Atualiz</v>
      </c>
      <c r="F3821" s="144" t="s">
        <v>1163</v>
      </c>
      <c r="H3821" s="145">
        <v>42863.582638888889</v>
      </c>
      <c r="I3821" s="145">
        <v>42874.689583333333</v>
      </c>
      <c r="J3821" s="140" t="s">
        <v>2035</v>
      </c>
      <c r="K3821" s="146">
        <f t="shared" si="202"/>
        <v>11.106944444443798</v>
      </c>
      <c r="L3821" s="147">
        <f t="shared" si="203"/>
        <v>11.106944444443798</v>
      </c>
      <c r="M3821" s="72">
        <f>NETWORKDAYS.INTL(DATE(YEAR(H3821),MONTH(I3821),DAY(H3821)),DATE(YEAR(I3821),MONTH(I3821),DAY(I3821)),1,[1]LISTAFERIADOS!$B$2:$B$194)</f>
        <v>10</v>
      </c>
      <c r="N3821" s="73" t="str">
        <f>CONCATENATE(HOUR(Tabela132[[#This Row],[DATA INICIO]]),":",MINUTE(Tabela132[[#This Row],[DATA INICIO]]))</f>
        <v>13:59</v>
      </c>
    </row>
    <row r="3822" spans="1:14" ht="38.25" hidden="1" x14ac:dyDescent="0.25">
      <c r="A3822" s="74" t="s">
        <v>113</v>
      </c>
      <c r="B3822" s="140" t="s">
        <v>2026</v>
      </c>
      <c r="C3822" s="141"/>
      <c r="D3822" s="142"/>
      <c r="E3822" s="143" t="str">
        <f>CONCATENATE(Tabela132[[#This Row],[TRAMITE_SETOR]],"_Atualiz")</f>
        <v xml:space="preserve"> CLC  _Atualiz</v>
      </c>
      <c r="F3822" s="144" t="s">
        <v>1161</v>
      </c>
      <c r="H3822" s="145">
        <v>42874.689583333333</v>
      </c>
      <c r="I3822" s="145">
        <v>42885.865277777775</v>
      </c>
      <c r="J3822" s="140" t="s">
        <v>2036</v>
      </c>
      <c r="K3822" s="146">
        <f t="shared" si="202"/>
        <v>11.175694444442343</v>
      </c>
      <c r="L3822" s="147">
        <f t="shared" si="203"/>
        <v>11.175694444442343</v>
      </c>
      <c r="M3822" s="72">
        <f>NETWORKDAYS.INTL(DATE(YEAR(H3822),MONTH(I3822),DAY(H3822)),DATE(YEAR(I3822),MONTH(I3822),DAY(I3822)),1,[1]LISTAFERIADOS!$B$2:$B$194)</f>
        <v>8</v>
      </c>
      <c r="N3822" s="73" t="str">
        <f>CONCATENATE(HOUR(Tabela132[[#This Row],[DATA INICIO]]),":",MINUTE(Tabela132[[#This Row],[DATA INICIO]]))</f>
        <v>16:33</v>
      </c>
    </row>
    <row r="3823" spans="1:14" ht="63.75" hidden="1" x14ac:dyDescent="0.25">
      <c r="A3823" s="74" t="s">
        <v>113</v>
      </c>
      <c r="B3823" s="140" t="s">
        <v>2026</v>
      </c>
      <c r="C3823" s="141"/>
      <c r="D3823" s="142"/>
      <c r="E3823" s="143" t="str">
        <f>CONCATENATE(Tabela132[[#This Row],[TRAMITE_SETOR]],"_Atualiz")</f>
        <v xml:space="preserve"> CIP  _Atualiz</v>
      </c>
      <c r="F3823" s="144" t="s">
        <v>1296</v>
      </c>
      <c r="H3823" s="145">
        <v>42885.865277777775</v>
      </c>
      <c r="I3823" s="145">
        <v>42886.749305555553</v>
      </c>
      <c r="J3823" s="140" t="s">
        <v>2037</v>
      </c>
      <c r="K3823" s="146">
        <f t="shared" si="202"/>
        <v>0.88402777777810115</v>
      </c>
      <c r="L3823" s="147">
        <f t="shared" si="203"/>
        <v>0.88402777777810115</v>
      </c>
      <c r="M3823" s="72">
        <f>NETWORKDAYS.INTL(DATE(YEAR(H3823),MONTH(I3823),DAY(H3823)),DATE(YEAR(I3823),MONTH(I3823),DAY(I3823)),1,[1]LISTAFERIADOS!$B$2:$B$194)</f>
        <v>2</v>
      </c>
      <c r="N3823" s="73" t="str">
        <f>CONCATENATE(HOUR(Tabela132[[#This Row],[DATA INICIO]]),":",MINUTE(Tabela132[[#This Row],[DATA INICIO]]))</f>
        <v>20:46</v>
      </c>
    </row>
    <row r="3824" spans="1:14" ht="51" hidden="1" x14ac:dyDescent="0.25">
      <c r="A3824" s="74" t="s">
        <v>113</v>
      </c>
      <c r="B3824" s="140" t="s">
        <v>2026</v>
      </c>
      <c r="C3824" s="141"/>
      <c r="D3824" s="142"/>
      <c r="E3824" s="143" t="str">
        <f>CONCATENATE(Tabela132[[#This Row],[TRAMITE_SETOR]],"_Atualiz")</f>
        <v xml:space="preserve"> SMIC  _Atualiz</v>
      </c>
      <c r="F3824" s="144" t="s">
        <v>1961</v>
      </c>
      <c r="H3824" s="145">
        <v>42886.749305555553</v>
      </c>
      <c r="I3824" s="145">
        <v>42893.634722222225</v>
      </c>
      <c r="J3824" s="140" t="s">
        <v>2038</v>
      </c>
      <c r="K3824" s="146">
        <f t="shared" si="202"/>
        <v>6.8854166666715173</v>
      </c>
      <c r="L3824" s="147">
        <f t="shared" si="203"/>
        <v>6.8854166666715173</v>
      </c>
      <c r="M3824" s="72">
        <f>NETWORKDAYS.INTL(DATE(YEAR(H3824),MONTH(I3824),DAY(H3824)),DATE(YEAR(I3824),MONTH(I3824),DAY(I3824)),1,[1]LISTAFERIADOS!$B$2:$B$194)</f>
        <v>-17</v>
      </c>
      <c r="N3824" s="73" t="str">
        <f>CONCATENATE(HOUR(Tabela132[[#This Row],[DATA INICIO]]),":",MINUTE(Tabela132[[#This Row],[DATA INICIO]]))</f>
        <v>17:59</v>
      </c>
    </row>
    <row r="3825" spans="1:14" ht="102" hidden="1" x14ac:dyDescent="0.25">
      <c r="A3825" s="74" t="s">
        <v>113</v>
      </c>
      <c r="B3825" s="140" t="s">
        <v>2026</v>
      </c>
      <c r="C3825" s="141"/>
      <c r="D3825" s="142"/>
      <c r="E3825" s="143" t="str">
        <f>CONCATENATE(Tabela132[[#This Row],[TRAMITE_SETOR]],"_Atualiz")</f>
        <v xml:space="preserve"> CIP  _Atualiz</v>
      </c>
      <c r="F3825" s="144" t="s">
        <v>1296</v>
      </c>
      <c r="H3825" s="145">
        <v>42893.634722222225</v>
      </c>
      <c r="I3825" s="145">
        <v>42898.788194444445</v>
      </c>
      <c r="J3825" s="140" t="s">
        <v>2039</v>
      </c>
      <c r="K3825" s="146">
        <f t="shared" si="202"/>
        <v>5.1534722222204437</v>
      </c>
      <c r="L3825" s="147">
        <f t="shared" si="203"/>
        <v>5.1534722222204437</v>
      </c>
      <c r="M3825" s="72">
        <f>NETWORKDAYS.INTL(DATE(YEAR(H3825),MONTH(I3825),DAY(H3825)),DATE(YEAR(I3825),MONTH(I3825),DAY(I3825)),1,[1]LISTAFERIADOS!$B$2:$B$194)</f>
        <v>4</v>
      </c>
      <c r="N3825" s="73" t="str">
        <f>CONCATENATE(HOUR(Tabela132[[#This Row],[DATA INICIO]]),":",MINUTE(Tabela132[[#This Row],[DATA INICIO]]))</f>
        <v>15:14</v>
      </c>
    </row>
    <row r="3826" spans="1:14" ht="51" hidden="1" x14ac:dyDescent="0.25">
      <c r="A3826" s="74" t="s">
        <v>113</v>
      </c>
      <c r="B3826" s="140" t="s">
        <v>2026</v>
      </c>
      <c r="C3826" s="141"/>
      <c r="D3826" s="142"/>
      <c r="E3826" s="143" t="str">
        <f>CONCATENATE(Tabela132[[#This Row],[TRAMITE_SETOR]],"_Atualiz")</f>
        <v>SECGS_Atualiz</v>
      </c>
      <c r="F3826" s="12" t="s">
        <v>115</v>
      </c>
      <c r="H3826" s="145">
        <v>42898.788194444445</v>
      </c>
      <c r="I3826" s="145">
        <v>42900.478472222225</v>
      </c>
      <c r="J3826" s="140" t="s">
        <v>2040</v>
      </c>
      <c r="K3826" s="146">
        <f t="shared" si="202"/>
        <v>1.6902777777795563</v>
      </c>
      <c r="L3826" s="147">
        <f t="shared" si="203"/>
        <v>1.6902777777795563</v>
      </c>
      <c r="M3826" s="72">
        <f>NETWORKDAYS.INTL(DATE(YEAR(H3826),MONTH(I3826),DAY(H3826)),DATE(YEAR(I3826),MONTH(I3826),DAY(I3826)),1,[1]LISTAFERIADOS!$B$2:$B$194)</f>
        <v>3</v>
      </c>
      <c r="N3826" s="73" t="str">
        <f>CONCATENATE(HOUR(Tabela132[[#This Row],[DATA INICIO]]),":",MINUTE(Tabela132[[#This Row],[DATA INICIO]]))</f>
        <v>18:55</v>
      </c>
    </row>
    <row r="3827" spans="1:14" ht="127.5" hidden="1" x14ac:dyDescent="0.25">
      <c r="A3827" s="74" t="s">
        <v>113</v>
      </c>
      <c r="B3827" s="140" t="s">
        <v>2026</v>
      </c>
      <c r="C3827" s="141"/>
      <c r="D3827" s="142"/>
      <c r="E3827" s="143" t="str">
        <f>CONCATENATE(Tabela132[[#This Row],[TRAMITE_SETOR]],"_Atualiz")</f>
        <v xml:space="preserve"> CIP  _Atualiz</v>
      </c>
      <c r="F3827" s="144" t="s">
        <v>1296</v>
      </c>
      <c r="H3827" s="145">
        <v>42900.478472222225</v>
      </c>
      <c r="I3827" s="145">
        <v>42900.845833333333</v>
      </c>
      <c r="J3827" s="140" t="s">
        <v>2041</v>
      </c>
      <c r="K3827" s="146">
        <f t="shared" si="202"/>
        <v>0.36736111110803904</v>
      </c>
      <c r="L3827" s="147">
        <f t="shared" si="203"/>
        <v>0.36736111110803904</v>
      </c>
      <c r="M3827" s="72">
        <f>NETWORKDAYS.INTL(DATE(YEAR(H3827),MONTH(I3827),DAY(H3827)),DATE(YEAR(I3827),MONTH(I3827),DAY(I3827)),1,[1]LISTAFERIADOS!$B$2:$B$194)</f>
        <v>1</v>
      </c>
      <c r="N3827" s="73" t="str">
        <f>CONCATENATE(HOUR(Tabela132[[#This Row],[DATA INICIO]]),":",MINUTE(Tabela132[[#This Row],[DATA INICIO]]))</f>
        <v>11:29</v>
      </c>
    </row>
    <row r="3828" spans="1:14" ht="63.75" hidden="1" x14ac:dyDescent="0.25">
      <c r="A3828" s="74" t="s">
        <v>113</v>
      </c>
      <c r="B3828" s="140" t="s">
        <v>2026</v>
      </c>
      <c r="C3828" s="141"/>
      <c r="D3828" s="142"/>
      <c r="E3828" s="143" t="str">
        <f>CONCATENATE(Tabela132[[#This Row],[TRAMITE_SETOR]],"_Atualiz")</f>
        <v xml:space="preserve"> SMIC  _Atualiz</v>
      </c>
      <c r="F3828" s="144" t="s">
        <v>1961</v>
      </c>
      <c r="H3828" s="145">
        <v>42900.845833333333</v>
      </c>
      <c r="I3828" s="145">
        <v>42906.659722222219</v>
      </c>
      <c r="J3828" s="140" t="s">
        <v>2042</v>
      </c>
      <c r="K3828" s="146">
        <f t="shared" si="202"/>
        <v>5.8138888888861402</v>
      </c>
      <c r="L3828" s="147">
        <f t="shared" si="203"/>
        <v>5.8138888888861402</v>
      </c>
      <c r="M3828" s="72">
        <f>NETWORKDAYS.INTL(DATE(YEAR(H3828),MONTH(I3828),DAY(H3828)),DATE(YEAR(I3828),MONTH(I3828),DAY(I3828)),1,[1]LISTAFERIADOS!$B$2:$B$194)</f>
        <v>4</v>
      </c>
      <c r="N3828" s="73" t="str">
        <f>CONCATENATE(HOUR(Tabela132[[#This Row],[DATA INICIO]]),":",MINUTE(Tabela132[[#This Row],[DATA INICIO]]))</f>
        <v>20:18</v>
      </c>
    </row>
    <row r="3829" spans="1:14" ht="38.25" hidden="1" x14ac:dyDescent="0.25">
      <c r="A3829" s="74" t="s">
        <v>113</v>
      </c>
      <c r="B3829" s="140" t="s">
        <v>2026</v>
      </c>
      <c r="C3829" s="141"/>
      <c r="D3829" s="142"/>
      <c r="E3829" s="143" t="str">
        <f>CONCATENATE(Tabela132[[#This Row],[TRAMITE_SETOR]],"_Atualiz")</f>
        <v xml:space="preserve"> CIP  _Atualiz</v>
      </c>
      <c r="F3829" s="144" t="s">
        <v>1296</v>
      </c>
      <c r="H3829" s="145">
        <v>42906.659722222219</v>
      </c>
      <c r="I3829" s="145">
        <v>42906.732638888891</v>
      </c>
      <c r="J3829" s="140" t="s">
        <v>499</v>
      </c>
      <c r="K3829" s="146">
        <f t="shared" si="202"/>
        <v>7.2916666671517305E-2</v>
      </c>
      <c r="L3829" s="147">
        <f t="shared" si="203"/>
        <v>7.2916666671517305E-2</v>
      </c>
      <c r="M3829" s="72">
        <f>NETWORKDAYS.INTL(DATE(YEAR(H3829),MONTH(I3829),DAY(H3829)),DATE(YEAR(I3829),MONTH(I3829),DAY(I3829)),1,[1]LISTAFERIADOS!$B$2:$B$194)</f>
        <v>1</v>
      </c>
      <c r="N3829" s="73" t="str">
        <f>CONCATENATE(HOUR(Tabela132[[#This Row],[DATA INICIO]]),":",MINUTE(Tabela132[[#This Row],[DATA INICIO]]))</f>
        <v>15:50</v>
      </c>
    </row>
    <row r="3830" spans="1:14" ht="51" hidden="1" x14ac:dyDescent="0.25">
      <c r="A3830" s="74" t="s">
        <v>113</v>
      </c>
      <c r="B3830" s="140" t="s">
        <v>2026</v>
      </c>
      <c r="C3830" s="141"/>
      <c r="D3830" s="142"/>
      <c r="E3830" s="143" t="str">
        <f>CONCATENATE(Tabela132[[#This Row],[TRAMITE_SETOR]],"_Atualiz")</f>
        <v>SECGS_Atualiz</v>
      </c>
      <c r="F3830" s="12" t="s">
        <v>115</v>
      </c>
      <c r="H3830" s="145">
        <v>42906.732638888891</v>
      </c>
      <c r="I3830" s="145">
        <v>42907.478472222225</v>
      </c>
      <c r="J3830" s="140" t="s">
        <v>2040</v>
      </c>
      <c r="K3830" s="146">
        <f t="shared" si="202"/>
        <v>0.74583333333430346</v>
      </c>
      <c r="L3830" s="147">
        <f t="shared" si="203"/>
        <v>0.74583333333430346</v>
      </c>
      <c r="M3830" s="72">
        <f>NETWORKDAYS.INTL(DATE(YEAR(H3830),MONTH(I3830),DAY(H3830)),DATE(YEAR(I3830),MONTH(I3830),DAY(I3830)),1,[1]LISTAFERIADOS!$B$2:$B$194)</f>
        <v>2</v>
      </c>
      <c r="N3830" s="73" t="str">
        <f>CONCATENATE(HOUR(Tabela132[[#This Row],[DATA INICIO]]),":",MINUTE(Tabela132[[#This Row],[DATA INICIO]]))</f>
        <v>17:35</v>
      </c>
    </row>
    <row r="3831" spans="1:14" ht="153" hidden="1" x14ac:dyDescent="0.25">
      <c r="A3831" s="74" t="s">
        <v>113</v>
      </c>
      <c r="B3831" s="140" t="s">
        <v>2026</v>
      </c>
      <c r="C3831" s="141"/>
      <c r="D3831" s="142"/>
      <c r="E3831" s="143" t="str">
        <f>CONCATENATE(Tabela132[[#This Row],[TRAMITE_SETOR]],"_Atualiz")</f>
        <v xml:space="preserve"> CLC  _Atualiz</v>
      </c>
      <c r="F3831" s="144" t="s">
        <v>1161</v>
      </c>
      <c r="H3831" s="145">
        <v>42907.478472222225</v>
      </c>
      <c r="I3831" s="145">
        <v>42913.825694444444</v>
      </c>
      <c r="J3831" s="140" t="s">
        <v>2043</v>
      </c>
      <c r="K3831" s="146">
        <f t="shared" si="202"/>
        <v>6.3472222222189885</v>
      </c>
      <c r="L3831" s="147">
        <f t="shared" si="203"/>
        <v>6.3472222222189885</v>
      </c>
      <c r="M3831" s="72">
        <f>NETWORKDAYS.INTL(DATE(YEAR(H3831),MONTH(I3831),DAY(H3831)),DATE(YEAR(I3831),MONTH(I3831),DAY(I3831)),1,[1]LISTAFERIADOS!$B$2:$B$194)</f>
        <v>5</v>
      </c>
      <c r="N3831" s="73" t="str">
        <f>CONCATENATE(HOUR(Tabela132[[#This Row],[DATA INICIO]]),":",MINUTE(Tabela132[[#This Row],[DATA INICIO]]))</f>
        <v>11:29</v>
      </c>
    </row>
    <row r="3832" spans="1:14" hidden="1" x14ac:dyDescent="0.25">
      <c r="A3832" s="74" t="s">
        <v>113</v>
      </c>
      <c r="B3832" s="140" t="s">
        <v>2026</v>
      </c>
      <c r="C3832" s="141"/>
      <c r="D3832" s="142"/>
      <c r="E3832" s="143" t="str">
        <f>CONCATENATE(Tabela132[[#This Row],[TRAMITE_SETOR]],"_Atualiz")</f>
        <v xml:space="preserve"> SC  _Atualiz</v>
      </c>
      <c r="F3832" s="144" t="s">
        <v>1162</v>
      </c>
      <c r="H3832" s="145">
        <v>42913.825694444444</v>
      </c>
      <c r="I3832" s="145">
        <v>42920.707638888889</v>
      </c>
      <c r="J3832" s="140" t="s">
        <v>232</v>
      </c>
      <c r="K3832" s="146">
        <f t="shared" si="202"/>
        <v>6.8819444444452529</v>
      </c>
      <c r="L3832" s="147">
        <f t="shared" si="203"/>
        <v>6.8819444444452529</v>
      </c>
      <c r="M3832" s="72">
        <f>NETWORKDAYS.INTL(DATE(YEAR(H3832),MONTH(I3832),DAY(H3832)),DATE(YEAR(I3832),MONTH(I3832),DAY(I3832)),1,[1]LISTAFERIADOS!$B$2:$B$194)</f>
        <v>-18</v>
      </c>
      <c r="N3832" s="73" t="str">
        <f>CONCATENATE(HOUR(Tabela132[[#This Row],[DATA INICIO]]),":",MINUTE(Tabela132[[#This Row],[DATA INICIO]]))</f>
        <v>19:49</v>
      </c>
    </row>
    <row r="3833" spans="1:14" ht="38.25" hidden="1" x14ac:dyDescent="0.25">
      <c r="A3833" s="74" t="s">
        <v>113</v>
      </c>
      <c r="B3833" s="140" t="s">
        <v>2026</v>
      </c>
      <c r="C3833" s="141"/>
      <c r="D3833" s="142"/>
      <c r="E3833" s="143" t="str">
        <f>CONCATENATE(Tabela132[[#This Row],[TRAMITE_SETOR]],"_Atualiz")</f>
        <v xml:space="preserve"> CLC  _Atualiz</v>
      </c>
      <c r="F3833" s="144" t="s">
        <v>1161</v>
      </c>
      <c r="H3833" s="145">
        <v>42920.707638888889</v>
      </c>
      <c r="I3833" s="145">
        <v>42920.77847222222</v>
      </c>
      <c r="J3833" s="140" t="s">
        <v>2044</v>
      </c>
      <c r="K3833" s="146">
        <f t="shared" si="202"/>
        <v>7.0833333331393078E-2</v>
      </c>
      <c r="L3833" s="147">
        <f t="shared" si="203"/>
        <v>7.0833333331393078E-2</v>
      </c>
      <c r="M3833" s="72">
        <f>NETWORKDAYS.INTL(DATE(YEAR(H3833),MONTH(I3833),DAY(H3833)),DATE(YEAR(I3833),MONTH(I3833),DAY(I3833)),1,[1]LISTAFERIADOS!$B$2:$B$194)</f>
        <v>1</v>
      </c>
      <c r="N3833" s="73" t="str">
        <f>CONCATENATE(HOUR(Tabela132[[#This Row],[DATA INICIO]]),":",MINUTE(Tabela132[[#This Row],[DATA INICIO]]))</f>
        <v>16:59</v>
      </c>
    </row>
    <row r="3834" spans="1:14" ht="51" hidden="1" x14ac:dyDescent="0.25">
      <c r="A3834" s="74" t="s">
        <v>113</v>
      </c>
      <c r="B3834" s="140" t="s">
        <v>2026</v>
      </c>
      <c r="C3834" s="141"/>
      <c r="D3834" s="142"/>
      <c r="E3834" s="143" t="str">
        <f>CONCATENATE(Tabela132[[#This Row],[TRAMITE_SETOR]],"_Atualiz")</f>
        <v xml:space="preserve"> SMIC  _Atualiz</v>
      </c>
      <c r="F3834" s="144" t="s">
        <v>1961</v>
      </c>
      <c r="H3834" s="145">
        <v>42920.77847222222</v>
      </c>
      <c r="I3834" s="145">
        <v>42921.658333333333</v>
      </c>
      <c r="J3834" s="140" t="s">
        <v>2045</v>
      </c>
      <c r="K3834" s="146">
        <f t="shared" ref="K3834:K3865" si="204">IF(OR(H3834="-",I3834="-"),0,I3834-H3834)</f>
        <v>0.87986111111240461</v>
      </c>
      <c r="L3834" s="147">
        <f t="shared" ref="L3834:L3865" si="205">K3834</f>
        <v>0.87986111111240461</v>
      </c>
      <c r="M3834" s="72">
        <f>NETWORKDAYS.INTL(DATE(YEAR(H3834),MONTH(I3834),DAY(H3834)),DATE(YEAR(I3834),MONTH(I3834),DAY(I3834)),1,[1]LISTAFERIADOS!$B$2:$B$194)</f>
        <v>2</v>
      </c>
      <c r="N3834" s="73" t="str">
        <f>CONCATENATE(HOUR(Tabela132[[#This Row],[DATA INICIO]]),":",MINUTE(Tabela132[[#This Row],[DATA INICIO]]))</f>
        <v>18:41</v>
      </c>
    </row>
    <row r="3835" spans="1:14" ht="51" hidden="1" x14ac:dyDescent="0.25">
      <c r="A3835" s="74" t="s">
        <v>113</v>
      </c>
      <c r="B3835" s="140" t="s">
        <v>2026</v>
      </c>
      <c r="C3835" s="141"/>
      <c r="D3835" s="142"/>
      <c r="E3835" s="143" t="str">
        <f>CONCATENATE(Tabela132[[#This Row],[TRAMITE_SETOR]],"_Atualiz")</f>
        <v xml:space="preserve"> CLC  _Atualiz</v>
      </c>
      <c r="F3835" s="144" t="s">
        <v>1161</v>
      </c>
      <c r="H3835" s="145">
        <v>42921.658333333333</v>
      </c>
      <c r="I3835" s="145">
        <v>42921.820833333331</v>
      </c>
      <c r="J3835" s="140" t="s">
        <v>1089</v>
      </c>
      <c r="K3835" s="146">
        <f t="shared" si="204"/>
        <v>0.16249999999854481</v>
      </c>
      <c r="L3835" s="147">
        <f t="shared" si="205"/>
        <v>0.16249999999854481</v>
      </c>
      <c r="M3835" s="72">
        <f>NETWORKDAYS.INTL(DATE(YEAR(H3835),MONTH(I3835),DAY(H3835)),DATE(YEAR(I3835),MONTH(I3835),DAY(I3835)),1,[1]LISTAFERIADOS!$B$2:$B$194)</f>
        <v>1</v>
      </c>
      <c r="N3835" s="73" t="str">
        <f>CONCATENATE(HOUR(Tabela132[[#This Row],[DATA INICIO]]),":",MINUTE(Tabela132[[#This Row],[DATA INICIO]]))</f>
        <v>15:48</v>
      </c>
    </row>
    <row r="3836" spans="1:14" ht="89.25" hidden="1" x14ac:dyDescent="0.25">
      <c r="A3836" s="74" t="s">
        <v>113</v>
      </c>
      <c r="B3836" s="140" t="s">
        <v>2026</v>
      </c>
      <c r="C3836" s="141"/>
      <c r="D3836" s="142"/>
      <c r="E3836" s="143" t="str">
        <f>CONCATENATE(Tabela132[[#This Row],[TRAMITE_SETOR]],"_Atualiz")</f>
        <v xml:space="preserve"> SC  _Atualiz</v>
      </c>
      <c r="F3836" s="144" t="s">
        <v>1162</v>
      </c>
      <c r="H3836" s="145">
        <v>42921.820833333331</v>
      </c>
      <c r="I3836" s="145">
        <v>42936.593055555553</v>
      </c>
      <c r="J3836" s="140" t="s">
        <v>2046</v>
      </c>
      <c r="K3836" s="146">
        <f t="shared" si="204"/>
        <v>14.772222222221899</v>
      </c>
      <c r="L3836" s="147">
        <f t="shared" si="205"/>
        <v>14.772222222221899</v>
      </c>
      <c r="M3836" s="72">
        <f>NETWORKDAYS.INTL(DATE(YEAR(H3836),MONTH(I3836),DAY(H3836)),DATE(YEAR(I3836),MONTH(I3836),DAY(I3836)),1,[1]LISTAFERIADOS!$B$2:$B$194)</f>
        <v>12</v>
      </c>
      <c r="N3836" s="73" t="str">
        <f>CONCATENATE(HOUR(Tabela132[[#This Row],[DATA INICIO]]),":",MINUTE(Tabela132[[#This Row],[DATA INICIO]]))</f>
        <v>19:42</v>
      </c>
    </row>
    <row r="3837" spans="1:14" ht="38.25" hidden="1" x14ac:dyDescent="0.25">
      <c r="A3837" s="74" t="s">
        <v>113</v>
      </c>
      <c r="B3837" s="140" t="s">
        <v>2026</v>
      </c>
      <c r="C3837" s="141"/>
      <c r="D3837" s="142"/>
      <c r="E3837" s="143" t="str">
        <f>CONCATENATE(Tabela132[[#This Row],[TRAMITE_SETOR]],"_Atualiz")</f>
        <v xml:space="preserve"> CLC  _Atualiz</v>
      </c>
      <c r="F3837" s="144" t="s">
        <v>1161</v>
      </c>
      <c r="H3837" s="145">
        <v>42936.593055555553</v>
      </c>
      <c r="I3837" s="145">
        <v>42936.631249999999</v>
      </c>
      <c r="J3837" s="140" t="s">
        <v>546</v>
      </c>
      <c r="K3837" s="146">
        <f t="shared" si="204"/>
        <v>3.8194444445252884E-2</v>
      </c>
      <c r="L3837" s="147">
        <f t="shared" si="205"/>
        <v>3.8194444445252884E-2</v>
      </c>
      <c r="M3837" s="72">
        <f>NETWORKDAYS.INTL(DATE(YEAR(H3837),MONTH(I3837),DAY(H3837)),DATE(YEAR(I3837),MONTH(I3837),DAY(I3837)),1,[1]LISTAFERIADOS!$B$2:$B$194)</f>
        <v>1</v>
      </c>
      <c r="N3837" s="73" t="str">
        <f>CONCATENATE(HOUR(Tabela132[[#This Row],[DATA INICIO]]),":",MINUTE(Tabela132[[#This Row],[DATA INICIO]]))</f>
        <v>14:14</v>
      </c>
    </row>
    <row r="3838" spans="1:14" ht="38.25" hidden="1" x14ac:dyDescent="0.25">
      <c r="A3838" s="74" t="s">
        <v>113</v>
      </c>
      <c r="B3838" s="140" t="s">
        <v>2026</v>
      </c>
      <c r="C3838" s="141"/>
      <c r="D3838" s="142"/>
      <c r="E3838" s="143" t="str">
        <f>CONCATENATE(Tabela132[[#This Row],[TRAMITE_SETOR]],"_Atualiz")</f>
        <v>SECGS_Atualiz</v>
      </c>
      <c r="F3838" s="12" t="s">
        <v>115</v>
      </c>
      <c r="H3838" s="145">
        <v>42936.631249999999</v>
      </c>
      <c r="I3838" s="145">
        <v>42936.825694444444</v>
      </c>
      <c r="J3838" s="140" t="s">
        <v>2047</v>
      </c>
      <c r="K3838" s="146">
        <f t="shared" si="204"/>
        <v>0.19444444444525288</v>
      </c>
      <c r="L3838" s="147">
        <f t="shared" si="205"/>
        <v>0.19444444444525288</v>
      </c>
      <c r="M3838" s="72">
        <f>NETWORKDAYS.INTL(DATE(YEAR(H3838),MONTH(I3838),DAY(H3838)),DATE(YEAR(I3838),MONTH(I3838),DAY(I3838)),1,[1]LISTAFERIADOS!$B$2:$B$194)</f>
        <v>1</v>
      </c>
      <c r="N3838" s="73" t="str">
        <f>CONCATENATE(HOUR(Tabela132[[#This Row],[DATA INICIO]]),":",MINUTE(Tabela132[[#This Row],[DATA INICIO]]))</f>
        <v>15:9</v>
      </c>
    </row>
    <row r="3839" spans="1:14" ht="25.5" hidden="1" x14ac:dyDescent="0.25">
      <c r="A3839" s="74" t="s">
        <v>113</v>
      </c>
      <c r="B3839" s="140" t="s">
        <v>2026</v>
      </c>
      <c r="C3839" s="141"/>
      <c r="D3839" s="142"/>
      <c r="E3839" s="143" t="str">
        <f>CONCATENATE(Tabela132[[#This Row],[TRAMITE_SETOR]],"_Atualiz")</f>
        <v xml:space="preserve"> CLC  _Atualiz</v>
      </c>
      <c r="F3839" s="144" t="s">
        <v>1161</v>
      </c>
      <c r="H3839" s="145">
        <v>42936.825694444444</v>
      </c>
      <c r="I3839" s="145">
        <v>42937.628472222219</v>
      </c>
      <c r="J3839" s="140" t="s">
        <v>2048</v>
      </c>
      <c r="K3839" s="146">
        <f t="shared" si="204"/>
        <v>0.80277777777519077</v>
      </c>
      <c r="L3839" s="147">
        <f t="shared" si="205"/>
        <v>0.80277777777519077</v>
      </c>
      <c r="M3839" s="72">
        <f>NETWORKDAYS.INTL(DATE(YEAR(H3839),MONTH(I3839),DAY(H3839)),DATE(YEAR(I3839),MONTH(I3839),DAY(I3839)),1,[1]LISTAFERIADOS!$B$2:$B$194)</f>
        <v>2</v>
      </c>
      <c r="N3839" s="73" t="str">
        <f>CONCATENATE(HOUR(Tabela132[[#This Row],[DATA INICIO]]),":",MINUTE(Tabela132[[#This Row],[DATA INICIO]]))</f>
        <v>19:49</v>
      </c>
    </row>
    <row r="3840" spans="1:14" hidden="1" x14ac:dyDescent="0.25">
      <c r="A3840" s="74" t="s">
        <v>113</v>
      </c>
      <c r="B3840" s="140" t="s">
        <v>2026</v>
      </c>
      <c r="C3840" s="141"/>
      <c r="D3840" s="142"/>
      <c r="E3840" s="143" t="str">
        <f>CONCATENATE(Tabela132[[#This Row],[TRAMITE_SETOR]],"_Atualiz")</f>
        <v xml:space="preserve"> SMIC  _Atualiz</v>
      </c>
      <c r="F3840" s="144" t="s">
        <v>1961</v>
      </c>
      <c r="H3840" s="145">
        <v>42937.628472222219</v>
      </c>
      <c r="I3840" s="145">
        <v>42937.656944444447</v>
      </c>
      <c r="J3840" s="140" t="s">
        <v>2049</v>
      </c>
      <c r="K3840" s="146">
        <f t="shared" si="204"/>
        <v>2.8472222227719612E-2</v>
      </c>
      <c r="L3840" s="147">
        <f t="shared" si="205"/>
        <v>2.8472222227719612E-2</v>
      </c>
      <c r="M3840" s="72">
        <f>NETWORKDAYS.INTL(DATE(YEAR(H3840),MONTH(I3840),DAY(H3840)),DATE(YEAR(I3840),MONTH(I3840),DAY(I3840)),1,[1]LISTAFERIADOS!$B$2:$B$194)</f>
        <v>1</v>
      </c>
      <c r="N3840" s="73" t="str">
        <f>CONCATENATE(HOUR(Tabela132[[#This Row],[DATA INICIO]]),":",MINUTE(Tabela132[[#This Row],[DATA INICIO]]))</f>
        <v>15:5</v>
      </c>
    </row>
    <row r="3841" spans="1:14" ht="63.75" hidden="1" x14ac:dyDescent="0.25">
      <c r="A3841" s="74" t="s">
        <v>113</v>
      </c>
      <c r="B3841" s="140" t="s">
        <v>2026</v>
      </c>
      <c r="C3841" s="141"/>
      <c r="D3841" s="142"/>
      <c r="E3841" s="143" t="str">
        <f>CONCATENATE(Tabela132[[#This Row],[TRAMITE_SETOR]],"_Atualiz")</f>
        <v xml:space="preserve"> CLC  _Atualiz</v>
      </c>
      <c r="F3841" s="144" t="s">
        <v>1161</v>
      </c>
      <c r="H3841" s="145">
        <v>42937.656944444447</v>
      </c>
      <c r="I3841" s="145">
        <v>42937.791666666664</v>
      </c>
      <c r="J3841" s="140" t="s">
        <v>609</v>
      </c>
      <c r="K3841" s="146">
        <f t="shared" si="204"/>
        <v>0.13472222221753327</v>
      </c>
      <c r="L3841" s="147">
        <f t="shared" si="205"/>
        <v>0.13472222221753327</v>
      </c>
      <c r="M3841" s="72">
        <f>NETWORKDAYS.INTL(DATE(YEAR(H3841),MONTH(I3841),DAY(H3841)),DATE(YEAR(I3841),MONTH(I3841),DAY(I3841)),1,[1]LISTAFERIADOS!$B$2:$B$194)</f>
        <v>1</v>
      </c>
      <c r="N3841" s="73" t="str">
        <f>CONCATENATE(HOUR(Tabela132[[#This Row],[DATA INICIO]]),":",MINUTE(Tabela132[[#This Row],[DATA INICIO]]))</f>
        <v>15:46</v>
      </c>
    </row>
    <row r="3842" spans="1:14" ht="76.5" hidden="1" x14ac:dyDescent="0.25">
      <c r="A3842" s="74" t="s">
        <v>113</v>
      </c>
      <c r="B3842" s="140" t="s">
        <v>2026</v>
      </c>
      <c r="C3842" s="141"/>
      <c r="D3842" s="142"/>
      <c r="E3842" s="143" t="str">
        <f>CONCATENATE(Tabela132[[#This Row],[TRAMITE_SETOR]],"_Atualiz")</f>
        <v xml:space="preserve"> SPO  _Atualiz</v>
      </c>
      <c r="F3842" s="144" t="s">
        <v>1157</v>
      </c>
      <c r="H3842" s="145">
        <v>42937.791666666664</v>
      </c>
      <c r="I3842" s="145">
        <v>42940.728472222225</v>
      </c>
      <c r="J3842" s="140" t="s">
        <v>359</v>
      </c>
      <c r="K3842" s="146">
        <f t="shared" si="204"/>
        <v>2.9368055555605679</v>
      </c>
      <c r="L3842" s="147">
        <f t="shared" si="205"/>
        <v>2.9368055555605679</v>
      </c>
      <c r="M3842" s="72">
        <f>NETWORKDAYS.INTL(DATE(YEAR(H3842),MONTH(I3842),DAY(H3842)),DATE(YEAR(I3842),MONTH(I3842),DAY(I3842)),1,[1]LISTAFERIADOS!$B$2:$B$194)</f>
        <v>2</v>
      </c>
      <c r="N3842" s="73" t="str">
        <f>CONCATENATE(HOUR(Tabela132[[#This Row],[DATA INICIO]]),":",MINUTE(Tabela132[[#This Row],[DATA INICIO]]))</f>
        <v>19:0</v>
      </c>
    </row>
    <row r="3843" spans="1:14" ht="25.5" hidden="1" x14ac:dyDescent="0.25">
      <c r="A3843" s="74" t="s">
        <v>113</v>
      </c>
      <c r="B3843" s="140" t="s">
        <v>2026</v>
      </c>
      <c r="C3843" s="141"/>
      <c r="D3843" s="142"/>
      <c r="E3843" s="143" t="str">
        <f>CONCATENATE(Tabela132[[#This Row],[TRAMITE_SETOR]],"_Atualiz")</f>
        <v xml:space="preserve"> COC  _Atualiz</v>
      </c>
      <c r="F3843" s="144" t="s">
        <v>1167</v>
      </c>
      <c r="H3843" s="145">
        <v>42940.728472222225</v>
      </c>
      <c r="I3843" s="145">
        <v>42940.738888888889</v>
      </c>
      <c r="J3843" s="140" t="s">
        <v>59</v>
      </c>
      <c r="K3843" s="146">
        <f t="shared" si="204"/>
        <v>1.0416666664241347E-2</v>
      </c>
      <c r="L3843" s="147">
        <f t="shared" si="205"/>
        <v>1.0416666664241347E-2</v>
      </c>
      <c r="M3843" s="72">
        <f>NETWORKDAYS.INTL(DATE(YEAR(H3843),MONTH(I3843),DAY(H3843)),DATE(YEAR(I3843),MONTH(I3843),DAY(I3843)),1,[1]LISTAFERIADOS!$B$2:$B$194)</f>
        <v>1</v>
      </c>
      <c r="N3843" s="73" t="str">
        <f>CONCATENATE(HOUR(Tabela132[[#This Row],[DATA INICIO]]),":",MINUTE(Tabela132[[#This Row],[DATA INICIO]]))</f>
        <v>17:29</v>
      </c>
    </row>
    <row r="3844" spans="1:14" ht="51" hidden="1" x14ac:dyDescent="0.25">
      <c r="A3844" s="74" t="s">
        <v>113</v>
      </c>
      <c r="B3844" s="140" t="s">
        <v>2026</v>
      </c>
      <c r="C3844" s="141"/>
      <c r="D3844" s="142"/>
      <c r="E3844" s="143" t="str">
        <f>CONCATENATE(Tabela132[[#This Row],[TRAMITE_SETOR]],"_Atualiz")</f>
        <v xml:space="preserve"> SMIC  _Atualiz</v>
      </c>
      <c r="F3844" s="144" t="s">
        <v>1961</v>
      </c>
      <c r="H3844" s="145">
        <v>42940.738888888889</v>
      </c>
      <c r="I3844" s="145">
        <v>42940.800694444442</v>
      </c>
      <c r="J3844" s="140" t="s">
        <v>1861</v>
      </c>
      <c r="K3844" s="146">
        <f t="shared" si="204"/>
        <v>6.1805555553291924E-2</v>
      </c>
      <c r="L3844" s="147">
        <f t="shared" si="205"/>
        <v>6.1805555553291924E-2</v>
      </c>
      <c r="M3844" s="72">
        <f>NETWORKDAYS.INTL(DATE(YEAR(H3844),MONTH(I3844),DAY(H3844)),DATE(YEAR(I3844),MONTH(I3844),DAY(I3844)),1,[1]LISTAFERIADOS!$B$2:$B$194)</f>
        <v>1</v>
      </c>
      <c r="N3844" s="73" t="str">
        <f>CONCATENATE(HOUR(Tabela132[[#This Row],[DATA INICIO]]),":",MINUTE(Tabela132[[#This Row],[DATA INICIO]]))</f>
        <v>17:44</v>
      </c>
    </row>
    <row r="3845" spans="1:14" ht="51" hidden="1" x14ac:dyDescent="0.25">
      <c r="A3845" s="74" t="s">
        <v>113</v>
      </c>
      <c r="B3845" s="140" t="s">
        <v>2026</v>
      </c>
      <c r="C3845" s="141"/>
      <c r="D3845" s="142"/>
      <c r="E3845" s="143" t="str">
        <f>CONCATENATE(Tabela132[[#This Row],[TRAMITE_SETOR]],"_Atualiz")</f>
        <v xml:space="preserve"> COC  _Atualiz</v>
      </c>
      <c r="F3845" s="144" t="s">
        <v>1167</v>
      </c>
      <c r="H3845" s="145">
        <v>42940.800694444442</v>
      </c>
      <c r="I3845" s="145">
        <v>42941.54583333333</v>
      </c>
      <c r="J3845" s="140" t="s">
        <v>2050</v>
      </c>
      <c r="K3845" s="146">
        <f t="shared" si="204"/>
        <v>0.74513888888759539</v>
      </c>
      <c r="L3845" s="147">
        <f t="shared" si="205"/>
        <v>0.74513888888759539</v>
      </c>
      <c r="M3845" s="72">
        <f>NETWORKDAYS.INTL(DATE(YEAR(H3845),MONTH(I3845),DAY(H3845)),DATE(YEAR(I3845),MONTH(I3845),DAY(I3845)),1,[1]LISTAFERIADOS!$B$2:$B$194)</f>
        <v>2</v>
      </c>
      <c r="N3845" s="73" t="str">
        <f>CONCATENATE(HOUR(Tabela132[[#This Row],[DATA INICIO]]),":",MINUTE(Tabela132[[#This Row],[DATA INICIO]]))</f>
        <v>19:13</v>
      </c>
    </row>
    <row r="3846" spans="1:14" ht="38.25" hidden="1" x14ac:dyDescent="0.25">
      <c r="A3846" s="74" t="s">
        <v>113</v>
      </c>
      <c r="B3846" s="140" t="s">
        <v>2026</v>
      </c>
      <c r="C3846" s="141"/>
      <c r="D3846" s="142"/>
      <c r="E3846" s="143" t="str">
        <f>CONCATENATE(Tabela132[[#This Row],[TRAMITE_SETOR]],"_Atualiz")</f>
        <v xml:space="preserve"> SPO  _Atualiz</v>
      </c>
      <c r="F3846" s="144" t="s">
        <v>1157</v>
      </c>
      <c r="H3846" s="145">
        <v>42941.54583333333</v>
      </c>
      <c r="I3846" s="145">
        <v>42941.672222222223</v>
      </c>
      <c r="J3846" s="140" t="s">
        <v>2051</v>
      </c>
      <c r="K3846" s="146">
        <f t="shared" si="204"/>
        <v>0.12638888889341615</v>
      </c>
      <c r="L3846" s="147">
        <f t="shared" si="205"/>
        <v>0.12638888889341615</v>
      </c>
      <c r="M3846" s="72">
        <f>NETWORKDAYS.INTL(DATE(YEAR(H3846),MONTH(I3846),DAY(H3846)),DATE(YEAR(I3846),MONTH(I3846),DAY(I3846)),1,[1]LISTAFERIADOS!$B$2:$B$194)</f>
        <v>1</v>
      </c>
      <c r="N3846" s="73" t="str">
        <f>CONCATENATE(HOUR(Tabela132[[#This Row],[DATA INICIO]]),":",MINUTE(Tabela132[[#This Row],[DATA INICIO]]))</f>
        <v>13:6</v>
      </c>
    </row>
    <row r="3847" spans="1:14" ht="25.5" hidden="1" x14ac:dyDescent="0.25">
      <c r="A3847" s="74" t="s">
        <v>113</v>
      </c>
      <c r="B3847" s="140" t="s">
        <v>2026</v>
      </c>
      <c r="C3847" s="141"/>
      <c r="D3847" s="142"/>
      <c r="E3847" s="143" t="str">
        <f>CONCATENATE(Tabela132[[#This Row],[TRAMITE_SETOR]],"_Atualiz")</f>
        <v xml:space="preserve"> COC  _Atualiz</v>
      </c>
      <c r="F3847" s="144" t="s">
        <v>1167</v>
      </c>
      <c r="H3847" s="145">
        <v>42941.672222222223</v>
      </c>
      <c r="I3847" s="145">
        <v>42941.716666666667</v>
      </c>
      <c r="J3847" s="140" t="s">
        <v>59</v>
      </c>
      <c r="K3847" s="146">
        <f t="shared" si="204"/>
        <v>4.4444444443797693E-2</v>
      </c>
      <c r="L3847" s="147">
        <f t="shared" si="205"/>
        <v>4.4444444443797693E-2</v>
      </c>
      <c r="M3847" s="72">
        <f>NETWORKDAYS.INTL(DATE(YEAR(H3847),MONTH(I3847),DAY(H3847)),DATE(YEAR(I3847),MONTH(I3847),DAY(I3847)),1,[1]LISTAFERIADOS!$B$2:$B$194)</f>
        <v>1</v>
      </c>
      <c r="N3847" s="73" t="str">
        <f>CONCATENATE(HOUR(Tabela132[[#This Row],[DATA INICIO]]),":",MINUTE(Tabela132[[#This Row],[DATA INICIO]]))</f>
        <v>16:8</v>
      </c>
    </row>
    <row r="3848" spans="1:14" ht="51" hidden="1" x14ac:dyDescent="0.25">
      <c r="A3848" s="74" t="s">
        <v>113</v>
      </c>
      <c r="B3848" s="140" t="s">
        <v>2026</v>
      </c>
      <c r="C3848" s="141"/>
      <c r="D3848" s="142"/>
      <c r="E3848" s="143" t="str">
        <f>CONCATENATE(Tabela132[[#This Row],[TRAMITE_SETOR]],"_Atualiz")</f>
        <v xml:space="preserve"> SECOFC  _Atualiz</v>
      </c>
      <c r="F3848" s="144" t="s">
        <v>1159</v>
      </c>
      <c r="H3848" s="145">
        <v>42941.716666666667</v>
      </c>
      <c r="I3848" s="145">
        <v>42941.806250000001</v>
      </c>
      <c r="J3848" s="140" t="s">
        <v>46</v>
      </c>
      <c r="K3848" s="146">
        <f t="shared" si="204"/>
        <v>8.9583333334303461E-2</v>
      </c>
      <c r="L3848" s="147">
        <f t="shared" si="205"/>
        <v>8.9583333334303461E-2</v>
      </c>
      <c r="M3848" s="72">
        <f>NETWORKDAYS.INTL(DATE(YEAR(H3848),MONTH(I3848),DAY(H3848)),DATE(YEAR(I3848),MONTH(I3848),DAY(I3848)),1,[1]LISTAFERIADOS!$B$2:$B$194)</f>
        <v>1</v>
      </c>
      <c r="N3848" s="73" t="str">
        <f>CONCATENATE(HOUR(Tabela132[[#This Row],[DATA INICIO]]),":",MINUTE(Tabela132[[#This Row],[DATA INICIO]]))</f>
        <v>17:12</v>
      </c>
    </row>
    <row r="3849" spans="1:14" ht="25.5" hidden="1" x14ac:dyDescent="0.25">
      <c r="A3849" s="74" t="s">
        <v>113</v>
      </c>
      <c r="B3849" s="140" t="s">
        <v>2026</v>
      </c>
      <c r="C3849" s="141"/>
      <c r="D3849" s="142"/>
      <c r="E3849" s="143" t="str">
        <f>CONCATENATE(Tabela132[[#This Row],[TRAMITE_SETOR]],"_Atualiz")</f>
        <v xml:space="preserve"> SECGA  _Atualiz</v>
      </c>
      <c r="F3849" s="144" t="s">
        <v>1156</v>
      </c>
      <c r="H3849" s="145">
        <v>42941.806250000001</v>
      </c>
      <c r="I3849" s="145">
        <v>42942.730555555558</v>
      </c>
      <c r="J3849" s="140" t="s">
        <v>49</v>
      </c>
      <c r="K3849" s="146">
        <f t="shared" si="204"/>
        <v>0.92430555555620231</v>
      </c>
      <c r="L3849" s="147">
        <f t="shared" si="205"/>
        <v>0.92430555555620231</v>
      </c>
      <c r="M3849" s="72">
        <f>NETWORKDAYS.INTL(DATE(YEAR(H3849),MONTH(I3849),DAY(H3849)),DATE(YEAR(I3849),MONTH(I3849),DAY(I3849)),1,[1]LISTAFERIADOS!$B$2:$B$194)</f>
        <v>2</v>
      </c>
      <c r="N3849" s="73" t="str">
        <f>CONCATENATE(HOUR(Tabela132[[#This Row],[DATA INICIO]]),":",MINUTE(Tabela132[[#This Row],[DATA INICIO]]))</f>
        <v>19:21</v>
      </c>
    </row>
    <row r="3850" spans="1:14" ht="38.25" hidden="1" x14ac:dyDescent="0.25">
      <c r="A3850" s="74" t="s">
        <v>113</v>
      </c>
      <c r="B3850" s="140" t="s">
        <v>2026</v>
      </c>
      <c r="C3850" s="141"/>
      <c r="D3850" s="142"/>
      <c r="E3850" s="143" t="str">
        <f>CONCATENATE(Tabela132[[#This Row],[TRAMITE_SETOR]],"_Atualiz")</f>
        <v xml:space="preserve"> CLC  _Atualiz</v>
      </c>
      <c r="F3850" s="144" t="s">
        <v>1161</v>
      </c>
      <c r="H3850" s="145">
        <v>42942.730555555558</v>
      </c>
      <c r="I3850" s="145">
        <v>42942.793055555558</v>
      </c>
      <c r="J3850" s="140" t="s">
        <v>2052</v>
      </c>
      <c r="K3850" s="146">
        <f t="shared" si="204"/>
        <v>6.25E-2</v>
      </c>
      <c r="L3850" s="147">
        <f t="shared" si="205"/>
        <v>6.25E-2</v>
      </c>
      <c r="M3850" s="72">
        <f>NETWORKDAYS.INTL(DATE(YEAR(H3850),MONTH(I3850),DAY(H3850)),DATE(YEAR(I3850),MONTH(I3850),DAY(I3850)),1,[1]LISTAFERIADOS!$B$2:$B$194)</f>
        <v>1</v>
      </c>
      <c r="N3850" s="73" t="str">
        <f>CONCATENATE(HOUR(Tabela132[[#This Row],[DATA INICIO]]),":",MINUTE(Tabela132[[#This Row],[DATA INICIO]]))</f>
        <v>17:32</v>
      </c>
    </row>
    <row r="3851" spans="1:14" ht="38.25" hidden="1" x14ac:dyDescent="0.25">
      <c r="A3851" s="74" t="s">
        <v>113</v>
      </c>
      <c r="B3851" s="140" t="s">
        <v>2026</v>
      </c>
      <c r="C3851" s="141"/>
      <c r="D3851" s="142"/>
      <c r="E3851" s="143" t="str">
        <f>CONCATENATE(Tabela132[[#This Row],[TRAMITE_SETOR]],"_Atualiz")</f>
        <v xml:space="preserve"> SMIC  _Atualiz</v>
      </c>
      <c r="F3851" s="144" t="s">
        <v>1961</v>
      </c>
      <c r="H3851" s="145">
        <v>42942.793055555558</v>
      </c>
      <c r="I3851" s="145">
        <v>42942.82708333333</v>
      </c>
      <c r="J3851" s="140" t="s">
        <v>2053</v>
      </c>
      <c r="K3851" s="146">
        <f t="shared" si="204"/>
        <v>3.4027777772280388E-2</v>
      </c>
      <c r="L3851" s="147">
        <f t="shared" si="205"/>
        <v>3.4027777772280388E-2</v>
      </c>
      <c r="M3851" s="72">
        <f>NETWORKDAYS.INTL(DATE(YEAR(H3851),MONTH(I3851),DAY(H3851)),DATE(YEAR(I3851),MONTH(I3851),DAY(I3851)),1,[1]LISTAFERIADOS!$B$2:$B$194)</f>
        <v>1</v>
      </c>
      <c r="N3851" s="73" t="str">
        <f>CONCATENATE(HOUR(Tabela132[[#This Row],[DATA INICIO]]),":",MINUTE(Tabela132[[#This Row],[DATA INICIO]]))</f>
        <v>19:2</v>
      </c>
    </row>
    <row r="3852" spans="1:14" ht="38.25" hidden="1" x14ac:dyDescent="0.25">
      <c r="A3852" s="74" t="s">
        <v>113</v>
      </c>
      <c r="B3852" s="140" t="s">
        <v>2026</v>
      </c>
      <c r="C3852" s="141"/>
      <c r="D3852" s="142"/>
      <c r="E3852" s="143" t="str">
        <f>CONCATENATE(Tabela132[[#This Row],[TRAMITE_SETOR]],"_Atualiz")</f>
        <v xml:space="preserve"> CIP  _Atualiz</v>
      </c>
      <c r="F3852" s="144" t="s">
        <v>1296</v>
      </c>
      <c r="H3852" s="145">
        <v>42942.82708333333</v>
      </c>
      <c r="I3852" s="145">
        <v>42943.767361111109</v>
      </c>
      <c r="J3852" s="140" t="s">
        <v>2054</v>
      </c>
      <c r="K3852" s="146">
        <f t="shared" si="204"/>
        <v>0.94027777777955635</v>
      </c>
      <c r="L3852" s="147">
        <f t="shared" si="205"/>
        <v>0.94027777777955635</v>
      </c>
      <c r="M3852" s="72">
        <f>NETWORKDAYS.INTL(DATE(YEAR(H3852),MONTH(I3852),DAY(H3852)),DATE(YEAR(I3852),MONTH(I3852),DAY(I3852)),1,[1]LISTAFERIADOS!$B$2:$B$194)</f>
        <v>2</v>
      </c>
      <c r="N3852" s="73" t="str">
        <f>CONCATENATE(HOUR(Tabela132[[#This Row],[DATA INICIO]]),":",MINUTE(Tabela132[[#This Row],[DATA INICIO]]))</f>
        <v>19:51</v>
      </c>
    </row>
    <row r="3853" spans="1:14" ht="51" hidden="1" x14ac:dyDescent="0.25">
      <c r="A3853" s="74" t="s">
        <v>113</v>
      </c>
      <c r="B3853" s="140" t="s">
        <v>2026</v>
      </c>
      <c r="C3853" s="141"/>
      <c r="D3853" s="142"/>
      <c r="E3853" s="143" t="str">
        <f>CONCATENATE(Tabela132[[#This Row],[TRAMITE_SETOR]],"_Atualiz")</f>
        <v xml:space="preserve"> CLC  _Atualiz</v>
      </c>
      <c r="F3853" s="144" t="s">
        <v>1161</v>
      </c>
      <c r="H3853" s="145">
        <v>42943.767361111109</v>
      </c>
      <c r="I3853" s="145">
        <v>42943.806250000001</v>
      </c>
      <c r="J3853" s="140" t="s">
        <v>2055</v>
      </c>
      <c r="K3853" s="146">
        <f t="shared" si="204"/>
        <v>3.888888889196096E-2</v>
      </c>
      <c r="L3853" s="147">
        <f t="shared" si="205"/>
        <v>3.888888889196096E-2</v>
      </c>
      <c r="M3853" s="72">
        <f>NETWORKDAYS.INTL(DATE(YEAR(H3853),MONTH(I3853),DAY(H3853)),DATE(YEAR(I3853),MONTH(I3853),DAY(I3853)),1,[1]LISTAFERIADOS!$B$2:$B$194)</f>
        <v>1</v>
      </c>
      <c r="N3853" s="73" t="str">
        <f>CONCATENATE(HOUR(Tabela132[[#This Row],[DATA INICIO]]),":",MINUTE(Tabela132[[#This Row],[DATA INICIO]]))</f>
        <v>18:25</v>
      </c>
    </row>
    <row r="3854" spans="1:14" ht="63.75" hidden="1" x14ac:dyDescent="0.25">
      <c r="A3854" s="74" t="s">
        <v>113</v>
      </c>
      <c r="B3854" s="140" t="s">
        <v>2026</v>
      </c>
      <c r="C3854" s="141"/>
      <c r="D3854" s="142"/>
      <c r="E3854" s="143" t="str">
        <f>CONCATENATE(Tabela132[[#This Row],[TRAMITE_SETOR]],"_Atualiz")</f>
        <v xml:space="preserve"> SC  _Atualiz</v>
      </c>
      <c r="F3854" s="144" t="s">
        <v>1162</v>
      </c>
      <c r="H3854" s="145">
        <v>42943.806250000001</v>
      </c>
      <c r="I3854" s="145">
        <v>42944.625694444447</v>
      </c>
      <c r="J3854" s="140" t="s">
        <v>235</v>
      </c>
      <c r="K3854" s="146">
        <f t="shared" si="204"/>
        <v>0.81944444444525288</v>
      </c>
      <c r="L3854" s="147">
        <f t="shared" si="205"/>
        <v>0.81944444444525288</v>
      </c>
      <c r="M3854" s="72">
        <f>NETWORKDAYS.INTL(DATE(YEAR(H3854),MONTH(I3854),DAY(H3854)),DATE(YEAR(I3854),MONTH(I3854),DAY(I3854)),1,[1]LISTAFERIADOS!$B$2:$B$194)</f>
        <v>2</v>
      </c>
      <c r="N3854" s="73" t="str">
        <f>CONCATENATE(HOUR(Tabela132[[#This Row],[DATA INICIO]]),":",MINUTE(Tabela132[[#This Row],[DATA INICIO]]))</f>
        <v>19:21</v>
      </c>
    </row>
    <row r="3855" spans="1:14" ht="38.25" hidden="1" x14ac:dyDescent="0.25">
      <c r="A3855" s="74" t="s">
        <v>113</v>
      </c>
      <c r="B3855" s="140" t="s">
        <v>2026</v>
      </c>
      <c r="C3855" s="141"/>
      <c r="D3855" s="142"/>
      <c r="E3855" s="143" t="str">
        <f>CONCATENATE(Tabela132[[#This Row],[TRAMITE_SETOR]],"_Atualiz")</f>
        <v xml:space="preserve"> CLC  _Atualiz</v>
      </c>
      <c r="F3855" s="144" t="s">
        <v>1161</v>
      </c>
      <c r="H3855" s="145">
        <v>42944.625694444447</v>
      </c>
      <c r="I3855" s="145">
        <v>42947.571527777778</v>
      </c>
      <c r="J3855" s="140" t="s">
        <v>2020</v>
      </c>
      <c r="K3855" s="146">
        <f t="shared" si="204"/>
        <v>2.9458333333313931</v>
      </c>
      <c r="L3855" s="147">
        <f t="shared" si="205"/>
        <v>2.9458333333313931</v>
      </c>
      <c r="M3855" s="72">
        <f>NETWORKDAYS.INTL(DATE(YEAR(H3855),MONTH(I3855),DAY(H3855)),DATE(YEAR(I3855),MONTH(I3855),DAY(I3855)),1,[1]LISTAFERIADOS!$B$2:$B$194)</f>
        <v>2</v>
      </c>
      <c r="N3855" s="73" t="str">
        <f>CONCATENATE(HOUR(Tabela132[[#This Row],[DATA INICIO]]),":",MINUTE(Tabela132[[#This Row],[DATA INICIO]]))</f>
        <v>15:1</v>
      </c>
    </row>
    <row r="3856" spans="1:14" ht="38.25" hidden="1" x14ac:dyDescent="0.25">
      <c r="A3856" s="74" t="s">
        <v>113</v>
      </c>
      <c r="B3856" s="140" t="s">
        <v>2026</v>
      </c>
      <c r="C3856" s="141"/>
      <c r="D3856" s="142"/>
      <c r="E3856" s="143" t="str">
        <f>CONCATENATE(Tabela132[[#This Row],[TRAMITE_SETOR]],"_Atualiz")</f>
        <v xml:space="preserve"> SC  _Atualiz</v>
      </c>
      <c r="F3856" s="144" t="s">
        <v>1162</v>
      </c>
      <c r="H3856" s="145">
        <v>42947.571527777778</v>
      </c>
      <c r="I3856" s="145">
        <v>42947.609722222223</v>
      </c>
      <c r="J3856" s="140" t="s">
        <v>2056</v>
      </c>
      <c r="K3856" s="146">
        <f t="shared" si="204"/>
        <v>3.8194444445252884E-2</v>
      </c>
      <c r="L3856" s="147">
        <f t="shared" si="205"/>
        <v>3.8194444445252884E-2</v>
      </c>
      <c r="M3856" s="72">
        <f>NETWORKDAYS.INTL(DATE(YEAR(H3856),MONTH(I3856),DAY(H3856)),DATE(YEAR(I3856),MONTH(I3856),DAY(I3856)),1,[1]LISTAFERIADOS!$B$2:$B$194)</f>
        <v>1</v>
      </c>
      <c r="N3856" s="73" t="str">
        <f>CONCATENATE(HOUR(Tabela132[[#This Row],[DATA INICIO]]),":",MINUTE(Tabela132[[#This Row],[DATA INICIO]]))</f>
        <v>13:43</v>
      </c>
    </row>
    <row r="3857" spans="1:14" ht="38.25" hidden="1" x14ac:dyDescent="0.25">
      <c r="A3857" s="74" t="s">
        <v>113</v>
      </c>
      <c r="B3857" s="140" t="s">
        <v>2026</v>
      </c>
      <c r="C3857" s="141"/>
      <c r="D3857" s="142"/>
      <c r="E3857" s="143" t="str">
        <f>CONCATENATE(Tabela132[[#This Row],[TRAMITE_SETOR]],"_Atualiz")</f>
        <v xml:space="preserve"> CLC  _Atualiz</v>
      </c>
      <c r="F3857" s="144" t="s">
        <v>1161</v>
      </c>
      <c r="H3857" s="145">
        <v>42947.609722222223</v>
      </c>
      <c r="I3857" s="145">
        <v>42948.679861111108</v>
      </c>
      <c r="J3857" s="140" t="s">
        <v>546</v>
      </c>
      <c r="K3857" s="146">
        <f t="shared" si="204"/>
        <v>1.070138888884685</v>
      </c>
      <c r="L3857" s="147">
        <f t="shared" si="205"/>
        <v>1.070138888884685</v>
      </c>
      <c r="M3857" s="72">
        <f>NETWORKDAYS.INTL(DATE(YEAR(H3857),MONTH(I3857),DAY(H3857)),DATE(YEAR(I3857),MONTH(I3857),DAY(I3857)),1,[1]LISTAFERIADOS!$B$2:$B$194)</f>
        <v>-22</v>
      </c>
      <c r="N3857" s="73" t="str">
        <f>CONCATENATE(HOUR(Tabela132[[#This Row],[DATA INICIO]]),":",MINUTE(Tabela132[[#This Row],[DATA INICIO]]))</f>
        <v>14:38</v>
      </c>
    </row>
    <row r="3858" spans="1:14" ht="89.25" hidden="1" x14ac:dyDescent="0.25">
      <c r="A3858" s="74" t="s">
        <v>113</v>
      </c>
      <c r="B3858" s="140" t="s">
        <v>2026</v>
      </c>
      <c r="C3858" s="141"/>
      <c r="D3858" s="142"/>
      <c r="E3858" s="143" t="str">
        <f>CONCATENATE(Tabela132[[#This Row],[TRAMITE_SETOR]],"_Atualiz")</f>
        <v xml:space="preserve"> SECGA  _Atualiz</v>
      </c>
      <c r="F3858" s="144" t="s">
        <v>1156</v>
      </c>
      <c r="H3858" s="145">
        <v>42948.679861111108</v>
      </c>
      <c r="I3858" s="145">
        <v>42948.775694444441</v>
      </c>
      <c r="J3858" s="140" t="s">
        <v>2057</v>
      </c>
      <c r="K3858" s="146">
        <f t="shared" si="204"/>
        <v>9.5833333332848269E-2</v>
      </c>
      <c r="L3858" s="147">
        <f t="shared" si="205"/>
        <v>9.5833333332848269E-2</v>
      </c>
      <c r="M3858" s="72">
        <f>NETWORKDAYS.INTL(DATE(YEAR(H3858),MONTH(I3858),DAY(H3858)),DATE(YEAR(I3858),MONTH(I3858),DAY(I3858)),1,[1]LISTAFERIADOS!$B$2:$B$194)</f>
        <v>1</v>
      </c>
      <c r="N3858" s="73" t="str">
        <f>CONCATENATE(HOUR(Tabela132[[#This Row],[DATA INICIO]]),":",MINUTE(Tabela132[[#This Row],[DATA INICIO]]))</f>
        <v>16:19</v>
      </c>
    </row>
    <row r="3859" spans="1:14" ht="25.5" hidden="1" x14ac:dyDescent="0.25">
      <c r="A3859" s="74" t="s">
        <v>113</v>
      </c>
      <c r="B3859" s="140" t="s">
        <v>2026</v>
      </c>
      <c r="C3859" s="141"/>
      <c r="D3859" s="142"/>
      <c r="E3859" s="143" t="str">
        <f>CONCATENATE(Tabela132[[#This Row],[TRAMITE_SETOR]],"_Atualiz")</f>
        <v xml:space="preserve"> SMIC  _Atualiz</v>
      </c>
      <c r="F3859" s="144" t="s">
        <v>1961</v>
      </c>
      <c r="H3859" s="145">
        <v>42948.775694444441</v>
      </c>
      <c r="I3859" s="145">
        <v>42948.802777777775</v>
      </c>
      <c r="J3859" s="140" t="s">
        <v>58</v>
      </c>
      <c r="K3859" s="146">
        <f t="shared" si="204"/>
        <v>2.7083333334303461E-2</v>
      </c>
      <c r="L3859" s="147">
        <f t="shared" si="205"/>
        <v>2.7083333334303461E-2</v>
      </c>
      <c r="M3859" s="72">
        <f>NETWORKDAYS.INTL(DATE(YEAR(H3859),MONTH(I3859),DAY(H3859)),DATE(YEAR(I3859),MONTH(I3859),DAY(I3859)),1,[1]LISTAFERIADOS!$B$2:$B$194)</f>
        <v>1</v>
      </c>
      <c r="N3859" s="73" t="str">
        <f>CONCATENATE(HOUR(Tabela132[[#This Row],[DATA INICIO]]),":",MINUTE(Tabela132[[#This Row],[DATA INICIO]]))</f>
        <v>18:37</v>
      </c>
    </row>
    <row r="3860" spans="1:14" ht="63.75" hidden="1" x14ac:dyDescent="0.25">
      <c r="A3860" s="74" t="s">
        <v>113</v>
      </c>
      <c r="B3860" s="140" t="s">
        <v>2026</v>
      </c>
      <c r="C3860" s="141"/>
      <c r="D3860" s="142"/>
      <c r="E3860" s="143" t="str">
        <f>CONCATENATE(Tabela132[[#This Row],[TRAMITE_SETOR]],"_Atualiz")</f>
        <v xml:space="preserve"> SC  _Atualiz</v>
      </c>
      <c r="F3860" s="144" t="s">
        <v>1162</v>
      </c>
      <c r="H3860" s="145">
        <v>42948.802777777775</v>
      </c>
      <c r="I3860" s="145">
        <v>42949.752083333333</v>
      </c>
      <c r="J3860" s="140" t="s">
        <v>2058</v>
      </c>
      <c r="K3860" s="146">
        <f t="shared" si="204"/>
        <v>0.9493055555576575</v>
      </c>
      <c r="L3860" s="147">
        <f t="shared" si="205"/>
        <v>0.9493055555576575</v>
      </c>
      <c r="M3860" s="72">
        <f>NETWORKDAYS.INTL(DATE(YEAR(H3860),MONTH(I3860),DAY(H3860)),DATE(YEAR(I3860),MONTH(I3860),DAY(I3860)),1,[1]LISTAFERIADOS!$B$2:$B$194)</f>
        <v>2</v>
      </c>
      <c r="N3860" s="73" t="str">
        <f>CONCATENATE(HOUR(Tabela132[[#This Row],[DATA INICIO]]),":",MINUTE(Tabela132[[#This Row],[DATA INICIO]]))</f>
        <v>19:16</v>
      </c>
    </row>
    <row r="3861" spans="1:14" ht="51" hidden="1" x14ac:dyDescent="0.25">
      <c r="A3861" s="74" t="s">
        <v>113</v>
      </c>
      <c r="B3861" s="140" t="s">
        <v>2026</v>
      </c>
      <c r="C3861" s="141"/>
      <c r="D3861" s="142"/>
      <c r="E3861" s="143" t="str">
        <f>CONCATENATE(Tabela132[[#This Row],[TRAMITE_SETOR]],"_Atualiz")</f>
        <v xml:space="preserve"> SECGA  _Atualiz</v>
      </c>
      <c r="F3861" s="144" t="s">
        <v>1156</v>
      </c>
      <c r="H3861" s="145">
        <v>42949.752083333333</v>
      </c>
      <c r="I3861" s="145">
        <v>42950.57708333333</v>
      </c>
      <c r="J3861" s="140" t="s">
        <v>2059</v>
      </c>
      <c r="K3861" s="146">
        <f t="shared" si="204"/>
        <v>0.82499999999708962</v>
      </c>
      <c r="L3861" s="147">
        <f t="shared" si="205"/>
        <v>0.82499999999708962</v>
      </c>
      <c r="M3861" s="72">
        <f>NETWORKDAYS.INTL(DATE(YEAR(H3861),MONTH(I3861),DAY(H3861)),DATE(YEAR(I3861),MONTH(I3861),DAY(I3861)),1,[1]LISTAFERIADOS!$B$2:$B$194)</f>
        <v>2</v>
      </c>
      <c r="N3861" s="73" t="str">
        <f>CONCATENATE(HOUR(Tabela132[[#This Row],[DATA INICIO]]),":",MINUTE(Tabela132[[#This Row],[DATA INICIO]]))</f>
        <v>18:3</v>
      </c>
    </row>
    <row r="3862" spans="1:14" ht="51" hidden="1" x14ac:dyDescent="0.25">
      <c r="A3862" s="74" t="s">
        <v>113</v>
      </c>
      <c r="B3862" s="140" t="s">
        <v>2026</v>
      </c>
      <c r="C3862" s="141"/>
      <c r="D3862" s="142"/>
      <c r="E3862" s="143" t="str">
        <f>CONCATENATE(Tabela132[[#This Row],[TRAMITE_SETOR]],"_Atualiz")</f>
        <v xml:space="preserve"> CLC  _Atualiz</v>
      </c>
      <c r="F3862" s="144" t="s">
        <v>1161</v>
      </c>
      <c r="H3862" s="145">
        <v>42950.57708333333</v>
      </c>
      <c r="I3862" s="145">
        <v>42950.643055555556</v>
      </c>
      <c r="J3862" s="140" t="s">
        <v>238</v>
      </c>
      <c r="K3862" s="146">
        <f t="shared" si="204"/>
        <v>6.5972222226264421E-2</v>
      </c>
      <c r="L3862" s="147">
        <f t="shared" si="205"/>
        <v>6.5972222226264421E-2</v>
      </c>
      <c r="M3862" s="72">
        <f>NETWORKDAYS.INTL(DATE(YEAR(H3862),MONTH(I3862),DAY(H3862)),DATE(YEAR(I3862),MONTH(I3862),DAY(I3862)),1,[1]LISTAFERIADOS!$B$2:$B$194)</f>
        <v>1</v>
      </c>
      <c r="N3862" s="73" t="str">
        <f>CONCATENATE(HOUR(Tabela132[[#This Row],[DATA INICIO]]),":",MINUTE(Tabela132[[#This Row],[DATA INICIO]]))</f>
        <v>13:51</v>
      </c>
    </row>
    <row r="3863" spans="1:14" ht="114.75" hidden="1" x14ac:dyDescent="0.25">
      <c r="A3863" s="74" t="s">
        <v>113</v>
      </c>
      <c r="B3863" s="140" t="s">
        <v>2026</v>
      </c>
      <c r="C3863" s="141"/>
      <c r="D3863" s="142"/>
      <c r="E3863" s="143" t="str">
        <f>CONCATENATE(Tabela132[[#This Row],[TRAMITE_SETOR]],"_Atualiz")</f>
        <v xml:space="preserve"> SLIC  _Atualiz</v>
      </c>
      <c r="F3863" s="144" t="s">
        <v>1163</v>
      </c>
      <c r="H3863" s="145">
        <v>42950.643055555556</v>
      </c>
      <c r="I3863" s="145">
        <v>42956.777777777781</v>
      </c>
      <c r="J3863" s="140" t="s">
        <v>2060</v>
      </c>
      <c r="K3863" s="146">
        <f t="shared" si="204"/>
        <v>6.1347222222248092</v>
      </c>
      <c r="L3863" s="147">
        <f t="shared" si="205"/>
        <v>6.1347222222248092</v>
      </c>
      <c r="M3863" s="72">
        <f>NETWORKDAYS.INTL(DATE(YEAR(H3863),MONTH(I3863),DAY(H3863)),DATE(YEAR(I3863),MONTH(I3863),DAY(I3863)),1,[1]LISTAFERIADOS!$B$2:$B$194)</f>
        <v>5</v>
      </c>
      <c r="N3863" s="73" t="str">
        <f>CONCATENATE(HOUR(Tabela132[[#This Row],[DATA INICIO]]),":",MINUTE(Tabela132[[#This Row],[DATA INICIO]]))</f>
        <v>15:26</v>
      </c>
    </row>
    <row r="3864" spans="1:14" ht="63.75" hidden="1" x14ac:dyDescent="0.25">
      <c r="A3864" s="74" t="s">
        <v>113</v>
      </c>
      <c r="B3864" s="140" t="s">
        <v>2026</v>
      </c>
      <c r="C3864" s="141"/>
      <c r="D3864" s="142"/>
      <c r="E3864" s="143" t="str">
        <f>CONCATENATE(Tabela132[[#This Row],[TRAMITE_SETOR]],"_Atualiz")</f>
        <v xml:space="preserve"> SCON  _Atualiz</v>
      </c>
      <c r="F3864" s="144" t="s">
        <v>1164</v>
      </c>
      <c r="H3864" s="145">
        <v>42956.777777777781</v>
      </c>
      <c r="I3864" s="145">
        <v>42972.627083333333</v>
      </c>
      <c r="J3864" s="140" t="s">
        <v>1067</v>
      </c>
      <c r="K3864" s="146">
        <f t="shared" si="204"/>
        <v>15.849305555551837</v>
      </c>
      <c r="L3864" s="147">
        <f t="shared" si="205"/>
        <v>15.849305555551837</v>
      </c>
      <c r="M3864" s="72">
        <f>NETWORKDAYS.INTL(DATE(YEAR(H3864),MONTH(I3864),DAY(H3864)),DATE(YEAR(I3864),MONTH(I3864),DAY(I3864)),1,[1]LISTAFERIADOS!$B$2:$B$194)</f>
        <v>12</v>
      </c>
      <c r="N3864" s="73" t="str">
        <f>CONCATENATE(HOUR(Tabela132[[#This Row],[DATA INICIO]]),":",MINUTE(Tabela132[[#This Row],[DATA INICIO]]))</f>
        <v>18:40</v>
      </c>
    </row>
    <row r="3865" spans="1:14" ht="51" hidden="1" x14ac:dyDescent="0.25">
      <c r="A3865" s="74" t="s">
        <v>113</v>
      </c>
      <c r="B3865" s="140" t="s">
        <v>2026</v>
      </c>
      <c r="C3865" s="141"/>
      <c r="D3865" s="142"/>
      <c r="E3865" s="143" t="str">
        <f>CONCATENATE(Tabela132[[#This Row],[TRAMITE_SETOR]],"_Atualiz")</f>
        <v xml:space="preserve"> SLIC  _Atualiz</v>
      </c>
      <c r="F3865" s="144" t="s">
        <v>1163</v>
      </c>
      <c r="H3865" s="145">
        <v>42972.627083333333</v>
      </c>
      <c r="I3865" s="145">
        <v>42972.793055555558</v>
      </c>
      <c r="J3865" s="140" t="s">
        <v>1486</v>
      </c>
      <c r="K3865" s="146">
        <f t="shared" si="204"/>
        <v>0.16597222222480923</v>
      </c>
      <c r="L3865" s="147">
        <f t="shared" si="205"/>
        <v>0.16597222222480923</v>
      </c>
      <c r="M3865" s="72">
        <f>NETWORKDAYS.INTL(DATE(YEAR(H3865),MONTH(I3865),DAY(H3865)),DATE(YEAR(I3865),MONTH(I3865),DAY(I3865)),1,[1]LISTAFERIADOS!$B$2:$B$194)</f>
        <v>1</v>
      </c>
      <c r="N3865" s="73" t="str">
        <f>CONCATENATE(HOUR(Tabela132[[#This Row],[DATA INICIO]]),":",MINUTE(Tabela132[[#This Row],[DATA INICIO]]))</f>
        <v>15:3</v>
      </c>
    </row>
    <row r="3866" spans="1:14" ht="76.5" hidden="1" x14ac:dyDescent="0.25">
      <c r="A3866" s="74" t="s">
        <v>113</v>
      </c>
      <c r="B3866" s="140" t="s">
        <v>2026</v>
      </c>
      <c r="C3866" s="141"/>
      <c r="D3866" s="142"/>
      <c r="E3866" s="143" t="str">
        <f>CONCATENATE(Tabela132[[#This Row],[TRAMITE_SETOR]],"_Atualiz")</f>
        <v xml:space="preserve"> CLC  _Atualiz</v>
      </c>
      <c r="F3866" s="144" t="s">
        <v>1161</v>
      </c>
      <c r="H3866" s="145">
        <v>42972.793055555558</v>
      </c>
      <c r="I3866" s="145">
        <v>42972.868750000001</v>
      </c>
      <c r="J3866" s="140" t="s">
        <v>2061</v>
      </c>
      <c r="K3866" s="146">
        <f t="shared" ref="K3866:K3875" si="206">IF(OR(H3866="-",I3866="-"),0,I3866-H3866)</f>
        <v>7.5694444443797693E-2</v>
      </c>
      <c r="L3866" s="147">
        <f t="shared" ref="L3866:L3875" si="207">K3866</f>
        <v>7.5694444443797693E-2</v>
      </c>
      <c r="M3866" s="72">
        <f>NETWORKDAYS.INTL(DATE(YEAR(H3866),MONTH(I3866),DAY(H3866)),DATE(YEAR(I3866),MONTH(I3866),DAY(I3866)),1,[1]LISTAFERIADOS!$B$2:$B$194)</f>
        <v>1</v>
      </c>
      <c r="N3866" s="73" t="str">
        <f>CONCATENATE(HOUR(Tabela132[[#This Row],[DATA INICIO]]),":",MINUTE(Tabela132[[#This Row],[DATA INICIO]]))</f>
        <v>19:2</v>
      </c>
    </row>
    <row r="3867" spans="1:14" ht="38.25" hidden="1" x14ac:dyDescent="0.25">
      <c r="A3867" s="74" t="s">
        <v>113</v>
      </c>
      <c r="B3867" s="140" t="s">
        <v>2026</v>
      </c>
      <c r="C3867" s="141"/>
      <c r="D3867" s="142"/>
      <c r="E3867" s="143" t="str">
        <f>CONCATENATE(Tabela132[[#This Row],[TRAMITE_SETOR]],"_Atualiz")</f>
        <v xml:space="preserve"> SECGA  _Atualiz</v>
      </c>
      <c r="F3867" s="144" t="s">
        <v>1156</v>
      </c>
      <c r="H3867" s="145">
        <v>42972.868750000001</v>
      </c>
      <c r="I3867" s="145">
        <v>42975.770138888889</v>
      </c>
      <c r="J3867" s="140" t="s">
        <v>364</v>
      </c>
      <c r="K3867" s="146">
        <f t="shared" si="206"/>
        <v>2.9013888888875954</v>
      </c>
      <c r="L3867" s="147">
        <f t="shared" si="207"/>
        <v>2.9013888888875954</v>
      </c>
      <c r="M3867" s="72">
        <f>NETWORKDAYS.INTL(DATE(YEAR(H3867),MONTH(I3867),DAY(H3867)),DATE(YEAR(I3867),MONTH(I3867),DAY(I3867)),1,[1]LISTAFERIADOS!$B$2:$B$194)</f>
        <v>2</v>
      </c>
      <c r="N3867" s="73" t="str">
        <f>CONCATENATE(HOUR(Tabela132[[#This Row],[DATA INICIO]]),":",MINUTE(Tabela132[[#This Row],[DATA INICIO]]))</f>
        <v>20:51</v>
      </c>
    </row>
    <row r="3868" spans="1:14" ht="114.75" hidden="1" x14ac:dyDescent="0.25">
      <c r="A3868" s="74" t="s">
        <v>113</v>
      </c>
      <c r="B3868" s="140" t="s">
        <v>2026</v>
      </c>
      <c r="C3868" s="141"/>
      <c r="D3868" s="142"/>
      <c r="E3868" s="143" t="str">
        <f>CONCATENATE(Tabela132[[#This Row],[TRAMITE_SETOR]],"_Atualiz")</f>
        <v xml:space="preserve"> CPL  _Atualiz</v>
      </c>
      <c r="F3868" s="144" t="s">
        <v>1165</v>
      </c>
      <c r="H3868" s="145">
        <v>42975.770138888889</v>
      </c>
      <c r="I3868" s="145">
        <v>42976.774305555555</v>
      </c>
      <c r="J3868" s="140" t="s">
        <v>2062</v>
      </c>
      <c r="K3868" s="146">
        <f t="shared" si="206"/>
        <v>1.0041666666656965</v>
      </c>
      <c r="L3868" s="147">
        <f t="shared" si="207"/>
        <v>1.0041666666656965</v>
      </c>
      <c r="M3868" s="72">
        <f>NETWORKDAYS.INTL(DATE(YEAR(H3868),MONTH(I3868),DAY(H3868)),DATE(YEAR(I3868),MONTH(I3868),DAY(I3868)),1,[1]LISTAFERIADOS!$B$2:$B$194)</f>
        <v>2</v>
      </c>
      <c r="N3868" s="73" t="str">
        <f>CONCATENATE(HOUR(Tabela132[[#This Row],[DATA INICIO]]),":",MINUTE(Tabela132[[#This Row],[DATA INICIO]]))</f>
        <v>18:29</v>
      </c>
    </row>
    <row r="3869" spans="1:14" ht="38.25" hidden="1" x14ac:dyDescent="0.25">
      <c r="A3869" s="74" t="s">
        <v>113</v>
      </c>
      <c r="B3869" s="140" t="s">
        <v>2026</v>
      </c>
      <c r="C3869" s="141"/>
      <c r="D3869" s="142"/>
      <c r="E3869" s="143" t="str">
        <f>CONCATENATE(Tabela132[[#This Row],[TRAMITE_SETOR]],"_Atualiz")</f>
        <v xml:space="preserve"> ASSDG  _Atualiz</v>
      </c>
      <c r="F3869" s="144" t="s">
        <v>1166</v>
      </c>
      <c r="H3869" s="145">
        <v>42976.774305555555</v>
      </c>
      <c r="I3869" s="145">
        <v>42982.575694444444</v>
      </c>
      <c r="J3869" s="140" t="s">
        <v>284</v>
      </c>
      <c r="K3869" s="146">
        <f t="shared" si="206"/>
        <v>5.8013888888890506</v>
      </c>
      <c r="L3869" s="147">
        <f t="shared" si="207"/>
        <v>5.8013888888890506</v>
      </c>
      <c r="M3869" s="72">
        <f>NETWORKDAYS.INTL(DATE(YEAR(H3869),MONTH(I3869),DAY(H3869)),DATE(YEAR(I3869),MONTH(I3869),DAY(I3869)),1,[1]LISTAFERIADOS!$B$2:$B$194)</f>
        <v>-18</v>
      </c>
      <c r="N3869" s="73" t="str">
        <f>CONCATENATE(HOUR(Tabela132[[#This Row],[DATA INICIO]]),":",MINUTE(Tabela132[[#This Row],[DATA INICIO]]))</f>
        <v>18:35</v>
      </c>
    </row>
    <row r="3870" spans="1:14" ht="25.5" hidden="1" x14ac:dyDescent="0.25">
      <c r="A3870" s="74" t="s">
        <v>113</v>
      </c>
      <c r="B3870" s="140" t="s">
        <v>2026</v>
      </c>
      <c r="C3870" s="141"/>
      <c r="D3870" s="142"/>
      <c r="E3870" s="143" t="str">
        <f>CONCATENATE(Tabela132[[#This Row],[TRAMITE_SETOR]],"_Atualiz")</f>
        <v xml:space="preserve"> DG  _Atualiz</v>
      </c>
      <c r="F3870" s="144" t="s">
        <v>1155</v>
      </c>
      <c r="H3870" s="145">
        <v>42982.575694444444</v>
      </c>
      <c r="I3870" s="145">
        <v>42982.620833333334</v>
      </c>
      <c r="J3870" s="140" t="s">
        <v>98</v>
      </c>
      <c r="K3870" s="146">
        <f t="shared" si="206"/>
        <v>4.5138888890505768E-2</v>
      </c>
      <c r="L3870" s="147">
        <f t="shared" si="207"/>
        <v>4.5138888890505768E-2</v>
      </c>
      <c r="M3870" s="72">
        <f>NETWORKDAYS.INTL(DATE(YEAR(H3870),MONTH(I3870),DAY(H3870)),DATE(YEAR(I3870),MONTH(I3870),DAY(I3870)),1,[1]LISTAFERIADOS!$B$2:$B$194)</f>
        <v>1</v>
      </c>
      <c r="N3870" s="73" t="str">
        <f>CONCATENATE(HOUR(Tabela132[[#This Row],[DATA INICIO]]),":",MINUTE(Tabela132[[#This Row],[DATA INICIO]]))</f>
        <v>13:49</v>
      </c>
    </row>
    <row r="3871" spans="1:14" ht="25.5" hidden="1" x14ac:dyDescent="0.25">
      <c r="A3871" s="74" t="s">
        <v>113</v>
      </c>
      <c r="B3871" s="140" t="s">
        <v>2026</v>
      </c>
      <c r="C3871" s="141"/>
      <c r="D3871" s="142"/>
      <c r="E3871" s="143" t="str">
        <f>CONCATENATE(Tabela132[[#This Row],[TRAMITE_SETOR]],"_Atualiz")</f>
        <v xml:space="preserve"> SLIC  _Atualiz</v>
      </c>
      <c r="F3871" s="144" t="s">
        <v>1163</v>
      </c>
      <c r="H3871" s="145">
        <v>42982.620833333334</v>
      </c>
      <c r="I3871" s="145">
        <v>42982.767361111109</v>
      </c>
      <c r="J3871" s="140" t="s">
        <v>629</v>
      </c>
      <c r="K3871" s="146">
        <f t="shared" si="206"/>
        <v>0.14652777777519077</v>
      </c>
      <c r="L3871" s="147">
        <f t="shared" si="207"/>
        <v>0.14652777777519077</v>
      </c>
      <c r="M3871" s="72">
        <f>NETWORKDAYS.INTL(DATE(YEAR(H3871),MONTH(I3871),DAY(H3871)),DATE(YEAR(I3871),MONTH(I3871),DAY(I3871)),1,[1]LISTAFERIADOS!$B$2:$B$194)</f>
        <v>1</v>
      </c>
      <c r="N3871" s="73" t="str">
        <f>CONCATENATE(HOUR(Tabela132[[#This Row],[DATA INICIO]]),":",MINUTE(Tabela132[[#This Row],[DATA INICIO]]))</f>
        <v>14:54</v>
      </c>
    </row>
    <row r="3872" spans="1:14" ht="25.5" hidden="1" x14ac:dyDescent="0.25">
      <c r="A3872" s="74" t="s">
        <v>113</v>
      </c>
      <c r="B3872" s="140" t="s">
        <v>2026</v>
      </c>
      <c r="C3872" s="141"/>
      <c r="D3872" s="142"/>
      <c r="E3872" s="143" t="str">
        <f>CONCATENATE(Tabela132[[#This Row],[TRAMITE_SETOR]],"_Atualiz")</f>
        <v xml:space="preserve"> CPL  _Atualiz</v>
      </c>
      <c r="F3872" s="144" t="s">
        <v>1165</v>
      </c>
      <c r="H3872" s="145">
        <v>42982.767361111109</v>
      </c>
      <c r="I3872" s="145">
        <v>42983.558333333334</v>
      </c>
      <c r="J3872" s="140" t="s">
        <v>805</v>
      </c>
      <c r="K3872" s="146">
        <f t="shared" si="206"/>
        <v>0.79097222222480923</v>
      </c>
      <c r="L3872" s="147">
        <f t="shared" si="207"/>
        <v>0.79097222222480923</v>
      </c>
      <c r="M3872" s="72">
        <f>NETWORKDAYS.INTL(DATE(YEAR(H3872),MONTH(I3872),DAY(H3872)),DATE(YEAR(I3872),MONTH(I3872),DAY(I3872)),1,[1]LISTAFERIADOS!$B$2:$B$194)</f>
        <v>2</v>
      </c>
      <c r="N3872" s="73" t="str">
        <f>CONCATENATE(HOUR(Tabela132[[#This Row],[DATA INICIO]]),":",MINUTE(Tabela132[[#This Row],[DATA INICIO]]))</f>
        <v>18:25</v>
      </c>
    </row>
    <row r="3873" spans="1:14" ht="25.5" hidden="1" x14ac:dyDescent="0.25">
      <c r="A3873" s="74" t="s">
        <v>113</v>
      </c>
      <c r="B3873" s="140" t="s">
        <v>2026</v>
      </c>
      <c r="C3873" s="141"/>
      <c r="D3873" s="142"/>
      <c r="E3873" s="143" t="str">
        <f>CONCATENATE(Tabela132[[#This Row],[TRAMITE_SETOR]],"_Atualiz")</f>
        <v xml:space="preserve"> SLIC  _Atualiz</v>
      </c>
      <c r="F3873" s="144" t="s">
        <v>1163</v>
      </c>
      <c r="H3873" s="145">
        <v>42983.558333333334</v>
      </c>
      <c r="I3873" s="145">
        <v>42984.517361111109</v>
      </c>
      <c r="J3873" s="140" t="s">
        <v>251</v>
      </c>
      <c r="K3873" s="146">
        <f t="shared" si="206"/>
        <v>0.95902777777519077</v>
      </c>
      <c r="L3873" s="147">
        <f t="shared" si="207"/>
        <v>0.95902777777519077</v>
      </c>
      <c r="M3873" s="72">
        <f>NETWORKDAYS.INTL(DATE(YEAR(H3873),MONTH(I3873),DAY(H3873)),DATE(YEAR(I3873),MONTH(I3873),DAY(I3873)),1,[1]LISTAFERIADOS!$B$2:$B$194)</f>
        <v>2</v>
      </c>
      <c r="N3873" s="73" t="str">
        <f>CONCATENATE(HOUR(Tabela132[[#This Row],[DATA INICIO]]),":",MINUTE(Tabela132[[#This Row],[DATA INICIO]]))</f>
        <v>13:24</v>
      </c>
    </row>
    <row r="3874" spans="1:14" ht="51" hidden="1" x14ac:dyDescent="0.25">
      <c r="A3874" s="74" t="s">
        <v>113</v>
      </c>
      <c r="B3874" s="140" t="s">
        <v>2026</v>
      </c>
      <c r="C3874" s="141"/>
      <c r="D3874" s="142"/>
      <c r="E3874" s="143" t="str">
        <f>CONCATENATE(Tabela132[[#This Row],[TRAMITE_SETOR]],"_Atualiz")</f>
        <v xml:space="preserve"> CPL  _Atualiz</v>
      </c>
      <c r="F3874" s="144" t="s">
        <v>1165</v>
      </c>
      <c r="H3874" s="145">
        <v>42984.517361111109</v>
      </c>
      <c r="I3874" s="145">
        <v>43010.802777777775</v>
      </c>
      <c r="J3874" s="140" t="s">
        <v>555</v>
      </c>
      <c r="K3874" s="146">
        <f t="shared" si="206"/>
        <v>26.285416666665697</v>
      </c>
      <c r="L3874" s="147">
        <f t="shared" si="207"/>
        <v>26.285416666665697</v>
      </c>
      <c r="M3874" s="72">
        <f>NETWORKDAYS.INTL(DATE(YEAR(H3874),MONTH(I3874),DAY(H3874)),DATE(YEAR(I3874),MONTH(I3874),DAY(I3874)),1,[1]LISTAFERIADOS!$B$2:$B$194)</f>
        <v>-5</v>
      </c>
      <c r="N3874" s="73" t="str">
        <f>CONCATENATE(HOUR(Tabela132[[#This Row],[DATA INICIO]]),":",MINUTE(Tabela132[[#This Row],[DATA INICIO]]))</f>
        <v>12:25</v>
      </c>
    </row>
    <row r="3875" spans="1:14" ht="51" hidden="1" x14ac:dyDescent="0.25">
      <c r="A3875" s="74" t="s">
        <v>113</v>
      </c>
      <c r="B3875" s="140" t="s">
        <v>2026</v>
      </c>
      <c r="C3875" s="149"/>
      <c r="D3875" s="11"/>
      <c r="E3875" s="150" t="str">
        <f>CONCATENATE(Tabela132[[#This Row],[TRAMITE_SETOR]],"_Atualiz")</f>
        <v xml:space="preserve"> ASSDG  _Atualiz</v>
      </c>
      <c r="F3875" s="151" t="s">
        <v>1166</v>
      </c>
      <c r="G3875" s="131"/>
      <c r="H3875" s="152">
        <v>43010.802777777775</v>
      </c>
      <c r="I3875" s="152">
        <v>43011.740277777775</v>
      </c>
      <c r="J3875" s="148" t="s">
        <v>440</v>
      </c>
      <c r="K3875" s="146">
        <f t="shared" si="206"/>
        <v>0.9375</v>
      </c>
      <c r="L3875" s="153">
        <f t="shared" si="207"/>
        <v>0.9375</v>
      </c>
      <c r="M3875" s="82">
        <f>NETWORKDAYS.INTL(DATE(YEAR(H3875),MONTH(I3875),DAY(H3875)),DATE(YEAR(I3875),MONTH(I3875),DAY(I3875)),1,[1]LISTAFERIADOS!$B$2:$B$194)</f>
        <v>2</v>
      </c>
      <c r="N3875" s="83" t="str">
        <f>CONCATENATE(HOUR(Tabela132[[#This Row],[DATA INICIO]]),":",MINUTE(Tabela132[[#This Row],[DATA INICIO]]))</f>
        <v>19:16</v>
      </c>
    </row>
    <row r="3876" spans="1:14" hidden="1" x14ac:dyDescent="0.25">
      <c r="A3876" s="74" t="s">
        <v>113</v>
      </c>
      <c r="B3876" s="140" t="s">
        <v>2063</v>
      </c>
      <c r="C3876" s="141"/>
      <c r="D3876" s="142"/>
      <c r="E3876" s="143" t="str">
        <f>CONCATENATE(Tabela132[[#This Row],[TRAMITE_SETOR]],"_Atualiz")</f>
        <v>SMIC  _Atualiz</v>
      </c>
      <c r="F3876" s="144" t="s">
        <v>1832</v>
      </c>
      <c r="H3876" s="145" t="s">
        <v>20</v>
      </c>
      <c r="I3876" s="145">
        <v>43019.717361111114</v>
      </c>
      <c r="J3876" s="140" t="s">
        <v>20</v>
      </c>
      <c r="K3876" s="146">
        <f t="shared" ref="K3876:K3896" si="208">IF(OR(H3876="-",I3876="-"),0,I3876-H3876)</f>
        <v>0</v>
      </c>
      <c r="L3876" s="147">
        <f t="shared" ref="L3876:L3896" si="209">K3876</f>
        <v>0</v>
      </c>
      <c r="M3876" s="72" t="e">
        <f>NETWORKDAYS.INTL(DATE(YEAR(H3876),MONTH(I3876),DAY(H3876)),DATE(YEAR(I3876),MONTH(I3876),DAY(I3876)),1,[1]LISTAFERIADOS!$B$2:$B$194)</f>
        <v>#VALUE!</v>
      </c>
      <c r="N3876" s="73" t="e">
        <f>CONCATENATE(HOUR(Tabela132[[#This Row],[DATA INICIO]]),":",MINUTE(Tabela132[[#This Row],[DATA INICIO]]))</f>
        <v>#VALUE!</v>
      </c>
    </row>
    <row r="3877" spans="1:14" hidden="1" x14ac:dyDescent="0.25">
      <c r="A3877" s="74" t="s">
        <v>113</v>
      </c>
      <c r="B3877" s="140" t="s">
        <v>2063</v>
      </c>
      <c r="C3877" s="141"/>
      <c r="D3877" s="142"/>
      <c r="E3877" s="143" t="str">
        <f>CONCATENATE(Tabela132[[#This Row],[TRAMITE_SETOR]],"_Atualiz")</f>
        <v>CIP  _Atualiz</v>
      </c>
      <c r="F3877" s="144" t="s">
        <v>1291</v>
      </c>
      <c r="H3877" s="145">
        <v>43019.717361111114</v>
      </c>
      <c r="I3877" s="145">
        <v>43030.527083333334</v>
      </c>
      <c r="J3877" s="140" t="s">
        <v>20</v>
      </c>
      <c r="K3877" s="146">
        <f t="shared" si="208"/>
        <v>10.809722222220444</v>
      </c>
      <c r="L3877" s="147">
        <f t="shared" si="209"/>
        <v>10.809722222220444</v>
      </c>
      <c r="M3877" s="72">
        <f>NETWORKDAYS.INTL(DATE(YEAR(H3877),MONTH(I3877),DAY(H3877)),DATE(YEAR(I3877),MONTH(I3877),DAY(I3877)),1,[1]LISTAFERIADOS!$B$2:$B$194)</f>
        <v>7</v>
      </c>
      <c r="N3877" s="73" t="str">
        <f>CONCATENATE(HOUR(Tabela132[[#This Row],[DATA INICIO]]),":",MINUTE(Tabela132[[#This Row],[DATA INICIO]]))</f>
        <v>17:13</v>
      </c>
    </row>
    <row r="3878" spans="1:14" hidden="1" x14ac:dyDescent="0.25">
      <c r="A3878" s="74" t="s">
        <v>113</v>
      </c>
      <c r="B3878" s="140" t="s">
        <v>2063</v>
      </c>
      <c r="C3878" s="141"/>
      <c r="D3878" s="142"/>
      <c r="E3878" s="143" t="str">
        <f>CONCATENATE(Tabela132[[#This Row],[TRAMITE_SETOR]],"_Atualiz")</f>
        <v>SECGS_Atualiz</v>
      </c>
      <c r="F3878" s="12" t="s">
        <v>115</v>
      </c>
      <c r="H3878" s="145">
        <v>43019.717361111114</v>
      </c>
      <c r="I3878" s="145">
        <v>43042.556250000001</v>
      </c>
      <c r="J3878" s="140" t="s">
        <v>20</v>
      </c>
      <c r="K3878" s="146">
        <f t="shared" si="208"/>
        <v>22.838888888887595</v>
      </c>
      <c r="L3878" s="147">
        <f t="shared" si="209"/>
        <v>22.838888888887595</v>
      </c>
      <c r="M3878" s="72">
        <f>NETWORKDAYS.INTL(DATE(YEAR(H3878),MONTH(I3878),DAY(H3878)),DATE(YEAR(I3878),MONTH(I3878),DAY(I3878)),1,[1]LISTAFERIADOS!$B$2:$B$194)</f>
        <v>-6</v>
      </c>
      <c r="N3878" s="73" t="str">
        <f>CONCATENATE(HOUR(Tabela132[[#This Row],[DATA INICIO]]),":",MINUTE(Tabela132[[#This Row],[DATA INICIO]]))</f>
        <v>17:13</v>
      </c>
    </row>
    <row r="3879" spans="1:14" ht="38.25" hidden="1" x14ac:dyDescent="0.25">
      <c r="A3879" s="74" t="s">
        <v>113</v>
      </c>
      <c r="B3879" s="140" t="s">
        <v>2063</v>
      </c>
      <c r="C3879" s="141"/>
      <c r="D3879" s="142"/>
      <c r="E3879" s="143" t="str">
        <f>CONCATENATE(Tabela132[[#This Row],[TRAMITE_SETOR]],"_Atualiz")</f>
        <v>SMIC  _Atualiz</v>
      </c>
      <c r="F3879" s="144" t="s">
        <v>1832</v>
      </c>
      <c r="H3879" s="145">
        <v>43042.556250000001</v>
      </c>
      <c r="I3879" s="145">
        <v>43048.724305555559</v>
      </c>
      <c r="J3879" s="140" t="s">
        <v>79</v>
      </c>
      <c r="K3879" s="146">
        <f t="shared" si="208"/>
        <v>6.1680555555576575</v>
      </c>
      <c r="L3879" s="147">
        <f t="shared" si="209"/>
        <v>6.1680555555576575</v>
      </c>
      <c r="M3879" s="72">
        <f>NETWORKDAYS.INTL(DATE(YEAR(H3879),MONTH(I3879),DAY(H3879)),DATE(YEAR(I3879),MONTH(I3879),DAY(I3879)),1,[1]LISTAFERIADOS!$B$2:$B$194)</f>
        <v>5</v>
      </c>
      <c r="N3879" s="73" t="str">
        <f>CONCATENATE(HOUR(Tabela132[[#This Row],[DATA INICIO]]),":",MINUTE(Tabela132[[#This Row],[DATA INICIO]]))</f>
        <v>13:21</v>
      </c>
    </row>
    <row r="3880" spans="1:14" hidden="1" x14ac:dyDescent="0.25">
      <c r="A3880" s="74" t="s">
        <v>113</v>
      </c>
      <c r="B3880" s="140" t="s">
        <v>2063</v>
      </c>
      <c r="C3880" s="141"/>
      <c r="D3880" s="142"/>
      <c r="E3880" s="143" t="str">
        <f>CONCATENATE(Tabela132[[#This Row],[TRAMITE_SETOR]],"_Atualiz")</f>
        <v>CIP  _Atualiz</v>
      </c>
      <c r="F3880" s="144" t="s">
        <v>1291</v>
      </c>
      <c r="H3880" s="145">
        <v>43048.724305555559</v>
      </c>
      <c r="I3880" s="145">
        <v>43053.718055555553</v>
      </c>
      <c r="J3880" s="140" t="s">
        <v>20</v>
      </c>
      <c r="K3880" s="146">
        <f t="shared" si="208"/>
        <v>4.9937499999941792</v>
      </c>
      <c r="L3880" s="147">
        <f t="shared" si="209"/>
        <v>4.9937499999941792</v>
      </c>
      <c r="M3880" s="72">
        <f>NETWORKDAYS.INTL(DATE(YEAR(H3880),MONTH(I3880),DAY(H3880)),DATE(YEAR(I3880),MONTH(I3880),DAY(I3880)),1,[1]LISTAFERIADOS!$B$2:$B$194)</f>
        <v>4</v>
      </c>
      <c r="N3880" s="73" t="str">
        <f>CONCATENATE(HOUR(Tabela132[[#This Row],[DATA INICIO]]),":",MINUTE(Tabela132[[#This Row],[DATA INICIO]]))</f>
        <v>17:23</v>
      </c>
    </row>
    <row r="3881" spans="1:14" hidden="1" x14ac:dyDescent="0.25">
      <c r="A3881" s="74" t="s">
        <v>113</v>
      </c>
      <c r="B3881" s="140" t="s">
        <v>2063</v>
      </c>
      <c r="C3881" s="141"/>
      <c r="D3881" s="142"/>
      <c r="E3881" s="143" t="str">
        <f>CONCATENATE(Tabela132[[#This Row],[TRAMITE_SETOR]],"_Atualiz")</f>
        <v>SECGS_Atualiz</v>
      </c>
      <c r="F3881" s="12" t="s">
        <v>115</v>
      </c>
      <c r="H3881" s="145">
        <v>43048.724305555559</v>
      </c>
      <c r="I3881" s="145">
        <v>43061.759027777778</v>
      </c>
      <c r="J3881" s="140" t="s">
        <v>20</v>
      </c>
      <c r="K3881" s="146">
        <f t="shared" si="208"/>
        <v>13.034722222218988</v>
      </c>
      <c r="L3881" s="147">
        <f t="shared" si="209"/>
        <v>13.034722222218988</v>
      </c>
      <c r="M3881" s="72">
        <f>NETWORKDAYS.INTL(DATE(YEAR(H3881),MONTH(I3881),DAY(H3881)),DATE(YEAR(I3881),MONTH(I3881),DAY(I3881)),1,[1]LISTAFERIADOS!$B$2:$B$194)</f>
        <v>10</v>
      </c>
      <c r="N3881" s="73" t="str">
        <f>CONCATENATE(HOUR(Tabela132[[#This Row],[DATA INICIO]]),":",MINUTE(Tabela132[[#This Row],[DATA INICIO]]))</f>
        <v>17:23</v>
      </c>
    </row>
    <row r="3882" spans="1:14" ht="38.25" hidden="1" x14ac:dyDescent="0.25">
      <c r="A3882" s="74" t="s">
        <v>113</v>
      </c>
      <c r="B3882" s="140" t="s">
        <v>2063</v>
      </c>
      <c r="C3882" s="141"/>
      <c r="D3882" s="142"/>
      <c r="E3882" s="143" t="str">
        <f>CONCATENATE(Tabela132[[#This Row],[TRAMITE_SETOR]],"_Atualiz")</f>
        <v>SMIC  _Atualiz</v>
      </c>
      <c r="F3882" s="144" t="s">
        <v>1832</v>
      </c>
      <c r="H3882" s="145">
        <v>43061.759027777778</v>
      </c>
      <c r="I3882" s="145">
        <v>43068.62222222222</v>
      </c>
      <c r="J3882" s="140" t="s">
        <v>79</v>
      </c>
      <c r="K3882" s="146">
        <f t="shared" si="208"/>
        <v>6.8631944444423425</v>
      </c>
      <c r="L3882" s="147">
        <f t="shared" si="209"/>
        <v>6.8631944444423425</v>
      </c>
      <c r="M3882" s="72">
        <f>NETWORKDAYS.INTL(DATE(YEAR(H3882),MONTH(I3882),DAY(H3882)),DATE(YEAR(I3882),MONTH(I3882),DAY(I3882)),1,[1]LISTAFERIADOS!$B$2:$B$194)</f>
        <v>6</v>
      </c>
      <c r="N3882" s="73" t="str">
        <f>CONCATENATE(HOUR(Tabela132[[#This Row],[DATA INICIO]]),":",MINUTE(Tabela132[[#This Row],[DATA INICIO]]))</f>
        <v>18:13</v>
      </c>
    </row>
    <row r="3883" spans="1:14" ht="76.5" hidden="1" x14ac:dyDescent="0.25">
      <c r="A3883" s="74" t="s">
        <v>113</v>
      </c>
      <c r="B3883" s="140" t="s">
        <v>2063</v>
      </c>
      <c r="C3883" s="141"/>
      <c r="D3883" s="142"/>
      <c r="E3883" s="143" t="str">
        <f>CONCATENATE(Tabela132[[#This Row],[TRAMITE_SETOR]],"_Atualiz")</f>
        <v>CIP  _Atualiz</v>
      </c>
      <c r="F3883" s="144" t="s">
        <v>1291</v>
      </c>
      <c r="H3883" s="145">
        <v>43068.62222222222</v>
      </c>
      <c r="I3883" s="145">
        <v>43069.874305555553</v>
      </c>
      <c r="J3883" s="140" t="s">
        <v>2064</v>
      </c>
      <c r="K3883" s="146">
        <f t="shared" si="208"/>
        <v>1.2520833333328483</v>
      </c>
      <c r="L3883" s="147">
        <f t="shared" si="209"/>
        <v>1.2520833333328483</v>
      </c>
      <c r="M3883" s="72">
        <f>NETWORKDAYS.INTL(DATE(YEAR(H3883),MONTH(I3883),DAY(H3883)),DATE(YEAR(I3883),MONTH(I3883),DAY(I3883)),1,[1]LISTAFERIADOS!$B$2:$B$194)</f>
        <v>2</v>
      </c>
      <c r="N3883" s="73" t="str">
        <f>CONCATENATE(HOUR(Tabela132[[#This Row],[DATA INICIO]]),":",MINUTE(Tabela132[[#This Row],[DATA INICIO]]))</f>
        <v>14:56</v>
      </c>
    </row>
    <row r="3884" spans="1:14" ht="51" hidden="1" x14ac:dyDescent="0.25">
      <c r="A3884" s="74" t="s">
        <v>113</v>
      </c>
      <c r="B3884" s="140" t="s">
        <v>2063</v>
      </c>
      <c r="C3884" s="141"/>
      <c r="D3884" s="142"/>
      <c r="E3884" s="143" t="str">
        <f>CONCATENATE(Tabela132[[#This Row],[TRAMITE_SETOR]],"_Atualiz")</f>
        <v>SECGS_Atualiz</v>
      </c>
      <c r="F3884" s="12" t="s">
        <v>115</v>
      </c>
      <c r="H3884" s="145">
        <v>43069.874305555553</v>
      </c>
      <c r="I3884" s="145">
        <v>43073.73333333333</v>
      </c>
      <c r="J3884" s="140" t="s">
        <v>2065</v>
      </c>
      <c r="K3884" s="146">
        <f t="shared" si="208"/>
        <v>3.859027777776646</v>
      </c>
      <c r="L3884" s="147">
        <f t="shared" si="209"/>
        <v>3.859027777776646</v>
      </c>
      <c r="M3884" s="72">
        <f>NETWORKDAYS.INTL(DATE(YEAR(H3884),MONTH(I3884),DAY(H3884)),DATE(YEAR(I3884),MONTH(I3884),DAY(I3884)),1,[1]LISTAFERIADOS!$B$2:$B$194)</f>
        <v>-20</v>
      </c>
      <c r="N3884" s="73" t="str">
        <f>CONCATENATE(HOUR(Tabela132[[#This Row],[DATA INICIO]]),":",MINUTE(Tabela132[[#This Row],[DATA INICIO]]))</f>
        <v>20:59</v>
      </c>
    </row>
    <row r="3885" spans="1:14" ht="63.75" hidden="1" x14ac:dyDescent="0.25">
      <c r="A3885" s="74" t="s">
        <v>113</v>
      </c>
      <c r="B3885" s="140" t="s">
        <v>2063</v>
      </c>
      <c r="C3885" s="141"/>
      <c r="D3885" s="142"/>
      <c r="E3885" s="143" t="str">
        <f>CONCATENATE(Tabela132[[#This Row],[TRAMITE_SETOR]],"_Atualiz")</f>
        <v xml:space="preserve"> SPO  _Atualiz</v>
      </c>
      <c r="F3885" s="144" t="s">
        <v>1157</v>
      </c>
      <c r="H3885" s="145">
        <v>43073.73333333333</v>
      </c>
      <c r="I3885" s="145">
        <v>43073.752083333333</v>
      </c>
      <c r="J3885" s="140" t="s">
        <v>2066</v>
      </c>
      <c r="K3885" s="146">
        <f t="shared" si="208"/>
        <v>1.8750000002910383E-2</v>
      </c>
      <c r="L3885" s="147">
        <f t="shared" si="209"/>
        <v>1.8750000002910383E-2</v>
      </c>
      <c r="M3885" s="72">
        <f>NETWORKDAYS.INTL(DATE(YEAR(H3885),MONTH(I3885),DAY(H3885)),DATE(YEAR(I3885),MONTH(I3885),DAY(I3885)),1,[1]LISTAFERIADOS!$B$2:$B$194)</f>
        <v>1</v>
      </c>
      <c r="N3885" s="73" t="str">
        <f>CONCATENATE(HOUR(Tabela132[[#This Row],[DATA INICIO]]),":",MINUTE(Tabela132[[#This Row],[DATA INICIO]]))</f>
        <v>17:36</v>
      </c>
    </row>
    <row r="3886" spans="1:14" ht="25.5" hidden="1" x14ac:dyDescent="0.25">
      <c r="A3886" s="74" t="s">
        <v>113</v>
      </c>
      <c r="B3886" s="140" t="s">
        <v>2063</v>
      </c>
      <c r="C3886" s="141"/>
      <c r="D3886" s="142"/>
      <c r="E3886" s="143" t="str">
        <f>CONCATENATE(Tabela132[[#This Row],[TRAMITE_SETOR]],"_Atualiz")</f>
        <v xml:space="preserve"> COC  _Atualiz</v>
      </c>
      <c r="F3886" s="144" t="s">
        <v>1167</v>
      </c>
      <c r="H3886" s="145">
        <v>43073.752083333333</v>
      </c>
      <c r="I3886" s="145">
        <v>43073.760416666664</v>
      </c>
      <c r="J3886" s="140" t="s">
        <v>468</v>
      </c>
      <c r="K3886" s="146">
        <f t="shared" si="208"/>
        <v>8.333333331393078E-3</v>
      </c>
      <c r="L3886" s="147">
        <f t="shared" si="209"/>
        <v>8.333333331393078E-3</v>
      </c>
      <c r="M3886" s="72">
        <f>NETWORKDAYS.INTL(DATE(YEAR(H3886),MONTH(I3886),DAY(H3886)),DATE(YEAR(I3886),MONTH(I3886),DAY(I3886)),1,[1]LISTAFERIADOS!$B$2:$B$194)</f>
        <v>1</v>
      </c>
      <c r="N3886" s="73" t="str">
        <f>CONCATENATE(HOUR(Tabela132[[#This Row],[DATA INICIO]]),":",MINUTE(Tabela132[[#This Row],[DATA INICIO]]))</f>
        <v>18:3</v>
      </c>
    </row>
    <row r="3887" spans="1:14" ht="51" hidden="1" x14ac:dyDescent="0.25">
      <c r="A3887" s="74" t="s">
        <v>113</v>
      </c>
      <c r="B3887" s="140" t="s">
        <v>2063</v>
      </c>
      <c r="C3887" s="141"/>
      <c r="D3887" s="142"/>
      <c r="E3887" s="143" t="str">
        <f>CONCATENATE(Tabela132[[#This Row],[TRAMITE_SETOR]],"_Atualiz")</f>
        <v xml:space="preserve"> SECOFC  _Atualiz</v>
      </c>
      <c r="F3887" s="144" t="s">
        <v>1159</v>
      </c>
      <c r="H3887" s="145">
        <v>43073.760416666664</v>
      </c>
      <c r="I3887" s="145">
        <v>43073.770138888889</v>
      </c>
      <c r="J3887" s="140" t="s">
        <v>46</v>
      </c>
      <c r="K3887" s="146">
        <f t="shared" si="208"/>
        <v>9.7222222248092294E-3</v>
      </c>
      <c r="L3887" s="147">
        <f t="shared" si="209"/>
        <v>9.7222222248092294E-3</v>
      </c>
      <c r="M3887" s="72">
        <f>NETWORKDAYS.INTL(DATE(YEAR(H3887),MONTH(I3887),DAY(H3887)),DATE(YEAR(I3887),MONTH(I3887),DAY(I3887)),1,[1]LISTAFERIADOS!$B$2:$B$194)</f>
        <v>1</v>
      </c>
      <c r="N3887" s="73" t="str">
        <f>CONCATENATE(HOUR(Tabela132[[#This Row],[DATA INICIO]]),":",MINUTE(Tabela132[[#This Row],[DATA INICIO]]))</f>
        <v>18:15</v>
      </c>
    </row>
    <row r="3888" spans="1:14" ht="25.5" hidden="1" x14ac:dyDescent="0.25">
      <c r="A3888" s="74" t="s">
        <v>113</v>
      </c>
      <c r="B3888" s="140" t="s">
        <v>2063</v>
      </c>
      <c r="C3888" s="141"/>
      <c r="D3888" s="142"/>
      <c r="E3888" s="143" t="str">
        <f>CONCATENATE(Tabela132[[#This Row],[TRAMITE_SETOR]],"_Atualiz")</f>
        <v xml:space="preserve"> SECGA  _Atualiz</v>
      </c>
      <c r="F3888" s="144" t="s">
        <v>1156</v>
      </c>
      <c r="H3888" s="145">
        <v>43073.770138888889</v>
      </c>
      <c r="I3888" s="145">
        <v>43073.803472222222</v>
      </c>
      <c r="J3888" s="140" t="s">
        <v>49</v>
      </c>
      <c r="K3888" s="146">
        <f t="shared" si="208"/>
        <v>3.3333333332848269E-2</v>
      </c>
      <c r="L3888" s="147">
        <f t="shared" si="209"/>
        <v>3.3333333332848269E-2</v>
      </c>
      <c r="M3888" s="72">
        <f>NETWORKDAYS.INTL(DATE(YEAR(H3888),MONTH(I3888),DAY(H3888)),DATE(YEAR(I3888),MONTH(I3888),DAY(I3888)),1,[1]LISTAFERIADOS!$B$2:$B$194)</f>
        <v>1</v>
      </c>
      <c r="N3888" s="73" t="str">
        <f>CONCATENATE(HOUR(Tabela132[[#This Row],[DATA INICIO]]),":",MINUTE(Tabela132[[#This Row],[DATA INICIO]]))</f>
        <v>18:29</v>
      </c>
    </row>
    <row r="3889" spans="1:14" ht="76.5" hidden="1" x14ac:dyDescent="0.25">
      <c r="A3889" s="74" t="s">
        <v>113</v>
      </c>
      <c r="B3889" s="140" t="s">
        <v>2063</v>
      </c>
      <c r="C3889" s="141"/>
      <c r="D3889" s="142"/>
      <c r="E3889" s="143" t="str">
        <f>CONCATENATE(Tabela132[[#This Row],[TRAMITE_SETOR]],"_Atualiz")</f>
        <v xml:space="preserve"> CLC  _Atualiz</v>
      </c>
      <c r="F3889" s="144" t="s">
        <v>1161</v>
      </c>
      <c r="H3889" s="145">
        <v>43073.803472222222</v>
      </c>
      <c r="I3889" s="145">
        <v>43074.632638888892</v>
      </c>
      <c r="J3889" s="140" t="s">
        <v>2067</v>
      </c>
      <c r="K3889" s="146">
        <f t="shared" si="208"/>
        <v>0.82916666667006211</v>
      </c>
      <c r="L3889" s="147">
        <f t="shared" si="209"/>
        <v>0.82916666667006211</v>
      </c>
      <c r="M3889" s="72">
        <f>NETWORKDAYS.INTL(DATE(YEAR(H3889),MONTH(I3889),DAY(H3889)),DATE(YEAR(I3889),MONTH(I3889),DAY(I3889)),1,[1]LISTAFERIADOS!$B$2:$B$194)</f>
        <v>2</v>
      </c>
      <c r="N3889" s="73" t="str">
        <f>CONCATENATE(HOUR(Tabela132[[#This Row],[DATA INICIO]]),":",MINUTE(Tabela132[[#This Row],[DATA INICIO]]))</f>
        <v>19:17</v>
      </c>
    </row>
    <row r="3890" spans="1:14" ht="63.75" hidden="1" x14ac:dyDescent="0.25">
      <c r="A3890" s="74" t="s">
        <v>113</v>
      </c>
      <c r="B3890" s="140" t="s">
        <v>2063</v>
      </c>
      <c r="C3890" s="141"/>
      <c r="D3890" s="142"/>
      <c r="E3890" s="143" t="str">
        <f>CONCATENATE(Tabela132[[#This Row],[TRAMITE_SETOR]],"_Atualiz")</f>
        <v xml:space="preserve"> SECGA  _Atualiz</v>
      </c>
      <c r="F3890" s="144" t="s">
        <v>1156</v>
      </c>
      <c r="H3890" s="145">
        <v>43074.632638888892</v>
      </c>
      <c r="I3890" s="145">
        <v>43074.859027777777</v>
      </c>
      <c r="J3890" s="140" t="s">
        <v>1236</v>
      </c>
      <c r="K3890" s="146">
        <f t="shared" si="208"/>
        <v>0.226388888884685</v>
      </c>
      <c r="L3890" s="147">
        <f t="shared" si="209"/>
        <v>0.226388888884685</v>
      </c>
      <c r="M3890" s="72">
        <f>NETWORKDAYS.INTL(DATE(YEAR(H3890),MONTH(I3890),DAY(H3890)),DATE(YEAR(I3890),MONTH(I3890),DAY(I3890)),1,[1]LISTAFERIADOS!$B$2:$B$194)</f>
        <v>1</v>
      </c>
      <c r="N3890" s="73" t="str">
        <f>CONCATENATE(HOUR(Tabela132[[#This Row],[DATA INICIO]]),":",MINUTE(Tabela132[[#This Row],[DATA INICIO]]))</f>
        <v>15:11</v>
      </c>
    </row>
    <row r="3891" spans="1:14" ht="63.75" hidden="1" x14ac:dyDescent="0.25">
      <c r="A3891" s="74" t="s">
        <v>113</v>
      </c>
      <c r="B3891" s="140" t="s">
        <v>2063</v>
      </c>
      <c r="C3891" s="141"/>
      <c r="D3891" s="142"/>
      <c r="E3891" s="143" t="str">
        <f>CONCATENATE(Tabela132[[#This Row],[TRAMITE_SETOR]],"_Atualiz")</f>
        <v xml:space="preserve"> CLC  _Atualiz</v>
      </c>
      <c r="F3891" s="144" t="s">
        <v>1161</v>
      </c>
      <c r="H3891" s="145">
        <v>43074.859027777777</v>
      </c>
      <c r="I3891" s="145">
        <v>43076.720138888886</v>
      </c>
      <c r="J3891" s="140" t="s">
        <v>2068</v>
      </c>
      <c r="K3891" s="146">
        <f t="shared" si="208"/>
        <v>1.8611111111094942</v>
      </c>
      <c r="L3891" s="147">
        <f t="shared" si="209"/>
        <v>1.8611111111094942</v>
      </c>
      <c r="M3891" s="72">
        <f>NETWORKDAYS.INTL(DATE(YEAR(H3891),MONTH(I3891),DAY(H3891)),DATE(YEAR(I3891),MONTH(I3891),DAY(I3891)),1,[1]LISTAFERIADOS!$B$2:$B$194)</f>
        <v>3</v>
      </c>
      <c r="N3891" s="73" t="str">
        <f>CONCATENATE(HOUR(Tabela132[[#This Row],[DATA INICIO]]),":",MINUTE(Tabela132[[#This Row],[DATA INICIO]]))</f>
        <v>20:37</v>
      </c>
    </row>
    <row r="3892" spans="1:14" ht="63.75" hidden="1" x14ac:dyDescent="0.25">
      <c r="A3892" s="74" t="s">
        <v>113</v>
      </c>
      <c r="B3892" s="140" t="s">
        <v>2063</v>
      </c>
      <c r="C3892" s="141"/>
      <c r="D3892" s="142"/>
      <c r="E3892" s="143" t="str">
        <f>CONCATENATE(Tabela132[[#This Row],[TRAMITE_SETOR]],"_Atualiz")</f>
        <v xml:space="preserve"> SASAC  _Atualiz</v>
      </c>
      <c r="F3892" s="144" t="s">
        <v>1183</v>
      </c>
      <c r="H3892" s="145">
        <v>43076.720138888886</v>
      </c>
      <c r="I3892" s="145">
        <v>43081.61041666667</v>
      </c>
      <c r="J3892" s="140" t="s">
        <v>52</v>
      </c>
      <c r="K3892" s="146">
        <f t="shared" si="208"/>
        <v>4.8902777777839219</v>
      </c>
      <c r="L3892" s="147">
        <f t="shared" si="209"/>
        <v>4.8902777777839219</v>
      </c>
      <c r="M3892" s="72">
        <f>NETWORKDAYS.INTL(DATE(YEAR(H3892),MONTH(I3892),DAY(H3892)),DATE(YEAR(I3892),MONTH(I3892),DAY(I3892)),1,[1]LISTAFERIADOS!$B$2:$B$194)</f>
        <v>4</v>
      </c>
      <c r="N3892" s="73" t="str">
        <f>CONCATENATE(HOUR(Tabela132[[#This Row],[DATA INICIO]]),":",MINUTE(Tabela132[[#This Row],[DATA INICIO]]))</f>
        <v>17:17</v>
      </c>
    </row>
    <row r="3893" spans="1:14" ht="38.25" hidden="1" x14ac:dyDescent="0.25">
      <c r="A3893" s="74" t="s">
        <v>113</v>
      </c>
      <c r="B3893" s="140" t="s">
        <v>2063</v>
      </c>
      <c r="C3893" s="141"/>
      <c r="D3893" s="142"/>
      <c r="E3893" s="143" t="str">
        <f>CONCATENATE(Tabela132[[#This Row],[TRAMITE_SETOR]],"_Atualiz")</f>
        <v xml:space="preserve"> CLC  _Atualiz</v>
      </c>
      <c r="F3893" s="144" t="s">
        <v>1161</v>
      </c>
      <c r="H3893" s="145">
        <v>43081.61041666667</v>
      </c>
      <c r="I3893" s="145">
        <v>43081.824305555558</v>
      </c>
      <c r="J3893" s="140" t="s">
        <v>2069</v>
      </c>
      <c r="K3893" s="146">
        <f t="shared" si="208"/>
        <v>0.21388888888759539</v>
      </c>
      <c r="L3893" s="147">
        <f t="shared" si="209"/>
        <v>0.21388888888759539</v>
      </c>
      <c r="M3893" s="72">
        <f>NETWORKDAYS.INTL(DATE(YEAR(H3893),MONTH(I3893),DAY(H3893)),DATE(YEAR(I3893),MONTH(I3893),DAY(I3893)),1,[1]LISTAFERIADOS!$B$2:$B$194)</f>
        <v>1</v>
      </c>
      <c r="N3893" s="73" t="str">
        <f>CONCATENATE(HOUR(Tabela132[[#This Row],[DATA INICIO]]),":",MINUTE(Tabela132[[#This Row],[DATA INICIO]]))</f>
        <v>14:39</v>
      </c>
    </row>
    <row r="3894" spans="1:14" ht="76.5" hidden="1" x14ac:dyDescent="0.25">
      <c r="A3894" s="74" t="s">
        <v>113</v>
      </c>
      <c r="B3894" s="140" t="s">
        <v>2063</v>
      </c>
      <c r="C3894" s="141"/>
      <c r="D3894" s="142"/>
      <c r="E3894" s="143" t="str">
        <f>CONCATENATE(Tabela132[[#This Row],[TRAMITE_SETOR]],"_Atualiz")</f>
        <v xml:space="preserve"> SECGA  _Atualiz</v>
      </c>
      <c r="F3894" s="144" t="s">
        <v>1156</v>
      </c>
      <c r="H3894" s="145">
        <v>43081.824305555558</v>
      </c>
      <c r="I3894" s="145">
        <v>43082.602083333331</v>
      </c>
      <c r="J3894" s="140" t="s">
        <v>1652</v>
      </c>
      <c r="K3894" s="146">
        <f t="shared" si="208"/>
        <v>0.77777777777373558</v>
      </c>
      <c r="L3894" s="147">
        <f t="shared" si="209"/>
        <v>0.77777777777373558</v>
      </c>
      <c r="M3894" s="72">
        <f>NETWORKDAYS.INTL(DATE(YEAR(H3894),MONTH(I3894),DAY(H3894)),DATE(YEAR(I3894),MONTH(I3894),DAY(I3894)),1,[1]LISTAFERIADOS!$B$2:$B$194)</f>
        <v>2</v>
      </c>
      <c r="N3894" s="73" t="str">
        <f>CONCATENATE(HOUR(Tabela132[[#This Row],[DATA INICIO]]),":",MINUTE(Tabela132[[#This Row],[DATA INICIO]]))</f>
        <v>19:47</v>
      </c>
    </row>
    <row r="3895" spans="1:14" ht="63.75" hidden="1" x14ac:dyDescent="0.25">
      <c r="A3895" s="74" t="s">
        <v>113</v>
      </c>
      <c r="B3895" s="140" t="s">
        <v>2063</v>
      </c>
      <c r="C3895" s="141"/>
      <c r="D3895" s="142"/>
      <c r="E3895" s="143" t="str">
        <f>CONCATENATE(Tabela132[[#This Row],[TRAMITE_SETOR]],"_Atualiz")</f>
        <v xml:space="preserve"> DG  _Atualiz</v>
      </c>
      <c r="F3895" s="144" t="s">
        <v>1155</v>
      </c>
      <c r="H3895" s="145">
        <v>43082.602083333331</v>
      </c>
      <c r="I3895" s="145">
        <v>43082.640277777777</v>
      </c>
      <c r="J3895" s="140" t="s">
        <v>2070</v>
      </c>
      <c r="K3895" s="146">
        <f t="shared" si="208"/>
        <v>3.8194444445252884E-2</v>
      </c>
      <c r="L3895" s="147">
        <f t="shared" si="209"/>
        <v>3.8194444445252884E-2</v>
      </c>
      <c r="M3895" s="72">
        <f>NETWORKDAYS.INTL(DATE(YEAR(H3895),MONTH(I3895),DAY(H3895)),DATE(YEAR(I3895),MONTH(I3895),DAY(I3895)),1,[1]LISTAFERIADOS!$B$2:$B$194)</f>
        <v>1</v>
      </c>
      <c r="N3895" s="73" t="str">
        <f>CONCATENATE(HOUR(Tabela132[[#This Row],[DATA INICIO]]),":",MINUTE(Tabela132[[#This Row],[DATA INICIO]]))</f>
        <v>14:27</v>
      </c>
    </row>
    <row r="3896" spans="1:14" ht="25.5" hidden="1" x14ac:dyDescent="0.25">
      <c r="A3896" s="74" t="s">
        <v>113</v>
      </c>
      <c r="B3896" s="140" t="s">
        <v>2063</v>
      </c>
      <c r="C3896" s="149"/>
      <c r="D3896" s="11"/>
      <c r="E3896" s="150" t="str">
        <f>CONCATENATE(Tabela132[[#This Row],[TRAMITE_SETOR]],"_Atualiz")</f>
        <v xml:space="preserve"> COC  _Atualiz</v>
      </c>
      <c r="F3896" s="151" t="s">
        <v>1167</v>
      </c>
      <c r="G3896" s="131"/>
      <c r="H3896" s="152">
        <v>43082.640277777777</v>
      </c>
      <c r="I3896" s="152">
        <v>43082.703472222223</v>
      </c>
      <c r="J3896" s="148" t="s">
        <v>452</v>
      </c>
      <c r="K3896" s="146">
        <f t="shared" si="208"/>
        <v>6.3194444446708076E-2</v>
      </c>
      <c r="L3896" s="153">
        <f t="shared" si="209"/>
        <v>6.3194444446708076E-2</v>
      </c>
      <c r="M3896" s="82">
        <f>NETWORKDAYS.INTL(DATE(YEAR(H3896),MONTH(I3896),DAY(H3896)),DATE(YEAR(I3896),MONTH(I3896),DAY(I3896)),1,[1]LISTAFERIADOS!$B$2:$B$194)</f>
        <v>1</v>
      </c>
      <c r="N3896" s="83" t="str">
        <f>CONCATENATE(HOUR(Tabela132[[#This Row],[DATA INICIO]]),":",MINUTE(Tabela132[[#This Row],[DATA INICIO]]))</f>
        <v>15:22</v>
      </c>
    </row>
    <row r="3897" spans="1:14" hidden="1" x14ac:dyDescent="0.25">
      <c r="A3897" s="74" t="s">
        <v>113</v>
      </c>
      <c r="B3897" s="140" t="s">
        <v>2072</v>
      </c>
      <c r="C3897" s="141"/>
      <c r="D3897" s="142"/>
      <c r="E3897" s="143" t="str">
        <f>CONCATENATE(Tabela132[[#This Row],[TRAMITE_SETOR]],"_Atualiz")</f>
        <v>SMIC  _Atualiz</v>
      </c>
      <c r="F3897" s="144" t="s">
        <v>1832</v>
      </c>
      <c r="H3897" s="145" t="s">
        <v>20</v>
      </c>
      <c r="I3897" s="145">
        <v>42956.675694444442</v>
      </c>
      <c r="J3897" s="140" t="s">
        <v>20</v>
      </c>
      <c r="K3897" s="146">
        <f t="shared" ref="K3897:K3931" si="210">IF(OR(H3897="-",I3897="-"),0,I3897-H3897)</f>
        <v>0</v>
      </c>
      <c r="L3897" s="147">
        <f t="shared" ref="L3897:L3931" si="211">K3897</f>
        <v>0</v>
      </c>
      <c r="M3897" s="72" t="e">
        <f>NETWORKDAYS.INTL(DATE(YEAR(H3897),MONTH(I3897),DAY(H3897)),DATE(YEAR(I3897),MONTH(I3897),DAY(I3897)),1,[1]LISTAFERIADOS!$B$2:$B$194)</f>
        <v>#VALUE!</v>
      </c>
      <c r="N3897" s="73" t="e">
        <f>CONCATENATE(HOUR(Tabela132[[#This Row],[DATA INICIO]]),":",MINUTE(Tabela132[[#This Row],[DATA INICIO]]))</f>
        <v>#VALUE!</v>
      </c>
    </row>
    <row r="3898" spans="1:14" ht="51" hidden="1" x14ac:dyDescent="0.25">
      <c r="A3898" s="74" t="s">
        <v>113</v>
      </c>
      <c r="B3898" s="140" t="s">
        <v>2072</v>
      </c>
      <c r="C3898" s="141"/>
      <c r="D3898" s="142"/>
      <c r="E3898" s="143" t="str">
        <f>CONCATENATE(Tabela132[[#This Row],[TRAMITE_SETOR]],"_Atualiz")</f>
        <v>CIP  _Atualiz</v>
      </c>
      <c r="F3898" s="144" t="s">
        <v>1291</v>
      </c>
      <c r="H3898" s="145">
        <v>42956.675694444442</v>
      </c>
      <c r="I3898" s="145">
        <v>42956.823611111111</v>
      </c>
      <c r="J3898" s="140" t="s">
        <v>2073</v>
      </c>
      <c r="K3898" s="146">
        <f t="shared" si="210"/>
        <v>0.14791666666860692</v>
      </c>
      <c r="L3898" s="147">
        <f t="shared" si="211"/>
        <v>0.14791666666860692</v>
      </c>
      <c r="M3898" s="72">
        <f>NETWORKDAYS.INTL(DATE(YEAR(H3898),MONTH(I3898),DAY(H3898)),DATE(YEAR(I3898),MONTH(I3898),DAY(I3898)),1,[1]LISTAFERIADOS!$B$2:$B$194)</f>
        <v>1</v>
      </c>
      <c r="N3898" s="73" t="str">
        <f>CONCATENATE(HOUR(Tabela132[[#This Row],[DATA INICIO]]),":",MINUTE(Tabela132[[#This Row],[DATA INICIO]]))</f>
        <v>16:13</v>
      </c>
    </row>
    <row r="3899" spans="1:14" ht="51" hidden="1" x14ac:dyDescent="0.25">
      <c r="A3899" s="74" t="s">
        <v>113</v>
      </c>
      <c r="B3899" s="140" t="s">
        <v>2072</v>
      </c>
      <c r="C3899" s="141"/>
      <c r="D3899" s="142"/>
      <c r="E3899" s="143" t="str">
        <f>CONCATENATE(Tabela132[[#This Row],[TRAMITE_SETOR]],"_Atualiz")</f>
        <v>SOP  _Atualiz</v>
      </c>
      <c r="F3899" s="144" t="s">
        <v>1346</v>
      </c>
      <c r="H3899" s="145">
        <v>42956.823611111111</v>
      </c>
      <c r="I3899" s="145">
        <v>42964.725694444445</v>
      </c>
      <c r="J3899" s="140" t="s">
        <v>2074</v>
      </c>
      <c r="K3899" s="146">
        <f t="shared" si="210"/>
        <v>7.9020833333343035</v>
      </c>
      <c r="L3899" s="147">
        <f t="shared" si="211"/>
        <v>7.9020833333343035</v>
      </c>
      <c r="M3899" s="72">
        <f>NETWORKDAYS.INTL(DATE(YEAR(H3899),MONTH(I3899),DAY(H3899)),DATE(YEAR(I3899),MONTH(I3899),DAY(I3899)),1,[1]LISTAFERIADOS!$B$2:$B$194)</f>
        <v>6</v>
      </c>
      <c r="N3899" s="73" t="str">
        <f>CONCATENATE(HOUR(Tabela132[[#This Row],[DATA INICIO]]),":",MINUTE(Tabela132[[#This Row],[DATA INICIO]]))</f>
        <v>19:46</v>
      </c>
    </row>
    <row r="3900" spans="1:14" hidden="1" x14ac:dyDescent="0.25">
      <c r="A3900" s="74" t="s">
        <v>113</v>
      </c>
      <c r="B3900" s="140" t="s">
        <v>2072</v>
      </c>
      <c r="C3900" s="141"/>
      <c r="D3900" s="142"/>
      <c r="E3900" s="143" t="str">
        <f>CONCATENATE(Tabela132[[#This Row],[TRAMITE_SETOR]],"_Atualiz")</f>
        <v>SMIC  _Atualiz</v>
      </c>
      <c r="F3900" s="144" t="s">
        <v>1832</v>
      </c>
      <c r="H3900" s="145">
        <v>42964.725694444445</v>
      </c>
      <c r="I3900" s="145">
        <v>42964.771527777775</v>
      </c>
      <c r="J3900" s="140" t="s">
        <v>102</v>
      </c>
      <c r="K3900" s="146">
        <f t="shared" si="210"/>
        <v>4.5833333329937886E-2</v>
      </c>
      <c r="L3900" s="147">
        <f t="shared" si="211"/>
        <v>4.5833333329937886E-2</v>
      </c>
      <c r="M3900" s="72">
        <f>NETWORKDAYS.INTL(DATE(YEAR(H3900),MONTH(I3900),DAY(H3900)),DATE(YEAR(I3900),MONTH(I3900),DAY(I3900)),1,[1]LISTAFERIADOS!$B$2:$B$194)</f>
        <v>1</v>
      </c>
      <c r="N3900" s="73" t="str">
        <f>CONCATENATE(HOUR(Tabela132[[#This Row],[DATA INICIO]]),":",MINUTE(Tabela132[[#This Row],[DATA INICIO]]))</f>
        <v>17:25</v>
      </c>
    </row>
    <row r="3901" spans="1:14" ht="51" hidden="1" x14ac:dyDescent="0.25">
      <c r="A3901" s="74" t="s">
        <v>113</v>
      </c>
      <c r="B3901" s="140" t="s">
        <v>2072</v>
      </c>
      <c r="C3901" s="141"/>
      <c r="D3901" s="142"/>
      <c r="E3901" s="143" t="str">
        <f>CONCATENATE(Tabela132[[#This Row],[TRAMITE_SETOR]],"_Atualiz")</f>
        <v>SOP  _Atualiz</v>
      </c>
      <c r="F3901" s="144" t="s">
        <v>1346</v>
      </c>
      <c r="H3901" s="145">
        <v>42964.771527777775</v>
      </c>
      <c r="I3901" s="145">
        <v>42969.73333333333</v>
      </c>
      <c r="J3901" s="140" t="s">
        <v>2075</v>
      </c>
      <c r="K3901" s="146">
        <f t="shared" si="210"/>
        <v>4.9618055555547471</v>
      </c>
      <c r="L3901" s="147">
        <f t="shared" si="211"/>
        <v>4.9618055555547471</v>
      </c>
      <c r="M3901" s="72">
        <f>NETWORKDAYS.INTL(DATE(YEAR(H3901),MONTH(I3901),DAY(H3901)),DATE(YEAR(I3901),MONTH(I3901),DAY(I3901)),1,[1]LISTAFERIADOS!$B$2:$B$194)</f>
        <v>4</v>
      </c>
      <c r="N3901" s="73" t="str">
        <f>CONCATENATE(HOUR(Tabela132[[#This Row],[DATA INICIO]]),":",MINUTE(Tabela132[[#This Row],[DATA INICIO]]))</f>
        <v>18:31</v>
      </c>
    </row>
    <row r="3902" spans="1:14" ht="51" hidden="1" x14ac:dyDescent="0.25">
      <c r="A3902" s="74" t="s">
        <v>113</v>
      </c>
      <c r="B3902" s="140" t="s">
        <v>2072</v>
      </c>
      <c r="C3902" s="141"/>
      <c r="D3902" s="142"/>
      <c r="E3902" s="143" t="str">
        <f>CONCATENATE(Tabela132[[#This Row],[TRAMITE_SETOR]],"_Atualiz")</f>
        <v>Henry  _Atualiz</v>
      </c>
      <c r="F3902" s="144" t="s">
        <v>2071</v>
      </c>
      <c r="H3902" s="145">
        <v>42969.73333333333</v>
      </c>
      <c r="I3902" s="145">
        <v>42979.695138888892</v>
      </c>
      <c r="J3902" s="140" t="s">
        <v>2076</v>
      </c>
      <c r="K3902" s="146">
        <f t="shared" si="210"/>
        <v>9.9618055555620231</v>
      </c>
      <c r="L3902" s="147">
        <f t="shared" si="211"/>
        <v>9.9618055555620231</v>
      </c>
      <c r="M3902" s="72">
        <f>NETWORKDAYS.INTL(DATE(YEAR(H3902),MONTH(I3902),DAY(H3902)),DATE(YEAR(I3902),MONTH(I3902),DAY(I3902)),1,[1]LISTAFERIADOS!$B$2:$B$194)</f>
        <v>-14</v>
      </c>
      <c r="N3902" s="73" t="str">
        <f>CONCATENATE(HOUR(Tabela132[[#This Row],[DATA INICIO]]),":",MINUTE(Tabela132[[#This Row],[DATA INICIO]]))</f>
        <v>17:36</v>
      </c>
    </row>
    <row r="3903" spans="1:14" ht="25.5" hidden="1" x14ac:dyDescent="0.25">
      <c r="A3903" s="74" t="s">
        <v>113</v>
      </c>
      <c r="B3903" s="140" t="s">
        <v>2072</v>
      </c>
      <c r="C3903" s="141"/>
      <c r="D3903" s="142"/>
      <c r="E3903" s="143" t="str">
        <f>CONCATENATE(Tabela132[[#This Row],[TRAMITE_SETOR]],"_Atualiz")</f>
        <v>SMIC  _Atualiz</v>
      </c>
      <c r="F3903" s="144" t="s">
        <v>1832</v>
      </c>
      <c r="H3903" s="145">
        <v>42979.695138888892</v>
      </c>
      <c r="I3903" s="145">
        <v>42982.76666666667</v>
      </c>
      <c r="J3903" s="140" t="s">
        <v>2077</v>
      </c>
      <c r="K3903" s="146">
        <f t="shared" si="210"/>
        <v>3.0715277777781012</v>
      </c>
      <c r="L3903" s="147">
        <f t="shared" si="211"/>
        <v>3.0715277777781012</v>
      </c>
      <c r="M3903" s="72">
        <f>NETWORKDAYS.INTL(DATE(YEAR(H3903),MONTH(I3903),DAY(H3903)),DATE(YEAR(I3903),MONTH(I3903),DAY(I3903)),1,[1]LISTAFERIADOS!$B$2:$B$194)</f>
        <v>2</v>
      </c>
      <c r="N3903" s="73" t="str">
        <f>CONCATENATE(HOUR(Tabela132[[#This Row],[DATA INICIO]]),":",MINUTE(Tabela132[[#This Row],[DATA INICIO]]))</f>
        <v>16:41</v>
      </c>
    </row>
    <row r="3904" spans="1:14" ht="76.5" hidden="1" x14ac:dyDescent="0.25">
      <c r="A3904" s="74" t="s">
        <v>113</v>
      </c>
      <c r="B3904" s="140" t="s">
        <v>2072</v>
      </c>
      <c r="C3904" s="141"/>
      <c r="D3904" s="142"/>
      <c r="E3904" s="143" t="str">
        <f>CONCATENATE(Tabela132[[#This Row],[TRAMITE_SETOR]],"_Atualiz")</f>
        <v>Henry  _Atualiz</v>
      </c>
      <c r="F3904" s="144" t="s">
        <v>2071</v>
      </c>
      <c r="H3904" s="145">
        <v>42982.76666666667</v>
      </c>
      <c r="I3904" s="145">
        <v>42983.637499999997</v>
      </c>
      <c r="J3904" s="140" t="s">
        <v>2078</v>
      </c>
      <c r="K3904" s="146">
        <f t="shared" si="210"/>
        <v>0.8708333333270275</v>
      </c>
      <c r="L3904" s="147">
        <f t="shared" si="211"/>
        <v>0.8708333333270275</v>
      </c>
      <c r="M3904" s="72">
        <f>NETWORKDAYS.INTL(DATE(YEAR(H3904),MONTH(I3904),DAY(H3904)),DATE(YEAR(I3904),MONTH(I3904),DAY(I3904)),1,[1]LISTAFERIADOS!$B$2:$B$194)</f>
        <v>2</v>
      </c>
      <c r="N3904" s="73" t="str">
        <f>CONCATENATE(HOUR(Tabela132[[#This Row],[DATA INICIO]]),":",MINUTE(Tabela132[[#This Row],[DATA INICIO]]))</f>
        <v>18:24</v>
      </c>
    </row>
    <row r="3905" spans="1:14" ht="25.5" hidden="1" x14ac:dyDescent="0.25">
      <c r="A3905" s="74" t="s">
        <v>113</v>
      </c>
      <c r="B3905" s="140" t="s">
        <v>2072</v>
      </c>
      <c r="C3905" s="141"/>
      <c r="D3905" s="142"/>
      <c r="E3905" s="143" t="str">
        <f>CONCATENATE(Tabela132[[#This Row],[TRAMITE_SETOR]],"_Atualiz")</f>
        <v>SMIC  _Atualiz</v>
      </c>
      <c r="F3905" s="144" t="s">
        <v>1832</v>
      </c>
      <c r="H3905" s="145">
        <v>42983.637499999997</v>
      </c>
      <c r="I3905" s="145">
        <v>42989.635416666664</v>
      </c>
      <c r="J3905" s="140" t="s">
        <v>848</v>
      </c>
      <c r="K3905" s="146">
        <f t="shared" si="210"/>
        <v>5.9979166666671517</v>
      </c>
      <c r="L3905" s="147">
        <f t="shared" si="211"/>
        <v>5.9979166666671517</v>
      </c>
      <c r="M3905" s="72">
        <f>NETWORKDAYS.INTL(DATE(YEAR(H3905),MONTH(I3905),DAY(H3905)),DATE(YEAR(I3905),MONTH(I3905),DAY(I3905)),1,[1]LISTAFERIADOS!$B$2:$B$194)</f>
        <v>3</v>
      </c>
      <c r="N3905" s="73" t="str">
        <f>CONCATENATE(HOUR(Tabela132[[#This Row],[DATA INICIO]]),":",MINUTE(Tabela132[[#This Row],[DATA INICIO]]))</f>
        <v>15:18</v>
      </c>
    </row>
    <row r="3906" spans="1:14" hidden="1" x14ac:dyDescent="0.25">
      <c r="A3906" s="74" t="s">
        <v>113</v>
      </c>
      <c r="B3906" s="140" t="s">
        <v>2072</v>
      </c>
      <c r="C3906" s="141"/>
      <c r="D3906" s="142"/>
      <c r="E3906" s="143" t="str">
        <f>CONCATENATE(Tabela132[[#This Row],[TRAMITE_SETOR]],"_Atualiz")</f>
        <v xml:space="preserve"> CIP  _Atualiz</v>
      </c>
      <c r="F3906" s="144" t="s">
        <v>1296</v>
      </c>
      <c r="H3906" s="145">
        <v>42989.635416666664</v>
      </c>
      <c r="I3906" s="145">
        <v>42991.578472222223</v>
      </c>
      <c r="J3906" s="140" t="s">
        <v>20</v>
      </c>
      <c r="K3906" s="146">
        <f t="shared" si="210"/>
        <v>1.9430555555591127</v>
      </c>
      <c r="L3906" s="147">
        <f t="shared" si="211"/>
        <v>1.9430555555591127</v>
      </c>
      <c r="M3906" s="72">
        <f>NETWORKDAYS.INTL(DATE(YEAR(H3906),MONTH(I3906),DAY(H3906)),DATE(YEAR(I3906),MONTH(I3906),DAY(I3906)),1,[1]LISTAFERIADOS!$B$2:$B$194)</f>
        <v>3</v>
      </c>
      <c r="N3906" s="73" t="str">
        <f>CONCATENATE(HOUR(Tabela132[[#This Row],[DATA INICIO]]),":",MINUTE(Tabela132[[#This Row],[DATA INICIO]]))</f>
        <v>15:15</v>
      </c>
    </row>
    <row r="3907" spans="1:14" hidden="1" x14ac:dyDescent="0.25">
      <c r="A3907" s="74" t="s">
        <v>113</v>
      </c>
      <c r="B3907" s="140" t="s">
        <v>2072</v>
      </c>
      <c r="C3907" s="141"/>
      <c r="D3907" s="142"/>
      <c r="E3907" s="143" t="str">
        <f>CONCATENATE(Tabela132[[#This Row],[TRAMITE_SETOR]],"_Atualiz")</f>
        <v>SECGS_Atualiz</v>
      </c>
      <c r="F3907" s="12" t="s">
        <v>115</v>
      </c>
      <c r="H3907" s="145">
        <v>42989.635416666664</v>
      </c>
      <c r="I3907" s="145">
        <v>42997.745833333334</v>
      </c>
      <c r="J3907" s="140" t="s">
        <v>20</v>
      </c>
      <c r="K3907" s="146">
        <f t="shared" si="210"/>
        <v>8.1104166666700621</v>
      </c>
      <c r="L3907" s="147">
        <f t="shared" si="211"/>
        <v>8.1104166666700621</v>
      </c>
      <c r="M3907" s="72">
        <f>NETWORKDAYS.INTL(DATE(YEAR(H3907),MONTH(I3907),DAY(H3907)),DATE(YEAR(I3907),MONTH(I3907),DAY(I3907)),1,[1]LISTAFERIADOS!$B$2:$B$194)</f>
        <v>7</v>
      </c>
      <c r="N3907" s="73" t="str">
        <f>CONCATENATE(HOUR(Tabela132[[#This Row],[DATA INICIO]]),":",MINUTE(Tabela132[[#This Row],[DATA INICIO]]))</f>
        <v>15:15</v>
      </c>
    </row>
    <row r="3908" spans="1:14" ht="38.25" hidden="1" x14ac:dyDescent="0.25">
      <c r="A3908" s="74" t="s">
        <v>113</v>
      </c>
      <c r="B3908" s="140" t="s">
        <v>2072</v>
      </c>
      <c r="C3908" s="141"/>
      <c r="D3908" s="142"/>
      <c r="E3908" s="143" t="str">
        <f>CONCATENATE(Tabela132[[#This Row],[TRAMITE_SETOR]],"_Atualiz")</f>
        <v xml:space="preserve"> SMIC  _Atualiz</v>
      </c>
      <c r="F3908" s="144" t="s">
        <v>1961</v>
      </c>
      <c r="H3908" s="145">
        <v>42997.745833333334</v>
      </c>
      <c r="I3908" s="145">
        <v>42998.793749999997</v>
      </c>
      <c r="J3908" s="140" t="s">
        <v>79</v>
      </c>
      <c r="K3908" s="146">
        <f t="shared" si="210"/>
        <v>1.0479166666627862</v>
      </c>
      <c r="L3908" s="147">
        <f t="shared" si="211"/>
        <v>1.0479166666627862</v>
      </c>
      <c r="M3908" s="72">
        <f>NETWORKDAYS.INTL(DATE(YEAR(H3908),MONTH(I3908),DAY(H3908)),DATE(YEAR(I3908),MONTH(I3908),DAY(I3908)),1,[1]LISTAFERIADOS!$B$2:$B$194)</f>
        <v>2</v>
      </c>
      <c r="N3908" s="73" t="str">
        <f>CONCATENATE(HOUR(Tabela132[[#This Row],[DATA INICIO]]),":",MINUTE(Tabela132[[#This Row],[DATA INICIO]]))</f>
        <v>17:54</v>
      </c>
    </row>
    <row r="3909" spans="1:14" ht="51" hidden="1" x14ac:dyDescent="0.25">
      <c r="A3909" s="74" t="s">
        <v>113</v>
      </c>
      <c r="B3909" s="140" t="s">
        <v>2072</v>
      </c>
      <c r="C3909" s="141"/>
      <c r="D3909" s="142"/>
      <c r="E3909" s="143" t="str">
        <f>CONCATENATE(Tabela132[[#This Row],[TRAMITE_SETOR]],"_Atualiz")</f>
        <v>SECGS_Atualiz</v>
      </c>
      <c r="F3909" s="12" t="s">
        <v>115</v>
      </c>
      <c r="H3909" s="145">
        <v>42998.793749999997</v>
      </c>
      <c r="I3909" s="145">
        <v>42999.588194444441</v>
      </c>
      <c r="J3909" s="140" t="s">
        <v>1089</v>
      </c>
      <c r="K3909" s="146">
        <f t="shared" si="210"/>
        <v>0.79444444444379769</v>
      </c>
      <c r="L3909" s="147">
        <f t="shared" si="211"/>
        <v>0.79444444444379769</v>
      </c>
      <c r="M3909" s="72">
        <f>NETWORKDAYS.INTL(DATE(YEAR(H3909),MONTH(I3909),DAY(H3909)),DATE(YEAR(I3909),MONTH(I3909),DAY(I3909)),1,[1]LISTAFERIADOS!$B$2:$B$194)</f>
        <v>2</v>
      </c>
      <c r="N3909" s="73" t="str">
        <f>CONCATENATE(HOUR(Tabela132[[#This Row],[DATA INICIO]]),":",MINUTE(Tabela132[[#This Row],[DATA INICIO]]))</f>
        <v>19:3</v>
      </c>
    </row>
    <row r="3910" spans="1:14" ht="140.25" hidden="1" x14ac:dyDescent="0.25">
      <c r="A3910" s="74" t="s">
        <v>113</v>
      </c>
      <c r="B3910" s="140" t="s">
        <v>2072</v>
      </c>
      <c r="C3910" s="141"/>
      <c r="D3910" s="142"/>
      <c r="E3910" s="143" t="str">
        <f>CONCATENATE(Tabela132[[#This Row],[TRAMITE_SETOR]],"_Atualiz")</f>
        <v xml:space="preserve"> SPO  _Atualiz</v>
      </c>
      <c r="F3910" s="144" t="s">
        <v>1157</v>
      </c>
      <c r="H3910" s="145">
        <v>42999.588194444441</v>
      </c>
      <c r="I3910" s="145">
        <v>43000.566666666666</v>
      </c>
      <c r="J3910" s="140" t="s">
        <v>2079</v>
      </c>
      <c r="K3910" s="146">
        <f t="shared" si="210"/>
        <v>0.97847222222480923</v>
      </c>
      <c r="L3910" s="147">
        <f t="shared" si="211"/>
        <v>0.97847222222480923</v>
      </c>
      <c r="M3910" s="72">
        <f>NETWORKDAYS.INTL(DATE(YEAR(H3910),MONTH(I3910),DAY(H3910)),DATE(YEAR(I3910),MONTH(I3910),DAY(I3910)),1,[1]LISTAFERIADOS!$B$2:$B$194)</f>
        <v>2</v>
      </c>
      <c r="N3910" s="73" t="str">
        <f>CONCATENATE(HOUR(Tabela132[[#This Row],[DATA INICIO]]),":",MINUTE(Tabela132[[#This Row],[DATA INICIO]]))</f>
        <v>14:7</v>
      </c>
    </row>
    <row r="3911" spans="1:14" ht="63.75" hidden="1" x14ac:dyDescent="0.25">
      <c r="A3911" s="74" t="s">
        <v>113</v>
      </c>
      <c r="B3911" s="140" t="s">
        <v>2072</v>
      </c>
      <c r="C3911" s="141"/>
      <c r="D3911" s="142"/>
      <c r="E3911" s="143" t="str">
        <f>CONCATENATE(Tabela132[[#This Row],[TRAMITE_SETOR]],"_Atualiz")</f>
        <v xml:space="preserve"> COC  _Atualiz</v>
      </c>
      <c r="F3911" s="144" t="s">
        <v>1167</v>
      </c>
      <c r="H3911" s="145">
        <v>43000.566666666666</v>
      </c>
      <c r="I3911" s="145">
        <v>43000.634722222225</v>
      </c>
      <c r="J3911" s="140" t="s">
        <v>158</v>
      </c>
      <c r="K3911" s="146">
        <f t="shared" si="210"/>
        <v>6.805555555911269E-2</v>
      </c>
      <c r="L3911" s="147">
        <f t="shared" si="211"/>
        <v>6.805555555911269E-2</v>
      </c>
      <c r="M3911" s="72">
        <f>NETWORKDAYS.INTL(DATE(YEAR(H3911),MONTH(I3911),DAY(H3911)),DATE(YEAR(I3911),MONTH(I3911),DAY(I3911)),1,[1]LISTAFERIADOS!$B$2:$B$194)</f>
        <v>1</v>
      </c>
      <c r="N3911" s="73" t="str">
        <f>CONCATENATE(HOUR(Tabela132[[#This Row],[DATA INICIO]]),":",MINUTE(Tabela132[[#This Row],[DATA INICIO]]))</f>
        <v>13:36</v>
      </c>
    </row>
    <row r="3912" spans="1:14" ht="51" hidden="1" x14ac:dyDescent="0.25">
      <c r="A3912" s="74" t="s">
        <v>113</v>
      </c>
      <c r="B3912" s="140" t="s">
        <v>2072</v>
      </c>
      <c r="C3912" s="141"/>
      <c r="D3912" s="142"/>
      <c r="E3912" s="143" t="str">
        <f>CONCATENATE(Tabela132[[#This Row],[TRAMITE_SETOR]],"_Atualiz")</f>
        <v xml:space="preserve"> SECOFC  _Atualiz</v>
      </c>
      <c r="F3912" s="144" t="s">
        <v>1159</v>
      </c>
      <c r="H3912" s="145">
        <v>43000.634722222225</v>
      </c>
      <c r="I3912" s="145">
        <v>43000.791666666664</v>
      </c>
      <c r="J3912" s="140" t="s">
        <v>46</v>
      </c>
      <c r="K3912" s="146">
        <f t="shared" si="210"/>
        <v>0.15694444443943212</v>
      </c>
      <c r="L3912" s="147">
        <f t="shared" si="211"/>
        <v>0.15694444443943212</v>
      </c>
      <c r="M3912" s="72">
        <f>NETWORKDAYS.INTL(DATE(YEAR(H3912),MONTH(I3912),DAY(H3912)),DATE(YEAR(I3912),MONTH(I3912),DAY(I3912)),1,[1]LISTAFERIADOS!$B$2:$B$194)</f>
        <v>1</v>
      </c>
      <c r="N3912" s="73" t="str">
        <f>CONCATENATE(HOUR(Tabela132[[#This Row],[DATA INICIO]]),":",MINUTE(Tabela132[[#This Row],[DATA INICIO]]))</f>
        <v>15:14</v>
      </c>
    </row>
    <row r="3913" spans="1:14" ht="25.5" hidden="1" x14ac:dyDescent="0.25">
      <c r="A3913" s="74" t="s">
        <v>113</v>
      </c>
      <c r="B3913" s="140" t="s">
        <v>2072</v>
      </c>
      <c r="C3913" s="141"/>
      <c r="D3913" s="142"/>
      <c r="E3913" s="143" t="str">
        <f>CONCATENATE(Tabela132[[#This Row],[TRAMITE_SETOR]],"_Atualiz")</f>
        <v xml:space="preserve"> SECGA  _Atualiz</v>
      </c>
      <c r="F3913" s="144" t="s">
        <v>1156</v>
      </c>
      <c r="H3913" s="145">
        <v>43000.791666666664</v>
      </c>
      <c r="I3913" s="145">
        <v>43003.539583333331</v>
      </c>
      <c r="J3913" s="140" t="s">
        <v>49</v>
      </c>
      <c r="K3913" s="146">
        <f t="shared" si="210"/>
        <v>2.7479166666671517</v>
      </c>
      <c r="L3913" s="147">
        <f t="shared" si="211"/>
        <v>2.7479166666671517</v>
      </c>
      <c r="M3913" s="72">
        <f>NETWORKDAYS.INTL(DATE(YEAR(H3913),MONTH(I3913),DAY(H3913)),DATE(YEAR(I3913),MONTH(I3913),DAY(I3913)),1,[1]LISTAFERIADOS!$B$2:$B$194)</f>
        <v>2</v>
      </c>
      <c r="N3913" s="73" t="str">
        <f>CONCATENATE(HOUR(Tabela132[[#This Row],[DATA INICIO]]),":",MINUTE(Tabela132[[#This Row],[DATA INICIO]]))</f>
        <v>19:0</v>
      </c>
    </row>
    <row r="3914" spans="1:14" ht="51" hidden="1" x14ac:dyDescent="0.25">
      <c r="A3914" s="74" t="s">
        <v>113</v>
      </c>
      <c r="B3914" s="140" t="s">
        <v>2072</v>
      </c>
      <c r="C3914" s="141"/>
      <c r="D3914" s="142"/>
      <c r="E3914" s="143" t="str">
        <f>CONCATENATE(Tabela132[[#This Row],[TRAMITE_SETOR]],"_Atualiz")</f>
        <v xml:space="preserve"> CLC  _Atualiz</v>
      </c>
      <c r="F3914" s="144" t="s">
        <v>1161</v>
      </c>
      <c r="H3914" s="145">
        <v>43003.539583333331</v>
      </c>
      <c r="I3914" s="145">
        <v>43003.72152777778</v>
      </c>
      <c r="J3914" s="140" t="s">
        <v>2080</v>
      </c>
      <c r="K3914" s="146">
        <f t="shared" si="210"/>
        <v>0.18194444444816327</v>
      </c>
      <c r="L3914" s="147">
        <f t="shared" si="211"/>
        <v>0.18194444444816327</v>
      </c>
      <c r="M3914" s="72">
        <f>NETWORKDAYS.INTL(DATE(YEAR(H3914),MONTH(I3914),DAY(H3914)),DATE(YEAR(I3914),MONTH(I3914),DAY(I3914)),1,[1]LISTAFERIADOS!$B$2:$B$194)</f>
        <v>1</v>
      </c>
      <c r="N3914" s="73" t="str">
        <f>CONCATENATE(HOUR(Tabela132[[#This Row],[DATA INICIO]]),":",MINUTE(Tabela132[[#This Row],[DATA INICIO]]))</f>
        <v>12:57</v>
      </c>
    </row>
    <row r="3915" spans="1:14" ht="51" hidden="1" x14ac:dyDescent="0.25">
      <c r="A3915" s="74" t="s">
        <v>113</v>
      </c>
      <c r="B3915" s="140" t="s">
        <v>2072</v>
      </c>
      <c r="C3915" s="141"/>
      <c r="D3915" s="142"/>
      <c r="E3915" s="143" t="str">
        <f>CONCATENATE(Tabela132[[#This Row],[TRAMITE_SETOR]],"_Atualiz")</f>
        <v xml:space="preserve"> SECGA  _Atualiz</v>
      </c>
      <c r="F3915" s="144" t="s">
        <v>1156</v>
      </c>
      <c r="H3915" s="145">
        <v>43003.72152777778</v>
      </c>
      <c r="I3915" s="145">
        <v>43003.806250000001</v>
      </c>
      <c r="J3915" s="140" t="s">
        <v>939</v>
      </c>
      <c r="K3915" s="146">
        <f t="shared" si="210"/>
        <v>8.4722222221898846E-2</v>
      </c>
      <c r="L3915" s="147">
        <f t="shared" si="211"/>
        <v>8.4722222221898846E-2</v>
      </c>
      <c r="M3915" s="72">
        <f>NETWORKDAYS.INTL(DATE(YEAR(H3915),MONTH(I3915),DAY(H3915)),DATE(YEAR(I3915),MONTH(I3915),DAY(I3915)),1,[1]LISTAFERIADOS!$B$2:$B$194)</f>
        <v>1</v>
      </c>
      <c r="N3915" s="73" t="str">
        <f>CONCATENATE(HOUR(Tabela132[[#This Row],[DATA INICIO]]),":",MINUTE(Tabela132[[#This Row],[DATA INICIO]]))</f>
        <v>17:19</v>
      </c>
    </row>
    <row r="3916" spans="1:14" ht="127.5" hidden="1" x14ac:dyDescent="0.25">
      <c r="A3916" s="74" t="s">
        <v>113</v>
      </c>
      <c r="B3916" s="140" t="s">
        <v>2072</v>
      </c>
      <c r="C3916" s="141"/>
      <c r="D3916" s="142"/>
      <c r="E3916" s="143" t="str">
        <f>CONCATENATE(Tabela132[[#This Row],[TRAMITE_SETOR]],"_Atualiz")</f>
        <v xml:space="preserve"> CLC  _Atualiz</v>
      </c>
      <c r="F3916" s="144" t="s">
        <v>1161</v>
      </c>
      <c r="H3916" s="145">
        <v>43003.806250000001</v>
      </c>
      <c r="I3916" s="145">
        <v>43004.646527777775</v>
      </c>
      <c r="J3916" s="140" t="s">
        <v>1912</v>
      </c>
      <c r="K3916" s="146">
        <f t="shared" si="210"/>
        <v>0.84027777777373558</v>
      </c>
      <c r="L3916" s="147">
        <f t="shared" si="211"/>
        <v>0.84027777777373558</v>
      </c>
      <c r="M3916" s="72">
        <f>NETWORKDAYS.INTL(DATE(YEAR(H3916),MONTH(I3916),DAY(H3916)),DATE(YEAR(I3916),MONTH(I3916),DAY(I3916)),1,[1]LISTAFERIADOS!$B$2:$B$194)</f>
        <v>2</v>
      </c>
      <c r="N3916" s="73" t="str">
        <f>CONCATENATE(HOUR(Tabela132[[#This Row],[DATA INICIO]]),":",MINUTE(Tabela132[[#This Row],[DATA INICIO]]))</f>
        <v>19:21</v>
      </c>
    </row>
    <row r="3917" spans="1:14" ht="102" hidden="1" x14ac:dyDescent="0.25">
      <c r="A3917" s="74" t="s">
        <v>113</v>
      </c>
      <c r="B3917" s="140" t="s">
        <v>2072</v>
      </c>
      <c r="C3917" s="141"/>
      <c r="D3917" s="142"/>
      <c r="E3917" s="143" t="str">
        <f>CONCATENATE(Tabela132[[#This Row],[TRAMITE_SETOR]],"_Atualiz")</f>
        <v xml:space="preserve"> SLIC  _Atualiz</v>
      </c>
      <c r="F3917" s="144" t="s">
        <v>1163</v>
      </c>
      <c r="H3917" s="145">
        <v>43004.646527777775</v>
      </c>
      <c r="I3917" s="145">
        <v>43007.654861111114</v>
      </c>
      <c r="J3917" s="140" t="s">
        <v>948</v>
      </c>
      <c r="K3917" s="146">
        <f t="shared" si="210"/>
        <v>3.008333333338669</v>
      </c>
      <c r="L3917" s="147">
        <f t="shared" si="211"/>
        <v>3.008333333338669</v>
      </c>
      <c r="M3917" s="72">
        <f>NETWORKDAYS.INTL(DATE(YEAR(H3917),MONTH(I3917),DAY(H3917)),DATE(YEAR(I3917),MONTH(I3917),DAY(I3917)),1,[1]LISTAFERIADOS!$B$2:$B$194)</f>
        <v>4</v>
      </c>
      <c r="N3917" s="73" t="str">
        <f>CONCATENATE(HOUR(Tabela132[[#This Row],[DATA INICIO]]),":",MINUTE(Tabela132[[#This Row],[DATA INICIO]]))</f>
        <v>15:31</v>
      </c>
    </row>
    <row r="3918" spans="1:14" ht="63.75" hidden="1" x14ac:dyDescent="0.25">
      <c r="A3918" s="74" t="s">
        <v>113</v>
      </c>
      <c r="B3918" s="140" t="s">
        <v>2072</v>
      </c>
      <c r="C3918" s="141"/>
      <c r="D3918" s="142"/>
      <c r="E3918" s="143" t="str">
        <f>CONCATENATE(Tabela132[[#This Row],[TRAMITE_SETOR]],"_Atualiz")</f>
        <v xml:space="preserve"> SCON  _Atualiz</v>
      </c>
      <c r="F3918" s="144" t="s">
        <v>1164</v>
      </c>
      <c r="H3918" s="145">
        <v>43007.654861111114</v>
      </c>
      <c r="I3918" s="145">
        <v>43007.753472222219</v>
      </c>
      <c r="J3918" s="140" t="s">
        <v>2081</v>
      </c>
      <c r="K3918" s="146">
        <f t="shared" si="210"/>
        <v>9.8611111105128657E-2</v>
      </c>
      <c r="L3918" s="147">
        <f t="shared" si="211"/>
        <v>9.8611111105128657E-2</v>
      </c>
      <c r="M3918" s="72">
        <f>NETWORKDAYS.INTL(DATE(YEAR(H3918),MONTH(I3918),DAY(H3918)),DATE(YEAR(I3918),MONTH(I3918),DAY(I3918)),1,[1]LISTAFERIADOS!$B$2:$B$194)</f>
        <v>1</v>
      </c>
      <c r="N3918" s="73" t="str">
        <f>CONCATENATE(HOUR(Tabela132[[#This Row],[DATA INICIO]]),":",MINUTE(Tabela132[[#This Row],[DATA INICIO]]))</f>
        <v>15:43</v>
      </c>
    </row>
    <row r="3919" spans="1:14" ht="25.5" hidden="1" x14ac:dyDescent="0.25">
      <c r="A3919" s="74" t="s">
        <v>113</v>
      </c>
      <c r="B3919" s="140" t="s">
        <v>2072</v>
      </c>
      <c r="C3919" s="141"/>
      <c r="D3919" s="142"/>
      <c r="E3919" s="143" t="str">
        <f>CONCATENATE(Tabela132[[#This Row],[TRAMITE_SETOR]],"_Atualiz")</f>
        <v xml:space="preserve"> SLIC  _Atualiz</v>
      </c>
      <c r="F3919" s="144" t="s">
        <v>1163</v>
      </c>
      <c r="H3919" s="145">
        <v>43007.753472222219</v>
      </c>
      <c r="I3919" s="145">
        <v>43010.580555555556</v>
      </c>
      <c r="J3919" s="140" t="s">
        <v>1029</v>
      </c>
      <c r="K3919" s="146">
        <f t="shared" si="210"/>
        <v>2.8270833333372138</v>
      </c>
      <c r="L3919" s="147">
        <f t="shared" si="211"/>
        <v>2.8270833333372138</v>
      </c>
      <c r="M3919" s="72">
        <f>NETWORKDAYS.INTL(DATE(YEAR(H3919),MONTH(I3919),DAY(H3919)),DATE(YEAR(I3919),MONTH(I3919),DAY(I3919)),1,[1]LISTAFERIADOS!$B$2:$B$194)</f>
        <v>-19</v>
      </c>
      <c r="N3919" s="73" t="str">
        <f>CONCATENATE(HOUR(Tabela132[[#This Row],[DATA INICIO]]),":",MINUTE(Tabela132[[#This Row],[DATA INICIO]]))</f>
        <v>18:5</v>
      </c>
    </row>
    <row r="3920" spans="1:14" ht="63.75" hidden="1" x14ac:dyDescent="0.25">
      <c r="A3920" s="74" t="s">
        <v>113</v>
      </c>
      <c r="B3920" s="140" t="s">
        <v>2072</v>
      </c>
      <c r="C3920" s="141"/>
      <c r="D3920" s="142"/>
      <c r="E3920" s="143" t="str">
        <f>CONCATENATE(Tabela132[[#This Row],[TRAMITE_SETOR]],"_Atualiz")</f>
        <v xml:space="preserve"> CLC  _Atualiz</v>
      </c>
      <c r="F3920" s="144" t="s">
        <v>1161</v>
      </c>
      <c r="H3920" s="145">
        <v>43010.580555555556</v>
      </c>
      <c r="I3920" s="145">
        <v>43010.720138888886</v>
      </c>
      <c r="J3920" s="140" t="s">
        <v>2082</v>
      </c>
      <c r="K3920" s="146">
        <f t="shared" si="210"/>
        <v>0.13958333332993789</v>
      </c>
      <c r="L3920" s="147">
        <f t="shared" si="211"/>
        <v>0.13958333332993789</v>
      </c>
      <c r="M3920" s="72">
        <f>NETWORKDAYS.INTL(DATE(YEAR(H3920),MONTH(I3920),DAY(H3920)),DATE(YEAR(I3920),MONTH(I3920),DAY(I3920)),1,[1]LISTAFERIADOS!$B$2:$B$194)</f>
        <v>1</v>
      </c>
      <c r="N3920" s="73" t="str">
        <f>CONCATENATE(HOUR(Tabela132[[#This Row],[DATA INICIO]]),":",MINUTE(Tabela132[[#This Row],[DATA INICIO]]))</f>
        <v>13:56</v>
      </c>
    </row>
    <row r="3921" spans="1:14" ht="51" hidden="1" x14ac:dyDescent="0.25">
      <c r="A3921" s="74" t="s">
        <v>113</v>
      </c>
      <c r="B3921" s="140" t="s">
        <v>2072</v>
      </c>
      <c r="C3921" s="141"/>
      <c r="D3921" s="142"/>
      <c r="E3921" s="143" t="str">
        <f>CONCATENATE(Tabela132[[#This Row],[TRAMITE_SETOR]],"_Atualiz")</f>
        <v xml:space="preserve"> SECGA  _Atualiz</v>
      </c>
      <c r="F3921" s="144" t="s">
        <v>1156</v>
      </c>
      <c r="H3921" s="145">
        <v>43010.720138888886</v>
      </c>
      <c r="I3921" s="145">
        <v>43010.810416666667</v>
      </c>
      <c r="J3921" s="140" t="s">
        <v>124</v>
      </c>
      <c r="K3921" s="146">
        <f t="shared" si="210"/>
        <v>9.0277777781011537E-2</v>
      </c>
      <c r="L3921" s="147">
        <f t="shared" si="211"/>
        <v>9.0277777781011537E-2</v>
      </c>
      <c r="M3921" s="72">
        <f>NETWORKDAYS.INTL(DATE(YEAR(H3921),MONTH(I3921),DAY(H3921)),DATE(YEAR(I3921),MONTH(I3921),DAY(I3921)),1,[1]LISTAFERIADOS!$B$2:$B$194)</f>
        <v>1</v>
      </c>
      <c r="N3921" s="73" t="str">
        <f>CONCATENATE(HOUR(Tabela132[[#This Row],[DATA INICIO]]),":",MINUTE(Tabela132[[#This Row],[DATA INICIO]]))</f>
        <v>17:17</v>
      </c>
    </row>
    <row r="3922" spans="1:14" ht="140.25" hidden="1" x14ac:dyDescent="0.25">
      <c r="A3922" s="74" t="s">
        <v>113</v>
      </c>
      <c r="B3922" s="140" t="s">
        <v>2072</v>
      </c>
      <c r="C3922" s="141"/>
      <c r="D3922" s="142"/>
      <c r="E3922" s="143" t="str">
        <f>CONCATENATE(Tabela132[[#This Row],[TRAMITE_SETOR]],"_Atualiz")</f>
        <v xml:space="preserve"> CPL  _Atualiz</v>
      </c>
      <c r="F3922" s="144" t="s">
        <v>1165</v>
      </c>
      <c r="H3922" s="145">
        <v>43010.810416666667</v>
      </c>
      <c r="I3922" s="145">
        <v>43011.672222222223</v>
      </c>
      <c r="J3922" s="140" t="s">
        <v>365</v>
      </c>
      <c r="K3922" s="146">
        <f t="shared" si="210"/>
        <v>0.86180555555620231</v>
      </c>
      <c r="L3922" s="147">
        <f t="shared" si="211"/>
        <v>0.86180555555620231</v>
      </c>
      <c r="M3922" s="72">
        <f>NETWORKDAYS.INTL(DATE(YEAR(H3922),MONTH(I3922),DAY(H3922)),DATE(YEAR(I3922),MONTH(I3922),DAY(I3922)),1,[1]LISTAFERIADOS!$B$2:$B$194)</f>
        <v>2</v>
      </c>
      <c r="N3922" s="73" t="str">
        <f>CONCATENATE(HOUR(Tabela132[[#This Row],[DATA INICIO]]),":",MINUTE(Tabela132[[#This Row],[DATA INICIO]]))</f>
        <v>19:27</v>
      </c>
    </row>
    <row r="3923" spans="1:14" ht="38.25" hidden="1" x14ac:dyDescent="0.25">
      <c r="A3923" s="74" t="s">
        <v>113</v>
      </c>
      <c r="B3923" s="140" t="s">
        <v>2072</v>
      </c>
      <c r="C3923" s="141"/>
      <c r="D3923" s="142"/>
      <c r="E3923" s="143" t="str">
        <f>CONCATENATE(Tabela132[[#This Row],[TRAMITE_SETOR]],"_Atualiz")</f>
        <v xml:space="preserve"> ASSDG  _Atualiz</v>
      </c>
      <c r="F3923" s="144" t="s">
        <v>1166</v>
      </c>
      <c r="H3923" s="145">
        <v>43011.672222222223</v>
      </c>
      <c r="I3923" s="145">
        <v>43013.563194444447</v>
      </c>
      <c r="J3923" s="140" t="s">
        <v>248</v>
      </c>
      <c r="K3923" s="146">
        <f t="shared" si="210"/>
        <v>1.890972222223354</v>
      </c>
      <c r="L3923" s="147">
        <f t="shared" si="211"/>
        <v>1.890972222223354</v>
      </c>
      <c r="M3923" s="72">
        <f>NETWORKDAYS.INTL(DATE(YEAR(H3923),MONTH(I3923),DAY(H3923)),DATE(YEAR(I3923),MONTH(I3923),DAY(I3923)),1,[1]LISTAFERIADOS!$B$2:$B$194)</f>
        <v>3</v>
      </c>
      <c r="N3923" s="73" t="str">
        <f>CONCATENATE(HOUR(Tabela132[[#This Row],[DATA INICIO]]),":",MINUTE(Tabela132[[#This Row],[DATA INICIO]]))</f>
        <v>16:8</v>
      </c>
    </row>
    <row r="3924" spans="1:14" ht="25.5" hidden="1" x14ac:dyDescent="0.25">
      <c r="A3924" s="74" t="s">
        <v>113</v>
      </c>
      <c r="B3924" s="140" t="s">
        <v>2072</v>
      </c>
      <c r="C3924" s="141"/>
      <c r="D3924" s="142"/>
      <c r="E3924" s="143" t="str">
        <f>CONCATENATE(Tabela132[[#This Row],[TRAMITE_SETOR]],"_Atualiz")</f>
        <v xml:space="preserve"> DG  _Atualiz</v>
      </c>
      <c r="F3924" s="144" t="s">
        <v>1155</v>
      </c>
      <c r="H3924" s="145">
        <v>43013.563194444447</v>
      </c>
      <c r="I3924" s="145">
        <v>43013.768055555556</v>
      </c>
      <c r="J3924" s="140" t="s">
        <v>98</v>
      </c>
      <c r="K3924" s="146">
        <f t="shared" si="210"/>
        <v>0.20486111110949423</v>
      </c>
      <c r="L3924" s="147">
        <f t="shared" si="211"/>
        <v>0.20486111110949423</v>
      </c>
      <c r="M3924" s="72">
        <f>NETWORKDAYS.INTL(DATE(YEAR(H3924),MONTH(I3924),DAY(H3924)),DATE(YEAR(I3924),MONTH(I3924),DAY(I3924)),1,[1]LISTAFERIADOS!$B$2:$B$194)</f>
        <v>1</v>
      </c>
      <c r="N3924" s="73" t="str">
        <f>CONCATENATE(HOUR(Tabela132[[#This Row],[DATA INICIO]]),":",MINUTE(Tabela132[[#This Row],[DATA INICIO]]))</f>
        <v>13:31</v>
      </c>
    </row>
    <row r="3925" spans="1:14" ht="38.25" hidden="1" x14ac:dyDescent="0.25">
      <c r="A3925" s="74" t="s">
        <v>113</v>
      </c>
      <c r="B3925" s="140" t="s">
        <v>2072</v>
      </c>
      <c r="C3925" s="141"/>
      <c r="D3925" s="142"/>
      <c r="E3925" s="143" t="str">
        <f>CONCATENATE(Tabela132[[#This Row],[TRAMITE_SETOR]],"_Atualiz")</f>
        <v xml:space="preserve"> SLIC  _Atualiz</v>
      </c>
      <c r="F3925" s="144" t="s">
        <v>1163</v>
      </c>
      <c r="H3925" s="145">
        <v>43013.768055555556</v>
      </c>
      <c r="I3925" s="145">
        <v>43014.480555555558</v>
      </c>
      <c r="J3925" s="140" t="s">
        <v>1031</v>
      </c>
      <c r="K3925" s="146">
        <f t="shared" si="210"/>
        <v>0.71250000000145519</v>
      </c>
      <c r="L3925" s="147">
        <f t="shared" si="211"/>
        <v>0.71250000000145519</v>
      </c>
      <c r="M3925" s="72">
        <f>NETWORKDAYS.INTL(DATE(YEAR(H3925),MONTH(I3925),DAY(H3925)),DATE(YEAR(I3925),MONTH(I3925),DAY(I3925)),1,[1]LISTAFERIADOS!$B$2:$B$194)</f>
        <v>2</v>
      </c>
      <c r="N3925" s="73" t="str">
        <f>CONCATENATE(HOUR(Tabela132[[#This Row],[DATA INICIO]]),":",MINUTE(Tabela132[[#This Row],[DATA INICIO]]))</f>
        <v>18:26</v>
      </c>
    </row>
    <row r="3926" spans="1:14" ht="51" hidden="1" x14ac:dyDescent="0.25">
      <c r="A3926" s="74" t="s">
        <v>113</v>
      </c>
      <c r="B3926" s="140" t="s">
        <v>2072</v>
      </c>
      <c r="C3926" s="141"/>
      <c r="D3926" s="142"/>
      <c r="E3926" s="143" t="str">
        <f>CONCATENATE(Tabela132[[#This Row],[TRAMITE_SETOR]],"_Atualiz")</f>
        <v xml:space="preserve"> CPL  _Atualiz</v>
      </c>
      <c r="F3926" s="144" t="s">
        <v>1165</v>
      </c>
      <c r="H3926" s="145">
        <v>43014.480555555558</v>
      </c>
      <c r="I3926" s="145">
        <v>43014.770833333336</v>
      </c>
      <c r="J3926" s="140" t="s">
        <v>712</v>
      </c>
      <c r="K3926" s="146">
        <f t="shared" si="210"/>
        <v>0.29027777777810115</v>
      </c>
      <c r="L3926" s="147">
        <f t="shared" si="211"/>
        <v>0.29027777777810115</v>
      </c>
      <c r="M3926" s="72">
        <f>NETWORKDAYS.INTL(DATE(YEAR(H3926),MONTH(I3926),DAY(H3926)),DATE(YEAR(I3926),MONTH(I3926),DAY(I3926)),1,[1]LISTAFERIADOS!$B$2:$B$194)</f>
        <v>1</v>
      </c>
      <c r="N3926" s="73" t="str">
        <f>CONCATENATE(HOUR(Tabela132[[#This Row],[DATA INICIO]]),":",MINUTE(Tabela132[[#This Row],[DATA INICIO]]))</f>
        <v>11:32</v>
      </c>
    </row>
    <row r="3927" spans="1:14" ht="25.5" hidden="1" x14ac:dyDescent="0.25">
      <c r="A3927" s="74" t="s">
        <v>113</v>
      </c>
      <c r="B3927" s="140" t="s">
        <v>2072</v>
      </c>
      <c r="C3927" s="141"/>
      <c r="D3927" s="142"/>
      <c r="E3927" s="143" t="str">
        <f>CONCATENATE(Tabela132[[#This Row],[TRAMITE_SETOR]],"_Atualiz")</f>
        <v xml:space="preserve"> SLIC  _Atualiz</v>
      </c>
      <c r="F3927" s="144" t="s">
        <v>1163</v>
      </c>
      <c r="H3927" s="145">
        <v>43014.770833333336</v>
      </c>
      <c r="I3927" s="145">
        <v>43017.522222222222</v>
      </c>
      <c r="J3927" s="140" t="s">
        <v>251</v>
      </c>
      <c r="K3927" s="146">
        <f t="shared" si="210"/>
        <v>2.7513888888861402</v>
      </c>
      <c r="L3927" s="147">
        <f t="shared" si="211"/>
        <v>2.7513888888861402</v>
      </c>
      <c r="M3927" s="72">
        <f>NETWORKDAYS.INTL(DATE(YEAR(H3927),MONTH(I3927),DAY(H3927)),DATE(YEAR(I3927),MONTH(I3927),DAY(I3927)),1,[1]LISTAFERIADOS!$B$2:$B$194)</f>
        <v>2</v>
      </c>
      <c r="N3927" s="73" t="str">
        <f>CONCATENATE(HOUR(Tabela132[[#This Row],[DATA INICIO]]),":",MINUTE(Tabela132[[#This Row],[DATA INICIO]]))</f>
        <v>18:30</v>
      </c>
    </row>
    <row r="3928" spans="1:14" ht="76.5" hidden="1" x14ac:dyDescent="0.25">
      <c r="A3928" s="74" t="s">
        <v>113</v>
      </c>
      <c r="B3928" s="140" t="s">
        <v>2072</v>
      </c>
      <c r="C3928" s="141"/>
      <c r="D3928" s="142"/>
      <c r="E3928" s="143" t="str">
        <f>CONCATENATE(Tabela132[[#This Row],[TRAMITE_SETOR]],"_Atualiz")</f>
        <v xml:space="preserve"> CPL  _Atualiz</v>
      </c>
      <c r="F3928" s="144" t="s">
        <v>1165</v>
      </c>
      <c r="H3928" s="145">
        <v>43017.522222222222</v>
      </c>
      <c r="I3928" s="145">
        <v>43035.631944444445</v>
      </c>
      <c r="J3928" s="140" t="s">
        <v>1870</v>
      </c>
      <c r="K3928" s="146">
        <f t="shared" si="210"/>
        <v>18.109722222223354</v>
      </c>
      <c r="L3928" s="147">
        <f t="shared" si="211"/>
        <v>18.109722222223354</v>
      </c>
      <c r="M3928" s="72">
        <f>NETWORKDAYS.INTL(DATE(YEAR(H3928),MONTH(I3928),DAY(H3928)),DATE(YEAR(I3928),MONTH(I3928),DAY(I3928)),1,[1]LISTAFERIADOS!$B$2:$B$194)</f>
        <v>14</v>
      </c>
      <c r="N3928" s="73" t="str">
        <f>CONCATENATE(HOUR(Tabela132[[#This Row],[DATA INICIO]]),":",MINUTE(Tabela132[[#This Row],[DATA INICIO]]))</f>
        <v>12:32</v>
      </c>
    </row>
    <row r="3929" spans="1:14" ht="51" hidden="1" x14ac:dyDescent="0.25">
      <c r="A3929" s="74" t="s">
        <v>113</v>
      </c>
      <c r="B3929" s="140" t="s">
        <v>2072</v>
      </c>
      <c r="C3929" s="141"/>
      <c r="D3929" s="142"/>
      <c r="E3929" s="143" t="str">
        <f>CONCATENATE(Tabela132[[#This Row],[TRAMITE_SETOR]],"_Atualiz")</f>
        <v xml:space="preserve"> ASSDG  _Atualiz</v>
      </c>
      <c r="F3929" s="144" t="s">
        <v>1166</v>
      </c>
      <c r="H3929" s="145">
        <v>43035.631944444445</v>
      </c>
      <c r="I3929" s="145">
        <v>43038.765972222223</v>
      </c>
      <c r="J3929" s="140" t="s">
        <v>440</v>
      </c>
      <c r="K3929" s="146">
        <f t="shared" si="210"/>
        <v>3.1340277777781012</v>
      </c>
      <c r="L3929" s="147">
        <f t="shared" si="211"/>
        <v>3.1340277777781012</v>
      </c>
      <c r="M3929" s="72">
        <f>NETWORKDAYS.INTL(DATE(YEAR(H3929),MONTH(I3929),DAY(H3929)),DATE(YEAR(I3929),MONTH(I3929),DAY(I3929)),1,[1]LISTAFERIADOS!$B$2:$B$194)</f>
        <v>2</v>
      </c>
      <c r="N3929" s="73" t="str">
        <f>CONCATENATE(HOUR(Tabela132[[#This Row],[DATA INICIO]]),":",MINUTE(Tabela132[[#This Row],[DATA INICIO]]))</f>
        <v>15:10</v>
      </c>
    </row>
    <row r="3930" spans="1:14" ht="25.5" hidden="1" x14ac:dyDescent="0.25">
      <c r="A3930" s="74" t="s">
        <v>113</v>
      </c>
      <c r="B3930" s="140" t="s">
        <v>2072</v>
      </c>
      <c r="C3930" s="141"/>
      <c r="D3930" s="142"/>
      <c r="E3930" s="143" t="str">
        <f>CONCATENATE(Tabela132[[#This Row],[TRAMITE_SETOR]],"_Atualiz")</f>
        <v xml:space="preserve"> GABDG  _Atualiz</v>
      </c>
      <c r="F3930" s="144" t="s">
        <v>1189</v>
      </c>
      <c r="H3930" s="145">
        <v>43038.765972222223</v>
      </c>
      <c r="I3930" s="145">
        <v>43039.761111111111</v>
      </c>
      <c r="J3930" s="140" t="s">
        <v>98</v>
      </c>
      <c r="K3930" s="146">
        <f t="shared" si="210"/>
        <v>0.99513888888759539</v>
      </c>
      <c r="L3930" s="147">
        <f t="shared" si="211"/>
        <v>0.99513888888759539</v>
      </c>
      <c r="M3930" s="72">
        <f>NETWORKDAYS.INTL(DATE(YEAR(H3930),MONTH(I3930),DAY(H3930)),DATE(YEAR(I3930),MONTH(I3930),DAY(I3930)),1,[1]LISTAFERIADOS!$B$2:$B$194)</f>
        <v>2</v>
      </c>
      <c r="N3930" s="73" t="str">
        <f>CONCATENATE(HOUR(Tabela132[[#This Row],[DATA INICIO]]),":",MINUTE(Tabela132[[#This Row],[DATA INICIO]]))</f>
        <v>18:23</v>
      </c>
    </row>
    <row r="3931" spans="1:14" ht="25.5" hidden="1" x14ac:dyDescent="0.25">
      <c r="A3931" s="74" t="s">
        <v>113</v>
      </c>
      <c r="B3931" s="140" t="s">
        <v>2072</v>
      </c>
      <c r="C3931" s="149"/>
      <c r="D3931" s="11"/>
      <c r="E3931" s="150" t="str">
        <f>CONCATENATE(Tabela132[[#This Row],[TRAMITE_SETOR]],"_Atualiz")</f>
        <v xml:space="preserve"> COC  _Atualiz</v>
      </c>
      <c r="F3931" s="151" t="s">
        <v>1167</v>
      </c>
      <c r="G3931" s="131"/>
      <c r="H3931" s="152">
        <v>43039.761111111111</v>
      </c>
      <c r="I3931" s="152">
        <v>43039.792361111111</v>
      </c>
      <c r="J3931" s="148" t="s">
        <v>452</v>
      </c>
      <c r="K3931" s="146">
        <f t="shared" si="210"/>
        <v>3.125E-2</v>
      </c>
      <c r="L3931" s="153">
        <f t="shared" si="211"/>
        <v>3.125E-2</v>
      </c>
      <c r="M3931" s="82">
        <f>NETWORKDAYS.INTL(DATE(YEAR(H3931),MONTH(I3931),DAY(H3931)),DATE(YEAR(I3931),MONTH(I3931),DAY(I3931)),1,[1]LISTAFERIADOS!$B$2:$B$194)</f>
        <v>1</v>
      </c>
      <c r="N3931" s="83" t="str">
        <f>CONCATENATE(HOUR(Tabela132[[#This Row],[DATA INICIO]]),":",MINUTE(Tabela132[[#This Row],[DATA INICIO]]))</f>
        <v>18:16</v>
      </c>
    </row>
    <row r="3932" spans="1:14" hidden="1" x14ac:dyDescent="0.25">
      <c r="A3932" s="74" t="s">
        <v>113</v>
      </c>
      <c r="B3932" s="140" t="s">
        <v>2083</v>
      </c>
      <c r="C3932" s="141"/>
      <c r="D3932" s="142"/>
      <c r="E3932" s="143" t="str">
        <f>CONCATENATE(Tabela132[[#This Row],[TRAMITE_SETOR]],"_Atualiz")</f>
        <v>SAPRE_Atualiz</v>
      </c>
      <c r="F3932" s="12" t="s">
        <v>305</v>
      </c>
      <c r="H3932" s="145" t="s">
        <v>20</v>
      </c>
      <c r="I3932" s="145">
        <v>42822.772916666669</v>
      </c>
      <c r="J3932" s="140" t="s">
        <v>20</v>
      </c>
      <c r="K3932" s="146">
        <f t="shared" ref="K3932:K3963" si="212">IF(OR(H3932="-",I3932="-"),0,I3932-H3932)</f>
        <v>0</v>
      </c>
      <c r="L3932" s="147">
        <f t="shared" ref="L3932:L3963" si="213">K3932</f>
        <v>0</v>
      </c>
      <c r="M3932" s="72" t="e">
        <f>NETWORKDAYS.INTL(DATE(YEAR(H3932),MONTH(I3932),DAY(H3932)),DATE(YEAR(I3932),MONTH(I3932),DAY(I3932)),1,[1]LISTAFERIADOS!$B$2:$B$194)</f>
        <v>#VALUE!</v>
      </c>
      <c r="N3932" s="73" t="e">
        <f>CONCATENATE(HOUR(Tabela132[[#This Row],[DATA INICIO]]),":",MINUTE(Tabela132[[#This Row],[DATA INICIO]]))</f>
        <v>#VALUE!</v>
      </c>
    </row>
    <row r="3933" spans="1:14" hidden="1" x14ac:dyDescent="0.25">
      <c r="A3933" s="74" t="s">
        <v>113</v>
      </c>
      <c r="B3933" s="140" t="s">
        <v>2083</v>
      </c>
      <c r="C3933" s="141"/>
      <c r="D3933" s="142"/>
      <c r="E3933" s="143" t="str">
        <f>CONCATENATE(Tabela132[[#This Row],[TRAMITE_SETOR]],"_Atualiz")</f>
        <v>SECGS_Atualiz</v>
      </c>
      <c r="F3933" s="12" t="s">
        <v>115</v>
      </c>
      <c r="H3933" s="145">
        <v>42822.772916666669</v>
      </c>
      <c r="I3933" s="145">
        <v>42825.749305555553</v>
      </c>
      <c r="J3933" s="140" t="s">
        <v>20</v>
      </c>
      <c r="K3933" s="146">
        <f t="shared" si="212"/>
        <v>2.976388888884685</v>
      </c>
      <c r="L3933" s="147">
        <f t="shared" si="213"/>
        <v>2.976388888884685</v>
      </c>
      <c r="M3933" s="72">
        <f>NETWORKDAYS.INTL(DATE(YEAR(H3933),MONTH(I3933),DAY(H3933)),DATE(YEAR(I3933),MONTH(I3933),DAY(I3933)),1,[1]LISTAFERIADOS!$B$2:$B$194)</f>
        <v>4</v>
      </c>
      <c r="N3933" s="73" t="str">
        <f>CONCATENATE(HOUR(Tabela132[[#This Row],[DATA INICIO]]),":",MINUTE(Tabela132[[#This Row],[DATA INICIO]]))</f>
        <v>18:33</v>
      </c>
    </row>
    <row r="3934" spans="1:14" hidden="1" x14ac:dyDescent="0.25">
      <c r="A3934" s="74" t="s">
        <v>113</v>
      </c>
      <c r="B3934" s="140" t="s">
        <v>2083</v>
      </c>
      <c r="C3934" s="141"/>
      <c r="D3934" s="142"/>
      <c r="E3934" s="143" t="str">
        <f>CONCATENATE(Tabela132[[#This Row],[TRAMITE_SETOR]],"_Atualiz")</f>
        <v>CIP  _Atualiz</v>
      </c>
      <c r="F3934" s="144" t="s">
        <v>1291</v>
      </c>
      <c r="H3934" s="145">
        <v>42822.772916666669</v>
      </c>
      <c r="I3934" s="145">
        <v>42829.722916666666</v>
      </c>
      <c r="J3934" s="140" t="s">
        <v>20</v>
      </c>
      <c r="K3934" s="146">
        <f t="shared" si="212"/>
        <v>6.9499999999970896</v>
      </c>
      <c r="L3934" s="147">
        <f t="shared" si="213"/>
        <v>6.9499999999970896</v>
      </c>
      <c r="M3934" s="72">
        <f>NETWORKDAYS.INTL(DATE(YEAR(H3934),MONTH(I3934),DAY(H3934)),DATE(YEAR(I3934),MONTH(I3934),DAY(I3934)),1,[1]LISTAFERIADOS!$B$2:$B$194)</f>
        <v>-15</v>
      </c>
      <c r="N3934" s="73" t="str">
        <f>CONCATENATE(HOUR(Tabela132[[#This Row],[DATA INICIO]]),":",MINUTE(Tabela132[[#This Row],[DATA INICIO]]))</f>
        <v>18:33</v>
      </c>
    </row>
    <row r="3935" spans="1:14" ht="38.25" hidden="1" x14ac:dyDescent="0.25">
      <c r="A3935" s="74" t="s">
        <v>113</v>
      </c>
      <c r="B3935" s="140" t="s">
        <v>2083</v>
      </c>
      <c r="C3935" s="141"/>
      <c r="D3935" s="142"/>
      <c r="E3935" s="143" t="str">
        <f>CONCATENATE(Tabela132[[#This Row],[TRAMITE_SETOR]],"_Atualiz")</f>
        <v>SAPRE_Atualiz</v>
      </c>
      <c r="F3935" s="12" t="s">
        <v>305</v>
      </c>
      <c r="H3935" s="145">
        <v>42829.722916666666</v>
      </c>
      <c r="I3935" s="145">
        <v>42829.74722222222</v>
      </c>
      <c r="J3935" s="140" t="s">
        <v>79</v>
      </c>
      <c r="K3935" s="146">
        <f t="shared" si="212"/>
        <v>2.4305555554747116E-2</v>
      </c>
      <c r="L3935" s="147">
        <f t="shared" si="213"/>
        <v>2.4305555554747116E-2</v>
      </c>
      <c r="M3935" s="72">
        <f>NETWORKDAYS.INTL(DATE(YEAR(H3935),MONTH(I3935),DAY(H3935)),DATE(YEAR(I3935),MONTH(I3935),DAY(I3935)),1,[1]LISTAFERIADOS!$B$2:$B$194)</f>
        <v>1</v>
      </c>
      <c r="N3935" s="73" t="str">
        <f>CONCATENATE(HOUR(Tabela132[[#This Row],[DATA INICIO]]),":",MINUTE(Tabela132[[#This Row],[DATA INICIO]]))</f>
        <v>17:21</v>
      </c>
    </row>
    <row r="3936" spans="1:14" ht="38.25" hidden="1" x14ac:dyDescent="0.25">
      <c r="A3936" s="74" t="s">
        <v>113</v>
      </c>
      <c r="B3936" s="140" t="s">
        <v>2083</v>
      </c>
      <c r="C3936" s="141"/>
      <c r="D3936" s="142"/>
      <c r="E3936" s="143" t="str">
        <f>CONCATENATE(Tabela132[[#This Row],[TRAMITE_SETOR]],"_Atualiz")</f>
        <v>CIP  _Atualiz</v>
      </c>
      <c r="F3936" s="144" t="s">
        <v>1291</v>
      </c>
      <c r="H3936" s="145">
        <v>42829.74722222222</v>
      </c>
      <c r="I3936" s="145">
        <v>42843.747916666667</v>
      </c>
      <c r="J3936" s="140" t="s">
        <v>356</v>
      </c>
      <c r="K3936" s="146">
        <f t="shared" si="212"/>
        <v>14.000694444446708</v>
      </c>
      <c r="L3936" s="147">
        <f t="shared" si="213"/>
        <v>14.000694444446708</v>
      </c>
      <c r="M3936" s="72">
        <f>NETWORKDAYS.INTL(DATE(YEAR(H3936),MONTH(I3936),DAY(H3936)),DATE(YEAR(I3936),MONTH(I3936),DAY(I3936)),1,[1]LISTAFERIADOS!$B$2:$B$194)</f>
        <v>8</v>
      </c>
      <c r="N3936" s="73" t="str">
        <f>CONCATENATE(HOUR(Tabela132[[#This Row],[DATA INICIO]]),":",MINUTE(Tabela132[[#This Row],[DATA INICIO]]))</f>
        <v>17:56</v>
      </c>
    </row>
    <row r="3937" spans="1:14" ht="76.5" hidden="1" x14ac:dyDescent="0.25">
      <c r="A3937" s="74" t="s">
        <v>113</v>
      </c>
      <c r="B3937" s="140" t="s">
        <v>2083</v>
      </c>
      <c r="C3937" s="141"/>
      <c r="D3937" s="142"/>
      <c r="E3937" s="143" t="str">
        <f>CONCATENATE(Tabela132[[#This Row],[TRAMITE_SETOR]],"_Atualiz")</f>
        <v>SAPRE_Atualiz</v>
      </c>
      <c r="F3937" s="12" t="s">
        <v>305</v>
      </c>
      <c r="H3937" s="145">
        <v>42843.747916666667</v>
      </c>
      <c r="I3937" s="145">
        <v>42880.776388888888</v>
      </c>
      <c r="J3937" s="140" t="s">
        <v>1834</v>
      </c>
      <c r="K3937" s="146">
        <f t="shared" si="212"/>
        <v>37.028472222220444</v>
      </c>
      <c r="L3937" s="147">
        <f t="shared" si="213"/>
        <v>37.028472222220444</v>
      </c>
      <c r="M3937" s="72">
        <f>NETWORKDAYS.INTL(DATE(YEAR(H3937),MONTH(I3937),DAY(H3937)),DATE(YEAR(I3937),MONTH(I3937),DAY(I3937)),1,[1]LISTAFERIADOS!$B$2:$B$194)</f>
        <v>6</v>
      </c>
      <c r="N3937" s="73" t="str">
        <f>CONCATENATE(HOUR(Tabela132[[#This Row],[DATA INICIO]]),":",MINUTE(Tabela132[[#This Row],[DATA INICIO]]))</f>
        <v>17:57</v>
      </c>
    </row>
    <row r="3938" spans="1:14" ht="38.25" hidden="1" x14ac:dyDescent="0.25">
      <c r="A3938" s="74" t="s">
        <v>113</v>
      </c>
      <c r="B3938" s="140" t="s">
        <v>2083</v>
      </c>
      <c r="C3938" s="141"/>
      <c r="D3938" s="142"/>
      <c r="E3938" s="143" t="str">
        <f>CONCATENATE(Tabela132[[#This Row],[TRAMITE_SETOR]],"_Atualiz")</f>
        <v>CIP  _Atualiz</v>
      </c>
      <c r="F3938" s="144" t="s">
        <v>1291</v>
      </c>
      <c r="H3938" s="145">
        <v>42880.776388888888</v>
      </c>
      <c r="I3938" s="145">
        <v>42881.773611111108</v>
      </c>
      <c r="J3938" s="140" t="s">
        <v>356</v>
      </c>
      <c r="K3938" s="146">
        <f t="shared" si="212"/>
        <v>0.99722222222044365</v>
      </c>
      <c r="L3938" s="147">
        <f t="shared" si="213"/>
        <v>0.99722222222044365</v>
      </c>
      <c r="M3938" s="72">
        <f>NETWORKDAYS.INTL(DATE(YEAR(H3938),MONTH(I3938),DAY(H3938)),DATE(YEAR(I3938),MONTH(I3938),DAY(I3938)),1,[1]LISTAFERIADOS!$B$2:$B$194)</f>
        <v>2</v>
      </c>
      <c r="N3938" s="73" t="str">
        <f>CONCATENATE(HOUR(Tabela132[[#This Row],[DATA INICIO]]),":",MINUTE(Tabela132[[#This Row],[DATA INICIO]]))</f>
        <v>18:38</v>
      </c>
    </row>
    <row r="3939" spans="1:14" ht="76.5" hidden="1" x14ac:dyDescent="0.25">
      <c r="A3939" s="74" t="s">
        <v>113</v>
      </c>
      <c r="B3939" s="140" t="s">
        <v>2083</v>
      </c>
      <c r="C3939" s="141"/>
      <c r="D3939" s="142"/>
      <c r="E3939" s="143" t="str">
        <f>CONCATENATE(Tabela132[[#This Row],[TRAMITE_SETOR]],"_Atualiz")</f>
        <v>SECGS_Atualiz</v>
      </c>
      <c r="F3939" s="12" t="s">
        <v>115</v>
      </c>
      <c r="H3939" s="145">
        <v>42881.773611111108</v>
      </c>
      <c r="I3939" s="145">
        <v>42884.789583333331</v>
      </c>
      <c r="J3939" s="140" t="s">
        <v>1834</v>
      </c>
      <c r="K3939" s="146">
        <f t="shared" si="212"/>
        <v>3.015972222223354</v>
      </c>
      <c r="L3939" s="147">
        <f t="shared" si="213"/>
        <v>3.015972222223354</v>
      </c>
      <c r="M3939" s="72">
        <f>NETWORKDAYS.INTL(DATE(YEAR(H3939),MONTH(I3939),DAY(H3939)),DATE(YEAR(I3939),MONTH(I3939),DAY(I3939)),1,[1]LISTAFERIADOS!$B$2:$B$194)</f>
        <v>2</v>
      </c>
      <c r="N3939" s="73" t="str">
        <f>CONCATENATE(HOUR(Tabela132[[#This Row],[DATA INICIO]]),":",MINUTE(Tabela132[[#This Row],[DATA INICIO]]))</f>
        <v>18:34</v>
      </c>
    </row>
    <row r="3940" spans="1:14" ht="153" hidden="1" x14ac:dyDescent="0.25">
      <c r="A3940" s="74" t="s">
        <v>113</v>
      </c>
      <c r="B3940" s="140" t="s">
        <v>2083</v>
      </c>
      <c r="C3940" s="141"/>
      <c r="D3940" s="142"/>
      <c r="E3940" s="143" t="str">
        <f>CONCATENATE(Tabela132[[#This Row],[TRAMITE_SETOR]],"_Atualiz")</f>
        <v>SECGA  _Atualiz</v>
      </c>
      <c r="F3940" s="144" t="s">
        <v>1174</v>
      </c>
      <c r="H3940" s="145">
        <v>42884.789583333331</v>
      </c>
      <c r="I3940" s="145">
        <v>42885.68472222222</v>
      </c>
      <c r="J3940" s="140" t="s">
        <v>1856</v>
      </c>
      <c r="K3940" s="146">
        <f t="shared" si="212"/>
        <v>0.89513888888905058</v>
      </c>
      <c r="L3940" s="147">
        <f t="shared" si="213"/>
        <v>0.89513888888905058</v>
      </c>
      <c r="M3940" s="72">
        <f>NETWORKDAYS.INTL(DATE(YEAR(H3940),MONTH(I3940),DAY(H3940)),DATE(YEAR(I3940),MONTH(I3940),DAY(I3940)),1,[1]LISTAFERIADOS!$B$2:$B$194)</f>
        <v>2</v>
      </c>
      <c r="N3940" s="73" t="str">
        <f>CONCATENATE(HOUR(Tabela132[[#This Row],[DATA INICIO]]),":",MINUTE(Tabela132[[#This Row],[DATA INICIO]]))</f>
        <v>18:57</v>
      </c>
    </row>
    <row r="3941" spans="1:14" ht="38.25" hidden="1" x14ac:dyDescent="0.25">
      <c r="A3941" s="74" t="s">
        <v>113</v>
      </c>
      <c r="B3941" s="140" t="s">
        <v>2083</v>
      </c>
      <c r="C3941" s="141"/>
      <c r="D3941" s="142"/>
      <c r="E3941" s="143" t="str">
        <f>CONCATENATE(Tabela132[[#This Row],[TRAMITE_SETOR]],"_Atualiz")</f>
        <v xml:space="preserve"> CLC  _Atualiz</v>
      </c>
      <c r="F3941" s="144" t="s">
        <v>1161</v>
      </c>
      <c r="H3941" s="145">
        <v>42885.68472222222</v>
      </c>
      <c r="I3941" s="145">
        <v>42885.81527777778</v>
      </c>
      <c r="J3941" s="140" t="s">
        <v>1857</v>
      </c>
      <c r="K3941" s="146">
        <f t="shared" si="212"/>
        <v>0.13055555555911269</v>
      </c>
      <c r="L3941" s="147">
        <f t="shared" si="213"/>
        <v>0.13055555555911269</v>
      </c>
      <c r="M3941" s="72">
        <f>NETWORKDAYS.INTL(DATE(YEAR(H3941),MONTH(I3941),DAY(H3941)),DATE(YEAR(I3941),MONTH(I3941),DAY(I3941)),1,[1]LISTAFERIADOS!$B$2:$B$194)</f>
        <v>1</v>
      </c>
      <c r="N3941" s="73" t="str">
        <f>CONCATENATE(HOUR(Tabela132[[#This Row],[DATA INICIO]]),":",MINUTE(Tabela132[[#This Row],[DATA INICIO]]))</f>
        <v>16:26</v>
      </c>
    </row>
    <row r="3942" spans="1:14" ht="51" hidden="1" x14ac:dyDescent="0.25">
      <c r="A3942" s="74" t="s">
        <v>113</v>
      </c>
      <c r="B3942" s="140" t="s">
        <v>2083</v>
      </c>
      <c r="C3942" s="141"/>
      <c r="D3942" s="142"/>
      <c r="E3942" s="143" t="str">
        <f>CONCATENATE(Tabela132[[#This Row],[TRAMITE_SETOR]],"_Atualiz")</f>
        <v xml:space="preserve"> SGEC  _Atualiz</v>
      </c>
      <c r="F3942" s="144" t="s">
        <v>1177</v>
      </c>
      <c r="H3942" s="145">
        <v>42885.81527777778</v>
      </c>
      <c r="I3942" s="145">
        <v>42891.679861111108</v>
      </c>
      <c r="J3942" s="140" t="s">
        <v>1858</v>
      </c>
      <c r="K3942" s="146">
        <f t="shared" si="212"/>
        <v>5.8645833333284827</v>
      </c>
      <c r="L3942" s="147">
        <f t="shared" si="213"/>
        <v>5.8645833333284827</v>
      </c>
      <c r="M3942" s="72">
        <f>NETWORKDAYS.INTL(DATE(YEAR(H3942),MONTH(I3942),DAY(H3942)),DATE(YEAR(I3942),MONTH(I3942),DAY(I3942)),1,[1]LISTAFERIADOS!$B$2:$B$194)</f>
        <v>-19</v>
      </c>
      <c r="N3942" s="73" t="str">
        <f>CONCATENATE(HOUR(Tabela132[[#This Row],[DATA INICIO]]),":",MINUTE(Tabela132[[#This Row],[DATA INICIO]]))</f>
        <v>19:34</v>
      </c>
    </row>
    <row r="3943" spans="1:14" hidden="1" x14ac:dyDescent="0.25">
      <c r="A3943" s="74" t="s">
        <v>113</v>
      </c>
      <c r="B3943" s="140" t="s">
        <v>2083</v>
      </c>
      <c r="C3943" s="141"/>
      <c r="D3943" s="142"/>
      <c r="E3943" s="143" t="str">
        <f>CONCATENATE(Tabela132[[#This Row],[TRAMITE_SETOR]],"_Atualiz")</f>
        <v>SAPRE_Atualiz</v>
      </c>
      <c r="F3943" s="12" t="s">
        <v>305</v>
      </c>
      <c r="H3943" s="145">
        <v>42891.679861111108</v>
      </c>
      <c r="I3943" s="145">
        <v>42914.720833333333</v>
      </c>
      <c r="J3943" s="140" t="s">
        <v>273</v>
      </c>
      <c r="K3943" s="146">
        <f t="shared" si="212"/>
        <v>23.040972222224809</v>
      </c>
      <c r="L3943" s="147">
        <f t="shared" si="213"/>
        <v>23.040972222224809</v>
      </c>
      <c r="M3943" s="72">
        <f>NETWORKDAYS.INTL(DATE(YEAR(H3943),MONTH(I3943),DAY(H3943)),DATE(YEAR(I3943),MONTH(I3943),DAY(I3943)),1,[1]LISTAFERIADOS!$B$2:$B$194)</f>
        <v>17</v>
      </c>
      <c r="N3943" s="73" t="str">
        <f>CONCATENATE(HOUR(Tabela132[[#This Row],[DATA INICIO]]),":",MINUTE(Tabela132[[#This Row],[DATA INICIO]]))</f>
        <v>16:19</v>
      </c>
    </row>
    <row r="3944" spans="1:14" ht="38.25" hidden="1" x14ac:dyDescent="0.25">
      <c r="A3944" s="74" t="s">
        <v>113</v>
      </c>
      <c r="B3944" s="140" t="s">
        <v>2083</v>
      </c>
      <c r="C3944" s="141"/>
      <c r="D3944" s="142"/>
      <c r="E3944" s="143" t="str">
        <f>CONCATENATE(Tabela132[[#This Row],[TRAMITE_SETOR]],"_Atualiz")</f>
        <v xml:space="preserve"> SGEC  _Atualiz</v>
      </c>
      <c r="F3944" s="144" t="s">
        <v>1177</v>
      </c>
      <c r="H3944" s="145">
        <v>42914.720833333333</v>
      </c>
      <c r="I3944" s="145">
        <v>42920.772222222222</v>
      </c>
      <c r="J3944" s="140" t="s">
        <v>356</v>
      </c>
      <c r="K3944" s="146">
        <f t="shared" si="212"/>
        <v>6.0513888888890506</v>
      </c>
      <c r="L3944" s="147">
        <f t="shared" si="213"/>
        <v>6.0513888888890506</v>
      </c>
      <c r="M3944" s="72">
        <f>NETWORKDAYS.INTL(DATE(YEAR(H3944),MONTH(I3944),DAY(H3944)),DATE(YEAR(I3944),MONTH(I3944),DAY(I3944)),1,[1]LISTAFERIADOS!$B$2:$B$194)</f>
        <v>-19</v>
      </c>
      <c r="N3944" s="73" t="str">
        <f>CONCATENATE(HOUR(Tabela132[[#This Row],[DATA INICIO]]),":",MINUTE(Tabela132[[#This Row],[DATA INICIO]]))</f>
        <v>17:18</v>
      </c>
    </row>
    <row r="3945" spans="1:14" ht="51" hidden="1" x14ac:dyDescent="0.25">
      <c r="A3945" s="74" t="s">
        <v>113</v>
      </c>
      <c r="B3945" s="140" t="s">
        <v>2083</v>
      </c>
      <c r="C3945" s="141"/>
      <c r="D3945" s="142"/>
      <c r="E3945" s="143" t="str">
        <f>CONCATENATE(Tabela132[[#This Row],[TRAMITE_SETOR]],"_Atualiz")</f>
        <v xml:space="preserve"> COC  _Atualiz</v>
      </c>
      <c r="F3945" s="144" t="s">
        <v>1167</v>
      </c>
      <c r="H3945" s="145">
        <v>42920.772222222222</v>
      </c>
      <c r="I3945" s="145">
        <v>42920.801388888889</v>
      </c>
      <c r="J3945" s="140" t="s">
        <v>1859</v>
      </c>
      <c r="K3945" s="146">
        <f t="shared" si="212"/>
        <v>2.9166666667151731E-2</v>
      </c>
      <c r="L3945" s="147">
        <f t="shared" si="213"/>
        <v>2.9166666667151731E-2</v>
      </c>
      <c r="M3945" s="72">
        <f>NETWORKDAYS.INTL(DATE(YEAR(H3945),MONTH(I3945),DAY(H3945)),DATE(YEAR(I3945),MONTH(I3945),DAY(I3945)),1,[1]LISTAFERIADOS!$B$2:$B$194)</f>
        <v>1</v>
      </c>
      <c r="N3945" s="73" t="str">
        <f>CONCATENATE(HOUR(Tabela132[[#This Row],[DATA INICIO]]),":",MINUTE(Tabela132[[#This Row],[DATA INICIO]]))</f>
        <v>18:32</v>
      </c>
    </row>
    <row r="3946" spans="1:14" ht="76.5" hidden="1" x14ac:dyDescent="0.25">
      <c r="A3946" s="74" t="s">
        <v>113</v>
      </c>
      <c r="B3946" s="140" t="s">
        <v>2083</v>
      </c>
      <c r="C3946" s="141"/>
      <c r="D3946" s="142"/>
      <c r="E3946" s="143" t="str">
        <f>CONCATENATE(Tabela132[[#This Row],[TRAMITE_SETOR]],"_Atualiz")</f>
        <v xml:space="preserve"> SECOFC  _Atualiz</v>
      </c>
      <c r="F3946" s="144" t="s">
        <v>1159</v>
      </c>
      <c r="H3946" s="145">
        <v>42920.801388888889</v>
      </c>
      <c r="I3946" s="145">
        <v>42921.657638888886</v>
      </c>
      <c r="J3946" s="140" t="s">
        <v>1860</v>
      </c>
      <c r="K3946" s="146">
        <f t="shared" si="212"/>
        <v>0.85624999999708962</v>
      </c>
      <c r="L3946" s="147">
        <f t="shared" si="213"/>
        <v>0.85624999999708962</v>
      </c>
      <c r="M3946" s="72">
        <f>NETWORKDAYS.INTL(DATE(YEAR(H3946),MONTH(I3946),DAY(H3946)),DATE(YEAR(I3946),MONTH(I3946),DAY(I3946)),1,[1]LISTAFERIADOS!$B$2:$B$194)</f>
        <v>2</v>
      </c>
      <c r="N3946" s="73" t="str">
        <f>CONCATENATE(HOUR(Tabela132[[#This Row],[DATA INICIO]]),":",MINUTE(Tabela132[[#This Row],[DATA INICIO]]))</f>
        <v>19:14</v>
      </c>
    </row>
    <row r="3947" spans="1:14" ht="51" hidden="1" x14ac:dyDescent="0.25">
      <c r="A3947" s="74" t="s">
        <v>113</v>
      </c>
      <c r="B3947" s="140" t="s">
        <v>2083</v>
      </c>
      <c r="C3947" s="141"/>
      <c r="D3947" s="142"/>
      <c r="E3947" s="143" t="str">
        <f>CONCATENATE(Tabela132[[#This Row],[TRAMITE_SETOR]],"_Atualiz")</f>
        <v xml:space="preserve"> SC  _Atualiz</v>
      </c>
      <c r="F3947" s="144" t="s">
        <v>1162</v>
      </c>
      <c r="H3947" s="145">
        <v>42921.657638888886</v>
      </c>
      <c r="I3947" s="145">
        <v>42921.74722222222</v>
      </c>
      <c r="J3947" s="140" t="s">
        <v>1861</v>
      </c>
      <c r="K3947" s="146">
        <f t="shared" si="212"/>
        <v>8.9583333334303461E-2</v>
      </c>
      <c r="L3947" s="147">
        <f t="shared" si="213"/>
        <v>8.9583333334303461E-2</v>
      </c>
      <c r="M3947" s="72">
        <f>NETWORKDAYS.INTL(DATE(YEAR(H3947),MONTH(I3947),DAY(H3947)),DATE(YEAR(I3947),MONTH(I3947),DAY(I3947)),1,[1]LISTAFERIADOS!$B$2:$B$194)</f>
        <v>1</v>
      </c>
      <c r="N3947" s="73" t="str">
        <f>CONCATENATE(HOUR(Tabela132[[#This Row],[DATA INICIO]]),":",MINUTE(Tabela132[[#This Row],[DATA INICIO]]))</f>
        <v>15:47</v>
      </c>
    </row>
    <row r="3948" spans="1:14" ht="25.5" hidden="1" x14ac:dyDescent="0.25">
      <c r="A3948" s="74" t="s">
        <v>113</v>
      </c>
      <c r="B3948" s="140" t="s">
        <v>2083</v>
      </c>
      <c r="C3948" s="141"/>
      <c r="D3948" s="142"/>
      <c r="E3948" s="143" t="str">
        <f>CONCATENATE(Tabela132[[#This Row],[TRAMITE_SETOR]],"_Atualiz")</f>
        <v xml:space="preserve"> CLC  _Atualiz</v>
      </c>
      <c r="F3948" s="144" t="s">
        <v>1161</v>
      </c>
      <c r="H3948" s="145">
        <v>42921.74722222222</v>
      </c>
      <c r="I3948" s="145">
        <v>42921.826388888891</v>
      </c>
      <c r="J3948" s="140" t="s">
        <v>1862</v>
      </c>
      <c r="K3948" s="146">
        <f t="shared" si="212"/>
        <v>7.9166666670062114E-2</v>
      </c>
      <c r="L3948" s="147">
        <f t="shared" si="213"/>
        <v>7.9166666670062114E-2</v>
      </c>
      <c r="M3948" s="72">
        <f>NETWORKDAYS.INTL(DATE(YEAR(H3948),MONTH(I3948),DAY(H3948)),DATE(YEAR(I3948),MONTH(I3948),DAY(I3948)),1,[1]LISTAFERIADOS!$B$2:$B$194)</f>
        <v>1</v>
      </c>
      <c r="N3948" s="73" t="str">
        <f>CONCATENATE(HOUR(Tabela132[[#This Row],[DATA INICIO]]),":",MINUTE(Tabela132[[#This Row],[DATA INICIO]]))</f>
        <v>17:56</v>
      </c>
    </row>
    <row r="3949" spans="1:14" ht="63.75" hidden="1" x14ac:dyDescent="0.25">
      <c r="A3949" s="74" t="s">
        <v>113</v>
      </c>
      <c r="B3949" s="140" t="s">
        <v>2083</v>
      </c>
      <c r="C3949" s="141"/>
      <c r="D3949" s="142"/>
      <c r="E3949" s="143" t="str">
        <f>CONCATENATE(Tabela132[[#This Row],[TRAMITE_SETOR]],"_Atualiz")</f>
        <v xml:space="preserve"> SC  _Atualiz</v>
      </c>
      <c r="F3949" s="144" t="s">
        <v>1162</v>
      </c>
      <c r="H3949" s="145">
        <v>42921.826388888891</v>
      </c>
      <c r="I3949" s="145">
        <v>42928.761805555558</v>
      </c>
      <c r="J3949" s="140" t="s">
        <v>1863</v>
      </c>
      <c r="K3949" s="146">
        <f t="shared" si="212"/>
        <v>6.9354166666671517</v>
      </c>
      <c r="L3949" s="147">
        <f t="shared" si="213"/>
        <v>6.9354166666671517</v>
      </c>
      <c r="M3949" s="72">
        <f>NETWORKDAYS.INTL(DATE(YEAR(H3949),MONTH(I3949),DAY(H3949)),DATE(YEAR(I3949),MONTH(I3949),DAY(I3949)),1,[1]LISTAFERIADOS!$B$2:$B$194)</f>
        <v>6</v>
      </c>
      <c r="N3949" s="73" t="str">
        <f>CONCATENATE(HOUR(Tabela132[[#This Row],[DATA INICIO]]),":",MINUTE(Tabela132[[#This Row],[DATA INICIO]]))</f>
        <v>19:50</v>
      </c>
    </row>
    <row r="3950" spans="1:14" ht="38.25" hidden="1" x14ac:dyDescent="0.25">
      <c r="A3950" s="74" t="s">
        <v>113</v>
      </c>
      <c r="B3950" s="140" t="s">
        <v>2083</v>
      </c>
      <c r="C3950" s="141"/>
      <c r="D3950" s="142"/>
      <c r="E3950" s="143" t="str">
        <f>CONCATENATE(Tabela132[[#This Row],[TRAMITE_SETOR]],"_Atualiz")</f>
        <v xml:space="preserve"> CLC  _Atualiz</v>
      </c>
      <c r="F3950" s="144" t="s">
        <v>1161</v>
      </c>
      <c r="H3950" s="145">
        <v>42928.761805555558</v>
      </c>
      <c r="I3950" s="145">
        <v>42929.662499999999</v>
      </c>
      <c r="J3950" s="140" t="s">
        <v>1864</v>
      </c>
      <c r="K3950" s="146">
        <f t="shared" si="212"/>
        <v>0.90069444444088731</v>
      </c>
      <c r="L3950" s="147">
        <f t="shared" si="213"/>
        <v>0.90069444444088731</v>
      </c>
      <c r="M3950" s="72">
        <f>NETWORKDAYS.INTL(DATE(YEAR(H3950),MONTH(I3950),DAY(H3950)),DATE(YEAR(I3950),MONTH(I3950),DAY(I3950)),1,[1]LISTAFERIADOS!$B$2:$B$194)</f>
        <v>2</v>
      </c>
      <c r="N3950" s="73" t="str">
        <f>CONCATENATE(HOUR(Tabela132[[#This Row],[DATA INICIO]]),":",MINUTE(Tabela132[[#This Row],[DATA INICIO]]))</f>
        <v>18:17</v>
      </c>
    </row>
    <row r="3951" spans="1:14" ht="76.5" hidden="1" x14ac:dyDescent="0.25">
      <c r="A3951" s="74" t="s">
        <v>113</v>
      </c>
      <c r="B3951" s="140" t="s">
        <v>2083</v>
      </c>
      <c r="C3951" s="141"/>
      <c r="D3951" s="142"/>
      <c r="E3951" s="143" t="str">
        <f>CONCATENATE(Tabela132[[#This Row],[TRAMITE_SETOR]],"_Atualiz")</f>
        <v xml:space="preserve"> SPO  _Atualiz</v>
      </c>
      <c r="F3951" s="144" t="s">
        <v>1157</v>
      </c>
      <c r="H3951" s="145">
        <v>42929.662499999999</v>
      </c>
      <c r="I3951" s="145">
        <v>42929.817361111112</v>
      </c>
      <c r="J3951" s="140" t="s">
        <v>40</v>
      </c>
      <c r="K3951" s="146">
        <f t="shared" si="212"/>
        <v>0.15486111111385981</v>
      </c>
      <c r="L3951" s="147">
        <f t="shared" si="213"/>
        <v>0.15486111111385981</v>
      </c>
      <c r="M3951" s="72">
        <f>NETWORKDAYS.INTL(DATE(YEAR(H3951),MONTH(I3951),DAY(H3951)),DATE(YEAR(I3951),MONTH(I3951),DAY(I3951)),1,[1]LISTAFERIADOS!$B$2:$B$194)</f>
        <v>1</v>
      </c>
      <c r="N3951" s="73" t="str">
        <f>CONCATENATE(HOUR(Tabela132[[#This Row],[DATA INICIO]]),":",MINUTE(Tabela132[[#This Row],[DATA INICIO]]))</f>
        <v>15:54</v>
      </c>
    </row>
    <row r="3952" spans="1:14" ht="153" hidden="1" x14ac:dyDescent="0.25">
      <c r="A3952" s="74" t="s">
        <v>113</v>
      </c>
      <c r="B3952" s="140" t="s">
        <v>2083</v>
      </c>
      <c r="C3952" s="141"/>
      <c r="D3952" s="142"/>
      <c r="E3952" s="143" t="str">
        <f>CONCATENATE(Tabela132[[#This Row],[TRAMITE_SETOR]],"_Atualiz")</f>
        <v>SAPRE_Atualiz</v>
      </c>
      <c r="F3952" s="12" t="s">
        <v>305</v>
      </c>
      <c r="H3952" s="145">
        <v>42929.817361111112</v>
      </c>
      <c r="I3952" s="145">
        <v>42930.497916666667</v>
      </c>
      <c r="J3952" s="140" t="s">
        <v>1865</v>
      </c>
      <c r="K3952" s="146">
        <f t="shared" si="212"/>
        <v>0.68055555555474712</v>
      </c>
      <c r="L3952" s="147">
        <f t="shared" si="213"/>
        <v>0.68055555555474712</v>
      </c>
      <c r="M3952" s="72">
        <f>NETWORKDAYS.INTL(DATE(YEAR(H3952),MONTH(I3952),DAY(H3952)),DATE(YEAR(I3952),MONTH(I3952),DAY(I3952)),1,[1]LISTAFERIADOS!$B$2:$B$194)</f>
        <v>2</v>
      </c>
      <c r="N3952" s="73" t="str">
        <f>CONCATENATE(HOUR(Tabela132[[#This Row],[DATA INICIO]]),":",MINUTE(Tabela132[[#This Row],[DATA INICIO]]))</f>
        <v>19:37</v>
      </c>
    </row>
    <row r="3953" spans="1:14" ht="25.5" hidden="1" x14ac:dyDescent="0.25">
      <c r="A3953" s="74" t="s">
        <v>113</v>
      </c>
      <c r="B3953" s="140" t="s">
        <v>2083</v>
      </c>
      <c r="C3953" s="141"/>
      <c r="D3953" s="142"/>
      <c r="E3953" s="143" t="str">
        <f>CONCATENATE(Tabela132[[#This Row],[TRAMITE_SETOR]],"_Atualiz")</f>
        <v xml:space="preserve"> SPO  _Atualiz</v>
      </c>
      <c r="F3953" s="144" t="s">
        <v>1157</v>
      </c>
      <c r="H3953" s="145">
        <v>42930.497916666667</v>
      </c>
      <c r="I3953" s="145">
        <v>42930.650694444441</v>
      </c>
      <c r="J3953" s="140" t="s">
        <v>154</v>
      </c>
      <c r="K3953" s="146">
        <f t="shared" si="212"/>
        <v>0.15277777777373558</v>
      </c>
      <c r="L3953" s="147">
        <f t="shared" si="213"/>
        <v>0.15277777777373558</v>
      </c>
      <c r="M3953" s="72">
        <f>NETWORKDAYS.INTL(DATE(YEAR(H3953),MONTH(I3953),DAY(H3953)),DATE(YEAR(I3953),MONTH(I3953),DAY(I3953)),1,[1]LISTAFERIADOS!$B$2:$B$194)</f>
        <v>1</v>
      </c>
      <c r="N3953" s="73" t="str">
        <f>CONCATENATE(HOUR(Tabela132[[#This Row],[DATA INICIO]]),":",MINUTE(Tabela132[[#This Row],[DATA INICIO]]))</f>
        <v>11:57</v>
      </c>
    </row>
    <row r="3954" spans="1:14" ht="51" hidden="1" x14ac:dyDescent="0.25">
      <c r="A3954" s="74" t="s">
        <v>113</v>
      </c>
      <c r="B3954" s="140" t="s">
        <v>2083</v>
      </c>
      <c r="C3954" s="141"/>
      <c r="D3954" s="142"/>
      <c r="E3954" s="143" t="str">
        <f>CONCATENATE(Tabela132[[#This Row],[TRAMITE_SETOR]],"_Atualiz")</f>
        <v xml:space="preserve"> COC  _Atualiz</v>
      </c>
      <c r="F3954" s="144" t="s">
        <v>1167</v>
      </c>
      <c r="H3954" s="145">
        <v>42930.650694444441</v>
      </c>
      <c r="I3954" s="145">
        <v>42930.767361111109</v>
      </c>
      <c r="J3954" s="140" t="s">
        <v>46</v>
      </c>
      <c r="K3954" s="146">
        <f t="shared" si="212"/>
        <v>0.11666666666860692</v>
      </c>
      <c r="L3954" s="147">
        <f t="shared" si="213"/>
        <v>0.11666666666860692</v>
      </c>
      <c r="M3954" s="72">
        <f>NETWORKDAYS.INTL(DATE(YEAR(H3954),MONTH(I3954),DAY(H3954)),DATE(YEAR(I3954),MONTH(I3954),DAY(I3954)),1,[1]LISTAFERIADOS!$B$2:$B$194)</f>
        <v>1</v>
      </c>
      <c r="N3954" s="73" t="str">
        <f>CONCATENATE(HOUR(Tabela132[[#This Row],[DATA INICIO]]),":",MINUTE(Tabela132[[#This Row],[DATA INICIO]]))</f>
        <v>15:37</v>
      </c>
    </row>
    <row r="3955" spans="1:14" ht="51" hidden="1" x14ac:dyDescent="0.25">
      <c r="A3955" s="74" t="s">
        <v>113</v>
      </c>
      <c r="B3955" s="140" t="s">
        <v>2083</v>
      </c>
      <c r="C3955" s="141"/>
      <c r="D3955" s="142"/>
      <c r="E3955" s="143" t="str">
        <f>CONCATENATE(Tabela132[[#This Row],[TRAMITE_SETOR]],"_Atualiz")</f>
        <v xml:space="preserve"> SECOFC  _Atualiz</v>
      </c>
      <c r="F3955" s="144" t="s">
        <v>1159</v>
      </c>
      <c r="H3955" s="145">
        <v>42930.767361111109</v>
      </c>
      <c r="I3955" s="145">
        <v>42930.802777777775</v>
      </c>
      <c r="J3955" s="140" t="s">
        <v>46</v>
      </c>
      <c r="K3955" s="146">
        <f t="shared" si="212"/>
        <v>3.5416666665696539E-2</v>
      </c>
      <c r="L3955" s="147">
        <f t="shared" si="213"/>
        <v>3.5416666665696539E-2</v>
      </c>
      <c r="M3955" s="72">
        <f>NETWORKDAYS.INTL(DATE(YEAR(H3955),MONTH(I3955),DAY(H3955)),DATE(YEAR(I3955),MONTH(I3955),DAY(I3955)),1,[1]LISTAFERIADOS!$B$2:$B$194)</f>
        <v>1</v>
      </c>
      <c r="N3955" s="73" t="str">
        <f>CONCATENATE(HOUR(Tabela132[[#This Row],[DATA INICIO]]),":",MINUTE(Tabela132[[#This Row],[DATA INICIO]]))</f>
        <v>18:25</v>
      </c>
    </row>
    <row r="3956" spans="1:14" ht="25.5" hidden="1" x14ac:dyDescent="0.25">
      <c r="A3956" s="74" t="s">
        <v>113</v>
      </c>
      <c r="B3956" s="140" t="s">
        <v>2083</v>
      </c>
      <c r="C3956" s="141"/>
      <c r="D3956" s="142"/>
      <c r="E3956" s="143" t="str">
        <f>CONCATENATE(Tabela132[[#This Row],[TRAMITE_SETOR]],"_Atualiz")</f>
        <v xml:space="preserve"> CLC  _Atualiz</v>
      </c>
      <c r="F3956" s="144" t="s">
        <v>1161</v>
      </c>
      <c r="H3956" s="145">
        <v>42930.802777777775</v>
      </c>
      <c r="I3956" s="145">
        <v>42934.79583333333</v>
      </c>
      <c r="J3956" s="140" t="s">
        <v>49</v>
      </c>
      <c r="K3956" s="146">
        <f t="shared" si="212"/>
        <v>3.9930555555547471</v>
      </c>
      <c r="L3956" s="147">
        <f t="shared" si="213"/>
        <v>3.9930555555547471</v>
      </c>
      <c r="M3956" s="72">
        <f>NETWORKDAYS.INTL(DATE(YEAR(H3956),MONTH(I3956),DAY(H3956)),DATE(YEAR(I3956),MONTH(I3956),DAY(I3956)),1,[1]LISTAFERIADOS!$B$2:$B$194)</f>
        <v>3</v>
      </c>
      <c r="N3956" s="73" t="str">
        <f>CONCATENATE(HOUR(Tabela132[[#This Row],[DATA INICIO]]),":",MINUTE(Tabela132[[#This Row],[DATA INICIO]]))</f>
        <v>19:16</v>
      </c>
    </row>
    <row r="3957" spans="1:14" ht="63.75" hidden="1" x14ac:dyDescent="0.25">
      <c r="A3957" s="74" t="s">
        <v>113</v>
      </c>
      <c r="B3957" s="140" t="s">
        <v>2083</v>
      </c>
      <c r="C3957" s="141"/>
      <c r="D3957" s="142"/>
      <c r="E3957" s="143" t="str">
        <f>CONCATENATE(Tabela132[[#This Row],[TRAMITE_SETOR]],"_Atualiz")</f>
        <v xml:space="preserve"> SC  _Atualiz</v>
      </c>
      <c r="F3957" s="144" t="s">
        <v>1162</v>
      </c>
      <c r="H3957" s="145">
        <v>42934.79583333333</v>
      </c>
      <c r="I3957" s="145">
        <v>42942.578472222223</v>
      </c>
      <c r="J3957" s="140" t="s">
        <v>360</v>
      </c>
      <c r="K3957" s="146">
        <f t="shared" si="212"/>
        <v>7.7826388888934162</v>
      </c>
      <c r="L3957" s="147">
        <f t="shared" si="213"/>
        <v>7.7826388888934162</v>
      </c>
      <c r="M3957" s="72">
        <f>NETWORKDAYS.INTL(DATE(YEAR(H3957),MONTH(I3957),DAY(H3957)),DATE(YEAR(I3957),MONTH(I3957),DAY(I3957)),1,[1]LISTAFERIADOS!$B$2:$B$194)</f>
        <v>7</v>
      </c>
      <c r="N3957" s="73" t="str">
        <f>CONCATENATE(HOUR(Tabela132[[#This Row],[DATA INICIO]]),":",MINUTE(Tabela132[[#This Row],[DATA INICIO]]))</f>
        <v>19:6</v>
      </c>
    </row>
    <row r="3958" spans="1:14" ht="38.25" hidden="1" x14ac:dyDescent="0.25">
      <c r="A3958" s="74" t="s">
        <v>113</v>
      </c>
      <c r="B3958" s="140" t="s">
        <v>2083</v>
      </c>
      <c r="C3958" s="141"/>
      <c r="D3958" s="142"/>
      <c r="E3958" s="143" t="str">
        <f>CONCATENATE(Tabela132[[#This Row],[TRAMITE_SETOR]],"_Atualiz")</f>
        <v xml:space="preserve"> CLC  _Atualiz</v>
      </c>
      <c r="F3958" s="144" t="s">
        <v>1161</v>
      </c>
      <c r="H3958" s="145">
        <v>42942.578472222223</v>
      </c>
      <c r="I3958" s="145">
        <v>42942.685416666667</v>
      </c>
      <c r="J3958" s="140" t="s">
        <v>546</v>
      </c>
      <c r="K3958" s="146">
        <f t="shared" si="212"/>
        <v>0.10694444444379769</v>
      </c>
      <c r="L3958" s="147">
        <f t="shared" si="213"/>
        <v>0.10694444444379769</v>
      </c>
      <c r="M3958" s="72">
        <f>NETWORKDAYS.INTL(DATE(YEAR(H3958),MONTH(I3958),DAY(H3958)),DATE(YEAR(I3958),MONTH(I3958),DAY(I3958)),1,[1]LISTAFERIADOS!$B$2:$B$194)</f>
        <v>1</v>
      </c>
      <c r="N3958" s="73" t="str">
        <f>CONCATENATE(HOUR(Tabela132[[#This Row],[DATA INICIO]]),":",MINUTE(Tabela132[[#This Row],[DATA INICIO]]))</f>
        <v>13:53</v>
      </c>
    </row>
    <row r="3959" spans="1:14" ht="25.5" hidden="1" x14ac:dyDescent="0.25">
      <c r="A3959" s="74" t="s">
        <v>113</v>
      </c>
      <c r="B3959" s="140" t="s">
        <v>2083</v>
      </c>
      <c r="C3959" s="141"/>
      <c r="D3959" s="142"/>
      <c r="E3959" s="143" t="str">
        <f>CONCATENATE(Tabela132[[#This Row],[TRAMITE_SETOR]],"_Atualiz")</f>
        <v xml:space="preserve"> SECGA  _Atualiz</v>
      </c>
      <c r="F3959" s="144" t="s">
        <v>1156</v>
      </c>
      <c r="H3959" s="145">
        <v>42942.685416666667</v>
      </c>
      <c r="I3959" s="145">
        <v>42942.727777777778</v>
      </c>
      <c r="J3959" s="140" t="s">
        <v>244</v>
      </c>
      <c r="K3959" s="146">
        <f t="shared" si="212"/>
        <v>4.2361111110949423E-2</v>
      </c>
      <c r="L3959" s="147">
        <f t="shared" si="213"/>
        <v>4.2361111110949423E-2</v>
      </c>
      <c r="M3959" s="72">
        <f>NETWORKDAYS.INTL(DATE(YEAR(H3959),MONTH(I3959),DAY(H3959)),DATE(YEAR(I3959),MONTH(I3959),DAY(I3959)),1,[1]LISTAFERIADOS!$B$2:$B$194)</f>
        <v>1</v>
      </c>
      <c r="N3959" s="73" t="str">
        <f>CONCATENATE(HOUR(Tabela132[[#This Row],[DATA INICIO]]),":",MINUTE(Tabela132[[#This Row],[DATA INICIO]]))</f>
        <v>16:27</v>
      </c>
    </row>
    <row r="3960" spans="1:14" ht="51" hidden="1" x14ac:dyDescent="0.25">
      <c r="A3960" s="74" t="s">
        <v>113</v>
      </c>
      <c r="B3960" s="140" t="s">
        <v>2083</v>
      </c>
      <c r="C3960" s="141"/>
      <c r="D3960" s="142"/>
      <c r="E3960" s="143" t="str">
        <f>CONCATENATE(Tabela132[[#This Row],[TRAMITE_SETOR]],"_Atualiz")</f>
        <v xml:space="preserve"> CLC  _Atualiz</v>
      </c>
      <c r="F3960" s="144" t="s">
        <v>1161</v>
      </c>
      <c r="H3960" s="145">
        <v>42942.727777777778</v>
      </c>
      <c r="I3960" s="145">
        <v>42942.793749999997</v>
      </c>
      <c r="J3960" s="140" t="s">
        <v>238</v>
      </c>
      <c r="K3960" s="146">
        <f t="shared" si="212"/>
        <v>6.5972222218988463E-2</v>
      </c>
      <c r="L3960" s="147">
        <f t="shared" si="213"/>
        <v>6.5972222218988463E-2</v>
      </c>
      <c r="M3960" s="72">
        <f>NETWORKDAYS.INTL(DATE(YEAR(H3960),MONTH(I3960),DAY(H3960)),DATE(YEAR(I3960),MONTH(I3960),DAY(I3960)),1,[1]LISTAFERIADOS!$B$2:$B$194)</f>
        <v>1</v>
      </c>
      <c r="N3960" s="73" t="str">
        <f>CONCATENATE(HOUR(Tabela132[[#This Row],[DATA INICIO]]),":",MINUTE(Tabela132[[#This Row],[DATA INICIO]]))</f>
        <v>17:28</v>
      </c>
    </row>
    <row r="3961" spans="1:14" ht="102" hidden="1" x14ac:dyDescent="0.25">
      <c r="A3961" s="74" t="s">
        <v>113</v>
      </c>
      <c r="B3961" s="140" t="s">
        <v>2083</v>
      </c>
      <c r="C3961" s="141"/>
      <c r="D3961" s="142"/>
      <c r="E3961" s="143" t="str">
        <f>CONCATENATE(Tabela132[[#This Row],[TRAMITE_SETOR]],"_Atualiz")</f>
        <v xml:space="preserve"> SLIC  _Atualiz</v>
      </c>
      <c r="F3961" s="144" t="s">
        <v>1163</v>
      </c>
      <c r="H3961" s="145">
        <v>42942.793749999997</v>
      </c>
      <c r="I3961" s="145">
        <v>42944.625694444447</v>
      </c>
      <c r="J3961" s="140" t="s">
        <v>948</v>
      </c>
      <c r="K3961" s="146">
        <f t="shared" si="212"/>
        <v>1.8319444444496185</v>
      </c>
      <c r="L3961" s="147">
        <f t="shared" si="213"/>
        <v>1.8319444444496185</v>
      </c>
      <c r="M3961" s="72">
        <f>NETWORKDAYS.INTL(DATE(YEAR(H3961),MONTH(I3961),DAY(H3961)),DATE(YEAR(I3961),MONTH(I3961),DAY(I3961)),1,[1]LISTAFERIADOS!$B$2:$B$194)</f>
        <v>3</v>
      </c>
      <c r="N3961" s="73" t="str">
        <f>CONCATENATE(HOUR(Tabela132[[#This Row],[DATA INICIO]]),":",MINUTE(Tabela132[[#This Row],[DATA INICIO]]))</f>
        <v>19:3</v>
      </c>
    </row>
    <row r="3962" spans="1:14" ht="63.75" hidden="1" x14ac:dyDescent="0.25">
      <c r="A3962" s="74" t="s">
        <v>113</v>
      </c>
      <c r="B3962" s="140" t="s">
        <v>2083</v>
      </c>
      <c r="C3962" s="141"/>
      <c r="D3962" s="142"/>
      <c r="E3962" s="143" t="str">
        <f>CONCATENATE(Tabela132[[#This Row],[TRAMITE_SETOR]],"_Atualiz")</f>
        <v xml:space="preserve"> SCON  _Atualiz</v>
      </c>
      <c r="F3962" s="144" t="s">
        <v>1164</v>
      </c>
      <c r="H3962" s="145">
        <v>42944.625694444447</v>
      </c>
      <c r="I3962" s="145">
        <v>42947.618055555555</v>
      </c>
      <c r="J3962" s="140" t="s">
        <v>1866</v>
      </c>
      <c r="K3962" s="146">
        <f t="shared" si="212"/>
        <v>2.992361111108039</v>
      </c>
      <c r="L3962" s="147">
        <f t="shared" si="213"/>
        <v>2.992361111108039</v>
      </c>
      <c r="M3962" s="72">
        <f>NETWORKDAYS.INTL(DATE(YEAR(H3962),MONTH(I3962),DAY(H3962)),DATE(YEAR(I3962),MONTH(I3962),DAY(I3962)),1,[1]LISTAFERIADOS!$B$2:$B$194)</f>
        <v>2</v>
      </c>
      <c r="N3962" s="73" t="str">
        <f>CONCATENATE(HOUR(Tabela132[[#This Row],[DATA INICIO]]),":",MINUTE(Tabela132[[#This Row],[DATA INICIO]]))</f>
        <v>15:1</v>
      </c>
    </row>
    <row r="3963" spans="1:14" hidden="1" x14ac:dyDescent="0.25">
      <c r="A3963" s="74" t="s">
        <v>113</v>
      </c>
      <c r="B3963" s="140" t="s">
        <v>2083</v>
      </c>
      <c r="C3963" s="141"/>
      <c r="D3963" s="142"/>
      <c r="E3963" s="143" t="str">
        <f>CONCATENATE(Tabela132[[#This Row],[TRAMITE_SETOR]],"_Atualiz")</f>
        <v xml:space="preserve"> SGEC  _Atualiz</v>
      </c>
      <c r="F3963" s="144" t="s">
        <v>1177</v>
      </c>
      <c r="H3963" s="145">
        <v>42947.618055555555</v>
      </c>
      <c r="I3963" s="145">
        <v>42950.579861111109</v>
      </c>
      <c r="J3963" s="140" t="s">
        <v>273</v>
      </c>
      <c r="K3963" s="146">
        <f t="shared" si="212"/>
        <v>2.9618055555547471</v>
      </c>
      <c r="L3963" s="147">
        <f t="shared" si="213"/>
        <v>2.9618055555547471</v>
      </c>
      <c r="M3963" s="72">
        <f>NETWORKDAYS.INTL(DATE(YEAR(H3963),MONTH(I3963),DAY(H3963)),DATE(YEAR(I3963),MONTH(I3963),DAY(I3963)),1,[1]LISTAFERIADOS!$B$2:$B$194)</f>
        <v>-20</v>
      </c>
      <c r="N3963" s="73" t="str">
        <f>CONCATENATE(HOUR(Tabela132[[#This Row],[DATA INICIO]]),":",MINUTE(Tabela132[[#This Row],[DATA INICIO]]))</f>
        <v>14:50</v>
      </c>
    </row>
    <row r="3964" spans="1:14" ht="38.25" hidden="1" x14ac:dyDescent="0.25">
      <c r="A3964" s="74" t="s">
        <v>113</v>
      </c>
      <c r="B3964" s="140" t="s">
        <v>2083</v>
      </c>
      <c r="C3964" s="141"/>
      <c r="D3964" s="142"/>
      <c r="E3964" s="143" t="str">
        <f>CONCATENATE(Tabela132[[#This Row],[TRAMITE_SETOR]],"_Atualiz")</f>
        <v xml:space="preserve"> SC  _Atualiz</v>
      </c>
      <c r="F3964" s="144" t="s">
        <v>1162</v>
      </c>
      <c r="H3964" s="145">
        <v>42950.579861111109</v>
      </c>
      <c r="I3964" s="145">
        <v>42951.760416666664</v>
      </c>
      <c r="J3964" s="140" t="s">
        <v>387</v>
      </c>
      <c r="K3964" s="146">
        <f t="shared" ref="K3964:K3985" si="214">IF(OR(H3964="-",I3964="-"),0,I3964-H3964)</f>
        <v>1.1805555555547471</v>
      </c>
      <c r="L3964" s="147">
        <f t="shared" ref="L3964:L3985" si="215">K3964</f>
        <v>1.1805555555547471</v>
      </c>
      <c r="M3964" s="72">
        <f>NETWORKDAYS.INTL(DATE(YEAR(H3964),MONTH(I3964),DAY(H3964)),DATE(YEAR(I3964),MONTH(I3964),DAY(I3964)),1,[1]LISTAFERIADOS!$B$2:$B$194)</f>
        <v>2</v>
      </c>
      <c r="N3964" s="73" t="str">
        <f>CONCATENATE(HOUR(Tabela132[[#This Row],[DATA INICIO]]),":",MINUTE(Tabela132[[#This Row],[DATA INICIO]]))</f>
        <v>13:55</v>
      </c>
    </row>
    <row r="3965" spans="1:14" ht="38.25" hidden="1" x14ac:dyDescent="0.25">
      <c r="A3965" s="74" t="s">
        <v>113</v>
      </c>
      <c r="B3965" s="140" t="s">
        <v>2083</v>
      </c>
      <c r="C3965" s="141"/>
      <c r="D3965" s="142"/>
      <c r="E3965" s="143" t="str">
        <f>CONCATENATE(Tabela132[[#This Row],[TRAMITE_SETOR]],"_Atualiz")</f>
        <v xml:space="preserve"> CLC  _Atualiz</v>
      </c>
      <c r="F3965" s="144" t="s">
        <v>1161</v>
      </c>
      <c r="H3965" s="145">
        <v>42951.760416666664</v>
      </c>
      <c r="I3965" s="145">
        <v>42954.822222222225</v>
      </c>
      <c r="J3965" s="140" t="s">
        <v>546</v>
      </c>
      <c r="K3965" s="146">
        <f t="shared" si="214"/>
        <v>3.0618055555605679</v>
      </c>
      <c r="L3965" s="147">
        <f t="shared" si="215"/>
        <v>3.0618055555605679</v>
      </c>
      <c r="M3965" s="72">
        <f>NETWORKDAYS.INTL(DATE(YEAR(H3965),MONTH(I3965),DAY(H3965)),DATE(YEAR(I3965),MONTH(I3965),DAY(I3965)),1,[1]LISTAFERIADOS!$B$2:$B$194)</f>
        <v>2</v>
      </c>
      <c r="N3965" s="73" t="str">
        <f>CONCATENATE(HOUR(Tabela132[[#This Row],[DATA INICIO]]),":",MINUTE(Tabela132[[#This Row],[DATA INICIO]]))</f>
        <v>18:15</v>
      </c>
    </row>
    <row r="3966" spans="1:14" ht="51" hidden="1" x14ac:dyDescent="0.25">
      <c r="A3966" s="74" t="s">
        <v>113</v>
      </c>
      <c r="B3966" s="140" t="s">
        <v>2083</v>
      </c>
      <c r="C3966" s="141"/>
      <c r="D3966" s="142"/>
      <c r="E3966" s="143" t="str">
        <f>CONCATENATE(Tabela132[[#This Row],[TRAMITE_SETOR]],"_Atualiz")</f>
        <v xml:space="preserve"> SLIC  _Atualiz</v>
      </c>
      <c r="F3966" s="144" t="s">
        <v>1163</v>
      </c>
      <c r="H3966" s="145">
        <v>42954.822222222225</v>
      </c>
      <c r="I3966" s="145">
        <v>42955.65</v>
      </c>
      <c r="J3966" s="140" t="s">
        <v>1867</v>
      </c>
      <c r="K3966" s="146">
        <f t="shared" si="214"/>
        <v>0.82777777777664596</v>
      </c>
      <c r="L3966" s="147">
        <f t="shared" si="215"/>
        <v>0.82777777777664596</v>
      </c>
      <c r="M3966" s="72">
        <f>NETWORKDAYS.INTL(DATE(YEAR(H3966),MONTH(I3966),DAY(H3966)),DATE(YEAR(I3966),MONTH(I3966),DAY(I3966)),1,[1]LISTAFERIADOS!$B$2:$B$194)</f>
        <v>2</v>
      </c>
      <c r="N3966" s="73" t="str">
        <f>CONCATENATE(HOUR(Tabela132[[#This Row],[DATA INICIO]]),":",MINUTE(Tabela132[[#This Row],[DATA INICIO]]))</f>
        <v>19:44</v>
      </c>
    </row>
    <row r="3967" spans="1:14" ht="63.75" hidden="1" x14ac:dyDescent="0.25">
      <c r="A3967" s="74" t="s">
        <v>113</v>
      </c>
      <c r="B3967" s="140" t="s">
        <v>2083</v>
      </c>
      <c r="C3967" s="141"/>
      <c r="D3967" s="142"/>
      <c r="E3967" s="143" t="str">
        <f>CONCATENATE(Tabela132[[#This Row],[TRAMITE_SETOR]],"_Atualiz")</f>
        <v xml:space="preserve"> SCON  _Atualiz</v>
      </c>
      <c r="F3967" s="144" t="s">
        <v>1164</v>
      </c>
      <c r="H3967" s="145">
        <v>42955.65</v>
      </c>
      <c r="I3967" s="145">
        <v>42962.87222222222</v>
      </c>
      <c r="J3967" s="140" t="s">
        <v>1866</v>
      </c>
      <c r="K3967" s="146">
        <f t="shared" si="214"/>
        <v>7.2222222222189885</v>
      </c>
      <c r="L3967" s="147">
        <f t="shared" si="215"/>
        <v>7.2222222222189885</v>
      </c>
      <c r="M3967" s="72">
        <f>NETWORKDAYS.INTL(DATE(YEAR(H3967),MONTH(I3967),DAY(H3967)),DATE(YEAR(I3967),MONTH(I3967),DAY(I3967)),1,[1]LISTAFERIADOS!$B$2:$B$194)</f>
        <v>5</v>
      </c>
      <c r="N3967" s="73" t="str">
        <f>CONCATENATE(HOUR(Tabela132[[#This Row],[DATA INICIO]]),":",MINUTE(Tabela132[[#This Row],[DATA INICIO]]))</f>
        <v>15:36</v>
      </c>
    </row>
    <row r="3968" spans="1:14" ht="38.25" hidden="1" x14ac:dyDescent="0.25">
      <c r="A3968" s="74" t="s">
        <v>113</v>
      </c>
      <c r="B3968" s="140" t="s">
        <v>2083</v>
      </c>
      <c r="C3968" s="141"/>
      <c r="D3968" s="142"/>
      <c r="E3968" s="143" t="str">
        <f>CONCATENATE(Tabela132[[#This Row],[TRAMITE_SETOR]],"_Atualiz")</f>
        <v xml:space="preserve"> SLIC  _Atualiz</v>
      </c>
      <c r="F3968" s="144" t="s">
        <v>1163</v>
      </c>
      <c r="H3968" s="145">
        <v>42962.87222222222</v>
      </c>
      <c r="I3968" s="145">
        <v>42965.736111111109</v>
      </c>
      <c r="J3968" s="140" t="s">
        <v>1511</v>
      </c>
      <c r="K3968" s="146">
        <f t="shared" si="214"/>
        <v>2.8638888888890506</v>
      </c>
      <c r="L3968" s="147">
        <f t="shared" si="215"/>
        <v>2.8638888888890506</v>
      </c>
      <c r="M3968" s="72">
        <f>NETWORKDAYS.INTL(DATE(YEAR(H3968),MONTH(I3968),DAY(H3968)),DATE(YEAR(I3968),MONTH(I3968),DAY(I3968)),1,[1]LISTAFERIADOS!$B$2:$B$194)</f>
        <v>4</v>
      </c>
      <c r="N3968" s="73" t="str">
        <f>CONCATENATE(HOUR(Tabela132[[#This Row],[DATA INICIO]]),":",MINUTE(Tabela132[[#This Row],[DATA INICIO]]))</f>
        <v>20:56</v>
      </c>
    </row>
    <row r="3969" spans="1:14" ht="51" hidden="1" x14ac:dyDescent="0.25">
      <c r="A3969" s="74" t="s">
        <v>113</v>
      </c>
      <c r="B3969" s="140" t="s">
        <v>2083</v>
      </c>
      <c r="C3969" s="141"/>
      <c r="D3969" s="142"/>
      <c r="E3969" s="143" t="str">
        <f>CONCATENATE(Tabela132[[#This Row],[TRAMITE_SETOR]],"_Atualiz")</f>
        <v xml:space="preserve"> SGEC  _Atualiz</v>
      </c>
      <c r="F3969" s="144" t="s">
        <v>1177</v>
      </c>
      <c r="H3969" s="145">
        <v>42965.736111111109</v>
      </c>
      <c r="I3969" s="145">
        <v>42965.768055555556</v>
      </c>
      <c r="J3969" s="140" t="s">
        <v>1868</v>
      </c>
      <c r="K3969" s="146">
        <f t="shared" si="214"/>
        <v>3.1944444446708076E-2</v>
      </c>
      <c r="L3969" s="147">
        <f t="shared" si="215"/>
        <v>3.1944444446708076E-2</v>
      </c>
      <c r="M3969" s="72">
        <f>NETWORKDAYS.INTL(DATE(YEAR(H3969),MONTH(I3969),DAY(H3969)),DATE(YEAR(I3969),MONTH(I3969),DAY(I3969)),1,[1]LISTAFERIADOS!$B$2:$B$194)</f>
        <v>1</v>
      </c>
      <c r="N3969" s="73" t="str">
        <f>CONCATENATE(HOUR(Tabela132[[#This Row],[DATA INICIO]]),":",MINUTE(Tabela132[[#This Row],[DATA INICIO]]))</f>
        <v>17:40</v>
      </c>
    </row>
    <row r="3970" spans="1:14" ht="114.75" hidden="1" x14ac:dyDescent="0.25">
      <c r="A3970" s="74" t="s">
        <v>113</v>
      </c>
      <c r="B3970" s="140" t="s">
        <v>2083</v>
      </c>
      <c r="C3970" s="141"/>
      <c r="D3970" s="142"/>
      <c r="E3970" s="143" t="str">
        <f>CONCATENATE(Tabela132[[#This Row],[TRAMITE_SETOR]],"_Atualiz")</f>
        <v xml:space="preserve"> SLIC  _Atualiz</v>
      </c>
      <c r="F3970" s="144" t="s">
        <v>1163</v>
      </c>
      <c r="H3970" s="145">
        <v>42965.768055555556</v>
      </c>
      <c r="I3970" s="145">
        <v>42965.793749999997</v>
      </c>
      <c r="J3970" s="140" t="s">
        <v>1869</v>
      </c>
      <c r="K3970" s="146">
        <f t="shared" si="214"/>
        <v>2.569444444088731E-2</v>
      </c>
      <c r="L3970" s="147">
        <f t="shared" si="215"/>
        <v>2.569444444088731E-2</v>
      </c>
      <c r="M3970" s="72">
        <f>NETWORKDAYS.INTL(DATE(YEAR(H3970),MONTH(I3970),DAY(H3970)),DATE(YEAR(I3970),MONTH(I3970),DAY(I3970)),1,[1]LISTAFERIADOS!$B$2:$B$194)</f>
        <v>1</v>
      </c>
      <c r="N3970" s="73" t="str">
        <f>CONCATENATE(HOUR(Tabela132[[#This Row],[DATA INICIO]]),":",MINUTE(Tabela132[[#This Row],[DATA INICIO]]))</f>
        <v>18:26</v>
      </c>
    </row>
    <row r="3971" spans="1:14" ht="51" hidden="1" x14ac:dyDescent="0.25">
      <c r="A3971" s="74" t="s">
        <v>113</v>
      </c>
      <c r="B3971" s="140" t="s">
        <v>2083</v>
      </c>
      <c r="C3971" s="141"/>
      <c r="D3971" s="142"/>
      <c r="E3971" s="143" t="str">
        <f>CONCATENATE(Tabela132[[#This Row],[TRAMITE_SETOR]],"_Atualiz")</f>
        <v xml:space="preserve"> CLC  _Atualiz</v>
      </c>
      <c r="F3971" s="144" t="s">
        <v>1161</v>
      </c>
      <c r="H3971" s="145">
        <v>42965.793749999997</v>
      </c>
      <c r="I3971" s="145">
        <v>42968.800000000003</v>
      </c>
      <c r="J3971" s="140" t="s">
        <v>434</v>
      </c>
      <c r="K3971" s="146">
        <f t="shared" si="214"/>
        <v>3.0062500000058208</v>
      </c>
      <c r="L3971" s="147">
        <f t="shared" si="215"/>
        <v>3.0062500000058208</v>
      </c>
      <c r="M3971" s="72">
        <f>NETWORKDAYS.INTL(DATE(YEAR(H3971),MONTH(I3971),DAY(H3971)),DATE(YEAR(I3971),MONTH(I3971),DAY(I3971)),1,[1]LISTAFERIADOS!$B$2:$B$194)</f>
        <v>2</v>
      </c>
      <c r="N3971" s="73" t="str">
        <f>CONCATENATE(HOUR(Tabela132[[#This Row],[DATA INICIO]]),":",MINUTE(Tabela132[[#This Row],[DATA INICIO]]))</f>
        <v>19:3</v>
      </c>
    </row>
    <row r="3972" spans="1:14" ht="38.25" hidden="1" x14ac:dyDescent="0.25">
      <c r="A3972" s="74" t="s">
        <v>113</v>
      </c>
      <c r="B3972" s="140" t="s">
        <v>2083</v>
      </c>
      <c r="C3972" s="141"/>
      <c r="D3972" s="142"/>
      <c r="E3972" s="143" t="str">
        <f>CONCATENATE(Tabela132[[#This Row],[TRAMITE_SETOR]],"_Atualiz")</f>
        <v xml:space="preserve"> SECGA  _Atualiz</v>
      </c>
      <c r="F3972" s="144" t="s">
        <v>1156</v>
      </c>
      <c r="H3972" s="145">
        <v>42968.800000000003</v>
      </c>
      <c r="I3972" s="145">
        <v>42969.830555555556</v>
      </c>
      <c r="J3972" s="140" t="s">
        <v>364</v>
      </c>
      <c r="K3972" s="146">
        <f t="shared" si="214"/>
        <v>1.0305555555532919</v>
      </c>
      <c r="L3972" s="147">
        <f t="shared" si="215"/>
        <v>1.0305555555532919</v>
      </c>
      <c r="M3972" s="72">
        <f>NETWORKDAYS.INTL(DATE(YEAR(H3972),MONTH(I3972),DAY(H3972)),DATE(YEAR(I3972),MONTH(I3972),DAY(I3972)),1,[1]LISTAFERIADOS!$B$2:$B$194)</f>
        <v>2</v>
      </c>
      <c r="N3972" s="73" t="str">
        <f>CONCATENATE(HOUR(Tabela132[[#This Row],[DATA INICIO]]),":",MINUTE(Tabela132[[#This Row],[DATA INICIO]]))</f>
        <v>19:12</v>
      </c>
    </row>
    <row r="3973" spans="1:14" hidden="1" x14ac:dyDescent="0.25">
      <c r="A3973" s="74" t="s">
        <v>113</v>
      </c>
      <c r="B3973" s="140" t="s">
        <v>2083</v>
      </c>
      <c r="C3973" s="141"/>
      <c r="D3973" s="142"/>
      <c r="E3973" s="143" t="str">
        <f>CONCATENATE(Tabela132[[#This Row],[TRAMITE_SETOR]],"_Atualiz")</f>
        <v xml:space="preserve"> CPL  _Atualiz</v>
      </c>
      <c r="F3973" s="144" t="s">
        <v>1165</v>
      </c>
      <c r="H3973" s="145">
        <v>42969.830555555556</v>
      </c>
      <c r="I3973" s="145">
        <v>42971.700694444444</v>
      </c>
      <c r="J3973" s="140" t="s">
        <v>37</v>
      </c>
      <c r="K3973" s="146">
        <f t="shared" si="214"/>
        <v>1.8701388888875954</v>
      </c>
      <c r="L3973" s="147">
        <f t="shared" si="215"/>
        <v>1.8701388888875954</v>
      </c>
      <c r="M3973" s="72">
        <f>NETWORKDAYS.INTL(DATE(YEAR(H3973),MONTH(I3973),DAY(H3973)),DATE(YEAR(I3973),MONTH(I3973),DAY(I3973)),1,[1]LISTAFERIADOS!$B$2:$B$194)</f>
        <v>3</v>
      </c>
      <c r="N3973" s="73" t="str">
        <f>CONCATENATE(HOUR(Tabela132[[#This Row],[DATA INICIO]]),":",MINUTE(Tabela132[[#This Row],[DATA INICIO]]))</f>
        <v>19:56</v>
      </c>
    </row>
    <row r="3974" spans="1:14" ht="38.25" hidden="1" x14ac:dyDescent="0.25">
      <c r="A3974" s="74" t="s">
        <v>113</v>
      </c>
      <c r="B3974" s="140" t="s">
        <v>2083</v>
      </c>
      <c r="C3974" s="141"/>
      <c r="D3974" s="142"/>
      <c r="E3974" s="143" t="str">
        <f>CONCATENATE(Tabela132[[#This Row],[TRAMITE_SETOR]],"_Atualiz")</f>
        <v xml:space="preserve"> ASSDG  _Atualiz</v>
      </c>
      <c r="F3974" s="144" t="s">
        <v>1166</v>
      </c>
      <c r="H3974" s="145">
        <v>42971.700694444444</v>
      </c>
      <c r="I3974" s="145">
        <v>42976.533333333333</v>
      </c>
      <c r="J3974" s="140" t="s">
        <v>284</v>
      </c>
      <c r="K3974" s="146">
        <f t="shared" si="214"/>
        <v>4.8326388888890506</v>
      </c>
      <c r="L3974" s="147">
        <f t="shared" si="215"/>
        <v>4.8326388888890506</v>
      </c>
      <c r="M3974" s="72">
        <f>NETWORKDAYS.INTL(DATE(YEAR(H3974),MONTH(I3974),DAY(H3974)),DATE(YEAR(I3974),MONTH(I3974),DAY(I3974)),1,[1]LISTAFERIADOS!$B$2:$B$194)</f>
        <v>4</v>
      </c>
      <c r="N3974" s="73" t="str">
        <f>CONCATENATE(HOUR(Tabela132[[#This Row],[DATA INICIO]]),":",MINUTE(Tabela132[[#This Row],[DATA INICIO]]))</f>
        <v>16:49</v>
      </c>
    </row>
    <row r="3975" spans="1:14" ht="25.5" hidden="1" x14ac:dyDescent="0.25">
      <c r="A3975" s="74" t="s">
        <v>113</v>
      </c>
      <c r="B3975" s="140" t="s">
        <v>2083</v>
      </c>
      <c r="C3975" s="141"/>
      <c r="D3975" s="142"/>
      <c r="E3975" s="143" t="str">
        <f>CONCATENATE(Tabela132[[#This Row],[TRAMITE_SETOR]],"_Atualiz")</f>
        <v xml:space="preserve"> DG  _Atualiz</v>
      </c>
      <c r="F3975" s="144" t="s">
        <v>1155</v>
      </c>
      <c r="H3975" s="145">
        <v>42976.533333333333</v>
      </c>
      <c r="I3975" s="145">
        <v>42976.7</v>
      </c>
      <c r="J3975" s="140" t="s">
        <v>98</v>
      </c>
      <c r="K3975" s="146">
        <f t="shared" si="214"/>
        <v>0.16666666666424135</v>
      </c>
      <c r="L3975" s="147">
        <f t="shared" si="215"/>
        <v>0.16666666666424135</v>
      </c>
      <c r="M3975" s="72">
        <f>NETWORKDAYS.INTL(DATE(YEAR(H3975),MONTH(I3975),DAY(H3975)),DATE(YEAR(I3975),MONTH(I3975),DAY(I3975)),1,[1]LISTAFERIADOS!$B$2:$B$194)</f>
        <v>1</v>
      </c>
      <c r="N3975" s="73" t="str">
        <f>CONCATENATE(HOUR(Tabela132[[#This Row],[DATA INICIO]]),":",MINUTE(Tabela132[[#This Row],[DATA INICIO]]))</f>
        <v>12:48</v>
      </c>
    </row>
    <row r="3976" spans="1:14" ht="38.25" hidden="1" x14ac:dyDescent="0.25">
      <c r="A3976" s="74" t="s">
        <v>113</v>
      </c>
      <c r="B3976" s="140" t="s">
        <v>2083</v>
      </c>
      <c r="C3976" s="141"/>
      <c r="D3976" s="142"/>
      <c r="E3976" s="143" t="str">
        <f>CONCATENATE(Tabela132[[#This Row],[TRAMITE_SETOR]],"_Atualiz")</f>
        <v xml:space="preserve"> SLIC  _Atualiz</v>
      </c>
      <c r="F3976" s="144" t="s">
        <v>1163</v>
      </c>
      <c r="H3976" s="145">
        <v>42976.7</v>
      </c>
      <c r="I3976" s="145">
        <v>42977.697222222225</v>
      </c>
      <c r="J3976" s="140" t="s">
        <v>1609</v>
      </c>
      <c r="K3976" s="146">
        <f t="shared" si="214"/>
        <v>0.99722222222771961</v>
      </c>
      <c r="L3976" s="147">
        <f t="shared" si="215"/>
        <v>0.99722222222771961</v>
      </c>
      <c r="M3976" s="72">
        <f>NETWORKDAYS.INTL(DATE(YEAR(H3976),MONTH(I3976),DAY(H3976)),DATE(YEAR(I3976),MONTH(I3976),DAY(I3976)),1,[1]LISTAFERIADOS!$B$2:$B$194)</f>
        <v>2</v>
      </c>
      <c r="N3976" s="73" t="str">
        <f>CONCATENATE(HOUR(Tabela132[[#This Row],[DATA INICIO]]),":",MINUTE(Tabela132[[#This Row],[DATA INICIO]]))</f>
        <v>16:48</v>
      </c>
    </row>
    <row r="3977" spans="1:14" ht="51" hidden="1" x14ac:dyDescent="0.25">
      <c r="A3977" s="74" t="s">
        <v>113</v>
      </c>
      <c r="B3977" s="140" t="s">
        <v>2083</v>
      </c>
      <c r="C3977" s="141"/>
      <c r="D3977" s="142"/>
      <c r="E3977" s="143" t="str">
        <f>CONCATENATE(Tabela132[[#This Row],[TRAMITE_SETOR]],"_Atualiz")</f>
        <v xml:space="preserve"> CPL  _Atualiz</v>
      </c>
      <c r="F3977" s="144" t="s">
        <v>1165</v>
      </c>
      <c r="H3977" s="145">
        <v>42977.697222222225</v>
      </c>
      <c r="I3977" s="145">
        <v>42977.722916666666</v>
      </c>
      <c r="J3977" s="140" t="s">
        <v>712</v>
      </c>
      <c r="K3977" s="146">
        <f t="shared" si="214"/>
        <v>2.569444444088731E-2</v>
      </c>
      <c r="L3977" s="147">
        <f t="shared" si="215"/>
        <v>2.569444444088731E-2</v>
      </c>
      <c r="M3977" s="72">
        <f>NETWORKDAYS.INTL(DATE(YEAR(H3977),MONTH(I3977),DAY(H3977)),DATE(YEAR(I3977),MONTH(I3977),DAY(I3977)),1,[1]LISTAFERIADOS!$B$2:$B$194)</f>
        <v>1</v>
      </c>
      <c r="N3977" s="73" t="str">
        <f>CONCATENATE(HOUR(Tabela132[[#This Row],[DATA INICIO]]),":",MINUTE(Tabela132[[#This Row],[DATA INICIO]]))</f>
        <v>16:44</v>
      </c>
    </row>
    <row r="3978" spans="1:14" ht="25.5" hidden="1" x14ac:dyDescent="0.25">
      <c r="A3978" s="74" t="s">
        <v>113</v>
      </c>
      <c r="B3978" s="140" t="s">
        <v>2083</v>
      </c>
      <c r="C3978" s="141"/>
      <c r="D3978" s="142"/>
      <c r="E3978" s="143" t="str">
        <f>CONCATENATE(Tabela132[[#This Row],[TRAMITE_SETOR]],"_Atualiz")</f>
        <v xml:space="preserve"> SLIC  _Atualiz</v>
      </c>
      <c r="F3978" s="144" t="s">
        <v>1163</v>
      </c>
      <c r="H3978" s="145">
        <v>42977.722916666666</v>
      </c>
      <c r="I3978" s="145">
        <v>42978.705555555556</v>
      </c>
      <c r="J3978" s="140" t="s">
        <v>251</v>
      </c>
      <c r="K3978" s="146">
        <f t="shared" si="214"/>
        <v>0.98263888889050577</v>
      </c>
      <c r="L3978" s="147">
        <f t="shared" si="215"/>
        <v>0.98263888889050577</v>
      </c>
      <c r="M3978" s="72">
        <f>NETWORKDAYS.INTL(DATE(YEAR(H3978),MONTH(I3978),DAY(H3978)),DATE(YEAR(I3978),MONTH(I3978),DAY(I3978)),1,[1]LISTAFERIADOS!$B$2:$B$194)</f>
        <v>2</v>
      </c>
      <c r="N3978" s="73" t="str">
        <f>CONCATENATE(HOUR(Tabela132[[#This Row],[DATA INICIO]]),":",MINUTE(Tabela132[[#This Row],[DATA INICIO]]))</f>
        <v>17:21</v>
      </c>
    </row>
    <row r="3979" spans="1:14" ht="76.5" hidden="1" x14ac:dyDescent="0.25">
      <c r="A3979" s="74" t="s">
        <v>113</v>
      </c>
      <c r="B3979" s="140" t="s">
        <v>2083</v>
      </c>
      <c r="C3979" s="141"/>
      <c r="D3979" s="142"/>
      <c r="E3979" s="143" t="str">
        <f>CONCATENATE(Tabela132[[#This Row],[TRAMITE_SETOR]],"_Atualiz")</f>
        <v xml:space="preserve"> CPL  _Atualiz</v>
      </c>
      <c r="F3979" s="144" t="s">
        <v>1165</v>
      </c>
      <c r="H3979" s="145">
        <v>42978.705555555556</v>
      </c>
      <c r="I3979" s="145">
        <v>42990.780555555553</v>
      </c>
      <c r="J3979" s="140" t="s">
        <v>1870</v>
      </c>
      <c r="K3979" s="146">
        <f t="shared" si="214"/>
        <v>12.07499999999709</v>
      </c>
      <c r="L3979" s="147">
        <f t="shared" si="215"/>
        <v>12.07499999999709</v>
      </c>
      <c r="M3979" s="72">
        <f>NETWORKDAYS.INTL(DATE(YEAR(H3979),MONTH(I3979),DAY(H3979)),DATE(YEAR(I3979),MONTH(I3979),DAY(I3979)),1,[1]LISTAFERIADOS!$B$2:$B$194)</f>
        <v>-14</v>
      </c>
      <c r="N3979" s="73" t="str">
        <f>CONCATENATE(HOUR(Tabela132[[#This Row],[DATA INICIO]]),":",MINUTE(Tabela132[[#This Row],[DATA INICIO]]))</f>
        <v>16:56</v>
      </c>
    </row>
    <row r="3980" spans="1:14" ht="63.75" hidden="1" x14ac:dyDescent="0.25">
      <c r="A3980" s="74" t="s">
        <v>113</v>
      </c>
      <c r="B3980" s="140" t="s">
        <v>2083</v>
      </c>
      <c r="C3980" s="141"/>
      <c r="D3980" s="142"/>
      <c r="E3980" s="143" t="str">
        <f>CONCATENATE(Tabela132[[#This Row],[TRAMITE_SETOR]],"_Atualiz")</f>
        <v xml:space="preserve"> ASSDG  _Atualiz</v>
      </c>
      <c r="F3980" s="144" t="s">
        <v>1166</v>
      </c>
      <c r="H3980" s="145">
        <v>42990.780555555553</v>
      </c>
      <c r="I3980" s="145">
        <v>42991.636111111111</v>
      </c>
      <c r="J3980" s="140" t="s">
        <v>1871</v>
      </c>
      <c r="K3980" s="146">
        <f t="shared" si="214"/>
        <v>0.8555555555576575</v>
      </c>
      <c r="L3980" s="147">
        <f t="shared" si="215"/>
        <v>0.8555555555576575</v>
      </c>
      <c r="M3980" s="72">
        <f>NETWORKDAYS.INTL(DATE(YEAR(H3980),MONTH(I3980),DAY(H3980)),DATE(YEAR(I3980),MONTH(I3980),DAY(I3980)),1,[1]LISTAFERIADOS!$B$2:$B$194)</f>
        <v>2</v>
      </c>
      <c r="N3980" s="73" t="str">
        <f>CONCATENATE(HOUR(Tabela132[[#This Row],[DATA INICIO]]),":",MINUTE(Tabela132[[#This Row],[DATA INICIO]]))</f>
        <v>18:44</v>
      </c>
    </row>
    <row r="3981" spans="1:14" ht="25.5" hidden="1" x14ac:dyDescent="0.25">
      <c r="A3981" s="74" t="s">
        <v>113</v>
      </c>
      <c r="B3981" s="140" t="s">
        <v>2083</v>
      </c>
      <c r="C3981" s="141"/>
      <c r="D3981" s="142"/>
      <c r="E3981" s="143" t="str">
        <f>CONCATENATE(Tabela132[[#This Row],[TRAMITE_SETOR]],"_Atualiz")</f>
        <v xml:space="preserve"> DG  _Atualiz</v>
      </c>
      <c r="F3981" s="144" t="s">
        <v>1155</v>
      </c>
      <c r="H3981" s="145">
        <v>42991.636111111111</v>
      </c>
      <c r="I3981" s="145">
        <v>42991.806944444441</v>
      </c>
      <c r="J3981" s="140" t="s">
        <v>98</v>
      </c>
      <c r="K3981" s="146">
        <f t="shared" si="214"/>
        <v>0.17083333332993789</v>
      </c>
      <c r="L3981" s="147">
        <f t="shared" si="215"/>
        <v>0.17083333332993789</v>
      </c>
      <c r="M3981" s="72">
        <f>NETWORKDAYS.INTL(DATE(YEAR(H3981),MONTH(I3981),DAY(H3981)),DATE(YEAR(I3981),MONTH(I3981),DAY(I3981)),1,[1]LISTAFERIADOS!$B$2:$B$194)</f>
        <v>1</v>
      </c>
      <c r="N3981" s="73" t="str">
        <f>CONCATENATE(HOUR(Tabela132[[#This Row],[DATA INICIO]]),":",MINUTE(Tabela132[[#This Row],[DATA INICIO]]))</f>
        <v>15:16</v>
      </c>
    </row>
    <row r="3982" spans="1:14" ht="38.25" hidden="1" x14ac:dyDescent="0.25">
      <c r="A3982" s="74" t="s">
        <v>113</v>
      </c>
      <c r="B3982" s="140" t="s">
        <v>2083</v>
      </c>
      <c r="C3982" s="141"/>
      <c r="D3982" s="142"/>
      <c r="E3982" s="143" t="str">
        <f>CONCATENATE(Tabela132[[#This Row],[TRAMITE_SETOR]],"_Atualiz")</f>
        <v xml:space="preserve"> CPL  _Atualiz</v>
      </c>
      <c r="F3982" s="144" t="s">
        <v>1165</v>
      </c>
      <c r="H3982" s="145">
        <v>42991.806944444441</v>
      </c>
      <c r="I3982" s="145">
        <v>43007.73541666667</v>
      </c>
      <c r="J3982" s="140" t="s">
        <v>296</v>
      </c>
      <c r="K3982" s="146">
        <f t="shared" si="214"/>
        <v>15.928472222229175</v>
      </c>
      <c r="L3982" s="147">
        <f t="shared" si="215"/>
        <v>15.928472222229175</v>
      </c>
      <c r="M3982" s="72">
        <f>NETWORKDAYS.INTL(DATE(YEAR(H3982),MONTH(I3982),DAY(H3982)),DATE(YEAR(I3982),MONTH(I3982),DAY(I3982)),1,[1]LISTAFERIADOS!$B$2:$B$194)</f>
        <v>13</v>
      </c>
      <c r="N3982" s="73" t="str">
        <f>CONCATENATE(HOUR(Tabela132[[#This Row],[DATA INICIO]]),":",MINUTE(Tabela132[[#This Row],[DATA INICIO]]))</f>
        <v>19:22</v>
      </c>
    </row>
    <row r="3983" spans="1:14" ht="38.25" hidden="1" x14ac:dyDescent="0.25">
      <c r="A3983" s="74" t="s">
        <v>113</v>
      </c>
      <c r="B3983" s="140" t="s">
        <v>2083</v>
      </c>
      <c r="C3983" s="141"/>
      <c r="D3983" s="142"/>
      <c r="E3983" s="143" t="str">
        <f>CONCATENATE(Tabela132[[#This Row],[TRAMITE_SETOR]],"_Atualiz")</f>
        <v xml:space="preserve"> ASSDG  _Atualiz</v>
      </c>
      <c r="F3983" s="144" t="s">
        <v>1166</v>
      </c>
      <c r="H3983" s="145">
        <v>43007.73541666667</v>
      </c>
      <c r="I3983" s="145">
        <v>43012.577777777777</v>
      </c>
      <c r="J3983" s="140" t="s">
        <v>1872</v>
      </c>
      <c r="K3983" s="146">
        <f t="shared" si="214"/>
        <v>4.8423611111065838</v>
      </c>
      <c r="L3983" s="147">
        <f t="shared" si="215"/>
        <v>4.8423611111065838</v>
      </c>
      <c r="M3983" s="72">
        <f>NETWORKDAYS.INTL(DATE(YEAR(H3983),MONTH(I3983),DAY(H3983)),DATE(YEAR(I3983),MONTH(I3983),DAY(I3983)),1,[1]LISTAFERIADOS!$B$2:$B$194)</f>
        <v>-17</v>
      </c>
      <c r="N3983" s="73" t="str">
        <f>CONCATENATE(HOUR(Tabela132[[#This Row],[DATA INICIO]]),":",MINUTE(Tabela132[[#This Row],[DATA INICIO]]))</f>
        <v>17:39</v>
      </c>
    </row>
    <row r="3984" spans="1:14" ht="25.5" hidden="1" x14ac:dyDescent="0.25">
      <c r="A3984" s="74" t="s">
        <v>113</v>
      </c>
      <c r="B3984" s="140" t="s">
        <v>2083</v>
      </c>
      <c r="C3984" s="141"/>
      <c r="D3984" s="142"/>
      <c r="E3984" s="143" t="str">
        <f>CONCATENATE(Tabela132[[#This Row],[TRAMITE_SETOR]],"_Atualiz")</f>
        <v xml:space="preserve"> DG  _Atualiz</v>
      </c>
      <c r="F3984" s="144" t="s">
        <v>1155</v>
      </c>
      <c r="H3984" s="145">
        <v>43012.577777777777</v>
      </c>
      <c r="I3984" s="145">
        <v>43012.700694444444</v>
      </c>
      <c r="J3984" s="140" t="s">
        <v>98</v>
      </c>
      <c r="K3984" s="146">
        <f t="shared" si="214"/>
        <v>0.12291666666715173</v>
      </c>
      <c r="L3984" s="147">
        <f t="shared" si="215"/>
        <v>0.12291666666715173</v>
      </c>
      <c r="M3984" s="72">
        <f>NETWORKDAYS.INTL(DATE(YEAR(H3984),MONTH(I3984),DAY(H3984)),DATE(YEAR(I3984),MONTH(I3984),DAY(I3984)),1,[1]LISTAFERIADOS!$B$2:$B$194)</f>
        <v>1</v>
      </c>
      <c r="N3984" s="73" t="str">
        <f>CONCATENATE(HOUR(Tabela132[[#This Row],[DATA INICIO]]),":",MINUTE(Tabela132[[#This Row],[DATA INICIO]]))</f>
        <v>13:52</v>
      </c>
    </row>
    <row r="3985" spans="1:14" ht="25.5" hidden="1" x14ac:dyDescent="0.25">
      <c r="A3985" s="74" t="s">
        <v>113</v>
      </c>
      <c r="B3985" s="140" t="s">
        <v>2083</v>
      </c>
      <c r="C3985" s="149"/>
      <c r="D3985" s="11"/>
      <c r="E3985" s="150" t="str">
        <f>CONCATENATE(Tabela132[[#This Row],[TRAMITE_SETOR]],"_Atualiz")</f>
        <v xml:space="preserve"> COC  _Atualiz</v>
      </c>
      <c r="F3985" s="151" t="s">
        <v>1167</v>
      </c>
      <c r="G3985" s="131"/>
      <c r="H3985" s="152">
        <v>43012.700694444444</v>
      </c>
      <c r="I3985" s="152">
        <v>43012.775694444441</v>
      </c>
      <c r="J3985" s="148" t="s">
        <v>1408</v>
      </c>
      <c r="K3985" s="146">
        <f t="shared" si="214"/>
        <v>7.4999999997089617E-2</v>
      </c>
      <c r="L3985" s="153">
        <f t="shared" si="215"/>
        <v>7.4999999997089617E-2</v>
      </c>
      <c r="M3985" s="82">
        <f>NETWORKDAYS.INTL(DATE(YEAR(H3985),MONTH(I3985),DAY(H3985)),DATE(YEAR(I3985),MONTH(I3985),DAY(I3985)),1,[1]LISTAFERIADOS!$B$2:$B$194)</f>
        <v>1</v>
      </c>
      <c r="N3985" s="83" t="str">
        <f>CONCATENATE(HOUR(Tabela132[[#This Row],[DATA INICIO]]),":",MINUTE(Tabela132[[#This Row],[DATA INICIO]]))</f>
        <v>16:49</v>
      </c>
    </row>
    <row r="3986" spans="1:14" hidden="1" x14ac:dyDescent="0.25">
      <c r="A3986" s="74" t="s">
        <v>113</v>
      </c>
      <c r="B3986" s="140" t="s">
        <v>2084</v>
      </c>
      <c r="C3986" s="141"/>
      <c r="D3986" s="142"/>
      <c r="E3986" s="143" t="str">
        <f>CONCATENATE(Tabela132[[#This Row],[TRAMITE_SETOR]],"_Atualiz")</f>
        <v>SAPRE_Atualiz</v>
      </c>
      <c r="F3986" s="12" t="s">
        <v>305</v>
      </c>
      <c r="H3986" s="145" t="s">
        <v>20</v>
      </c>
      <c r="I3986" s="145">
        <v>42828.681944444441</v>
      </c>
      <c r="J3986" s="140" t="s">
        <v>20</v>
      </c>
      <c r="K3986" s="146">
        <f t="shared" ref="K3986:K4017" si="216">IF(OR(H3986="-",I3986="-"),0,I3986-H3986)</f>
        <v>0</v>
      </c>
      <c r="L3986" s="147">
        <f t="shared" ref="L3986:L4017" si="217">K3986</f>
        <v>0</v>
      </c>
      <c r="M3986" s="72" t="e">
        <f>NETWORKDAYS.INTL(DATE(YEAR(H3986),MONTH(I3986),DAY(H3986)),DATE(YEAR(I3986),MONTH(I3986),DAY(I3986)),1,[1]LISTAFERIADOS!$B$2:$B$194)</f>
        <v>#VALUE!</v>
      </c>
      <c r="N3986" s="73" t="e">
        <f>CONCATENATE(HOUR(Tabela132[[#This Row],[DATA INICIO]]),":",MINUTE(Tabela132[[#This Row],[DATA INICIO]]))</f>
        <v>#VALUE!</v>
      </c>
    </row>
    <row r="3987" spans="1:14" hidden="1" x14ac:dyDescent="0.25">
      <c r="A3987" s="74" t="s">
        <v>113</v>
      </c>
      <c r="B3987" s="140" t="s">
        <v>2084</v>
      </c>
      <c r="C3987" s="141"/>
      <c r="D3987" s="142"/>
      <c r="E3987" s="143" t="str">
        <f>CONCATENATE(Tabela132[[#This Row],[TRAMITE_SETOR]],"_Atualiz")</f>
        <v>SECGS_Atualiz</v>
      </c>
      <c r="F3987" s="12" t="s">
        <v>115</v>
      </c>
      <c r="H3987" s="145">
        <v>42828.681944444441</v>
      </c>
      <c r="I3987" s="145">
        <v>42835.790277777778</v>
      </c>
      <c r="J3987" s="140" t="s">
        <v>20</v>
      </c>
      <c r="K3987" s="146">
        <f t="shared" si="216"/>
        <v>7.1083333333372138</v>
      </c>
      <c r="L3987" s="147">
        <f t="shared" si="217"/>
        <v>7.1083333333372138</v>
      </c>
      <c r="M3987" s="72">
        <f>NETWORKDAYS.INTL(DATE(YEAR(H3987),MONTH(I3987),DAY(H3987)),DATE(YEAR(I3987),MONTH(I3987),DAY(I3987)),1,[1]LISTAFERIADOS!$B$2:$B$194)</f>
        <v>6</v>
      </c>
      <c r="N3987" s="73" t="str">
        <f>CONCATENATE(HOUR(Tabela132[[#This Row],[DATA INICIO]]),":",MINUTE(Tabela132[[#This Row],[DATA INICIO]]))</f>
        <v>16:22</v>
      </c>
    </row>
    <row r="3988" spans="1:14" hidden="1" x14ac:dyDescent="0.25">
      <c r="A3988" s="74" t="s">
        <v>113</v>
      </c>
      <c r="B3988" s="140" t="s">
        <v>2084</v>
      </c>
      <c r="C3988" s="141"/>
      <c r="D3988" s="142"/>
      <c r="E3988" s="143" t="str">
        <f>CONCATENATE(Tabela132[[#This Row],[TRAMITE_SETOR]],"_Atualiz")</f>
        <v>CIP  _Atualiz</v>
      </c>
      <c r="F3988" s="144" t="s">
        <v>1291</v>
      </c>
      <c r="H3988" s="145">
        <v>42828.681944444441</v>
      </c>
      <c r="I3988" s="145">
        <v>42843.752083333333</v>
      </c>
      <c r="J3988" s="140" t="s">
        <v>20</v>
      </c>
      <c r="K3988" s="146">
        <f t="shared" si="216"/>
        <v>15.070138888891961</v>
      </c>
      <c r="L3988" s="147">
        <f t="shared" si="217"/>
        <v>15.070138888891961</v>
      </c>
      <c r="M3988" s="72">
        <f>NETWORKDAYS.INTL(DATE(YEAR(H3988),MONTH(I3988),DAY(H3988)),DATE(YEAR(I3988),MONTH(I3988),DAY(I3988)),1,[1]LISTAFERIADOS!$B$2:$B$194)</f>
        <v>9</v>
      </c>
      <c r="N3988" s="73" t="str">
        <f>CONCATENATE(HOUR(Tabela132[[#This Row],[DATA INICIO]]),":",MINUTE(Tabela132[[#This Row],[DATA INICIO]]))</f>
        <v>16:22</v>
      </c>
    </row>
    <row r="3989" spans="1:14" ht="38.25" hidden="1" x14ac:dyDescent="0.25">
      <c r="A3989" s="74" t="s">
        <v>113</v>
      </c>
      <c r="B3989" s="140" t="s">
        <v>2084</v>
      </c>
      <c r="C3989" s="141"/>
      <c r="D3989" s="142"/>
      <c r="E3989" s="143" t="str">
        <f>CONCATENATE(Tabela132[[#This Row],[TRAMITE_SETOR]],"_Atualiz")</f>
        <v>SAPRE_Atualiz</v>
      </c>
      <c r="F3989" s="12" t="s">
        <v>305</v>
      </c>
      <c r="H3989" s="145">
        <v>42843.752083333333</v>
      </c>
      <c r="I3989" s="145">
        <v>42881.515972222223</v>
      </c>
      <c r="J3989" s="140" t="s">
        <v>79</v>
      </c>
      <c r="K3989" s="146">
        <f t="shared" si="216"/>
        <v>37.763888888890506</v>
      </c>
      <c r="L3989" s="147">
        <f t="shared" si="217"/>
        <v>37.763888888890506</v>
      </c>
      <c r="M3989" s="72">
        <f>NETWORKDAYS.INTL(DATE(YEAR(H3989),MONTH(I3989),DAY(H3989)),DATE(YEAR(I3989),MONTH(I3989),DAY(I3989)),1,[1]LISTAFERIADOS!$B$2:$B$194)</f>
        <v>7</v>
      </c>
      <c r="N3989" s="73" t="str">
        <f>CONCATENATE(HOUR(Tabela132[[#This Row],[DATA INICIO]]),":",MINUTE(Tabela132[[#This Row],[DATA INICIO]]))</f>
        <v>18:3</v>
      </c>
    </row>
    <row r="3990" spans="1:14" ht="38.25" hidden="1" x14ac:dyDescent="0.25">
      <c r="A3990" s="74" t="s">
        <v>113</v>
      </c>
      <c r="B3990" s="140" t="s">
        <v>2084</v>
      </c>
      <c r="C3990" s="141"/>
      <c r="D3990" s="142"/>
      <c r="E3990" s="143" t="str">
        <f>CONCATENATE(Tabela132[[#This Row],[TRAMITE_SETOR]],"_Atualiz")</f>
        <v>CIP  _Atualiz</v>
      </c>
      <c r="F3990" s="144" t="s">
        <v>1291</v>
      </c>
      <c r="H3990" s="145">
        <v>42881.515972222223</v>
      </c>
      <c r="I3990" s="145">
        <v>42881.774305555555</v>
      </c>
      <c r="J3990" s="140" t="s">
        <v>356</v>
      </c>
      <c r="K3990" s="146">
        <f t="shared" si="216"/>
        <v>0.25833333333139308</v>
      </c>
      <c r="L3990" s="147">
        <f t="shared" si="217"/>
        <v>0.25833333333139308</v>
      </c>
      <c r="M3990" s="72">
        <f>NETWORKDAYS.INTL(DATE(YEAR(H3990),MONTH(I3990),DAY(H3990)),DATE(YEAR(I3990),MONTH(I3990),DAY(I3990)),1,[1]LISTAFERIADOS!$B$2:$B$194)</f>
        <v>1</v>
      </c>
      <c r="N3990" s="73" t="str">
        <f>CONCATENATE(HOUR(Tabela132[[#This Row],[DATA INICIO]]),":",MINUTE(Tabela132[[#This Row],[DATA INICIO]]))</f>
        <v>12:23</v>
      </c>
    </row>
    <row r="3991" spans="1:14" ht="76.5" hidden="1" x14ac:dyDescent="0.25">
      <c r="A3991" s="74" t="s">
        <v>113</v>
      </c>
      <c r="B3991" s="140" t="s">
        <v>2084</v>
      </c>
      <c r="C3991" s="141"/>
      <c r="D3991" s="142"/>
      <c r="E3991" s="143" t="str">
        <f>CONCATENATE(Tabela132[[#This Row],[TRAMITE_SETOR]],"_Atualiz")</f>
        <v>SECGS_Atualiz</v>
      </c>
      <c r="F3991" s="12" t="s">
        <v>115</v>
      </c>
      <c r="H3991" s="145">
        <v>42881.774305555555</v>
      </c>
      <c r="I3991" s="145">
        <v>42884.79583333333</v>
      </c>
      <c r="J3991" s="140" t="s">
        <v>1834</v>
      </c>
      <c r="K3991" s="146">
        <f t="shared" si="216"/>
        <v>3.0215277777751908</v>
      </c>
      <c r="L3991" s="147">
        <f t="shared" si="217"/>
        <v>3.0215277777751908</v>
      </c>
      <c r="M3991" s="72">
        <f>NETWORKDAYS.INTL(DATE(YEAR(H3991),MONTH(I3991),DAY(H3991)),DATE(YEAR(I3991),MONTH(I3991),DAY(I3991)),1,[1]LISTAFERIADOS!$B$2:$B$194)</f>
        <v>2</v>
      </c>
      <c r="N3991" s="73" t="str">
        <f>CONCATENATE(HOUR(Tabela132[[#This Row],[DATA INICIO]]),":",MINUTE(Tabela132[[#This Row],[DATA INICIO]]))</f>
        <v>18:35</v>
      </c>
    </row>
    <row r="3992" spans="1:14" ht="153" hidden="1" x14ac:dyDescent="0.25">
      <c r="A3992" s="74" t="s">
        <v>113</v>
      </c>
      <c r="B3992" s="140" t="s">
        <v>2084</v>
      </c>
      <c r="C3992" s="141"/>
      <c r="D3992" s="142"/>
      <c r="E3992" s="143" t="str">
        <f>CONCATENATE(Tabela132[[#This Row],[TRAMITE_SETOR]],"_Atualiz")</f>
        <v>SECGA  _Atualiz</v>
      </c>
      <c r="F3992" s="144" t="s">
        <v>1174</v>
      </c>
      <c r="H3992" s="145">
        <v>42884.79583333333</v>
      </c>
      <c r="I3992" s="145">
        <v>42885.686111111114</v>
      </c>
      <c r="J3992" s="140" t="s">
        <v>1856</v>
      </c>
      <c r="K3992" s="146">
        <f t="shared" si="216"/>
        <v>0.89027777778392192</v>
      </c>
      <c r="L3992" s="147">
        <f t="shared" si="217"/>
        <v>0.89027777778392192</v>
      </c>
      <c r="M3992" s="72">
        <f>NETWORKDAYS.INTL(DATE(YEAR(H3992),MONTH(I3992),DAY(H3992)),DATE(YEAR(I3992),MONTH(I3992),DAY(I3992)),1,[1]LISTAFERIADOS!$B$2:$B$194)</f>
        <v>2</v>
      </c>
      <c r="N3992" s="73" t="str">
        <f>CONCATENATE(HOUR(Tabela132[[#This Row],[DATA INICIO]]),":",MINUTE(Tabela132[[#This Row],[DATA INICIO]]))</f>
        <v>19:6</v>
      </c>
    </row>
    <row r="3993" spans="1:14" ht="38.25" hidden="1" x14ac:dyDescent="0.25">
      <c r="A3993" s="74" t="s">
        <v>113</v>
      </c>
      <c r="B3993" s="140" t="s">
        <v>2084</v>
      </c>
      <c r="C3993" s="141"/>
      <c r="D3993" s="142"/>
      <c r="E3993" s="143" t="str">
        <f>CONCATENATE(Tabela132[[#This Row],[TRAMITE_SETOR]],"_Atualiz")</f>
        <v>CLC  _Atualiz</v>
      </c>
      <c r="F3993" s="144" t="s">
        <v>1175</v>
      </c>
      <c r="H3993" s="145">
        <v>42885.686111111114</v>
      </c>
      <c r="I3993" s="145">
        <v>42885.813888888886</v>
      </c>
      <c r="J3993" s="140" t="s">
        <v>1857</v>
      </c>
      <c r="K3993" s="146">
        <f t="shared" si="216"/>
        <v>0.12777777777228039</v>
      </c>
      <c r="L3993" s="147">
        <f t="shared" si="217"/>
        <v>0.12777777777228039</v>
      </c>
      <c r="M3993" s="72">
        <f>NETWORKDAYS.INTL(DATE(YEAR(H3993),MONTH(I3993),DAY(H3993)),DATE(YEAR(I3993),MONTH(I3993),DAY(I3993)),1,[1]LISTAFERIADOS!$B$2:$B$194)</f>
        <v>1</v>
      </c>
      <c r="N3993" s="73" t="str">
        <f>CONCATENATE(HOUR(Tabela132[[#This Row],[DATA INICIO]]),":",MINUTE(Tabela132[[#This Row],[DATA INICIO]]))</f>
        <v>16:28</v>
      </c>
    </row>
    <row r="3994" spans="1:14" ht="51" hidden="1" x14ac:dyDescent="0.25">
      <c r="A3994" s="74" t="s">
        <v>113</v>
      </c>
      <c r="B3994" s="140" t="s">
        <v>2084</v>
      </c>
      <c r="C3994" s="141"/>
      <c r="D3994" s="142"/>
      <c r="E3994" s="143" t="str">
        <f>CONCATENATE(Tabela132[[#This Row],[TRAMITE_SETOR]],"_Atualiz")</f>
        <v>SGEC  _Atualiz</v>
      </c>
      <c r="F3994" s="144" t="s">
        <v>1188</v>
      </c>
      <c r="H3994" s="145">
        <v>42885.813888888886</v>
      </c>
      <c r="I3994" s="145">
        <v>42893.654861111114</v>
      </c>
      <c r="J3994" s="140" t="s">
        <v>2085</v>
      </c>
      <c r="K3994" s="146">
        <f t="shared" si="216"/>
        <v>7.8409722222277196</v>
      </c>
      <c r="L3994" s="147">
        <f t="shared" si="217"/>
        <v>7.8409722222277196</v>
      </c>
      <c r="M3994" s="72">
        <f>NETWORKDAYS.INTL(DATE(YEAR(H3994),MONTH(I3994),DAY(H3994)),DATE(YEAR(I3994),MONTH(I3994),DAY(I3994)),1,[1]LISTAFERIADOS!$B$2:$B$194)</f>
        <v>-17</v>
      </c>
      <c r="N3994" s="73" t="str">
        <f>CONCATENATE(HOUR(Tabela132[[#This Row],[DATA INICIO]]),":",MINUTE(Tabela132[[#This Row],[DATA INICIO]]))</f>
        <v>19:32</v>
      </c>
    </row>
    <row r="3995" spans="1:14" ht="38.25" hidden="1" x14ac:dyDescent="0.25">
      <c r="A3995" s="74" t="s">
        <v>113</v>
      </c>
      <c r="B3995" s="140" t="s">
        <v>2084</v>
      </c>
      <c r="C3995" s="141"/>
      <c r="D3995" s="142"/>
      <c r="E3995" s="143" t="str">
        <f>CONCATENATE(Tabela132[[#This Row],[TRAMITE_SETOR]],"_Atualiz")</f>
        <v>SAPRE_Atualiz</v>
      </c>
      <c r="F3995" s="12" t="s">
        <v>305</v>
      </c>
      <c r="H3995" s="145">
        <v>42893.654861111114</v>
      </c>
      <c r="I3995" s="145">
        <v>42914.662499999999</v>
      </c>
      <c r="J3995" s="140" t="s">
        <v>156</v>
      </c>
      <c r="K3995" s="146">
        <f t="shared" si="216"/>
        <v>21.007638888884685</v>
      </c>
      <c r="L3995" s="147">
        <f t="shared" si="217"/>
        <v>21.007638888884685</v>
      </c>
      <c r="M3995" s="72">
        <f>NETWORKDAYS.INTL(DATE(YEAR(H3995),MONTH(I3995),DAY(H3995)),DATE(YEAR(I3995),MONTH(I3995),DAY(I3995)),1,[1]LISTAFERIADOS!$B$2:$B$194)</f>
        <v>15</v>
      </c>
      <c r="N3995" s="73" t="str">
        <f>CONCATENATE(HOUR(Tabela132[[#This Row],[DATA INICIO]]),":",MINUTE(Tabela132[[#This Row],[DATA INICIO]]))</f>
        <v>15:43</v>
      </c>
    </row>
    <row r="3996" spans="1:14" ht="38.25" hidden="1" x14ac:dyDescent="0.25">
      <c r="A3996" s="74" t="s">
        <v>113</v>
      </c>
      <c r="B3996" s="140" t="s">
        <v>2084</v>
      </c>
      <c r="C3996" s="141"/>
      <c r="D3996" s="142"/>
      <c r="E3996" s="143" t="str">
        <f>CONCATENATE(Tabela132[[#This Row],[TRAMITE_SETOR]],"_Atualiz")</f>
        <v xml:space="preserve"> SGEC  _Atualiz</v>
      </c>
      <c r="F3996" s="144" t="s">
        <v>1177</v>
      </c>
      <c r="H3996" s="145">
        <v>42914.662499999999</v>
      </c>
      <c r="I3996" s="145">
        <v>42956.775694444441</v>
      </c>
      <c r="J3996" s="140" t="s">
        <v>356</v>
      </c>
      <c r="K3996" s="146">
        <f t="shared" si="216"/>
        <v>42.113194444442343</v>
      </c>
      <c r="L3996" s="147">
        <f t="shared" si="217"/>
        <v>42.113194444442343</v>
      </c>
      <c r="M3996" s="72">
        <f>NETWORKDAYS.INTL(DATE(YEAR(H3996),MONTH(I3996),DAY(H3996)),DATE(YEAR(I3996),MONTH(I3996),DAY(I3996)),1,[1]LISTAFERIADOS!$B$2:$B$194)</f>
        <v>-13</v>
      </c>
      <c r="N3996" s="73" t="str">
        <f>CONCATENATE(HOUR(Tabela132[[#This Row],[DATA INICIO]]),":",MINUTE(Tabela132[[#This Row],[DATA INICIO]]))</f>
        <v>15:54</v>
      </c>
    </row>
    <row r="3997" spans="1:14" ht="25.5" hidden="1" x14ac:dyDescent="0.25">
      <c r="A3997" s="74" t="s">
        <v>113</v>
      </c>
      <c r="B3997" s="140" t="s">
        <v>2084</v>
      </c>
      <c r="C3997" s="141"/>
      <c r="D3997" s="142"/>
      <c r="E3997" s="143" t="str">
        <f>CONCATENATE(Tabela132[[#This Row],[TRAMITE_SETOR]],"_Atualiz")</f>
        <v xml:space="preserve"> COC  _Atualiz</v>
      </c>
      <c r="F3997" s="144" t="s">
        <v>1167</v>
      </c>
      <c r="H3997" s="145">
        <v>42956.775694444441</v>
      </c>
      <c r="I3997" s="145">
        <v>42957.531944444447</v>
      </c>
      <c r="J3997" s="140" t="s">
        <v>1890</v>
      </c>
      <c r="K3997" s="146">
        <f t="shared" si="216"/>
        <v>0.75625000000582077</v>
      </c>
      <c r="L3997" s="147">
        <f t="shared" si="217"/>
        <v>0.75625000000582077</v>
      </c>
      <c r="M3997" s="72">
        <f>NETWORKDAYS.INTL(DATE(YEAR(H3997),MONTH(I3997),DAY(H3997)),DATE(YEAR(I3997),MONTH(I3997),DAY(I3997)),1,[1]LISTAFERIADOS!$B$2:$B$194)</f>
        <v>2</v>
      </c>
      <c r="N3997" s="73" t="str">
        <f>CONCATENATE(HOUR(Tabela132[[#This Row],[DATA INICIO]]),":",MINUTE(Tabela132[[#This Row],[DATA INICIO]]))</f>
        <v>18:37</v>
      </c>
    </row>
    <row r="3998" spans="1:14" ht="51" hidden="1" x14ac:dyDescent="0.25">
      <c r="A3998" s="74" t="s">
        <v>113</v>
      </c>
      <c r="B3998" s="140" t="s">
        <v>2084</v>
      </c>
      <c r="C3998" s="141"/>
      <c r="D3998" s="142"/>
      <c r="E3998" s="143" t="str">
        <f>CONCATENATE(Tabela132[[#This Row],[TRAMITE_SETOR]],"_Atualiz")</f>
        <v xml:space="preserve"> SECOFC  _Atualiz</v>
      </c>
      <c r="F3998" s="144" t="s">
        <v>1159</v>
      </c>
      <c r="H3998" s="145">
        <v>42957.531944444447</v>
      </c>
      <c r="I3998" s="145">
        <v>42957.738194444442</v>
      </c>
      <c r="J3998" s="140" t="s">
        <v>46</v>
      </c>
      <c r="K3998" s="146">
        <f t="shared" si="216"/>
        <v>0.20624999999563443</v>
      </c>
      <c r="L3998" s="147">
        <f t="shared" si="217"/>
        <v>0.20624999999563443</v>
      </c>
      <c r="M3998" s="72">
        <f>NETWORKDAYS.INTL(DATE(YEAR(H3998),MONTH(I3998),DAY(H3998)),DATE(YEAR(I3998),MONTH(I3998),DAY(I3998)),1,[1]LISTAFERIADOS!$B$2:$B$194)</f>
        <v>1</v>
      </c>
      <c r="N3998" s="73" t="str">
        <f>CONCATENATE(HOUR(Tabela132[[#This Row],[DATA INICIO]]),":",MINUTE(Tabela132[[#This Row],[DATA INICIO]]))</f>
        <v>12:46</v>
      </c>
    </row>
    <row r="3999" spans="1:14" ht="89.25" hidden="1" x14ac:dyDescent="0.25">
      <c r="A3999" s="74" t="s">
        <v>113</v>
      </c>
      <c r="B3999" s="140" t="s">
        <v>2084</v>
      </c>
      <c r="C3999" s="141"/>
      <c r="D3999" s="142"/>
      <c r="E3999" s="143" t="str">
        <f>CONCATENATE(Tabela132[[#This Row],[TRAMITE_SETOR]],"_Atualiz")</f>
        <v xml:space="preserve"> CLC  _Atualiz</v>
      </c>
      <c r="F3999" s="144" t="s">
        <v>1161</v>
      </c>
      <c r="H3999" s="145">
        <v>42957.738194444442</v>
      </c>
      <c r="I3999" s="145">
        <v>42957.768750000003</v>
      </c>
      <c r="J3999" s="140" t="s">
        <v>2086</v>
      </c>
      <c r="K3999" s="146">
        <f t="shared" si="216"/>
        <v>3.0555555560567882E-2</v>
      </c>
      <c r="L3999" s="147">
        <f t="shared" si="217"/>
        <v>3.0555555560567882E-2</v>
      </c>
      <c r="M3999" s="72">
        <f>NETWORKDAYS.INTL(DATE(YEAR(H3999),MONTH(I3999),DAY(H3999)),DATE(YEAR(I3999),MONTH(I3999),DAY(I3999)),1,[1]LISTAFERIADOS!$B$2:$B$194)</f>
        <v>1</v>
      </c>
      <c r="N3999" s="73" t="str">
        <f>CONCATENATE(HOUR(Tabela132[[#This Row],[DATA INICIO]]),":",MINUTE(Tabela132[[#This Row],[DATA INICIO]]))</f>
        <v>17:43</v>
      </c>
    </row>
    <row r="4000" spans="1:14" ht="76.5" hidden="1" x14ac:dyDescent="0.25">
      <c r="A4000" s="74" t="s">
        <v>113</v>
      </c>
      <c r="B4000" s="140" t="s">
        <v>2084</v>
      </c>
      <c r="C4000" s="141"/>
      <c r="D4000" s="142"/>
      <c r="E4000" s="143" t="str">
        <f>CONCATENATE(Tabela132[[#This Row],[TRAMITE_SETOR]],"_Atualiz")</f>
        <v xml:space="preserve"> SC  _Atualiz</v>
      </c>
      <c r="F4000" s="144" t="s">
        <v>1162</v>
      </c>
      <c r="H4000" s="145">
        <v>42957.768750000003</v>
      </c>
      <c r="I4000" s="145">
        <v>42965.59652777778</v>
      </c>
      <c r="J4000" s="140" t="s">
        <v>2087</v>
      </c>
      <c r="K4000" s="146">
        <f t="shared" si="216"/>
        <v>7.827777777776646</v>
      </c>
      <c r="L4000" s="147">
        <f t="shared" si="217"/>
        <v>7.827777777776646</v>
      </c>
      <c r="M4000" s="72">
        <f>NETWORKDAYS.INTL(DATE(YEAR(H4000),MONTH(I4000),DAY(H4000)),DATE(YEAR(I4000),MONTH(I4000),DAY(I4000)),1,[1]LISTAFERIADOS!$B$2:$B$194)</f>
        <v>6</v>
      </c>
      <c r="N4000" s="73" t="str">
        <f>CONCATENATE(HOUR(Tabela132[[#This Row],[DATA INICIO]]),":",MINUTE(Tabela132[[#This Row],[DATA INICIO]]))</f>
        <v>18:27</v>
      </c>
    </row>
    <row r="4001" spans="1:14" ht="38.25" hidden="1" x14ac:dyDescent="0.25">
      <c r="A4001" s="74" t="s">
        <v>113</v>
      </c>
      <c r="B4001" s="140" t="s">
        <v>2084</v>
      </c>
      <c r="C4001" s="141"/>
      <c r="D4001" s="142"/>
      <c r="E4001" s="143" t="str">
        <f>CONCATENATE(Tabela132[[#This Row],[TRAMITE_SETOR]],"_Atualiz")</f>
        <v xml:space="preserve"> CLC  _Atualiz</v>
      </c>
      <c r="F4001" s="144" t="s">
        <v>1161</v>
      </c>
      <c r="H4001" s="145">
        <v>42965.59652777778</v>
      </c>
      <c r="I4001" s="145">
        <v>42965.912499999999</v>
      </c>
      <c r="J4001" s="140" t="s">
        <v>546</v>
      </c>
      <c r="K4001" s="146">
        <f t="shared" si="216"/>
        <v>0.31597222221898846</v>
      </c>
      <c r="L4001" s="147">
        <f t="shared" si="217"/>
        <v>0.31597222221898846</v>
      </c>
      <c r="M4001" s="72">
        <f>NETWORKDAYS.INTL(DATE(YEAR(H4001),MONTH(I4001),DAY(H4001)),DATE(YEAR(I4001),MONTH(I4001),DAY(I4001)),1,[1]LISTAFERIADOS!$B$2:$B$194)</f>
        <v>1</v>
      </c>
      <c r="N4001" s="73" t="str">
        <f>CONCATENATE(HOUR(Tabela132[[#This Row],[DATA INICIO]]),":",MINUTE(Tabela132[[#This Row],[DATA INICIO]]))</f>
        <v>14:19</v>
      </c>
    </row>
    <row r="4002" spans="1:14" ht="76.5" hidden="1" x14ac:dyDescent="0.25">
      <c r="A4002" s="74" t="s">
        <v>113</v>
      </c>
      <c r="B4002" s="140" t="s">
        <v>2084</v>
      </c>
      <c r="C4002" s="141"/>
      <c r="D4002" s="142"/>
      <c r="E4002" s="143" t="str">
        <f>CONCATENATE(Tabela132[[#This Row],[TRAMITE_SETOR]],"_Atualiz")</f>
        <v xml:space="preserve"> SPO  _Atualiz</v>
      </c>
      <c r="F4002" s="144" t="s">
        <v>1157</v>
      </c>
      <c r="H4002" s="145">
        <v>42965.912499999999</v>
      </c>
      <c r="I4002" s="145">
        <v>42968.540972222225</v>
      </c>
      <c r="J4002" s="140" t="s">
        <v>359</v>
      </c>
      <c r="K4002" s="146">
        <f t="shared" si="216"/>
        <v>2.6284722222262644</v>
      </c>
      <c r="L4002" s="147">
        <f t="shared" si="217"/>
        <v>2.6284722222262644</v>
      </c>
      <c r="M4002" s="72">
        <f>NETWORKDAYS.INTL(DATE(YEAR(H4002),MONTH(I4002),DAY(H4002)),DATE(YEAR(I4002),MONTH(I4002),DAY(I4002)),1,[1]LISTAFERIADOS!$B$2:$B$194)</f>
        <v>2</v>
      </c>
      <c r="N4002" s="73" t="str">
        <f>CONCATENATE(HOUR(Tabela132[[#This Row],[DATA INICIO]]),":",MINUTE(Tabela132[[#This Row],[DATA INICIO]]))</f>
        <v>21:54</v>
      </c>
    </row>
    <row r="4003" spans="1:14" ht="127.5" hidden="1" x14ac:dyDescent="0.25">
      <c r="A4003" s="74" t="s">
        <v>113</v>
      </c>
      <c r="B4003" s="140" t="s">
        <v>2084</v>
      </c>
      <c r="C4003" s="141"/>
      <c r="D4003" s="142"/>
      <c r="E4003" s="143" t="str">
        <f>CONCATENATE(Tabela132[[#This Row],[TRAMITE_SETOR]],"_Atualiz")</f>
        <v>SAPRE_Atualiz</v>
      </c>
      <c r="F4003" s="12" t="s">
        <v>305</v>
      </c>
      <c r="H4003" s="145">
        <v>42968.540972222225</v>
      </c>
      <c r="I4003" s="145">
        <v>42970.578472222223</v>
      </c>
      <c r="J4003" s="140" t="s">
        <v>2088</v>
      </c>
      <c r="K4003" s="146">
        <f t="shared" si="216"/>
        <v>2.0374999999985448</v>
      </c>
      <c r="L4003" s="147">
        <f t="shared" si="217"/>
        <v>2.0374999999985448</v>
      </c>
      <c r="M4003" s="72">
        <f>NETWORKDAYS.INTL(DATE(YEAR(H4003),MONTH(I4003),DAY(H4003)),DATE(YEAR(I4003),MONTH(I4003),DAY(I4003)),1,[1]LISTAFERIADOS!$B$2:$B$194)</f>
        <v>3</v>
      </c>
      <c r="N4003" s="73" t="str">
        <f>CONCATENATE(HOUR(Tabela132[[#This Row],[DATA INICIO]]),":",MINUTE(Tabela132[[#This Row],[DATA INICIO]]))</f>
        <v>12:59</v>
      </c>
    </row>
    <row r="4004" spans="1:14" ht="114.75" hidden="1" x14ac:dyDescent="0.25">
      <c r="A4004" s="74" t="s">
        <v>113</v>
      </c>
      <c r="B4004" s="140" t="s">
        <v>2084</v>
      </c>
      <c r="C4004" s="141"/>
      <c r="D4004" s="142"/>
      <c r="E4004" s="143" t="str">
        <f>CONCATENATE(Tabela132[[#This Row],[TRAMITE_SETOR]],"_Atualiz")</f>
        <v xml:space="preserve"> SPO  _Atualiz</v>
      </c>
      <c r="F4004" s="144" t="s">
        <v>1157</v>
      </c>
      <c r="H4004" s="145">
        <v>42970.578472222223</v>
      </c>
      <c r="I4004" s="145">
        <v>42970.606944444444</v>
      </c>
      <c r="J4004" s="140" t="s">
        <v>2089</v>
      </c>
      <c r="K4004" s="146">
        <f t="shared" si="216"/>
        <v>2.8472222220443655E-2</v>
      </c>
      <c r="L4004" s="147">
        <f t="shared" si="217"/>
        <v>2.8472222220443655E-2</v>
      </c>
      <c r="M4004" s="72">
        <f>NETWORKDAYS.INTL(DATE(YEAR(H4004),MONTH(I4004),DAY(H4004)),DATE(YEAR(I4004),MONTH(I4004),DAY(I4004)),1,[1]LISTAFERIADOS!$B$2:$B$194)</f>
        <v>1</v>
      </c>
      <c r="N4004" s="73" t="str">
        <f>CONCATENATE(HOUR(Tabela132[[#This Row],[DATA INICIO]]),":",MINUTE(Tabela132[[#This Row],[DATA INICIO]]))</f>
        <v>13:53</v>
      </c>
    </row>
    <row r="4005" spans="1:14" ht="25.5" hidden="1" x14ac:dyDescent="0.25">
      <c r="A4005" s="74" t="s">
        <v>113</v>
      </c>
      <c r="B4005" s="140" t="s">
        <v>2084</v>
      </c>
      <c r="C4005" s="141"/>
      <c r="D4005" s="142"/>
      <c r="E4005" s="143" t="str">
        <f>CONCATENATE(Tabela132[[#This Row],[TRAMITE_SETOR]],"_Atualiz")</f>
        <v xml:space="preserve"> COC  _Atualiz</v>
      </c>
      <c r="F4005" s="144" t="s">
        <v>1167</v>
      </c>
      <c r="H4005" s="145">
        <v>42970.606944444444</v>
      </c>
      <c r="I4005" s="145">
        <v>42970.612500000003</v>
      </c>
      <c r="J4005" s="140" t="s">
        <v>468</v>
      </c>
      <c r="K4005" s="146">
        <f t="shared" si="216"/>
        <v>5.5555555591126904E-3</v>
      </c>
      <c r="L4005" s="147">
        <f t="shared" si="217"/>
        <v>5.5555555591126904E-3</v>
      </c>
      <c r="M4005" s="72">
        <f>NETWORKDAYS.INTL(DATE(YEAR(H4005),MONTH(I4005),DAY(H4005)),DATE(YEAR(I4005),MONTH(I4005),DAY(I4005)),1,[1]LISTAFERIADOS!$B$2:$B$194)</f>
        <v>1</v>
      </c>
      <c r="N4005" s="73" t="str">
        <f>CONCATENATE(HOUR(Tabela132[[#This Row],[DATA INICIO]]),":",MINUTE(Tabela132[[#This Row],[DATA INICIO]]))</f>
        <v>14:34</v>
      </c>
    </row>
    <row r="4006" spans="1:14" ht="51" hidden="1" x14ac:dyDescent="0.25">
      <c r="A4006" s="74" t="s">
        <v>113</v>
      </c>
      <c r="B4006" s="140" t="s">
        <v>2084</v>
      </c>
      <c r="C4006" s="141"/>
      <c r="D4006" s="142"/>
      <c r="E4006" s="143" t="str">
        <f>CONCATENATE(Tabela132[[#This Row],[TRAMITE_SETOR]],"_Atualiz")</f>
        <v xml:space="preserve"> SECOFC  _Atualiz</v>
      </c>
      <c r="F4006" s="144" t="s">
        <v>1159</v>
      </c>
      <c r="H4006" s="145">
        <v>42970.612500000003</v>
      </c>
      <c r="I4006" s="145">
        <v>42970.746527777781</v>
      </c>
      <c r="J4006" s="140" t="s">
        <v>46</v>
      </c>
      <c r="K4006" s="146">
        <f t="shared" si="216"/>
        <v>0.13402777777810115</v>
      </c>
      <c r="L4006" s="147">
        <f t="shared" si="217"/>
        <v>0.13402777777810115</v>
      </c>
      <c r="M4006" s="72">
        <f>NETWORKDAYS.INTL(DATE(YEAR(H4006),MONTH(I4006),DAY(H4006)),DATE(YEAR(I4006),MONTH(I4006),DAY(I4006)),1,[1]LISTAFERIADOS!$B$2:$B$194)</f>
        <v>1</v>
      </c>
      <c r="N4006" s="73" t="str">
        <f>CONCATENATE(HOUR(Tabela132[[#This Row],[DATA INICIO]]),":",MINUTE(Tabela132[[#This Row],[DATA INICIO]]))</f>
        <v>14:42</v>
      </c>
    </row>
    <row r="4007" spans="1:14" ht="25.5" hidden="1" x14ac:dyDescent="0.25">
      <c r="A4007" s="74" t="s">
        <v>113</v>
      </c>
      <c r="B4007" s="140" t="s">
        <v>2084</v>
      </c>
      <c r="C4007" s="141"/>
      <c r="D4007" s="142"/>
      <c r="E4007" s="143" t="str">
        <f>CONCATENATE(Tabela132[[#This Row],[TRAMITE_SETOR]],"_Atualiz")</f>
        <v xml:space="preserve"> CLC  _Atualiz</v>
      </c>
      <c r="F4007" s="144" t="s">
        <v>1161</v>
      </c>
      <c r="H4007" s="145">
        <v>42970.746527777781</v>
      </c>
      <c r="I4007" s="145">
        <v>42971.751388888886</v>
      </c>
      <c r="J4007" s="140" t="s">
        <v>49</v>
      </c>
      <c r="K4007" s="146">
        <f t="shared" si="216"/>
        <v>1.0048611111051287</v>
      </c>
      <c r="L4007" s="147">
        <f t="shared" si="217"/>
        <v>1.0048611111051287</v>
      </c>
      <c r="M4007" s="72">
        <f>NETWORKDAYS.INTL(DATE(YEAR(H4007),MONTH(I4007),DAY(H4007)),DATE(YEAR(I4007),MONTH(I4007),DAY(I4007)),1,[1]LISTAFERIADOS!$B$2:$B$194)</f>
        <v>2</v>
      </c>
      <c r="N4007" s="73" t="str">
        <f>CONCATENATE(HOUR(Tabela132[[#This Row],[DATA INICIO]]),":",MINUTE(Tabela132[[#This Row],[DATA INICIO]]))</f>
        <v>17:55</v>
      </c>
    </row>
    <row r="4008" spans="1:14" ht="63.75" hidden="1" x14ac:dyDescent="0.25">
      <c r="A4008" s="74" t="s">
        <v>113</v>
      </c>
      <c r="B4008" s="140" t="s">
        <v>2084</v>
      </c>
      <c r="C4008" s="141"/>
      <c r="D4008" s="142"/>
      <c r="E4008" s="143" t="str">
        <f>CONCATENATE(Tabela132[[#This Row],[TRAMITE_SETOR]],"_Atualiz")</f>
        <v xml:space="preserve"> SC  _Atualiz</v>
      </c>
      <c r="F4008" s="144" t="s">
        <v>1162</v>
      </c>
      <c r="H4008" s="145">
        <v>42971.751388888886</v>
      </c>
      <c r="I4008" s="145">
        <v>42977.777083333334</v>
      </c>
      <c r="J4008" s="140" t="s">
        <v>360</v>
      </c>
      <c r="K4008" s="146">
        <f t="shared" si="216"/>
        <v>6.0256944444481633</v>
      </c>
      <c r="L4008" s="147">
        <f t="shared" si="217"/>
        <v>6.0256944444481633</v>
      </c>
      <c r="M4008" s="72">
        <f>NETWORKDAYS.INTL(DATE(YEAR(H4008),MONTH(I4008),DAY(H4008)),DATE(YEAR(I4008),MONTH(I4008),DAY(I4008)),1,[1]LISTAFERIADOS!$B$2:$B$194)</f>
        <v>5</v>
      </c>
      <c r="N4008" s="73" t="str">
        <f>CONCATENATE(HOUR(Tabela132[[#This Row],[DATA INICIO]]),":",MINUTE(Tabela132[[#This Row],[DATA INICIO]]))</f>
        <v>18:2</v>
      </c>
    </row>
    <row r="4009" spans="1:14" hidden="1" x14ac:dyDescent="0.25">
      <c r="A4009" s="74" t="s">
        <v>113</v>
      </c>
      <c r="B4009" s="140" t="s">
        <v>2084</v>
      </c>
      <c r="C4009" s="141"/>
      <c r="D4009" s="142"/>
      <c r="E4009" s="143" t="str">
        <f>CONCATENATE(Tabela132[[#This Row],[TRAMITE_SETOR]],"_Atualiz")</f>
        <v xml:space="preserve"> SGEC  _Atualiz</v>
      </c>
      <c r="F4009" s="144" t="s">
        <v>1177</v>
      </c>
      <c r="H4009" s="145">
        <v>42977.777083333334</v>
      </c>
      <c r="I4009" s="145">
        <v>42978.756944444445</v>
      </c>
      <c r="J4009" s="140" t="s">
        <v>2090</v>
      </c>
      <c r="K4009" s="146">
        <f t="shared" si="216"/>
        <v>0.97986111111094942</v>
      </c>
      <c r="L4009" s="147">
        <f t="shared" si="217"/>
        <v>0.97986111111094942</v>
      </c>
      <c r="M4009" s="72">
        <f>NETWORKDAYS.INTL(DATE(YEAR(H4009),MONTH(I4009),DAY(H4009)),DATE(YEAR(I4009),MONTH(I4009),DAY(I4009)),1,[1]LISTAFERIADOS!$B$2:$B$194)</f>
        <v>2</v>
      </c>
      <c r="N4009" s="73" t="str">
        <f>CONCATENATE(HOUR(Tabela132[[#This Row],[DATA INICIO]]),":",MINUTE(Tabela132[[#This Row],[DATA INICIO]]))</f>
        <v>18:39</v>
      </c>
    </row>
    <row r="4010" spans="1:14" ht="127.5" hidden="1" x14ac:dyDescent="0.25">
      <c r="A4010" s="74" t="s">
        <v>113</v>
      </c>
      <c r="B4010" s="140" t="s">
        <v>2084</v>
      </c>
      <c r="C4010" s="141"/>
      <c r="D4010" s="142"/>
      <c r="E4010" s="143" t="str">
        <f>CONCATENATE(Tabela132[[#This Row],[TRAMITE_SETOR]],"_Atualiz")</f>
        <v xml:space="preserve"> SC  _Atualiz</v>
      </c>
      <c r="F4010" s="144" t="s">
        <v>1162</v>
      </c>
      <c r="H4010" s="145">
        <v>42978.756944444445</v>
      </c>
      <c r="I4010" s="145">
        <v>42979.790972222225</v>
      </c>
      <c r="J4010" s="140" t="s">
        <v>2091</v>
      </c>
      <c r="K4010" s="146">
        <f t="shared" si="216"/>
        <v>1.0340277777795563</v>
      </c>
      <c r="L4010" s="147">
        <f t="shared" si="217"/>
        <v>1.0340277777795563</v>
      </c>
      <c r="M4010" s="72">
        <f>NETWORKDAYS.INTL(DATE(YEAR(H4010),MONTH(I4010),DAY(H4010)),DATE(YEAR(I4010),MONTH(I4010),DAY(I4010)),1,[1]LISTAFERIADOS!$B$2:$B$194)</f>
        <v>-19</v>
      </c>
      <c r="N4010" s="73" t="str">
        <f>CONCATENATE(HOUR(Tabela132[[#This Row],[DATA INICIO]]),":",MINUTE(Tabela132[[#This Row],[DATA INICIO]]))</f>
        <v>18:10</v>
      </c>
    </row>
    <row r="4011" spans="1:14" ht="38.25" hidden="1" x14ac:dyDescent="0.25">
      <c r="A4011" s="74" t="s">
        <v>113</v>
      </c>
      <c r="B4011" s="140" t="s">
        <v>2084</v>
      </c>
      <c r="C4011" s="141"/>
      <c r="D4011" s="142"/>
      <c r="E4011" s="143" t="str">
        <f>CONCATENATE(Tabela132[[#This Row],[TRAMITE_SETOR]],"_Atualiz")</f>
        <v xml:space="preserve"> CLC  _Atualiz</v>
      </c>
      <c r="F4011" s="144" t="s">
        <v>1161</v>
      </c>
      <c r="H4011" s="145">
        <v>42979.790972222225</v>
      </c>
      <c r="I4011" s="145">
        <v>42982.461805555555</v>
      </c>
      <c r="J4011" s="140" t="s">
        <v>546</v>
      </c>
      <c r="K4011" s="146">
        <f t="shared" si="216"/>
        <v>2.6708333333299379</v>
      </c>
      <c r="L4011" s="147">
        <f t="shared" si="217"/>
        <v>2.6708333333299379</v>
      </c>
      <c r="M4011" s="72">
        <f>NETWORKDAYS.INTL(DATE(YEAR(H4011),MONTH(I4011),DAY(H4011)),DATE(YEAR(I4011),MONTH(I4011),DAY(I4011)),1,[1]LISTAFERIADOS!$B$2:$B$194)</f>
        <v>2</v>
      </c>
      <c r="N4011" s="73" t="str">
        <f>CONCATENATE(HOUR(Tabela132[[#This Row],[DATA INICIO]]),":",MINUTE(Tabela132[[#This Row],[DATA INICIO]]))</f>
        <v>18:59</v>
      </c>
    </row>
    <row r="4012" spans="1:14" ht="25.5" hidden="1" x14ac:dyDescent="0.25">
      <c r="A4012" s="74" t="s">
        <v>113</v>
      </c>
      <c r="B4012" s="140" t="s">
        <v>2084</v>
      </c>
      <c r="C4012" s="141"/>
      <c r="D4012" s="142"/>
      <c r="E4012" s="143" t="str">
        <f>CONCATENATE(Tabela132[[#This Row],[TRAMITE_SETOR]],"_Atualiz")</f>
        <v xml:space="preserve"> SECGA  _Atualiz</v>
      </c>
      <c r="F4012" s="144" t="s">
        <v>1156</v>
      </c>
      <c r="H4012" s="145">
        <v>42982.461805555555</v>
      </c>
      <c r="I4012" s="145">
        <v>42982.602777777778</v>
      </c>
      <c r="J4012" s="140" t="s">
        <v>2092</v>
      </c>
      <c r="K4012" s="146">
        <f t="shared" si="216"/>
        <v>0.14097222222335404</v>
      </c>
      <c r="L4012" s="147">
        <f t="shared" si="217"/>
        <v>0.14097222222335404</v>
      </c>
      <c r="M4012" s="72">
        <f>NETWORKDAYS.INTL(DATE(YEAR(H4012),MONTH(I4012),DAY(H4012)),DATE(YEAR(I4012),MONTH(I4012),DAY(I4012)),1,[1]LISTAFERIADOS!$B$2:$B$194)</f>
        <v>1</v>
      </c>
      <c r="N4012" s="73" t="str">
        <f>CONCATENATE(HOUR(Tabela132[[#This Row],[DATA INICIO]]),":",MINUTE(Tabela132[[#This Row],[DATA INICIO]]))</f>
        <v>11:5</v>
      </c>
    </row>
    <row r="4013" spans="1:14" ht="38.25" hidden="1" x14ac:dyDescent="0.25">
      <c r="A4013" s="74" t="s">
        <v>113</v>
      </c>
      <c r="B4013" s="140" t="s">
        <v>2084</v>
      </c>
      <c r="C4013" s="141"/>
      <c r="D4013" s="142"/>
      <c r="E4013" s="143" t="str">
        <f>CONCATENATE(Tabela132[[#This Row],[TRAMITE_SETOR]],"_Atualiz")</f>
        <v xml:space="preserve"> CLC  _Atualiz</v>
      </c>
      <c r="F4013" s="144" t="s">
        <v>1161</v>
      </c>
      <c r="H4013" s="145">
        <v>42982.602777777778</v>
      </c>
      <c r="I4013" s="145">
        <v>42982.786111111112</v>
      </c>
      <c r="J4013" s="140" t="s">
        <v>2093</v>
      </c>
      <c r="K4013" s="146">
        <f t="shared" si="216"/>
        <v>0.18333333333430346</v>
      </c>
      <c r="L4013" s="147">
        <f t="shared" si="217"/>
        <v>0.18333333333430346</v>
      </c>
      <c r="M4013" s="72">
        <f>NETWORKDAYS.INTL(DATE(YEAR(H4013),MONTH(I4013),DAY(H4013)),DATE(YEAR(I4013),MONTH(I4013),DAY(I4013)),1,[1]LISTAFERIADOS!$B$2:$B$194)</f>
        <v>1</v>
      </c>
      <c r="N4013" s="73" t="str">
        <f>CONCATENATE(HOUR(Tabela132[[#This Row],[DATA INICIO]]),":",MINUTE(Tabela132[[#This Row],[DATA INICIO]]))</f>
        <v>14:28</v>
      </c>
    </row>
    <row r="4014" spans="1:14" ht="51" hidden="1" x14ac:dyDescent="0.25">
      <c r="A4014" s="74" t="s">
        <v>113</v>
      </c>
      <c r="B4014" s="140" t="s">
        <v>2084</v>
      </c>
      <c r="C4014" s="141"/>
      <c r="D4014" s="142"/>
      <c r="E4014" s="143" t="str">
        <f>CONCATENATE(Tabela132[[#This Row],[TRAMITE_SETOR]],"_Atualiz")</f>
        <v xml:space="preserve"> SLIC  _Atualiz</v>
      </c>
      <c r="F4014" s="144" t="s">
        <v>1163</v>
      </c>
      <c r="H4014" s="145">
        <v>42982.786111111112</v>
      </c>
      <c r="I4014" s="145">
        <v>42983.755555555559</v>
      </c>
      <c r="J4014" s="140" t="s">
        <v>363</v>
      </c>
      <c r="K4014" s="146">
        <f t="shared" si="216"/>
        <v>0.96944444444670808</v>
      </c>
      <c r="L4014" s="147">
        <f t="shared" si="217"/>
        <v>0.96944444444670808</v>
      </c>
      <c r="M4014" s="72">
        <f>NETWORKDAYS.INTL(DATE(YEAR(H4014),MONTH(I4014),DAY(H4014)),DATE(YEAR(I4014),MONTH(I4014),DAY(I4014)),1,[1]LISTAFERIADOS!$B$2:$B$194)</f>
        <v>2</v>
      </c>
      <c r="N4014" s="73" t="str">
        <f>CONCATENATE(HOUR(Tabela132[[#This Row],[DATA INICIO]]),":",MINUTE(Tabela132[[#This Row],[DATA INICIO]]))</f>
        <v>18:52</v>
      </c>
    </row>
    <row r="4015" spans="1:14" ht="51" hidden="1" x14ac:dyDescent="0.25">
      <c r="A4015" s="74" t="s">
        <v>113</v>
      </c>
      <c r="B4015" s="140" t="s">
        <v>2084</v>
      </c>
      <c r="C4015" s="141"/>
      <c r="D4015" s="142"/>
      <c r="E4015" s="143" t="str">
        <f>CONCATENATE(Tabela132[[#This Row],[TRAMITE_SETOR]],"_Atualiz")</f>
        <v xml:space="preserve"> SGEC  _Atualiz</v>
      </c>
      <c r="F4015" s="144" t="s">
        <v>1177</v>
      </c>
      <c r="H4015" s="145">
        <v>42983.755555555559</v>
      </c>
      <c r="I4015" s="145">
        <v>42990.557638888888</v>
      </c>
      <c r="J4015" s="140" t="s">
        <v>2094</v>
      </c>
      <c r="K4015" s="146">
        <f t="shared" si="216"/>
        <v>6.8020833333284827</v>
      </c>
      <c r="L4015" s="147">
        <f t="shared" si="217"/>
        <v>6.8020833333284827</v>
      </c>
      <c r="M4015" s="72">
        <f>NETWORKDAYS.INTL(DATE(YEAR(H4015),MONTH(I4015),DAY(H4015)),DATE(YEAR(I4015),MONTH(I4015),DAY(I4015)),1,[1]LISTAFERIADOS!$B$2:$B$194)</f>
        <v>4</v>
      </c>
      <c r="N4015" s="73" t="str">
        <f>CONCATENATE(HOUR(Tabela132[[#This Row],[DATA INICIO]]),":",MINUTE(Tabela132[[#This Row],[DATA INICIO]]))</f>
        <v>18:8</v>
      </c>
    </row>
    <row r="4016" spans="1:14" ht="38.25" hidden="1" x14ac:dyDescent="0.25">
      <c r="A4016" s="74" t="s">
        <v>113</v>
      </c>
      <c r="B4016" s="140" t="s">
        <v>2084</v>
      </c>
      <c r="C4016" s="141"/>
      <c r="D4016" s="142"/>
      <c r="E4016" s="143" t="str">
        <f>CONCATENATE(Tabela132[[#This Row],[TRAMITE_SETOR]],"_Atualiz")</f>
        <v xml:space="preserve"> CLC  _Atualiz</v>
      </c>
      <c r="F4016" s="144" t="s">
        <v>1161</v>
      </c>
      <c r="H4016" s="145">
        <v>42990.557638888888</v>
      </c>
      <c r="I4016" s="145">
        <v>42990.561805555553</v>
      </c>
      <c r="J4016" s="140" t="s">
        <v>2095</v>
      </c>
      <c r="K4016" s="146">
        <f t="shared" si="216"/>
        <v>4.166666665696539E-3</v>
      </c>
      <c r="L4016" s="147">
        <f t="shared" si="217"/>
        <v>4.166666665696539E-3</v>
      </c>
      <c r="M4016" s="72">
        <f>NETWORKDAYS.INTL(DATE(YEAR(H4016),MONTH(I4016),DAY(H4016)),DATE(YEAR(I4016),MONTH(I4016),DAY(I4016)),1,[1]LISTAFERIADOS!$B$2:$B$194)</f>
        <v>1</v>
      </c>
      <c r="N4016" s="73" t="str">
        <f>CONCATENATE(HOUR(Tabela132[[#This Row],[DATA INICIO]]),":",MINUTE(Tabela132[[#This Row],[DATA INICIO]]))</f>
        <v>13:23</v>
      </c>
    </row>
    <row r="4017" spans="1:14" ht="38.25" hidden="1" x14ac:dyDescent="0.25">
      <c r="A4017" s="74" t="s">
        <v>113</v>
      </c>
      <c r="B4017" s="140" t="s">
        <v>2084</v>
      </c>
      <c r="C4017" s="141"/>
      <c r="D4017" s="142"/>
      <c r="E4017" s="143" t="str">
        <f>CONCATENATE(Tabela132[[#This Row],[TRAMITE_SETOR]],"_Atualiz")</f>
        <v xml:space="preserve"> SLIC  _Atualiz</v>
      </c>
      <c r="F4017" s="144" t="s">
        <v>1163</v>
      </c>
      <c r="H4017" s="145">
        <v>42990.561805555553</v>
      </c>
      <c r="I4017" s="145">
        <v>42992.54791666667</v>
      </c>
      <c r="J4017" s="140" t="s">
        <v>296</v>
      </c>
      <c r="K4017" s="146">
        <f t="shared" si="216"/>
        <v>1.9861111111167702</v>
      </c>
      <c r="L4017" s="147">
        <f t="shared" si="217"/>
        <v>1.9861111111167702</v>
      </c>
      <c r="M4017" s="72">
        <f>NETWORKDAYS.INTL(DATE(YEAR(H4017),MONTH(I4017),DAY(H4017)),DATE(YEAR(I4017),MONTH(I4017),DAY(I4017)),1,[1]LISTAFERIADOS!$B$2:$B$194)</f>
        <v>3</v>
      </c>
      <c r="N4017" s="73" t="str">
        <f>CONCATENATE(HOUR(Tabela132[[#This Row],[DATA INICIO]]),":",MINUTE(Tabela132[[#This Row],[DATA INICIO]]))</f>
        <v>13:29</v>
      </c>
    </row>
    <row r="4018" spans="1:14" ht="63.75" hidden="1" x14ac:dyDescent="0.25">
      <c r="A4018" s="74" t="s">
        <v>113</v>
      </c>
      <c r="B4018" s="140" t="s">
        <v>2084</v>
      </c>
      <c r="C4018" s="141"/>
      <c r="D4018" s="142"/>
      <c r="E4018" s="143" t="str">
        <f>CONCATENATE(Tabela132[[#This Row],[TRAMITE_SETOR]],"_Atualiz")</f>
        <v xml:space="preserve"> SCON  _Atualiz</v>
      </c>
      <c r="F4018" s="144" t="s">
        <v>1164</v>
      </c>
      <c r="H4018" s="145">
        <v>42992.54791666667</v>
      </c>
      <c r="I4018" s="145">
        <v>42998.711111111108</v>
      </c>
      <c r="J4018" s="140" t="s">
        <v>2096</v>
      </c>
      <c r="K4018" s="146">
        <f t="shared" ref="K4018:K4035" si="218">IF(OR(H4018="-",I4018="-"),0,I4018-H4018)</f>
        <v>6.1631944444379769</v>
      </c>
      <c r="L4018" s="147">
        <f t="shared" ref="L4018:L4035" si="219">K4018</f>
        <v>6.1631944444379769</v>
      </c>
      <c r="M4018" s="72">
        <f>NETWORKDAYS.INTL(DATE(YEAR(H4018),MONTH(I4018),DAY(H4018)),DATE(YEAR(I4018),MONTH(I4018),DAY(I4018)),1,[1]LISTAFERIADOS!$B$2:$B$194)</f>
        <v>5</v>
      </c>
      <c r="N4018" s="73" t="str">
        <f>CONCATENATE(HOUR(Tabela132[[#This Row],[DATA INICIO]]),":",MINUTE(Tabela132[[#This Row],[DATA INICIO]]))</f>
        <v>13:9</v>
      </c>
    </row>
    <row r="4019" spans="1:14" ht="63.75" hidden="1" x14ac:dyDescent="0.25">
      <c r="A4019" s="74" t="s">
        <v>113</v>
      </c>
      <c r="B4019" s="140" t="s">
        <v>2084</v>
      </c>
      <c r="C4019" s="141"/>
      <c r="D4019" s="142"/>
      <c r="E4019" s="143" t="str">
        <f>CONCATENATE(Tabela132[[#This Row],[TRAMITE_SETOR]],"_Atualiz")</f>
        <v xml:space="preserve"> SLIC  _Atualiz</v>
      </c>
      <c r="F4019" s="144" t="s">
        <v>1163</v>
      </c>
      <c r="H4019" s="145">
        <v>42998.711111111108</v>
      </c>
      <c r="I4019" s="145">
        <v>43000.593055555553</v>
      </c>
      <c r="J4019" s="140" t="s">
        <v>1068</v>
      </c>
      <c r="K4019" s="146">
        <f t="shared" si="218"/>
        <v>1.8819444444452529</v>
      </c>
      <c r="L4019" s="147">
        <f t="shared" si="219"/>
        <v>1.8819444444452529</v>
      </c>
      <c r="M4019" s="72">
        <f>NETWORKDAYS.INTL(DATE(YEAR(H4019),MONTH(I4019),DAY(H4019)),DATE(YEAR(I4019),MONTH(I4019),DAY(I4019)),1,[1]LISTAFERIADOS!$B$2:$B$194)</f>
        <v>3</v>
      </c>
      <c r="N4019" s="73" t="str">
        <f>CONCATENATE(HOUR(Tabela132[[#This Row],[DATA INICIO]]),":",MINUTE(Tabela132[[#This Row],[DATA INICIO]]))</f>
        <v>17:4</v>
      </c>
    </row>
    <row r="4020" spans="1:14" ht="76.5" hidden="1" x14ac:dyDescent="0.25">
      <c r="A4020" s="74" t="s">
        <v>113</v>
      </c>
      <c r="B4020" s="140" t="s">
        <v>2084</v>
      </c>
      <c r="C4020" s="141"/>
      <c r="D4020" s="142"/>
      <c r="E4020" s="143" t="str">
        <f>CONCATENATE(Tabela132[[#This Row],[TRAMITE_SETOR]],"_Atualiz")</f>
        <v xml:space="preserve"> CLC  _Atualiz</v>
      </c>
      <c r="F4020" s="144" t="s">
        <v>1161</v>
      </c>
      <c r="H4020" s="145">
        <v>43000.593055555553</v>
      </c>
      <c r="I4020" s="145">
        <v>43005.747916666667</v>
      </c>
      <c r="J4020" s="140" t="s">
        <v>2061</v>
      </c>
      <c r="K4020" s="146">
        <f t="shared" si="218"/>
        <v>5.1548611111138598</v>
      </c>
      <c r="L4020" s="147">
        <f t="shared" si="219"/>
        <v>5.1548611111138598</v>
      </c>
      <c r="M4020" s="72">
        <f>NETWORKDAYS.INTL(DATE(YEAR(H4020),MONTH(I4020),DAY(H4020)),DATE(YEAR(I4020),MONTH(I4020),DAY(I4020)),1,[1]LISTAFERIADOS!$B$2:$B$194)</f>
        <v>4</v>
      </c>
      <c r="N4020" s="73" t="str">
        <f>CONCATENATE(HOUR(Tabela132[[#This Row],[DATA INICIO]]),":",MINUTE(Tabela132[[#This Row],[DATA INICIO]]))</f>
        <v>14:14</v>
      </c>
    </row>
    <row r="4021" spans="1:14" ht="51" hidden="1" x14ac:dyDescent="0.25">
      <c r="A4021" s="74" t="s">
        <v>113</v>
      </c>
      <c r="B4021" s="140" t="s">
        <v>2084</v>
      </c>
      <c r="C4021" s="141"/>
      <c r="D4021" s="142"/>
      <c r="E4021" s="143" t="str">
        <f>CONCATENATE(Tabela132[[#This Row],[TRAMITE_SETOR]],"_Atualiz")</f>
        <v xml:space="preserve"> SECGA  _Atualiz</v>
      </c>
      <c r="F4021" s="144" t="s">
        <v>1156</v>
      </c>
      <c r="H4021" s="145">
        <v>43005.747916666667</v>
      </c>
      <c r="I4021" s="145">
        <v>43006.636111111111</v>
      </c>
      <c r="J4021" s="140" t="s">
        <v>1808</v>
      </c>
      <c r="K4021" s="146">
        <f t="shared" si="218"/>
        <v>0.88819444444379769</v>
      </c>
      <c r="L4021" s="147">
        <f t="shared" si="219"/>
        <v>0.88819444444379769</v>
      </c>
      <c r="M4021" s="72">
        <f>NETWORKDAYS.INTL(DATE(YEAR(H4021),MONTH(I4021),DAY(H4021)),DATE(YEAR(I4021),MONTH(I4021),DAY(I4021)),1,[1]LISTAFERIADOS!$B$2:$B$194)</f>
        <v>2</v>
      </c>
      <c r="N4021" s="73" t="str">
        <f>CONCATENATE(HOUR(Tabela132[[#This Row],[DATA INICIO]]),":",MINUTE(Tabela132[[#This Row],[DATA INICIO]]))</f>
        <v>17:57</v>
      </c>
    </row>
    <row r="4022" spans="1:14" ht="140.25" hidden="1" x14ac:dyDescent="0.25">
      <c r="A4022" s="74" t="s">
        <v>113</v>
      </c>
      <c r="B4022" s="140" t="s">
        <v>2084</v>
      </c>
      <c r="C4022" s="141"/>
      <c r="D4022" s="142"/>
      <c r="E4022" s="143" t="str">
        <f>CONCATENATE(Tabela132[[#This Row],[TRAMITE_SETOR]],"_Atualiz")</f>
        <v xml:space="preserve"> CPL  _Atualiz</v>
      </c>
      <c r="F4022" s="144" t="s">
        <v>1165</v>
      </c>
      <c r="H4022" s="145">
        <v>43006.636111111111</v>
      </c>
      <c r="I4022" s="145">
        <v>43006.713888888888</v>
      </c>
      <c r="J4022" s="140" t="s">
        <v>365</v>
      </c>
      <c r="K4022" s="146">
        <f t="shared" si="218"/>
        <v>7.7777777776645962E-2</v>
      </c>
      <c r="L4022" s="147">
        <f t="shared" si="219"/>
        <v>7.7777777776645962E-2</v>
      </c>
      <c r="M4022" s="72">
        <f>NETWORKDAYS.INTL(DATE(YEAR(H4022),MONTH(I4022),DAY(H4022)),DATE(YEAR(I4022),MONTH(I4022),DAY(I4022)),1,[1]LISTAFERIADOS!$B$2:$B$194)</f>
        <v>1</v>
      </c>
      <c r="N4022" s="73" t="str">
        <f>CONCATENATE(HOUR(Tabela132[[#This Row],[DATA INICIO]]),":",MINUTE(Tabela132[[#This Row],[DATA INICIO]]))</f>
        <v>15:16</v>
      </c>
    </row>
    <row r="4023" spans="1:14" ht="38.25" hidden="1" x14ac:dyDescent="0.25">
      <c r="A4023" s="74" t="s">
        <v>113</v>
      </c>
      <c r="B4023" s="140" t="s">
        <v>2084</v>
      </c>
      <c r="C4023" s="141"/>
      <c r="D4023" s="142"/>
      <c r="E4023" s="143" t="str">
        <f>CONCATENATE(Tabela132[[#This Row],[TRAMITE_SETOR]],"_Atualiz")</f>
        <v xml:space="preserve"> ASSDG  _Atualiz</v>
      </c>
      <c r="F4023" s="144" t="s">
        <v>1166</v>
      </c>
      <c r="H4023" s="145">
        <v>43006.713888888888</v>
      </c>
      <c r="I4023" s="145">
        <v>43010.777083333334</v>
      </c>
      <c r="J4023" s="140" t="s">
        <v>284</v>
      </c>
      <c r="K4023" s="146">
        <f t="shared" si="218"/>
        <v>4.0631944444467081</v>
      </c>
      <c r="L4023" s="147">
        <f t="shared" si="219"/>
        <v>4.0631944444467081</v>
      </c>
      <c r="M4023" s="72">
        <f>NETWORKDAYS.INTL(DATE(YEAR(H4023),MONTH(I4023),DAY(H4023)),DATE(YEAR(I4023),MONTH(I4023),DAY(I4023)),1,[1]LISTAFERIADOS!$B$2:$B$194)</f>
        <v>-19</v>
      </c>
      <c r="N4023" s="73" t="str">
        <f>CONCATENATE(HOUR(Tabela132[[#This Row],[DATA INICIO]]),":",MINUTE(Tabela132[[#This Row],[DATA INICIO]]))</f>
        <v>17:8</v>
      </c>
    </row>
    <row r="4024" spans="1:14" ht="25.5" hidden="1" x14ac:dyDescent="0.25">
      <c r="A4024" s="74" t="s">
        <v>113</v>
      </c>
      <c r="B4024" s="140" t="s">
        <v>2084</v>
      </c>
      <c r="C4024" s="141"/>
      <c r="D4024" s="142"/>
      <c r="E4024" s="143" t="str">
        <f>CONCATENATE(Tabela132[[#This Row],[TRAMITE_SETOR]],"_Atualiz")</f>
        <v xml:space="preserve"> DG  _Atualiz</v>
      </c>
      <c r="F4024" s="144" t="s">
        <v>1155</v>
      </c>
      <c r="H4024" s="145">
        <v>43010.777083333334</v>
      </c>
      <c r="I4024" s="145">
        <v>43010.911111111112</v>
      </c>
      <c r="J4024" s="140" t="s">
        <v>167</v>
      </c>
      <c r="K4024" s="146">
        <f t="shared" si="218"/>
        <v>0.13402777777810115</v>
      </c>
      <c r="L4024" s="147">
        <f t="shared" si="219"/>
        <v>0.13402777777810115</v>
      </c>
      <c r="M4024" s="72">
        <f>NETWORKDAYS.INTL(DATE(YEAR(H4024),MONTH(I4024),DAY(H4024)),DATE(YEAR(I4024),MONTH(I4024),DAY(I4024)),1,[1]LISTAFERIADOS!$B$2:$B$194)</f>
        <v>1</v>
      </c>
      <c r="N4024" s="73" t="str">
        <f>CONCATENATE(HOUR(Tabela132[[#This Row],[DATA INICIO]]),":",MINUTE(Tabela132[[#This Row],[DATA INICIO]]))</f>
        <v>18:39</v>
      </c>
    </row>
    <row r="4025" spans="1:14" ht="25.5" hidden="1" x14ac:dyDescent="0.25">
      <c r="A4025" s="74" t="s">
        <v>113</v>
      </c>
      <c r="B4025" s="140" t="s">
        <v>2084</v>
      </c>
      <c r="C4025" s="141"/>
      <c r="D4025" s="142"/>
      <c r="E4025" s="143" t="str">
        <f>CONCATENATE(Tabela132[[#This Row],[TRAMITE_SETOR]],"_Atualiz")</f>
        <v xml:space="preserve"> SLIC  _Atualiz</v>
      </c>
      <c r="F4025" s="144" t="s">
        <v>1163</v>
      </c>
      <c r="H4025" s="145">
        <v>43010.911111111112</v>
      </c>
      <c r="I4025" s="145">
        <v>43012.605555555558</v>
      </c>
      <c r="J4025" s="140" t="s">
        <v>286</v>
      </c>
      <c r="K4025" s="146">
        <f t="shared" si="218"/>
        <v>1.6944444444452529</v>
      </c>
      <c r="L4025" s="147">
        <f t="shared" si="219"/>
        <v>1.6944444444452529</v>
      </c>
      <c r="M4025" s="72">
        <f>NETWORKDAYS.INTL(DATE(YEAR(H4025),MONTH(I4025),DAY(H4025)),DATE(YEAR(I4025),MONTH(I4025),DAY(I4025)),1,[1]LISTAFERIADOS!$B$2:$B$194)</f>
        <v>3</v>
      </c>
      <c r="N4025" s="73" t="str">
        <f>CONCATENATE(HOUR(Tabela132[[#This Row],[DATA INICIO]]),":",MINUTE(Tabela132[[#This Row],[DATA INICIO]]))</f>
        <v>21:52</v>
      </c>
    </row>
    <row r="4026" spans="1:14" ht="51" hidden="1" x14ac:dyDescent="0.25">
      <c r="A4026" s="74" t="s">
        <v>113</v>
      </c>
      <c r="B4026" s="140" t="s">
        <v>2084</v>
      </c>
      <c r="C4026" s="141"/>
      <c r="D4026" s="142"/>
      <c r="E4026" s="143" t="str">
        <f>CONCATENATE(Tabela132[[#This Row],[TRAMITE_SETOR]],"_Atualiz")</f>
        <v xml:space="preserve"> CPL  _Atualiz</v>
      </c>
      <c r="F4026" s="144" t="s">
        <v>1165</v>
      </c>
      <c r="H4026" s="145">
        <v>43012.605555555558</v>
      </c>
      <c r="I4026" s="145">
        <v>43012.683333333334</v>
      </c>
      <c r="J4026" s="140" t="s">
        <v>712</v>
      </c>
      <c r="K4026" s="146">
        <f t="shared" si="218"/>
        <v>7.7777777776645962E-2</v>
      </c>
      <c r="L4026" s="147">
        <f t="shared" si="219"/>
        <v>7.7777777776645962E-2</v>
      </c>
      <c r="M4026" s="72">
        <f>NETWORKDAYS.INTL(DATE(YEAR(H4026),MONTH(I4026),DAY(H4026)),DATE(YEAR(I4026),MONTH(I4026),DAY(I4026)),1,[1]LISTAFERIADOS!$B$2:$B$194)</f>
        <v>1</v>
      </c>
      <c r="N4026" s="73" t="str">
        <f>CONCATENATE(HOUR(Tabela132[[#This Row],[DATA INICIO]]),":",MINUTE(Tabela132[[#This Row],[DATA INICIO]]))</f>
        <v>14:32</v>
      </c>
    </row>
    <row r="4027" spans="1:14" ht="25.5" hidden="1" x14ac:dyDescent="0.25">
      <c r="A4027" s="74" t="s">
        <v>113</v>
      </c>
      <c r="B4027" s="140" t="s">
        <v>2084</v>
      </c>
      <c r="C4027" s="141"/>
      <c r="D4027" s="142"/>
      <c r="E4027" s="143" t="str">
        <f>CONCATENATE(Tabela132[[#This Row],[TRAMITE_SETOR]],"_Atualiz")</f>
        <v xml:space="preserve"> SLIC  _Atualiz</v>
      </c>
      <c r="F4027" s="144" t="s">
        <v>1163</v>
      </c>
      <c r="H4027" s="145">
        <v>43012.683333333334</v>
      </c>
      <c r="I4027" s="145">
        <v>43013.620833333334</v>
      </c>
      <c r="J4027" s="140" t="s">
        <v>251</v>
      </c>
      <c r="K4027" s="146">
        <f t="shared" si="218"/>
        <v>0.9375</v>
      </c>
      <c r="L4027" s="147">
        <f t="shared" si="219"/>
        <v>0.9375</v>
      </c>
      <c r="M4027" s="72">
        <f>NETWORKDAYS.INTL(DATE(YEAR(H4027),MONTH(I4027),DAY(H4027)),DATE(YEAR(I4027),MONTH(I4027),DAY(I4027)),1,[1]LISTAFERIADOS!$B$2:$B$194)</f>
        <v>2</v>
      </c>
      <c r="N4027" s="73" t="str">
        <f>CONCATENATE(HOUR(Tabela132[[#This Row],[DATA INICIO]]),":",MINUTE(Tabela132[[#This Row],[DATA INICIO]]))</f>
        <v>16:24</v>
      </c>
    </row>
    <row r="4028" spans="1:14" ht="76.5" hidden="1" x14ac:dyDescent="0.25">
      <c r="A4028" s="74" t="s">
        <v>113</v>
      </c>
      <c r="B4028" s="140" t="s">
        <v>2084</v>
      </c>
      <c r="C4028" s="141"/>
      <c r="D4028" s="142"/>
      <c r="E4028" s="143" t="str">
        <f>CONCATENATE(Tabela132[[#This Row],[TRAMITE_SETOR]],"_Atualiz")</f>
        <v xml:space="preserve"> CPL  _Atualiz</v>
      </c>
      <c r="F4028" s="144" t="s">
        <v>1165</v>
      </c>
      <c r="H4028" s="145">
        <v>43013.620833333334</v>
      </c>
      <c r="I4028" s="145">
        <v>43048.684027777781</v>
      </c>
      <c r="J4028" s="140" t="s">
        <v>1870</v>
      </c>
      <c r="K4028" s="146">
        <f t="shared" si="218"/>
        <v>35.063194444446708</v>
      </c>
      <c r="L4028" s="147">
        <f t="shared" si="219"/>
        <v>35.063194444446708</v>
      </c>
      <c r="M4028" s="72">
        <f>NETWORKDAYS.INTL(DATE(YEAR(H4028),MONTH(I4028),DAY(H4028)),DATE(YEAR(I4028),MONTH(I4028),DAY(I4028)),1,[1]LISTAFERIADOS!$B$2:$B$194)</f>
        <v>4</v>
      </c>
      <c r="N4028" s="73" t="str">
        <f>CONCATENATE(HOUR(Tabela132[[#This Row],[DATA INICIO]]),":",MINUTE(Tabela132[[#This Row],[DATA INICIO]]))</f>
        <v>14:54</v>
      </c>
    </row>
    <row r="4029" spans="1:14" ht="51" hidden="1" x14ac:dyDescent="0.25">
      <c r="A4029" s="74" t="s">
        <v>113</v>
      </c>
      <c r="B4029" s="140" t="s">
        <v>2084</v>
      </c>
      <c r="C4029" s="141"/>
      <c r="D4029" s="142"/>
      <c r="E4029" s="143" t="str">
        <f>CONCATENATE(Tabela132[[#This Row],[TRAMITE_SETOR]],"_Atualiz")</f>
        <v xml:space="preserve"> ASSDG  _Atualiz</v>
      </c>
      <c r="F4029" s="144" t="s">
        <v>1166</v>
      </c>
      <c r="H4029" s="145">
        <v>43048.684027777781</v>
      </c>
      <c r="I4029" s="145">
        <v>43048.765277777777</v>
      </c>
      <c r="J4029" s="140" t="s">
        <v>2097</v>
      </c>
      <c r="K4029" s="146">
        <f t="shared" si="218"/>
        <v>8.1249999995634425E-2</v>
      </c>
      <c r="L4029" s="147">
        <f t="shared" si="219"/>
        <v>8.1249999995634425E-2</v>
      </c>
      <c r="M4029" s="72">
        <f>NETWORKDAYS.INTL(DATE(YEAR(H4029),MONTH(I4029),DAY(H4029)),DATE(YEAR(I4029),MONTH(I4029),DAY(I4029)),1,[1]LISTAFERIADOS!$B$2:$B$194)</f>
        <v>1</v>
      </c>
      <c r="N4029" s="73" t="str">
        <f>CONCATENATE(HOUR(Tabela132[[#This Row],[DATA INICIO]]),":",MINUTE(Tabela132[[#This Row],[DATA INICIO]]))</f>
        <v>16:25</v>
      </c>
    </row>
    <row r="4030" spans="1:14" ht="25.5" hidden="1" x14ac:dyDescent="0.25">
      <c r="A4030" s="74" t="s">
        <v>113</v>
      </c>
      <c r="B4030" s="140" t="s">
        <v>2084</v>
      </c>
      <c r="C4030" s="141"/>
      <c r="D4030" s="142"/>
      <c r="E4030" s="143" t="str">
        <f>CONCATENATE(Tabela132[[#This Row],[TRAMITE_SETOR]],"_Atualiz")</f>
        <v xml:space="preserve"> DG  _Atualiz</v>
      </c>
      <c r="F4030" s="144" t="s">
        <v>1155</v>
      </c>
      <c r="H4030" s="145">
        <v>43048.765277777777</v>
      </c>
      <c r="I4030" s="145">
        <v>43049.675694444442</v>
      </c>
      <c r="J4030" s="140" t="s">
        <v>98</v>
      </c>
      <c r="K4030" s="146">
        <f t="shared" si="218"/>
        <v>0.91041666666569654</v>
      </c>
      <c r="L4030" s="147">
        <f t="shared" si="219"/>
        <v>0.91041666666569654</v>
      </c>
      <c r="M4030" s="72">
        <f>NETWORKDAYS.INTL(DATE(YEAR(H4030),MONTH(I4030),DAY(H4030)),DATE(YEAR(I4030),MONTH(I4030),DAY(I4030)),1,[1]LISTAFERIADOS!$B$2:$B$194)</f>
        <v>2</v>
      </c>
      <c r="N4030" s="73" t="str">
        <f>CONCATENATE(HOUR(Tabela132[[#This Row],[DATA INICIO]]),":",MINUTE(Tabela132[[#This Row],[DATA INICIO]]))</f>
        <v>18:22</v>
      </c>
    </row>
    <row r="4031" spans="1:14" ht="25.5" hidden="1" x14ac:dyDescent="0.25">
      <c r="A4031" s="74" t="s">
        <v>113</v>
      </c>
      <c r="B4031" s="140" t="s">
        <v>2084</v>
      </c>
      <c r="C4031" s="141"/>
      <c r="D4031" s="142"/>
      <c r="E4031" s="143" t="str">
        <f>CONCATENATE(Tabela132[[#This Row],[TRAMITE_SETOR]],"_Atualiz")</f>
        <v xml:space="preserve"> CPL  _Atualiz</v>
      </c>
      <c r="F4031" s="144" t="s">
        <v>1165</v>
      </c>
      <c r="H4031" s="145">
        <v>43049.675694444442</v>
      </c>
      <c r="I4031" s="145">
        <v>43053.586805555555</v>
      </c>
      <c r="J4031" s="140" t="s">
        <v>2098</v>
      </c>
      <c r="K4031" s="146">
        <f t="shared" si="218"/>
        <v>3.9111111111124046</v>
      </c>
      <c r="L4031" s="147">
        <f t="shared" si="219"/>
        <v>3.9111111111124046</v>
      </c>
      <c r="M4031" s="72">
        <f>NETWORKDAYS.INTL(DATE(YEAR(H4031),MONTH(I4031),DAY(H4031)),DATE(YEAR(I4031),MONTH(I4031),DAY(I4031)),1,[1]LISTAFERIADOS!$B$2:$B$194)</f>
        <v>3</v>
      </c>
      <c r="N4031" s="73" t="str">
        <f>CONCATENATE(HOUR(Tabela132[[#This Row],[DATA INICIO]]),":",MINUTE(Tabela132[[#This Row],[DATA INICIO]]))</f>
        <v>16:13</v>
      </c>
    </row>
    <row r="4032" spans="1:14" ht="63.75" hidden="1" x14ac:dyDescent="0.25">
      <c r="A4032" s="74" t="s">
        <v>113</v>
      </c>
      <c r="B4032" s="140" t="s">
        <v>2084</v>
      </c>
      <c r="C4032" s="141"/>
      <c r="D4032" s="142"/>
      <c r="E4032" s="143" t="str">
        <f>CONCATENATE(Tabela132[[#This Row],[TRAMITE_SETOR]],"_Atualiz")</f>
        <v xml:space="preserve"> ASSDG  _Atualiz</v>
      </c>
      <c r="F4032" s="144" t="s">
        <v>1166</v>
      </c>
      <c r="H4032" s="145">
        <v>43053.586805555555</v>
      </c>
      <c r="I4032" s="145">
        <v>43053.668749999997</v>
      </c>
      <c r="J4032" s="140" t="s">
        <v>713</v>
      </c>
      <c r="K4032" s="146">
        <f t="shared" si="218"/>
        <v>8.1944444442342501E-2</v>
      </c>
      <c r="L4032" s="147">
        <f t="shared" si="219"/>
        <v>8.1944444442342501E-2</v>
      </c>
      <c r="M4032" s="72">
        <f>NETWORKDAYS.INTL(DATE(YEAR(H4032),MONTH(I4032),DAY(H4032)),DATE(YEAR(I4032),MONTH(I4032),DAY(I4032)),1,[1]LISTAFERIADOS!$B$2:$B$194)</f>
        <v>1</v>
      </c>
      <c r="N4032" s="73" t="str">
        <f>CONCATENATE(HOUR(Tabela132[[#This Row],[DATA INICIO]]),":",MINUTE(Tabela132[[#This Row],[DATA INICIO]]))</f>
        <v>14:5</v>
      </c>
    </row>
    <row r="4033" spans="1:14" ht="25.5" hidden="1" x14ac:dyDescent="0.25">
      <c r="A4033" s="74" t="s">
        <v>113</v>
      </c>
      <c r="B4033" s="140" t="s">
        <v>2084</v>
      </c>
      <c r="C4033" s="141"/>
      <c r="D4033" s="142"/>
      <c r="E4033" s="143" t="str">
        <f>CONCATENATE(Tabela132[[#This Row],[TRAMITE_SETOR]],"_Atualiz")</f>
        <v xml:space="preserve"> DG  _Atualiz</v>
      </c>
      <c r="F4033" s="144" t="s">
        <v>1155</v>
      </c>
      <c r="H4033" s="145">
        <v>43053.668749999997</v>
      </c>
      <c r="I4033" s="145">
        <v>43053.726388888892</v>
      </c>
      <c r="J4033" s="140" t="s">
        <v>98</v>
      </c>
      <c r="K4033" s="146">
        <f t="shared" si="218"/>
        <v>5.7638888894871343E-2</v>
      </c>
      <c r="L4033" s="147">
        <f t="shared" si="219"/>
        <v>5.7638888894871343E-2</v>
      </c>
      <c r="M4033" s="72">
        <f>NETWORKDAYS.INTL(DATE(YEAR(H4033),MONTH(I4033),DAY(H4033)),DATE(YEAR(I4033),MONTH(I4033),DAY(I4033)),1,[1]LISTAFERIADOS!$B$2:$B$194)</f>
        <v>1</v>
      </c>
      <c r="N4033" s="73" t="str">
        <f>CONCATENATE(HOUR(Tabela132[[#This Row],[DATA INICIO]]),":",MINUTE(Tabela132[[#This Row],[DATA INICIO]]))</f>
        <v>16:3</v>
      </c>
    </row>
    <row r="4034" spans="1:14" ht="25.5" hidden="1" x14ac:dyDescent="0.25">
      <c r="A4034" s="74" t="s">
        <v>113</v>
      </c>
      <c r="B4034" s="140" t="s">
        <v>2084</v>
      </c>
      <c r="C4034" s="141"/>
      <c r="D4034" s="142"/>
      <c r="E4034" s="143" t="str">
        <f>CONCATENATE(Tabela132[[#This Row],[TRAMITE_SETOR]],"_Atualiz")</f>
        <v xml:space="preserve"> COC  _Atualiz</v>
      </c>
      <c r="F4034" s="144" t="s">
        <v>1167</v>
      </c>
      <c r="H4034" s="145">
        <v>43053.726388888892</v>
      </c>
      <c r="I4034" s="145">
        <v>43053.797222222223</v>
      </c>
      <c r="J4034" s="140" t="s">
        <v>215</v>
      </c>
      <c r="K4034" s="146">
        <f t="shared" si="218"/>
        <v>7.0833333331393078E-2</v>
      </c>
      <c r="L4034" s="147">
        <f t="shared" si="219"/>
        <v>7.0833333331393078E-2</v>
      </c>
      <c r="M4034" s="72">
        <f>NETWORKDAYS.INTL(DATE(YEAR(H4034),MONTH(I4034),DAY(H4034)),DATE(YEAR(I4034),MONTH(I4034),DAY(I4034)),1,[1]LISTAFERIADOS!$B$2:$B$194)</f>
        <v>1</v>
      </c>
      <c r="N4034" s="73" t="str">
        <f>CONCATENATE(HOUR(Tabela132[[#This Row],[DATA INICIO]]),":",MINUTE(Tabela132[[#This Row],[DATA INICIO]]))</f>
        <v>17:26</v>
      </c>
    </row>
    <row r="4035" spans="1:14" ht="38.25" hidden="1" x14ac:dyDescent="0.25">
      <c r="A4035" s="74" t="s">
        <v>113</v>
      </c>
      <c r="B4035" s="140" t="s">
        <v>2084</v>
      </c>
      <c r="C4035" s="149"/>
      <c r="D4035" s="11"/>
      <c r="E4035" s="150" t="str">
        <f>CONCATENATE(Tabela132[[#This Row],[TRAMITE_SETOR]],"_Atualiz")</f>
        <v xml:space="preserve"> GABCOC  _Atualiz</v>
      </c>
      <c r="F4035" s="151" t="s">
        <v>1171</v>
      </c>
      <c r="G4035" s="131"/>
      <c r="H4035" s="152">
        <v>43053.797222222223</v>
      </c>
      <c r="I4035" s="152">
        <v>43055.515277777777</v>
      </c>
      <c r="J4035" s="148" t="s">
        <v>299</v>
      </c>
      <c r="K4035" s="146">
        <f t="shared" si="218"/>
        <v>1.7180555555532919</v>
      </c>
      <c r="L4035" s="153">
        <f t="shared" si="219"/>
        <v>1.7180555555532919</v>
      </c>
      <c r="M4035" s="82">
        <f>NETWORKDAYS.INTL(DATE(YEAR(H4035),MONTH(I4035),DAY(H4035)),DATE(YEAR(I4035),MONTH(I4035),DAY(I4035)),1,[1]LISTAFERIADOS!$B$2:$B$194)</f>
        <v>3</v>
      </c>
      <c r="N4035" s="83" t="str">
        <f>CONCATENATE(HOUR(Tabela132[[#This Row],[DATA INICIO]]),":",MINUTE(Tabela132[[#This Row],[DATA INICIO]]))</f>
        <v>19:8</v>
      </c>
    </row>
    <row r="4036" spans="1:14" hidden="1" x14ac:dyDescent="0.25">
      <c r="A4036" s="74" t="s">
        <v>113</v>
      </c>
      <c r="B4036" s="140" t="s">
        <v>2099</v>
      </c>
      <c r="C4036" s="141"/>
      <c r="D4036" s="142"/>
      <c r="E4036" s="143" t="str">
        <f>CONCATENATE(Tabela132[[#This Row],[TRAMITE_SETOR]],"_Atualiz")</f>
        <v>SAPRE_Atualiz</v>
      </c>
      <c r="F4036" s="12" t="s">
        <v>305</v>
      </c>
      <c r="H4036" s="145" t="s">
        <v>20</v>
      </c>
      <c r="I4036" s="145">
        <v>42902.845138888886</v>
      </c>
      <c r="J4036" s="140" t="s">
        <v>20</v>
      </c>
      <c r="K4036" s="146">
        <f t="shared" ref="K4036:K4074" si="220">IF(OR(H4036="-",I4036="-"),0,I4036-H4036)</f>
        <v>0</v>
      </c>
      <c r="L4036" s="147">
        <f t="shared" ref="L4036:L4074" si="221">K4036</f>
        <v>0</v>
      </c>
      <c r="M4036" s="72" t="e">
        <f>NETWORKDAYS.INTL(DATE(YEAR(H4036),MONTH(I4036),DAY(H4036)),DATE(YEAR(I4036),MONTH(I4036),DAY(I4036)),1,[1]LISTAFERIADOS!$B$2:$B$194)</f>
        <v>#VALUE!</v>
      </c>
      <c r="N4036" s="73" t="e">
        <f>CONCATENATE(HOUR(Tabela132[[#This Row],[DATA INICIO]]),":",MINUTE(Tabela132[[#This Row],[DATA INICIO]]))</f>
        <v>#VALUE!</v>
      </c>
    </row>
    <row r="4037" spans="1:14" ht="38.25" hidden="1" x14ac:dyDescent="0.25">
      <c r="A4037" s="74" t="s">
        <v>113</v>
      </c>
      <c r="B4037" s="140" t="s">
        <v>2099</v>
      </c>
      <c r="C4037" s="141"/>
      <c r="D4037" s="142"/>
      <c r="E4037" s="143" t="str">
        <f>CONCATENATE(Tabela132[[#This Row],[TRAMITE_SETOR]],"_Atualiz")</f>
        <v>SMIC  _Atualiz</v>
      </c>
      <c r="F4037" s="144" t="s">
        <v>1832</v>
      </c>
      <c r="H4037" s="145">
        <v>42902.845138888886</v>
      </c>
      <c r="I4037" s="145">
        <v>42914.790277777778</v>
      </c>
      <c r="J4037" s="140" t="s">
        <v>2100</v>
      </c>
      <c r="K4037" s="146">
        <f t="shared" si="220"/>
        <v>11.945138888891961</v>
      </c>
      <c r="L4037" s="147">
        <f t="shared" si="221"/>
        <v>11.945138888891961</v>
      </c>
      <c r="M4037" s="72">
        <f>NETWORKDAYS.INTL(DATE(YEAR(H4037),MONTH(I4037),DAY(H4037)),DATE(YEAR(I4037),MONTH(I4037),DAY(I4037)),1,[1]LISTAFERIADOS!$B$2:$B$194)</f>
        <v>9</v>
      </c>
      <c r="N4037" s="73" t="str">
        <f>CONCATENATE(HOUR(Tabela132[[#This Row],[DATA INICIO]]),":",MINUTE(Tabela132[[#This Row],[DATA INICIO]]))</f>
        <v>20:17</v>
      </c>
    </row>
    <row r="4038" spans="1:14" ht="51" hidden="1" x14ac:dyDescent="0.25">
      <c r="A4038" s="74" t="s">
        <v>113</v>
      </c>
      <c r="B4038" s="140" t="s">
        <v>2099</v>
      </c>
      <c r="C4038" s="141"/>
      <c r="D4038" s="142"/>
      <c r="E4038" s="143" t="str">
        <f>CONCATENATE(Tabela132[[#This Row],[TRAMITE_SETOR]],"_Atualiz")</f>
        <v>CIP  _Atualiz</v>
      </c>
      <c r="F4038" s="144" t="s">
        <v>1291</v>
      </c>
      <c r="H4038" s="145">
        <v>42914.790277777778</v>
      </c>
      <c r="I4038" s="145">
        <v>42928.788194444445</v>
      </c>
      <c r="J4038" s="140" t="s">
        <v>2101</v>
      </c>
      <c r="K4038" s="146">
        <f t="shared" si="220"/>
        <v>13.997916666667152</v>
      </c>
      <c r="L4038" s="147">
        <f t="shared" si="221"/>
        <v>13.997916666667152</v>
      </c>
      <c r="M4038" s="72">
        <f>NETWORKDAYS.INTL(DATE(YEAR(H4038),MONTH(I4038),DAY(H4038)),DATE(YEAR(I4038),MONTH(I4038),DAY(I4038)),1,[1]LISTAFERIADOS!$B$2:$B$194)</f>
        <v>-13</v>
      </c>
      <c r="N4038" s="73" t="str">
        <f>CONCATENATE(HOUR(Tabela132[[#This Row],[DATA INICIO]]),":",MINUTE(Tabela132[[#This Row],[DATA INICIO]]))</f>
        <v>18:58</v>
      </c>
    </row>
    <row r="4039" spans="1:14" ht="102" hidden="1" x14ac:dyDescent="0.25">
      <c r="A4039" s="74" t="s">
        <v>113</v>
      </c>
      <c r="B4039" s="140" t="s">
        <v>2099</v>
      </c>
      <c r="C4039" s="141"/>
      <c r="D4039" s="142"/>
      <c r="E4039" s="143" t="str">
        <f>CONCATENATE(Tabela132[[#This Row],[TRAMITE_SETOR]],"_Atualiz")</f>
        <v>SMIC  _Atualiz</v>
      </c>
      <c r="F4039" s="144" t="s">
        <v>1832</v>
      </c>
      <c r="H4039" s="145">
        <v>42928.788194444445</v>
      </c>
      <c r="I4039" s="145">
        <v>42929.689583333333</v>
      </c>
      <c r="J4039" s="140" t="s">
        <v>2102</v>
      </c>
      <c r="K4039" s="146">
        <f t="shared" si="220"/>
        <v>0.90138888888759539</v>
      </c>
      <c r="L4039" s="147">
        <f t="shared" si="221"/>
        <v>0.90138888888759539</v>
      </c>
      <c r="M4039" s="72">
        <f>NETWORKDAYS.INTL(DATE(YEAR(H4039),MONTH(I4039),DAY(H4039)),DATE(YEAR(I4039),MONTH(I4039),DAY(I4039)),1,[1]LISTAFERIADOS!$B$2:$B$194)</f>
        <v>2</v>
      </c>
      <c r="N4039" s="73" t="str">
        <f>CONCATENATE(HOUR(Tabela132[[#This Row],[DATA INICIO]]),":",MINUTE(Tabela132[[#This Row],[DATA INICIO]]))</f>
        <v>18:55</v>
      </c>
    </row>
    <row r="4040" spans="1:14" ht="114.75" hidden="1" x14ac:dyDescent="0.25">
      <c r="A4040" s="74" t="s">
        <v>113</v>
      </c>
      <c r="B4040" s="140" t="s">
        <v>2099</v>
      </c>
      <c r="C4040" s="141"/>
      <c r="D4040" s="142"/>
      <c r="E4040" s="143" t="str">
        <f>CONCATENATE(Tabela132[[#This Row],[TRAMITE_SETOR]],"_Atualiz")</f>
        <v>CIP  _Atualiz</v>
      </c>
      <c r="F4040" s="144" t="s">
        <v>1291</v>
      </c>
      <c r="H4040" s="145">
        <v>42929.689583333333</v>
      </c>
      <c r="I4040" s="145">
        <v>42930.790972222225</v>
      </c>
      <c r="J4040" s="140" t="s">
        <v>2103</v>
      </c>
      <c r="K4040" s="146">
        <f t="shared" si="220"/>
        <v>1.101388888891961</v>
      </c>
      <c r="L4040" s="147">
        <f t="shared" si="221"/>
        <v>1.101388888891961</v>
      </c>
      <c r="M4040" s="72">
        <f>NETWORKDAYS.INTL(DATE(YEAR(H4040),MONTH(I4040),DAY(H4040)),DATE(YEAR(I4040),MONTH(I4040),DAY(I4040)),1,[1]LISTAFERIADOS!$B$2:$B$194)</f>
        <v>2</v>
      </c>
      <c r="N4040" s="73" t="str">
        <f>CONCATENATE(HOUR(Tabela132[[#This Row],[DATA INICIO]]),":",MINUTE(Tabela132[[#This Row],[DATA INICIO]]))</f>
        <v>16:33</v>
      </c>
    </row>
    <row r="4041" spans="1:14" ht="38.25" hidden="1" x14ac:dyDescent="0.25">
      <c r="A4041" s="74" t="s">
        <v>113</v>
      </c>
      <c r="B4041" s="140" t="s">
        <v>2099</v>
      </c>
      <c r="C4041" s="141"/>
      <c r="D4041" s="142"/>
      <c r="E4041" s="143" t="str">
        <f>CONCATENATE(Tabela132[[#This Row],[TRAMITE_SETOR]],"_Atualiz")</f>
        <v>SECGS_Atualiz</v>
      </c>
      <c r="F4041" s="12" t="s">
        <v>115</v>
      </c>
      <c r="H4041" s="145">
        <v>42930.790972222225</v>
      </c>
      <c r="I4041" s="145">
        <v>42944.713194444441</v>
      </c>
      <c r="J4041" s="140" t="s">
        <v>266</v>
      </c>
      <c r="K4041" s="146">
        <f t="shared" si="220"/>
        <v>13.922222222216078</v>
      </c>
      <c r="L4041" s="147">
        <f t="shared" si="221"/>
        <v>13.922222222216078</v>
      </c>
      <c r="M4041" s="72">
        <f>NETWORKDAYS.INTL(DATE(YEAR(H4041),MONTH(I4041),DAY(H4041)),DATE(YEAR(I4041),MONTH(I4041),DAY(I4041)),1,[1]LISTAFERIADOS!$B$2:$B$194)</f>
        <v>11</v>
      </c>
      <c r="N4041" s="73" t="str">
        <f>CONCATENATE(HOUR(Tabela132[[#This Row],[DATA INICIO]]),":",MINUTE(Tabela132[[#This Row],[DATA INICIO]]))</f>
        <v>18:59</v>
      </c>
    </row>
    <row r="4042" spans="1:14" ht="76.5" hidden="1" x14ac:dyDescent="0.25">
      <c r="A4042" s="74" t="s">
        <v>113</v>
      </c>
      <c r="B4042" s="140" t="s">
        <v>2099</v>
      </c>
      <c r="C4042" s="141"/>
      <c r="D4042" s="142"/>
      <c r="E4042" s="143" t="str">
        <f>CONCATENATE(Tabela132[[#This Row],[TRAMITE_SETOR]],"_Atualiz")</f>
        <v>SMIC  _Atualiz</v>
      </c>
      <c r="F4042" s="144" t="s">
        <v>1832</v>
      </c>
      <c r="H4042" s="145">
        <v>42944.713194444441</v>
      </c>
      <c r="I4042" s="145">
        <v>42949.794444444444</v>
      </c>
      <c r="J4042" s="140" t="s">
        <v>2104</v>
      </c>
      <c r="K4042" s="146">
        <f t="shared" si="220"/>
        <v>5.0812500000029104</v>
      </c>
      <c r="L4042" s="147">
        <f t="shared" si="221"/>
        <v>5.0812500000029104</v>
      </c>
      <c r="M4042" s="72">
        <f>NETWORKDAYS.INTL(DATE(YEAR(H4042),MONTH(I4042),DAY(H4042)),DATE(YEAR(I4042),MONTH(I4042),DAY(I4042)),1,[1]LISTAFERIADOS!$B$2:$B$194)</f>
        <v>-18</v>
      </c>
      <c r="N4042" s="73" t="str">
        <f>CONCATENATE(HOUR(Tabela132[[#This Row],[DATA INICIO]]),":",MINUTE(Tabela132[[#This Row],[DATA INICIO]]))</f>
        <v>17:7</v>
      </c>
    </row>
    <row r="4043" spans="1:14" ht="76.5" hidden="1" x14ac:dyDescent="0.25">
      <c r="A4043" s="74" t="s">
        <v>113</v>
      </c>
      <c r="B4043" s="140" t="s">
        <v>2099</v>
      </c>
      <c r="C4043" s="141"/>
      <c r="D4043" s="142"/>
      <c r="E4043" s="143" t="str">
        <f>CONCATENATE(Tabela132[[#This Row],[TRAMITE_SETOR]],"_Atualiz")</f>
        <v>CIP  _Atualiz</v>
      </c>
      <c r="F4043" s="144" t="s">
        <v>1291</v>
      </c>
      <c r="H4043" s="145">
        <v>42949.794444444444</v>
      </c>
      <c r="I4043" s="145">
        <v>42961.490277777775</v>
      </c>
      <c r="J4043" s="140" t="s">
        <v>2105</v>
      </c>
      <c r="K4043" s="146">
        <f t="shared" si="220"/>
        <v>11.695833333331393</v>
      </c>
      <c r="L4043" s="147">
        <f t="shared" si="221"/>
        <v>11.695833333331393</v>
      </c>
      <c r="M4043" s="72">
        <f>NETWORKDAYS.INTL(DATE(YEAR(H4043),MONTH(I4043),DAY(H4043)),DATE(YEAR(I4043),MONTH(I4043),DAY(I4043)),1,[1]LISTAFERIADOS!$B$2:$B$194)</f>
        <v>8</v>
      </c>
      <c r="N4043" s="73" t="str">
        <f>CONCATENATE(HOUR(Tabela132[[#This Row],[DATA INICIO]]),":",MINUTE(Tabela132[[#This Row],[DATA INICIO]]))</f>
        <v>19:4</v>
      </c>
    </row>
    <row r="4044" spans="1:14" hidden="1" x14ac:dyDescent="0.25">
      <c r="A4044" s="74" t="s">
        <v>113</v>
      </c>
      <c r="B4044" s="140" t="s">
        <v>2099</v>
      </c>
      <c r="C4044" s="141"/>
      <c r="D4044" s="142"/>
      <c r="E4044" s="143" t="str">
        <f>CONCATENATE(Tabela132[[#This Row],[TRAMITE_SETOR]],"_Atualiz")</f>
        <v>SECGS_Atualiz</v>
      </c>
      <c r="F4044" s="12" t="s">
        <v>115</v>
      </c>
      <c r="H4044" s="145">
        <v>42961.490277777775</v>
      </c>
      <c r="I4044" s="145">
        <v>42964.543749999997</v>
      </c>
      <c r="J4044" s="140" t="s">
        <v>273</v>
      </c>
      <c r="K4044" s="146">
        <f t="shared" si="220"/>
        <v>3.0534722222218988</v>
      </c>
      <c r="L4044" s="147">
        <f t="shared" si="221"/>
        <v>3.0534722222218988</v>
      </c>
      <c r="M4044" s="72">
        <f>NETWORKDAYS.INTL(DATE(YEAR(H4044),MONTH(I4044),DAY(H4044)),DATE(YEAR(I4044),MONTH(I4044),DAY(I4044)),1,[1]LISTAFERIADOS!$B$2:$B$194)</f>
        <v>4</v>
      </c>
      <c r="N4044" s="73" t="str">
        <f>CONCATENATE(HOUR(Tabela132[[#This Row],[DATA INICIO]]),":",MINUTE(Tabela132[[#This Row],[DATA INICIO]]))</f>
        <v>11:46</v>
      </c>
    </row>
    <row r="4045" spans="1:14" ht="63.75" hidden="1" x14ac:dyDescent="0.25">
      <c r="A4045" s="74" t="s">
        <v>113</v>
      </c>
      <c r="B4045" s="140" t="s">
        <v>2099</v>
      </c>
      <c r="C4045" s="141"/>
      <c r="D4045" s="142"/>
      <c r="E4045" s="143" t="str">
        <f>CONCATENATE(Tabela132[[#This Row],[TRAMITE_SETOR]],"_Atualiz")</f>
        <v xml:space="preserve"> SMIC  _Atualiz</v>
      </c>
      <c r="F4045" s="144" t="s">
        <v>1961</v>
      </c>
      <c r="H4045" s="145">
        <v>42964.543749999997</v>
      </c>
      <c r="I4045" s="145">
        <v>42979.734027777777</v>
      </c>
      <c r="J4045" s="140" t="s">
        <v>2106</v>
      </c>
      <c r="K4045" s="146">
        <f t="shared" si="220"/>
        <v>15.190277777779556</v>
      </c>
      <c r="L4045" s="147">
        <f t="shared" si="221"/>
        <v>15.190277777779556</v>
      </c>
      <c r="M4045" s="72">
        <f>NETWORKDAYS.INTL(DATE(YEAR(H4045),MONTH(I4045),DAY(H4045)),DATE(YEAR(I4045),MONTH(I4045),DAY(I4045)),1,[1]LISTAFERIADOS!$B$2:$B$194)</f>
        <v>-9</v>
      </c>
      <c r="N4045" s="73" t="str">
        <f>CONCATENATE(HOUR(Tabela132[[#This Row],[DATA INICIO]]),":",MINUTE(Tabela132[[#This Row],[DATA INICIO]]))</f>
        <v>13:3</v>
      </c>
    </row>
    <row r="4046" spans="1:14" ht="102" hidden="1" x14ac:dyDescent="0.25">
      <c r="A4046" s="74" t="s">
        <v>113</v>
      </c>
      <c r="B4046" s="140" t="s">
        <v>2099</v>
      </c>
      <c r="C4046" s="141"/>
      <c r="D4046" s="142"/>
      <c r="E4046" s="143" t="str">
        <f>CONCATENATE(Tabela132[[#This Row],[TRAMITE_SETOR]],"_Atualiz")</f>
        <v>SECGS_Atualiz</v>
      </c>
      <c r="F4046" s="12" t="s">
        <v>115</v>
      </c>
      <c r="H4046" s="145">
        <v>42979.734027777777</v>
      </c>
      <c r="I4046" s="145">
        <v>42982.481944444444</v>
      </c>
      <c r="J4046" s="140" t="s">
        <v>2107</v>
      </c>
      <c r="K4046" s="146">
        <f t="shared" si="220"/>
        <v>2.7479166666671517</v>
      </c>
      <c r="L4046" s="147">
        <f t="shared" si="221"/>
        <v>2.7479166666671517</v>
      </c>
      <c r="M4046" s="72">
        <f>NETWORKDAYS.INTL(DATE(YEAR(H4046),MONTH(I4046),DAY(H4046)),DATE(YEAR(I4046),MONTH(I4046),DAY(I4046)),1,[1]LISTAFERIADOS!$B$2:$B$194)</f>
        <v>2</v>
      </c>
      <c r="N4046" s="73" t="str">
        <f>CONCATENATE(HOUR(Tabela132[[#This Row],[DATA INICIO]]),":",MINUTE(Tabela132[[#This Row],[DATA INICIO]]))</f>
        <v>17:37</v>
      </c>
    </row>
    <row r="4047" spans="1:14" ht="140.25" hidden="1" x14ac:dyDescent="0.25">
      <c r="A4047" s="74" t="s">
        <v>113</v>
      </c>
      <c r="B4047" s="140" t="s">
        <v>2099</v>
      </c>
      <c r="C4047" s="141"/>
      <c r="D4047" s="142"/>
      <c r="E4047" s="143" t="str">
        <f>CONCATENATE(Tabela132[[#This Row],[TRAMITE_SETOR]],"_Atualiz")</f>
        <v xml:space="preserve"> SECGA  _Atualiz</v>
      </c>
      <c r="F4047" s="144" t="s">
        <v>1156</v>
      </c>
      <c r="H4047" s="145">
        <v>42982.481944444444</v>
      </c>
      <c r="I4047" s="145">
        <v>42982.604861111111</v>
      </c>
      <c r="J4047" s="140" t="s">
        <v>2108</v>
      </c>
      <c r="K4047" s="146">
        <f t="shared" si="220"/>
        <v>0.12291666666715173</v>
      </c>
      <c r="L4047" s="147">
        <f t="shared" si="221"/>
        <v>0.12291666666715173</v>
      </c>
      <c r="M4047" s="72">
        <f>NETWORKDAYS.INTL(DATE(YEAR(H4047),MONTH(I4047),DAY(H4047)),DATE(YEAR(I4047),MONTH(I4047),DAY(I4047)),1,[1]LISTAFERIADOS!$B$2:$B$194)</f>
        <v>1</v>
      </c>
      <c r="N4047" s="73" t="str">
        <f>CONCATENATE(HOUR(Tabela132[[#This Row],[DATA INICIO]]),":",MINUTE(Tabela132[[#This Row],[DATA INICIO]]))</f>
        <v>11:34</v>
      </c>
    </row>
    <row r="4048" spans="1:14" ht="114.75" hidden="1" x14ac:dyDescent="0.25">
      <c r="A4048" s="74" t="s">
        <v>113</v>
      </c>
      <c r="B4048" s="140" t="s">
        <v>2099</v>
      </c>
      <c r="C4048" s="141"/>
      <c r="D4048" s="142"/>
      <c r="E4048" s="143" t="str">
        <f>CONCATENATE(Tabela132[[#This Row],[TRAMITE_SETOR]],"_Atualiz")</f>
        <v xml:space="preserve"> CLC  _Atualiz</v>
      </c>
      <c r="F4048" s="144" t="s">
        <v>1161</v>
      </c>
      <c r="H4048" s="145">
        <v>42982.604861111111</v>
      </c>
      <c r="I4048" s="145">
        <v>42982.774305555555</v>
      </c>
      <c r="J4048" s="140" t="s">
        <v>2109</v>
      </c>
      <c r="K4048" s="146">
        <f t="shared" si="220"/>
        <v>0.16944444444379769</v>
      </c>
      <c r="L4048" s="147">
        <f t="shared" si="221"/>
        <v>0.16944444444379769</v>
      </c>
      <c r="M4048" s="72">
        <f>NETWORKDAYS.INTL(DATE(YEAR(H4048),MONTH(I4048),DAY(H4048)),DATE(YEAR(I4048),MONTH(I4048),DAY(I4048)),1,[1]LISTAFERIADOS!$B$2:$B$194)</f>
        <v>1</v>
      </c>
      <c r="N4048" s="73" t="str">
        <f>CONCATENATE(HOUR(Tabela132[[#This Row],[DATA INICIO]]),":",MINUTE(Tabela132[[#This Row],[DATA INICIO]]))</f>
        <v>14:31</v>
      </c>
    </row>
    <row r="4049" spans="1:14" ht="76.5" hidden="1" x14ac:dyDescent="0.25">
      <c r="A4049" s="74" t="s">
        <v>113</v>
      </c>
      <c r="B4049" s="140" t="s">
        <v>2099</v>
      </c>
      <c r="C4049" s="141"/>
      <c r="D4049" s="142"/>
      <c r="E4049" s="143" t="str">
        <f>CONCATENATE(Tabela132[[#This Row],[TRAMITE_SETOR]],"_Atualiz")</f>
        <v xml:space="preserve"> SC  _Atualiz</v>
      </c>
      <c r="F4049" s="144" t="s">
        <v>1162</v>
      </c>
      <c r="H4049" s="145">
        <v>42982.774305555555</v>
      </c>
      <c r="I4049" s="145">
        <v>43003.544444444444</v>
      </c>
      <c r="J4049" s="140" t="s">
        <v>2110</v>
      </c>
      <c r="K4049" s="146">
        <f t="shared" si="220"/>
        <v>20.770138888889051</v>
      </c>
      <c r="L4049" s="147">
        <f t="shared" si="221"/>
        <v>20.770138888889051</v>
      </c>
      <c r="M4049" s="72">
        <f>NETWORKDAYS.INTL(DATE(YEAR(H4049),MONTH(I4049),DAY(H4049)),DATE(YEAR(I4049),MONTH(I4049),DAY(I4049)),1,[1]LISTAFERIADOS!$B$2:$B$194)</f>
        <v>14</v>
      </c>
      <c r="N4049" s="73" t="str">
        <f>CONCATENATE(HOUR(Tabela132[[#This Row],[DATA INICIO]]),":",MINUTE(Tabela132[[#This Row],[DATA INICIO]]))</f>
        <v>18:35</v>
      </c>
    </row>
    <row r="4050" spans="1:14" ht="38.25" hidden="1" x14ac:dyDescent="0.25">
      <c r="A4050" s="74" t="s">
        <v>113</v>
      </c>
      <c r="B4050" s="140" t="s">
        <v>2099</v>
      </c>
      <c r="C4050" s="141"/>
      <c r="D4050" s="142"/>
      <c r="E4050" s="143" t="str">
        <f>CONCATENATE(Tabela132[[#This Row],[TRAMITE_SETOR]],"_Atualiz")</f>
        <v xml:space="preserve"> CLC  _Atualiz</v>
      </c>
      <c r="F4050" s="144" t="s">
        <v>1161</v>
      </c>
      <c r="H4050" s="145">
        <v>43003.544444444444</v>
      </c>
      <c r="I4050" s="145">
        <v>43004.748611111114</v>
      </c>
      <c r="J4050" s="140" t="s">
        <v>1837</v>
      </c>
      <c r="K4050" s="146">
        <f t="shared" si="220"/>
        <v>1.2041666666700621</v>
      </c>
      <c r="L4050" s="147">
        <f t="shared" si="221"/>
        <v>1.2041666666700621</v>
      </c>
      <c r="M4050" s="72">
        <f>NETWORKDAYS.INTL(DATE(YEAR(H4050),MONTH(I4050),DAY(H4050)),DATE(YEAR(I4050),MONTH(I4050),DAY(I4050)),1,[1]LISTAFERIADOS!$B$2:$B$194)</f>
        <v>2</v>
      </c>
      <c r="N4050" s="73" t="str">
        <f>CONCATENATE(HOUR(Tabela132[[#This Row],[DATA INICIO]]),":",MINUTE(Tabela132[[#This Row],[DATA INICIO]]))</f>
        <v>13:4</v>
      </c>
    </row>
    <row r="4051" spans="1:14" ht="76.5" hidden="1" x14ac:dyDescent="0.25">
      <c r="A4051" s="74" t="s">
        <v>113</v>
      </c>
      <c r="B4051" s="140" t="s">
        <v>2099</v>
      </c>
      <c r="C4051" s="141"/>
      <c r="D4051" s="142"/>
      <c r="E4051" s="143" t="str">
        <f>CONCATENATE(Tabela132[[#This Row],[TRAMITE_SETOR]],"_Atualiz")</f>
        <v xml:space="preserve"> SPO  _Atualiz</v>
      </c>
      <c r="F4051" s="144" t="s">
        <v>1157</v>
      </c>
      <c r="H4051" s="145">
        <v>43004.748611111114</v>
      </c>
      <c r="I4051" s="145">
        <v>43005.688194444447</v>
      </c>
      <c r="J4051" s="140" t="s">
        <v>40</v>
      </c>
      <c r="K4051" s="146">
        <f t="shared" si="220"/>
        <v>0.93958333333284827</v>
      </c>
      <c r="L4051" s="147">
        <f t="shared" si="221"/>
        <v>0.93958333333284827</v>
      </c>
      <c r="M4051" s="72">
        <f>NETWORKDAYS.INTL(DATE(YEAR(H4051),MONTH(I4051),DAY(H4051)),DATE(YEAR(I4051),MONTH(I4051),DAY(I4051)),1,[1]LISTAFERIADOS!$B$2:$B$194)</f>
        <v>2</v>
      </c>
      <c r="N4051" s="73" t="str">
        <f>CONCATENATE(HOUR(Tabela132[[#This Row],[DATA INICIO]]),":",MINUTE(Tabela132[[#This Row],[DATA INICIO]]))</f>
        <v>17:58</v>
      </c>
    </row>
    <row r="4052" spans="1:14" ht="63.75" hidden="1" x14ac:dyDescent="0.25">
      <c r="A4052" s="74" t="s">
        <v>113</v>
      </c>
      <c r="B4052" s="140" t="s">
        <v>2099</v>
      </c>
      <c r="C4052" s="141"/>
      <c r="D4052" s="142"/>
      <c r="E4052" s="143" t="str">
        <f>CONCATENATE(Tabela132[[#This Row],[TRAMITE_SETOR]],"_Atualiz")</f>
        <v xml:space="preserve"> COC  _Atualiz</v>
      </c>
      <c r="F4052" s="144" t="s">
        <v>1167</v>
      </c>
      <c r="H4052" s="145">
        <v>43005.688194444447</v>
      </c>
      <c r="I4052" s="145">
        <v>43005.736805555556</v>
      </c>
      <c r="J4052" s="140" t="s">
        <v>158</v>
      </c>
      <c r="K4052" s="146">
        <f t="shared" si="220"/>
        <v>4.8611111109494232E-2</v>
      </c>
      <c r="L4052" s="147">
        <f t="shared" si="221"/>
        <v>4.8611111109494232E-2</v>
      </c>
      <c r="M4052" s="72">
        <f>NETWORKDAYS.INTL(DATE(YEAR(H4052),MONTH(I4052),DAY(H4052)),DATE(YEAR(I4052),MONTH(I4052),DAY(I4052)),1,[1]LISTAFERIADOS!$B$2:$B$194)</f>
        <v>1</v>
      </c>
      <c r="N4052" s="73" t="str">
        <f>CONCATENATE(HOUR(Tabela132[[#This Row],[DATA INICIO]]),":",MINUTE(Tabela132[[#This Row],[DATA INICIO]]))</f>
        <v>16:31</v>
      </c>
    </row>
    <row r="4053" spans="1:14" ht="51" hidden="1" x14ac:dyDescent="0.25">
      <c r="A4053" s="74" t="s">
        <v>113</v>
      </c>
      <c r="B4053" s="140" t="s">
        <v>2099</v>
      </c>
      <c r="C4053" s="141"/>
      <c r="D4053" s="142"/>
      <c r="E4053" s="143" t="str">
        <f>CONCATENATE(Tabela132[[#This Row],[TRAMITE_SETOR]],"_Atualiz")</f>
        <v xml:space="preserve"> SECOFC  _Atualiz</v>
      </c>
      <c r="F4053" s="144" t="s">
        <v>1159</v>
      </c>
      <c r="H4053" s="145">
        <v>43005.736805555556</v>
      </c>
      <c r="I4053" s="145">
        <v>43005.761805555558</v>
      </c>
      <c r="J4053" s="140" t="s">
        <v>46</v>
      </c>
      <c r="K4053" s="146">
        <f t="shared" si="220"/>
        <v>2.5000000001455192E-2</v>
      </c>
      <c r="L4053" s="147">
        <f t="shared" si="221"/>
        <v>2.5000000001455192E-2</v>
      </c>
      <c r="M4053" s="72">
        <f>NETWORKDAYS.INTL(DATE(YEAR(H4053),MONTH(I4053),DAY(H4053)),DATE(YEAR(I4053),MONTH(I4053),DAY(I4053)),1,[1]LISTAFERIADOS!$B$2:$B$194)</f>
        <v>1</v>
      </c>
      <c r="N4053" s="73" t="str">
        <f>CONCATENATE(HOUR(Tabela132[[#This Row],[DATA INICIO]]),":",MINUTE(Tabela132[[#This Row],[DATA INICIO]]))</f>
        <v>17:41</v>
      </c>
    </row>
    <row r="4054" spans="1:14" ht="25.5" hidden="1" x14ac:dyDescent="0.25">
      <c r="A4054" s="74" t="s">
        <v>113</v>
      </c>
      <c r="B4054" s="140" t="s">
        <v>2099</v>
      </c>
      <c r="C4054" s="141"/>
      <c r="D4054" s="142"/>
      <c r="E4054" s="143" t="str">
        <f>CONCATENATE(Tabela132[[#This Row],[TRAMITE_SETOR]],"_Atualiz")</f>
        <v xml:space="preserve"> SECGA  _Atualiz</v>
      </c>
      <c r="F4054" s="144" t="s">
        <v>1156</v>
      </c>
      <c r="H4054" s="145">
        <v>43005.761805555558</v>
      </c>
      <c r="I4054" s="145">
        <v>43006.635416666664</v>
      </c>
      <c r="J4054" s="140" t="s">
        <v>49</v>
      </c>
      <c r="K4054" s="146">
        <f t="shared" si="220"/>
        <v>0.87361111110658385</v>
      </c>
      <c r="L4054" s="147">
        <f t="shared" si="221"/>
        <v>0.87361111110658385</v>
      </c>
      <c r="M4054" s="72">
        <f>NETWORKDAYS.INTL(DATE(YEAR(H4054),MONTH(I4054),DAY(H4054)),DATE(YEAR(I4054),MONTH(I4054),DAY(I4054)),1,[1]LISTAFERIADOS!$B$2:$B$194)</f>
        <v>2</v>
      </c>
      <c r="N4054" s="73" t="str">
        <f>CONCATENATE(HOUR(Tabela132[[#This Row],[DATA INICIO]]),":",MINUTE(Tabela132[[#This Row],[DATA INICIO]]))</f>
        <v>18:17</v>
      </c>
    </row>
    <row r="4055" spans="1:14" ht="102" hidden="1" x14ac:dyDescent="0.25">
      <c r="A4055" s="74" t="s">
        <v>113</v>
      </c>
      <c r="B4055" s="140" t="s">
        <v>2099</v>
      </c>
      <c r="C4055" s="141"/>
      <c r="D4055" s="142"/>
      <c r="E4055" s="143" t="str">
        <f>CONCATENATE(Tabela132[[#This Row],[TRAMITE_SETOR]],"_Atualiz")</f>
        <v xml:space="preserve"> CLC  _Atualiz</v>
      </c>
      <c r="F4055" s="144" t="s">
        <v>1161</v>
      </c>
      <c r="H4055" s="145">
        <v>43006.635416666664</v>
      </c>
      <c r="I4055" s="145">
        <v>43010.62222222222</v>
      </c>
      <c r="J4055" s="140" t="s">
        <v>2111</v>
      </c>
      <c r="K4055" s="146">
        <f t="shared" si="220"/>
        <v>3.9868055555562023</v>
      </c>
      <c r="L4055" s="147">
        <f t="shared" si="221"/>
        <v>3.9868055555562023</v>
      </c>
      <c r="M4055" s="72">
        <f>NETWORKDAYS.INTL(DATE(YEAR(H4055),MONTH(I4055),DAY(H4055)),DATE(YEAR(I4055),MONTH(I4055),DAY(I4055)),1,[1]LISTAFERIADOS!$B$2:$B$194)</f>
        <v>-19</v>
      </c>
      <c r="N4055" s="73" t="str">
        <f>CONCATENATE(HOUR(Tabela132[[#This Row],[DATA INICIO]]),":",MINUTE(Tabela132[[#This Row],[DATA INICIO]]))</f>
        <v>15:15</v>
      </c>
    </row>
    <row r="4056" spans="1:14" ht="63.75" hidden="1" x14ac:dyDescent="0.25">
      <c r="A4056" s="74" t="s">
        <v>113</v>
      </c>
      <c r="B4056" s="140" t="s">
        <v>2099</v>
      </c>
      <c r="C4056" s="141"/>
      <c r="D4056" s="142"/>
      <c r="E4056" s="143" t="str">
        <f>CONCATENATE(Tabela132[[#This Row],[TRAMITE_SETOR]],"_Atualiz")</f>
        <v xml:space="preserve"> SC  _Atualiz</v>
      </c>
      <c r="F4056" s="144" t="s">
        <v>1162</v>
      </c>
      <c r="H4056" s="145">
        <v>43010.62222222222</v>
      </c>
      <c r="I4056" s="145">
        <v>43010.761111111111</v>
      </c>
      <c r="J4056" s="140" t="s">
        <v>360</v>
      </c>
      <c r="K4056" s="146">
        <f t="shared" si="220"/>
        <v>0.13888888889050577</v>
      </c>
      <c r="L4056" s="147">
        <f t="shared" si="221"/>
        <v>0.13888888889050577</v>
      </c>
      <c r="M4056" s="72">
        <f>NETWORKDAYS.INTL(DATE(YEAR(H4056),MONTH(I4056),DAY(H4056)),DATE(YEAR(I4056),MONTH(I4056),DAY(I4056)),1,[1]LISTAFERIADOS!$B$2:$B$194)</f>
        <v>1</v>
      </c>
      <c r="N4056" s="73" t="str">
        <f>CONCATENATE(HOUR(Tabela132[[#This Row],[DATA INICIO]]),":",MINUTE(Tabela132[[#This Row],[DATA INICIO]]))</f>
        <v>14:56</v>
      </c>
    </row>
    <row r="4057" spans="1:14" ht="38.25" hidden="1" x14ac:dyDescent="0.25">
      <c r="A4057" s="74" t="s">
        <v>113</v>
      </c>
      <c r="B4057" s="140" t="s">
        <v>2099</v>
      </c>
      <c r="C4057" s="141"/>
      <c r="D4057" s="142"/>
      <c r="E4057" s="143" t="str">
        <f>CONCATENATE(Tabela132[[#This Row],[TRAMITE_SETOR]],"_Atualiz")</f>
        <v xml:space="preserve"> CLC  _Atualiz</v>
      </c>
      <c r="F4057" s="144" t="s">
        <v>1161</v>
      </c>
      <c r="H4057" s="145">
        <v>43010.761111111111</v>
      </c>
      <c r="I4057" s="145">
        <v>43011.763194444444</v>
      </c>
      <c r="J4057" s="140" t="s">
        <v>546</v>
      </c>
      <c r="K4057" s="146">
        <f t="shared" si="220"/>
        <v>1.0020833333328483</v>
      </c>
      <c r="L4057" s="147">
        <f t="shared" si="221"/>
        <v>1.0020833333328483</v>
      </c>
      <c r="M4057" s="72">
        <f>NETWORKDAYS.INTL(DATE(YEAR(H4057),MONTH(I4057),DAY(H4057)),DATE(YEAR(I4057),MONTH(I4057),DAY(I4057)),1,[1]LISTAFERIADOS!$B$2:$B$194)</f>
        <v>2</v>
      </c>
      <c r="N4057" s="73" t="str">
        <f>CONCATENATE(HOUR(Tabela132[[#This Row],[DATA INICIO]]),":",MINUTE(Tabela132[[#This Row],[DATA INICIO]]))</f>
        <v>18:16</v>
      </c>
    </row>
    <row r="4058" spans="1:14" ht="25.5" hidden="1" x14ac:dyDescent="0.25">
      <c r="A4058" s="74" t="s">
        <v>113</v>
      </c>
      <c r="B4058" s="140" t="s">
        <v>2099</v>
      </c>
      <c r="C4058" s="141"/>
      <c r="D4058" s="142"/>
      <c r="E4058" s="143" t="str">
        <f>CONCATENATE(Tabela132[[#This Row],[TRAMITE_SETOR]],"_Atualiz")</f>
        <v xml:space="preserve"> SECGA  _Atualiz</v>
      </c>
      <c r="F4058" s="144" t="s">
        <v>1156</v>
      </c>
      <c r="H4058" s="145">
        <v>43011.763194444444</v>
      </c>
      <c r="I4058" s="145">
        <v>43012.742361111108</v>
      </c>
      <c r="J4058" s="140" t="s">
        <v>244</v>
      </c>
      <c r="K4058" s="146">
        <f t="shared" si="220"/>
        <v>0.97916666666424135</v>
      </c>
      <c r="L4058" s="147">
        <f t="shared" si="221"/>
        <v>0.97916666666424135</v>
      </c>
      <c r="M4058" s="72">
        <f>NETWORKDAYS.INTL(DATE(YEAR(H4058),MONTH(I4058),DAY(H4058)),DATE(YEAR(I4058),MONTH(I4058),DAY(I4058)),1,[1]LISTAFERIADOS!$B$2:$B$194)</f>
        <v>2</v>
      </c>
      <c r="N4058" s="73" t="str">
        <f>CONCATENATE(HOUR(Tabela132[[#This Row],[DATA INICIO]]),":",MINUTE(Tabela132[[#This Row],[DATA INICIO]]))</f>
        <v>18:19</v>
      </c>
    </row>
    <row r="4059" spans="1:14" ht="51" hidden="1" x14ac:dyDescent="0.25">
      <c r="A4059" s="74" t="s">
        <v>113</v>
      </c>
      <c r="B4059" s="140" t="s">
        <v>2099</v>
      </c>
      <c r="C4059" s="141"/>
      <c r="D4059" s="142"/>
      <c r="E4059" s="143" t="str">
        <f>CONCATENATE(Tabela132[[#This Row],[TRAMITE_SETOR]],"_Atualiz")</f>
        <v xml:space="preserve"> CLC  _Atualiz</v>
      </c>
      <c r="F4059" s="144" t="s">
        <v>1161</v>
      </c>
      <c r="H4059" s="145">
        <v>43012.742361111108</v>
      </c>
      <c r="I4059" s="145">
        <v>43013.517361111109</v>
      </c>
      <c r="J4059" s="140" t="s">
        <v>1024</v>
      </c>
      <c r="K4059" s="146">
        <f t="shared" si="220"/>
        <v>0.77500000000145519</v>
      </c>
      <c r="L4059" s="147">
        <f t="shared" si="221"/>
        <v>0.77500000000145519</v>
      </c>
      <c r="M4059" s="72">
        <f>NETWORKDAYS.INTL(DATE(YEAR(H4059),MONTH(I4059),DAY(H4059)),DATE(YEAR(I4059),MONTH(I4059),DAY(I4059)),1,[1]LISTAFERIADOS!$B$2:$B$194)</f>
        <v>2</v>
      </c>
      <c r="N4059" s="73" t="str">
        <f>CONCATENATE(HOUR(Tabela132[[#This Row],[DATA INICIO]]),":",MINUTE(Tabela132[[#This Row],[DATA INICIO]]))</f>
        <v>17:49</v>
      </c>
    </row>
    <row r="4060" spans="1:14" ht="63.75" hidden="1" x14ac:dyDescent="0.25">
      <c r="A4060" s="74" t="s">
        <v>113</v>
      </c>
      <c r="B4060" s="140" t="s">
        <v>2099</v>
      </c>
      <c r="C4060" s="141"/>
      <c r="D4060" s="142"/>
      <c r="E4060" s="143" t="str">
        <f>CONCATENATE(Tabela132[[#This Row],[TRAMITE_SETOR]],"_Atualiz")</f>
        <v xml:space="preserve"> SLIC  _Atualiz</v>
      </c>
      <c r="F4060" s="144" t="s">
        <v>1163</v>
      </c>
      <c r="H4060" s="145">
        <v>43013.517361111109</v>
      </c>
      <c r="I4060" s="145">
        <v>43027.780555555553</v>
      </c>
      <c r="J4060" s="140" t="s">
        <v>1025</v>
      </c>
      <c r="K4060" s="146">
        <f t="shared" si="220"/>
        <v>14.263194444443798</v>
      </c>
      <c r="L4060" s="147">
        <f t="shared" si="221"/>
        <v>14.263194444443798</v>
      </c>
      <c r="M4060" s="72">
        <f>NETWORKDAYS.INTL(DATE(YEAR(H4060),MONTH(I4060),DAY(H4060)),DATE(YEAR(I4060),MONTH(I4060),DAY(I4060)),1,[1]LISTAFERIADOS!$B$2:$B$194)</f>
        <v>10</v>
      </c>
      <c r="N4060" s="73" t="str">
        <f>CONCATENATE(HOUR(Tabela132[[#This Row],[DATA INICIO]]),":",MINUTE(Tabela132[[#This Row],[DATA INICIO]]))</f>
        <v>12:25</v>
      </c>
    </row>
    <row r="4061" spans="1:14" ht="63.75" hidden="1" x14ac:dyDescent="0.25">
      <c r="A4061" s="74" t="s">
        <v>113</v>
      </c>
      <c r="B4061" s="140" t="s">
        <v>2099</v>
      </c>
      <c r="C4061" s="141"/>
      <c r="D4061" s="142"/>
      <c r="E4061" s="143" t="str">
        <f>CONCATENATE(Tabela132[[#This Row],[TRAMITE_SETOR]],"_Atualiz")</f>
        <v xml:space="preserve"> SCON  _Atualiz</v>
      </c>
      <c r="F4061" s="144" t="s">
        <v>1164</v>
      </c>
      <c r="H4061" s="145">
        <v>43027.780555555553</v>
      </c>
      <c r="I4061" s="145">
        <v>43031.77847222222</v>
      </c>
      <c r="J4061" s="140" t="s">
        <v>621</v>
      </c>
      <c r="K4061" s="146">
        <f t="shared" si="220"/>
        <v>3.9979166666671517</v>
      </c>
      <c r="L4061" s="147">
        <f t="shared" si="221"/>
        <v>3.9979166666671517</v>
      </c>
      <c r="M4061" s="72">
        <f>NETWORKDAYS.INTL(DATE(YEAR(H4061),MONTH(I4061),DAY(H4061)),DATE(YEAR(I4061),MONTH(I4061),DAY(I4061)),1,[1]LISTAFERIADOS!$B$2:$B$194)</f>
        <v>3</v>
      </c>
      <c r="N4061" s="73" t="str">
        <f>CONCATENATE(HOUR(Tabela132[[#This Row],[DATA INICIO]]),":",MINUTE(Tabela132[[#This Row],[DATA INICIO]]))</f>
        <v>18:44</v>
      </c>
    </row>
    <row r="4062" spans="1:14" ht="38.25" hidden="1" x14ac:dyDescent="0.25">
      <c r="A4062" s="74" t="s">
        <v>113</v>
      </c>
      <c r="B4062" s="140" t="s">
        <v>2099</v>
      </c>
      <c r="C4062" s="141"/>
      <c r="D4062" s="142"/>
      <c r="E4062" s="143" t="str">
        <f>CONCATENATE(Tabela132[[#This Row],[TRAMITE_SETOR]],"_Atualiz")</f>
        <v xml:space="preserve"> SLIC  _Atualiz</v>
      </c>
      <c r="F4062" s="144" t="s">
        <v>1163</v>
      </c>
      <c r="H4062" s="145">
        <v>43031.77847222222</v>
      </c>
      <c r="I4062" s="145">
        <v>43032.534722222219</v>
      </c>
      <c r="J4062" s="140" t="s">
        <v>2112</v>
      </c>
      <c r="K4062" s="146">
        <f t="shared" si="220"/>
        <v>0.75624999999854481</v>
      </c>
      <c r="L4062" s="147">
        <f t="shared" si="221"/>
        <v>0.75624999999854481</v>
      </c>
      <c r="M4062" s="72">
        <f>NETWORKDAYS.INTL(DATE(YEAR(H4062),MONTH(I4062),DAY(H4062)),DATE(YEAR(I4062),MONTH(I4062),DAY(I4062)),1,[1]LISTAFERIADOS!$B$2:$B$194)</f>
        <v>2</v>
      </c>
      <c r="N4062" s="73" t="str">
        <f>CONCATENATE(HOUR(Tabela132[[#This Row],[DATA INICIO]]),":",MINUTE(Tabela132[[#This Row],[DATA INICIO]]))</f>
        <v>18:41</v>
      </c>
    </row>
    <row r="4063" spans="1:14" ht="51" hidden="1" x14ac:dyDescent="0.25">
      <c r="A4063" s="74" t="s">
        <v>113</v>
      </c>
      <c r="B4063" s="140" t="s">
        <v>2099</v>
      </c>
      <c r="C4063" s="141"/>
      <c r="D4063" s="142"/>
      <c r="E4063" s="143" t="str">
        <f>CONCATENATE(Tabela132[[#This Row],[TRAMITE_SETOR]],"_Atualiz")</f>
        <v xml:space="preserve"> CLC  _Atualiz</v>
      </c>
      <c r="F4063" s="144" t="s">
        <v>1161</v>
      </c>
      <c r="H4063" s="145">
        <v>43032.534722222219</v>
      </c>
      <c r="I4063" s="145">
        <v>43032.791666666664</v>
      </c>
      <c r="J4063" s="140" t="s">
        <v>434</v>
      </c>
      <c r="K4063" s="146">
        <f t="shared" si="220"/>
        <v>0.25694444444525288</v>
      </c>
      <c r="L4063" s="147">
        <f t="shared" si="221"/>
        <v>0.25694444444525288</v>
      </c>
      <c r="M4063" s="72">
        <f>NETWORKDAYS.INTL(DATE(YEAR(H4063),MONTH(I4063),DAY(H4063)),DATE(YEAR(I4063),MONTH(I4063),DAY(I4063)),1,[1]LISTAFERIADOS!$B$2:$B$194)</f>
        <v>1</v>
      </c>
      <c r="N4063" s="73" t="str">
        <f>CONCATENATE(HOUR(Tabela132[[#This Row],[DATA INICIO]]),":",MINUTE(Tabela132[[#This Row],[DATA INICIO]]))</f>
        <v>12:50</v>
      </c>
    </row>
    <row r="4064" spans="1:14" ht="51" hidden="1" x14ac:dyDescent="0.25">
      <c r="A4064" s="74" t="s">
        <v>113</v>
      </c>
      <c r="B4064" s="140" t="s">
        <v>2099</v>
      </c>
      <c r="C4064" s="141"/>
      <c r="D4064" s="142"/>
      <c r="E4064" s="143" t="str">
        <f>CONCATENATE(Tabela132[[#This Row],[TRAMITE_SETOR]],"_Atualiz")</f>
        <v xml:space="preserve"> SECGA  _Atualiz</v>
      </c>
      <c r="F4064" s="144" t="s">
        <v>1156</v>
      </c>
      <c r="H4064" s="145">
        <v>43032.791666666664</v>
      </c>
      <c r="I4064" s="145">
        <v>43033.746527777781</v>
      </c>
      <c r="J4064" s="140" t="s">
        <v>124</v>
      </c>
      <c r="K4064" s="146">
        <f t="shared" si="220"/>
        <v>0.95486111111677019</v>
      </c>
      <c r="L4064" s="147">
        <f t="shared" si="221"/>
        <v>0.95486111111677019</v>
      </c>
      <c r="M4064" s="72">
        <f>NETWORKDAYS.INTL(DATE(YEAR(H4064),MONTH(I4064),DAY(H4064)),DATE(YEAR(I4064),MONTH(I4064),DAY(I4064)),1,[1]LISTAFERIADOS!$B$2:$B$194)</f>
        <v>2</v>
      </c>
      <c r="N4064" s="73" t="str">
        <f>CONCATENATE(HOUR(Tabela132[[#This Row],[DATA INICIO]]),":",MINUTE(Tabela132[[#This Row],[DATA INICIO]]))</f>
        <v>19:0</v>
      </c>
    </row>
    <row r="4065" spans="1:14" ht="140.25" hidden="1" x14ac:dyDescent="0.25">
      <c r="A4065" s="74" t="s">
        <v>113</v>
      </c>
      <c r="B4065" s="140" t="s">
        <v>2099</v>
      </c>
      <c r="C4065" s="141"/>
      <c r="D4065" s="142"/>
      <c r="E4065" s="143" t="str">
        <f>CONCATENATE(Tabela132[[#This Row],[TRAMITE_SETOR]],"_Atualiz")</f>
        <v xml:space="preserve"> CPL  _Atualiz</v>
      </c>
      <c r="F4065" s="144" t="s">
        <v>1165</v>
      </c>
      <c r="H4065" s="145">
        <v>43033.746527777781</v>
      </c>
      <c r="I4065" s="145">
        <v>43033.795138888891</v>
      </c>
      <c r="J4065" s="140" t="s">
        <v>365</v>
      </c>
      <c r="K4065" s="146">
        <f t="shared" si="220"/>
        <v>4.8611111109494232E-2</v>
      </c>
      <c r="L4065" s="147">
        <f t="shared" si="221"/>
        <v>4.8611111109494232E-2</v>
      </c>
      <c r="M4065" s="72">
        <f>NETWORKDAYS.INTL(DATE(YEAR(H4065),MONTH(I4065),DAY(H4065)),DATE(YEAR(I4065),MONTH(I4065),DAY(I4065)),1,[1]LISTAFERIADOS!$B$2:$B$194)</f>
        <v>1</v>
      </c>
      <c r="N4065" s="73" t="str">
        <f>CONCATENATE(HOUR(Tabela132[[#This Row],[DATA INICIO]]),":",MINUTE(Tabela132[[#This Row],[DATA INICIO]]))</f>
        <v>17:55</v>
      </c>
    </row>
    <row r="4066" spans="1:14" ht="38.25" hidden="1" x14ac:dyDescent="0.25">
      <c r="A4066" s="74" t="s">
        <v>113</v>
      </c>
      <c r="B4066" s="140" t="s">
        <v>2099</v>
      </c>
      <c r="C4066" s="141"/>
      <c r="D4066" s="142"/>
      <c r="E4066" s="143" t="str">
        <f>CONCATENATE(Tabela132[[#This Row],[TRAMITE_SETOR]],"_Atualiz")</f>
        <v xml:space="preserve"> ASSDG  _Atualiz</v>
      </c>
      <c r="F4066" s="144" t="s">
        <v>1166</v>
      </c>
      <c r="H4066" s="145">
        <v>43033.795138888891</v>
      </c>
      <c r="I4066" s="145">
        <v>43035.624305555553</v>
      </c>
      <c r="J4066" s="140" t="s">
        <v>284</v>
      </c>
      <c r="K4066" s="146">
        <f t="shared" si="220"/>
        <v>1.8291666666627862</v>
      </c>
      <c r="L4066" s="147">
        <f t="shared" si="221"/>
        <v>1.8291666666627862</v>
      </c>
      <c r="M4066" s="72">
        <f>NETWORKDAYS.INTL(DATE(YEAR(H4066),MONTH(I4066),DAY(H4066)),DATE(YEAR(I4066),MONTH(I4066),DAY(I4066)),1,[1]LISTAFERIADOS!$B$2:$B$194)</f>
        <v>3</v>
      </c>
      <c r="N4066" s="73" t="str">
        <f>CONCATENATE(HOUR(Tabela132[[#This Row],[DATA INICIO]]),":",MINUTE(Tabela132[[#This Row],[DATA INICIO]]))</f>
        <v>19:5</v>
      </c>
    </row>
    <row r="4067" spans="1:14" ht="25.5" hidden="1" x14ac:dyDescent="0.25">
      <c r="A4067" s="74" t="s">
        <v>113</v>
      </c>
      <c r="B4067" s="140" t="s">
        <v>2099</v>
      </c>
      <c r="C4067" s="141"/>
      <c r="D4067" s="142"/>
      <c r="E4067" s="143" t="str">
        <f>CONCATENATE(Tabela132[[#This Row],[TRAMITE_SETOR]],"_Atualiz")</f>
        <v xml:space="preserve"> DG  _Atualiz</v>
      </c>
      <c r="F4067" s="144" t="s">
        <v>1155</v>
      </c>
      <c r="H4067" s="145">
        <v>43035.624305555553</v>
      </c>
      <c r="I4067" s="145">
        <v>43038.788194444445</v>
      </c>
      <c r="J4067" s="140" t="s">
        <v>98</v>
      </c>
      <c r="K4067" s="146">
        <f t="shared" si="220"/>
        <v>3.163888888891961</v>
      </c>
      <c r="L4067" s="147">
        <f t="shared" si="221"/>
        <v>3.163888888891961</v>
      </c>
      <c r="M4067" s="72">
        <f>NETWORKDAYS.INTL(DATE(YEAR(H4067),MONTH(I4067),DAY(H4067)),DATE(YEAR(I4067),MONTH(I4067),DAY(I4067)),1,[1]LISTAFERIADOS!$B$2:$B$194)</f>
        <v>2</v>
      </c>
      <c r="N4067" s="73" t="str">
        <f>CONCATENATE(HOUR(Tabela132[[#This Row],[DATA INICIO]]),":",MINUTE(Tabela132[[#This Row],[DATA INICIO]]))</f>
        <v>14:59</v>
      </c>
    </row>
    <row r="4068" spans="1:14" ht="25.5" hidden="1" x14ac:dyDescent="0.25">
      <c r="A4068" s="74" t="s">
        <v>113</v>
      </c>
      <c r="B4068" s="140" t="s">
        <v>2099</v>
      </c>
      <c r="C4068" s="141"/>
      <c r="D4068" s="142"/>
      <c r="E4068" s="143" t="str">
        <f>CONCATENATE(Tabela132[[#This Row],[TRAMITE_SETOR]],"_Atualiz")</f>
        <v xml:space="preserve"> SLIC  _Atualiz</v>
      </c>
      <c r="F4068" s="144" t="s">
        <v>1163</v>
      </c>
      <c r="H4068" s="145">
        <v>43038.788194444445</v>
      </c>
      <c r="I4068" s="145">
        <v>43039.656944444447</v>
      </c>
      <c r="J4068" s="140" t="s">
        <v>2113</v>
      </c>
      <c r="K4068" s="146">
        <f t="shared" si="220"/>
        <v>0.86875000000145519</v>
      </c>
      <c r="L4068" s="147">
        <f t="shared" si="221"/>
        <v>0.86875000000145519</v>
      </c>
      <c r="M4068" s="72">
        <f>NETWORKDAYS.INTL(DATE(YEAR(H4068),MONTH(I4068),DAY(H4068)),DATE(YEAR(I4068),MONTH(I4068),DAY(I4068)),1,[1]LISTAFERIADOS!$B$2:$B$194)</f>
        <v>2</v>
      </c>
      <c r="N4068" s="73" t="str">
        <f>CONCATENATE(HOUR(Tabela132[[#This Row],[DATA INICIO]]),":",MINUTE(Tabela132[[#This Row],[DATA INICIO]]))</f>
        <v>18:55</v>
      </c>
    </row>
    <row r="4069" spans="1:14" ht="25.5" hidden="1" x14ac:dyDescent="0.25">
      <c r="A4069" s="74" t="s">
        <v>113</v>
      </c>
      <c r="B4069" s="140" t="s">
        <v>2099</v>
      </c>
      <c r="C4069" s="141"/>
      <c r="D4069" s="142"/>
      <c r="E4069" s="143" t="str">
        <f>CONCATENATE(Tabela132[[#This Row],[TRAMITE_SETOR]],"_Atualiz")</f>
        <v xml:space="preserve"> CPL  _Atualiz</v>
      </c>
      <c r="F4069" s="144" t="s">
        <v>1165</v>
      </c>
      <c r="H4069" s="145">
        <v>43039.656944444447</v>
      </c>
      <c r="I4069" s="145">
        <v>43039.781944444447</v>
      </c>
      <c r="J4069" s="140" t="s">
        <v>805</v>
      </c>
      <c r="K4069" s="146">
        <f t="shared" si="220"/>
        <v>0.125</v>
      </c>
      <c r="L4069" s="147">
        <f t="shared" si="221"/>
        <v>0.125</v>
      </c>
      <c r="M4069" s="72">
        <f>NETWORKDAYS.INTL(DATE(YEAR(H4069),MONTH(I4069),DAY(H4069)),DATE(YEAR(I4069),MONTH(I4069),DAY(I4069)),1,[1]LISTAFERIADOS!$B$2:$B$194)</f>
        <v>1</v>
      </c>
      <c r="N4069" s="73" t="str">
        <f>CONCATENATE(HOUR(Tabela132[[#This Row],[DATA INICIO]]),":",MINUTE(Tabela132[[#This Row],[DATA INICIO]]))</f>
        <v>15:46</v>
      </c>
    </row>
    <row r="4070" spans="1:14" ht="25.5" hidden="1" x14ac:dyDescent="0.25">
      <c r="A4070" s="74" t="s">
        <v>113</v>
      </c>
      <c r="B4070" s="140" t="s">
        <v>2099</v>
      </c>
      <c r="C4070" s="141"/>
      <c r="D4070" s="142"/>
      <c r="E4070" s="143" t="str">
        <f>CONCATENATE(Tabela132[[#This Row],[TRAMITE_SETOR]],"_Atualiz")</f>
        <v xml:space="preserve"> SLIC  _Atualiz</v>
      </c>
      <c r="F4070" s="144" t="s">
        <v>1163</v>
      </c>
      <c r="H4070" s="145">
        <v>43039.781944444447</v>
      </c>
      <c r="I4070" s="145">
        <v>43040.594444444447</v>
      </c>
      <c r="J4070" s="140" t="s">
        <v>251</v>
      </c>
      <c r="K4070" s="146">
        <f t="shared" si="220"/>
        <v>0.8125</v>
      </c>
      <c r="L4070" s="147">
        <f t="shared" si="221"/>
        <v>0.8125</v>
      </c>
      <c r="M4070" s="72">
        <f>NETWORKDAYS.INTL(DATE(YEAR(H4070),MONTH(I4070),DAY(H4070)),DATE(YEAR(I4070),MONTH(I4070),DAY(I4070)),1,[1]LISTAFERIADOS!$B$2:$B$194)</f>
        <v>-23</v>
      </c>
      <c r="N4070" s="73" t="str">
        <f>CONCATENATE(HOUR(Tabela132[[#This Row],[DATA INICIO]]),":",MINUTE(Tabela132[[#This Row],[DATA INICIO]]))</f>
        <v>18:46</v>
      </c>
    </row>
    <row r="4071" spans="1:14" ht="51" hidden="1" x14ac:dyDescent="0.25">
      <c r="A4071" s="74" t="s">
        <v>113</v>
      </c>
      <c r="B4071" s="140" t="s">
        <v>2099</v>
      </c>
      <c r="C4071" s="141"/>
      <c r="D4071" s="142"/>
      <c r="E4071" s="143" t="str">
        <f>CONCATENATE(Tabela132[[#This Row],[TRAMITE_SETOR]],"_Atualiz")</f>
        <v xml:space="preserve"> CPL  _Atualiz</v>
      </c>
      <c r="F4071" s="144" t="s">
        <v>1165</v>
      </c>
      <c r="H4071" s="145">
        <v>43040.594444444447</v>
      </c>
      <c r="I4071" s="145">
        <v>43061.770833333336</v>
      </c>
      <c r="J4071" s="140" t="s">
        <v>555</v>
      </c>
      <c r="K4071" s="146">
        <f t="shared" si="220"/>
        <v>21.176388888889051</v>
      </c>
      <c r="L4071" s="147">
        <f t="shared" si="221"/>
        <v>21.176388888889051</v>
      </c>
      <c r="M4071" s="72">
        <f>NETWORKDAYS.INTL(DATE(YEAR(H4071),MONTH(I4071),DAY(H4071)),DATE(YEAR(I4071),MONTH(I4071),DAY(I4071)),1,[1]LISTAFERIADOS!$B$2:$B$194)</f>
        <v>16</v>
      </c>
      <c r="N4071" s="73" t="str">
        <f>CONCATENATE(HOUR(Tabela132[[#This Row],[DATA INICIO]]),":",MINUTE(Tabela132[[#This Row],[DATA INICIO]]))</f>
        <v>14:16</v>
      </c>
    </row>
    <row r="4072" spans="1:14" ht="51" hidden="1" x14ac:dyDescent="0.25">
      <c r="A4072" s="74" t="s">
        <v>113</v>
      </c>
      <c r="B4072" s="140" t="s">
        <v>2099</v>
      </c>
      <c r="C4072" s="141"/>
      <c r="D4072" s="142"/>
      <c r="E4072" s="143" t="str">
        <f>CONCATENATE(Tabela132[[#This Row],[TRAMITE_SETOR]],"_Atualiz")</f>
        <v xml:space="preserve"> ASSDG  _Atualiz</v>
      </c>
      <c r="F4072" s="144" t="s">
        <v>1166</v>
      </c>
      <c r="H4072" s="145">
        <v>43061.770833333336</v>
      </c>
      <c r="I4072" s="145">
        <v>43063.574305555558</v>
      </c>
      <c r="J4072" s="140" t="s">
        <v>440</v>
      </c>
      <c r="K4072" s="146">
        <f t="shared" si="220"/>
        <v>1.8034722222218988</v>
      </c>
      <c r="L4072" s="147">
        <f t="shared" si="221"/>
        <v>1.8034722222218988</v>
      </c>
      <c r="M4072" s="72">
        <f>NETWORKDAYS.INTL(DATE(YEAR(H4072),MONTH(I4072),DAY(H4072)),DATE(YEAR(I4072),MONTH(I4072),DAY(I4072)),1,[1]LISTAFERIADOS!$B$2:$B$194)</f>
        <v>3</v>
      </c>
      <c r="N4072" s="73" t="str">
        <f>CONCATENATE(HOUR(Tabela132[[#This Row],[DATA INICIO]]),":",MINUTE(Tabela132[[#This Row],[DATA INICIO]]))</f>
        <v>18:30</v>
      </c>
    </row>
    <row r="4073" spans="1:14" ht="25.5" hidden="1" x14ac:dyDescent="0.25">
      <c r="A4073" s="74" t="s">
        <v>113</v>
      </c>
      <c r="B4073" s="140" t="s">
        <v>2099</v>
      </c>
      <c r="C4073" s="141"/>
      <c r="D4073" s="142"/>
      <c r="E4073" s="143" t="str">
        <f>CONCATENATE(Tabela132[[#This Row],[TRAMITE_SETOR]],"_Atualiz")</f>
        <v xml:space="preserve"> DG  _Atualiz</v>
      </c>
      <c r="F4073" s="144" t="s">
        <v>1155</v>
      </c>
      <c r="H4073" s="145">
        <v>43063.574305555558</v>
      </c>
      <c r="I4073" s="145">
        <v>43066.691666666666</v>
      </c>
      <c r="J4073" s="140" t="s">
        <v>98</v>
      </c>
      <c r="K4073" s="146">
        <f t="shared" si="220"/>
        <v>3.117361111108039</v>
      </c>
      <c r="L4073" s="147">
        <f t="shared" si="221"/>
        <v>3.117361111108039</v>
      </c>
      <c r="M4073" s="72">
        <f>NETWORKDAYS.INTL(DATE(YEAR(H4073),MONTH(I4073),DAY(H4073)),DATE(YEAR(I4073),MONTH(I4073),DAY(I4073)),1,[1]LISTAFERIADOS!$B$2:$B$194)</f>
        <v>2</v>
      </c>
      <c r="N4073" s="73" t="str">
        <f>CONCATENATE(HOUR(Tabela132[[#This Row],[DATA INICIO]]),":",MINUTE(Tabela132[[#This Row],[DATA INICIO]]))</f>
        <v>13:47</v>
      </c>
    </row>
    <row r="4074" spans="1:14" ht="25.5" hidden="1" x14ac:dyDescent="0.25">
      <c r="A4074" s="74" t="s">
        <v>113</v>
      </c>
      <c r="B4074" s="140" t="s">
        <v>2099</v>
      </c>
      <c r="C4074" s="149"/>
      <c r="D4074" s="11"/>
      <c r="E4074" s="150" t="str">
        <f>CONCATENATE(Tabela132[[#This Row],[TRAMITE_SETOR]],"_Atualiz")</f>
        <v xml:space="preserve"> COC  _Atualiz</v>
      </c>
      <c r="F4074" s="151" t="s">
        <v>1167</v>
      </c>
      <c r="G4074" s="131"/>
      <c r="H4074" s="152">
        <v>43066.691666666666</v>
      </c>
      <c r="I4074" s="152">
        <v>43066.77847222222</v>
      </c>
      <c r="J4074" s="148" t="s">
        <v>75</v>
      </c>
      <c r="K4074" s="146">
        <f t="shared" si="220"/>
        <v>8.6805555554747116E-2</v>
      </c>
      <c r="L4074" s="153">
        <f t="shared" si="221"/>
        <v>8.6805555554747116E-2</v>
      </c>
      <c r="M4074" s="82">
        <f>NETWORKDAYS.INTL(DATE(YEAR(H4074),MONTH(I4074),DAY(H4074)),DATE(YEAR(I4074),MONTH(I4074),DAY(I4074)),1,[1]LISTAFERIADOS!$B$2:$B$194)</f>
        <v>1</v>
      </c>
      <c r="N4074" s="83" t="str">
        <f>CONCATENATE(HOUR(Tabela132[[#This Row],[DATA INICIO]]),":",MINUTE(Tabela132[[#This Row],[DATA INICIO]]))</f>
        <v>16:36</v>
      </c>
    </row>
    <row r="4075" spans="1:14" hidden="1" x14ac:dyDescent="0.25">
      <c r="A4075" s="74" t="s">
        <v>113</v>
      </c>
      <c r="B4075" s="140" t="s">
        <v>2114</v>
      </c>
      <c r="C4075" s="141"/>
      <c r="D4075" s="142"/>
      <c r="E4075" s="143" t="str">
        <f>CONCATENATE(Tabela132[[#This Row],[TRAMITE_SETOR]],"_Atualiz")</f>
        <v>SMIN_Atualiz</v>
      </c>
      <c r="F4075" s="12" t="s">
        <v>693</v>
      </c>
      <c r="H4075" s="145" t="s">
        <v>20</v>
      </c>
      <c r="I4075" s="145">
        <v>42894.747916666667</v>
      </c>
      <c r="J4075" s="140" t="s">
        <v>20</v>
      </c>
      <c r="K4075" s="146">
        <f t="shared" ref="K4075:K4091" si="222">IF(OR(H4075="-",I4075="-"),0,I4075-H4075)</f>
        <v>0</v>
      </c>
      <c r="L4075" s="147">
        <f t="shared" ref="L4075:L4091" si="223">K4075</f>
        <v>0</v>
      </c>
      <c r="M4075" s="72" t="e">
        <f>NETWORKDAYS.INTL(DATE(YEAR(H4075),MONTH(I4075),DAY(H4075)),DATE(YEAR(I4075),MONTH(I4075),DAY(I4075)),1,[1]LISTAFERIADOS!$B$2:$B$194)</f>
        <v>#VALUE!</v>
      </c>
      <c r="N4075" s="73" t="e">
        <f>CONCATENATE(HOUR(Tabela132[[#This Row],[DATA INICIO]]),":",MINUTE(Tabela132[[#This Row],[DATA INICIO]]))</f>
        <v>#VALUE!</v>
      </c>
    </row>
    <row r="4076" spans="1:14" ht="38.25" hidden="1" x14ac:dyDescent="0.25">
      <c r="A4076" s="74" t="s">
        <v>113</v>
      </c>
      <c r="B4076" s="140" t="s">
        <v>2114</v>
      </c>
      <c r="C4076" s="141"/>
      <c r="D4076" s="142"/>
      <c r="E4076" s="143" t="str">
        <f>CONCATENATE(Tabela132[[#This Row],[TRAMITE_SETOR]],"_Atualiz")</f>
        <v>CIP  _Atualiz</v>
      </c>
      <c r="F4076" s="144" t="s">
        <v>1291</v>
      </c>
      <c r="H4076" s="145">
        <v>42894.747916666667</v>
      </c>
      <c r="I4076" s="145">
        <v>42895.788194444445</v>
      </c>
      <c r="J4076" s="140" t="s">
        <v>266</v>
      </c>
      <c r="K4076" s="146">
        <f t="shared" si="222"/>
        <v>1.0402777777781012</v>
      </c>
      <c r="L4076" s="147">
        <f t="shared" si="223"/>
        <v>1.0402777777781012</v>
      </c>
      <c r="M4076" s="72">
        <f>NETWORKDAYS.INTL(DATE(YEAR(H4076),MONTH(I4076),DAY(H4076)),DATE(YEAR(I4076),MONTH(I4076),DAY(I4076)),1,[1]LISTAFERIADOS!$B$2:$B$194)</f>
        <v>2</v>
      </c>
      <c r="N4076" s="73" t="str">
        <f>CONCATENATE(HOUR(Tabela132[[#This Row],[DATA INICIO]]),":",MINUTE(Tabela132[[#This Row],[DATA INICIO]]))</f>
        <v>17:57</v>
      </c>
    </row>
    <row r="4077" spans="1:14" ht="76.5" hidden="1" x14ac:dyDescent="0.25">
      <c r="A4077" s="74" t="s">
        <v>113</v>
      </c>
      <c r="B4077" s="140" t="s">
        <v>2114</v>
      </c>
      <c r="C4077" s="141"/>
      <c r="D4077" s="142"/>
      <c r="E4077" s="143" t="str">
        <f>CONCATENATE(Tabela132[[#This Row],[TRAMITE_SETOR]],"_Atualiz")</f>
        <v>SECGS_Atualiz</v>
      </c>
      <c r="F4077" s="12" t="s">
        <v>115</v>
      </c>
      <c r="H4077" s="145">
        <v>42895.788194444445</v>
      </c>
      <c r="I4077" s="145">
        <v>42905.615277777775</v>
      </c>
      <c r="J4077" s="140" t="s">
        <v>1834</v>
      </c>
      <c r="K4077" s="146">
        <f t="shared" si="222"/>
        <v>9.8270833333299379</v>
      </c>
      <c r="L4077" s="147">
        <f t="shared" si="223"/>
        <v>9.8270833333299379</v>
      </c>
      <c r="M4077" s="72">
        <f>NETWORKDAYS.INTL(DATE(YEAR(H4077),MONTH(I4077),DAY(H4077)),DATE(YEAR(I4077),MONTH(I4077),DAY(I4077)),1,[1]LISTAFERIADOS!$B$2:$B$194)</f>
        <v>6</v>
      </c>
      <c r="N4077" s="73" t="str">
        <f>CONCATENATE(HOUR(Tabela132[[#This Row],[DATA INICIO]]),":",MINUTE(Tabela132[[#This Row],[DATA INICIO]]))</f>
        <v>18:55</v>
      </c>
    </row>
    <row r="4078" spans="1:14" ht="114.75" hidden="1" x14ac:dyDescent="0.25">
      <c r="A4078" s="74" t="s">
        <v>113</v>
      </c>
      <c r="B4078" s="140" t="s">
        <v>2114</v>
      </c>
      <c r="C4078" s="141"/>
      <c r="D4078" s="142"/>
      <c r="E4078" s="143" t="str">
        <f>CONCATENATE(Tabela132[[#This Row],[TRAMITE_SETOR]],"_Atualiz")</f>
        <v>SPO  _Atualiz</v>
      </c>
      <c r="F4078" s="144" t="s">
        <v>1182</v>
      </c>
      <c r="H4078" s="145">
        <v>42905.615277777775</v>
      </c>
      <c r="I4078" s="145">
        <v>42905.710416666669</v>
      </c>
      <c r="J4078" s="140" t="s">
        <v>2115</v>
      </c>
      <c r="K4078" s="146">
        <f t="shared" si="222"/>
        <v>9.5138888893416151E-2</v>
      </c>
      <c r="L4078" s="147">
        <f t="shared" si="223"/>
        <v>9.5138888893416151E-2</v>
      </c>
      <c r="M4078" s="72">
        <f>NETWORKDAYS.INTL(DATE(YEAR(H4078),MONTH(I4078),DAY(H4078)),DATE(YEAR(I4078),MONTH(I4078),DAY(I4078)),1,[1]LISTAFERIADOS!$B$2:$B$194)</f>
        <v>1</v>
      </c>
      <c r="N4078" s="73" t="str">
        <f>CONCATENATE(HOUR(Tabela132[[#This Row],[DATA INICIO]]),":",MINUTE(Tabela132[[#This Row],[DATA INICIO]]))</f>
        <v>14:46</v>
      </c>
    </row>
    <row r="4079" spans="1:14" ht="63.75" hidden="1" x14ac:dyDescent="0.25">
      <c r="A4079" s="74" t="s">
        <v>113</v>
      </c>
      <c r="B4079" s="140" t="s">
        <v>2114</v>
      </c>
      <c r="C4079" s="141"/>
      <c r="D4079" s="142"/>
      <c r="E4079" s="143" t="str">
        <f>CONCATENATE(Tabela132[[#This Row],[TRAMITE_SETOR]],"_Atualiz")</f>
        <v>COC  _Atualiz</v>
      </c>
      <c r="F4079" s="144" t="s">
        <v>1226</v>
      </c>
      <c r="H4079" s="145">
        <v>42905.710416666669</v>
      </c>
      <c r="I4079" s="145">
        <v>42905.755555555559</v>
      </c>
      <c r="J4079" s="140" t="s">
        <v>118</v>
      </c>
      <c r="K4079" s="146">
        <f t="shared" si="222"/>
        <v>4.5138888890505768E-2</v>
      </c>
      <c r="L4079" s="147">
        <f t="shared" si="223"/>
        <v>4.5138888890505768E-2</v>
      </c>
      <c r="M4079" s="72">
        <f>NETWORKDAYS.INTL(DATE(YEAR(H4079),MONTH(I4079),DAY(H4079)),DATE(YEAR(I4079),MONTH(I4079),DAY(I4079)),1,[1]LISTAFERIADOS!$B$2:$B$194)</f>
        <v>1</v>
      </c>
      <c r="N4079" s="73" t="str">
        <f>CONCATENATE(HOUR(Tabela132[[#This Row],[DATA INICIO]]),":",MINUTE(Tabela132[[#This Row],[DATA INICIO]]))</f>
        <v>17:3</v>
      </c>
    </row>
    <row r="4080" spans="1:14" ht="51" hidden="1" x14ac:dyDescent="0.25">
      <c r="A4080" s="74" t="s">
        <v>113</v>
      </c>
      <c r="B4080" s="140" t="s">
        <v>2114</v>
      </c>
      <c r="C4080" s="141"/>
      <c r="D4080" s="142"/>
      <c r="E4080" s="143" t="str">
        <f>CONCATENATE(Tabela132[[#This Row],[TRAMITE_SETOR]],"_Atualiz")</f>
        <v>SECOFC  _Atualiz</v>
      </c>
      <c r="F4080" s="144" t="s">
        <v>1336</v>
      </c>
      <c r="H4080" s="145">
        <v>42905.755555555559</v>
      </c>
      <c r="I4080" s="145">
        <v>42905.772916666669</v>
      </c>
      <c r="J4080" s="140" t="s">
        <v>46</v>
      </c>
      <c r="K4080" s="146">
        <f t="shared" si="222"/>
        <v>1.7361111109494232E-2</v>
      </c>
      <c r="L4080" s="147">
        <f t="shared" si="223"/>
        <v>1.7361111109494232E-2</v>
      </c>
      <c r="M4080" s="72">
        <f>NETWORKDAYS.INTL(DATE(YEAR(H4080),MONTH(I4080),DAY(H4080)),DATE(YEAR(I4080),MONTH(I4080),DAY(I4080)),1,[1]LISTAFERIADOS!$B$2:$B$194)</f>
        <v>1</v>
      </c>
      <c r="N4080" s="73" t="str">
        <f>CONCATENATE(HOUR(Tabela132[[#This Row],[DATA INICIO]]),":",MINUTE(Tabela132[[#This Row],[DATA INICIO]]))</f>
        <v>18:8</v>
      </c>
    </row>
    <row r="4081" spans="1:14" ht="127.5" hidden="1" x14ac:dyDescent="0.25">
      <c r="A4081" s="74" t="s">
        <v>113</v>
      </c>
      <c r="B4081" s="140" t="s">
        <v>2114</v>
      </c>
      <c r="C4081" s="141"/>
      <c r="D4081" s="142"/>
      <c r="E4081" s="143" t="str">
        <f>CONCATENATE(Tabela132[[#This Row],[TRAMITE_SETOR]],"_Atualiz")</f>
        <v>CLC  _Atualiz</v>
      </c>
      <c r="F4081" s="144" t="s">
        <v>1175</v>
      </c>
      <c r="H4081" s="145">
        <v>42905.772916666669</v>
      </c>
      <c r="I4081" s="145">
        <v>42906.706250000003</v>
      </c>
      <c r="J4081" s="140" t="s">
        <v>160</v>
      </c>
      <c r="K4081" s="146">
        <f t="shared" si="222"/>
        <v>0.93333333333430346</v>
      </c>
      <c r="L4081" s="147">
        <f t="shared" si="223"/>
        <v>0.93333333333430346</v>
      </c>
      <c r="M4081" s="72">
        <f>NETWORKDAYS.INTL(DATE(YEAR(H4081),MONTH(I4081),DAY(H4081)),DATE(YEAR(I4081),MONTH(I4081),DAY(I4081)),1,[1]LISTAFERIADOS!$B$2:$B$194)</f>
        <v>2</v>
      </c>
      <c r="N4081" s="73" t="str">
        <f>CONCATENATE(HOUR(Tabela132[[#This Row],[DATA INICIO]]),":",MINUTE(Tabela132[[#This Row],[DATA INICIO]]))</f>
        <v>18:33</v>
      </c>
    </row>
    <row r="4082" spans="1:14" ht="76.5" hidden="1" x14ac:dyDescent="0.25">
      <c r="A4082" s="74" t="s">
        <v>113</v>
      </c>
      <c r="B4082" s="140" t="s">
        <v>2114</v>
      </c>
      <c r="C4082" s="141"/>
      <c r="D4082" s="142"/>
      <c r="E4082" s="143" t="str">
        <f>CONCATENATE(Tabela132[[#This Row],[TRAMITE_SETOR]],"_Atualiz")</f>
        <v>SPO  _Atualiz</v>
      </c>
      <c r="F4082" s="144" t="s">
        <v>1182</v>
      </c>
      <c r="H4082" s="145">
        <v>42906.706250000003</v>
      </c>
      <c r="I4082" s="145">
        <v>42906.727777777778</v>
      </c>
      <c r="J4082" s="140" t="s">
        <v>2116</v>
      </c>
      <c r="K4082" s="146">
        <f t="shared" si="222"/>
        <v>2.1527777775190771E-2</v>
      </c>
      <c r="L4082" s="147">
        <f t="shared" si="223"/>
        <v>2.1527777775190771E-2</v>
      </c>
      <c r="M4082" s="72">
        <f>NETWORKDAYS.INTL(DATE(YEAR(H4082),MONTH(I4082),DAY(H4082)),DATE(YEAR(I4082),MONTH(I4082),DAY(I4082)),1,[1]LISTAFERIADOS!$B$2:$B$194)</f>
        <v>1</v>
      </c>
      <c r="N4082" s="73" t="str">
        <f>CONCATENATE(HOUR(Tabela132[[#This Row],[DATA INICIO]]),":",MINUTE(Tabela132[[#This Row],[DATA INICIO]]))</f>
        <v>16:57</v>
      </c>
    </row>
    <row r="4083" spans="1:14" ht="25.5" hidden="1" x14ac:dyDescent="0.25">
      <c r="A4083" s="74" t="s">
        <v>113</v>
      </c>
      <c r="B4083" s="140" t="s">
        <v>2114</v>
      </c>
      <c r="C4083" s="141"/>
      <c r="D4083" s="142"/>
      <c r="E4083" s="143" t="str">
        <f>CONCATENATE(Tabela132[[#This Row],[TRAMITE_SETOR]],"_Atualiz")</f>
        <v>COC  _Atualiz</v>
      </c>
      <c r="F4083" s="144" t="s">
        <v>1226</v>
      </c>
      <c r="H4083" s="145">
        <v>42906.727777777778</v>
      </c>
      <c r="I4083" s="145">
        <v>42906.791666666664</v>
      </c>
      <c r="J4083" s="140" t="s">
        <v>59</v>
      </c>
      <c r="K4083" s="146">
        <f t="shared" si="222"/>
        <v>6.3888888886140194E-2</v>
      </c>
      <c r="L4083" s="147">
        <f t="shared" si="223"/>
        <v>6.3888888886140194E-2</v>
      </c>
      <c r="M4083" s="72">
        <f>NETWORKDAYS.INTL(DATE(YEAR(H4083),MONTH(I4083),DAY(H4083)),DATE(YEAR(I4083),MONTH(I4083),DAY(I4083)),1,[1]LISTAFERIADOS!$B$2:$B$194)</f>
        <v>1</v>
      </c>
      <c r="N4083" s="73" t="str">
        <f>CONCATENATE(HOUR(Tabela132[[#This Row],[DATA INICIO]]),":",MINUTE(Tabela132[[#This Row],[DATA INICIO]]))</f>
        <v>17:28</v>
      </c>
    </row>
    <row r="4084" spans="1:14" ht="51" hidden="1" x14ac:dyDescent="0.25">
      <c r="A4084" s="74" t="s">
        <v>113</v>
      </c>
      <c r="B4084" s="140" t="s">
        <v>2114</v>
      </c>
      <c r="C4084" s="141"/>
      <c r="D4084" s="142"/>
      <c r="E4084" s="143" t="str">
        <f>CONCATENATE(Tabela132[[#This Row],[TRAMITE_SETOR]],"_Atualiz")</f>
        <v xml:space="preserve"> SECOFC  _Atualiz</v>
      </c>
      <c r="F4084" s="144" t="s">
        <v>1159</v>
      </c>
      <c r="H4084" s="145">
        <v>42906.791666666664</v>
      </c>
      <c r="I4084" s="145">
        <v>42907.580555555556</v>
      </c>
      <c r="J4084" s="140" t="s">
        <v>46</v>
      </c>
      <c r="K4084" s="146">
        <f t="shared" si="222"/>
        <v>0.78888888889196096</v>
      </c>
      <c r="L4084" s="147">
        <f t="shared" si="223"/>
        <v>0.78888888889196096</v>
      </c>
      <c r="M4084" s="72">
        <f>NETWORKDAYS.INTL(DATE(YEAR(H4084),MONTH(I4084),DAY(H4084)),DATE(YEAR(I4084),MONTH(I4084),DAY(I4084)),1,[1]LISTAFERIADOS!$B$2:$B$194)</f>
        <v>2</v>
      </c>
      <c r="N4084" s="73" t="str">
        <f>CONCATENATE(HOUR(Tabela132[[#This Row],[DATA INICIO]]),":",MINUTE(Tabela132[[#This Row],[DATA INICIO]]))</f>
        <v>19:0</v>
      </c>
    </row>
    <row r="4085" spans="1:14" ht="127.5" hidden="1" x14ac:dyDescent="0.25">
      <c r="A4085" s="74" t="s">
        <v>113</v>
      </c>
      <c r="B4085" s="140" t="s">
        <v>2114</v>
      </c>
      <c r="C4085" s="141"/>
      <c r="D4085" s="142"/>
      <c r="E4085" s="143" t="str">
        <f>CONCATENATE(Tabela132[[#This Row],[TRAMITE_SETOR]],"_Atualiz")</f>
        <v xml:space="preserve"> CLC  _Atualiz</v>
      </c>
      <c r="F4085" s="144" t="s">
        <v>1161</v>
      </c>
      <c r="H4085" s="145">
        <v>42907.580555555556</v>
      </c>
      <c r="I4085" s="145">
        <v>42907.765277777777</v>
      </c>
      <c r="J4085" s="140" t="s">
        <v>160</v>
      </c>
      <c r="K4085" s="146">
        <f t="shared" si="222"/>
        <v>0.18472222222044365</v>
      </c>
      <c r="L4085" s="147">
        <f t="shared" si="223"/>
        <v>0.18472222222044365</v>
      </c>
      <c r="M4085" s="72">
        <f>NETWORKDAYS.INTL(DATE(YEAR(H4085),MONTH(I4085),DAY(H4085)),DATE(YEAR(I4085),MONTH(I4085),DAY(I4085)),1,[1]LISTAFERIADOS!$B$2:$B$194)</f>
        <v>1</v>
      </c>
      <c r="N4085" s="73" t="str">
        <f>CONCATENATE(HOUR(Tabela132[[#This Row],[DATA INICIO]]),":",MINUTE(Tabela132[[#This Row],[DATA INICIO]]))</f>
        <v>13:56</v>
      </c>
    </row>
    <row r="4086" spans="1:14" ht="63.75" hidden="1" x14ac:dyDescent="0.25">
      <c r="A4086" s="74" t="s">
        <v>113</v>
      </c>
      <c r="B4086" s="140" t="s">
        <v>2114</v>
      </c>
      <c r="C4086" s="141"/>
      <c r="D4086" s="142"/>
      <c r="E4086" s="143" t="str">
        <f>CONCATENATE(Tabela132[[#This Row],[TRAMITE_SETOR]],"_Atualiz")</f>
        <v xml:space="preserve"> SASAC  _Atualiz</v>
      </c>
      <c r="F4086" s="144" t="s">
        <v>1183</v>
      </c>
      <c r="H4086" s="145">
        <v>42907.765277777777</v>
      </c>
      <c r="I4086" s="145">
        <v>42914.556250000001</v>
      </c>
      <c r="J4086" s="140" t="s">
        <v>52</v>
      </c>
      <c r="K4086" s="146">
        <f t="shared" si="222"/>
        <v>6.7909722222248092</v>
      </c>
      <c r="L4086" s="147">
        <f t="shared" si="223"/>
        <v>6.7909722222248092</v>
      </c>
      <c r="M4086" s="72">
        <f>NETWORKDAYS.INTL(DATE(YEAR(H4086),MONTH(I4086),DAY(H4086)),DATE(YEAR(I4086),MONTH(I4086),DAY(I4086)),1,[1]LISTAFERIADOS!$B$2:$B$194)</f>
        <v>6</v>
      </c>
      <c r="N4086" s="73" t="str">
        <f>CONCATENATE(HOUR(Tabela132[[#This Row],[DATA INICIO]]),":",MINUTE(Tabela132[[#This Row],[DATA INICIO]]))</f>
        <v>18:22</v>
      </c>
    </row>
    <row r="4087" spans="1:14" ht="76.5" hidden="1" x14ac:dyDescent="0.25">
      <c r="A4087" s="74" t="s">
        <v>113</v>
      </c>
      <c r="B4087" s="140" t="s">
        <v>2114</v>
      </c>
      <c r="C4087" s="141"/>
      <c r="D4087" s="142"/>
      <c r="E4087" s="143" t="str">
        <f>CONCATENATE(Tabela132[[#This Row],[TRAMITE_SETOR]],"_Atualiz")</f>
        <v xml:space="preserve"> CLC  _Atualiz</v>
      </c>
      <c r="F4087" s="144" t="s">
        <v>1161</v>
      </c>
      <c r="H4087" s="145">
        <v>42914.556250000001</v>
      </c>
      <c r="I4087" s="145">
        <v>42914.719444444447</v>
      </c>
      <c r="J4087" s="140" t="s">
        <v>2117</v>
      </c>
      <c r="K4087" s="146">
        <f t="shared" si="222"/>
        <v>0.16319444444525288</v>
      </c>
      <c r="L4087" s="147">
        <f t="shared" si="223"/>
        <v>0.16319444444525288</v>
      </c>
      <c r="M4087" s="72">
        <f>NETWORKDAYS.INTL(DATE(YEAR(H4087),MONTH(I4087),DAY(H4087)),DATE(YEAR(I4087),MONTH(I4087),DAY(I4087)),1,[1]LISTAFERIADOS!$B$2:$B$194)</f>
        <v>1</v>
      </c>
      <c r="N4087" s="73" t="str">
        <f>CONCATENATE(HOUR(Tabela132[[#This Row],[DATA INICIO]]),":",MINUTE(Tabela132[[#This Row],[DATA INICIO]]))</f>
        <v>13:21</v>
      </c>
    </row>
    <row r="4088" spans="1:14" ht="51" hidden="1" x14ac:dyDescent="0.25">
      <c r="A4088" s="74" t="s">
        <v>113</v>
      </c>
      <c r="B4088" s="140" t="s">
        <v>2114</v>
      </c>
      <c r="C4088" s="141"/>
      <c r="D4088" s="142"/>
      <c r="E4088" s="143" t="str">
        <f>CONCATENATE(Tabela132[[#This Row],[TRAMITE_SETOR]],"_Atualiz")</f>
        <v xml:space="preserve"> SECGA  _Atualiz</v>
      </c>
      <c r="F4088" s="144" t="s">
        <v>1156</v>
      </c>
      <c r="H4088" s="145">
        <v>42914.719444444447</v>
      </c>
      <c r="I4088" s="145">
        <v>42914.76458333333</v>
      </c>
      <c r="J4088" s="140" t="s">
        <v>1392</v>
      </c>
      <c r="K4088" s="146">
        <f t="shared" si="222"/>
        <v>4.5138888883229811E-2</v>
      </c>
      <c r="L4088" s="147">
        <f t="shared" si="223"/>
        <v>4.5138888883229811E-2</v>
      </c>
      <c r="M4088" s="72">
        <f>NETWORKDAYS.INTL(DATE(YEAR(H4088),MONTH(I4088),DAY(H4088)),DATE(YEAR(I4088),MONTH(I4088),DAY(I4088)),1,[1]LISTAFERIADOS!$B$2:$B$194)</f>
        <v>1</v>
      </c>
      <c r="N4088" s="73" t="str">
        <f>CONCATENATE(HOUR(Tabela132[[#This Row],[DATA INICIO]]),":",MINUTE(Tabela132[[#This Row],[DATA INICIO]]))</f>
        <v>17:16</v>
      </c>
    </row>
    <row r="4089" spans="1:14" ht="76.5" hidden="1" x14ac:dyDescent="0.25">
      <c r="A4089" s="74" t="s">
        <v>113</v>
      </c>
      <c r="B4089" s="140" t="s">
        <v>2114</v>
      </c>
      <c r="C4089" s="141"/>
      <c r="D4089" s="142"/>
      <c r="E4089" s="143" t="str">
        <f>CONCATENATE(Tabela132[[#This Row],[TRAMITE_SETOR]],"_Atualiz")</f>
        <v xml:space="preserve"> DG  _Atualiz</v>
      </c>
      <c r="F4089" s="144" t="s">
        <v>1155</v>
      </c>
      <c r="H4089" s="145">
        <v>42914.76458333333</v>
      </c>
      <c r="I4089" s="145">
        <v>42916.551388888889</v>
      </c>
      <c r="J4089" s="140" t="s">
        <v>2118</v>
      </c>
      <c r="K4089" s="146">
        <f t="shared" si="222"/>
        <v>1.7868055555591127</v>
      </c>
      <c r="L4089" s="147">
        <f t="shared" si="223"/>
        <v>1.7868055555591127</v>
      </c>
      <c r="M4089" s="72">
        <f>NETWORKDAYS.INTL(DATE(YEAR(H4089),MONTH(I4089),DAY(H4089)),DATE(YEAR(I4089),MONTH(I4089),DAY(I4089)),1,[1]LISTAFERIADOS!$B$2:$B$194)</f>
        <v>3</v>
      </c>
      <c r="N4089" s="73" t="str">
        <f>CONCATENATE(HOUR(Tabela132[[#This Row],[DATA INICIO]]),":",MINUTE(Tabela132[[#This Row],[DATA INICIO]]))</f>
        <v>18:21</v>
      </c>
    </row>
    <row r="4090" spans="1:14" hidden="1" x14ac:dyDescent="0.25">
      <c r="A4090" s="74" t="s">
        <v>113</v>
      </c>
      <c r="B4090" s="140" t="s">
        <v>2114</v>
      </c>
      <c r="C4090" s="141"/>
      <c r="D4090" s="142"/>
      <c r="E4090" s="143" t="str">
        <f>CONCATENATE(Tabela132[[#This Row],[TRAMITE_SETOR]],"_Atualiz")</f>
        <v xml:space="preserve"> COC  _Atualiz</v>
      </c>
      <c r="F4090" s="144" t="s">
        <v>1167</v>
      </c>
      <c r="H4090" s="145">
        <v>42916.551388888889</v>
      </c>
      <c r="I4090" s="145">
        <v>42916.600694444445</v>
      </c>
      <c r="J4090" s="140" t="s">
        <v>2119</v>
      </c>
      <c r="K4090" s="146">
        <f t="shared" si="222"/>
        <v>4.9305555556202307E-2</v>
      </c>
      <c r="L4090" s="147">
        <f t="shared" si="223"/>
        <v>4.9305555556202307E-2</v>
      </c>
      <c r="M4090" s="72">
        <f>NETWORKDAYS.INTL(DATE(YEAR(H4090),MONTH(I4090),DAY(H4090)),DATE(YEAR(I4090),MONTH(I4090),DAY(I4090)),1,[1]LISTAFERIADOS!$B$2:$B$194)</f>
        <v>1</v>
      </c>
      <c r="N4090" s="73" t="str">
        <f>CONCATENATE(HOUR(Tabela132[[#This Row],[DATA INICIO]]),":",MINUTE(Tabela132[[#This Row],[DATA INICIO]]))</f>
        <v>13:14</v>
      </c>
    </row>
    <row r="4091" spans="1:14" ht="38.25" hidden="1" x14ac:dyDescent="0.25">
      <c r="A4091" s="74" t="s">
        <v>113</v>
      </c>
      <c r="B4091" s="140" t="s">
        <v>2114</v>
      </c>
      <c r="C4091" s="149"/>
      <c r="D4091" s="11"/>
      <c r="E4091" s="150" t="str">
        <f>CONCATENATE(Tabela132[[#This Row],[TRAMITE_SETOR]],"_Atualiz")</f>
        <v xml:space="preserve"> ACO  _Atualiz</v>
      </c>
      <c r="F4091" s="151" t="s">
        <v>1409</v>
      </c>
      <c r="G4091" s="131"/>
      <c r="H4091" s="152">
        <v>42916.600694444445</v>
      </c>
      <c r="I4091" s="152">
        <v>42916.78402777778</v>
      </c>
      <c r="J4091" s="148" t="s">
        <v>1241</v>
      </c>
      <c r="K4091" s="146">
        <f t="shared" si="222"/>
        <v>0.18333333333430346</v>
      </c>
      <c r="L4091" s="153">
        <f t="shared" si="223"/>
        <v>0.18333333333430346</v>
      </c>
      <c r="M4091" s="82">
        <f>NETWORKDAYS.INTL(DATE(YEAR(H4091),MONTH(I4091),DAY(H4091)),DATE(YEAR(I4091),MONTH(I4091),DAY(I4091)),1,[1]LISTAFERIADOS!$B$2:$B$194)</f>
        <v>1</v>
      </c>
      <c r="N4091" s="83" t="str">
        <f>CONCATENATE(HOUR(Tabela132[[#This Row],[DATA INICIO]]),":",MINUTE(Tabela132[[#This Row],[DATA INICIO]]))</f>
        <v>14:25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abSelected="1" topLeftCell="A10" workbookViewId="0">
      <selection activeCell="D19" sqref="D19"/>
    </sheetView>
  </sheetViews>
  <sheetFormatPr defaultRowHeight="15" x14ac:dyDescent="0.25"/>
  <cols>
    <col min="1" max="1" width="13.28515625" bestFit="1" customWidth="1"/>
    <col min="2" max="2" width="21.5703125" bestFit="1" customWidth="1"/>
    <col min="3" max="3" width="20.42578125" bestFit="1" customWidth="1"/>
    <col min="4" max="4" width="51.5703125" bestFit="1" customWidth="1"/>
    <col min="5" max="5" width="20.42578125" bestFit="1" customWidth="1"/>
    <col min="8" max="8" width="13.28515625" bestFit="1" customWidth="1"/>
    <col min="9" max="9" width="21.5703125" bestFit="1" customWidth="1"/>
    <col min="10" max="10" width="20.42578125" bestFit="1" customWidth="1"/>
    <col min="11" max="11" width="21.85546875" bestFit="1" customWidth="1"/>
    <col min="12" max="12" width="14.28515625" bestFit="1" customWidth="1"/>
  </cols>
  <sheetData>
    <row r="1" spans="1:12" x14ac:dyDescent="0.25">
      <c r="A1" t="s">
        <v>1206</v>
      </c>
      <c r="H1" t="s">
        <v>1207</v>
      </c>
    </row>
    <row r="2" spans="1:12" x14ac:dyDescent="0.25">
      <c r="H2" s="61" t="s">
        <v>1</v>
      </c>
      <c r="I2" s="130" t="s">
        <v>1203</v>
      </c>
    </row>
    <row r="3" spans="1:12" x14ac:dyDescent="0.25">
      <c r="A3" s="61" t="s">
        <v>1</v>
      </c>
      <c r="B3" s="130" t="s">
        <v>1203</v>
      </c>
    </row>
    <row r="4" spans="1:12" x14ac:dyDescent="0.25">
      <c r="H4" s="61" t="s">
        <v>1200</v>
      </c>
      <c r="I4" s="130" t="s">
        <v>1202</v>
      </c>
      <c r="J4" s="130" t="s">
        <v>1205</v>
      </c>
      <c r="K4" s="130" t="s">
        <v>1204</v>
      </c>
      <c r="L4" t="s">
        <v>2120</v>
      </c>
    </row>
    <row r="5" spans="1:12" x14ac:dyDescent="0.25">
      <c r="A5" s="61" t="s">
        <v>1200</v>
      </c>
      <c r="B5" s="130" t="s">
        <v>1202</v>
      </c>
      <c r="C5" s="130" t="s">
        <v>1205</v>
      </c>
      <c r="D5" s="130" t="s">
        <v>1959</v>
      </c>
      <c r="H5" s="133" t="s">
        <v>29</v>
      </c>
      <c r="I5" s="158">
        <v>3.099897119341525</v>
      </c>
      <c r="J5" s="62">
        <v>4.2145459989200482</v>
      </c>
      <c r="K5" s="62">
        <v>108</v>
      </c>
      <c r="L5" t="s">
        <v>29</v>
      </c>
    </row>
    <row r="6" spans="1:12" x14ac:dyDescent="0.25">
      <c r="A6" s="133" t="s">
        <v>29</v>
      </c>
      <c r="B6" s="158">
        <v>4.0092746913578594</v>
      </c>
      <c r="C6" s="158">
        <v>4.8738041627978594</v>
      </c>
      <c r="D6" s="62">
        <v>45</v>
      </c>
      <c r="H6" s="133" t="s">
        <v>112</v>
      </c>
      <c r="I6" s="158">
        <v>8.6041666666668402</v>
      </c>
      <c r="J6" s="62">
        <v>13.888300388172928</v>
      </c>
      <c r="K6" s="62">
        <v>14</v>
      </c>
      <c r="L6" t="s">
        <v>112</v>
      </c>
    </row>
    <row r="7" spans="1:12" x14ac:dyDescent="0.25">
      <c r="A7" s="136" t="s">
        <v>112</v>
      </c>
      <c r="B7" s="159">
        <v>4.2714765100673384</v>
      </c>
      <c r="C7" s="159">
        <v>8.7699468665941271</v>
      </c>
      <c r="D7" s="137">
        <v>149</v>
      </c>
      <c r="H7" s="133" t="s">
        <v>305</v>
      </c>
      <c r="I7" s="158">
        <v>22.488304093568189</v>
      </c>
      <c r="J7" s="62">
        <v>42.203150626844085</v>
      </c>
      <c r="K7" s="62">
        <v>19</v>
      </c>
      <c r="L7" t="s">
        <v>29</v>
      </c>
    </row>
    <row r="8" spans="1:12" x14ac:dyDescent="0.25">
      <c r="A8" s="136" t="s">
        <v>305</v>
      </c>
      <c r="B8" s="159">
        <v>13.68479166666657</v>
      </c>
      <c r="C8" s="159">
        <v>17.081808617862439</v>
      </c>
      <c r="D8" s="137">
        <v>20</v>
      </c>
      <c r="H8" s="133" t="s">
        <v>115</v>
      </c>
      <c r="I8" s="158">
        <v>2.3419704861112223</v>
      </c>
      <c r="J8" s="62">
        <v>3.3747411057243917</v>
      </c>
      <c r="K8" s="62">
        <v>32</v>
      </c>
      <c r="L8" t="s">
        <v>115</v>
      </c>
    </row>
    <row r="9" spans="1:12" x14ac:dyDescent="0.25">
      <c r="A9" s="134" t="s">
        <v>115</v>
      </c>
      <c r="B9" s="160">
        <v>5.0050251531058567</v>
      </c>
      <c r="C9" s="160">
        <v>10.469448379333766</v>
      </c>
      <c r="D9" s="135">
        <v>127</v>
      </c>
      <c r="H9" s="133" t="s">
        <v>25</v>
      </c>
      <c r="I9" s="158">
        <v>11.384280303029795</v>
      </c>
      <c r="J9" s="62">
        <v>15.455740281917207</v>
      </c>
      <c r="K9" s="62">
        <v>22</v>
      </c>
      <c r="L9" t="s">
        <v>112</v>
      </c>
    </row>
    <row r="10" spans="1:12" x14ac:dyDescent="0.25">
      <c r="A10" s="139" t="s">
        <v>25</v>
      </c>
      <c r="B10" s="161">
        <v>6.881423611111245</v>
      </c>
      <c r="C10" s="161">
        <v>11.028715398034404</v>
      </c>
      <c r="D10" s="138">
        <v>128</v>
      </c>
      <c r="H10" s="133" t="s">
        <v>303</v>
      </c>
      <c r="I10" s="158">
        <v>9.9357940821257369</v>
      </c>
      <c r="J10" s="62">
        <v>23.459689670395925</v>
      </c>
      <c r="K10" s="62">
        <v>46</v>
      </c>
      <c r="L10" t="s">
        <v>29</v>
      </c>
    </row>
    <row r="11" spans="1:12" x14ac:dyDescent="0.25">
      <c r="A11" s="134" t="s">
        <v>303</v>
      </c>
      <c r="B11" s="160">
        <v>9.3523148148142354</v>
      </c>
      <c r="C11" s="160">
        <v>13.193744068114057</v>
      </c>
      <c r="D11" s="135">
        <v>12</v>
      </c>
      <c r="H11" s="133" t="s">
        <v>693</v>
      </c>
      <c r="I11" s="158">
        <v>23.999826388889232</v>
      </c>
      <c r="J11" s="62">
        <v>34.572023260450763</v>
      </c>
      <c r="K11" s="62">
        <v>8</v>
      </c>
      <c r="L11" t="s">
        <v>29</v>
      </c>
    </row>
    <row r="12" spans="1:12" x14ac:dyDescent="0.25">
      <c r="A12" s="139" t="s">
        <v>693</v>
      </c>
      <c r="B12" s="161">
        <v>1.5368055555518367</v>
      </c>
      <c r="C12" s="161">
        <v>2.0240931611485506</v>
      </c>
      <c r="D12" s="138">
        <v>2</v>
      </c>
      <c r="H12" s="133" t="s">
        <v>536</v>
      </c>
      <c r="I12" s="158">
        <v>4.6644965277769188</v>
      </c>
      <c r="J12" s="62">
        <v>9.3030988875592033</v>
      </c>
      <c r="K12" s="62">
        <v>16</v>
      </c>
      <c r="L12" t="s">
        <v>29</v>
      </c>
    </row>
    <row r="13" spans="1:12" x14ac:dyDescent="0.25">
      <c r="A13" s="134" t="s">
        <v>536</v>
      </c>
      <c r="B13" s="160">
        <v>5.7654224537051659</v>
      </c>
      <c r="C13" s="160">
        <v>7.967942005070821</v>
      </c>
      <c r="D13" s="135">
        <v>24</v>
      </c>
      <c r="H13" s="133" t="s">
        <v>847</v>
      </c>
      <c r="I13" s="158">
        <v>3.2626736111105856</v>
      </c>
      <c r="J13" s="62">
        <v>5.8376933214250348</v>
      </c>
      <c r="K13" s="62">
        <v>4</v>
      </c>
      <c r="L13" t="s">
        <v>112</v>
      </c>
    </row>
    <row r="14" spans="1:12" x14ac:dyDescent="0.25">
      <c r="A14" s="134" t="s">
        <v>847</v>
      </c>
      <c r="B14" s="160">
        <v>4.7369574652771007</v>
      </c>
      <c r="C14" s="160">
        <v>6.8569584237378995</v>
      </c>
      <c r="D14" s="135">
        <v>32</v>
      </c>
      <c r="H14" s="133" t="s">
        <v>1201</v>
      </c>
      <c r="I14" s="62">
        <v>7.2291821561338345</v>
      </c>
      <c r="J14" s="62">
        <v>17.971982572483871</v>
      </c>
      <c r="K14" s="62">
        <v>269</v>
      </c>
    </row>
    <row r="15" spans="1:12" x14ac:dyDescent="0.25">
      <c r="A15" s="133" t="s">
        <v>1201</v>
      </c>
      <c r="B15" s="62">
        <v>5.588641517213019</v>
      </c>
      <c r="C15" s="62">
        <v>10.04012412743786</v>
      </c>
      <c r="D15" s="62">
        <v>539</v>
      </c>
    </row>
    <row r="18" spans="2:5" x14ac:dyDescent="0.25">
      <c r="B18" s="162" t="s">
        <v>2123</v>
      </c>
      <c r="C18" s="162" t="s">
        <v>2124</v>
      </c>
      <c r="D18" s="163">
        <v>1</v>
      </c>
      <c r="E18" s="162" t="s">
        <v>2125</v>
      </c>
    </row>
    <row r="19" spans="2:5" ht="15.75" thickBot="1" x14ac:dyDescent="0.3">
      <c r="B19" s="164"/>
      <c r="C19" s="164"/>
      <c r="D19" s="164"/>
      <c r="E19" s="164"/>
    </row>
    <row r="20" spans="2:5" x14ac:dyDescent="0.25">
      <c r="B20" s="154" t="s">
        <v>113</v>
      </c>
      <c r="C20" s="155"/>
      <c r="D20" s="165">
        <f>AVERAGE(GETPIVOTDATA("Average of TOTAL DIAS",$A$5,"TRAMITE_SETOR","SECGS"))</f>
        <v>5.0050251531058567</v>
      </c>
      <c r="E20" s="166">
        <f>SUM(D20:D29)</f>
        <v>18.678942766801342</v>
      </c>
    </row>
    <row r="21" spans="2:5" x14ac:dyDescent="0.25">
      <c r="B21" s="156" t="s">
        <v>2121</v>
      </c>
      <c r="C21" s="156"/>
      <c r="D21" s="167">
        <f>AVERAGE(B8,B11,B13,B6)</f>
        <v>8.2029509066359587</v>
      </c>
      <c r="E21" s="166"/>
    </row>
    <row r="22" spans="2:5" x14ac:dyDescent="0.25">
      <c r="B22" s="156"/>
      <c r="C22" s="156"/>
      <c r="D22" s="167"/>
      <c r="E22" s="166"/>
    </row>
    <row r="23" spans="2:5" x14ac:dyDescent="0.25">
      <c r="B23" s="156"/>
      <c r="C23" s="156"/>
      <c r="D23" s="167"/>
      <c r="E23" s="166"/>
    </row>
    <row r="24" spans="2:5" x14ac:dyDescent="0.25">
      <c r="B24" s="156"/>
      <c r="C24" s="156"/>
      <c r="D24" s="167"/>
      <c r="E24" s="166"/>
    </row>
    <row r="25" spans="2:5" x14ac:dyDescent="0.25">
      <c r="B25" s="156"/>
      <c r="C25" s="156"/>
      <c r="D25" s="167"/>
      <c r="E25" s="166"/>
    </row>
    <row r="26" spans="2:5" x14ac:dyDescent="0.25">
      <c r="B26" s="157" t="s">
        <v>2122</v>
      </c>
      <c r="C26" s="157"/>
      <c r="D26" s="167">
        <f>AVERAGE(B7,B10,5.26)</f>
        <v>5.4709667070595271</v>
      </c>
      <c r="E26" s="166"/>
    </row>
    <row r="27" spans="2:5" x14ac:dyDescent="0.25">
      <c r="B27" s="157"/>
      <c r="C27" s="157"/>
      <c r="D27" s="167"/>
      <c r="E27" s="166"/>
    </row>
    <row r="28" spans="2:5" x14ac:dyDescent="0.25">
      <c r="B28" s="157"/>
      <c r="C28" s="157"/>
      <c r="D28" s="167"/>
      <c r="E28" s="166"/>
    </row>
    <row r="29" spans="2:5" x14ac:dyDescent="0.25">
      <c r="B29" s="157"/>
      <c r="C29" s="157"/>
      <c r="D29" s="167"/>
      <c r="E29" s="166"/>
    </row>
  </sheetData>
  <mergeCells count="6">
    <mergeCell ref="B20:C20"/>
    <mergeCell ref="B21:C25"/>
    <mergeCell ref="B26:C29"/>
    <mergeCell ref="D21:D25"/>
    <mergeCell ref="D26:D29"/>
    <mergeCell ref="E20:E29"/>
  </mergeCell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LISTATRAMITES_COM_2017</vt:lpstr>
      <vt:lpstr>AnaliseAntesDepois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2018-01-29T22:01:15Z</dcterms:created>
  <dcterms:modified xsi:type="dcterms:W3CDTF">2018-03-28T20:58:59Z</dcterms:modified>
</cp:coreProperties>
</file>