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J4" i="1" l="1"/>
  <c r="G7" i="4" l="1"/>
  <c r="D7" i="4"/>
  <c r="G6" i="4"/>
  <c r="G5" i="4"/>
  <c r="G4" i="4"/>
  <c r="G3" i="4"/>
  <c r="G2" i="4"/>
  <c r="B6" i="2"/>
  <c r="B5" i="2"/>
  <c r="B4" i="2"/>
  <c r="M58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D14" i="1"/>
  <c r="G13" i="1"/>
  <c r="G12" i="1"/>
  <c r="G11" i="1"/>
  <c r="G10" i="1"/>
  <c r="G9" i="1"/>
  <c r="G8" i="1"/>
  <c r="G7" i="1"/>
  <c r="G6" i="1"/>
  <c r="G5" i="1"/>
  <c r="L4" i="1"/>
  <c r="G4" i="1"/>
  <c r="F1" i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<sst xmlns="http://schemas.openxmlformats.org/spreadsheetml/2006/main" count="323" uniqueCount="192">
  <si>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</si>
  <si>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</si>
  <si>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</si>
  <si>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</si>
  <si>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</si>
  <si>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</si>
  <si>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</si>
  <si>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</si>
  <si>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</si>
  <si>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</si>
  <si>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</si>
  <si>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</si>
  <si>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</si>
  <si>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</si>
  <si>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</si>
  <si>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</si>
  <si>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</si>
  <si>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</si>
  <si>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</si>
  <si>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</si>
  <si>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</si>
  <si>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</si>
  <si>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</si>
  <si>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</si>
  <si>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</si>
  <si>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</si>
  <si>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</si>
  <si>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</si>
  <si>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</si>
  <si>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</si>
  <si>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</si>
  <si>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</si>
  <si>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</si>
  <si>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</si>
  <si>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</si>
  <si>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</si>
  <si>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</si>
  <si>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</si>
  <si>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</si>
  <si>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</si>
  <si>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</si>
  <si>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</si>
  <si>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</si>
  <si>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</si>
  <si>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</si>
  <si>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</si>
  <si>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</si>
  <si>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</si>
  <si>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</si>
  <si>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</si>
  <si>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</si>
  <si>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</si>
  <si>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</si>
  <si>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</si>
  <si>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</si>
  <si>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</si>
  <si>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</si>
  <si>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</si>
  <si>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</si>
  <si>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</si>
  <si>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</si>
  <si>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</si>
  <si>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</si>
  <si>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</si>
  <si>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</si>
  <si>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</si>
  <si>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</si>
  <si>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</si>
  <si>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</si>
  <si>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</si>
  <si>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</si>
  <si>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</si>
  <si>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</si>
  <si>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</si>
  <si>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</si>
  <si>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</si>
  <si>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</si>
  <si>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</si>
  <si>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</si>
  <si>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</si>
  <si>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</si>
  <si>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</si>
  <si>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</si>
  <si>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</si>
  <si>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</si>
  <si>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</si>
  <si>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</si>
  <si>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</si>
  <si>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</si>
  <si>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</si>
  <si>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</si>
  <si>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</si>
  <si>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</si>
  <si>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</si>
  <si>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</si>
  <si>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</si>
  <si>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</si>
  <si>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</si>
  <si>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</si>
  <si>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</si>
  <si>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</si>
  <si>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</si>
  <si>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</si>
  <si>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</si>
  <si>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</si>
  <si>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</si>
  <si>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</si>
  <si>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</si>
  <si>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</si>
  <si>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</si>
  <si>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</si>
  <si>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</si>
  <si>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</si>
  <si>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</si>
  <si>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</si>
  <si>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</si>
  <si>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</si>
  <si>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</si>
  <si>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</si>
  <si>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</si>
  <si>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</si>
  <si>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</si>
  <si>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</si>
  <si>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</si>
  <si>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</si>
  <si>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</si>
  <si>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</si>
  <si>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</si>
  <si>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</si>
  <si>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</si>
  <si>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</si>
  <si>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</si>
  <si>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</si>
  <si>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</si>
  <si>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</si>
  <si>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</si>
  <si>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</si>
  <si>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</si>
  <si>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</si>
  <si>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</si>
  <si>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</si>
  <si>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</si>
  <si>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</si>
  <si>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</si>
  <si>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</si>
  <si>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</si>
  <si>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</si>
  <si>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</si>
  <si>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</si>
  <si>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</si>
  <si>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</si>
  <si>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</si>
  <si>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</si>
  <si>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</si>
  <si>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</si>
  <si>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</si>
  <si>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</si>
  <si>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</si>
  <si>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</si>
  <si>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</si>
  <si>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</si>
  <si>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</si>
  <si>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</si>
  <si>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</si>
  <si>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</si>
  <si>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</si>
  <si>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</si>
  <si>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</si>
  <si>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</si>
  <si>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</si>
  <si>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</si>
  <si>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</si>
  <si>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</si>
  <si>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</si>
  <si>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</si>
  <si>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</si>
  <si>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</si>
  <si>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</si>
  <si>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</si>
  <si>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</si>
  <si>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</si>
  <si>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</si>
  <si>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Ruhan, Ivis e Ruhan</t>
  </si>
  <si>
    <t>MÉDIA SECRETARIA DE GESTÃO DE SERVIÇOS</t>
  </si>
  <si>
    <t>Média de Coordenadoria de Segurança e Transportes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</si>
  <si>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</si>
  <si>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</si>
  <si>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</si>
  <si>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</si>
  <si>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* Criar comparativo entre PADS sem estudo preliminar e os novos que serao coletados</t>
  </si>
  <si>
    <t xml:space="preserve">* Siglas antigas x atualizada </t>
  </si>
  <si>
    <t>* PAD com estudos preliminares para atualizar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</si>
</sst>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1" fontId="0" fillId="7" borderId="4" xfId="0" applyNumberFormat="1" applyFill="1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4" fontId="0" fillId="8" borderId="4" xfId="0" applyNumberFormat="1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784"/>
        <c:axId val="241013824"/>
      </c:barChart>
      <c:catAx>
        <c:axId val="1554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1013824"/>
        <c:crosses val="autoZero"/>
        <c:auto val="1"/>
        <c:lblAlgn val="ctr"/>
        <c:lblOffset val="100"/>
        <c:noMultiLvlLbl val="0"/>
      </c:catAx>
      <c:valAx>
        <c:axId val="2410138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54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165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1620480"/>
        <c:axId val="241015552"/>
      </c:barChart>
      <c:catAx>
        <c:axId val="241620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1015552"/>
        <c:crosses val="autoZero"/>
        <c:auto val="1"/>
        <c:lblAlgn val="ctr"/>
        <c:lblOffset val="100"/>
        <c:noMultiLvlLbl val="0"/>
      </c:catAx>
      <c:valAx>
        <c:axId val="241015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16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425823</xdr:colOff>
      <xdr:row>1</xdr:row>
      <xdr:rowOff>634252</xdr:rowOff>
    </xdr:from>
    <xdr:to>
      <xdr:col>15</xdr:col>
      <xdr:colOff>280146</xdr:colOff>
      <xdr:row>19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abSelected="1" topLeftCell="C1" zoomScale="85" zoomScaleNormal="85" workbookViewId="0">
      <pane ySplit="3" topLeftCell="A23" activePane="bottomLeft" state="frozen"/>
      <selection pane="bottomLeft" activeCell="G4" sqref="G4:G33"/>
    </sheetView>
  </sheetViews>
  <sheetFormatPr defaultRowHeight="15" x14ac:dyDescent="0.25"/>
  <cols>
    <col min="1" max="1" width="18.28515625" style="102" customWidth="1"/>
    <col min="2" max="2" width="29.85546875" style="102" customWidth="1"/>
    <col min="3" max="3" width="59.140625" style="102" customWidth="1"/>
    <col min="4" max="4" width="53.140625" style="102" customWidth="1"/>
    <col min="5" max="5" width="15" style="102" customWidth="1"/>
    <col min="6" max="6" width="15.140625" style="102" customWidth="1"/>
    <col min="7" max="7" width="25.42578125" style="102" bestFit="1" customWidth="1"/>
    <col min="8" max="8" width="14" style="102" customWidth="1"/>
    <col min="9" max="9" width="2.85546875" style="102" customWidth="1"/>
    <col min="10" max="10" width="15.5703125" style="102" bestFit="1" customWidth="1"/>
    <col min="11" max="11" width="16.140625" style="102" bestFit="1" customWidth="1"/>
    <col min="12" max="12" width="14.42578125" style="102" bestFit="1" customWidth="1"/>
    <col min="13" max="16384" width="9.140625" style="102"/>
  </cols>
  <sheetData>
    <row r="1" spans="1:12" ht="66" customHeight="1" x14ac:dyDescent="0.25">
      <c r="A1" s="132" t="s">
        <v>8</v>
      </c>
      <c r="B1" s="132"/>
      <c r="C1" s="132"/>
      <c r="D1" s="98" t="s">
        <v>9</v>
      </c>
      <c r="E1" s="99" t="s">
        <v>10</v>
      </c>
      <c r="F1" s="100">
        <f ca="1">TODAY()</f>
        <v>42787</v>
      </c>
      <c r="G1" s="101" t="s">
        <v>11</v>
      </c>
    </row>
    <row r="2" spans="1:12" ht="8.25" customHeight="1" thickBot="1" x14ac:dyDescent="0.3"/>
    <row r="3" spans="1:12" ht="60" x14ac:dyDescent="0.25">
      <c r="A3" s="103" t="s">
        <v>63</v>
      </c>
      <c r="B3" s="103" t="s">
        <v>113</v>
      </c>
      <c r="C3" s="104" t="s">
        <v>0</v>
      </c>
      <c r="D3" s="105" t="s">
        <v>1</v>
      </c>
      <c r="E3" s="105" t="s">
        <v>2</v>
      </c>
      <c r="F3" s="105" t="s">
        <v>3</v>
      </c>
      <c r="G3" s="106" t="s">
        <v>4</v>
      </c>
      <c r="J3" s="107" t="s">
        <v>5</v>
      </c>
      <c r="K3" s="108" t="s">
        <v>6</v>
      </c>
      <c r="L3" s="109" t="s">
        <v>7</v>
      </c>
    </row>
    <row r="4" spans="1:12" ht="90" x14ac:dyDescent="0.25">
      <c r="A4" s="110" t="s">
        <v>74</v>
      </c>
      <c r="B4" s="110" t="s">
        <v>112</v>
      </c>
      <c r="C4" s="99" t="s">
        <v>78</v>
      </c>
      <c r="D4" s="101" t="s">
        <v>75</v>
      </c>
      <c r="E4" s="100">
        <v>42311</v>
      </c>
      <c r="F4" s="100">
        <v>42446</v>
      </c>
      <c r="G4" s="111">
        <f t="shared" ref="G4:G12" si="0">DAYS360(E4,F4)</f>
        <v>134</v>
      </c>
      <c r="H4" s="112"/>
      <c r="J4" s="113">
        <f>AVERAGE(G13,G34)</f>
        <v>169.75277777777777</v>
      </c>
      <c r="K4" s="114">
        <v>0.15</v>
      </c>
      <c r="L4" s="99">
        <f>J4-(J4*K4)</f>
        <v>144.28986111111109</v>
      </c>
    </row>
    <row r="5" spans="1:12" x14ac:dyDescent="0.25">
      <c r="A5" s="110" t="s">
        <v>127</v>
      </c>
      <c r="B5" s="110" t="s">
        <v>128</v>
      </c>
      <c r="C5" s="99" t="s">
        <v>129</v>
      </c>
      <c r="D5" s="101" t="s">
        <v>131</v>
      </c>
      <c r="E5" s="100">
        <v>42118</v>
      </c>
      <c r="F5" s="100">
        <v>42221</v>
      </c>
      <c r="G5" s="111">
        <f t="shared" si="0"/>
        <v>101</v>
      </c>
      <c r="J5" s="115"/>
      <c r="K5" s="116"/>
      <c r="L5" s="117"/>
    </row>
    <row r="6" spans="1:12" x14ac:dyDescent="0.25">
      <c r="A6" s="110" t="s">
        <v>130</v>
      </c>
      <c r="B6" s="110" t="s">
        <v>128</v>
      </c>
      <c r="C6" s="99" t="s">
        <v>129</v>
      </c>
      <c r="D6" s="101" t="s">
        <v>131</v>
      </c>
      <c r="E6" s="100">
        <v>42263</v>
      </c>
      <c r="F6" s="100">
        <v>42342</v>
      </c>
      <c r="G6" s="111">
        <f t="shared" si="0"/>
        <v>78</v>
      </c>
      <c r="J6" s="115"/>
      <c r="K6" s="116"/>
      <c r="L6" s="117"/>
    </row>
    <row r="7" spans="1:12" x14ac:dyDescent="0.25">
      <c r="A7" s="110" t="s">
        <v>132</v>
      </c>
      <c r="B7" s="110" t="s">
        <v>128</v>
      </c>
      <c r="C7" s="99" t="s">
        <v>129</v>
      </c>
      <c r="D7" s="101" t="s">
        <v>131</v>
      </c>
      <c r="E7" s="100">
        <v>42633</v>
      </c>
      <c r="F7" s="100">
        <v>42695</v>
      </c>
      <c r="G7" s="111">
        <f t="shared" si="0"/>
        <v>61</v>
      </c>
      <c r="J7" s="115"/>
      <c r="K7" s="116"/>
      <c r="L7" s="117"/>
    </row>
    <row r="8" spans="1:12" x14ac:dyDescent="0.25">
      <c r="A8" s="110" t="s">
        <v>133</v>
      </c>
      <c r="B8" s="110" t="s">
        <v>128</v>
      </c>
      <c r="C8" s="99" t="s">
        <v>129</v>
      </c>
      <c r="D8" s="101" t="s">
        <v>131</v>
      </c>
      <c r="E8" s="100">
        <v>42422</v>
      </c>
      <c r="F8" s="100">
        <v>42643</v>
      </c>
      <c r="G8" s="111">
        <f t="shared" si="0"/>
        <v>218</v>
      </c>
      <c r="J8" s="115"/>
      <c r="K8" s="116"/>
      <c r="L8" s="117"/>
    </row>
    <row r="9" spans="1:12" x14ac:dyDescent="0.25">
      <c r="A9" s="110" t="s">
        <v>134</v>
      </c>
      <c r="B9" s="110" t="s">
        <v>128</v>
      </c>
      <c r="C9" s="99" t="s">
        <v>129</v>
      </c>
      <c r="D9" s="101" t="s">
        <v>131</v>
      </c>
      <c r="E9" s="100">
        <v>41955</v>
      </c>
      <c r="F9" s="100">
        <v>42179</v>
      </c>
      <c r="G9" s="111">
        <f t="shared" si="0"/>
        <v>222</v>
      </c>
      <c r="K9" s="118"/>
    </row>
    <row r="10" spans="1:12" x14ac:dyDescent="0.25">
      <c r="A10" s="110" t="s">
        <v>135</v>
      </c>
      <c r="B10" s="110" t="s">
        <v>128</v>
      </c>
      <c r="C10" s="99" t="s">
        <v>129</v>
      </c>
      <c r="D10" s="101" t="s">
        <v>131</v>
      </c>
      <c r="E10" s="100">
        <v>41738</v>
      </c>
      <c r="F10" s="100">
        <v>41850</v>
      </c>
      <c r="G10" s="111">
        <f t="shared" si="0"/>
        <v>111</v>
      </c>
    </row>
    <row r="11" spans="1:12" x14ac:dyDescent="0.25">
      <c r="A11" s="110" t="s">
        <v>80</v>
      </c>
      <c r="B11" s="110" t="s">
        <v>112</v>
      </c>
      <c r="C11" s="99" t="s">
        <v>77</v>
      </c>
      <c r="D11" s="99" t="s">
        <v>81</v>
      </c>
      <c r="E11" s="100">
        <v>41337</v>
      </c>
      <c r="F11" s="100">
        <v>41430</v>
      </c>
      <c r="G11" s="111">
        <f t="shared" si="0"/>
        <v>91</v>
      </c>
    </row>
    <row r="12" spans="1:12" ht="30" x14ac:dyDescent="0.25">
      <c r="A12" s="110" t="s">
        <v>82</v>
      </c>
      <c r="B12" s="110" t="s">
        <v>112</v>
      </c>
      <c r="C12" s="99" t="s">
        <v>84</v>
      </c>
      <c r="D12" s="101" t="s">
        <v>83</v>
      </c>
      <c r="E12" s="100">
        <v>42209</v>
      </c>
      <c r="F12" s="100">
        <v>42683</v>
      </c>
      <c r="G12" s="111">
        <f t="shared" si="0"/>
        <v>465</v>
      </c>
    </row>
    <row r="13" spans="1:12" hidden="1" x14ac:dyDescent="0.25">
      <c r="A13" s="119"/>
      <c r="B13" s="120"/>
      <c r="C13" s="134" t="s">
        <v>184</v>
      </c>
      <c r="D13" s="134"/>
      <c r="E13" s="134"/>
      <c r="F13" s="135"/>
      <c r="G13" s="121">
        <f>AVERAGE(G4:G12)</f>
        <v>164.55555555555554</v>
      </c>
    </row>
    <row r="14" spans="1:12" ht="30" x14ac:dyDescent="0.25">
      <c r="A14" s="110" t="s">
        <v>85</v>
      </c>
      <c r="B14" s="110" t="s">
        <v>112</v>
      </c>
      <c r="C14" s="99" t="s">
        <v>86</v>
      </c>
      <c r="D14" s="101" t="str">
        <f>LOWER("CONTRATAÇÃO - SERVIÇO DE MANUTENÇÃO PREDIAL -   LIMPEZA DE VIDROS - CAPITAL/ INTERIOR")</f>
        <v>contratação - serviço de manutenção predial -   limpeza de vidros - capital/ interior</v>
      </c>
      <c r="E14" s="100">
        <v>42020</v>
      </c>
      <c r="F14" s="100">
        <v>42671</v>
      </c>
      <c r="G14" s="111">
        <f t="shared" ref="G14:G33" si="1">DAYS360(E14,F14)</f>
        <v>642</v>
      </c>
    </row>
    <row r="15" spans="1:12" ht="30" x14ac:dyDescent="0.25">
      <c r="A15" s="110" t="s">
        <v>88</v>
      </c>
      <c r="B15" s="110" t="s">
        <v>112</v>
      </c>
      <c r="C15" s="99" t="s">
        <v>86</v>
      </c>
      <c r="D15" s="101" t="s">
        <v>87</v>
      </c>
      <c r="E15" s="100">
        <v>42439</v>
      </c>
      <c r="F15" s="100">
        <v>42668</v>
      </c>
      <c r="G15" s="111">
        <f t="shared" si="1"/>
        <v>225</v>
      </c>
    </row>
    <row r="16" spans="1:12" ht="45" x14ac:dyDescent="0.25">
      <c r="A16" s="110" t="s">
        <v>89</v>
      </c>
      <c r="B16" s="110" t="s">
        <v>112</v>
      </c>
      <c r="C16" s="99" t="s">
        <v>91</v>
      </c>
      <c r="D16" s="101" t="s">
        <v>90</v>
      </c>
      <c r="E16" s="100">
        <v>42521</v>
      </c>
      <c r="F16" s="100">
        <v>42661</v>
      </c>
      <c r="G16" s="111">
        <f t="shared" si="1"/>
        <v>138</v>
      </c>
    </row>
    <row r="17" spans="1:7" ht="30" x14ac:dyDescent="0.25">
      <c r="A17" s="110" t="s">
        <v>92</v>
      </c>
      <c r="B17" s="110" t="s">
        <v>112</v>
      </c>
      <c r="C17" s="99" t="s">
        <v>84</v>
      </c>
      <c r="D17" s="101" t="s">
        <v>93</v>
      </c>
      <c r="E17" s="100">
        <v>41242</v>
      </c>
      <c r="F17" s="100">
        <v>41472</v>
      </c>
      <c r="G17" s="111">
        <f t="shared" si="1"/>
        <v>228</v>
      </c>
    </row>
    <row r="18" spans="1:7" ht="30" x14ac:dyDescent="0.25">
      <c r="A18" s="110" t="s">
        <v>94</v>
      </c>
      <c r="B18" s="110" t="s">
        <v>112</v>
      </c>
      <c r="C18" s="99" t="s">
        <v>84</v>
      </c>
      <c r="D18" s="101" t="s">
        <v>95</v>
      </c>
      <c r="E18" s="100">
        <v>41698</v>
      </c>
      <c r="F18" s="100">
        <v>41932</v>
      </c>
      <c r="G18" s="111">
        <f t="shared" si="1"/>
        <v>230</v>
      </c>
    </row>
    <row r="19" spans="1:7" x14ac:dyDescent="0.25">
      <c r="A19" s="110" t="s">
        <v>96</v>
      </c>
      <c r="B19" s="110" t="s">
        <v>112</v>
      </c>
      <c r="C19" s="99" t="s">
        <v>98</v>
      </c>
      <c r="D19" s="99" t="s">
        <v>97</v>
      </c>
      <c r="E19" s="100">
        <v>42277</v>
      </c>
      <c r="F19" s="100">
        <v>42681</v>
      </c>
      <c r="G19" s="111">
        <f t="shared" si="1"/>
        <v>397</v>
      </c>
    </row>
    <row r="20" spans="1:7" ht="30" x14ac:dyDescent="0.25">
      <c r="A20" s="110" t="s">
        <v>99</v>
      </c>
      <c r="B20" s="110" t="s">
        <v>128</v>
      </c>
      <c r="C20" s="99" t="s">
        <v>77</v>
      </c>
      <c r="D20" s="101" t="s">
        <v>100</v>
      </c>
      <c r="E20" s="100">
        <v>42136</v>
      </c>
      <c r="F20" s="122">
        <v>42171</v>
      </c>
      <c r="G20" s="111">
        <f t="shared" si="1"/>
        <v>34</v>
      </c>
    </row>
    <row r="21" spans="1:7" ht="30" x14ac:dyDescent="0.25">
      <c r="A21" s="110" t="s">
        <v>101</v>
      </c>
      <c r="B21" s="110" t="s">
        <v>112</v>
      </c>
      <c r="C21" s="99" t="s">
        <v>77</v>
      </c>
      <c r="D21" s="101" t="s">
        <v>102</v>
      </c>
      <c r="E21" s="100">
        <v>41541</v>
      </c>
      <c r="F21" s="100">
        <v>41634</v>
      </c>
      <c r="G21" s="111">
        <f t="shared" si="1"/>
        <v>92</v>
      </c>
    </row>
    <row r="22" spans="1:7" ht="30" x14ac:dyDescent="0.25">
      <c r="A22" s="110" t="s">
        <v>103</v>
      </c>
      <c r="B22" s="110" t="s">
        <v>128</v>
      </c>
      <c r="C22" s="123" t="s">
        <v>77</v>
      </c>
      <c r="D22" s="101" t="s">
        <v>104</v>
      </c>
      <c r="E22" s="100">
        <v>41575</v>
      </c>
      <c r="F22" s="100">
        <v>41638</v>
      </c>
      <c r="G22" s="111">
        <f t="shared" si="1"/>
        <v>62</v>
      </c>
    </row>
    <row r="23" spans="1:7" x14ac:dyDescent="0.25">
      <c r="A23" s="110" t="s">
        <v>136</v>
      </c>
      <c r="B23" s="110" t="s">
        <v>128</v>
      </c>
      <c r="C23" s="124" t="s">
        <v>77</v>
      </c>
      <c r="D23" s="125" t="s">
        <v>137</v>
      </c>
      <c r="E23" s="126">
        <v>42580</v>
      </c>
      <c r="F23" s="126">
        <v>42641</v>
      </c>
      <c r="G23" s="127">
        <f t="shared" si="1"/>
        <v>59</v>
      </c>
    </row>
    <row r="24" spans="1:7" ht="45" x14ac:dyDescent="0.25">
      <c r="A24" s="110" t="s">
        <v>138</v>
      </c>
      <c r="B24" s="110" t="s">
        <v>128</v>
      </c>
      <c r="C24" s="125" t="s">
        <v>140</v>
      </c>
      <c r="D24" s="128" t="s">
        <v>139</v>
      </c>
      <c r="E24" s="126">
        <v>42612</v>
      </c>
      <c r="F24" s="126">
        <v>42704</v>
      </c>
      <c r="G24" s="127">
        <f t="shared" si="1"/>
        <v>90</v>
      </c>
    </row>
    <row r="25" spans="1:7" ht="60" x14ac:dyDescent="0.25">
      <c r="A25" s="110" t="s">
        <v>141</v>
      </c>
      <c r="B25" s="110" t="s">
        <v>142</v>
      </c>
      <c r="C25" s="125" t="s">
        <v>143</v>
      </c>
      <c r="D25" s="128" t="s">
        <v>144</v>
      </c>
      <c r="E25" s="126">
        <v>42068</v>
      </c>
      <c r="F25" s="126">
        <v>42149</v>
      </c>
      <c r="G25" s="127">
        <f t="shared" si="1"/>
        <v>80</v>
      </c>
    </row>
    <row r="26" spans="1:7" ht="45" x14ac:dyDescent="0.25">
      <c r="A26" s="110" t="s">
        <v>145</v>
      </c>
      <c r="B26" s="110" t="s">
        <v>142</v>
      </c>
      <c r="C26" s="125" t="s">
        <v>146</v>
      </c>
      <c r="D26" s="128" t="s">
        <v>147</v>
      </c>
      <c r="E26" s="126">
        <v>42410</v>
      </c>
      <c r="F26" s="126">
        <v>42690</v>
      </c>
      <c r="G26" s="127">
        <f t="shared" si="1"/>
        <v>276</v>
      </c>
    </row>
    <row r="27" spans="1:7" ht="60" x14ac:dyDescent="0.25">
      <c r="A27" s="110" t="s">
        <v>148</v>
      </c>
      <c r="B27" s="110" t="s">
        <v>112</v>
      </c>
      <c r="C27" s="125" t="s">
        <v>149</v>
      </c>
      <c r="D27" s="128" t="s">
        <v>150</v>
      </c>
      <c r="E27" s="126">
        <v>41208</v>
      </c>
      <c r="F27" s="126">
        <v>41348</v>
      </c>
      <c r="G27" s="127">
        <f t="shared" si="1"/>
        <v>139</v>
      </c>
    </row>
    <row r="28" spans="1:7" ht="30" x14ac:dyDescent="0.25">
      <c r="A28" s="110" t="s">
        <v>153</v>
      </c>
      <c r="B28" s="110" t="s">
        <v>142</v>
      </c>
      <c r="C28" s="125" t="s">
        <v>151</v>
      </c>
      <c r="D28" s="128" t="s">
        <v>152</v>
      </c>
      <c r="E28" s="126">
        <v>40927</v>
      </c>
      <c r="F28" s="126">
        <v>41012</v>
      </c>
      <c r="G28" s="127">
        <f t="shared" si="1"/>
        <v>84</v>
      </c>
    </row>
    <row r="29" spans="1:7" ht="60" x14ac:dyDescent="0.25">
      <c r="A29" s="129" t="s">
        <v>154</v>
      </c>
      <c r="B29" s="110" t="s">
        <v>142</v>
      </c>
      <c r="C29" s="125" t="s">
        <v>143</v>
      </c>
      <c r="D29" s="128" t="s">
        <v>155</v>
      </c>
      <c r="E29" s="126">
        <v>41885</v>
      </c>
      <c r="F29" s="126">
        <v>41996</v>
      </c>
      <c r="G29" s="127">
        <f t="shared" si="1"/>
        <v>110</v>
      </c>
    </row>
    <row r="30" spans="1:7" ht="60" x14ac:dyDescent="0.25">
      <c r="A30" s="110" t="s">
        <v>156</v>
      </c>
      <c r="B30" s="110" t="s">
        <v>142</v>
      </c>
      <c r="C30" s="128" t="s">
        <v>157</v>
      </c>
      <c r="D30" s="130" t="s">
        <v>158</v>
      </c>
      <c r="E30" s="126">
        <v>40945</v>
      </c>
      <c r="F30" s="126">
        <v>41093</v>
      </c>
      <c r="G30" s="127">
        <f t="shared" si="1"/>
        <v>147</v>
      </c>
    </row>
    <row r="31" spans="1:7" ht="30" x14ac:dyDescent="0.25">
      <c r="A31" s="110" t="s">
        <v>159</v>
      </c>
      <c r="B31" s="110" t="s">
        <v>142</v>
      </c>
      <c r="C31" s="125" t="s">
        <v>160</v>
      </c>
      <c r="D31" s="128" t="s">
        <v>161</v>
      </c>
      <c r="E31" s="126">
        <v>41411</v>
      </c>
      <c r="F31" s="126">
        <v>41666</v>
      </c>
      <c r="G31" s="127">
        <f t="shared" si="1"/>
        <v>250</v>
      </c>
    </row>
    <row r="32" spans="1:7" ht="45" x14ac:dyDescent="0.25">
      <c r="A32" s="110" t="s">
        <v>162</v>
      </c>
      <c r="B32" s="110" t="s">
        <v>142</v>
      </c>
      <c r="C32" s="125" t="s">
        <v>163</v>
      </c>
      <c r="D32" s="128" t="s">
        <v>164</v>
      </c>
      <c r="E32" s="126">
        <v>41905</v>
      </c>
      <c r="F32" s="126">
        <v>41999</v>
      </c>
      <c r="G32" s="127">
        <f t="shared" si="1"/>
        <v>93</v>
      </c>
    </row>
    <row r="33" spans="1:8" ht="30" x14ac:dyDescent="0.25">
      <c r="A33" s="110" t="s">
        <v>106</v>
      </c>
      <c r="B33" s="110" t="s">
        <v>112</v>
      </c>
      <c r="C33" s="99" t="s">
        <v>107</v>
      </c>
      <c r="D33" s="101" t="s">
        <v>108</v>
      </c>
      <c r="E33" s="100">
        <v>42229</v>
      </c>
      <c r="F33" s="100">
        <v>42354</v>
      </c>
      <c r="G33" s="111">
        <f t="shared" si="1"/>
        <v>123</v>
      </c>
    </row>
    <row r="34" spans="1:8" hidden="1" x14ac:dyDescent="0.25">
      <c r="A34" s="133" t="s">
        <v>183</v>
      </c>
      <c r="B34" s="134"/>
      <c r="C34" s="134"/>
      <c r="D34" s="134"/>
      <c r="E34" s="134"/>
      <c r="F34" s="135"/>
      <c r="G34" s="111">
        <f>AVERAGE(G14:G33)</f>
        <v>174.95</v>
      </c>
    </row>
    <row r="35" spans="1:8" x14ac:dyDescent="0.25">
      <c r="A35" s="99"/>
      <c r="B35" s="99"/>
      <c r="C35" s="99"/>
      <c r="D35" s="99"/>
      <c r="E35" s="99"/>
      <c r="F35" s="99"/>
      <c r="G35" s="99"/>
      <c r="H35" s="111"/>
    </row>
    <row r="36" spans="1:8" x14ac:dyDescent="0.25">
      <c r="A36" s="99"/>
      <c r="B36" s="99"/>
      <c r="C36" s="99"/>
      <c r="D36" s="99"/>
      <c r="E36" s="99"/>
      <c r="F36" s="99"/>
      <c r="G36" s="99"/>
    </row>
    <row r="37" spans="1:8" x14ac:dyDescent="0.25">
      <c r="A37" s="99"/>
      <c r="B37" s="99"/>
      <c r="C37" s="99"/>
      <c r="D37" s="99"/>
      <c r="E37" s="99"/>
      <c r="F37" s="99"/>
      <c r="G37" s="99"/>
    </row>
    <row r="38" spans="1:8" x14ac:dyDescent="0.25">
      <c r="A38" s="99"/>
      <c r="B38" s="99"/>
      <c r="C38" s="99"/>
      <c r="D38" s="99"/>
      <c r="E38" s="99"/>
      <c r="F38" s="99"/>
      <c r="G38" s="99"/>
    </row>
    <row r="39" spans="1:8" x14ac:dyDescent="0.25">
      <c r="A39" s="99"/>
      <c r="B39" s="99"/>
      <c r="C39" s="99"/>
      <c r="D39" s="99"/>
      <c r="E39" s="99"/>
      <c r="F39" s="99"/>
      <c r="G39" s="99"/>
    </row>
    <row r="40" spans="1:8" x14ac:dyDescent="0.25">
      <c r="A40" s="99"/>
      <c r="B40" s="99"/>
      <c r="C40" s="99"/>
      <c r="D40" s="99"/>
      <c r="E40" s="99"/>
      <c r="F40" s="99"/>
      <c r="G40" s="99"/>
    </row>
    <row r="41" spans="1:8" x14ac:dyDescent="0.25">
      <c r="A41" s="99"/>
      <c r="B41" s="99"/>
      <c r="C41" s="99"/>
      <c r="D41" s="99"/>
      <c r="E41" s="99"/>
      <c r="F41" s="99"/>
      <c r="G41" s="99"/>
    </row>
    <row r="42" spans="1:8" x14ac:dyDescent="0.25">
      <c r="A42" s="99"/>
      <c r="B42" s="99"/>
      <c r="C42" s="99"/>
      <c r="D42" s="99"/>
      <c r="E42" s="99"/>
      <c r="F42" s="99"/>
      <c r="G42" s="99"/>
    </row>
    <row r="43" spans="1:8" x14ac:dyDescent="0.25">
      <c r="A43" s="99"/>
      <c r="B43" s="99"/>
      <c r="C43" s="99"/>
      <c r="D43" s="99"/>
      <c r="E43" s="99"/>
      <c r="F43" s="99"/>
      <c r="G43" s="99"/>
    </row>
    <row r="44" spans="1:8" x14ac:dyDescent="0.25">
      <c r="A44" s="99"/>
      <c r="B44" s="99"/>
      <c r="C44" s="99"/>
      <c r="D44" s="99"/>
      <c r="E44" s="99"/>
      <c r="F44" s="99"/>
      <c r="G44" s="99"/>
    </row>
    <row r="45" spans="1:8" x14ac:dyDescent="0.25">
      <c r="A45" s="99"/>
      <c r="B45" s="99"/>
      <c r="C45" s="99"/>
      <c r="D45" s="99"/>
      <c r="E45" s="99"/>
      <c r="F45" s="99"/>
      <c r="G45" s="99"/>
    </row>
    <row r="46" spans="1:8" x14ac:dyDescent="0.25">
      <c r="A46" s="99"/>
      <c r="B46" s="99"/>
      <c r="C46" s="99"/>
      <c r="D46" s="99"/>
      <c r="E46" s="99"/>
      <c r="F46" s="99"/>
      <c r="G46" s="99"/>
    </row>
    <row r="47" spans="1:8" x14ac:dyDescent="0.25">
      <c r="A47" s="99"/>
      <c r="B47" s="99"/>
      <c r="C47" s="99"/>
      <c r="D47" s="99"/>
      <c r="E47" s="99"/>
      <c r="F47" s="99"/>
      <c r="G47" s="99"/>
    </row>
    <row r="48" spans="1:8" x14ac:dyDescent="0.25">
      <c r="A48" s="99"/>
      <c r="B48" s="99"/>
      <c r="C48" s="99"/>
      <c r="D48" s="99"/>
      <c r="E48" s="99"/>
      <c r="F48" s="99"/>
      <c r="G48" s="99"/>
    </row>
    <row r="49" spans="1:13" x14ac:dyDescent="0.25">
      <c r="A49" s="99"/>
      <c r="B49" s="99"/>
      <c r="C49" s="99"/>
      <c r="D49" s="99"/>
      <c r="E49" s="99"/>
      <c r="F49" s="99"/>
      <c r="G49" s="99"/>
    </row>
    <row r="50" spans="1:13" x14ac:dyDescent="0.25">
      <c r="A50" s="99"/>
      <c r="B50" s="99"/>
      <c r="C50" s="99"/>
      <c r="D50" s="99"/>
      <c r="E50" s="99"/>
      <c r="F50" s="99"/>
      <c r="G50" s="99"/>
    </row>
    <row r="58" spans="1:13" x14ac:dyDescent="0.25">
      <c r="K58" s="102" t="s">
        <v>16</v>
      </c>
      <c r="L58" s="102">
        <v>1</v>
      </c>
      <c r="M58" s="102">
        <f>AVERAGEIF(K58:K62,K58,L58:L62)</f>
        <v>1</v>
      </c>
    </row>
    <row r="59" spans="1:13" x14ac:dyDescent="0.25">
      <c r="K59" s="102" t="s">
        <v>17</v>
      </c>
      <c r="L59" s="102">
        <v>2</v>
      </c>
    </row>
    <row r="60" spans="1:13" x14ac:dyDescent="0.25">
      <c r="K60" s="102" t="s">
        <v>16</v>
      </c>
      <c r="L60" s="102">
        <v>1</v>
      </c>
    </row>
    <row r="61" spans="1:13" x14ac:dyDescent="0.25">
      <c r="K61" s="102" t="s">
        <v>17</v>
      </c>
      <c r="L61" s="102">
        <v>2</v>
      </c>
    </row>
    <row r="62" spans="1:13" x14ac:dyDescent="0.25">
      <c r="K62" s="102" t="s">
        <v>18</v>
      </c>
      <c r="L62" s="10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opLeftCell="B2" zoomScale="85" zoomScaleNormal="85" workbookViewId="0">
      <selection activeCell="D4" sqref="D4"/>
    </sheetView>
  </sheetViews>
  <sheetFormatPr defaultRowHeight="15" x14ac:dyDescent="0.25"/>
  <cols>
    <col min="1" max="1" width="43.28515625" customWidth="1"/>
    <col min="2" max="2" width="46.42578125" customWidth="1"/>
    <col min="3" max="3" width="13.140625" customWidth="1"/>
    <col min="4" max="4" width="37.28515625" customWidth="1"/>
  </cols>
  <sheetData>
    <row r="2" spans="1:5" ht="60" x14ac:dyDescent="0.25">
      <c r="A2" s="5" t="s">
        <v>8</v>
      </c>
      <c r="B2" s="6" t="s">
        <v>14</v>
      </c>
      <c r="C2" s="65"/>
      <c r="D2" s="6" t="s">
        <v>185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186</v>
      </c>
      <c r="E3" s="1">
        <v>165</v>
      </c>
    </row>
    <row r="4" spans="1:5" x14ac:dyDescent="0.25">
      <c r="A4" s="1" t="s">
        <v>112</v>
      </c>
      <c r="B4" s="1">
        <f>AVERAGEIF('Dados Historicos x Categoria'!$B$4:$B$33,A4,'Dados Historicos x Categoria'!$G$4:$G$33)</f>
        <v>242</v>
      </c>
      <c r="D4" s="1" t="s">
        <v>188</v>
      </c>
      <c r="E4" s="1">
        <v>175</v>
      </c>
    </row>
    <row r="5" spans="1:5" x14ac:dyDescent="0.25">
      <c r="A5" s="1" t="s">
        <v>128</v>
      </c>
      <c r="B5" s="1">
        <f>AVERAGEIF('Dados Historicos x Categoria'!$B$4:$B$33,A5,'Dados Historicos x Categoria'!$G$4:$G$33)</f>
        <v>103.6</v>
      </c>
      <c r="D5" s="1" t="s">
        <v>187</v>
      </c>
      <c r="E5" s="1">
        <v>169</v>
      </c>
    </row>
    <row r="6" spans="1:5" x14ac:dyDescent="0.25">
      <c r="A6" s="1" t="s">
        <v>142</v>
      </c>
      <c r="B6" s="79">
        <f>AVERAGEIF('Dados Historicos x Categoria'!$B$4:$B$33,A6,'Dados Historicos x Categoria'!$G$4:$G$33)</f>
        <v>148.57142857142858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6" t="s">
        <v>109</v>
      </c>
      <c r="D17" s="137"/>
      <c r="E17" s="137"/>
      <c r="F17" s="137"/>
      <c r="G17" s="137"/>
    </row>
    <row r="18" spans="3:7" x14ac:dyDescent="0.25">
      <c r="C18" s="138"/>
      <c r="D18" s="138"/>
      <c r="E18" s="138"/>
      <c r="F18" s="138"/>
      <c r="G18" s="138"/>
    </row>
    <row r="19" spans="3:7" x14ac:dyDescent="0.25">
      <c r="C19" s="138"/>
      <c r="D19" s="138"/>
      <c r="E19" s="138"/>
      <c r="F19" s="138"/>
      <c r="G19" s="138"/>
    </row>
    <row r="20" spans="3:7" x14ac:dyDescent="0.25">
      <c r="C20" s="138"/>
      <c r="D20" s="138"/>
      <c r="E20" s="138"/>
      <c r="F20" s="138"/>
      <c r="G20" s="138"/>
    </row>
    <row r="21" spans="3:7" x14ac:dyDescent="0.25">
      <c r="C21" s="138"/>
      <c r="D21" s="138"/>
      <c r="E21" s="138"/>
      <c r="F21" s="138"/>
      <c r="G21" s="138"/>
    </row>
    <row r="22" spans="3:7" x14ac:dyDescent="0.25">
      <c r="C22" s="138"/>
      <c r="D22" s="138"/>
      <c r="E22" s="138"/>
      <c r="F22" s="138"/>
      <c r="G22" s="138"/>
    </row>
    <row r="23" spans="3:7" x14ac:dyDescent="0.25">
      <c r="C23" s="138"/>
      <c r="D23" s="138"/>
      <c r="E23" s="138"/>
      <c r="F23" s="138"/>
      <c r="G23" s="138"/>
    </row>
    <row r="24" spans="3:7" x14ac:dyDescent="0.25">
      <c r="C24" s="138"/>
      <c r="D24" s="138"/>
      <c r="E24" s="138"/>
      <c r="F24" s="138"/>
      <c r="G24" s="138"/>
    </row>
    <row r="25" spans="3:7" x14ac:dyDescent="0.25">
      <c r="C25" s="138"/>
      <c r="D25" s="138"/>
      <c r="E25" s="138"/>
      <c r="F25" s="138"/>
      <c r="G25" s="138"/>
    </row>
    <row r="26" spans="3:7" x14ac:dyDescent="0.25">
      <c r="C26" s="138"/>
      <c r="D26" s="138"/>
      <c r="E26" s="138"/>
      <c r="F26" s="138"/>
      <c r="G26" s="138"/>
    </row>
    <row r="27" spans="3:7" x14ac:dyDescent="0.25">
      <c r="C27" s="138"/>
      <c r="D27" s="138"/>
      <c r="E27" s="138"/>
      <c r="F27" s="138"/>
      <c r="G27" s="138"/>
    </row>
    <row r="28" spans="3:7" x14ac:dyDescent="0.25">
      <c r="C28" s="138"/>
      <c r="D28" s="138"/>
      <c r="E28" s="138"/>
      <c r="F28" s="138"/>
      <c r="G28" s="138"/>
    </row>
    <row r="29" spans="3:7" x14ac:dyDescent="0.25">
      <c r="C29" s="138"/>
      <c r="D29" s="138"/>
      <c r="E29" s="138"/>
      <c r="F29" s="138"/>
      <c r="G29" s="138"/>
    </row>
    <row r="30" spans="3:7" x14ac:dyDescent="0.25">
      <c r="C30" s="138"/>
      <c r="D30" s="138"/>
      <c r="E30" s="138"/>
      <c r="F30" s="138"/>
      <c r="G30" s="138"/>
    </row>
    <row r="47" spans="1:4" x14ac:dyDescent="0.25">
      <c r="A47" s="83" t="s">
        <v>0</v>
      </c>
      <c r="B47" s="84" t="s">
        <v>2</v>
      </c>
      <c r="C47" s="84" t="s">
        <v>3</v>
      </c>
      <c r="D47" s="85" t="s">
        <v>4</v>
      </c>
    </row>
    <row r="48" spans="1:4" x14ac:dyDescent="0.25">
      <c r="A48" s="80" t="s">
        <v>78</v>
      </c>
      <c r="B48" s="81">
        <v>42311</v>
      </c>
      <c r="C48" s="81">
        <v>42446</v>
      </c>
      <c r="D48" s="82">
        <v>134</v>
      </c>
    </row>
    <row r="49" spans="1:4" x14ac:dyDescent="0.25">
      <c r="A49" s="80" t="s">
        <v>129</v>
      </c>
      <c r="B49" s="81">
        <v>42118</v>
      </c>
      <c r="C49" s="81">
        <v>42221</v>
      </c>
      <c r="D49" s="82">
        <v>101</v>
      </c>
    </row>
    <row r="50" spans="1:4" x14ac:dyDescent="0.25">
      <c r="A50" s="80" t="s">
        <v>129</v>
      </c>
      <c r="B50" s="81">
        <v>42263</v>
      </c>
      <c r="C50" s="81">
        <v>42342</v>
      </c>
      <c r="D50" s="82">
        <v>78</v>
      </c>
    </row>
    <row r="51" spans="1:4" x14ac:dyDescent="0.25">
      <c r="A51" s="80" t="s">
        <v>129</v>
      </c>
      <c r="B51" s="81">
        <v>42633</v>
      </c>
      <c r="C51" s="81">
        <v>42695</v>
      </c>
      <c r="D51" s="82">
        <v>61</v>
      </c>
    </row>
    <row r="52" spans="1:4" x14ac:dyDescent="0.25">
      <c r="A52" s="80" t="s">
        <v>129</v>
      </c>
      <c r="B52" s="81">
        <v>42422</v>
      </c>
      <c r="C52" s="81">
        <v>42643</v>
      </c>
      <c r="D52" s="82">
        <v>218</v>
      </c>
    </row>
    <row r="53" spans="1:4" x14ac:dyDescent="0.25">
      <c r="A53" s="80" t="s">
        <v>129</v>
      </c>
      <c r="B53" s="81">
        <v>41955</v>
      </c>
      <c r="C53" s="81">
        <v>42179</v>
      </c>
      <c r="D53" s="82">
        <v>222</v>
      </c>
    </row>
    <row r="54" spans="1:4" x14ac:dyDescent="0.25">
      <c r="A54" s="80" t="s">
        <v>129</v>
      </c>
      <c r="B54" s="81">
        <v>41738</v>
      </c>
      <c r="C54" s="81">
        <v>41850</v>
      </c>
      <c r="D54" s="82">
        <v>111</v>
      </c>
    </row>
    <row r="55" spans="1:4" x14ac:dyDescent="0.25">
      <c r="A55" s="80" t="s">
        <v>77</v>
      </c>
      <c r="B55" s="81">
        <v>41337</v>
      </c>
      <c r="C55" s="81">
        <v>41430</v>
      </c>
      <c r="D55" s="82">
        <v>91</v>
      </c>
    </row>
    <row r="56" spans="1:4" x14ac:dyDescent="0.25">
      <c r="A56" s="80" t="s">
        <v>84</v>
      </c>
      <c r="B56" s="81">
        <v>42209</v>
      </c>
      <c r="C56" s="81">
        <v>42683</v>
      </c>
      <c r="D56" s="82">
        <v>465</v>
      </c>
    </row>
    <row r="57" spans="1:4" x14ac:dyDescent="0.25">
      <c r="A57" s="80" t="s">
        <v>86</v>
      </c>
      <c r="B57" s="81">
        <v>42020</v>
      </c>
      <c r="C57" s="81">
        <v>42671</v>
      </c>
      <c r="D57" s="82">
        <v>642</v>
      </c>
    </row>
    <row r="58" spans="1:4" x14ac:dyDescent="0.25">
      <c r="A58" s="80" t="s">
        <v>86</v>
      </c>
      <c r="B58" s="81">
        <v>42439</v>
      </c>
      <c r="C58" s="81">
        <v>42668</v>
      </c>
      <c r="D58" s="82">
        <v>225</v>
      </c>
    </row>
    <row r="59" spans="1:4" x14ac:dyDescent="0.25">
      <c r="A59" s="80" t="s">
        <v>91</v>
      </c>
      <c r="B59" s="81">
        <v>42521</v>
      </c>
      <c r="C59" s="81">
        <v>42661</v>
      </c>
      <c r="D59" s="82">
        <v>138</v>
      </c>
    </row>
    <row r="60" spans="1:4" x14ac:dyDescent="0.25">
      <c r="A60" s="80" t="s">
        <v>84</v>
      </c>
      <c r="B60" s="81">
        <v>41242</v>
      </c>
      <c r="C60" s="81">
        <v>41472</v>
      </c>
      <c r="D60" s="82">
        <v>228</v>
      </c>
    </row>
    <row r="61" spans="1:4" x14ac:dyDescent="0.25">
      <c r="A61" s="80" t="s">
        <v>84</v>
      </c>
      <c r="B61" s="81">
        <v>41698</v>
      </c>
      <c r="C61" s="81">
        <v>41932</v>
      </c>
      <c r="D61" s="82">
        <v>230</v>
      </c>
    </row>
    <row r="62" spans="1:4" x14ac:dyDescent="0.25">
      <c r="A62" s="80" t="s">
        <v>98</v>
      </c>
      <c r="B62" s="81">
        <v>42277</v>
      </c>
      <c r="C62" s="81">
        <v>42681</v>
      </c>
      <c r="D62" s="82">
        <v>397</v>
      </c>
    </row>
    <row r="63" spans="1:4" x14ac:dyDescent="0.25">
      <c r="A63" s="80" t="s">
        <v>77</v>
      </c>
      <c r="B63" s="81">
        <v>42136</v>
      </c>
      <c r="C63" s="81">
        <v>42171</v>
      </c>
      <c r="D63" s="82">
        <v>34</v>
      </c>
    </row>
    <row r="64" spans="1:4" x14ac:dyDescent="0.25">
      <c r="A64" s="80" t="s">
        <v>77</v>
      </c>
      <c r="B64" s="81">
        <v>41541</v>
      </c>
      <c r="C64" s="81">
        <v>41634</v>
      </c>
      <c r="D64" s="82">
        <v>92</v>
      </c>
    </row>
    <row r="65" spans="1:4" x14ac:dyDescent="0.25">
      <c r="A65" s="80" t="s">
        <v>77</v>
      </c>
      <c r="B65" s="81">
        <v>41575</v>
      </c>
      <c r="C65" s="81">
        <v>41638</v>
      </c>
      <c r="D65" s="82">
        <v>62</v>
      </c>
    </row>
    <row r="66" spans="1:4" x14ac:dyDescent="0.25">
      <c r="A66" s="80" t="s">
        <v>77</v>
      </c>
      <c r="B66" s="81">
        <v>42580</v>
      </c>
      <c r="C66" s="81">
        <v>42641</v>
      </c>
      <c r="D66" s="82">
        <v>59</v>
      </c>
    </row>
    <row r="67" spans="1:4" x14ac:dyDescent="0.25">
      <c r="A67" s="80" t="s">
        <v>140</v>
      </c>
      <c r="B67" s="81">
        <v>42612</v>
      </c>
      <c r="C67" s="81">
        <v>42704</v>
      </c>
      <c r="D67" s="82">
        <v>90</v>
      </c>
    </row>
    <row r="68" spans="1:4" x14ac:dyDescent="0.25">
      <c r="A68" s="80" t="s">
        <v>143</v>
      </c>
      <c r="B68" s="81">
        <v>42068</v>
      </c>
      <c r="C68" s="81">
        <v>42149</v>
      </c>
      <c r="D68" s="82">
        <v>80</v>
      </c>
    </row>
    <row r="69" spans="1:4" x14ac:dyDescent="0.25">
      <c r="A69" s="80" t="s">
        <v>146</v>
      </c>
      <c r="B69" s="81">
        <v>42410</v>
      </c>
      <c r="C69" s="81">
        <v>42690</v>
      </c>
      <c r="D69" s="82">
        <v>276</v>
      </c>
    </row>
    <row r="70" spans="1:4" x14ac:dyDescent="0.25">
      <c r="A70" s="80" t="s">
        <v>149</v>
      </c>
      <c r="B70" s="81">
        <v>41208</v>
      </c>
      <c r="C70" s="81">
        <v>41348</v>
      </c>
      <c r="D70" s="82">
        <v>139</v>
      </c>
    </row>
    <row r="71" spans="1:4" x14ac:dyDescent="0.25">
      <c r="A71" s="80" t="s">
        <v>151</v>
      </c>
      <c r="B71" s="81">
        <v>40927</v>
      </c>
      <c r="C71" s="81">
        <v>41012</v>
      </c>
      <c r="D71" s="82">
        <v>84</v>
      </c>
    </row>
    <row r="72" spans="1:4" x14ac:dyDescent="0.25">
      <c r="A72" s="80" t="s">
        <v>143</v>
      </c>
      <c r="B72" s="81">
        <v>41885</v>
      </c>
      <c r="C72" s="81">
        <v>41996</v>
      </c>
      <c r="D72" s="82">
        <v>110</v>
      </c>
    </row>
    <row r="73" spans="1:4" x14ac:dyDescent="0.25">
      <c r="A73" s="80" t="s">
        <v>165</v>
      </c>
      <c r="B73" s="81">
        <v>40945</v>
      </c>
      <c r="C73" s="81">
        <v>41093</v>
      </c>
      <c r="D73" s="82">
        <v>147</v>
      </c>
    </row>
    <row r="74" spans="1:4" x14ac:dyDescent="0.25">
      <c r="A74" s="80" t="s">
        <v>160</v>
      </c>
      <c r="B74" s="81">
        <v>41411</v>
      </c>
      <c r="C74" s="81">
        <v>41666</v>
      </c>
      <c r="D74" s="82">
        <v>250</v>
      </c>
    </row>
    <row r="75" spans="1:4" x14ac:dyDescent="0.25">
      <c r="A75" s="80" t="s">
        <v>163</v>
      </c>
      <c r="B75" s="81">
        <v>41905</v>
      </c>
      <c r="C75" s="81">
        <v>41999</v>
      </c>
      <c r="D75" s="82">
        <v>93</v>
      </c>
    </row>
    <row r="76" spans="1:4" x14ac:dyDescent="0.25">
      <c r="A76" s="80" t="s">
        <v>107</v>
      </c>
      <c r="B76" s="81">
        <v>42229</v>
      </c>
      <c r="C76" s="81">
        <v>42354</v>
      </c>
      <c r="D76" s="82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zoomScale="85" zoomScaleNormal="85" workbookViewId="0">
      <selection activeCell="G29" sqref="G29"/>
    </sheetView>
  </sheetViews>
  <sheetFormatPr defaultRowHeight="15" x14ac:dyDescent="0.25"/>
  <cols>
    <col min="1" max="1" width="9.140625" style="47"/>
    <col min="2" max="2" width="15.5703125" style="47" customWidth="1"/>
    <col min="3" max="3" width="17.85546875" style="47" customWidth="1"/>
    <col min="4" max="4" width="25.85546875" style="47" customWidth="1"/>
    <col min="5" max="5" width="9.140625" style="47"/>
    <col min="6" max="6" width="29.42578125" style="47" customWidth="1"/>
    <col min="7" max="7" width="31.7109375" style="47" customWidth="1"/>
    <col min="8" max="8" width="14.7109375" style="47" customWidth="1"/>
    <col min="9" max="9" width="12" style="47" customWidth="1"/>
    <col min="10" max="10" width="27.4257812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39">
        <v>1</v>
      </c>
      <c r="B2" s="141" t="s">
        <v>29</v>
      </c>
      <c r="C2" s="141" t="s">
        <v>30</v>
      </c>
      <c r="D2" s="141" t="s">
        <v>31</v>
      </c>
      <c r="E2" s="141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45" x14ac:dyDescent="0.25">
      <c r="A3" s="140"/>
      <c r="B3" s="141"/>
      <c r="C3" s="141"/>
      <c r="D3" s="141"/>
      <c r="E3" s="141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1">
        <v>2</v>
      </c>
      <c r="B4" s="148">
        <v>43042</v>
      </c>
      <c r="C4" s="141" t="s">
        <v>56</v>
      </c>
      <c r="D4" s="141" t="s">
        <v>53</v>
      </c>
      <c r="E4" s="139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45" x14ac:dyDescent="0.25">
      <c r="A5" s="139"/>
      <c r="B5" s="139"/>
      <c r="C5" s="139"/>
      <c r="D5" s="139"/>
      <c r="E5" s="140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60" x14ac:dyDescent="0.25">
      <c r="A6" s="141">
        <v>3</v>
      </c>
      <c r="B6" s="147">
        <v>42683</v>
      </c>
      <c r="C6" s="139" t="s">
        <v>64</v>
      </c>
      <c r="D6" s="139" t="s">
        <v>65</v>
      </c>
      <c r="E6" s="139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1"/>
      <c r="B7" s="140"/>
      <c r="C7" s="140"/>
      <c r="D7" s="140"/>
      <c r="E7" s="140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90" x14ac:dyDescent="0.25">
      <c r="A8" s="141"/>
      <c r="B8" s="140"/>
      <c r="C8" s="140"/>
      <c r="D8" s="140"/>
      <c r="E8" s="140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90" x14ac:dyDescent="0.25">
      <c r="A9" s="141"/>
      <c r="B9" s="140"/>
      <c r="C9" s="140"/>
      <c r="D9" s="140"/>
      <c r="E9" s="140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1"/>
      <c r="B10" s="146"/>
      <c r="C10" s="146"/>
      <c r="D10" s="146"/>
      <c r="E10" s="146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111</v>
      </c>
    </row>
    <row r="11" spans="1:10" ht="75" x14ac:dyDescent="0.25">
      <c r="A11" s="141">
        <v>4</v>
      </c>
      <c r="B11" s="141" t="s">
        <v>48</v>
      </c>
      <c r="C11" s="141" t="s">
        <v>115</v>
      </c>
      <c r="D11" s="141" t="s">
        <v>116</v>
      </c>
      <c r="E11" s="141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45" x14ac:dyDescent="0.25">
      <c r="A12" s="141"/>
      <c r="B12" s="141"/>
      <c r="C12" s="141"/>
      <c r="D12" s="141"/>
      <c r="E12" s="141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90" x14ac:dyDescent="0.25">
      <c r="A13" s="139"/>
      <c r="B13" s="139"/>
      <c r="C13" s="139"/>
      <c r="D13" s="139"/>
      <c r="E13" s="139"/>
      <c r="F13" s="70" t="s">
        <v>72</v>
      </c>
      <c r="G13" s="66" t="s">
        <v>61</v>
      </c>
      <c r="H13" s="68">
        <v>42690</v>
      </c>
      <c r="I13" s="73" t="s">
        <v>51</v>
      </c>
      <c r="J13" s="66"/>
    </row>
    <row r="14" spans="1:10" ht="60" customHeight="1" x14ac:dyDescent="0.25">
      <c r="A14" s="139">
        <v>5</v>
      </c>
      <c r="B14" s="147">
        <v>42705</v>
      </c>
      <c r="C14" s="139"/>
      <c r="D14" s="139" t="s">
        <v>116</v>
      </c>
      <c r="E14" s="139">
        <v>2</v>
      </c>
      <c r="F14" s="71" t="s">
        <v>119</v>
      </c>
      <c r="G14" s="71" t="s">
        <v>120</v>
      </c>
      <c r="H14" s="72">
        <v>42705</v>
      </c>
      <c r="I14" s="74" t="s">
        <v>51</v>
      </c>
      <c r="J14" s="67"/>
    </row>
    <row r="15" spans="1:10" ht="63" x14ac:dyDescent="0.25">
      <c r="A15" s="140"/>
      <c r="B15" s="149"/>
      <c r="C15" s="140"/>
      <c r="D15" s="140"/>
      <c r="E15" s="140"/>
      <c r="F15" s="71" t="s">
        <v>121</v>
      </c>
      <c r="G15" s="71" t="s">
        <v>122</v>
      </c>
      <c r="H15" s="72">
        <v>42705</v>
      </c>
      <c r="I15" s="75" t="s">
        <v>110</v>
      </c>
      <c r="J15" s="67"/>
    </row>
    <row r="16" spans="1:10" ht="31.5" x14ac:dyDescent="0.25">
      <c r="A16" s="140"/>
      <c r="B16" s="149"/>
      <c r="C16" s="140"/>
      <c r="D16" s="146"/>
      <c r="E16" s="140"/>
      <c r="F16" s="71" t="s">
        <v>123</v>
      </c>
      <c r="G16" s="71" t="s">
        <v>49</v>
      </c>
      <c r="H16" s="72">
        <v>42705</v>
      </c>
      <c r="I16" s="74" t="s">
        <v>51</v>
      </c>
      <c r="J16" s="67"/>
    </row>
    <row r="17" spans="1:10" ht="31.5" x14ac:dyDescent="0.25">
      <c r="A17" s="140"/>
      <c r="B17" s="149"/>
      <c r="C17" s="140"/>
      <c r="D17" s="67" t="s">
        <v>117</v>
      </c>
      <c r="E17" s="140"/>
      <c r="F17" s="71" t="s">
        <v>124</v>
      </c>
      <c r="G17" s="71" t="s">
        <v>125</v>
      </c>
      <c r="H17" s="72">
        <v>42705</v>
      </c>
      <c r="I17" s="74" t="s">
        <v>51</v>
      </c>
      <c r="J17" s="67"/>
    </row>
    <row r="18" spans="1:10" ht="47.25" x14ac:dyDescent="0.25">
      <c r="A18" s="140"/>
      <c r="B18" s="149"/>
      <c r="C18" s="140"/>
      <c r="D18" s="139" t="s">
        <v>118</v>
      </c>
      <c r="E18" s="140"/>
      <c r="F18" s="71" t="s">
        <v>126</v>
      </c>
      <c r="G18" s="71" t="s">
        <v>49</v>
      </c>
      <c r="H18" s="72">
        <v>42705</v>
      </c>
      <c r="I18" s="76" t="s">
        <v>57</v>
      </c>
      <c r="J18" s="67"/>
    </row>
    <row r="19" spans="1:10" x14ac:dyDescent="0.25">
      <c r="A19" s="146"/>
      <c r="B19" s="150"/>
      <c r="C19" s="146"/>
      <c r="D19" s="146"/>
      <c r="E19" s="146"/>
    </row>
    <row r="20" spans="1:10" ht="30" x14ac:dyDescent="0.25">
      <c r="A20" s="47">
        <v>6</v>
      </c>
      <c r="B20" s="142">
        <v>42773</v>
      </c>
      <c r="D20" s="144" t="s">
        <v>180</v>
      </c>
      <c r="F20" s="47" t="s">
        <v>175</v>
      </c>
      <c r="I20" s="47" t="s">
        <v>57</v>
      </c>
    </row>
    <row r="21" spans="1:10" ht="30" x14ac:dyDescent="0.25">
      <c r="B21" s="143"/>
      <c r="D21" s="145"/>
      <c r="F21" s="47" t="s">
        <v>176</v>
      </c>
      <c r="G21" s="47" t="s">
        <v>177</v>
      </c>
      <c r="I21" s="47" t="s">
        <v>57</v>
      </c>
    </row>
    <row r="22" spans="1:10" ht="30" x14ac:dyDescent="0.25">
      <c r="B22" s="143"/>
      <c r="D22" s="145"/>
      <c r="F22" s="47" t="s">
        <v>178</v>
      </c>
      <c r="G22" s="47" t="s">
        <v>179</v>
      </c>
      <c r="I22" s="47" t="s">
        <v>51</v>
      </c>
    </row>
    <row r="23" spans="1:10" ht="60" x14ac:dyDescent="0.25">
      <c r="B23" s="143"/>
      <c r="D23" s="145"/>
      <c r="F23" s="47" t="s">
        <v>181</v>
      </c>
      <c r="G23" s="47" t="s">
        <v>182</v>
      </c>
    </row>
    <row r="25" spans="1:10" x14ac:dyDescent="0.25">
      <c r="F25" s="131" t="s">
        <v>191</v>
      </c>
    </row>
    <row r="26" spans="1:10" x14ac:dyDescent="0.25">
      <c r="F26" s="131" t="s">
        <v>190</v>
      </c>
    </row>
    <row r="27" spans="1:10" x14ac:dyDescent="0.25">
      <c r="F27" s="131" t="s">
        <v>189</v>
      </c>
    </row>
    <row r="28" spans="1:10" x14ac:dyDescent="0.25">
      <c r="F28"/>
    </row>
  </sheetData>
  <mergeCells count="28">
    <mergeCell ref="E14:E19"/>
    <mergeCell ref="D14:D16"/>
    <mergeCell ref="D18:D19"/>
    <mergeCell ref="B14:B19"/>
    <mergeCell ref="C14:C19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A2:A3"/>
    <mergeCell ref="D11:D13"/>
    <mergeCell ref="E11:E1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60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114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60" x14ac:dyDescent="0.25">
      <c r="A7" s="61" t="s">
        <v>85</v>
      </c>
      <c r="B7" s="61" t="s">
        <v>112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8515625" bestFit="1" customWidth="1"/>
  </cols>
  <sheetData>
    <row r="1" spans="1:21" x14ac:dyDescent="0.25">
      <c r="A1" s="151" t="s">
        <v>19</v>
      </c>
      <c r="B1" s="153" t="s">
        <v>32</v>
      </c>
      <c r="C1" s="155" t="s">
        <v>33</v>
      </c>
      <c r="D1" s="156"/>
      <c r="E1" s="156" t="s">
        <v>34</v>
      </c>
      <c r="F1" s="157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26.25" thickBot="1" x14ac:dyDescent="0.3">
      <c r="A2" s="152"/>
      <c r="B2" s="154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167</v>
      </c>
      <c r="H2" s="20">
        <v>42675</v>
      </c>
      <c r="I2" s="20" t="s">
        <v>168</v>
      </c>
      <c r="J2" s="20">
        <v>42736</v>
      </c>
      <c r="K2" s="20">
        <v>42767</v>
      </c>
      <c r="L2" s="20">
        <v>42795</v>
      </c>
      <c r="M2" s="20" t="s">
        <v>169</v>
      </c>
      <c r="N2" s="20" t="s">
        <v>170</v>
      </c>
      <c r="O2" s="92">
        <v>42887</v>
      </c>
      <c r="P2" s="20">
        <v>42917</v>
      </c>
      <c r="Q2" s="20" t="s">
        <v>171</v>
      </c>
      <c r="R2" s="20" t="s">
        <v>173</v>
      </c>
      <c r="S2" s="20" t="s">
        <v>172</v>
      </c>
      <c r="T2" s="20">
        <v>43040</v>
      </c>
      <c r="U2" s="92" t="s">
        <v>174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3"/>
      <c r="P3" s="77"/>
      <c r="Q3" s="77"/>
      <c r="R3" s="77"/>
      <c r="S3" s="77"/>
      <c r="T3" s="77"/>
      <c r="U3" s="97"/>
    </row>
    <row r="4" spans="1:21" x14ac:dyDescent="0.25">
      <c r="A4" s="86">
        <v>2</v>
      </c>
      <c r="B4" s="87" t="s">
        <v>166</v>
      </c>
      <c r="C4" s="88">
        <v>42670</v>
      </c>
      <c r="D4" s="89">
        <v>42794</v>
      </c>
      <c r="E4" s="89">
        <v>42670</v>
      </c>
      <c r="F4" s="90">
        <v>42794</v>
      </c>
      <c r="G4" s="86"/>
      <c r="H4" s="78"/>
      <c r="I4" s="78"/>
      <c r="J4" s="78"/>
      <c r="K4" s="78"/>
      <c r="L4" s="78"/>
      <c r="M4" s="78"/>
      <c r="N4" s="78"/>
      <c r="O4" s="94"/>
      <c r="P4" s="77"/>
      <c r="Q4" s="77"/>
      <c r="R4" s="77"/>
      <c r="S4" s="77"/>
      <c r="T4" s="77"/>
      <c r="U4" s="97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5"/>
      <c r="P5" s="77"/>
      <c r="Q5" s="77"/>
      <c r="R5" s="77"/>
      <c r="S5" s="77"/>
      <c r="T5" s="77"/>
      <c r="U5" s="97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5"/>
      <c r="P6" s="77"/>
      <c r="Q6" s="77"/>
      <c r="R6" s="77"/>
      <c r="S6" s="77"/>
      <c r="T6" s="77"/>
      <c r="U6" s="97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5"/>
      <c r="P7" s="77"/>
      <c r="Q7" s="77"/>
      <c r="R7" s="77"/>
      <c r="S7" s="77"/>
      <c r="T7" s="77"/>
      <c r="U7" s="97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5"/>
      <c r="P8" s="77"/>
      <c r="Q8" s="77"/>
      <c r="R8" s="77"/>
      <c r="S8" s="77"/>
      <c r="T8" s="77"/>
      <c r="U8" s="97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5"/>
      <c r="P9" s="77"/>
      <c r="Q9" s="77"/>
      <c r="R9" s="77"/>
      <c r="S9" s="77"/>
      <c r="T9" s="77"/>
      <c r="U9" s="97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5"/>
      <c r="P10" s="77"/>
      <c r="Q10" s="77"/>
      <c r="R10" s="77"/>
      <c r="S10" s="77"/>
      <c r="T10" s="77"/>
      <c r="U10" s="97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5"/>
      <c r="P11" s="77"/>
      <c r="Q11" s="77"/>
      <c r="R11" s="77"/>
      <c r="S11" s="77"/>
      <c r="T11" s="77"/>
      <c r="U11" s="97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5"/>
      <c r="P12" s="77"/>
      <c r="Q12" s="77"/>
      <c r="R12" s="77"/>
      <c r="S12" s="77"/>
      <c r="T12" s="77"/>
      <c r="U12" s="97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5"/>
      <c r="P13" s="77"/>
      <c r="Q13" s="77"/>
      <c r="R13" s="77"/>
      <c r="S13" s="77"/>
      <c r="T13" s="77"/>
      <c r="U13" s="97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5"/>
      <c r="P14" s="77"/>
      <c r="Q14" s="77"/>
      <c r="R14" s="77"/>
      <c r="S14" s="77"/>
      <c r="T14" s="77"/>
      <c r="U14" s="97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6"/>
      <c r="P15" s="77"/>
      <c r="Q15" s="77"/>
      <c r="R15" s="77"/>
      <c r="S15" s="77"/>
      <c r="T15" s="77"/>
      <c r="U15" s="97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91"/>
      <c r="Q16" s="91"/>
      <c r="R16" s="91"/>
      <c r="S16" s="91"/>
      <c r="T16" s="91"/>
      <c r="U16" s="91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2017-02-21T14:32:30Z</dcterms:modified>
</cp:coreProperties>
</file>