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and Self Assessment" sheetId="1" r:id="rId4"/>
    <sheet state="visible" name="User Stories" sheetId="2" r:id="rId5"/>
    <sheet state="visible" name="Code Quality" sheetId="3" r:id="rId6"/>
    <sheet state="visible" name="Project Development" sheetId="4" r:id="rId7"/>
    <sheet state="visible" name="Project Management" sheetId="5" r:id="rId8"/>
    <sheet state="visible" name="Physics" sheetId="6" r:id="rId9"/>
  </sheets>
  <definedNames/>
  <calcPr/>
</workbook>
</file>

<file path=xl/sharedStrings.xml><?xml version="1.0" encoding="utf-8"?>
<sst xmlns="http://schemas.openxmlformats.org/spreadsheetml/2006/main" count="315" uniqueCount="160">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</sst>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2.0"/>
      <color theme="1"/>
      <name val="Arial"/>
    </font>
    <font>
      <b/>
      <sz val="16.0"/>
      <color theme="1"/>
      <name val="Calibri"/>
    </font>
    <font>
      <sz val="12.0"/>
      <color theme="1"/>
      <name val="Calibri"/>
    </font>
    <font>
      <b/>
      <sz val="12.0"/>
      <color theme="4"/>
      <name val="Calibri"/>
    </font>
    <font>
      <b/>
      <sz val="12.0"/>
      <color theme="1"/>
      <name val="Calibri"/>
    </font>
    <font/>
    <font>
      <color theme="1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4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4" numFmtId="0" xfId="0" applyFont="1"/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2" numFmtId="0" xfId="0" applyAlignment="1" applyBorder="1" applyFont="1">
      <alignment horizontal="center" shrinkToFit="0" textRotation="65" vertical="center" wrapText="1"/>
    </xf>
    <xf borderId="6" fillId="0" fontId="2" numFmtId="0" xfId="0" applyAlignment="1" applyBorder="1" applyFont="1">
      <alignment horizontal="center" shrinkToFit="0" textRotation="65" vertical="center" wrapText="1"/>
    </xf>
    <xf borderId="7" fillId="0" fontId="2" numFmtId="0" xfId="0" applyAlignment="1" applyBorder="1" applyFont="1">
      <alignment horizontal="center" shrinkToFit="0" textRotation="65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1" fillId="2" fontId="2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center" shrinkToFit="0" vertical="center" wrapText="1"/>
    </xf>
    <xf borderId="13" fillId="0" fontId="2" numFmtId="2" xfId="0" applyBorder="1" applyFont="1" applyNumberFormat="1"/>
    <xf borderId="14" fillId="0" fontId="5" numFmtId="0" xfId="0" applyBorder="1" applyFont="1"/>
    <xf borderId="15" fillId="2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9" fillId="0" fontId="2" numFmtId="2" xfId="0" applyBorder="1" applyFont="1" applyNumberFormat="1"/>
    <xf borderId="15" fillId="2" fontId="2" numFmtId="0" xfId="0" applyAlignment="1" applyBorder="1" applyFont="1">
      <alignment horizontal="center" readingOrder="0" shrinkToFit="0" vertical="center" wrapText="1"/>
    </xf>
    <xf borderId="10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shrinkToFit="0" vertical="center" wrapText="1"/>
    </xf>
    <xf borderId="21" fillId="0" fontId="5" numFmtId="0" xfId="0" applyBorder="1" applyFont="1"/>
    <xf borderId="22" fillId="2" fontId="2" numFmtId="0" xfId="0" applyAlignment="1" applyBorder="1" applyFont="1">
      <alignment horizontal="center" shrinkToFit="0" vertical="center" wrapText="1"/>
    </xf>
    <xf borderId="23" fillId="2" fontId="2" numFmtId="0" xfId="0" applyAlignment="1" applyBorder="1" applyFont="1">
      <alignment horizontal="center" shrinkToFit="0" vertical="center" wrapText="1"/>
    </xf>
    <xf borderId="24" fillId="2" fontId="2" numFmtId="0" xfId="0" applyAlignment="1" applyBorder="1" applyFont="1">
      <alignment horizontal="center" shrinkToFit="0" vertical="center" wrapText="1"/>
    </xf>
    <xf borderId="25" fillId="0" fontId="2" numFmtId="2" xfId="0" applyBorder="1" applyFont="1" applyNumberFormat="1"/>
    <xf borderId="5" fillId="0" fontId="2" numFmtId="0" xfId="0" applyAlignment="1" applyBorder="1" applyFont="1">
      <alignment horizontal="center" shrinkToFit="0" vertical="center" wrapText="1"/>
    </xf>
    <xf borderId="26" fillId="0" fontId="2" numFmtId="2" xfId="0" applyAlignment="1" applyBorder="1" applyFont="1" applyNumberFormat="1">
      <alignment horizontal="center" shrinkToFit="0" vertical="center" wrapText="1"/>
    </xf>
    <xf borderId="27" fillId="0" fontId="2" numFmtId="2" xfId="0" applyAlignment="1" applyBorder="1" applyFont="1" applyNumberFormat="1">
      <alignment horizontal="center" shrinkToFit="0" vertical="center" wrapText="1"/>
    </xf>
    <xf borderId="10" fillId="0" fontId="2" numFmtId="0" xfId="0" applyBorder="1" applyFont="1"/>
    <xf borderId="0" fillId="0" fontId="6" numFmtId="0" xfId="0" applyFont="1"/>
    <xf borderId="0" fillId="0" fontId="7" numFmtId="0" xfId="0" applyFont="1"/>
    <xf borderId="0" fillId="0" fontId="1" numFmtId="0" xfId="0" applyFont="1"/>
    <xf borderId="28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32" fillId="0" fontId="5" numFmtId="0" xfId="0" applyBorder="1" applyFont="1"/>
    <xf borderId="33" fillId="0" fontId="5" numFmtId="0" xfId="0" applyBorder="1" applyFont="1"/>
    <xf borderId="34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36" fillId="0" fontId="5" numFmtId="0" xfId="0" applyBorder="1" applyFont="1"/>
    <xf borderId="37" fillId="0" fontId="5" numFmtId="0" xfId="0" applyBorder="1" applyFont="1"/>
    <xf borderId="38" fillId="0" fontId="5" numFmtId="0" xfId="0" applyBorder="1" applyFont="1"/>
    <xf borderId="39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40" fillId="0" fontId="2" numFmtId="0" xfId="0" applyAlignment="1" applyBorder="1" applyFont="1">
      <alignment horizontal="center" shrinkToFit="0" vertical="center" wrapText="1"/>
    </xf>
    <xf borderId="35" fillId="2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38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41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42" fillId="0" fontId="2" numFmtId="0" xfId="0" applyAlignment="1" applyBorder="1" applyFont="1">
      <alignment horizontal="center" shrinkToFit="0" vertical="center" wrapText="1"/>
    </xf>
    <xf borderId="43" fillId="0" fontId="2" numFmtId="0" xfId="0" applyAlignment="1" applyBorder="1" applyFont="1">
      <alignment horizontal="center" shrinkToFit="0" vertical="center" wrapText="1"/>
    </xf>
    <xf borderId="12" fillId="3" fontId="2" numFmtId="0" xfId="0" applyAlignment="1" applyBorder="1" applyFill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15" fillId="3" fontId="4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2" fillId="3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44" fillId="0" fontId="2" numFmtId="0" xfId="0" applyAlignment="1" applyBorder="1" applyFont="1">
      <alignment horizontal="center" shrinkToFit="0" vertical="center" wrapText="1"/>
    </xf>
    <xf borderId="42" fillId="0" fontId="4" numFmtId="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30" fillId="0" fontId="2" numFmtId="0" xfId="0" applyAlignment="1" applyBorder="1" applyFont="1">
      <alignment horizontal="center" shrinkToFit="0" textRotation="65" vertical="center" wrapText="1"/>
    </xf>
    <xf borderId="12" fillId="0" fontId="2" numFmtId="0" xfId="0" applyAlignment="1" applyBorder="1" applyFont="1">
      <alignment horizontal="center" shrinkToFit="0" textRotation="65" vertical="center" wrapText="1"/>
    </xf>
    <xf borderId="12" fillId="0" fontId="2" numFmtId="1" xfId="0" applyAlignment="1" applyBorder="1" applyFont="1" applyNumberFormat="1">
      <alignment horizontal="center" shrinkToFit="0" vertical="center" wrapText="1"/>
    </xf>
    <xf borderId="15" fillId="0" fontId="2" numFmtId="164" xfId="0" applyAlignment="1" applyBorder="1" applyFont="1" applyNumberFormat="1">
      <alignment horizontal="right" shrinkToFit="0" vertical="center" wrapText="1"/>
    </xf>
    <xf borderId="15" fillId="0" fontId="2" numFmtId="0" xfId="0" applyAlignment="1" applyBorder="1" applyFont="1">
      <alignment horizontal="center" vertical="center"/>
    </xf>
    <xf borderId="15" fillId="0" fontId="2" numFmtId="2" xfId="0" applyAlignment="1" applyBorder="1" applyFont="1" applyNumberFormat="1">
      <alignment horizontal="center" shrinkToFit="0" vertical="center" wrapText="1"/>
    </xf>
    <xf borderId="15" fillId="3" fontId="2" numFmtId="0" xfId="0" applyAlignment="1" applyBorder="1" applyFont="1">
      <alignment horizontal="center" vertical="center"/>
    </xf>
    <xf borderId="22" fillId="0" fontId="2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28" fillId="0" fontId="2" numFmtId="1" xfId="0" applyAlignment="1" applyBorder="1" applyFont="1" applyNumberFormat="1">
      <alignment horizontal="center" shrinkToFit="0" vertical="center" wrapText="1"/>
    </xf>
    <xf borderId="45" fillId="0" fontId="2" numFmtId="2" xfId="0" applyAlignment="1" applyBorder="1" applyFont="1" applyNumberForma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46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400050</xdr:colOff>
      <xdr:row>19</xdr:row>
      <xdr:rowOff>38100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</xdr:colOff>
      <xdr:row>8</xdr:row>
      <xdr:rowOff>285750</xdr:rowOff>
    </xdr:from>
    <xdr:ext cx="838200" cy="952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5.67"/>
    <col customWidth="1" min="3" max="3" width="10.0"/>
    <col customWidth="1" min="4" max="19" width="7.89"/>
    <col customWidth="1" min="20" max="20" width="8.0"/>
    <col customWidth="1" min="21" max="26" width="11.0"/>
  </cols>
  <sheetData>
    <row r="1" ht="15.75" customHeight="1">
      <c r="A1" s="1" t="s">
        <v>0</v>
      </c>
      <c r="B1" s="2"/>
      <c r="C1" s="2"/>
    </row>
    <row r="2" ht="15.75" customHeight="1">
      <c r="A2" s="3" t="s">
        <v>1</v>
      </c>
      <c r="B2" s="2"/>
      <c r="C2" s="2"/>
    </row>
    <row r="3" ht="15.75" customHeight="1">
      <c r="B3" s="2"/>
      <c r="C3" s="2"/>
    </row>
    <row r="4" ht="15.75" customHeight="1">
      <c r="A4" s="4" t="s">
        <v>2</v>
      </c>
      <c r="B4" s="5">
        <v>103.0</v>
      </c>
      <c r="C4" s="2" t="s">
        <v>3</v>
      </c>
    </row>
    <row r="5" ht="15.75" customHeight="1"/>
    <row r="6" ht="15.75" customHeight="1">
      <c r="A6" s="6" t="s">
        <v>4</v>
      </c>
    </row>
    <row r="7" ht="15.75" customHeight="1"/>
    <row r="8" ht="15.75" customHeight="1">
      <c r="B8" s="2"/>
      <c r="C8" s="2"/>
      <c r="E8" s="7" t="s">
        <v>5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</row>
    <row r="9" ht="105.75" customHeight="1">
      <c r="B9" s="2"/>
      <c r="C9" s="2"/>
      <c r="D9" s="10">
        <f>C10</f>
        <v>1150990</v>
      </c>
      <c r="E9" s="11">
        <f>C11</f>
        <v>1170617</v>
      </c>
      <c r="F9" s="11">
        <f>C12</f>
        <v>1170717</v>
      </c>
      <c r="G9" s="11">
        <f>C13</f>
        <v>1180590</v>
      </c>
      <c r="H9" s="11">
        <f>C14</f>
        <v>1180604</v>
      </c>
      <c r="I9" s="11">
        <f>C15</f>
        <v>1190705</v>
      </c>
      <c r="J9" s="11">
        <f>C16</f>
        <v>1191831</v>
      </c>
      <c r="K9" s="11">
        <f>C17</f>
        <v>1200626</v>
      </c>
      <c r="L9" s="11">
        <f>C18</f>
        <v>1210818</v>
      </c>
      <c r="M9" s="11" t="str">
        <f>C19</f>
        <v>Student 10</v>
      </c>
      <c r="N9" s="11" t="str">
        <f>C20</f>
        <v>Student 11</v>
      </c>
      <c r="O9" s="11" t="str">
        <f>C21</f>
        <v>Student 12</v>
      </c>
      <c r="P9" s="11" t="str">
        <f>C22</f>
        <v>Student 13</v>
      </c>
      <c r="Q9" s="11" t="str">
        <f>C23</f>
        <v>Student 14</v>
      </c>
      <c r="R9" s="11" t="str">
        <f>C24</f>
        <v>Student 15</v>
      </c>
      <c r="S9" s="12" t="s">
        <v>6</v>
      </c>
    </row>
    <row r="10" ht="15.75" customHeight="1">
      <c r="B10" s="13" t="s">
        <v>7</v>
      </c>
      <c r="C10" s="14">
        <v>1150990.0</v>
      </c>
      <c r="D10" s="15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4"/>
      <c r="S10" s="18" t="str">
        <f t="shared" ref="S10:S24" si="1">AVERAGE(D10:R10)</f>
        <v>#DIV/0!</v>
      </c>
    </row>
    <row r="11" ht="15.75" customHeight="1">
      <c r="B11" s="19"/>
      <c r="C11" s="20">
        <v>1170617.0</v>
      </c>
      <c r="D11" s="21"/>
      <c r="E11" s="15"/>
      <c r="F11" s="22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3"/>
      <c r="S11" s="24" t="str">
        <f t="shared" si="1"/>
        <v>#DIV/0!</v>
      </c>
    </row>
    <row r="12" ht="15.75" customHeight="1">
      <c r="B12" s="19"/>
      <c r="C12" s="20">
        <v>1170717.0</v>
      </c>
      <c r="D12" s="20"/>
      <c r="E12" s="21"/>
      <c r="F12" s="15"/>
      <c r="G12" s="22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3"/>
      <c r="S12" s="24" t="str">
        <f t="shared" si="1"/>
        <v>#DIV/0!</v>
      </c>
    </row>
    <row r="13" ht="15.75" customHeight="1">
      <c r="B13" s="19"/>
      <c r="C13" s="20">
        <v>1180590.0</v>
      </c>
      <c r="D13" s="20"/>
      <c r="E13" s="20">
        <v>3.0</v>
      </c>
      <c r="F13" s="21"/>
      <c r="G13" s="15">
        <v>3.0</v>
      </c>
      <c r="H13" s="22"/>
      <c r="I13" s="20"/>
      <c r="J13" s="20">
        <v>3.0</v>
      </c>
      <c r="K13" s="20">
        <v>4.0</v>
      </c>
      <c r="L13" s="20"/>
      <c r="M13" s="20"/>
      <c r="N13" s="20"/>
      <c r="O13" s="20"/>
      <c r="P13" s="20"/>
      <c r="Q13" s="20"/>
      <c r="R13" s="23"/>
      <c r="S13" s="24">
        <f t="shared" si="1"/>
        <v>3.25</v>
      </c>
    </row>
    <row r="14" ht="15.75" customHeight="1">
      <c r="B14" s="19"/>
      <c r="C14" s="20">
        <v>1180604.0</v>
      </c>
      <c r="D14" s="20"/>
      <c r="E14" s="20"/>
      <c r="F14" s="20"/>
      <c r="G14" s="21"/>
      <c r="H14" s="15"/>
      <c r="I14" s="22"/>
      <c r="J14" s="20"/>
      <c r="K14" s="20"/>
      <c r="L14" s="20"/>
      <c r="M14" s="20"/>
      <c r="N14" s="20"/>
      <c r="O14" s="20"/>
      <c r="P14" s="20"/>
      <c r="Q14" s="20"/>
      <c r="R14" s="23"/>
      <c r="S14" s="24" t="str">
        <f t="shared" si="1"/>
        <v>#DIV/0!</v>
      </c>
    </row>
    <row r="15" ht="15.75" customHeight="1">
      <c r="B15" s="19"/>
      <c r="C15" s="20">
        <v>1190705.0</v>
      </c>
      <c r="D15" s="20"/>
      <c r="E15" s="20"/>
      <c r="F15" s="20"/>
      <c r="G15" s="20"/>
      <c r="H15" s="21"/>
      <c r="I15" s="15"/>
      <c r="J15" s="22"/>
      <c r="K15" s="20"/>
      <c r="L15" s="20"/>
      <c r="M15" s="20"/>
      <c r="N15" s="20"/>
      <c r="O15" s="20"/>
      <c r="P15" s="20"/>
      <c r="Q15" s="20"/>
      <c r="R15" s="23"/>
      <c r="S15" s="24" t="str">
        <f t="shared" si="1"/>
        <v>#DIV/0!</v>
      </c>
    </row>
    <row r="16" ht="15.75" customHeight="1">
      <c r="B16" s="19"/>
      <c r="C16" s="20">
        <v>1191831.0</v>
      </c>
      <c r="D16" s="20"/>
      <c r="E16" s="25">
        <v>3.0</v>
      </c>
      <c r="F16" s="20"/>
      <c r="G16" s="25">
        <v>3.0</v>
      </c>
      <c r="H16" s="20"/>
      <c r="I16" s="21"/>
      <c r="J16" s="26">
        <v>3.0</v>
      </c>
      <c r="K16" s="27">
        <v>4.0</v>
      </c>
      <c r="L16" s="20"/>
      <c r="M16" s="20"/>
      <c r="N16" s="20"/>
      <c r="O16" s="20"/>
      <c r="P16" s="20"/>
      <c r="Q16" s="20"/>
      <c r="R16" s="23"/>
      <c r="S16" s="24">
        <f t="shared" si="1"/>
        <v>3.25</v>
      </c>
    </row>
    <row r="17" ht="15.75" customHeight="1">
      <c r="B17" s="19"/>
      <c r="C17" s="20">
        <v>1200626.0</v>
      </c>
      <c r="D17" s="20"/>
      <c r="E17" s="20"/>
      <c r="F17" s="20"/>
      <c r="G17" s="20"/>
      <c r="H17" s="20"/>
      <c r="I17" s="20"/>
      <c r="J17" s="21"/>
      <c r="K17" s="15"/>
      <c r="L17" s="22"/>
      <c r="M17" s="20"/>
      <c r="N17" s="20"/>
      <c r="O17" s="20"/>
      <c r="P17" s="20"/>
      <c r="Q17" s="20"/>
      <c r="R17" s="23"/>
      <c r="S17" s="24" t="str">
        <f t="shared" si="1"/>
        <v>#DIV/0!</v>
      </c>
    </row>
    <row r="18" ht="15.75" customHeight="1">
      <c r="B18" s="19"/>
      <c r="C18" s="20">
        <v>1210818.0</v>
      </c>
      <c r="D18" s="20"/>
      <c r="E18" s="20"/>
      <c r="F18" s="20"/>
      <c r="G18" s="20"/>
      <c r="H18" s="20"/>
      <c r="I18" s="20"/>
      <c r="J18" s="20"/>
      <c r="K18" s="21"/>
      <c r="L18" s="15"/>
      <c r="M18" s="22"/>
      <c r="N18" s="20"/>
      <c r="O18" s="20"/>
      <c r="P18" s="20"/>
      <c r="Q18" s="20"/>
      <c r="R18" s="23"/>
      <c r="S18" s="24" t="str">
        <f t="shared" si="1"/>
        <v>#DIV/0!</v>
      </c>
    </row>
    <row r="19" ht="15.75" customHeight="1">
      <c r="B19" s="19"/>
      <c r="C19" s="20" t="s">
        <v>8</v>
      </c>
      <c r="D19" s="20"/>
      <c r="E19" s="20"/>
      <c r="F19" s="20"/>
      <c r="G19" s="20"/>
      <c r="H19" s="20"/>
      <c r="I19" s="20"/>
      <c r="J19" s="20"/>
      <c r="K19" s="20"/>
      <c r="L19" s="21"/>
      <c r="M19" s="15"/>
      <c r="N19" s="22"/>
      <c r="O19" s="20"/>
      <c r="P19" s="20"/>
      <c r="Q19" s="20"/>
      <c r="R19" s="23"/>
      <c r="S19" s="24" t="str">
        <f t="shared" si="1"/>
        <v>#DIV/0!</v>
      </c>
    </row>
    <row r="20" ht="15.75" customHeight="1">
      <c r="B20" s="19"/>
      <c r="C20" s="20" t="s">
        <v>9</v>
      </c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15"/>
      <c r="O20" s="22"/>
      <c r="P20" s="20"/>
      <c r="Q20" s="20"/>
      <c r="R20" s="23"/>
      <c r="S20" s="24" t="str">
        <f t="shared" si="1"/>
        <v>#DIV/0!</v>
      </c>
    </row>
    <row r="21" ht="15.75" customHeight="1">
      <c r="B21" s="19"/>
      <c r="C21" s="20" t="s">
        <v>10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15"/>
      <c r="P21" s="22"/>
      <c r="Q21" s="20"/>
      <c r="R21" s="23"/>
      <c r="S21" s="24" t="str">
        <f t="shared" si="1"/>
        <v>#DIV/0!</v>
      </c>
    </row>
    <row r="22" ht="15.75" customHeight="1">
      <c r="B22" s="19"/>
      <c r="C22" s="20" t="s">
        <v>11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  <c r="P22" s="15"/>
      <c r="Q22" s="22"/>
      <c r="R22" s="23"/>
      <c r="S22" s="24" t="str">
        <f t="shared" si="1"/>
        <v>#DIV/0!</v>
      </c>
    </row>
    <row r="23" ht="15.75" customHeight="1">
      <c r="B23" s="19"/>
      <c r="C23" s="20" t="s">
        <v>12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1"/>
      <c r="Q23" s="15"/>
      <c r="R23" s="28"/>
      <c r="S23" s="24" t="str">
        <f t="shared" si="1"/>
        <v>#DIV/0!</v>
      </c>
    </row>
    <row r="24" ht="15.75" customHeight="1">
      <c r="B24" s="29"/>
      <c r="C24" s="30" t="s">
        <v>13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1"/>
      <c r="R24" s="32"/>
      <c r="S24" s="33" t="str">
        <f t="shared" si="1"/>
        <v>#DIV/0!</v>
      </c>
    </row>
    <row r="25" ht="15.75" customHeight="1">
      <c r="B25" s="2"/>
      <c r="C25" s="34" t="s">
        <v>6</v>
      </c>
      <c r="D25" s="35" t="str">
        <f t="shared" ref="D25:R25" si="2">AVERAGE(D10:D24)</f>
        <v>#DIV/0!</v>
      </c>
      <c r="E25" s="35">
        <f t="shared" si="2"/>
        <v>3</v>
      </c>
      <c r="F25" s="35" t="str">
        <f t="shared" si="2"/>
        <v>#DIV/0!</v>
      </c>
      <c r="G25" s="35">
        <f t="shared" si="2"/>
        <v>3</v>
      </c>
      <c r="H25" s="35" t="str">
        <f t="shared" si="2"/>
        <v>#DIV/0!</v>
      </c>
      <c r="I25" s="35" t="str">
        <f t="shared" si="2"/>
        <v>#DIV/0!</v>
      </c>
      <c r="J25" s="35">
        <f t="shared" si="2"/>
        <v>3</v>
      </c>
      <c r="K25" s="35">
        <f t="shared" si="2"/>
        <v>4</v>
      </c>
      <c r="L25" s="35" t="str">
        <f t="shared" si="2"/>
        <v>#DIV/0!</v>
      </c>
      <c r="M25" s="35" t="str">
        <f t="shared" si="2"/>
        <v>#DIV/0!</v>
      </c>
      <c r="N25" s="35" t="str">
        <f t="shared" si="2"/>
        <v>#DIV/0!</v>
      </c>
      <c r="O25" s="35" t="str">
        <f t="shared" si="2"/>
        <v>#DIV/0!</v>
      </c>
      <c r="P25" s="35" t="str">
        <f t="shared" si="2"/>
        <v>#DIV/0!</v>
      </c>
      <c r="Q25" s="35" t="str">
        <f t="shared" si="2"/>
        <v>#DIV/0!</v>
      </c>
      <c r="R25" s="36" t="str">
        <f t="shared" si="2"/>
        <v>#DIV/0!</v>
      </c>
      <c r="S25" s="37"/>
    </row>
    <row r="26" ht="15.75" customHeight="1"/>
    <row r="27" ht="15.75" customHeight="1">
      <c r="A27" s="6" t="s">
        <v>14</v>
      </c>
    </row>
    <row r="28" ht="15.75" customHeight="1">
      <c r="A28" s="38" t="s">
        <v>15</v>
      </c>
    </row>
    <row r="29" ht="15.75" customHeight="1">
      <c r="A29" s="39" t="s">
        <v>16</v>
      </c>
    </row>
    <row r="30" ht="15.75" customHeight="1">
      <c r="A30" s="38" t="s">
        <v>17</v>
      </c>
    </row>
    <row r="31" ht="15.75" customHeight="1">
      <c r="A31" s="38">
        <v>0.0</v>
      </c>
      <c r="B31" s="38" t="s">
        <v>18</v>
      </c>
    </row>
    <row r="32" ht="15.75" customHeight="1">
      <c r="A32" s="38">
        <v>1.0</v>
      </c>
      <c r="B32" s="38" t="s">
        <v>19</v>
      </c>
    </row>
    <row r="33" ht="15.75" customHeight="1">
      <c r="A33" s="38">
        <v>2.0</v>
      </c>
      <c r="B33" s="38" t="s">
        <v>20</v>
      </c>
    </row>
    <row r="34" ht="15.75" customHeight="1">
      <c r="A34" s="38">
        <v>3.0</v>
      </c>
      <c r="B34" s="38" t="s">
        <v>21</v>
      </c>
    </row>
    <row r="35" ht="15.75" customHeight="1">
      <c r="A35" s="38">
        <v>4.0</v>
      </c>
      <c r="B35" s="38" t="s">
        <v>22</v>
      </c>
    </row>
    <row r="36" ht="15.75" customHeight="1">
      <c r="A36" s="38">
        <v>5.0</v>
      </c>
      <c r="B36" s="38" t="s">
        <v>23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8:T8"/>
    <mergeCell ref="B10:B24"/>
  </mergeCells>
  <dataValidations>
    <dataValidation type="list" allowBlank="1" showErrorMessage="1" sqref="D10:R24">
      <formula1>$A$31:$A$36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11"/>
    <col customWidth="1" min="2" max="2" width="18.0"/>
    <col customWidth="1" min="3" max="3" width="20.11"/>
    <col customWidth="1" min="4" max="4" width="22.44"/>
    <col customWidth="1" min="5" max="10" width="27.44"/>
    <col customWidth="1" min="11" max="26" width="20.11"/>
  </cols>
  <sheetData>
    <row r="1" ht="15.75" customHeight="1">
      <c r="A1" s="40" t="s">
        <v>24</v>
      </c>
    </row>
    <row r="2" ht="15.75" customHeight="1"/>
    <row r="3" ht="15.75" customHeight="1">
      <c r="A3" s="13" t="s">
        <v>25</v>
      </c>
      <c r="B3" s="41" t="s">
        <v>26</v>
      </c>
      <c r="C3" s="41" t="s">
        <v>27</v>
      </c>
      <c r="D3" s="42" t="s">
        <v>28</v>
      </c>
      <c r="E3" s="43">
        <v>0.0</v>
      </c>
      <c r="F3" s="44">
        <v>1.0</v>
      </c>
      <c r="G3" s="44">
        <v>2.0</v>
      </c>
      <c r="H3" s="44">
        <v>3.0</v>
      </c>
      <c r="I3" s="44">
        <v>4.0</v>
      </c>
      <c r="J3" s="45">
        <v>5.0</v>
      </c>
    </row>
    <row r="4" ht="15.75" customHeight="1">
      <c r="A4" s="19"/>
      <c r="B4" s="46"/>
      <c r="C4" s="46"/>
      <c r="D4" s="47"/>
      <c r="E4" s="48" t="s">
        <v>29</v>
      </c>
      <c r="F4" s="49" t="s">
        <v>30</v>
      </c>
      <c r="G4" s="49" t="s">
        <v>31</v>
      </c>
      <c r="H4" s="49" t="s">
        <v>32</v>
      </c>
      <c r="I4" s="49" t="s">
        <v>33</v>
      </c>
      <c r="J4" s="50" t="s">
        <v>34</v>
      </c>
    </row>
    <row r="5" ht="15.75" customHeight="1">
      <c r="A5" s="51"/>
      <c r="B5" s="52"/>
      <c r="C5" s="52"/>
      <c r="D5" s="53"/>
      <c r="E5" s="54" t="s">
        <v>35</v>
      </c>
      <c r="F5" s="55" t="s">
        <v>36</v>
      </c>
      <c r="G5" s="55" t="s">
        <v>37</v>
      </c>
      <c r="H5" s="55" t="s">
        <v>38</v>
      </c>
      <c r="I5" s="55" t="s">
        <v>39</v>
      </c>
      <c r="J5" s="56" t="s">
        <v>40</v>
      </c>
    </row>
    <row r="6" ht="15.75" customHeight="1">
      <c r="A6" s="48" t="s">
        <v>41</v>
      </c>
      <c r="B6" s="20"/>
      <c r="C6" s="20"/>
      <c r="D6" s="57"/>
      <c r="E6" s="58" t="s">
        <v>35</v>
      </c>
      <c r="F6" s="59" t="s">
        <v>36</v>
      </c>
      <c r="G6" s="59" t="s">
        <v>37</v>
      </c>
      <c r="H6" s="59" t="s">
        <v>38</v>
      </c>
      <c r="I6" s="59" t="s">
        <v>39</v>
      </c>
      <c r="J6" s="60" t="s">
        <v>42</v>
      </c>
    </row>
    <row r="7" ht="15.75" customHeight="1">
      <c r="A7" s="48" t="s">
        <v>43</v>
      </c>
      <c r="B7" s="20"/>
      <c r="C7" s="20"/>
      <c r="D7" s="57"/>
      <c r="E7" s="48" t="s">
        <v>35</v>
      </c>
      <c r="F7" s="49" t="s">
        <v>36</v>
      </c>
      <c r="G7" s="49" t="s">
        <v>37</v>
      </c>
      <c r="H7" s="49" t="s">
        <v>38</v>
      </c>
      <c r="I7" s="49" t="s">
        <v>39</v>
      </c>
      <c r="J7" s="60" t="s">
        <v>42</v>
      </c>
    </row>
    <row r="8" ht="15.75" customHeight="1">
      <c r="A8" s="48" t="s">
        <v>44</v>
      </c>
      <c r="B8" s="20"/>
      <c r="C8" s="20"/>
      <c r="D8" s="57"/>
      <c r="E8" s="48" t="s">
        <v>35</v>
      </c>
      <c r="F8" s="49" t="s">
        <v>36</v>
      </c>
      <c r="G8" s="49" t="s">
        <v>37</v>
      </c>
      <c r="H8" s="49" t="s">
        <v>38</v>
      </c>
      <c r="I8" s="49" t="s">
        <v>39</v>
      </c>
      <c r="J8" s="60" t="s">
        <v>42</v>
      </c>
    </row>
    <row r="9" ht="15.75" customHeight="1">
      <c r="A9" s="48" t="s">
        <v>45</v>
      </c>
      <c r="B9" s="20"/>
      <c r="C9" s="20"/>
      <c r="D9" s="57"/>
      <c r="E9" s="48" t="s">
        <v>35</v>
      </c>
      <c r="F9" s="49" t="s">
        <v>36</v>
      </c>
      <c r="G9" s="49" t="s">
        <v>37</v>
      </c>
      <c r="H9" s="49" t="s">
        <v>38</v>
      </c>
      <c r="I9" s="49" t="s">
        <v>39</v>
      </c>
      <c r="J9" s="60" t="s">
        <v>42</v>
      </c>
    </row>
    <row r="10" ht="15.75" customHeight="1">
      <c r="A10" s="48" t="s">
        <v>46</v>
      </c>
      <c r="B10" s="20"/>
      <c r="C10" s="20"/>
      <c r="D10" s="57"/>
      <c r="E10" s="48" t="s">
        <v>35</v>
      </c>
      <c r="F10" s="49" t="s">
        <v>36</v>
      </c>
      <c r="G10" s="49" t="s">
        <v>37</v>
      </c>
      <c r="H10" s="49" t="s">
        <v>38</v>
      </c>
      <c r="I10" s="49" t="s">
        <v>39</v>
      </c>
      <c r="J10" s="60" t="s">
        <v>42</v>
      </c>
    </row>
    <row r="11" ht="15.75" customHeight="1">
      <c r="A11" s="48" t="s">
        <v>47</v>
      </c>
      <c r="B11" s="20"/>
      <c r="C11" s="20"/>
      <c r="D11" s="57"/>
      <c r="E11" s="48" t="s">
        <v>35</v>
      </c>
      <c r="F11" s="49" t="s">
        <v>36</v>
      </c>
      <c r="G11" s="49" t="s">
        <v>37</v>
      </c>
      <c r="H11" s="49" t="s">
        <v>38</v>
      </c>
      <c r="I11" s="49" t="s">
        <v>39</v>
      </c>
      <c r="J11" s="60" t="s">
        <v>42</v>
      </c>
    </row>
    <row r="12" ht="15.75" customHeight="1">
      <c r="A12" s="48" t="s">
        <v>48</v>
      </c>
      <c r="B12" s="20"/>
      <c r="C12" s="20"/>
      <c r="D12" s="57"/>
      <c r="E12" s="48" t="s">
        <v>35</v>
      </c>
      <c r="F12" s="49" t="s">
        <v>36</v>
      </c>
      <c r="G12" s="49" t="s">
        <v>37</v>
      </c>
      <c r="H12" s="49" t="s">
        <v>38</v>
      </c>
      <c r="I12" s="49" t="s">
        <v>39</v>
      </c>
      <c r="J12" s="60" t="s">
        <v>42</v>
      </c>
    </row>
    <row r="13" ht="15.75" customHeight="1">
      <c r="A13" s="48" t="s">
        <v>49</v>
      </c>
      <c r="B13" s="20"/>
      <c r="C13" s="20"/>
      <c r="D13" s="57"/>
      <c r="E13" s="48" t="s">
        <v>35</v>
      </c>
      <c r="F13" s="49" t="s">
        <v>36</v>
      </c>
      <c r="G13" s="49" t="s">
        <v>37</v>
      </c>
      <c r="H13" s="49" t="s">
        <v>38</v>
      </c>
      <c r="I13" s="49" t="s">
        <v>39</v>
      </c>
      <c r="J13" s="60" t="s">
        <v>42</v>
      </c>
    </row>
    <row r="14" ht="15.75" customHeight="1">
      <c r="A14" s="48" t="s">
        <v>50</v>
      </c>
      <c r="B14" s="20"/>
      <c r="C14" s="20"/>
      <c r="D14" s="57"/>
      <c r="E14" s="48" t="s">
        <v>35</v>
      </c>
      <c r="F14" s="49" t="s">
        <v>36</v>
      </c>
      <c r="G14" s="49" t="s">
        <v>37</v>
      </c>
      <c r="H14" s="49" t="s">
        <v>38</v>
      </c>
      <c r="I14" s="49" t="s">
        <v>39</v>
      </c>
      <c r="J14" s="60" t="s">
        <v>42</v>
      </c>
    </row>
    <row r="15" ht="15.75" customHeight="1">
      <c r="A15" s="48" t="s">
        <v>51</v>
      </c>
      <c r="B15" s="20"/>
      <c r="C15" s="20"/>
      <c r="D15" s="57"/>
      <c r="E15" s="48" t="s">
        <v>35</v>
      </c>
      <c r="F15" s="49" t="s">
        <v>36</v>
      </c>
      <c r="G15" s="49" t="s">
        <v>37</v>
      </c>
      <c r="H15" s="49" t="s">
        <v>38</v>
      </c>
      <c r="I15" s="49" t="s">
        <v>39</v>
      </c>
      <c r="J15" s="60" t="s">
        <v>42</v>
      </c>
    </row>
    <row r="16" ht="15.75" customHeight="1">
      <c r="A16" s="48" t="s">
        <v>52</v>
      </c>
      <c r="B16" s="20"/>
      <c r="C16" s="20"/>
      <c r="D16" s="57"/>
      <c r="E16" s="48" t="s">
        <v>35</v>
      </c>
      <c r="F16" s="49" t="s">
        <v>36</v>
      </c>
      <c r="G16" s="49" t="s">
        <v>37</v>
      </c>
      <c r="H16" s="49" t="s">
        <v>38</v>
      </c>
      <c r="I16" s="49" t="s">
        <v>39</v>
      </c>
      <c r="J16" s="60" t="s">
        <v>42</v>
      </c>
    </row>
    <row r="17" ht="15.75" customHeight="1">
      <c r="A17" s="48" t="s">
        <v>53</v>
      </c>
      <c r="B17" s="20"/>
      <c r="C17" s="20"/>
      <c r="D17" s="57"/>
      <c r="E17" s="48" t="s">
        <v>35</v>
      </c>
      <c r="F17" s="49" t="s">
        <v>36</v>
      </c>
      <c r="G17" s="49" t="s">
        <v>37</v>
      </c>
      <c r="H17" s="49" t="s">
        <v>38</v>
      </c>
      <c r="I17" s="49" t="s">
        <v>39</v>
      </c>
      <c r="J17" s="60" t="s">
        <v>42</v>
      </c>
    </row>
    <row r="18" ht="15.75" customHeight="1">
      <c r="A18" s="48"/>
      <c r="B18" s="49"/>
      <c r="C18" s="49"/>
      <c r="D18" s="50"/>
      <c r="E18" s="48" t="s">
        <v>35</v>
      </c>
      <c r="F18" s="49" t="s">
        <v>36</v>
      </c>
      <c r="G18" s="49" t="s">
        <v>37</v>
      </c>
      <c r="H18" s="49" t="s">
        <v>38</v>
      </c>
      <c r="I18" s="49" t="s">
        <v>39</v>
      </c>
      <c r="J18" s="60" t="s">
        <v>42</v>
      </c>
    </row>
    <row r="19" ht="15.75" customHeight="1">
      <c r="A19" s="48"/>
      <c r="B19" s="49"/>
      <c r="C19" s="49"/>
      <c r="D19" s="50"/>
      <c r="E19" s="48" t="s">
        <v>35</v>
      </c>
      <c r="F19" s="49" t="s">
        <v>36</v>
      </c>
      <c r="G19" s="49" t="s">
        <v>37</v>
      </c>
      <c r="H19" s="49" t="s">
        <v>38</v>
      </c>
      <c r="I19" s="49" t="s">
        <v>39</v>
      </c>
      <c r="J19" s="60" t="s">
        <v>42</v>
      </c>
    </row>
    <row r="20" ht="15.75" customHeight="1">
      <c r="A20" s="48"/>
      <c r="B20" s="49"/>
      <c r="C20" s="49"/>
      <c r="D20" s="50"/>
      <c r="E20" s="48" t="s">
        <v>35</v>
      </c>
      <c r="F20" s="49" t="s">
        <v>36</v>
      </c>
      <c r="G20" s="49" t="s">
        <v>37</v>
      </c>
      <c r="H20" s="49" t="s">
        <v>38</v>
      </c>
      <c r="I20" s="49" t="s">
        <v>39</v>
      </c>
      <c r="J20" s="60" t="s">
        <v>42</v>
      </c>
    </row>
    <row r="21" ht="15.75" customHeight="1">
      <c r="A21" s="48"/>
      <c r="B21" s="49"/>
      <c r="C21" s="49"/>
      <c r="D21" s="50"/>
      <c r="E21" s="48" t="s">
        <v>35</v>
      </c>
      <c r="F21" s="49" t="s">
        <v>36</v>
      </c>
      <c r="G21" s="49" t="s">
        <v>37</v>
      </c>
      <c r="H21" s="49" t="s">
        <v>38</v>
      </c>
      <c r="I21" s="49" t="s">
        <v>39</v>
      </c>
      <c r="J21" s="60" t="s">
        <v>42</v>
      </c>
    </row>
    <row r="22" ht="15.75" customHeight="1">
      <c r="A22" s="48"/>
      <c r="B22" s="49"/>
      <c r="C22" s="49"/>
      <c r="D22" s="50"/>
      <c r="E22" s="48" t="s">
        <v>35</v>
      </c>
      <c r="F22" s="49" t="s">
        <v>36</v>
      </c>
      <c r="G22" s="49" t="s">
        <v>37</v>
      </c>
      <c r="H22" s="49" t="s">
        <v>38</v>
      </c>
      <c r="I22" s="49" t="s">
        <v>39</v>
      </c>
      <c r="J22" s="60" t="s">
        <v>42</v>
      </c>
    </row>
    <row r="23" ht="15.75" customHeight="1">
      <c r="A23" s="48"/>
      <c r="B23" s="49"/>
      <c r="C23" s="49"/>
      <c r="D23" s="50"/>
      <c r="E23" s="48" t="s">
        <v>35</v>
      </c>
      <c r="F23" s="49" t="s">
        <v>36</v>
      </c>
      <c r="G23" s="49" t="s">
        <v>37</v>
      </c>
      <c r="H23" s="49" t="s">
        <v>38</v>
      </c>
      <c r="I23" s="49" t="s">
        <v>39</v>
      </c>
      <c r="J23" s="60" t="s">
        <v>42</v>
      </c>
    </row>
    <row r="24" ht="15.75" customHeight="1">
      <c r="A24" s="48"/>
      <c r="B24" s="49"/>
      <c r="C24" s="49"/>
      <c r="D24" s="50"/>
      <c r="E24" s="48" t="s">
        <v>35</v>
      </c>
      <c r="F24" s="49" t="s">
        <v>36</v>
      </c>
      <c r="G24" s="49" t="s">
        <v>37</v>
      </c>
      <c r="H24" s="49" t="s">
        <v>38</v>
      </c>
      <c r="I24" s="49" t="s">
        <v>39</v>
      </c>
      <c r="J24" s="60" t="s">
        <v>42</v>
      </c>
    </row>
    <row r="25" ht="15.75" customHeight="1">
      <c r="A25" s="54"/>
      <c r="B25" s="55"/>
      <c r="C25" s="55"/>
      <c r="D25" s="56"/>
      <c r="E25" s="54" t="s">
        <v>35</v>
      </c>
      <c r="F25" s="55" t="s">
        <v>36</v>
      </c>
      <c r="G25" s="55" t="s">
        <v>37</v>
      </c>
      <c r="H25" s="55" t="s">
        <v>38</v>
      </c>
      <c r="I25" s="55" t="s">
        <v>39</v>
      </c>
      <c r="J25" s="60" t="s">
        <v>42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3:A5"/>
    <mergeCell ref="B3:B5"/>
    <mergeCell ref="C3:C5"/>
    <mergeCell ref="D3:D5"/>
  </mergeCells>
  <conditionalFormatting sqref="E6">
    <cfRule type="expression" dxfId="0" priority="1" stopIfTrue="1">
      <formula>$C6=E$3</formula>
    </cfRule>
  </conditionalFormatting>
  <conditionalFormatting sqref="F6">
    <cfRule type="expression" dxfId="0" priority="2" stopIfTrue="1">
      <formula>$C6=F$3</formula>
    </cfRule>
  </conditionalFormatting>
  <conditionalFormatting sqref="G6">
    <cfRule type="expression" dxfId="0" priority="3" stopIfTrue="1">
      <formula>$C6=G$3</formula>
    </cfRule>
  </conditionalFormatting>
  <conditionalFormatting sqref="H6">
    <cfRule type="expression" dxfId="0" priority="4" stopIfTrue="1">
      <formula>$C6=H$3</formula>
    </cfRule>
  </conditionalFormatting>
  <conditionalFormatting sqref="I6">
    <cfRule type="expression" dxfId="0" priority="5" stopIfTrue="1">
      <formula>$C6=I$3</formula>
    </cfRule>
  </conditionalFormatting>
  <conditionalFormatting sqref="J6">
    <cfRule type="expression" dxfId="0" priority="6" stopIfTrue="1">
      <formula>$C6=J$3</formula>
    </cfRule>
  </conditionalFormatting>
  <conditionalFormatting sqref="E7:E17">
    <cfRule type="expression" dxfId="0" priority="7" stopIfTrue="1">
      <formula>$C7=E$3</formula>
    </cfRule>
  </conditionalFormatting>
  <conditionalFormatting sqref="F7:F17">
    <cfRule type="expression" dxfId="0" priority="8" stopIfTrue="1">
      <formula>$C7=F$3</formula>
    </cfRule>
  </conditionalFormatting>
  <conditionalFormatting sqref="G7:G17">
    <cfRule type="expression" dxfId="0" priority="9" stopIfTrue="1">
      <formula>$C7=G$3</formula>
    </cfRule>
  </conditionalFormatting>
  <conditionalFormatting sqref="H7:H17">
    <cfRule type="expression" dxfId="0" priority="10" stopIfTrue="1">
      <formula>$C7=H$3</formula>
    </cfRule>
  </conditionalFormatting>
  <conditionalFormatting sqref="I7:I17">
    <cfRule type="expression" dxfId="0" priority="11" stopIfTrue="1">
      <formula>$C7=I$3</formula>
    </cfRule>
  </conditionalFormatting>
  <conditionalFormatting sqref="E18:E25">
    <cfRule type="expression" dxfId="0" priority="12" stopIfTrue="1">
      <formula>$C18=E$3</formula>
    </cfRule>
  </conditionalFormatting>
  <conditionalFormatting sqref="F18:F25">
    <cfRule type="expression" dxfId="0" priority="13" stopIfTrue="1">
      <formula>$C18=F$3</formula>
    </cfRule>
  </conditionalFormatting>
  <conditionalFormatting sqref="G18:G25">
    <cfRule type="expression" dxfId="0" priority="14" stopIfTrue="1">
      <formula>$C18=G$3</formula>
    </cfRule>
  </conditionalFormatting>
  <conditionalFormatting sqref="H18:H25">
    <cfRule type="expression" dxfId="0" priority="15" stopIfTrue="1">
      <formula>$C18=H$3</formula>
    </cfRule>
  </conditionalFormatting>
  <conditionalFormatting sqref="I18:I25">
    <cfRule type="expression" dxfId="0" priority="16" stopIfTrue="1">
      <formula>$C18=I$3</formula>
    </cfRule>
  </conditionalFormatting>
  <conditionalFormatting sqref="J7:J25">
    <cfRule type="expression" dxfId="0" priority="17" stopIfTrue="1">
      <formula>$C7=J$3</formula>
    </cfRule>
  </conditionalFormatting>
  <dataValidations>
    <dataValidation type="list" allowBlank="1" showErrorMessage="1" sqref="B6:B25">
      <formula1>'Group and Self Assessment'!$C$10:$C$24</formula1>
    </dataValidation>
    <dataValidation type="list" allowBlank="1" showErrorMessage="1" sqref="C18:C25">
      <formula1>$E$40:$J$40</formula1>
    </dataValidation>
    <dataValidation type="list" allowBlank="1" showErrorMessage="1" sqref="C6:C17">
      <formula1>$E$3:$J$3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6" width="14.89"/>
    <col customWidth="1" min="7" max="26" width="30.89"/>
  </cols>
  <sheetData>
    <row r="1" ht="15.75" customHeight="1">
      <c r="A1" s="40" t="s">
        <v>54</v>
      </c>
    </row>
    <row r="2" ht="15.75" customHeight="1"/>
    <row r="3" ht="36.0" customHeight="1">
      <c r="A3" s="61" t="s">
        <v>55</v>
      </c>
      <c r="B3" s="62" t="s">
        <v>56</v>
      </c>
      <c r="C3" s="63" t="s">
        <v>57</v>
      </c>
      <c r="D3" s="63" t="s">
        <v>58</v>
      </c>
      <c r="E3" s="63" t="s">
        <v>59</v>
      </c>
      <c r="F3" s="64" t="s">
        <v>60</v>
      </c>
    </row>
    <row r="4" ht="36.0" customHeight="1">
      <c r="A4" s="65" t="s">
        <v>61</v>
      </c>
      <c r="B4" s="43">
        <v>34.0</v>
      </c>
      <c r="C4" s="66"/>
      <c r="D4" s="44">
        <v>80.0</v>
      </c>
      <c r="E4" s="44">
        <v>90.0</v>
      </c>
      <c r="F4" s="45">
        <f t="shared" ref="F4:F5" si="1">IF(((C4-D4)/(E4-D4)*100)&gt;100,100,(C4-D4)/(E4-D4)*100)</f>
        <v>-800</v>
      </c>
    </row>
    <row r="5" ht="36.0" customHeight="1">
      <c r="A5" s="67" t="s">
        <v>62</v>
      </c>
      <c r="B5" s="48">
        <v>21.0</v>
      </c>
      <c r="C5" s="68"/>
      <c r="D5" s="49">
        <v>75.0</v>
      </c>
      <c r="E5" s="49">
        <v>85.0</v>
      </c>
      <c r="F5" s="50">
        <f t="shared" si="1"/>
        <v>-750</v>
      </c>
    </row>
    <row r="6" ht="36.0" customHeight="1">
      <c r="A6" s="67" t="s">
        <v>63</v>
      </c>
      <c r="B6" s="48">
        <v>-13.0</v>
      </c>
      <c r="C6" s="69"/>
      <c r="D6" s="49">
        <v>5.0</v>
      </c>
      <c r="E6" s="49">
        <v>10.0</v>
      </c>
      <c r="F6" s="50">
        <f t="shared" ref="F6:F7" si="2">(IF((D6-C6)*10*-1*2&gt;100,100,IF((((D6-C6)*10*-1*2))&lt;0,0,(D6-C6)*10*-1*2)))</f>
        <v>0</v>
      </c>
    </row>
    <row r="7" ht="36.0" customHeight="1">
      <c r="A7" s="70" t="s">
        <v>64</v>
      </c>
      <c r="B7" s="54">
        <v>-13.0</v>
      </c>
      <c r="C7" s="71"/>
      <c r="D7" s="55">
        <v>5.0</v>
      </c>
      <c r="E7" s="55">
        <v>10.0</v>
      </c>
      <c r="F7" s="56">
        <f t="shared" si="2"/>
        <v>0</v>
      </c>
    </row>
    <row r="8" ht="36.0" customHeight="1">
      <c r="A8" s="34" t="s">
        <v>65</v>
      </c>
      <c r="B8" s="63">
        <v>55.0</v>
      </c>
      <c r="C8" s="63"/>
      <c r="D8" s="63"/>
      <c r="E8" s="63"/>
      <c r="F8" s="64">
        <f>SUMPRODUCT(B4:B7,F4:F7)/100</f>
        <v>-429.5</v>
      </c>
    </row>
    <row r="9" ht="36.0" customHeight="1">
      <c r="A9" s="72"/>
      <c r="B9" s="73"/>
      <c r="C9" s="73"/>
      <c r="D9" s="74"/>
      <c r="E9" s="34" t="s">
        <v>66</v>
      </c>
      <c r="F9" s="75">
        <f>IF((F8/B8)&lt;0,0,(F8/B8))</f>
        <v>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89"/>
    <col customWidth="1" min="2" max="2" width="7.11"/>
    <col customWidth="1" min="3" max="17" width="5.67"/>
    <col customWidth="1" min="18" max="18" width="12.11"/>
    <col customWidth="1" min="19" max="20" width="16.33"/>
    <col customWidth="1" min="21" max="21" width="17.44"/>
    <col customWidth="1" min="22" max="22" width="17.0"/>
    <col customWidth="1" min="23" max="23" width="16.44"/>
    <col customWidth="1" min="24" max="24" width="16.33"/>
    <col customWidth="1" min="25" max="25" width="11.0"/>
    <col customWidth="1" min="26" max="26" width="8.33"/>
  </cols>
  <sheetData>
    <row r="1" ht="15.75" customHeight="1">
      <c r="A1" s="1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77" t="s">
        <v>68</v>
      </c>
      <c r="B3" s="78" t="s">
        <v>56</v>
      </c>
      <c r="C3" s="78">
        <f>'Group and Self Assessment'!C10</f>
        <v>1150990</v>
      </c>
      <c r="D3" s="78">
        <f>'Group and Self Assessment'!C11</f>
        <v>1170617</v>
      </c>
      <c r="E3" s="78">
        <f>'Group and Self Assessment'!C12</f>
        <v>1170717</v>
      </c>
      <c r="F3" s="78">
        <f>'Group and Self Assessment'!C13</f>
        <v>1180590</v>
      </c>
      <c r="G3" s="78">
        <f>'Group and Self Assessment'!C14</f>
        <v>1180604</v>
      </c>
      <c r="H3" s="78">
        <f>'Group and Self Assessment'!C15</f>
        <v>1190705</v>
      </c>
      <c r="I3" s="78">
        <f>'Group and Self Assessment'!C16</f>
        <v>1191831</v>
      </c>
      <c r="J3" s="78">
        <f>'Group and Self Assessment'!C17</f>
        <v>1200626</v>
      </c>
      <c r="K3" s="78">
        <f>'Group and Self Assessment'!C18</f>
        <v>1210818</v>
      </c>
      <c r="L3" s="78" t="str">
        <f>'Group and Self Assessment'!C19</f>
        <v>Student 10</v>
      </c>
      <c r="M3" s="78" t="str">
        <f>'Group and Self Assessment'!C20</f>
        <v>Student 11</v>
      </c>
      <c r="N3" s="78" t="str">
        <f>'Group and Self Assessment'!C21</f>
        <v>Student 12</v>
      </c>
      <c r="O3" s="78" t="str">
        <f>'Group and Self Assessment'!C22</f>
        <v>Student 13</v>
      </c>
      <c r="P3" s="78" t="str">
        <f>'Group and Self Assessment'!C23</f>
        <v>Student 14</v>
      </c>
      <c r="Q3" s="78" t="str">
        <f>'Group and Self Assessment'!C24</f>
        <v>Student 15</v>
      </c>
      <c r="R3" s="78" t="s">
        <v>6</v>
      </c>
      <c r="S3" s="79">
        <f>0</f>
        <v>0</v>
      </c>
      <c r="T3" s="44">
        <f>1</f>
        <v>1</v>
      </c>
      <c r="U3" s="44">
        <f>2</f>
        <v>2</v>
      </c>
      <c r="V3" s="79">
        <f>3</f>
        <v>3</v>
      </c>
      <c r="W3" s="79">
        <f>4</f>
        <v>4</v>
      </c>
      <c r="X3" s="79">
        <f>5</f>
        <v>5</v>
      </c>
      <c r="Y3" s="44" t="s">
        <v>69</v>
      </c>
      <c r="Z3" s="45" t="s">
        <v>28</v>
      </c>
    </row>
    <row r="4" ht="15.75" customHeight="1">
      <c r="A4" s="48" t="s">
        <v>70</v>
      </c>
      <c r="B4" s="80">
        <v>0.35</v>
      </c>
      <c r="C4" s="81">
        <f>'Code Quality'!$F$9*5</f>
        <v>0</v>
      </c>
      <c r="D4" s="81">
        <f>'Code Quality'!$F$9*5</f>
        <v>0</v>
      </c>
      <c r="E4" s="81">
        <f>'Code Quality'!$F$9*5</f>
        <v>0</v>
      </c>
      <c r="F4" s="81">
        <f>'Code Quality'!$F$9*5</f>
        <v>0</v>
      </c>
      <c r="G4" s="81">
        <f>'Code Quality'!$F$9*5</f>
        <v>0</v>
      </c>
      <c r="H4" s="81">
        <f>'Code Quality'!$F$9*5</f>
        <v>0</v>
      </c>
      <c r="I4" s="81">
        <f>'Code Quality'!$F$9*5</f>
        <v>0</v>
      </c>
      <c r="J4" s="81">
        <f>'Code Quality'!$F$9*5</f>
        <v>0</v>
      </c>
      <c r="K4" s="81">
        <f>'Code Quality'!$F$9*5</f>
        <v>0</v>
      </c>
      <c r="L4" s="81">
        <f>'Code Quality'!$F$9*5</f>
        <v>0</v>
      </c>
      <c r="M4" s="81">
        <f>'Code Quality'!$F$9*5</f>
        <v>0</v>
      </c>
      <c r="N4" s="81">
        <f>'Code Quality'!$F$9*5</f>
        <v>0</v>
      </c>
      <c r="O4" s="81">
        <f>'Code Quality'!$F$9*5</f>
        <v>0</v>
      </c>
      <c r="P4" s="81">
        <f>'Code Quality'!$F$9*5</f>
        <v>0</v>
      </c>
      <c r="Q4" s="81">
        <f>'Code Quality'!$F$9*5</f>
        <v>0</v>
      </c>
      <c r="R4" s="82">
        <f t="shared" ref="R4:R8" si="1">AVERAGE(C4:Q4)</f>
        <v>0</v>
      </c>
      <c r="S4" s="49" t="s">
        <v>71</v>
      </c>
      <c r="T4" s="49" t="s">
        <v>71</v>
      </c>
      <c r="U4" s="49" t="s">
        <v>71</v>
      </c>
      <c r="V4" s="49" t="s">
        <v>71</v>
      </c>
      <c r="W4" s="49" t="s">
        <v>71</v>
      </c>
      <c r="X4" s="49" t="s">
        <v>71</v>
      </c>
      <c r="Y4" s="49"/>
      <c r="Z4" s="50"/>
    </row>
    <row r="5" ht="15.75" customHeight="1">
      <c r="A5" s="48" t="s">
        <v>72</v>
      </c>
      <c r="B5" s="80">
        <v>0.075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2" t="str">
        <f t="shared" si="1"/>
        <v>#DIV/0!</v>
      </c>
      <c r="S5" s="49" t="s">
        <v>73</v>
      </c>
      <c r="T5" s="49" t="s">
        <v>74</v>
      </c>
      <c r="U5" s="49" t="s">
        <v>75</v>
      </c>
      <c r="V5" s="49" t="s">
        <v>76</v>
      </c>
      <c r="W5" s="49" t="s">
        <v>77</v>
      </c>
      <c r="X5" s="49" t="s">
        <v>78</v>
      </c>
      <c r="Y5" s="49"/>
      <c r="Z5" s="50"/>
    </row>
    <row r="6" ht="15.75" customHeight="1">
      <c r="A6" s="48" t="s">
        <v>79</v>
      </c>
      <c r="B6" s="80">
        <v>0.1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2" t="str">
        <f t="shared" si="1"/>
        <v>#DIV/0!</v>
      </c>
      <c r="S6" s="49" t="s">
        <v>80</v>
      </c>
      <c r="T6" s="49" t="s">
        <v>81</v>
      </c>
      <c r="U6" s="49" t="s">
        <v>82</v>
      </c>
      <c r="V6" s="49" t="s">
        <v>83</v>
      </c>
      <c r="W6" s="49" t="s">
        <v>84</v>
      </c>
      <c r="X6" s="49" t="s">
        <v>85</v>
      </c>
      <c r="Y6" s="49"/>
      <c r="Z6" s="50"/>
    </row>
    <row r="7" ht="15.75" customHeight="1">
      <c r="A7" s="48" t="s">
        <v>86</v>
      </c>
      <c r="B7" s="80">
        <v>0.35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2" t="str">
        <f t="shared" si="1"/>
        <v>#DIV/0!</v>
      </c>
      <c r="S7" s="49" t="s">
        <v>87</v>
      </c>
      <c r="T7" s="49" t="s">
        <v>88</v>
      </c>
      <c r="U7" s="49" t="s">
        <v>89</v>
      </c>
      <c r="V7" s="49" t="s">
        <v>90</v>
      </c>
      <c r="W7" s="49" t="s">
        <v>91</v>
      </c>
      <c r="X7" s="49" t="s">
        <v>85</v>
      </c>
      <c r="Y7" s="49"/>
      <c r="Z7" s="50"/>
    </row>
    <row r="8" ht="15.75" customHeight="1">
      <c r="A8" s="48" t="s">
        <v>92</v>
      </c>
      <c r="B8" s="80">
        <v>0.125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2" t="str">
        <f t="shared" si="1"/>
        <v>#DIV/0!</v>
      </c>
      <c r="S8" s="49" t="s">
        <v>93</v>
      </c>
      <c r="T8" s="49" t="s">
        <v>94</v>
      </c>
      <c r="U8" s="49" t="s">
        <v>95</v>
      </c>
      <c r="V8" s="49" t="s">
        <v>96</v>
      </c>
      <c r="W8" s="49" t="s">
        <v>97</v>
      </c>
      <c r="X8" s="49" t="s">
        <v>85</v>
      </c>
      <c r="Y8" s="49"/>
      <c r="Z8" s="50"/>
    </row>
    <row r="9" ht="15.75" customHeight="1">
      <c r="A9" s="48" t="s">
        <v>66</v>
      </c>
      <c r="B9" s="80">
        <f>SUM(B4:B8)</f>
        <v>1</v>
      </c>
      <c r="C9" s="49">
        <f t="shared" ref="C9:Q9" si="2">SUMPRODUCT(C4:C8,$B$4:$B$8)</f>
        <v>0</v>
      </c>
      <c r="D9" s="49">
        <f t="shared" si="2"/>
        <v>0</v>
      </c>
      <c r="E9" s="49">
        <f t="shared" si="2"/>
        <v>0</v>
      </c>
      <c r="F9" s="49">
        <f t="shared" si="2"/>
        <v>0</v>
      </c>
      <c r="G9" s="49">
        <f t="shared" si="2"/>
        <v>0</v>
      </c>
      <c r="H9" s="49">
        <f t="shared" si="2"/>
        <v>0</v>
      </c>
      <c r="I9" s="49">
        <f t="shared" si="2"/>
        <v>0</v>
      </c>
      <c r="J9" s="49">
        <f t="shared" si="2"/>
        <v>0</v>
      </c>
      <c r="K9" s="49">
        <f t="shared" si="2"/>
        <v>0</v>
      </c>
      <c r="L9" s="49">
        <f t="shared" si="2"/>
        <v>0</v>
      </c>
      <c r="M9" s="49">
        <f t="shared" si="2"/>
        <v>0</v>
      </c>
      <c r="N9" s="49">
        <f t="shared" si="2"/>
        <v>0</v>
      </c>
      <c r="O9" s="49">
        <f t="shared" si="2"/>
        <v>0</v>
      </c>
      <c r="P9" s="49">
        <f t="shared" si="2"/>
        <v>0</v>
      </c>
      <c r="Q9" s="49">
        <f t="shared" si="2"/>
        <v>0</v>
      </c>
      <c r="R9" s="82"/>
      <c r="S9" s="49"/>
      <c r="T9" s="49"/>
      <c r="U9" s="49"/>
      <c r="V9" s="49"/>
      <c r="W9" s="49"/>
      <c r="X9" s="49"/>
      <c r="Y9" s="49"/>
      <c r="Z9" s="50"/>
    </row>
    <row r="10" ht="15.75" customHeight="1">
      <c r="A10" s="54" t="s">
        <v>98</v>
      </c>
      <c r="B10" s="55"/>
      <c r="C10" s="55">
        <f t="shared" ref="C10:Q10" si="3">C9/5*20</f>
        <v>0</v>
      </c>
      <c r="D10" s="55">
        <f t="shared" si="3"/>
        <v>0</v>
      </c>
      <c r="E10" s="55">
        <f t="shared" si="3"/>
        <v>0</v>
      </c>
      <c r="F10" s="55">
        <f t="shared" si="3"/>
        <v>0</v>
      </c>
      <c r="G10" s="55">
        <f t="shared" si="3"/>
        <v>0</v>
      </c>
      <c r="H10" s="55">
        <f t="shared" si="3"/>
        <v>0</v>
      </c>
      <c r="I10" s="55">
        <f t="shared" si="3"/>
        <v>0</v>
      </c>
      <c r="J10" s="55">
        <f t="shared" si="3"/>
        <v>0</v>
      </c>
      <c r="K10" s="55">
        <f t="shared" si="3"/>
        <v>0</v>
      </c>
      <c r="L10" s="55">
        <f t="shared" si="3"/>
        <v>0</v>
      </c>
      <c r="M10" s="55">
        <f t="shared" si="3"/>
        <v>0</v>
      </c>
      <c r="N10" s="55">
        <f t="shared" si="3"/>
        <v>0</v>
      </c>
      <c r="O10" s="55">
        <f t="shared" si="3"/>
        <v>0</v>
      </c>
      <c r="P10" s="55">
        <f t="shared" si="3"/>
        <v>0</v>
      </c>
      <c r="Q10" s="55">
        <f t="shared" si="3"/>
        <v>0</v>
      </c>
      <c r="R10" s="84"/>
      <c r="S10" s="55"/>
      <c r="T10" s="55"/>
      <c r="U10" s="55"/>
      <c r="V10" s="55"/>
      <c r="W10" s="55"/>
      <c r="X10" s="55"/>
      <c r="Y10" s="55"/>
      <c r="Z10" s="56"/>
    </row>
    <row r="11" ht="15.75" customHeight="1">
      <c r="A11" s="85" t="s">
        <v>99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5:Q8">
      <formula1>$S$3:$X$3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89"/>
    <col customWidth="1" min="2" max="2" width="7.11"/>
    <col customWidth="1" min="3" max="17" width="5.67"/>
    <col customWidth="1" min="18" max="18" width="12.11"/>
    <col customWidth="1" min="19" max="20" width="16.33"/>
    <col customWidth="1" min="21" max="21" width="17.44"/>
    <col customWidth="1" min="22" max="24" width="20.67"/>
    <col customWidth="1" min="25" max="25" width="11.0"/>
    <col customWidth="1" min="26" max="26" width="8.33"/>
  </cols>
  <sheetData>
    <row r="1" ht="15.75" customHeight="1">
      <c r="A1" s="1" t="s">
        <v>100</v>
      </c>
      <c r="B1" s="85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77" t="s">
        <v>68</v>
      </c>
      <c r="B3" s="78" t="s">
        <v>56</v>
      </c>
      <c r="C3" s="78">
        <f>'Group and Self Assessment'!C10</f>
        <v>1150990</v>
      </c>
      <c r="D3" s="78">
        <f>'Group and Self Assessment'!C11</f>
        <v>1170617</v>
      </c>
      <c r="E3" s="78">
        <f>'Group and Self Assessment'!C12</f>
        <v>1170717</v>
      </c>
      <c r="F3" s="78">
        <f>'Group and Self Assessment'!C13</f>
        <v>1180590</v>
      </c>
      <c r="G3" s="78">
        <f>'Group and Self Assessment'!C14</f>
        <v>1180604</v>
      </c>
      <c r="H3" s="78">
        <f>'Group and Self Assessment'!C15</f>
        <v>1190705</v>
      </c>
      <c r="I3" s="78">
        <f>'Group and Self Assessment'!C16</f>
        <v>1191831</v>
      </c>
      <c r="J3" s="78">
        <f>'Group and Self Assessment'!C17</f>
        <v>1200626</v>
      </c>
      <c r="K3" s="78">
        <f>'Group and Self Assessment'!C18</f>
        <v>1210818</v>
      </c>
      <c r="L3" s="78" t="str">
        <f>'Group and Self Assessment'!C19</f>
        <v>Student 10</v>
      </c>
      <c r="M3" s="78" t="str">
        <f>'Group and Self Assessment'!C20</f>
        <v>Student 11</v>
      </c>
      <c r="N3" s="78" t="str">
        <f>'Group and Self Assessment'!C21</f>
        <v>Student 12</v>
      </c>
      <c r="O3" s="78" t="str">
        <f>'Group and Self Assessment'!C22</f>
        <v>Student 13</v>
      </c>
      <c r="P3" s="78" t="str">
        <f>'Group and Self Assessment'!C23</f>
        <v>Student 14</v>
      </c>
      <c r="Q3" s="78" t="str">
        <f>'Group and Self Assessment'!C24</f>
        <v>Student 15</v>
      </c>
      <c r="R3" s="78" t="s">
        <v>6</v>
      </c>
      <c r="S3" s="86">
        <f>0</f>
        <v>0</v>
      </c>
      <c r="T3" s="41">
        <f>1</f>
        <v>1</v>
      </c>
      <c r="U3" s="41">
        <f>2</f>
        <v>2</v>
      </c>
      <c r="V3" s="86">
        <f>3</f>
        <v>3</v>
      </c>
      <c r="W3" s="86">
        <f>4</f>
        <v>4</v>
      </c>
      <c r="X3" s="86">
        <f>5</f>
        <v>5</v>
      </c>
      <c r="Y3" s="44" t="s">
        <v>69</v>
      </c>
      <c r="Z3" s="45" t="s">
        <v>28</v>
      </c>
    </row>
    <row r="4" ht="144.75" customHeight="1">
      <c r="A4" s="48" t="s">
        <v>101</v>
      </c>
      <c r="B4" s="80">
        <v>0.1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7" t="str">
        <f t="shared" ref="R4:R14" si="1">AVERAGE(C4:Q4)</f>
        <v>#DIV/0!</v>
      </c>
      <c r="S4" s="88" t="s">
        <v>102</v>
      </c>
      <c r="T4" s="88" t="s">
        <v>103</v>
      </c>
      <c r="U4" s="88" t="s">
        <v>104</v>
      </c>
      <c r="V4" s="88" t="s">
        <v>105</v>
      </c>
      <c r="W4" s="88" t="s">
        <v>106</v>
      </c>
      <c r="X4" s="88" t="s">
        <v>107</v>
      </c>
      <c r="Y4" s="89"/>
      <c r="Z4" s="50"/>
    </row>
    <row r="5" ht="101.25" customHeight="1">
      <c r="A5" s="48" t="s">
        <v>108</v>
      </c>
      <c r="B5" s="80">
        <v>0.1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7" t="str">
        <f t="shared" si="1"/>
        <v>#DIV/0!</v>
      </c>
      <c r="S5" s="88" t="s">
        <v>109</v>
      </c>
      <c r="T5" s="88" t="s">
        <v>110</v>
      </c>
      <c r="U5" s="88" t="s">
        <v>111</v>
      </c>
      <c r="V5" s="88" t="s">
        <v>112</v>
      </c>
      <c r="W5" s="88" t="s">
        <v>113</v>
      </c>
      <c r="X5" s="88" t="s">
        <v>114</v>
      </c>
      <c r="Y5" s="89"/>
      <c r="Z5" s="50"/>
    </row>
    <row r="6" ht="15.75" customHeight="1">
      <c r="A6" s="48" t="s">
        <v>115</v>
      </c>
      <c r="B6" s="80">
        <v>0.05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7" t="str">
        <f t="shared" si="1"/>
        <v>#DIV/0!</v>
      </c>
      <c r="S6" s="88" t="s">
        <v>116</v>
      </c>
      <c r="T6" s="88" t="s">
        <v>117</v>
      </c>
      <c r="U6" s="88" t="s">
        <v>118</v>
      </c>
      <c r="V6" s="88" t="s">
        <v>119</v>
      </c>
      <c r="W6" s="88" t="s">
        <v>120</v>
      </c>
      <c r="X6" s="88" t="s">
        <v>121</v>
      </c>
      <c r="Y6" s="89"/>
      <c r="Z6" s="50"/>
    </row>
    <row r="7" ht="15.75" customHeight="1">
      <c r="A7" s="48" t="s">
        <v>122</v>
      </c>
      <c r="B7" s="80">
        <v>0.05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7" t="str">
        <f t="shared" si="1"/>
        <v>#DIV/0!</v>
      </c>
      <c r="S7" s="88" t="s">
        <v>116</v>
      </c>
      <c r="T7" s="88" t="s">
        <v>123</v>
      </c>
      <c r="U7" s="88" t="s">
        <v>124</v>
      </c>
      <c r="V7" s="88" t="s">
        <v>125</v>
      </c>
      <c r="W7" s="88" t="s">
        <v>126</v>
      </c>
      <c r="X7" s="88" t="s">
        <v>127</v>
      </c>
      <c r="Y7" s="89"/>
      <c r="Z7" s="50"/>
    </row>
    <row r="8" ht="15.75" customHeight="1">
      <c r="A8" s="48" t="s">
        <v>128</v>
      </c>
      <c r="B8" s="80">
        <v>0.1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7" t="str">
        <f t="shared" si="1"/>
        <v>#DIV/0!</v>
      </c>
      <c r="S8" s="88" t="s">
        <v>116</v>
      </c>
      <c r="T8" s="88" t="s">
        <v>129</v>
      </c>
      <c r="U8" s="88" t="s">
        <v>130</v>
      </c>
      <c r="V8" s="88" t="s">
        <v>131</v>
      </c>
      <c r="W8" s="88" t="s">
        <v>132</v>
      </c>
      <c r="X8" s="88" t="s">
        <v>133</v>
      </c>
      <c r="Y8" s="89"/>
      <c r="Z8" s="50"/>
    </row>
    <row r="9" ht="15.75" customHeight="1">
      <c r="A9" s="48" t="s">
        <v>134</v>
      </c>
      <c r="B9" s="80">
        <v>0.05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7" t="str">
        <f t="shared" si="1"/>
        <v>#DIV/0!</v>
      </c>
      <c r="S9" s="88" t="s">
        <v>135</v>
      </c>
      <c r="T9" s="88" t="s">
        <v>136</v>
      </c>
      <c r="U9" s="88"/>
      <c r="V9" s="88" t="s">
        <v>137</v>
      </c>
      <c r="W9" s="88"/>
      <c r="X9" s="88" t="s">
        <v>138</v>
      </c>
      <c r="Y9" s="89"/>
      <c r="Z9" s="50"/>
    </row>
    <row r="10" ht="15.75" customHeight="1">
      <c r="A10" s="48" t="s">
        <v>139</v>
      </c>
      <c r="B10" s="80">
        <v>0.1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7" t="str">
        <f t="shared" si="1"/>
        <v>#DIV/0!</v>
      </c>
      <c r="S10" s="88" t="s">
        <v>135</v>
      </c>
      <c r="T10" s="88" t="s">
        <v>140</v>
      </c>
      <c r="U10" s="88" t="s">
        <v>141</v>
      </c>
      <c r="V10" s="88" t="s">
        <v>142</v>
      </c>
      <c r="W10" s="88" t="s">
        <v>143</v>
      </c>
      <c r="X10" s="88" t="s">
        <v>144</v>
      </c>
      <c r="Y10" s="89"/>
      <c r="Z10" s="50"/>
    </row>
    <row r="11" ht="15.75" customHeight="1">
      <c r="A11" s="48" t="s">
        <v>145</v>
      </c>
      <c r="B11" s="80">
        <v>0.1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7" t="str">
        <f t="shared" si="1"/>
        <v>#DIV/0!</v>
      </c>
      <c r="S11" s="88" t="s">
        <v>135</v>
      </c>
      <c r="T11" s="88" t="s">
        <v>146</v>
      </c>
      <c r="U11" s="88" t="s">
        <v>147</v>
      </c>
      <c r="V11" s="88" t="s">
        <v>148</v>
      </c>
      <c r="W11" s="88" t="s">
        <v>149</v>
      </c>
      <c r="X11" s="88" t="s">
        <v>150</v>
      </c>
      <c r="Y11" s="89"/>
      <c r="Z11" s="50"/>
    </row>
    <row r="12" ht="15.75" customHeight="1">
      <c r="A12" s="48" t="s">
        <v>151</v>
      </c>
      <c r="B12" s="80">
        <v>0.1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7" t="str">
        <f t="shared" si="1"/>
        <v>#DIV/0!</v>
      </c>
      <c r="S12" s="88" t="s">
        <v>135</v>
      </c>
      <c r="T12" s="88" t="s">
        <v>146</v>
      </c>
      <c r="U12" s="88" t="s">
        <v>147</v>
      </c>
      <c r="V12" s="88" t="s">
        <v>148</v>
      </c>
      <c r="W12" s="88" t="s">
        <v>149</v>
      </c>
      <c r="X12" s="88" t="s">
        <v>150</v>
      </c>
      <c r="Y12" s="89"/>
      <c r="Z12" s="50"/>
    </row>
    <row r="13" ht="15.75" customHeight="1">
      <c r="A13" s="48" t="s">
        <v>152</v>
      </c>
      <c r="B13" s="80">
        <v>0.1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7" t="str">
        <f t="shared" si="1"/>
        <v>#DIV/0!</v>
      </c>
      <c r="S13" s="88" t="s">
        <v>153</v>
      </c>
      <c r="T13" s="88" t="s">
        <v>154</v>
      </c>
      <c r="U13" s="88" t="s">
        <v>155</v>
      </c>
      <c r="V13" s="88" t="s">
        <v>156</v>
      </c>
      <c r="W13" s="88" t="s">
        <v>157</v>
      </c>
      <c r="X13" s="88" t="s">
        <v>158</v>
      </c>
      <c r="Y13" s="89"/>
      <c r="Z13" s="50"/>
    </row>
    <row r="14" ht="15.75" customHeight="1">
      <c r="A14" s="48" t="s">
        <v>159</v>
      </c>
      <c r="B14" s="80">
        <v>0.15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7" t="str">
        <f t="shared" si="1"/>
        <v>#DIV/0!</v>
      </c>
      <c r="S14" s="88" t="s">
        <v>135</v>
      </c>
      <c r="T14" s="88" t="s">
        <v>146</v>
      </c>
      <c r="U14" s="88" t="s">
        <v>147</v>
      </c>
      <c r="V14" s="88" t="s">
        <v>148</v>
      </c>
      <c r="W14" s="88" t="s">
        <v>149</v>
      </c>
      <c r="X14" s="88" t="s">
        <v>150</v>
      </c>
      <c r="Y14" s="89"/>
      <c r="Z14" s="50"/>
    </row>
    <row r="15" ht="15.75" customHeight="1">
      <c r="A15" s="48" t="s">
        <v>66</v>
      </c>
      <c r="B15" s="80">
        <f>SUM(B4:B14)</f>
        <v>1</v>
      </c>
      <c r="C15" s="49">
        <f t="shared" ref="C15:Q15" si="2">SUMPRODUCT(C8:C14,$B$8:$B$14)</f>
        <v>0</v>
      </c>
      <c r="D15" s="49">
        <f t="shared" si="2"/>
        <v>0</v>
      </c>
      <c r="E15" s="49">
        <f t="shared" si="2"/>
        <v>0</v>
      </c>
      <c r="F15" s="49">
        <f t="shared" si="2"/>
        <v>0</v>
      </c>
      <c r="G15" s="49">
        <f t="shared" si="2"/>
        <v>0</v>
      </c>
      <c r="H15" s="49">
        <f t="shared" si="2"/>
        <v>0</v>
      </c>
      <c r="I15" s="49">
        <f t="shared" si="2"/>
        <v>0</v>
      </c>
      <c r="J15" s="49">
        <f t="shared" si="2"/>
        <v>0</v>
      </c>
      <c r="K15" s="49">
        <f t="shared" si="2"/>
        <v>0</v>
      </c>
      <c r="L15" s="49">
        <f t="shared" si="2"/>
        <v>0</v>
      </c>
      <c r="M15" s="49">
        <f t="shared" si="2"/>
        <v>0</v>
      </c>
      <c r="N15" s="49">
        <f t="shared" si="2"/>
        <v>0</v>
      </c>
      <c r="O15" s="49">
        <f t="shared" si="2"/>
        <v>0</v>
      </c>
      <c r="P15" s="49">
        <f t="shared" si="2"/>
        <v>0</v>
      </c>
      <c r="Q15" s="49">
        <f t="shared" si="2"/>
        <v>0</v>
      </c>
      <c r="R15" s="82"/>
      <c r="S15" s="59"/>
      <c r="T15" s="59"/>
      <c r="U15" s="59"/>
      <c r="V15" s="59"/>
      <c r="W15" s="59"/>
      <c r="X15" s="59"/>
      <c r="Y15" s="49"/>
      <c r="Z15" s="50"/>
    </row>
    <row r="16" ht="15.75" customHeight="1">
      <c r="A16" s="54" t="s">
        <v>98</v>
      </c>
      <c r="B16" s="55"/>
      <c r="C16" s="55">
        <f t="shared" ref="C16:Q16" si="3">C15/5*20</f>
        <v>0</v>
      </c>
      <c r="D16" s="55">
        <f t="shared" si="3"/>
        <v>0</v>
      </c>
      <c r="E16" s="55">
        <f t="shared" si="3"/>
        <v>0</v>
      </c>
      <c r="F16" s="55">
        <f t="shared" si="3"/>
        <v>0</v>
      </c>
      <c r="G16" s="55">
        <f t="shared" si="3"/>
        <v>0</v>
      </c>
      <c r="H16" s="55">
        <f t="shared" si="3"/>
        <v>0</v>
      </c>
      <c r="I16" s="55">
        <f t="shared" si="3"/>
        <v>0</v>
      </c>
      <c r="J16" s="55">
        <f t="shared" si="3"/>
        <v>0</v>
      </c>
      <c r="K16" s="55">
        <f t="shared" si="3"/>
        <v>0</v>
      </c>
      <c r="L16" s="55">
        <f t="shared" si="3"/>
        <v>0</v>
      </c>
      <c r="M16" s="55">
        <f t="shared" si="3"/>
        <v>0</v>
      </c>
      <c r="N16" s="55">
        <f t="shared" si="3"/>
        <v>0</v>
      </c>
      <c r="O16" s="55">
        <f t="shared" si="3"/>
        <v>0</v>
      </c>
      <c r="P16" s="55">
        <f t="shared" si="3"/>
        <v>0</v>
      </c>
      <c r="Q16" s="55">
        <f t="shared" si="3"/>
        <v>0</v>
      </c>
      <c r="R16" s="84"/>
      <c r="S16" s="55"/>
      <c r="T16" s="55"/>
      <c r="U16" s="55"/>
      <c r="V16" s="55"/>
      <c r="W16" s="55"/>
      <c r="X16" s="55"/>
      <c r="Y16" s="55"/>
      <c r="Z16" s="56"/>
    </row>
    <row r="17" ht="15.75" customHeight="1">
      <c r="A17" s="85" t="s">
        <v>99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4:Q14">
      <formula1>$S$3:$X$3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