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555" windowHeight="6465"/>
  </bookViews>
  <sheets>
    <sheet name="HR" sheetId="1" r:id="rId1"/>
    <sheet name="CPA" sheetId="2" r:id="rId2"/>
  </sheets>
  <definedNames>
    <definedName name="BMRh">HR!$C$11</definedName>
    <definedName name="BMRm">HR!$C$12</definedName>
    <definedName name="h">HR!$C$2</definedName>
    <definedName name="HR">HR!$C$6</definedName>
    <definedName name="HRm">HR!$C$7</definedName>
    <definedName name="HRr">HR!$C$5</definedName>
    <definedName name="i">HR!$C$3</definedName>
    <definedName name="t">HR!$C$4</definedName>
    <definedName name="VO2m">HR!$C$8</definedName>
    <definedName name="w">HR!$C$1</definedName>
  </definedNames>
  <calcPr calcId="145621"/>
</workbook>
</file>

<file path=xl/calcChain.xml><?xml version="1.0" encoding="utf-8"?>
<calcChain xmlns="http://schemas.openxmlformats.org/spreadsheetml/2006/main">
  <c r="C31" i="2" l="1"/>
  <c r="C30" i="2"/>
  <c r="C24" i="2"/>
  <c r="C23" i="2"/>
  <c r="C22" i="2"/>
  <c r="C21" i="2"/>
  <c r="C29" i="2"/>
  <c r="C27" i="2"/>
  <c r="C26" i="2"/>
  <c r="C28" i="2" s="1"/>
  <c r="C13" i="1" l="1"/>
  <c r="C12" i="1"/>
  <c r="C14" i="1" s="1"/>
  <c r="C11" i="1"/>
  <c r="C9" i="1" l="1"/>
  <c r="C15" i="1" s="1"/>
  <c r="C7" i="1"/>
  <c r="C8" i="1" s="1"/>
  <c r="C10" i="1" s="1"/>
  <c r="C16" i="1" s="1"/>
</calcChain>
</file>

<file path=xl/comments1.xml><?xml version="1.0" encoding="utf-8"?>
<comments xmlns="http://schemas.openxmlformats.org/spreadsheetml/2006/main">
  <authors>
    <author>Rui Camposinhos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Rui Camposinhos:</t>
        </r>
        <r>
          <rPr>
            <sz val="9"/>
            <color indexed="81"/>
            <rFont val="Tahoma"/>
            <family val="2"/>
          </rPr>
          <t xml:space="preserve">
VO2 max é a capacidade máxima do corpo de um indivíduo em transportar e fazer uso de oxigênio durante um exercício físico incremental</t>
        </r>
      </text>
    </comment>
  </commentList>
</comments>
</file>

<file path=xl/sharedStrings.xml><?xml version="1.0" encoding="utf-8"?>
<sst xmlns="http://schemas.openxmlformats.org/spreadsheetml/2006/main" count="112" uniqueCount="71">
  <si>
    <t>Peso</t>
  </si>
  <si>
    <t>W=</t>
  </si>
  <si>
    <t>kg</t>
  </si>
  <si>
    <t>Freq. Cardiaca Repouso</t>
  </si>
  <si>
    <t>HRr=</t>
  </si>
  <si>
    <t>bat/min</t>
  </si>
  <si>
    <t>t=</t>
  </si>
  <si>
    <t>Duração exercicio</t>
  </si>
  <si>
    <t>h</t>
  </si>
  <si>
    <t>Idade</t>
  </si>
  <si>
    <t>I=</t>
  </si>
  <si>
    <t>anos</t>
  </si>
  <si>
    <t>HRm=</t>
  </si>
  <si>
    <t>Max. Freq. Cardiaca</t>
  </si>
  <si>
    <t>Tanaka, H., Monhan, K.D., Seals, D.G., Age-predicted maximal heart rate revisited. Am Coll Cardiol 2001; 37:153-156.</t>
  </si>
  <si>
    <t>VO2m=</t>
  </si>
  <si>
    <t>VO2,max</t>
  </si>
  <si>
    <t>mL/(kg.min)</t>
  </si>
  <si>
    <t>Uth N, Sørensen H, Overgaard K, Pedersen PK. Estimation of VO2max from the ratio between HRmax and HRrest--the Heart Rate Ratio Method. Eur J Appl Physiol. 2004 Jan;91(1):111-5.</t>
  </si>
  <si>
    <t>kcal</t>
  </si>
  <si>
    <t>Freq. Cardiaca exercicio</t>
  </si>
  <si>
    <t>HR=</t>
  </si>
  <si>
    <t>Keytel LR, Goedecke JH, Noakes TD, Hiiloskorpi H, Laukkanen R, van der Merwe L, Lambert EV. Prediction of energy expenditure from heart rate monitoring during submaximal exercise. J Sports Sci. 2005 Mar;23(3):289-97.</t>
  </si>
  <si>
    <t>Consumo bruto calorias (homem)</t>
  </si>
  <si>
    <t>Consumo bruto calorias (mulher)</t>
  </si>
  <si>
    <t>Altura</t>
  </si>
  <si>
    <t>h=</t>
  </si>
  <si>
    <t>BMR=</t>
  </si>
  <si>
    <t>kcal/24h</t>
  </si>
  <si>
    <t>Basal Metabolic Rate (homem)</t>
  </si>
  <si>
    <t>cm</t>
  </si>
  <si>
    <t>Resting Metabolic Rate Calorie Burn (homem)</t>
  </si>
  <si>
    <t>RMRCB=</t>
  </si>
  <si>
    <t>Resting Metabolic Rate Calorie Burn (mulher)</t>
  </si>
  <si>
    <t>GCB=</t>
  </si>
  <si>
    <t>NCB=</t>
  </si>
  <si>
    <t>Consumo liquido calorias (homem)</t>
  </si>
  <si>
    <t>Consumo liquido calorias (mulher)</t>
  </si>
  <si>
    <t>Harris JA and Benedict FG. A Biometric Study of Human Basal Metabolism. Proc Natl Acad Sci U S A. 1918 December; 4(12): 370–373.</t>
  </si>
  <si>
    <t>https://sites.google.com/site/compendiumofphysicalactivities/corrected-mets</t>
  </si>
  <si>
    <r>
      <t>METS</t>
    </r>
    <r>
      <rPr>
        <sz val="10"/>
        <color rgb="FF4C4C4C"/>
        <rFont val="Arial"/>
        <family val="2"/>
      </rPr>
      <t>     </t>
    </r>
  </si>
  <si>
    <t>Activity</t>
  </si>
  <si>
    <t>sitting quietly and watching television</t>
  </si>
  <si>
    <t>walking, less than 2.0 mph, level ground, strolling, very slow</t>
  </si>
  <si>
    <t>loading /unloading a car</t>
  </si>
  <si>
    <t>bicycling, &lt; 10 mph, leisure, to work or for pleasure</t>
  </si>
  <si>
    <t>tennis, doubles</t>
  </si>
  <si>
    <t>skiing, downhill, moderate effort, general</t>
  </si>
  <si>
    <t>climbing hills with 0 to 9 pound load</t>
  </si>
  <si>
    <t>rock or mountain climbing</t>
  </si>
  <si>
    <t>running, cross country</t>
  </si>
  <si>
    <t>swimming laps, freestyle, fast, vigorous effort</t>
  </si>
  <si>
    <t>running, 6.7 mph</t>
  </si>
  <si>
    <t>fire fighter, general</t>
  </si>
  <si>
    <t>http://www.my-calorie-counter.com/mets_calculation.asp</t>
  </si>
  <si>
    <t>Calories = METS x weight (kg) x time (hours) _x000B_</t>
  </si>
  <si>
    <r>
      <t>Figure 1</t>
    </r>
    <r>
      <rPr>
        <sz val="10"/>
        <color rgb="FF333333"/>
        <rFont val="Arial"/>
        <family val="2"/>
      </rPr>
      <t>. Equation for Compendium of Physical Activities corrected MET values for estimated RMR</t>
    </r>
  </si>
  <si>
    <r>
      <t>        Harris Benedict</t>
    </r>
    <r>
      <rPr>
        <vertAlign val="superscript"/>
        <sz val="10"/>
        <color rgb="FF333333"/>
        <rFont val="Arial"/>
        <family val="2"/>
      </rPr>
      <t> </t>
    </r>
    <r>
      <rPr>
        <sz val="10"/>
        <color rgb="FF333333"/>
        <rFont val="Arial"/>
        <family val="2"/>
      </rPr>
      <t>equation</t>
    </r>
    <r>
      <rPr>
        <vertAlign val="superscript"/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 for RMR (kilocalories per day):</t>
    </r>
  </si>
  <si>
    <t>        Male = 66.4730 + 5.0033 (Height cm) + 13.7516 (Weight kg) – 6.7550 (Age yr)</t>
  </si>
  <si>
    <t>        Female = 655.0955 + 1.8496 (Height cm) + 9.5634 (Weight kg) – 4.6756 (Age yr)</t>
  </si>
  <si>
    <t>To convert kilocalories per day obtained from the Harris Benedict equation2 to ml.kg-1.min-1, the following formula is used.</t>
  </si>
  <si>
    <r>
      <t>         kcal</t>
    </r>
    <r>
      <rPr>
        <vertAlign val="superscript"/>
        <sz val="10"/>
        <color rgb="FF333333"/>
        <rFont val="Arial"/>
        <family val="2"/>
      </rPr>
      <t>.</t>
    </r>
    <r>
      <rPr>
        <sz val="10"/>
        <color rgb="FF333333"/>
        <rFont val="Arial"/>
        <family val="2"/>
      </rPr>
      <t>day</t>
    </r>
    <r>
      <rPr>
        <vertAlign val="superscript"/>
        <sz val="10"/>
        <color rgb="FF333333"/>
        <rFont val="Arial"/>
        <family val="2"/>
      </rPr>
      <t>-1</t>
    </r>
    <r>
      <rPr>
        <sz val="10"/>
        <color rgb="FF333333"/>
        <rFont val="Arial"/>
        <family val="2"/>
      </rPr>
      <t>/1440 = kcal</t>
    </r>
    <r>
      <rPr>
        <vertAlign val="superscript"/>
        <sz val="10"/>
        <color rgb="FF333333"/>
        <rFont val="Arial"/>
        <family val="2"/>
      </rPr>
      <t>.</t>
    </r>
    <r>
      <rPr>
        <sz val="10"/>
        <color rgb="FF333333"/>
        <rFont val="Arial"/>
        <family val="2"/>
      </rPr>
      <t>min</t>
    </r>
    <r>
      <rPr>
        <vertAlign val="superscript"/>
        <sz val="10"/>
        <color rgb="FF333333"/>
        <rFont val="Arial"/>
        <family val="2"/>
      </rPr>
      <t>-1</t>
    </r>
    <r>
      <rPr>
        <sz val="10"/>
        <color rgb="FF333333"/>
        <rFont val="Arial"/>
        <family val="2"/>
      </rPr>
      <t>; kcal</t>
    </r>
    <r>
      <rPr>
        <vertAlign val="superscript"/>
        <sz val="10"/>
        <color rgb="FF333333"/>
        <rFont val="Arial"/>
        <family val="2"/>
      </rPr>
      <t>.</t>
    </r>
    <r>
      <rPr>
        <sz val="10"/>
        <color rgb="FF333333"/>
        <rFont val="Arial"/>
        <family val="2"/>
      </rPr>
      <t>min</t>
    </r>
    <r>
      <rPr>
        <vertAlign val="superscript"/>
        <sz val="10"/>
        <color rgb="FF333333"/>
        <rFont val="Arial"/>
        <family val="2"/>
      </rPr>
      <t>-1</t>
    </r>
    <r>
      <rPr>
        <sz val="10"/>
        <color rgb="FF333333"/>
        <rFont val="Arial"/>
        <family val="2"/>
      </rPr>
      <t>/5 = L</t>
    </r>
    <r>
      <rPr>
        <vertAlign val="superscript"/>
        <sz val="10"/>
        <color rgb="FF333333"/>
        <rFont val="Arial"/>
        <family val="2"/>
      </rPr>
      <t>.</t>
    </r>
    <r>
      <rPr>
        <sz val="10"/>
        <color rgb="FF333333"/>
        <rFont val="Arial"/>
        <family val="2"/>
      </rPr>
      <t>min</t>
    </r>
    <r>
      <rPr>
        <vertAlign val="superscript"/>
        <sz val="10"/>
        <color rgb="FF333333"/>
        <rFont val="Arial"/>
        <family val="2"/>
      </rPr>
      <t>-1</t>
    </r>
    <r>
      <rPr>
        <sz val="10"/>
        <color rgb="FF333333"/>
        <rFont val="Arial"/>
        <family val="2"/>
      </rPr>
      <t>; L</t>
    </r>
    <r>
      <rPr>
        <vertAlign val="superscript"/>
        <sz val="10"/>
        <color rgb="FF333333"/>
        <rFont val="Arial"/>
        <family val="2"/>
      </rPr>
      <t>.</t>
    </r>
    <r>
      <rPr>
        <sz val="10"/>
        <color rgb="FF333333"/>
        <rFont val="Arial"/>
        <family val="2"/>
      </rPr>
      <t>min</t>
    </r>
    <r>
      <rPr>
        <vertAlign val="superscript"/>
        <sz val="10"/>
        <color rgb="FF333333"/>
        <rFont val="Arial"/>
        <family val="2"/>
      </rPr>
      <t>-1</t>
    </r>
    <r>
      <rPr>
        <sz val="10"/>
        <color rgb="FF333333"/>
        <rFont val="Arial"/>
        <family val="2"/>
      </rPr>
      <t>/(weight kg)x1000 = ml</t>
    </r>
    <r>
      <rPr>
        <vertAlign val="superscript"/>
        <sz val="10"/>
        <color rgb="FF333333"/>
        <rFont val="Arial"/>
        <family val="2"/>
      </rPr>
      <t>.</t>
    </r>
    <r>
      <rPr>
        <sz val="10"/>
        <color rgb="FF333333"/>
        <rFont val="Arial"/>
        <family val="2"/>
      </rPr>
      <t>kg</t>
    </r>
    <r>
      <rPr>
        <vertAlign val="superscript"/>
        <sz val="10"/>
        <color rgb="FF333333"/>
        <rFont val="Arial"/>
        <family val="2"/>
      </rPr>
      <t>-1.</t>
    </r>
    <r>
      <rPr>
        <sz val="10"/>
        <color rgb="FF333333"/>
        <rFont val="Arial"/>
        <family val="2"/>
      </rPr>
      <t>min</t>
    </r>
    <r>
      <rPr>
        <vertAlign val="superscript"/>
        <sz val="10"/>
        <color rgb="FF333333"/>
        <rFont val="Arial"/>
        <family val="2"/>
      </rPr>
      <t>-1</t>
    </r>
  </si>
  <si>
    <t>    </t>
  </si>
  <si>
    <t>METS</t>
  </si>
  <si>
    <t>CMETS</t>
  </si>
  <si>
    <t>homem</t>
  </si>
  <si>
    <t>mulher</t>
  </si>
  <si>
    <t>RMR</t>
  </si>
  <si>
    <t>mlkg-1min-1</t>
  </si>
  <si>
    <t>BC</t>
  </si>
  <si>
    <r>
      <t>Ainsworth BE, Haskell WL, Herrmann SD, Meckes N, Bassett Jr DR, Tudor-Locke C, Greer JL, Vezina J, Whitt-    Glover MC, Leon AS. 2011 Compendium of Physical Activities: a second update of codes and MET values. </t>
    </r>
    <r>
      <rPr>
        <i/>
        <sz val="10"/>
        <color rgb="FF000000"/>
        <rFont val="Arial"/>
        <family val="2"/>
      </rPr>
      <t>Medicine and Science in Sports and Exercise</t>
    </r>
    <r>
      <rPr>
        <sz val="10"/>
        <color rgb="FF000000"/>
        <rFont val="Arial"/>
        <family val="2"/>
      </rPr>
      <t>, 2011;43(8):1575-1581.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</si>
</sst>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i/>
      <sz val="8"/>
      <color rgb="FF5074A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4C4C4C"/>
      <name val="Arial"/>
      <family val="2"/>
    </font>
    <font>
      <sz val="10"/>
      <color rgb="FF333333"/>
      <name val="Arial"/>
      <family val="2"/>
    </font>
    <font>
      <vertAlign val="superscript"/>
      <sz val="10"/>
      <color rgb="FF333333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5</xdr:row>
      <xdr:rowOff>57150</xdr:rowOff>
    </xdr:from>
    <xdr:to>
      <xdr:col>15</xdr:col>
      <xdr:colOff>457200</xdr:colOff>
      <xdr:row>9</xdr:row>
      <xdr:rowOff>180975</xdr:rowOff>
    </xdr:to>
    <xdr:pic>
      <xdr:nvPicPr>
        <xdr:cNvPr id="2" name="Imagem 1" descr="https://sites.google.com/site/compendiumofphysicalactivities/_/rsrc/1343136723536/corrected-mets/Captur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09650"/>
          <a:ext cx="52292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workbookViewId="0">
      <selection activeCell="C16" sqref="C16"/>
    </sheetView>
  </sheetViews>
  <sheetFormatPr defaultRowHeight="15" x14ac:dyDescent="0.25"/>
  <cols>
    <col min="1" max="1" width="42.42578125" style="2" bestFit="1" customWidth="1"/>
    <col min="2" max="2" width="9.140625" style="2"/>
    <col min="3" max="3" width="8.5703125" style="2" bestFit="1" customWidth="1"/>
    <col min="4" max="4" width="11.85546875" style="2" bestFit="1" customWidth="1"/>
    <col min="5" max="29" width="9.140625" style="2"/>
  </cols>
  <sheetData>
    <row r="1" spans="1:5" x14ac:dyDescent="0.25">
      <c r="A1" s="2" t="s">
        <v>0</v>
      </c>
      <c r="B1" s="2" t="s">
        <v>1</v>
      </c>
      <c r="C1" s="5">
        <v>70</v>
      </c>
      <c r="D1" s="2" t="s">
        <v>2</v>
      </c>
    </row>
    <row r="2" spans="1:5" x14ac:dyDescent="0.25">
      <c r="A2" s="2" t="s">
        <v>25</v>
      </c>
      <c r="B2" s="2" t="s">
        <v>26</v>
      </c>
      <c r="C2" s="5">
        <v>178</v>
      </c>
      <c r="D2" s="2" t="s">
        <v>30</v>
      </c>
    </row>
    <row r="3" spans="1:5" x14ac:dyDescent="0.25">
      <c r="A3" s="2" t="s">
        <v>9</v>
      </c>
      <c r="B3" s="2" t="s">
        <v>10</v>
      </c>
      <c r="C3" s="5">
        <v>35</v>
      </c>
      <c r="D3" s="2" t="s">
        <v>11</v>
      </c>
    </row>
    <row r="4" spans="1:5" x14ac:dyDescent="0.25">
      <c r="A4" s="2" t="s">
        <v>7</v>
      </c>
      <c r="B4" s="2" t="s">
        <v>6</v>
      </c>
      <c r="C4" s="5">
        <v>0.5</v>
      </c>
      <c r="D4" s="2" t="s">
        <v>8</v>
      </c>
    </row>
    <row r="5" spans="1:5" x14ac:dyDescent="0.25">
      <c r="A5" s="2" t="s">
        <v>3</v>
      </c>
      <c r="B5" s="2" t="s">
        <v>4</v>
      </c>
      <c r="C5" s="5">
        <v>66</v>
      </c>
      <c r="D5" s="2" t="s">
        <v>5</v>
      </c>
    </row>
    <row r="6" spans="1:5" x14ac:dyDescent="0.25">
      <c r="A6" s="2" t="s">
        <v>20</v>
      </c>
      <c r="B6" s="2" t="s">
        <v>21</v>
      </c>
      <c r="C6" s="5">
        <v>120</v>
      </c>
      <c r="D6" s="2" t="s">
        <v>5</v>
      </c>
    </row>
    <row r="7" spans="1:5" x14ac:dyDescent="0.25">
      <c r="A7" s="2" t="s">
        <v>13</v>
      </c>
      <c r="B7" s="2" t="s">
        <v>12</v>
      </c>
      <c r="C7" s="2">
        <f>208-(0.7*i)</f>
        <v>183.5</v>
      </c>
      <c r="D7" s="2" t="s">
        <v>5</v>
      </c>
      <c r="E7" s="3" t="s">
        <v>14</v>
      </c>
    </row>
    <row r="8" spans="1:5" x14ac:dyDescent="0.25">
      <c r="A8" s="2" t="s">
        <v>16</v>
      </c>
      <c r="B8" s="2" t="s">
        <v>15</v>
      </c>
      <c r="C8" s="2">
        <f>15.3*(HRm/HRr)</f>
        <v>42.538636363636364</v>
      </c>
      <c r="D8" s="2" t="s">
        <v>17</v>
      </c>
      <c r="E8" s="3" t="s">
        <v>18</v>
      </c>
    </row>
    <row r="9" spans="1:5" x14ac:dyDescent="0.25">
      <c r="A9" s="2" t="s">
        <v>23</v>
      </c>
      <c r="B9" s="2" t="s">
        <v>34</v>
      </c>
      <c r="C9" s="4">
        <f xml:space="preserve"> ((-95.7735 + (0.634 * HR) + (0.404 * VO2m) + (0.394 * w) + (0.271 * i))/4.184) * 60 * t</f>
        <v>247.78041891187209</v>
      </c>
      <c r="D9" s="2" t="s">
        <v>19</v>
      </c>
      <c r="E9" s="1" t="s">
        <v>22</v>
      </c>
    </row>
    <row r="10" spans="1:5" x14ac:dyDescent="0.25">
      <c r="A10" s="2" t="s">
        <v>24</v>
      </c>
      <c r="B10" s="2" t="s">
        <v>34</v>
      </c>
      <c r="C10" s="4">
        <f>((-59.3954 + (0.45 * HR) + (0.38 * VO2m) + (0.103 * w) + (0.274 * i))/4.184) * 60 * t</f>
        <v>197.67649487224057</v>
      </c>
      <c r="D10" s="2" t="s">
        <v>19</v>
      </c>
      <c r="E10" s="1" t="s">
        <v>22</v>
      </c>
    </row>
    <row r="11" spans="1:5" x14ac:dyDescent="0.25">
      <c r="A11" s="2" t="s">
        <v>29</v>
      </c>
      <c r="B11" s="2" t="s">
        <v>27</v>
      </c>
      <c r="C11" s="4">
        <f>(13.75 * w) + (5 * h) - (6.76 * i) + 66</f>
        <v>1681.9</v>
      </c>
      <c r="D11" s="2" t="s">
        <v>28</v>
      </c>
      <c r="E11" s="1" t="s">
        <v>38</v>
      </c>
    </row>
    <row r="12" spans="1:5" x14ac:dyDescent="0.25">
      <c r="A12" s="2" t="s">
        <v>29</v>
      </c>
      <c r="B12" s="2" t="s">
        <v>27</v>
      </c>
      <c r="C12" s="4">
        <f>9.56 * w+ 1.85 * h - 4.68 * i + 655</f>
        <v>1489.7</v>
      </c>
      <c r="D12" s="2" t="s">
        <v>28</v>
      </c>
      <c r="E12" s="1" t="s">
        <v>38</v>
      </c>
    </row>
    <row r="13" spans="1:5" x14ac:dyDescent="0.25">
      <c r="A13" s="2" t="s">
        <v>31</v>
      </c>
      <c r="B13" s="2" t="s">
        <v>32</v>
      </c>
      <c r="C13" s="4">
        <f>BMRh*1.1/24*t</f>
        <v>38.54354166666667</v>
      </c>
      <c r="D13" s="2" t="s">
        <v>19</v>
      </c>
      <c r="E13" s="1" t="s">
        <v>38</v>
      </c>
    </row>
    <row r="14" spans="1:5" x14ac:dyDescent="0.25">
      <c r="A14" s="2" t="s">
        <v>33</v>
      </c>
      <c r="B14" s="2" t="s">
        <v>32</v>
      </c>
      <c r="C14" s="4">
        <f>BMRm*1.1/24*t</f>
        <v>34.138958333333335</v>
      </c>
      <c r="D14" s="2" t="s">
        <v>19</v>
      </c>
      <c r="E14" s="1" t="s">
        <v>38</v>
      </c>
    </row>
    <row r="15" spans="1:5" x14ac:dyDescent="0.25">
      <c r="A15" s="2" t="s">
        <v>36</v>
      </c>
      <c r="B15" s="2" t="s">
        <v>35</v>
      </c>
      <c r="C15" s="4">
        <f>C9-C13</f>
        <v>209.23687724520542</v>
      </c>
      <c r="D15" s="2" t="s">
        <v>19</v>
      </c>
      <c r="E15" s="1" t="s">
        <v>38</v>
      </c>
    </row>
    <row r="16" spans="1:5" x14ac:dyDescent="0.25">
      <c r="A16" s="2" t="s">
        <v>37</v>
      </c>
      <c r="B16" s="2" t="s">
        <v>35</v>
      </c>
      <c r="C16" s="4">
        <f>C10-C14</f>
        <v>163.53753653890723</v>
      </c>
      <c r="D16" s="2" t="s">
        <v>19</v>
      </c>
      <c r="E16" s="1" t="s">
        <v>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31" sqref="C31"/>
    </sheetView>
  </sheetViews>
  <sheetFormatPr defaultRowHeight="15" x14ac:dyDescent="0.25"/>
  <cols>
    <col min="2" max="2" width="15.140625" customWidth="1"/>
  </cols>
  <sheetData>
    <row r="1" spans="1:9" x14ac:dyDescent="0.25">
      <c r="A1" t="s">
        <v>39</v>
      </c>
      <c r="I1" s="9" t="s">
        <v>70</v>
      </c>
    </row>
    <row r="2" spans="1:9" x14ac:dyDescent="0.25">
      <c r="A2" t="s">
        <v>54</v>
      </c>
    </row>
    <row r="3" spans="1:9" x14ac:dyDescent="0.25">
      <c r="A3" t="s">
        <v>55</v>
      </c>
    </row>
    <row r="4" spans="1:9" x14ac:dyDescent="0.25">
      <c r="A4" t="s">
        <v>40</v>
      </c>
      <c r="B4" t="s">
        <v>41</v>
      </c>
    </row>
    <row r="5" spans="1:9" x14ac:dyDescent="0.25">
      <c r="A5">
        <v>1</v>
      </c>
      <c r="B5" t="s">
        <v>42</v>
      </c>
      <c r="H5" t="s">
        <v>56</v>
      </c>
    </row>
    <row r="6" spans="1:9" x14ac:dyDescent="0.25">
      <c r="A6">
        <v>2</v>
      </c>
      <c r="B6" t="s">
        <v>43</v>
      </c>
    </row>
    <row r="7" spans="1:9" x14ac:dyDescent="0.25">
      <c r="A7">
        <v>3</v>
      </c>
      <c r="B7" t="s">
        <v>44</v>
      </c>
    </row>
    <row r="8" spans="1:9" x14ac:dyDescent="0.25">
      <c r="A8">
        <v>4</v>
      </c>
      <c r="B8" t="s">
        <v>45</v>
      </c>
    </row>
    <row r="9" spans="1:9" x14ac:dyDescent="0.25">
      <c r="A9">
        <v>5</v>
      </c>
      <c r="B9" t="s">
        <v>46</v>
      </c>
    </row>
    <row r="10" spans="1:9" x14ac:dyDescent="0.25">
      <c r="A10">
        <v>6</v>
      </c>
      <c r="B10" t="s">
        <v>47</v>
      </c>
    </row>
    <row r="11" spans="1:9" x14ac:dyDescent="0.25">
      <c r="A11">
        <v>7</v>
      </c>
      <c r="B11" t="s">
        <v>48</v>
      </c>
      <c r="H11" t="s">
        <v>57</v>
      </c>
    </row>
    <row r="12" spans="1:9" x14ac:dyDescent="0.25">
      <c r="A12">
        <v>8</v>
      </c>
      <c r="B12" t="s">
        <v>49</v>
      </c>
    </row>
    <row r="13" spans="1:9" x14ac:dyDescent="0.25">
      <c r="A13">
        <v>9</v>
      </c>
      <c r="B13" t="s">
        <v>50</v>
      </c>
      <c r="H13" t="s">
        <v>58</v>
      </c>
    </row>
    <row r="14" spans="1:9" x14ac:dyDescent="0.25">
      <c r="A14">
        <v>10</v>
      </c>
      <c r="B14" t="s">
        <v>51</v>
      </c>
    </row>
    <row r="15" spans="1:9" x14ac:dyDescent="0.25">
      <c r="A15">
        <v>11</v>
      </c>
      <c r="B15" t="s">
        <v>52</v>
      </c>
      <c r="H15" t="s">
        <v>59</v>
      </c>
    </row>
    <row r="16" spans="1:9" x14ac:dyDescent="0.25">
      <c r="A16">
        <v>12</v>
      </c>
      <c r="B16" t="s">
        <v>53</v>
      </c>
    </row>
    <row r="18" spans="1:8" x14ac:dyDescent="0.25">
      <c r="H18" t="s">
        <v>60</v>
      </c>
    </row>
    <row r="20" spans="1:8" x14ac:dyDescent="0.25">
      <c r="H20" t="s">
        <v>61</v>
      </c>
    </row>
    <row r="21" spans="1:8" x14ac:dyDescent="0.25">
      <c r="A21" s="2" t="s">
        <v>0</v>
      </c>
      <c r="B21" s="2" t="s">
        <v>1</v>
      </c>
      <c r="C21" s="5">
        <f>w</f>
        <v>70</v>
      </c>
      <c r="D21" s="2" t="s">
        <v>2</v>
      </c>
    </row>
    <row r="22" spans="1:8" x14ac:dyDescent="0.25">
      <c r="A22" s="2" t="s">
        <v>25</v>
      </c>
      <c r="B22" s="2" t="s">
        <v>26</v>
      </c>
      <c r="C22" s="5">
        <f>h</f>
        <v>178</v>
      </c>
      <c r="D22" s="2" t="s">
        <v>30</v>
      </c>
      <c r="G22" t="s">
        <v>62</v>
      </c>
    </row>
    <row r="23" spans="1:8" x14ac:dyDescent="0.25">
      <c r="A23" s="2" t="s">
        <v>9</v>
      </c>
      <c r="B23" s="2" t="s">
        <v>10</v>
      </c>
      <c r="C23" s="5">
        <f>i</f>
        <v>35</v>
      </c>
      <c r="D23" s="2" t="s">
        <v>11</v>
      </c>
    </row>
    <row r="24" spans="1:8" x14ac:dyDescent="0.25">
      <c r="A24" s="2" t="s">
        <v>7</v>
      </c>
      <c r="B24" s="2" t="s">
        <v>6</v>
      </c>
      <c r="C24" s="5">
        <f>t</f>
        <v>0.5</v>
      </c>
      <c r="D24" s="2" t="s">
        <v>8</v>
      </c>
    </row>
    <row r="25" spans="1:8" x14ac:dyDescent="0.25">
      <c r="B25" s="2" t="s">
        <v>63</v>
      </c>
      <c r="C25" s="5">
        <v>9.8000000000000007</v>
      </c>
    </row>
    <row r="26" spans="1:8" x14ac:dyDescent="0.25">
      <c r="A26" s="2" t="s">
        <v>65</v>
      </c>
      <c r="B26" s="2" t="s">
        <v>67</v>
      </c>
      <c r="C26" s="6">
        <f>(66.473+5.0033*h+13.7516*w-6.755*i)/(1440*5*w)*1000</f>
        <v>3.339776587301587</v>
      </c>
      <c r="D26" s="2" t="s">
        <v>68</v>
      </c>
    </row>
    <row r="27" spans="1:8" x14ac:dyDescent="0.25">
      <c r="A27" s="2" t="s">
        <v>66</v>
      </c>
      <c r="B27" s="2" t="s">
        <v>67</v>
      </c>
      <c r="C27" s="6">
        <f>(655.0955+1.8496*h+9.5634*w-4.6756*i)/(1440*5*w)*1000</f>
        <v>2.9565799603174603</v>
      </c>
      <c r="D27" s="2" t="s">
        <v>68</v>
      </c>
    </row>
    <row r="28" spans="1:8" x14ac:dyDescent="0.25">
      <c r="A28" s="2" t="s">
        <v>65</v>
      </c>
      <c r="B28" s="2" t="s">
        <v>64</v>
      </c>
      <c r="C28" s="7">
        <f>C25*3.5/C26</f>
        <v>10.270148048349876</v>
      </c>
    </row>
    <row r="29" spans="1:8" x14ac:dyDescent="0.25">
      <c r="A29" s="2" t="s">
        <v>66</v>
      </c>
      <c r="B29" s="2" t="s">
        <v>64</v>
      </c>
      <c r="C29" s="7">
        <f>C25*3.5/C27</f>
        <v>11.601242131234994</v>
      </c>
    </row>
    <row r="30" spans="1:8" x14ac:dyDescent="0.25">
      <c r="A30" s="2" t="s">
        <v>65</v>
      </c>
      <c r="B30" s="2" t="s">
        <v>69</v>
      </c>
      <c r="C30" s="8">
        <f>C28*C21*C24</f>
        <v>359.45518169224567</v>
      </c>
      <c r="D30" t="s">
        <v>19</v>
      </c>
    </row>
    <row r="31" spans="1:8" x14ac:dyDescent="0.25">
      <c r="A31" s="2" t="s">
        <v>66</v>
      </c>
      <c r="B31" s="2" t="s">
        <v>69</v>
      </c>
      <c r="C31" s="8">
        <f>C29*C21*C24</f>
        <v>406.0434745932248</v>
      </c>
      <c r="D31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10</vt:i4>
      </vt:variant>
    </vt:vector>
  </HeadingPairs>
  <TitlesOfParts>
    <vt:vector size="12" baseType="lpstr">
      <vt:lpstr>HR</vt:lpstr>
      <vt:lpstr>CPA</vt:lpstr>
      <vt:lpstr>BMRh</vt:lpstr>
      <vt:lpstr>BMRm</vt:lpstr>
      <vt:lpstr>h</vt:lpstr>
      <vt:lpstr>HR</vt:lpstr>
      <vt:lpstr>HRm</vt:lpstr>
      <vt:lpstr>HRr</vt:lpstr>
      <vt:lpstr>i</vt:lpstr>
      <vt:lpstr>t</vt:lpstr>
      <vt:lpstr>VO2m</vt:lpstr>
      <vt:lpstr>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Camposinhos</dc:creator>
  <cp:lastModifiedBy>Rui Camposinhos</cp:lastModifiedBy>
  <dcterms:created xsi:type="dcterms:W3CDTF">2014-05-01T18:45:04Z</dcterms:created>
  <dcterms:modified xsi:type="dcterms:W3CDTF">2014-05-02T17:54:04Z</dcterms:modified>
</cp:coreProperties>
</file>