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0" documentId="13_ncr:1_{19F13BF3-C5FB-4CB9-95FE-F7666F6B1096}" xr6:coauthVersionLast="46" xr6:coauthVersionMax="46" xr10:uidLastSave="{00000000-0000-0000-0000-000000000000}"/>
  <bookViews>
    <workbookView xWindow="-120" yWindow="-120" windowWidth="29040" windowHeight="15840" xr2:uid="{00000000-000D-0000-FFFF-FFFF00000000}"/>
  </bookViews>
  <sheets>
    <sheet name="ProjectSchedule" sheetId="11" r:id="rId1"/>
  </sheets>
  <definedNames>
    <definedName name="Display_Week">ProjectSchedule!$E$5</definedName>
    <definedName name="Project_Finish">ProjectSchedule!$E$4</definedName>
    <definedName name="Project_Start">ProjectSchedule!$E$3</definedName>
    <definedName name="Sprint1_Finish">ProjectSchedule!$F$9</definedName>
    <definedName name="Sprint1_Start">ProjectSchedule!$E$9</definedName>
    <definedName name="Sprint2_Finish">ProjectSchedule!$F$17</definedName>
    <definedName name="Sprint2_Start">ProjectSchedule!$E$17</definedName>
    <definedName name="Sprint3_Finish">ProjectSchedule!$F$23</definedName>
    <definedName name="Sprint3_Start">ProjectSchedule!$E$23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ProjectSchedule!$5:$7</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1" l="1"/>
  <c r="F25" i="11"/>
  <c r="E25" i="11"/>
  <c r="F29" i="11"/>
  <c r="F26" i="11"/>
  <c r="E24" i="11"/>
  <c r="F24" i="11"/>
  <c r="F23" i="11"/>
  <c r="E23" i="11"/>
  <c r="E29" i="11" s="1"/>
  <c r="F17" i="11" l="1"/>
  <c r="E17" i="11"/>
  <c r="F9" i="11"/>
  <c r="E15" i="11" s="1"/>
  <c r="E9" i="11"/>
  <c r="E4" i="11"/>
  <c r="E3" i="11"/>
  <c r="I6" i="11" s="1"/>
  <c r="F15" i="11" l="1"/>
  <c r="F10" i="11"/>
  <c r="E10" i="11"/>
  <c r="F14" i="11"/>
  <c r="E18" i="11"/>
  <c r="F18" i="11" s="1"/>
  <c r="E19" i="11" s="1"/>
  <c r="F19" i="11" s="1"/>
  <c r="E22" i="11"/>
  <c r="F22" i="11"/>
  <c r="F11" i="11"/>
  <c r="H8" i="11"/>
  <c r="E16" i="11" l="1"/>
  <c r="F16" i="11" s="1"/>
  <c r="J6" i="11"/>
  <c r="K6" i="11" s="1"/>
  <c r="L6" i="11" s="1"/>
  <c r="M6" i="11" s="1"/>
  <c r="N6" i="11" s="1"/>
  <c r="O6" i="11" s="1"/>
  <c r="P6" i="11" s="1"/>
  <c r="Q6" i="11" s="1"/>
  <c r="R6" i="11" s="1"/>
  <c r="S6" i="11" s="1"/>
  <c r="T6" i="11" s="1"/>
  <c r="U6" i="11" s="1"/>
  <c r="V6" i="11" s="1"/>
  <c r="W6" i="11" s="1"/>
  <c r="X6" i="11" s="1"/>
  <c r="Y6" i="11" s="1"/>
  <c r="Z6" i="11" s="1"/>
  <c r="AA6" i="11" s="1"/>
  <c r="AB6" i="11" s="1"/>
  <c r="AC6" i="11" s="1"/>
  <c r="AD6" i="11" s="1"/>
  <c r="AE6" i="11" s="1"/>
  <c r="AF6" i="11" s="1"/>
  <c r="AG6" i="11" s="1"/>
  <c r="AH6" i="11" s="1"/>
  <c r="AI6" i="11" s="1"/>
  <c r="AJ6" i="11" s="1"/>
  <c r="AK6" i="11" s="1"/>
  <c r="AL6" i="11" s="1"/>
  <c r="AM6" i="11" s="1"/>
  <c r="AN6" i="11" s="1"/>
  <c r="AO6" i="11" s="1"/>
  <c r="AP6" i="11" s="1"/>
  <c r="AQ6" i="11" s="1"/>
  <c r="AR6" i="11" s="1"/>
  <c r="AS6" i="11" s="1"/>
  <c r="AT6" i="11" s="1"/>
  <c r="AU6" i="11" s="1"/>
  <c r="AV6" i="11" s="1"/>
  <c r="AW6" i="11" s="1"/>
  <c r="AX6" i="11" s="1"/>
  <c r="AY6" i="11" s="1"/>
  <c r="AZ6" i="11" s="1"/>
  <c r="BA6" i="11" s="1"/>
  <c r="BB6" i="11" s="1"/>
  <c r="BC6" i="11" s="1"/>
  <c r="BD6" i="11" s="1"/>
  <c r="BE6" i="11" s="1"/>
  <c r="BF6" i="11" s="1"/>
  <c r="BG6" i="11" s="1"/>
  <c r="E11" i="11"/>
  <c r="BH6" i="11" l="1"/>
  <c r="BI6" i="11" s="1"/>
  <c r="BJ6" i="11" s="1"/>
  <c r="BK6" i="11" s="1"/>
  <c r="BL6" i="11" s="1"/>
  <c r="BM6" i="11" s="1"/>
  <c r="H23" i="11"/>
  <c r="H17" i="11"/>
  <c r="H9" i="11"/>
  <c r="BN6" i="11" l="1"/>
  <c r="BM7" i="11"/>
  <c r="I7" i="11"/>
  <c r="BO6" i="11" l="1"/>
  <c r="BN7" i="11"/>
  <c r="I5" i="11"/>
  <c r="BP6" i="11" l="1"/>
  <c r="BO7" i="11"/>
  <c r="P5" i="11"/>
  <c r="J7" i="11"/>
  <c r="BQ6" i="11" l="1"/>
  <c r="BP7" i="11"/>
  <c r="W5" i="11"/>
  <c r="K7" i="11"/>
  <c r="BR6" i="11" l="1"/>
  <c r="BQ7" i="11"/>
  <c r="AD5" i="11"/>
  <c r="L7" i="11"/>
  <c r="BS6" i="11" l="1"/>
  <c r="BR7" i="11"/>
  <c r="M7" i="11"/>
  <c r="BT6" i="11" l="1"/>
  <c r="BS7" i="11"/>
  <c r="AK5" i="11"/>
  <c r="N7" i="11"/>
  <c r="BU6" i="11" l="1"/>
  <c r="BT7" i="11"/>
  <c r="AS7" i="11"/>
  <c r="AR5" i="11"/>
  <c r="O7" i="11"/>
  <c r="BV6" i="11" l="1"/>
  <c r="BU7" i="11"/>
  <c r="AT7" i="11"/>
  <c r="BV7" i="11" l="1"/>
  <c r="BW6" i="11"/>
  <c r="AU7" i="11"/>
  <c r="P7" i="11"/>
  <c r="Q7" i="11"/>
  <c r="BX6" i="11" l="1"/>
  <c r="BW7" i="11"/>
  <c r="AV7" i="11"/>
  <c r="R7" i="11"/>
  <c r="BX7" i="11" l="1"/>
  <c r="BY6" i="11"/>
  <c r="AW7" i="11"/>
  <c r="S7" i="11"/>
  <c r="BZ6" i="11" l="1"/>
  <c r="BY7" i="11"/>
  <c r="AY7" i="11"/>
  <c r="AY5" i="11"/>
  <c r="AX7" i="11"/>
  <c r="T7" i="11"/>
  <c r="CA6" i="11" l="1"/>
  <c r="CA5" i="11" s="1"/>
  <c r="BZ7" i="11"/>
  <c r="AZ7" i="11"/>
  <c r="U7" i="11"/>
  <c r="CA7" i="11" l="1"/>
  <c r="CB6" i="11"/>
  <c r="BA7" i="11"/>
  <c r="V7" i="11"/>
  <c r="CC6" i="11" l="1"/>
  <c r="CB7" i="11"/>
  <c r="BB7" i="11"/>
  <c r="W7" i="11"/>
  <c r="CD6" i="11" l="1"/>
  <c r="CC7" i="11"/>
  <c r="BC7" i="11"/>
  <c r="X7" i="11"/>
  <c r="CE6" i="11" l="1"/>
  <c r="CD7" i="11"/>
  <c r="BD7" i="11"/>
  <c r="Y7" i="11"/>
  <c r="CF6" i="11" l="1"/>
  <c r="CF7" i="11" s="1"/>
  <c r="CE7" i="11"/>
  <c r="BE7" i="11"/>
  <c r="Z7" i="11"/>
  <c r="CG6" i="11" l="1"/>
  <c r="CG7" i="11" s="1"/>
  <c r="BF7" i="11"/>
  <c r="BF5" i="11"/>
  <c r="AA7" i="11"/>
  <c r="CH6" i="11" l="1"/>
  <c r="CH7" i="11" s="1"/>
  <c r="BG7" i="11"/>
  <c r="AB7" i="11"/>
  <c r="CI6" i="11" l="1"/>
  <c r="CH5" i="11"/>
  <c r="BH7" i="11"/>
  <c r="AC7" i="11"/>
  <c r="CJ6" i="11" l="1"/>
  <c r="CI7" i="11"/>
  <c r="BI7" i="11"/>
  <c r="AD7" i="11"/>
  <c r="CK6" i="11" l="1"/>
  <c r="CJ7" i="11"/>
  <c r="BJ7" i="11"/>
  <c r="AE7" i="11"/>
  <c r="CL6" i="11" l="1"/>
  <c r="CK7" i="11"/>
  <c r="BK7" i="11"/>
  <c r="AF7" i="11"/>
  <c r="CM6" i="11" l="1"/>
  <c r="CL7" i="11"/>
  <c r="BM5" i="11"/>
  <c r="BL7" i="11"/>
  <c r="AG7" i="11"/>
  <c r="CN6" i="11" l="1"/>
  <c r="CM7" i="11"/>
  <c r="AH7" i="11"/>
  <c r="CN7" i="11" l="1"/>
  <c r="CO6" i="11"/>
  <c r="AI7" i="11"/>
  <c r="CO7" i="11" l="1"/>
  <c r="CO5" i="11"/>
  <c r="CP6" i="11"/>
  <c r="AJ7" i="11"/>
  <c r="CQ6" i="11" l="1"/>
  <c r="CP7" i="11"/>
  <c r="AK7" i="11"/>
  <c r="CR6" i="11" l="1"/>
  <c r="CQ7" i="11"/>
  <c r="AL7" i="11"/>
  <c r="CS6" i="11" l="1"/>
  <c r="CR7" i="11"/>
  <c r="AM7" i="11"/>
  <c r="CT6" i="11" l="1"/>
  <c r="CS7" i="11"/>
  <c r="BT5" i="11"/>
  <c r="AN7" i="11"/>
  <c r="CU6" i="11" l="1"/>
  <c r="CT7" i="11"/>
  <c r="AO7" i="11"/>
  <c r="CV6" i="11" l="1"/>
  <c r="CU7" i="11"/>
  <c r="AP7" i="11"/>
  <c r="CW6" i="11" l="1"/>
  <c r="CV7" i="11"/>
  <c r="CV5" i="11"/>
  <c r="AQ7" i="11"/>
  <c r="CX6" i="11" l="1"/>
  <c r="CW7" i="11"/>
  <c r="AR7" i="11"/>
  <c r="CY6" i="11" l="1"/>
  <c r="CX7" i="11"/>
  <c r="H11" i="11"/>
  <c r="CZ6" i="11" l="1"/>
  <c r="CY7" i="11"/>
  <c r="E12" i="11"/>
  <c r="F12" i="11" s="1"/>
  <c r="DA6" i="11" l="1"/>
  <c r="CZ7" i="11"/>
  <c r="E13" i="11"/>
  <c r="F13" i="11" s="1"/>
  <c r="DB6" i="11" l="1"/>
  <c r="DA7" i="11"/>
  <c r="H12" i="11"/>
  <c r="E14" i="11"/>
  <c r="DC6" i="11" l="1"/>
  <c r="DB7" i="11"/>
  <c r="H14" i="11"/>
  <c r="H13" i="11"/>
  <c r="H10" i="11" l="1"/>
  <c r="DD6" i="11"/>
  <c r="DC5" i="11"/>
  <c r="DC7" i="11"/>
  <c r="E20" i="11" l="1"/>
  <c r="F20" i="11" s="1"/>
  <c r="DE6" i="11"/>
  <c r="DD7" i="11"/>
  <c r="H20" i="11" l="1"/>
  <c r="H19" i="11"/>
  <c r="DF6" i="11"/>
  <c r="DE7" i="11"/>
  <c r="H18" i="11"/>
  <c r="E21" i="11"/>
  <c r="F21" i="11" s="1"/>
  <c r="DG6" i="11" l="1"/>
  <c r="DF7" i="11"/>
  <c r="H21" i="11"/>
  <c r="DH6" i="11" l="1"/>
  <c r="DG7" i="11"/>
  <c r="DI6" i="11" l="1"/>
  <c r="DH7" i="11"/>
  <c r="H29" i="11" l="1"/>
  <c r="DJ6" i="11"/>
  <c r="DI7" i="11"/>
  <c r="H25" i="11"/>
  <c r="DK6" i="11" l="1"/>
  <c r="DJ7" i="11"/>
  <c r="DJ5" i="11"/>
  <c r="H24" i="11" l="1"/>
  <c r="DL6" i="11"/>
  <c r="DK7" i="11"/>
  <c r="E27" i="11"/>
  <c r="F27" i="11" l="1"/>
  <c r="E28" i="11" s="1"/>
  <c r="F28" i="11" s="1"/>
  <c r="H26" i="11"/>
  <c r="H27" i="11"/>
  <c r="DM6" i="11"/>
  <c r="DL7" i="11"/>
  <c r="DN6" i="11" l="1"/>
  <c r="DM7" i="11"/>
  <c r="DO6" i="11" l="1"/>
  <c r="DN7" i="11"/>
  <c r="DP6" i="11" l="1"/>
  <c r="DO7" i="11"/>
  <c r="DQ6" i="11" l="1"/>
  <c r="DP7" i="11"/>
  <c r="DR6" i="11" l="1"/>
  <c r="DQ5" i="11"/>
  <c r="DQ7" i="11"/>
  <c r="DS6" i="11" l="1"/>
  <c r="DR7" i="11"/>
  <c r="DT6" i="11" l="1"/>
  <c r="DS7" i="11"/>
  <c r="DU6" i="11" l="1"/>
  <c r="DT7" i="11"/>
  <c r="DV6" i="11" l="1"/>
  <c r="DU7" i="11"/>
  <c r="DW6" i="11" l="1"/>
  <c r="DV7" i="11"/>
  <c r="DX6" i="11" l="1"/>
  <c r="DW7" i="11"/>
  <c r="DY6" i="11" l="1"/>
  <c r="DX7" i="11"/>
  <c r="DX5" i="11"/>
  <c r="DZ6" i="11" l="1"/>
  <c r="DY7" i="11"/>
  <c r="EA6" i="11" l="1"/>
  <c r="DZ7" i="11"/>
  <c r="EB6" i="11" l="1"/>
  <c r="EA7" i="11"/>
  <c r="EC6" i="11" l="1"/>
  <c r="EB7" i="11"/>
  <c r="EC7" i="11" l="1"/>
  <c r="ED6" i="11"/>
  <c r="EE6" i="11" l="1"/>
  <c r="ED7" i="11"/>
  <c r="EF6" i="11" l="1"/>
  <c r="EE7" i="11"/>
  <c r="EE5" i="11"/>
  <c r="EG6" i="11" l="1"/>
  <c r="EF7" i="11"/>
  <c r="EH6" i="11" l="1"/>
  <c r="EG7" i="11"/>
  <c r="EI6" i="11" l="1"/>
  <c r="EH7" i="11"/>
  <c r="EJ6" i="11" l="1"/>
  <c r="EI7" i="11"/>
  <c r="EK6" i="11" l="1"/>
  <c r="EJ7" i="11"/>
  <c r="EL6" i="11" l="1"/>
  <c r="EK7" i="11"/>
  <c r="EM6" i="11" l="1"/>
  <c r="EL7" i="11"/>
  <c r="EL5" i="11"/>
  <c r="EN6" i="11" l="1"/>
  <c r="EM7" i="11"/>
  <c r="EO6" i="11" l="1"/>
  <c r="EN7" i="11"/>
  <c r="EP6" i="11" l="1"/>
  <c r="EO7" i="11"/>
  <c r="EQ6" i="11" l="1"/>
  <c r="EP7" i="11"/>
  <c r="EQ7" i="11" l="1"/>
  <c r="ER6" i="11"/>
  <c r="ER7" i="11" s="1"/>
</calcChain>
</file>

<file path=xl/sharedStrings.xml><?xml version="1.0" encoding="utf-8"?>
<sst xmlns="http://schemas.openxmlformats.org/spreadsheetml/2006/main" count="43" uniqueCount="42">
  <si>
    <t>PROGRESS</t>
  </si>
  <si>
    <t>START</t>
  </si>
  <si>
    <t>END</t>
  </si>
  <si>
    <t>DAYS</t>
  </si>
  <si>
    <t>TASK</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</si>
  <si>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</si>
  <si>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</si>
  <si>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</si>
  <si>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</si>
  <si>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</si>
  <si>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</si>
  <si>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</si>
  <si>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</si>
  <si>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</si>
  <si>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</si>
  <si>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Industrial Consulting Project Plan</t>
  </si>
  <si>
    <t>Project Start</t>
  </si>
  <si>
    <t>Show week:</t>
  </si>
  <si>
    <t>Test Plan</t>
  </si>
  <si>
    <t>Project Finish</t>
  </si>
  <si>
    <t>Gathe</t>
  </si>
  <si>
    <t>Sprint 1 (Gather requirements)</t>
  </si>
  <si>
    <t>Requirements definition</t>
  </si>
  <si>
    <t>Solution proposal</t>
  </si>
  <si>
    <t>Project plan</t>
  </si>
  <si>
    <t>Issues needing resolving</t>
  </si>
  <si>
    <t>Role and task allocation</t>
  </si>
  <si>
    <t>Attendance sheet</t>
  </si>
  <si>
    <t>Presentation to project tutor</t>
  </si>
  <si>
    <t>Ini</t>
  </si>
  <si>
    <t>Sprint 2 Initial Proof of Concept (PoC)</t>
  </si>
  <si>
    <t>Working Initial Proof of Concept</t>
  </si>
  <si>
    <t>Initial design documentation</t>
  </si>
  <si>
    <t>Presentation to project tutor and sponsor</t>
  </si>
  <si>
    <t>ASSIGNED TO</t>
  </si>
  <si>
    <t>Sprint 3 Minimal Viable Product (MVP)</t>
  </si>
  <si>
    <t>Working minimal viable product</t>
  </si>
  <si>
    <t>Completed design documentation</t>
  </si>
  <si>
    <t>Test Plan, evaluation &amp; results</t>
  </si>
  <si>
    <t>Evaluation of solution</t>
  </si>
  <si>
    <t>Completion of the PID (AE1 60%)</t>
  </si>
  <si>
    <t>Presentation to project tutor and sponsor (AE2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</si>
</sst>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5"/>
      </patternFill>
    </fill>
    <fill>
      <patternFill patternType="solid">
        <fgColor theme="7" tint="0.79998168889431442"/>
        <bgColor indexed="65"/>
      </patternFill>
    </fill>
    <fill>
      <patternFill patternType="solid">
        <fgColor theme="8" tint="0.59999389629810485"/>
        <bgColor indexed="65"/>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5">
    <xf numFmtId="0" fontId="0" fillId="0" borderId="0"/>
    <xf numFmtId="0" fontId="2" fillId="0" borderId="0" applyNumberFormat="0" applyFill="0" applyBorder="0" applyAlignment="0" applyProtection="0">
      <alignment vertical="top"/>
      <protection locked="0"/>
    </xf>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cellStyleXfs>
  <cellXfs count="4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3" fillId="0" borderId="0" xfId="2"/>
    <xf numFmtId="0" fontId="13" fillId="0" borderId="0" xfId="2" applyAlignment="1">
      <alignment wrapText="1"/>
    </xf>
    <xf numFmtId="0" fontId="12" fillId="0" borderId="0" xfId="1" applyFont="1" applyProtection="1">
      <alignment vertical="top"/>
    </xf>
    <xf numFmtId="0" fontId="10" fillId="0" borderId="0" xfId="4" applyAlignment="1">
      <alignment horizontal="left"/>
    </xf>
    <xf numFmtId="0" fontId="7" fillId="0" borderId="0" xfId="5"/>
    <xf numFmtId="0" fontId="6" fillId="0" borderId="7" xfId="7" applyBorder="1">
      <alignment horizontal="right" indent="1"/>
    </xf>
    <xf numFmtId="0" fontId="14" fillId="0" borderId="9" xfId="0" applyFont="1" applyBorder="1" applyAlignment="1">
      <alignment vertical="center"/>
    </xf>
    <xf numFmtId="9" fontId="6" fillId="5" borderId="2" xfId="12" applyNumberFormat="1" applyBorder="1" applyAlignment="1">
      <alignment horizontal="center" vertical="center"/>
    </xf>
    <xf numFmtId="0" fontId="6" fillId="5" borderId="2" xfId="12" applyBorder="1" applyAlignment="1">
      <alignment horizontal="left" vertical="center" indent="2"/>
    </xf>
    <xf numFmtId="14" fontId="6" fillId="5" borderId="2" xfId="12" applyNumberFormat="1" applyBorder="1" applyAlignment="1">
      <alignment horizontal="center" vertical="center"/>
    </xf>
    <xf numFmtId="0" fontId="4" fillId="0" borderId="0" xfId="2" applyFont="1"/>
    <xf numFmtId="0" fontId="4" fillId="0" borderId="0" xfId="0" applyFont="1"/>
    <xf numFmtId="0" fontId="4" fillId="5" borderId="2" xfId="12" applyFont="1" applyBorder="1" applyAlignment="1">
      <alignment horizontal="left" vertical="center" indent="1"/>
    </xf>
    <xf numFmtId="9" fontId="6" fillId="7" borderId="2" xfId="14" applyNumberFormat="1" applyBorder="1" applyAlignment="1">
      <alignment horizontal="center" vertical="center"/>
    </xf>
    <xf numFmtId="14" fontId="6" fillId="7" borderId="2" xfId="14" applyNumberFormat="1" applyBorder="1" applyAlignment="1">
      <alignment horizontal="center" vertical="center"/>
    </xf>
    <xf numFmtId="0" fontId="6" fillId="7" borderId="2" xfId="14" applyBorder="1" applyAlignment="1">
      <alignment horizontal="left" vertical="center" indent="2"/>
    </xf>
    <xf numFmtId="0" fontId="4" fillId="7" borderId="2" xfId="14" applyFont="1" applyBorder="1" applyAlignment="1">
      <alignment horizontal="left" vertical="center" indent="1"/>
    </xf>
    <xf numFmtId="9" fontId="6" fillId="6" borderId="2" xfId="13" applyNumberFormat="1" applyBorder="1" applyAlignment="1">
      <alignment horizontal="center" vertical="center"/>
    </xf>
    <xf numFmtId="0" fontId="6" fillId="6" borderId="2" xfId="13" applyBorder="1" applyAlignment="1">
      <alignment horizontal="left" vertical="center" indent="2"/>
    </xf>
    <xf numFmtId="14" fontId="6" fillId="6" borderId="2" xfId="13" applyNumberFormat="1" applyBorder="1" applyAlignment="1">
      <alignment horizontal="center" vertical="center"/>
    </xf>
    <xf numFmtId="0" fontId="13" fillId="0" borderId="0" xfId="2" applyFont="1"/>
    <xf numFmtId="0" fontId="4" fillId="6" borderId="2" xfId="13" applyFont="1" applyBorder="1" applyAlignment="1">
      <alignment horizontal="left" vertical="center" indent="1"/>
    </xf>
    <xf numFmtId="0" fontId="4" fillId="5" borderId="2" xfId="12" applyFont="1" applyBorder="1" applyAlignment="1">
      <alignment horizontal="left" vertical="center" indent="2"/>
    </xf>
    <xf numFmtId="0" fontId="4" fillId="7" borderId="2" xfId="14" applyFont="1" applyBorder="1" applyAlignment="1">
      <alignment horizontal="left" vertical="center" indent="2"/>
    </xf>
    <xf numFmtId="14" fontId="6" fillId="0" borderId="3" xfId="8" applyNumberFormat="1">
      <alignment horizontal="center" vertical="center"/>
    </xf>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0" fontId="0" fillId="0" borderId="10" xfId="0" applyBorder="1"/>
    <xf numFmtId="14" fontId="6" fillId="0" borderId="11" xfId="8" applyNumberFormat="1" applyBorder="1" applyAlignment="1">
      <alignment horizontal="center" vertical="center"/>
    </xf>
    <xf numFmtId="14" fontId="6" fillId="0" borderId="12" xfId="8" applyNumberFormat="1" applyBorder="1" applyAlignment="1">
      <alignment horizontal="center" vertical="center"/>
    </xf>
  </cellXfs>
  <cellStyles count="15">
    <cellStyle name="20% - Cor4" xfId="13" builtinId="42"/>
    <cellStyle name="40% - Cor5" xfId="14" builtinId="47"/>
    <cellStyle name="60% - Cor1" xfId="12" builtinId="32"/>
    <cellStyle name="Cabeçalho 1" xfId="5" builtinId="16" customBuiltin="1"/>
    <cellStyle name="Cabeçalho 2" xfId="6" builtinId="17" customBuiltin="1"/>
    <cellStyle name="Cabeçalho 3" xfId="7" builtinId="18" customBuiltin="1"/>
    <cellStyle name="Date" xfId="9" xr:uid="{229918B6-DD13-4F5A-97B9-305F7E002AA3}"/>
    <cellStyle name="Hiperligação"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ítulo" xfId="4" builtinId="15" customBuiltin="1"/>
    <cellStyle name="Vírgula" xfId="3" builtinId="3"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T29"/>
  <sheetViews>
    <sheetView showGridLines="0" tabSelected="1" showRuler="0" zoomScaleNormal="100" zoomScalePageLayoutView="70" workbookViewId="0">
      <pane ySplit="7" topLeftCell="A8" activePane="bottomLeft" state="frozen"/>
      <selection pane="bottomLeft" activeCell="B6" sqref="B6:G6"/>
    </sheetView>
  </sheetViews>
  <sheetFormatPr defaultRowHeight="30" customHeight="1" x14ac:dyDescent="0.25"/>
  <cols>
    <col min="1" max="1" width="2.7109375" style="17" customWidth="1"/>
    <col min="2" max="2" width="50.7109375" customWidth="1"/>
    <col min="3" max="3" width="12.85546875" customWidth="1"/>
    <col min="4" max="4" width="10.7109375" customWidth="1"/>
    <col min="5" max="5" width="10.42578125" style="4" customWidth="1"/>
    <col min="6" max="6" width="10.42578125" customWidth="1"/>
    <col min="7" max="7" width="2.7109375" customWidth="1"/>
    <col min="8" max="8" width="6.140625" hidden="1" customWidth="1"/>
    <col min="9" max="64" width="2.5703125" customWidth="1"/>
    <col min="65" max="65" width="3.140625" customWidth="1"/>
    <col min="66" max="66" width="2.5703125" customWidth="1"/>
    <col min="67" max="67" width="2.42578125" customWidth="1"/>
    <col min="68" max="70" width="2.85546875" customWidth="1"/>
    <col min="71" max="71" width="3" customWidth="1"/>
    <col min="72" max="73" width="2.85546875" customWidth="1"/>
    <col min="74" max="74" width="3.140625" customWidth="1"/>
    <col min="75" max="75" width="3.28515625" customWidth="1"/>
    <col min="76" max="76" width="2.85546875" customWidth="1"/>
    <col min="77" max="77" width="3.28515625" customWidth="1"/>
    <col min="78" max="78" width="2.7109375" customWidth="1"/>
    <col min="79" max="79" width="3" customWidth="1"/>
    <col min="80" max="80" width="2.7109375" customWidth="1"/>
    <col min="81" max="82" width="3" customWidth="1"/>
    <col min="83" max="84" width="2.85546875" customWidth="1"/>
    <col min="85" max="148" width="3.140625" customWidth="1"/>
  </cols>
  <sheetData>
    <row r="1" spans="1:150" ht="30" customHeight="1" x14ac:dyDescent="0.45">
      <c r="A1" s="18" t="s">
        <v>8</v>
      </c>
      <c r="B1" s="20" t="s">
        <v>15</v>
      </c>
      <c r="C1" s="20"/>
      <c r="D1" s="1"/>
      <c r="E1" s="3"/>
      <c r="F1" s="16"/>
      <c r="H1" s="1"/>
      <c r="I1" s="12"/>
    </row>
    <row r="2" spans="1:150" ht="30" customHeight="1" x14ac:dyDescent="0.3">
      <c r="A2" s="17" t="s">
        <v>5</v>
      </c>
      <c r="B2" s="21"/>
      <c r="C2" s="21"/>
      <c r="I2" s="19"/>
    </row>
    <row r="3" spans="1:150" ht="30" customHeight="1" x14ac:dyDescent="0.25">
      <c r="A3" s="17" t="s">
        <v>9</v>
      </c>
      <c r="B3" s="27" t="s">
        <v>16</v>
      </c>
      <c r="C3" s="27"/>
      <c r="D3" s="22"/>
      <c r="E3" s="41">
        <f>DATE(2021, 2, 9)</f>
        <v>44236</v>
      </c>
      <c r="F3" s="41"/>
    </row>
    <row r="4" spans="1:150" ht="30" customHeight="1" x14ac:dyDescent="0.25">
      <c r="B4" s="27" t="s">
        <v>19</v>
      </c>
      <c r="C4" s="27"/>
      <c r="D4" s="22"/>
      <c r="E4" s="46">
        <f>DATE(2021,4,29)</f>
        <v>44315</v>
      </c>
      <c r="F4" s="47"/>
    </row>
    <row r="5" spans="1:150" ht="30" customHeight="1" x14ac:dyDescent="0.25">
      <c r="A5" s="18" t="s">
        <v>10</v>
      </c>
      <c r="B5" s="28" t="s">
        <v>17</v>
      </c>
      <c r="C5" s="28"/>
      <c r="D5" s="22"/>
      <c r="E5" s="5">
        <v>1</v>
      </c>
      <c r="I5" s="42">
        <f>I6</f>
        <v>44233</v>
      </c>
      <c r="J5" s="43"/>
      <c r="K5" s="43"/>
      <c r="L5" s="43"/>
      <c r="M5" s="43"/>
      <c r="N5" s="43"/>
      <c r="O5" s="44"/>
      <c r="P5" s="42">
        <f>P6</f>
        <v>44240</v>
      </c>
      <c r="Q5" s="43"/>
      <c r="R5" s="43"/>
      <c r="S5" s="43"/>
      <c r="T5" s="43"/>
      <c r="U5" s="43"/>
      <c r="V5" s="44"/>
      <c r="W5" s="42">
        <f>W6</f>
        <v>44247</v>
      </c>
      <c r="X5" s="43"/>
      <c r="Y5" s="43"/>
      <c r="Z5" s="43"/>
      <c r="AA5" s="43"/>
      <c r="AB5" s="43"/>
      <c r="AC5" s="44"/>
      <c r="AD5" s="42">
        <f>AD6</f>
        <v>44254</v>
      </c>
      <c r="AE5" s="43"/>
      <c r="AF5" s="43"/>
      <c r="AG5" s="43"/>
      <c r="AH5" s="43"/>
      <c r="AI5" s="43"/>
      <c r="AJ5" s="44"/>
      <c r="AK5" s="42">
        <f>AK6</f>
        <v>44261</v>
      </c>
      <c r="AL5" s="43"/>
      <c r="AM5" s="43"/>
      <c r="AN5" s="43"/>
      <c r="AO5" s="43"/>
      <c r="AP5" s="43"/>
      <c r="AQ5" s="44"/>
      <c r="AR5" s="42">
        <f>AR6</f>
        <v>44268</v>
      </c>
      <c r="AS5" s="43"/>
      <c r="AT5" s="43"/>
      <c r="AU5" s="43"/>
      <c r="AV5" s="43"/>
      <c r="AW5" s="43"/>
      <c r="AX5" s="44"/>
      <c r="AY5" s="42">
        <f>AY6</f>
        <v>44275</v>
      </c>
      <c r="AZ5" s="43"/>
      <c r="BA5" s="43"/>
      <c r="BB5" s="43"/>
      <c r="BC5" s="43"/>
      <c r="BD5" s="43"/>
      <c r="BE5" s="44"/>
      <c r="BF5" s="42">
        <f>BF6</f>
        <v>44282</v>
      </c>
      <c r="BG5" s="43"/>
      <c r="BH5" s="43"/>
      <c r="BI5" s="43"/>
      <c r="BJ5" s="43"/>
      <c r="BK5" s="43"/>
      <c r="BL5" s="44"/>
      <c r="BM5" s="42">
        <f>BM6</f>
        <v>44289</v>
      </c>
      <c r="BN5" s="43"/>
      <c r="BO5" s="43"/>
      <c r="BP5" s="43"/>
      <c r="BQ5" s="43"/>
      <c r="BR5" s="43"/>
      <c r="BS5" s="44"/>
      <c r="BT5" s="42">
        <f>BT6</f>
        <v>44296</v>
      </c>
      <c r="BU5" s="43"/>
      <c r="BV5" s="43"/>
      <c r="BW5" s="43"/>
      <c r="BX5" s="43"/>
      <c r="BY5" s="43"/>
      <c r="BZ5" s="44"/>
      <c r="CA5" s="42">
        <f>CA6</f>
        <v>44303</v>
      </c>
      <c r="CB5" s="43"/>
      <c r="CC5" s="43"/>
      <c r="CD5" s="43"/>
      <c r="CE5" s="43"/>
      <c r="CF5" s="43"/>
      <c r="CG5" s="44"/>
      <c r="CH5" s="42">
        <f>CH6</f>
        <v>44310</v>
      </c>
      <c r="CI5" s="43"/>
      <c r="CJ5" s="43"/>
      <c r="CK5" s="43"/>
      <c r="CL5" s="43"/>
      <c r="CM5" s="43"/>
      <c r="CN5" s="44"/>
      <c r="CO5" s="42">
        <f t="shared" ref="CO5" si="0">CO6</f>
        <v>44317</v>
      </c>
      <c r="CP5" s="43"/>
      <c r="CQ5" s="43"/>
      <c r="CR5" s="43"/>
      <c r="CS5" s="43"/>
      <c r="CT5" s="43"/>
      <c r="CU5" s="44"/>
      <c r="CV5" s="42">
        <f t="shared" ref="CV5" si="1">CV6</f>
        <v>44324</v>
      </c>
      <c r="CW5" s="43"/>
      <c r="CX5" s="43"/>
      <c r="CY5" s="43"/>
      <c r="CZ5" s="43"/>
      <c r="DA5" s="43"/>
      <c r="DB5" s="44"/>
      <c r="DC5" s="42">
        <f t="shared" ref="DC5" si="2">DC6</f>
        <v>44331</v>
      </c>
      <c r="DD5" s="43"/>
      <c r="DE5" s="43"/>
      <c r="DF5" s="43"/>
      <c r="DG5" s="43"/>
      <c r="DH5" s="43"/>
      <c r="DI5" s="44"/>
      <c r="DJ5" s="42">
        <f t="shared" ref="DJ5" si="3">DJ6</f>
        <v>44338</v>
      </c>
      <c r="DK5" s="43"/>
      <c r="DL5" s="43"/>
      <c r="DM5" s="43"/>
      <c r="DN5" s="43"/>
      <c r="DO5" s="43"/>
      <c r="DP5" s="44"/>
      <c r="DQ5" s="42">
        <f t="shared" ref="DQ5" si="4">DQ6</f>
        <v>44345</v>
      </c>
      <c r="DR5" s="43"/>
      <c r="DS5" s="43"/>
      <c r="DT5" s="43"/>
      <c r="DU5" s="43"/>
      <c r="DV5" s="43"/>
      <c r="DW5" s="44"/>
      <c r="DX5" s="42">
        <f t="shared" ref="DX5" si="5">DX6</f>
        <v>44352</v>
      </c>
      <c r="DY5" s="43"/>
      <c r="DZ5" s="43"/>
      <c r="EA5" s="43"/>
      <c r="EB5" s="43"/>
      <c r="EC5" s="43"/>
      <c r="ED5" s="44"/>
      <c r="EE5" s="42">
        <f t="shared" ref="EE5" si="6">EE6</f>
        <v>44359</v>
      </c>
      <c r="EF5" s="43"/>
      <c r="EG5" s="43"/>
      <c r="EH5" s="43"/>
      <c r="EI5" s="43"/>
      <c r="EJ5" s="43"/>
      <c r="EK5" s="44"/>
      <c r="EL5" s="42">
        <f t="shared" ref="EL5" si="7">EL6</f>
        <v>44366</v>
      </c>
      <c r="EM5" s="43"/>
      <c r="EN5" s="43"/>
      <c r="EO5" s="43"/>
      <c r="EP5" s="43"/>
      <c r="EQ5" s="43"/>
      <c r="ER5" s="44"/>
    </row>
    <row r="6" spans="1:150" ht="15" customHeight="1" x14ac:dyDescent="0.25">
      <c r="A6" s="18" t="s">
        <v>11</v>
      </c>
      <c r="B6" s="45"/>
      <c r="C6" s="45"/>
      <c r="D6" s="45"/>
      <c r="E6" s="45"/>
      <c r="F6" s="45"/>
      <c r="G6" s="45"/>
      <c r="I6" s="9">
        <f>Project_Start-WEEKDAY(Project_Start,1)+2*(Display_Week-1)</f>
        <v>44233</v>
      </c>
      <c r="J6" s="8">
        <f>I6+1</f>
        <v>44234</v>
      </c>
      <c r="K6" s="8">
        <f t="shared" ref="K6:AX6" si="8">J6+1</f>
        <v>44235</v>
      </c>
      <c r="L6" s="8">
        <f t="shared" si="8"/>
        <v>44236</v>
      </c>
      <c r="M6" s="8">
        <f t="shared" si="8"/>
        <v>44237</v>
      </c>
      <c r="N6" s="8">
        <f t="shared" si="8"/>
        <v>44238</v>
      </c>
      <c r="O6" s="10">
        <f t="shared" si="8"/>
        <v>44239</v>
      </c>
      <c r="P6" s="9">
        <f>O6+1</f>
        <v>44240</v>
      </c>
      <c r="Q6" s="8">
        <f>P6+1</f>
        <v>44241</v>
      </c>
      <c r="R6" s="8">
        <f t="shared" si="8"/>
        <v>44242</v>
      </c>
      <c r="S6" s="8">
        <f t="shared" si="8"/>
        <v>44243</v>
      </c>
      <c r="T6" s="8">
        <f t="shared" si="8"/>
        <v>44244</v>
      </c>
      <c r="U6" s="8">
        <f t="shared" si="8"/>
        <v>44245</v>
      </c>
      <c r="V6" s="10">
        <f t="shared" si="8"/>
        <v>44246</v>
      </c>
      <c r="W6" s="9">
        <f>V6+1</f>
        <v>44247</v>
      </c>
      <c r="X6" s="8">
        <f>W6+1</f>
        <v>44248</v>
      </c>
      <c r="Y6" s="8">
        <f t="shared" si="8"/>
        <v>44249</v>
      </c>
      <c r="Z6" s="8">
        <f t="shared" si="8"/>
        <v>44250</v>
      </c>
      <c r="AA6" s="8">
        <f t="shared" si="8"/>
        <v>44251</v>
      </c>
      <c r="AB6" s="8">
        <f t="shared" si="8"/>
        <v>44252</v>
      </c>
      <c r="AC6" s="10">
        <f t="shared" si="8"/>
        <v>44253</v>
      </c>
      <c r="AD6" s="9">
        <f>AC6+1</f>
        <v>44254</v>
      </c>
      <c r="AE6" s="8">
        <f>AD6+1</f>
        <v>44255</v>
      </c>
      <c r="AF6" s="8">
        <f t="shared" si="8"/>
        <v>44256</v>
      </c>
      <c r="AG6" s="8">
        <f t="shared" si="8"/>
        <v>44257</v>
      </c>
      <c r="AH6" s="8">
        <f t="shared" si="8"/>
        <v>44258</v>
      </c>
      <c r="AI6" s="8">
        <f t="shared" si="8"/>
        <v>44259</v>
      </c>
      <c r="AJ6" s="10">
        <f t="shared" si="8"/>
        <v>44260</v>
      </c>
      <c r="AK6" s="9">
        <f>AJ6+1</f>
        <v>44261</v>
      </c>
      <c r="AL6" s="8">
        <f>AK6+1</f>
        <v>44262</v>
      </c>
      <c r="AM6" s="8">
        <f t="shared" si="8"/>
        <v>44263</v>
      </c>
      <c r="AN6" s="8">
        <f t="shared" si="8"/>
        <v>44264</v>
      </c>
      <c r="AO6" s="8">
        <f t="shared" si="8"/>
        <v>44265</v>
      </c>
      <c r="AP6" s="8">
        <f t="shared" si="8"/>
        <v>44266</v>
      </c>
      <c r="AQ6" s="10">
        <f t="shared" si="8"/>
        <v>44267</v>
      </c>
      <c r="AR6" s="9">
        <f>AQ6+1</f>
        <v>44268</v>
      </c>
      <c r="AS6" s="8">
        <f>AR6+1</f>
        <v>44269</v>
      </c>
      <c r="AT6" s="8">
        <f t="shared" si="8"/>
        <v>44270</v>
      </c>
      <c r="AU6" s="8">
        <f t="shared" si="8"/>
        <v>44271</v>
      </c>
      <c r="AV6" s="8">
        <f t="shared" si="8"/>
        <v>44272</v>
      </c>
      <c r="AW6" s="8">
        <f t="shared" si="8"/>
        <v>44273</v>
      </c>
      <c r="AX6" s="10">
        <f t="shared" si="8"/>
        <v>44274</v>
      </c>
      <c r="AY6" s="9">
        <f>AX6+1</f>
        <v>44275</v>
      </c>
      <c r="AZ6" s="8">
        <f>AY6+1</f>
        <v>44276</v>
      </c>
      <c r="BA6" s="8">
        <f t="shared" ref="BA6:BE6" si="9">AZ6+1</f>
        <v>44277</v>
      </c>
      <c r="BB6" s="8">
        <f t="shared" si="9"/>
        <v>44278</v>
      </c>
      <c r="BC6" s="8">
        <f t="shared" si="9"/>
        <v>44279</v>
      </c>
      <c r="BD6" s="8">
        <f t="shared" si="9"/>
        <v>44280</v>
      </c>
      <c r="BE6" s="10">
        <f t="shared" si="9"/>
        <v>44281</v>
      </c>
      <c r="BF6" s="9">
        <f>BE6+1</f>
        <v>44282</v>
      </c>
      <c r="BG6" s="8">
        <f>BF6+1</f>
        <v>44283</v>
      </c>
      <c r="BH6" s="8">
        <f t="shared" ref="BH6:BL6" si="10">BG6+1</f>
        <v>44284</v>
      </c>
      <c r="BI6" s="8">
        <f t="shared" si="10"/>
        <v>44285</v>
      </c>
      <c r="BJ6" s="8">
        <f t="shared" si="10"/>
        <v>44286</v>
      </c>
      <c r="BK6" s="8">
        <f t="shared" si="10"/>
        <v>44287</v>
      </c>
      <c r="BL6" s="10">
        <f t="shared" si="10"/>
        <v>44288</v>
      </c>
      <c r="BM6" s="9">
        <f>BL6+1</f>
        <v>44289</v>
      </c>
      <c r="BN6" s="8">
        <f>BM6+1</f>
        <v>44290</v>
      </c>
      <c r="BO6" s="8">
        <f t="shared" ref="BO6:CG6" si="11">BN6+1</f>
        <v>44291</v>
      </c>
      <c r="BP6" s="8">
        <f t="shared" si="11"/>
        <v>44292</v>
      </c>
      <c r="BQ6" s="8">
        <f t="shared" si="11"/>
        <v>44293</v>
      </c>
      <c r="BR6" s="8">
        <f t="shared" si="11"/>
        <v>44294</v>
      </c>
      <c r="BS6" s="8">
        <f t="shared" si="11"/>
        <v>44295</v>
      </c>
      <c r="BT6" s="8">
        <f t="shared" si="11"/>
        <v>44296</v>
      </c>
      <c r="BU6" s="8">
        <f t="shared" si="11"/>
        <v>44297</v>
      </c>
      <c r="BV6" s="8">
        <f t="shared" si="11"/>
        <v>44298</v>
      </c>
      <c r="BW6" s="8">
        <f t="shared" si="11"/>
        <v>44299</v>
      </c>
      <c r="BX6" s="8">
        <f t="shared" si="11"/>
        <v>44300</v>
      </c>
      <c r="BY6" s="8">
        <f t="shared" si="11"/>
        <v>44301</v>
      </c>
      <c r="BZ6" s="8">
        <f t="shared" si="11"/>
        <v>44302</v>
      </c>
      <c r="CA6" s="8">
        <f t="shared" si="11"/>
        <v>44303</v>
      </c>
      <c r="CB6" s="8">
        <f t="shared" si="11"/>
        <v>44304</v>
      </c>
      <c r="CC6" s="8">
        <f t="shared" si="11"/>
        <v>44305</v>
      </c>
      <c r="CD6" s="8">
        <f t="shared" si="11"/>
        <v>44306</v>
      </c>
      <c r="CE6" s="8">
        <f t="shared" si="11"/>
        <v>44307</v>
      </c>
      <c r="CF6" s="8">
        <f t="shared" si="11"/>
        <v>44308</v>
      </c>
      <c r="CG6" s="8">
        <f t="shared" si="11"/>
        <v>44309</v>
      </c>
      <c r="CH6" s="8">
        <f t="shared" ref="CH6" si="12">CG6+1</f>
        <v>44310</v>
      </c>
      <c r="CI6" s="8">
        <f t="shared" ref="CI6" si="13">CH6+1</f>
        <v>44311</v>
      </c>
      <c r="CJ6" s="8">
        <f t="shared" ref="CJ6" si="14">CI6+1</f>
        <v>44312</v>
      </c>
      <c r="CK6" s="8">
        <f t="shared" ref="CK6" si="15">CJ6+1</f>
        <v>44313</v>
      </c>
      <c r="CL6" s="8">
        <f t="shared" ref="CL6" si="16">CK6+1</f>
        <v>44314</v>
      </c>
      <c r="CM6" s="8">
        <f t="shared" ref="CM6" si="17">CL6+1</f>
        <v>44315</v>
      </c>
      <c r="CN6" s="8">
        <f t="shared" ref="CN6" si="18">CM6+1</f>
        <v>44316</v>
      </c>
      <c r="CO6" s="8">
        <f t="shared" ref="CO6" si="19">CN6+1</f>
        <v>44317</v>
      </c>
      <c r="CP6" s="8">
        <f t="shared" ref="CP6" si="20">CO6+1</f>
        <v>44318</v>
      </c>
      <c r="CQ6" s="8">
        <f t="shared" ref="CQ6" si="21">CP6+1</f>
        <v>44319</v>
      </c>
      <c r="CR6" s="8">
        <f t="shared" ref="CR6" si="22">CQ6+1</f>
        <v>44320</v>
      </c>
      <c r="CS6" s="8">
        <f t="shared" ref="CS6" si="23">CR6+1</f>
        <v>44321</v>
      </c>
      <c r="CT6" s="8">
        <f t="shared" ref="CT6" si="24">CS6+1</f>
        <v>44322</v>
      </c>
      <c r="CU6" s="8">
        <f t="shared" ref="CU6" si="25">CT6+1</f>
        <v>44323</v>
      </c>
      <c r="CV6" s="8">
        <f t="shared" ref="CV6" si="26">CU6+1</f>
        <v>44324</v>
      </c>
      <c r="CW6" s="8">
        <f t="shared" ref="CW6" si="27">CV6+1</f>
        <v>44325</v>
      </c>
      <c r="CX6" s="8">
        <f t="shared" ref="CX6" si="28">CW6+1</f>
        <v>44326</v>
      </c>
      <c r="CY6" s="8">
        <f t="shared" ref="CY6" si="29">CX6+1</f>
        <v>44327</v>
      </c>
      <c r="CZ6" s="8">
        <f t="shared" ref="CZ6" si="30">CY6+1</f>
        <v>44328</v>
      </c>
      <c r="DA6" s="8">
        <f t="shared" ref="DA6" si="31">CZ6+1</f>
        <v>44329</v>
      </c>
      <c r="DB6" s="8">
        <f t="shared" ref="DB6" si="32">DA6+1</f>
        <v>44330</v>
      </c>
      <c r="DC6" s="8">
        <f t="shared" ref="DC6" si="33">DB6+1</f>
        <v>44331</v>
      </c>
      <c r="DD6" s="8">
        <f t="shared" ref="DD6" si="34">DC6+1</f>
        <v>44332</v>
      </c>
      <c r="DE6" s="8">
        <f t="shared" ref="DE6" si="35">DD6+1</f>
        <v>44333</v>
      </c>
      <c r="DF6" s="8">
        <f t="shared" ref="DF6" si="36">DE6+1</f>
        <v>44334</v>
      </c>
      <c r="DG6" s="8">
        <f t="shared" ref="DG6" si="37">DF6+1</f>
        <v>44335</v>
      </c>
      <c r="DH6" s="8">
        <f t="shared" ref="DH6" si="38">DG6+1</f>
        <v>44336</v>
      </c>
      <c r="DI6" s="8">
        <f t="shared" ref="DI6" si="39">DH6+1</f>
        <v>44337</v>
      </c>
      <c r="DJ6" s="8">
        <f t="shared" ref="DJ6" si="40">DI6+1</f>
        <v>44338</v>
      </c>
      <c r="DK6" s="8">
        <f t="shared" ref="DK6" si="41">DJ6+1</f>
        <v>44339</v>
      </c>
      <c r="DL6" s="8">
        <f t="shared" ref="DL6" si="42">DK6+1</f>
        <v>44340</v>
      </c>
      <c r="DM6" s="8">
        <f t="shared" ref="DM6" si="43">DL6+1</f>
        <v>44341</v>
      </c>
      <c r="DN6" s="8">
        <f t="shared" ref="DN6" si="44">DM6+1</f>
        <v>44342</v>
      </c>
      <c r="DO6" s="8">
        <f t="shared" ref="DO6" si="45">DN6+1</f>
        <v>44343</v>
      </c>
      <c r="DP6" s="8">
        <f t="shared" ref="DP6" si="46">DO6+1</f>
        <v>44344</v>
      </c>
      <c r="DQ6" s="8">
        <f t="shared" ref="DQ6" si="47">DP6+1</f>
        <v>44345</v>
      </c>
      <c r="DR6" s="8">
        <f t="shared" ref="DR6" si="48">DQ6+1</f>
        <v>44346</v>
      </c>
      <c r="DS6" s="8">
        <f t="shared" ref="DS6" si="49">DR6+1</f>
        <v>44347</v>
      </c>
      <c r="DT6" s="8">
        <f t="shared" ref="DT6" si="50">DS6+1</f>
        <v>44348</v>
      </c>
      <c r="DU6" s="8">
        <f t="shared" ref="DU6" si="51">DT6+1</f>
        <v>44349</v>
      </c>
      <c r="DV6" s="8">
        <f t="shared" ref="DV6" si="52">DU6+1</f>
        <v>44350</v>
      </c>
      <c r="DW6" s="8">
        <f t="shared" ref="DW6" si="53">DV6+1</f>
        <v>44351</v>
      </c>
      <c r="DX6" s="8">
        <f t="shared" ref="DX6" si="54">DW6+1</f>
        <v>44352</v>
      </c>
      <c r="DY6" s="8">
        <f t="shared" ref="DY6" si="55">DX6+1</f>
        <v>44353</v>
      </c>
      <c r="DZ6" s="8">
        <f t="shared" ref="DZ6" si="56">DY6+1</f>
        <v>44354</v>
      </c>
      <c r="EA6" s="8">
        <f t="shared" ref="EA6" si="57">DZ6+1</f>
        <v>44355</v>
      </c>
      <c r="EB6" s="8">
        <f t="shared" ref="EB6" si="58">EA6+1</f>
        <v>44356</v>
      </c>
      <c r="EC6" s="8">
        <f t="shared" ref="EC6" si="59">EB6+1</f>
        <v>44357</v>
      </c>
      <c r="ED6" s="8">
        <f t="shared" ref="ED6" si="60">EC6+1</f>
        <v>44358</v>
      </c>
      <c r="EE6" s="8">
        <f t="shared" ref="EE6" si="61">ED6+1</f>
        <v>44359</v>
      </c>
      <c r="EF6" s="8">
        <f t="shared" ref="EF6" si="62">EE6+1</f>
        <v>44360</v>
      </c>
      <c r="EG6" s="8">
        <f t="shared" ref="EG6" si="63">EF6+1</f>
        <v>44361</v>
      </c>
      <c r="EH6" s="8">
        <f t="shared" ref="EH6" si="64">EG6+1</f>
        <v>44362</v>
      </c>
      <c r="EI6" s="8">
        <f t="shared" ref="EI6" si="65">EH6+1</f>
        <v>44363</v>
      </c>
      <c r="EJ6" s="8">
        <f t="shared" ref="EJ6" si="66">EI6+1</f>
        <v>44364</v>
      </c>
      <c r="EK6" s="8">
        <f t="shared" ref="EK6" si="67">EJ6+1</f>
        <v>44365</v>
      </c>
      <c r="EL6" s="8">
        <f t="shared" ref="EL6" si="68">EK6+1</f>
        <v>44366</v>
      </c>
      <c r="EM6" s="8">
        <f t="shared" ref="EM6" si="69">EL6+1</f>
        <v>44367</v>
      </c>
      <c r="EN6" s="8">
        <f t="shared" ref="EN6" si="70">EM6+1</f>
        <v>44368</v>
      </c>
      <c r="EO6" s="8">
        <f t="shared" ref="EO6" si="71">EN6+1</f>
        <v>44369</v>
      </c>
      <c r="EP6" s="8">
        <f t="shared" ref="EP6" si="72">EO6+1</f>
        <v>44370</v>
      </c>
      <c r="EQ6" s="8">
        <f t="shared" ref="EQ6" si="73">EP6+1</f>
        <v>44371</v>
      </c>
      <c r="ER6" s="8">
        <f t="shared" ref="ER6" si="74">EQ6+1</f>
        <v>44372</v>
      </c>
      <c r="ES6" s="17"/>
      <c r="ET6" s="17"/>
    </row>
    <row r="7" spans="1:150" ht="30" customHeight="1" thickBot="1" x14ac:dyDescent="0.3">
      <c r="A7" s="18" t="s">
        <v>12</v>
      </c>
      <c r="B7" s="6" t="s">
        <v>4</v>
      </c>
      <c r="C7" s="6" t="s">
        <v>34</v>
      </c>
      <c r="D7" s="7" t="s">
        <v>0</v>
      </c>
      <c r="E7" s="7" t="s">
        <v>1</v>
      </c>
      <c r="F7" s="7" t="s">
        <v>2</v>
      </c>
      <c r="G7" s="7"/>
      <c r="H7" s="7" t="s">
        <v>3</v>
      </c>
      <c r="I7" s="11" t="str">
        <f t="shared" ref="I7:AN7" si="75">LEFT(TEXT(I6,"ddd"),1)</f>
        <v>S</v>
      </c>
      <c r="J7" s="11" t="str">
        <f t="shared" si="75"/>
        <v>S</v>
      </c>
      <c r="K7" s="11" t="str">
        <f t="shared" si="75"/>
        <v>M</v>
      </c>
      <c r="L7" s="11" t="str">
        <f t="shared" si="75"/>
        <v>T</v>
      </c>
      <c r="M7" s="11" t="str">
        <f t="shared" si="75"/>
        <v>W</v>
      </c>
      <c r="N7" s="11" t="str">
        <f t="shared" si="75"/>
        <v>T</v>
      </c>
      <c r="O7" s="11" t="str">
        <f t="shared" si="75"/>
        <v>F</v>
      </c>
      <c r="P7" s="11" t="str">
        <f t="shared" si="75"/>
        <v>S</v>
      </c>
      <c r="Q7" s="11" t="str">
        <f t="shared" si="75"/>
        <v>S</v>
      </c>
      <c r="R7" s="11" t="str">
        <f t="shared" si="75"/>
        <v>M</v>
      </c>
      <c r="S7" s="11" t="str">
        <f t="shared" si="75"/>
        <v>T</v>
      </c>
      <c r="T7" s="11" t="str">
        <f t="shared" si="75"/>
        <v>W</v>
      </c>
      <c r="U7" s="11" t="str">
        <f t="shared" si="75"/>
        <v>T</v>
      </c>
      <c r="V7" s="11" t="str">
        <f t="shared" si="75"/>
        <v>F</v>
      </c>
      <c r="W7" s="11" t="str">
        <f t="shared" si="75"/>
        <v>S</v>
      </c>
      <c r="X7" s="11" t="str">
        <f t="shared" si="75"/>
        <v>S</v>
      </c>
      <c r="Y7" s="11" t="str">
        <f t="shared" si="75"/>
        <v>M</v>
      </c>
      <c r="Z7" s="11" t="str">
        <f t="shared" si="75"/>
        <v>T</v>
      </c>
      <c r="AA7" s="11" t="str">
        <f t="shared" si="75"/>
        <v>W</v>
      </c>
      <c r="AB7" s="11" t="str">
        <f t="shared" si="75"/>
        <v>T</v>
      </c>
      <c r="AC7" s="11" t="str">
        <f t="shared" si="75"/>
        <v>F</v>
      </c>
      <c r="AD7" s="11" t="str">
        <f t="shared" si="75"/>
        <v>S</v>
      </c>
      <c r="AE7" s="11" t="str">
        <f t="shared" si="75"/>
        <v>S</v>
      </c>
      <c r="AF7" s="11" t="str">
        <f t="shared" si="75"/>
        <v>M</v>
      </c>
      <c r="AG7" s="11" t="str">
        <f t="shared" si="75"/>
        <v>T</v>
      </c>
      <c r="AH7" s="11" t="str">
        <f t="shared" si="75"/>
        <v>W</v>
      </c>
      <c r="AI7" s="11" t="str">
        <f t="shared" si="75"/>
        <v>T</v>
      </c>
      <c r="AJ7" s="11" t="str">
        <f t="shared" si="75"/>
        <v>F</v>
      </c>
      <c r="AK7" s="11" t="str">
        <f t="shared" si="75"/>
        <v>S</v>
      </c>
      <c r="AL7" s="11" t="str">
        <f t="shared" si="75"/>
        <v>S</v>
      </c>
      <c r="AM7" s="11" t="str">
        <f t="shared" si="75"/>
        <v>M</v>
      </c>
      <c r="AN7" s="11" t="str">
        <f t="shared" si="75"/>
        <v>T</v>
      </c>
      <c r="AO7" s="11" t="str">
        <f t="shared" ref="AO7:BL7" si="76">LEFT(TEXT(AO6,"ddd"),1)</f>
        <v>W</v>
      </c>
      <c r="AP7" s="11" t="str">
        <f t="shared" si="76"/>
        <v>T</v>
      </c>
      <c r="AQ7" s="11" t="str">
        <f t="shared" si="76"/>
        <v>F</v>
      </c>
      <c r="AR7" s="11" t="str">
        <f t="shared" si="76"/>
        <v>S</v>
      </c>
      <c r="AS7" s="11" t="str">
        <f t="shared" si="76"/>
        <v>S</v>
      </c>
      <c r="AT7" s="11" t="str">
        <f t="shared" si="76"/>
        <v>M</v>
      </c>
      <c r="AU7" s="11" t="str">
        <f t="shared" si="76"/>
        <v>T</v>
      </c>
      <c r="AV7" s="11" t="str">
        <f t="shared" si="76"/>
        <v>W</v>
      </c>
      <c r="AW7" s="11" t="str">
        <f t="shared" si="76"/>
        <v>T</v>
      </c>
      <c r="AX7" s="11" t="str">
        <f t="shared" si="76"/>
        <v>F</v>
      </c>
      <c r="AY7" s="11" t="str">
        <f t="shared" si="76"/>
        <v>S</v>
      </c>
      <c r="AZ7" s="11" t="str">
        <f t="shared" si="76"/>
        <v>S</v>
      </c>
      <c r="BA7" s="11" t="str">
        <f t="shared" si="76"/>
        <v>M</v>
      </c>
      <c r="BB7" s="11" t="str">
        <f t="shared" si="76"/>
        <v>T</v>
      </c>
      <c r="BC7" s="11" t="str">
        <f t="shared" si="76"/>
        <v>W</v>
      </c>
      <c r="BD7" s="11" t="str">
        <f t="shared" si="76"/>
        <v>T</v>
      </c>
      <c r="BE7" s="11" t="str">
        <f t="shared" si="76"/>
        <v>F</v>
      </c>
      <c r="BF7" s="11" t="str">
        <f t="shared" si="76"/>
        <v>S</v>
      </c>
      <c r="BG7" s="11" t="str">
        <f t="shared" si="76"/>
        <v>S</v>
      </c>
      <c r="BH7" s="11" t="str">
        <f t="shared" si="76"/>
        <v>M</v>
      </c>
      <c r="BI7" s="11" t="str">
        <f t="shared" si="76"/>
        <v>T</v>
      </c>
      <c r="BJ7" s="11" t="str">
        <f t="shared" si="76"/>
        <v>W</v>
      </c>
      <c r="BK7" s="11" t="str">
        <f t="shared" si="76"/>
        <v>T</v>
      </c>
      <c r="BL7" s="11" t="str">
        <f t="shared" si="76"/>
        <v>F</v>
      </c>
      <c r="BM7" s="11" t="str">
        <f t="shared" ref="BM7:DX7" si="77">LEFT(TEXT(BM6,"ddd"),1)</f>
        <v>S</v>
      </c>
      <c r="BN7" s="11" t="str">
        <f t="shared" si="77"/>
        <v>S</v>
      </c>
      <c r="BO7" s="11" t="str">
        <f t="shared" si="77"/>
        <v>M</v>
      </c>
      <c r="BP7" s="11" t="str">
        <f t="shared" si="77"/>
        <v>T</v>
      </c>
      <c r="BQ7" s="11" t="str">
        <f t="shared" si="77"/>
        <v>W</v>
      </c>
      <c r="BR7" s="11" t="str">
        <f t="shared" si="77"/>
        <v>T</v>
      </c>
      <c r="BS7" s="11" t="str">
        <f t="shared" si="77"/>
        <v>F</v>
      </c>
      <c r="BT7" s="11" t="str">
        <f t="shared" si="77"/>
        <v>S</v>
      </c>
      <c r="BU7" s="11" t="str">
        <f t="shared" si="77"/>
        <v>S</v>
      </c>
      <c r="BV7" s="11" t="str">
        <f t="shared" si="77"/>
        <v>M</v>
      </c>
      <c r="BW7" s="11" t="str">
        <f t="shared" si="77"/>
        <v>T</v>
      </c>
      <c r="BX7" s="11" t="str">
        <f t="shared" si="77"/>
        <v>W</v>
      </c>
      <c r="BY7" s="11" t="str">
        <f t="shared" si="77"/>
        <v>T</v>
      </c>
      <c r="BZ7" s="11" t="str">
        <f t="shared" si="77"/>
        <v>F</v>
      </c>
      <c r="CA7" s="11" t="str">
        <f t="shared" si="77"/>
        <v>S</v>
      </c>
      <c r="CB7" s="11" t="str">
        <f t="shared" si="77"/>
        <v>S</v>
      </c>
      <c r="CC7" s="11" t="str">
        <f t="shared" si="77"/>
        <v>M</v>
      </c>
      <c r="CD7" s="11" t="str">
        <f t="shared" si="77"/>
        <v>T</v>
      </c>
      <c r="CE7" s="11" t="str">
        <f t="shared" si="77"/>
        <v>W</v>
      </c>
      <c r="CF7" s="11" t="str">
        <f t="shared" si="77"/>
        <v>T</v>
      </c>
      <c r="CG7" s="11" t="str">
        <f t="shared" si="77"/>
        <v>F</v>
      </c>
      <c r="CH7" s="11" t="str">
        <f t="shared" si="77"/>
        <v>S</v>
      </c>
      <c r="CI7" s="11" t="str">
        <f t="shared" si="77"/>
        <v>S</v>
      </c>
      <c r="CJ7" s="11" t="str">
        <f t="shared" si="77"/>
        <v>M</v>
      </c>
      <c r="CK7" s="11" t="str">
        <f t="shared" si="77"/>
        <v>T</v>
      </c>
      <c r="CL7" s="11" t="str">
        <f t="shared" si="77"/>
        <v>W</v>
      </c>
      <c r="CM7" s="11" t="str">
        <f t="shared" si="77"/>
        <v>T</v>
      </c>
      <c r="CN7" s="11" t="str">
        <f t="shared" si="77"/>
        <v>F</v>
      </c>
      <c r="CO7" s="11" t="str">
        <f t="shared" si="77"/>
        <v>S</v>
      </c>
      <c r="CP7" s="11" t="str">
        <f t="shared" si="77"/>
        <v>S</v>
      </c>
      <c r="CQ7" s="11" t="str">
        <f t="shared" si="77"/>
        <v>M</v>
      </c>
      <c r="CR7" s="11" t="str">
        <f t="shared" si="77"/>
        <v>T</v>
      </c>
      <c r="CS7" s="11" t="str">
        <f t="shared" si="77"/>
        <v>W</v>
      </c>
      <c r="CT7" s="11" t="str">
        <f t="shared" si="77"/>
        <v>T</v>
      </c>
      <c r="CU7" s="11" t="str">
        <f t="shared" si="77"/>
        <v>F</v>
      </c>
      <c r="CV7" s="11" t="str">
        <f t="shared" si="77"/>
        <v>S</v>
      </c>
      <c r="CW7" s="11" t="str">
        <f t="shared" si="77"/>
        <v>S</v>
      </c>
      <c r="CX7" s="11" t="str">
        <f t="shared" si="77"/>
        <v>M</v>
      </c>
      <c r="CY7" s="11" t="str">
        <f t="shared" si="77"/>
        <v>T</v>
      </c>
      <c r="CZ7" s="11" t="str">
        <f t="shared" si="77"/>
        <v>W</v>
      </c>
      <c r="DA7" s="11" t="str">
        <f t="shared" si="77"/>
        <v>T</v>
      </c>
      <c r="DB7" s="11" t="str">
        <f t="shared" si="77"/>
        <v>F</v>
      </c>
      <c r="DC7" s="11" t="str">
        <f t="shared" si="77"/>
        <v>S</v>
      </c>
      <c r="DD7" s="11" t="str">
        <f t="shared" si="77"/>
        <v>S</v>
      </c>
      <c r="DE7" s="11" t="str">
        <f t="shared" si="77"/>
        <v>M</v>
      </c>
      <c r="DF7" s="11" t="str">
        <f t="shared" si="77"/>
        <v>T</v>
      </c>
      <c r="DG7" s="11" t="str">
        <f t="shared" si="77"/>
        <v>W</v>
      </c>
      <c r="DH7" s="11" t="str">
        <f t="shared" si="77"/>
        <v>T</v>
      </c>
      <c r="DI7" s="11" t="str">
        <f t="shared" si="77"/>
        <v>F</v>
      </c>
      <c r="DJ7" s="11" t="str">
        <f t="shared" si="77"/>
        <v>S</v>
      </c>
      <c r="DK7" s="11" t="str">
        <f t="shared" si="77"/>
        <v>S</v>
      </c>
      <c r="DL7" s="11" t="str">
        <f t="shared" si="77"/>
        <v>M</v>
      </c>
      <c r="DM7" s="11" t="str">
        <f t="shared" si="77"/>
        <v>T</v>
      </c>
      <c r="DN7" s="11" t="str">
        <f t="shared" si="77"/>
        <v>W</v>
      </c>
      <c r="DO7" s="11" t="str">
        <f t="shared" si="77"/>
        <v>T</v>
      </c>
      <c r="DP7" s="11" t="str">
        <f t="shared" si="77"/>
        <v>F</v>
      </c>
      <c r="DQ7" s="11" t="str">
        <f t="shared" si="77"/>
        <v>S</v>
      </c>
      <c r="DR7" s="11" t="str">
        <f t="shared" si="77"/>
        <v>S</v>
      </c>
      <c r="DS7" s="11" t="str">
        <f t="shared" si="77"/>
        <v>M</v>
      </c>
      <c r="DT7" s="11" t="str">
        <f t="shared" si="77"/>
        <v>T</v>
      </c>
      <c r="DU7" s="11" t="str">
        <f t="shared" si="77"/>
        <v>W</v>
      </c>
      <c r="DV7" s="11" t="str">
        <f t="shared" si="77"/>
        <v>T</v>
      </c>
      <c r="DW7" s="11" t="str">
        <f t="shared" si="77"/>
        <v>F</v>
      </c>
      <c r="DX7" s="11" t="str">
        <f t="shared" si="77"/>
        <v>S</v>
      </c>
      <c r="DY7" s="11" t="str">
        <f t="shared" ref="DY7:ER7" si="78">LEFT(TEXT(DY6,"ddd"),1)</f>
        <v>S</v>
      </c>
      <c r="DZ7" s="11" t="str">
        <f t="shared" si="78"/>
        <v>M</v>
      </c>
      <c r="EA7" s="11" t="str">
        <f t="shared" si="78"/>
        <v>T</v>
      </c>
      <c r="EB7" s="11" t="str">
        <f t="shared" si="78"/>
        <v>W</v>
      </c>
      <c r="EC7" s="11" t="str">
        <f t="shared" si="78"/>
        <v>T</v>
      </c>
      <c r="ED7" s="11" t="str">
        <f t="shared" si="78"/>
        <v>F</v>
      </c>
      <c r="EE7" s="11" t="str">
        <f t="shared" si="78"/>
        <v>S</v>
      </c>
      <c r="EF7" s="11" t="str">
        <f t="shared" si="78"/>
        <v>S</v>
      </c>
      <c r="EG7" s="11" t="str">
        <f t="shared" si="78"/>
        <v>M</v>
      </c>
      <c r="EH7" s="11" t="str">
        <f t="shared" si="78"/>
        <v>T</v>
      </c>
      <c r="EI7" s="11" t="str">
        <f t="shared" si="78"/>
        <v>W</v>
      </c>
      <c r="EJ7" s="11" t="str">
        <f t="shared" si="78"/>
        <v>T</v>
      </c>
      <c r="EK7" s="11" t="str">
        <f t="shared" si="78"/>
        <v>F</v>
      </c>
      <c r="EL7" s="11" t="str">
        <f t="shared" si="78"/>
        <v>S</v>
      </c>
      <c r="EM7" s="11" t="str">
        <f t="shared" si="78"/>
        <v>S</v>
      </c>
      <c r="EN7" s="11" t="str">
        <f t="shared" si="78"/>
        <v>M</v>
      </c>
      <c r="EO7" s="11" t="str">
        <f t="shared" si="78"/>
        <v>T</v>
      </c>
      <c r="EP7" s="11" t="str">
        <f t="shared" si="78"/>
        <v>W</v>
      </c>
      <c r="EQ7" s="11" t="str">
        <f t="shared" si="78"/>
        <v>T</v>
      </c>
      <c r="ER7" s="11" t="str">
        <f t="shared" si="78"/>
        <v>F</v>
      </c>
    </row>
    <row r="8" spans="1:150" ht="30" hidden="1" customHeight="1" thickBot="1" x14ac:dyDescent="0.3">
      <c r="A8" s="17" t="s">
        <v>7</v>
      </c>
      <c r="E8"/>
      <c r="H8" t="str">
        <f>IF(OR(ISBLANK(task_start),ISBLANK(task_end)),"",task_end-task_start+1)</f>
        <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row>
    <row r="9" spans="1:150" s="2" customFormat="1" ht="30" customHeight="1" thickBot="1" x14ac:dyDescent="0.3">
      <c r="A9" s="18" t="s">
        <v>20</v>
      </c>
      <c r="B9" s="38" t="s">
        <v>21</v>
      </c>
      <c r="C9" s="38"/>
      <c r="D9" s="34"/>
      <c r="E9" s="36">
        <f>DATE(2021,2,9)</f>
        <v>44236</v>
      </c>
      <c r="F9" s="36">
        <f>DATE(2021,2,26)</f>
        <v>44253</v>
      </c>
      <c r="G9" s="13"/>
      <c r="H9" s="13">
        <f t="shared" ref="H9:H29" si="79">IF(OR(ISBLANK(task_start),ISBLANK(task_end)),"",task_end-task_start+1)</f>
        <v>18</v>
      </c>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row>
    <row r="10" spans="1:150" s="2" customFormat="1" ht="30" customHeight="1" thickBot="1" x14ac:dyDescent="0.3">
      <c r="A10" s="17"/>
      <c r="B10" s="35" t="s">
        <v>26</v>
      </c>
      <c r="C10" s="35"/>
      <c r="D10" s="34">
        <v>1</v>
      </c>
      <c r="E10" s="36">
        <f>Project_Start</f>
        <v>44236</v>
      </c>
      <c r="F10" s="36">
        <f>Project_Start</f>
        <v>44236</v>
      </c>
      <c r="G10" s="13"/>
      <c r="H10" s="13">
        <f t="shared" si="79"/>
        <v>1</v>
      </c>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row>
    <row r="11" spans="1:150" s="2" customFormat="1" ht="30" customHeight="1" thickBot="1" x14ac:dyDescent="0.3">
      <c r="A11" s="18" t="s">
        <v>13</v>
      </c>
      <c r="B11" s="35" t="s">
        <v>22</v>
      </c>
      <c r="C11" s="35"/>
      <c r="D11" s="34">
        <v>0.9</v>
      </c>
      <c r="E11" s="36">
        <f>Project_Start</f>
        <v>44236</v>
      </c>
      <c r="F11" s="36">
        <f>Project_Start+2</f>
        <v>44238</v>
      </c>
      <c r="G11" s="13"/>
      <c r="H11" s="13">
        <f t="shared" si="79"/>
        <v>3</v>
      </c>
      <c r="I11" s="14"/>
      <c r="J11" s="14"/>
      <c r="K11" s="14"/>
      <c r="L11" s="14"/>
      <c r="M11" s="14"/>
      <c r="N11" s="14"/>
      <c r="O11" s="14"/>
      <c r="P11" s="14"/>
      <c r="Q11" s="14"/>
      <c r="R11" s="23"/>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row>
    <row r="12" spans="1:150" s="2" customFormat="1" ht="30" customHeight="1" thickBot="1" x14ac:dyDescent="0.3">
      <c r="A12" s="18" t="s">
        <v>14</v>
      </c>
      <c r="B12" s="35" t="s">
        <v>23</v>
      </c>
      <c r="C12" s="35"/>
      <c r="D12" s="34">
        <v>0.99</v>
      </c>
      <c r="E12" s="36">
        <f>F11</f>
        <v>44238</v>
      </c>
      <c r="F12" s="36">
        <f>E12+2</f>
        <v>44240</v>
      </c>
      <c r="G12" s="13"/>
      <c r="H12" s="13">
        <f t="shared" si="79"/>
        <v>3</v>
      </c>
      <c r="I12" s="14"/>
      <c r="J12" s="14"/>
      <c r="K12" s="14"/>
      <c r="L12" s="14"/>
      <c r="M12" s="14"/>
      <c r="N12" s="14"/>
      <c r="O12" s="14"/>
      <c r="P12" s="14"/>
      <c r="Q12" s="14"/>
      <c r="R12" s="14"/>
      <c r="S12" s="14"/>
      <c r="T12" s="14"/>
      <c r="U12" s="15"/>
      <c r="V12" s="15"/>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row>
    <row r="13" spans="1:150" s="2" customFormat="1" ht="30" customHeight="1" thickBot="1" x14ac:dyDescent="0.3">
      <c r="A13" s="17"/>
      <c r="B13" s="35" t="s">
        <v>24</v>
      </c>
      <c r="C13" s="35"/>
      <c r="D13" s="34">
        <v>0.99</v>
      </c>
      <c r="E13" s="36">
        <f>F12</f>
        <v>44240</v>
      </c>
      <c r="F13" s="36">
        <f>E13+5</f>
        <v>44245</v>
      </c>
      <c r="G13" s="13"/>
      <c r="H13" s="13">
        <f t="shared" si="79"/>
        <v>6</v>
      </c>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row>
    <row r="14" spans="1:150" s="2" customFormat="1" ht="30" customHeight="1" thickBot="1" x14ac:dyDescent="0.3">
      <c r="A14" s="17"/>
      <c r="B14" s="35" t="s">
        <v>25</v>
      </c>
      <c r="C14" s="35"/>
      <c r="D14" s="34">
        <v>0.99</v>
      </c>
      <c r="E14" s="36">
        <f>F13</f>
        <v>44245</v>
      </c>
      <c r="F14" s="36">
        <f>Sprint1_Finish</f>
        <v>44253</v>
      </c>
      <c r="G14" s="13"/>
      <c r="H14" s="13">
        <f t="shared" si="79"/>
        <v>9</v>
      </c>
      <c r="I14" s="14"/>
      <c r="J14" s="14"/>
      <c r="K14" s="14"/>
      <c r="L14" s="14"/>
      <c r="M14" s="14"/>
      <c r="N14" s="14"/>
      <c r="O14" s="14"/>
      <c r="P14" s="14"/>
      <c r="Q14" s="14"/>
      <c r="R14" s="14"/>
      <c r="S14" s="14"/>
      <c r="T14" s="14"/>
      <c r="U14" s="14"/>
      <c r="V14" s="14"/>
      <c r="W14" s="14"/>
      <c r="X14" s="14"/>
      <c r="Y14" s="15"/>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row>
    <row r="15" spans="1:150" s="2" customFormat="1" ht="30" customHeight="1" thickBot="1" x14ac:dyDescent="0.3">
      <c r="A15" s="17"/>
      <c r="B15" s="35" t="s">
        <v>27</v>
      </c>
      <c r="C15" s="35"/>
      <c r="D15" s="34">
        <v>0.99</v>
      </c>
      <c r="E15" s="36">
        <f>Sprint1_Finish</f>
        <v>44253</v>
      </c>
      <c r="F15" s="36">
        <f>Project_Finish</f>
        <v>44315</v>
      </c>
      <c r="G15" s="13"/>
      <c r="H15" s="13"/>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row>
    <row r="16" spans="1:150" s="2" customFormat="1" ht="30" customHeight="1" thickBot="1" x14ac:dyDescent="0.3">
      <c r="A16" s="17"/>
      <c r="B16" s="35" t="s">
        <v>28</v>
      </c>
      <c r="C16" s="35"/>
      <c r="D16" s="34">
        <v>0.5</v>
      </c>
      <c r="E16" s="36">
        <f>F14</f>
        <v>44253</v>
      </c>
      <c r="F16" s="36">
        <f>E16+3</f>
        <v>44256</v>
      </c>
      <c r="G16" s="13"/>
      <c r="H16" s="13"/>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row>
    <row r="17" spans="1:148" s="2" customFormat="1" ht="30" customHeight="1" thickBot="1" x14ac:dyDescent="0.3">
      <c r="A17" s="18" t="s">
        <v>29</v>
      </c>
      <c r="B17" s="29" t="s">
        <v>30</v>
      </c>
      <c r="C17" s="29"/>
      <c r="D17" s="24"/>
      <c r="E17" s="26">
        <f>DATE(2021,3,1)</f>
        <v>44256</v>
      </c>
      <c r="F17" s="26">
        <f>DATE(2021,3,20)</f>
        <v>44275</v>
      </c>
      <c r="G17" s="13"/>
      <c r="H17" s="13">
        <f t="shared" si="79"/>
        <v>20</v>
      </c>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row>
    <row r="18" spans="1:148" s="2" customFormat="1" ht="30" customHeight="1" thickBot="1" x14ac:dyDescent="0.3">
      <c r="A18" s="17"/>
      <c r="B18" s="25" t="s">
        <v>18</v>
      </c>
      <c r="C18" s="25"/>
      <c r="D18" s="24">
        <v>0</v>
      </c>
      <c r="E18" s="26">
        <f>Sprint2_Start</f>
        <v>44256</v>
      </c>
      <c r="F18" s="26">
        <f>E18+3</f>
        <v>44259</v>
      </c>
      <c r="G18" s="13"/>
      <c r="H18" s="13">
        <f t="shared" si="79"/>
        <v>4</v>
      </c>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row>
    <row r="19" spans="1:148" s="2" customFormat="1" ht="30" customHeight="1" thickBot="1" x14ac:dyDescent="0.3">
      <c r="A19" s="18"/>
      <c r="B19" s="25" t="s">
        <v>31</v>
      </c>
      <c r="C19" s="25"/>
      <c r="D19" s="24">
        <v>0.2</v>
      </c>
      <c r="E19" s="26">
        <f>F18</f>
        <v>44259</v>
      </c>
      <c r="F19" s="26">
        <f>E19+4</f>
        <v>44263</v>
      </c>
      <c r="G19" s="13"/>
      <c r="H19" s="13">
        <f t="shared" si="79"/>
        <v>5</v>
      </c>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row>
    <row r="20" spans="1:148" s="2" customFormat="1" ht="30" customHeight="1" thickBot="1" x14ac:dyDescent="0.3">
      <c r="A20" s="17"/>
      <c r="B20" s="25" t="s">
        <v>32</v>
      </c>
      <c r="C20" s="25"/>
      <c r="D20" s="24">
        <v>0.1</v>
      </c>
      <c r="E20" s="26">
        <f>F19</f>
        <v>44263</v>
      </c>
      <c r="F20" s="26">
        <f>E20+1</f>
        <v>44264</v>
      </c>
      <c r="G20" s="13"/>
      <c r="H20" s="13">
        <f t="shared" si="79"/>
        <v>2</v>
      </c>
      <c r="I20" s="14"/>
      <c r="J20" s="14"/>
      <c r="K20" s="14"/>
      <c r="L20" s="14"/>
      <c r="M20" s="14"/>
      <c r="N20" s="14"/>
      <c r="O20" s="14"/>
      <c r="P20" s="14"/>
      <c r="Q20" s="14"/>
      <c r="R20" s="14"/>
      <c r="S20" s="14"/>
      <c r="T20" s="14"/>
      <c r="U20" s="15"/>
      <c r="V20" s="15"/>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row>
    <row r="21" spans="1:148" s="2" customFormat="1" ht="30" customHeight="1" thickBot="1" x14ac:dyDescent="0.3">
      <c r="A21" s="17"/>
      <c r="B21" s="25" t="s">
        <v>25</v>
      </c>
      <c r="C21" s="25"/>
      <c r="D21" s="24">
        <v>0.2</v>
      </c>
      <c r="E21" s="26">
        <f>F18</f>
        <v>44259</v>
      </c>
      <c r="F21" s="26">
        <f>E21+2</f>
        <v>44261</v>
      </c>
      <c r="G21" s="13"/>
      <c r="H21" s="13">
        <f t="shared" si="79"/>
        <v>3</v>
      </c>
      <c r="I21" s="14"/>
      <c r="J21" s="14"/>
      <c r="K21" s="14"/>
      <c r="L21" s="14"/>
      <c r="M21" s="14"/>
      <c r="N21" s="14"/>
      <c r="O21" s="14"/>
      <c r="P21" s="14"/>
      <c r="Q21" s="14"/>
      <c r="R21" s="14"/>
      <c r="S21" s="14"/>
      <c r="T21" s="14"/>
      <c r="U21" s="14"/>
      <c r="V21" s="14"/>
      <c r="W21" s="14"/>
      <c r="X21" s="14"/>
      <c r="Y21" s="15"/>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row>
    <row r="22" spans="1:148" s="2" customFormat="1" ht="30" customHeight="1" thickBot="1" x14ac:dyDescent="0.3">
      <c r="A22" s="17"/>
      <c r="B22" s="39" t="s">
        <v>33</v>
      </c>
      <c r="C22" s="25"/>
      <c r="D22" s="24">
        <v>0</v>
      </c>
      <c r="E22" s="26">
        <f>Sprint2_Finish-2</f>
        <v>44273</v>
      </c>
      <c r="F22" s="26">
        <f>Sprint2_Finish</f>
        <v>44275</v>
      </c>
      <c r="G22" s="13"/>
      <c r="H22" s="13"/>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row>
    <row r="23" spans="1:148" s="2" customFormat="1" ht="30" customHeight="1" thickBot="1" x14ac:dyDescent="0.3">
      <c r="A23" s="17" t="s">
        <v>6</v>
      </c>
      <c r="B23" s="33" t="s">
        <v>35</v>
      </c>
      <c r="C23" s="33"/>
      <c r="D23" s="30">
        <v>0</v>
      </c>
      <c r="E23" s="31">
        <f>DATE(2021,3,22)</f>
        <v>44277</v>
      </c>
      <c r="F23" s="31">
        <f>DATE(2021,4,23)</f>
        <v>44309</v>
      </c>
      <c r="G23" s="13"/>
      <c r="H23" s="13">
        <f t="shared" si="79"/>
        <v>33</v>
      </c>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row>
    <row r="24" spans="1:148" s="2" customFormat="1" ht="30" customHeight="1" thickBot="1" x14ac:dyDescent="0.3">
      <c r="A24" s="17"/>
      <c r="B24" s="32" t="s">
        <v>38</v>
      </c>
      <c r="C24" s="32"/>
      <c r="D24" s="30">
        <v>0</v>
      </c>
      <c r="E24" s="31">
        <f>DATE(2021,3,22)</f>
        <v>44277</v>
      </c>
      <c r="F24" s="31">
        <f>E24+5</f>
        <v>44282</v>
      </c>
      <c r="G24" s="13"/>
      <c r="H24" s="13">
        <f t="shared" si="79"/>
        <v>6</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row>
    <row r="25" spans="1:148" s="2" customFormat="1" ht="30" customHeight="1" thickBot="1" x14ac:dyDescent="0.3">
      <c r="A25" s="17"/>
      <c r="B25" s="32" t="s">
        <v>37</v>
      </c>
      <c r="C25" s="32"/>
      <c r="D25" s="30">
        <v>0</v>
      </c>
      <c r="E25" s="31">
        <f>F24</f>
        <v>44282</v>
      </c>
      <c r="F25" s="31">
        <f>E25+7</f>
        <v>44289</v>
      </c>
      <c r="G25" s="13"/>
      <c r="H25" s="13">
        <f t="shared" si="79"/>
        <v>8</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row>
    <row r="26" spans="1:148" s="2" customFormat="1" ht="30" customHeight="1" thickBot="1" x14ac:dyDescent="0.3">
      <c r="A26" s="17"/>
      <c r="B26" s="32" t="s">
        <v>39</v>
      </c>
      <c r="C26" s="32"/>
      <c r="D26" s="30">
        <v>0</v>
      </c>
      <c r="E26" s="31">
        <f>F25+1</f>
        <v>44290</v>
      </c>
      <c r="F26" s="31">
        <f>E26+4</f>
        <v>44294</v>
      </c>
      <c r="G26" s="13"/>
      <c r="H26" s="13">
        <f t="shared" si="79"/>
        <v>5</v>
      </c>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row>
    <row r="27" spans="1:148" s="2" customFormat="1" ht="30" customHeight="1" thickBot="1" x14ac:dyDescent="0.3">
      <c r="A27" s="17"/>
      <c r="B27" s="40" t="s">
        <v>40</v>
      </c>
      <c r="C27" s="32"/>
      <c r="D27" s="30">
        <v>0</v>
      </c>
      <c r="E27" s="31">
        <f>F26</f>
        <v>44294</v>
      </c>
      <c r="F27" s="31">
        <f>E27+15</f>
        <v>44309</v>
      </c>
      <c r="G27" s="13"/>
      <c r="H27" s="13">
        <f t="shared" si="79"/>
        <v>16</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row>
    <row r="28" spans="1:148" s="2" customFormat="1" ht="30" customHeight="1" thickBot="1" x14ac:dyDescent="0.3">
      <c r="A28" s="17"/>
      <c r="B28" s="40" t="s">
        <v>41</v>
      </c>
      <c r="C28" s="32"/>
      <c r="D28" s="30">
        <v>0</v>
      </c>
      <c r="E28" s="31">
        <f>F27</f>
        <v>44309</v>
      </c>
      <c r="F28" s="31">
        <f>E28+4</f>
        <v>44313</v>
      </c>
      <c r="G28" s="13"/>
      <c r="H28" s="13"/>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row>
    <row r="29" spans="1:148" s="2" customFormat="1" ht="30" customHeight="1" thickBot="1" x14ac:dyDescent="0.3">
      <c r="A29" s="17"/>
      <c r="B29" s="32" t="s">
        <v>36</v>
      </c>
      <c r="C29" s="32"/>
      <c r="D29" s="30">
        <v>0</v>
      </c>
      <c r="E29" s="31">
        <f>Sprint3_Start</f>
        <v>44277</v>
      </c>
      <c r="F29" s="31">
        <f>Sprint3_Finish</f>
        <v>44309</v>
      </c>
      <c r="G29" s="13"/>
      <c r="H29" s="13">
        <f t="shared" si="79"/>
        <v>33</v>
      </c>
      <c r="I29" s="14"/>
      <c r="J29" s="14"/>
      <c r="K29" s="14"/>
      <c r="L29" s="14"/>
      <c r="M29" s="14"/>
      <c r="N29" s="14"/>
      <c r="O29" s="14"/>
      <c r="P29" s="14"/>
      <c r="Q29" s="14"/>
      <c r="R29" s="14"/>
      <c r="S29" s="14"/>
      <c r="T29" s="14"/>
      <c r="U29" s="14"/>
      <c r="V29" s="14"/>
      <c r="W29" s="14"/>
      <c r="X29" s="14"/>
      <c r="Y29" s="14"/>
      <c r="Z29" s="14"/>
      <c r="AA29" s="37"/>
      <c r="AB29" s="37"/>
      <c r="AC29" s="37"/>
      <c r="AD29" s="37"/>
      <c r="AE29" s="37"/>
      <c r="AF29" s="37"/>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row>
  </sheetData>
  <mergeCells count="23">
    <mergeCell ref="EL5:ER5"/>
    <mergeCell ref="E4:F4"/>
    <mergeCell ref="DC5:DI5"/>
    <mergeCell ref="DJ5:DP5"/>
    <mergeCell ref="DQ5:DW5"/>
    <mergeCell ref="DX5:ED5"/>
    <mergeCell ref="EE5:EK5"/>
    <mergeCell ref="B6:G6"/>
    <mergeCell ref="AY5:BE5"/>
    <mergeCell ref="BF5:BL5"/>
    <mergeCell ref="CO5:CU5"/>
    <mergeCell ref="CV5:DB5"/>
    <mergeCell ref="AK5:AQ5"/>
    <mergeCell ref="AR5:AX5"/>
    <mergeCell ref="CH5:CN5"/>
    <mergeCell ref="BM5:BS5"/>
    <mergeCell ref="BT5:BZ5"/>
    <mergeCell ref="CA5:CG5"/>
    <mergeCell ref="E3:F3"/>
    <mergeCell ref="I5:O5"/>
    <mergeCell ref="P5:V5"/>
    <mergeCell ref="W5:AC5"/>
    <mergeCell ref="AD5:AJ5"/>
  </mergeCells>
  <phoneticPr fontId="15" type="noConversion"/>
  <conditionalFormatting sqref="D8:D2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6:ET6 BM7:ER7 I6:BL14 BM9:ER14 I15:ER29">
    <cfRule type="expression" dxfId="2" priority="37">
      <formula>AND(TODAY()&gt;=I$6,TODAY()&lt;J$6)</formula>
    </cfRule>
  </conditionalFormatting>
  <conditionalFormatting sqref="I8:BL14 BM9:ER14 I15:ER29">
    <cfRule type="expression" dxfId="1" priority="31">
      <formula>AND(task_start&lt;=I$6,ROUNDDOWN((task_end-task_start+1)*task_progress,0)+task_start-1&gt;=I$6)</formula>
    </cfRule>
    <cfRule type="expression" dxfId="0" priority="32" stopIfTrue="1">
      <formula>AND(task_end&gt;=I$6,task_start&lt;J$6)</formula>
    </cfRule>
  </conditionalFormatting>
  <dataValidations count="1">
    <dataValidation type="whole" operator="greaterThanOrEqual" allowBlank="1" showInputMessage="1" promptTitle="Display Week" prompt="Changing this number will scroll the Gantt Chart view." sqref="E5"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13</vt:i4>
      </vt:variant>
    </vt:vector>
  </HeadingPairs>
  <TitlesOfParts>
    <vt:vector size="14" baseType="lpstr">
      <vt:lpstr>ProjectSchedule</vt:lpstr>
      <vt:lpstr>Display_Week</vt:lpstr>
      <vt:lpstr>Project_Finish</vt:lpstr>
      <vt:lpstr>Project_Start</vt:lpstr>
      <vt:lpstr>Sprint1_Finish</vt:lpstr>
      <vt:lpstr>Sprint1_Start</vt:lpstr>
      <vt:lpstr>Sprint2_Finish</vt:lpstr>
      <vt:lpstr>Sprint2_Start</vt:lpstr>
      <vt:lpstr>Sprint3_Finish</vt:lpstr>
      <vt:lpstr>Sprint3_Start</vt:lpstr>
      <vt:lpstr>ProjectSchedule!task_end</vt:lpstr>
      <vt:lpstr>ProjectSchedule!task_progress</vt:lpstr>
      <vt:lpstr>ProjectSchedule!task_start</vt:lpstr>
      <vt:lpstr>ProjectSchedule!Títulos_de_Impressão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2021-02-28T21:22:35Z</dcterms:modified>
</cp:coreProperties>
</file>