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2766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<sst xmlns="http://schemas.openxmlformats.org/spreadsheetml/2006/main" count="138" uniqueCount="138">
  <si>
    <t>住院号</t>
  </si>
  <si>
    <t>CT号</t>
  </si>
  <si>
    <t>窦-连合LCC</t>
  </si>
  <si>
    <t>窦-连合RCC</t>
  </si>
  <si>
    <t>窦-连合NCC</t>
  </si>
  <si>
    <t>周长LCC</t>
  </si>
  <si>
    <t>周长RCC</t>
  </si>
  <si>
    <t>周长NCC</t>
  </si>
  <si>
    <t>AV面积</t>
  </si>
  <si>
    <t>Valsalva窦</t>
  </si>
  <si>
    <t>AV-annulus</t>
  </si>
  <si>
    <t>STJ</t>
  </si>
  <si>
    <t>AO根部直径</t>
  </si>
  <si>
    <t>AO根部面积</t>
  </si>
  <si>
    <t>mPA直径</t>
  </si>
  <si>
    <t>mPA面积</t>
  </si>
  <si>
    <t>LPA近端直径</t>
  </si>
  <si>
    <t>LPA近端面积</t>
  </si>
  <si>
    <t>RPA近端直径</t>
  </si>
  <si>
    <t>RPA近端面积</t>
  </si>
  <si>
    <t>LPA远端直径</t>
  </si>
  <si>
    <t>LPA远端面积</t>
  </si>
  <si>
    <t>RPA远端直径</t>
  </si>
  <si>
    <t>RPA远端面积</t>
  </si>
  <si>
    <t>M率</t>
  </si>
  <si>
    <t>P751518</t>
  </si>
  <si>
    <t>P752458</t>
  </si>
  <si>
    <t>P741475</t>
  </si>
  <si>
    <t>P741081</t>
  </si>
  <si>
    <t>P735577</t>
  </si>
  <si>
    <t>P729429</t>
  </si>
  <si>
    <t>P719465</t>
  </si>
  <si>
    <t>39..458</t>
  </si>
  <si>
    <t>P719725</t>
  </si>
  <si>
    <t>P733577</t>
  </si>
  <si>
    <t>P727039</t>
  </si>
  <si>
    <t>P767149</t>
  </si>
  <si>
    <t>P777143</t>
  </si>
  <si>
    <t>P766859</t>
  </si>
  <si>
    <t>P758092</t>
  </si>
  <si>
    <t>P742575</t>
  </si>
  <si>
    <t>P697413</t>
  </si>
  <si>
    <t>P772553</t>
  </si>
  <si>
    <t>P719347</t>
  </si>
  <si>
    <t>P734199</t>
  </si>
  <si>
    <t>P757139</t>
  </si>
  <si>
    <t>P749673</t>
  </si>
  <si>
    <t>P763127</t>
  </si>
  <si>
    <t>P727012</t>
  </si>
  <si>
    <t>P742183</t>
  </si>
  <si>
    <t>P720988</t>
  </si>
  <si>
    <t>P755485</t>
  </si>
  <si>
    <t>P737938</t>
  </si>
  <si>
    <t>P711309</t>
  </si>
  <si>
    <t>P762776</t>
  </si>
  <si>
    <t>P718694</t>
  </si>
  <si>
    <t>P720829</t>
  </si>
  <si>
    <t>P765516</t>
  </si>
  <si>
    <t>P728506</t>
  </si>
  <si>
    <t>P776172</t>
  </si>
  <si>
    <t>P694586</t>
  </si>
  <si>
    <t>P716887</t>
  </si>
  <si>
    <t>P694700</t>
  </si>
  <si>
    <t>P762145</t>
  </si>
  <si>
    <t>P699528</t>
  </si>
  <si>
    <t>P767320</t>
  </si>
  <si>
    <t>P760288</t>
  </si>
  <si>
    <t>P728687</t>
  </si>
  <si>
    <t>P741860</t>
  </si>
  <si>
    <t>P743456</t>
  </si>
  <si>
    <t>P732082</t>
  </si>
  <si>
    <t>P773759</t>
  </si>
  <si>
    <t>P763260</t>
  </si>
  <si>
    <t>P598325</t>
  </si>
  <si>
    <t>P718674</t>
  </si>
  <si>
    <t>P721878</t>
  </si>
  <si>
    <t>P741190</t>
  </si>
  <si>
    <t>P599977</t>
  </si>
  <si>
    <t>P631485</t>
  </si>
  <si>
    <t>P749575</t>
  </si>
  <si>
    <t>P761711</t>
  </si>
  <si>
    <t>P309328</t>
  </si>
  <si>
    <t>P367456</t>
  </si>
  <si>
    <t>P335885</t>
  </si>
  <si>
    <t>P731496</t>
  </si>
  <si>
    <t>P755438</t>
  </si>
  <si>
    <t>P737390</t>
  </si>
  <si>
    <t>P579672</t>
  </si>
  <si>
    <t>P653961</t>
  </si>
  <si>
    <t>P376191</t>
  </si>
  <si>
    <t>P682871</t>
  </si>
  <si>
    <t>P672994</t>
  </si>
  <si>
    <t>P683654</t>
  </si>
  <si>
    <t>P762277</t>
  </si>
  <si>
    <t>P402223</t>
  </si>
  <si>
    <t>P706294</t>
  </si>
  <si>
    <t>P372055</t>
  </si>
  <si>
    <t>P327438</t>
  </si>
  <si>
    <t>P647114</t>
  </si>
  <si>
    <t>P753598</t>
  </si>
  <si>
    <t>P620170</t>
  </si>
  <si>
    <t>P648507</t>
  </si>
  <si>
    <t>P726616</t>
  </si>
  <si>
    <t>P344356</t>
  </si>
  <si>
    <t>P472988</t>
  </si>
  <si>
    <t>P635997</t>
  </si>
  <si>
    <t>P659183</t>
  </si>
  <si>
    <t>P685534</t>
  </si>
  <si>
    <t>P688200</t>
  </si>
  <si>
    <t>P475033</t>
  </si>
  <si>
    <t>P775487</t>
  </si>
  <si>
    <t>P591075</t>
  </si>
  <si>
    <t>11023574</t>
  </si>
  <si>
    <t>P418903</t>
  </si>
  <si>
    <t>10700062</t>
  </si>
  <si>
    <t>P449021</t>
  </si>
  <si>
    <t>10757207</t>
  </si>
  <si>
    <t>P618831</t>
  </si>
  <si>
    <t>11077825</t>
  </si>
  <si>
    <t>P632436</t>
  </si>
  <si>
    <t>11111438</t>
  </si>
  <si>
    <t>P743404</t>
  </si>
  <si>
    <t>11414647</t>
  </si>
  <si>
    <t>P572491</t>
  </si>
  <si>
    <t>10989224</t>
  </si>
  <si>
    <t>P559961</t>
  </si>
  <si>
    <t>10965310</t>
  </si>
  <si>
    <t>P263617</t>
  </si>
  <si>
    <t>10399682</t>
  </si>
  <si>
    <t>P505991</t>
  </si>
  <si>
    <t>10864075</t>
  </si>
  <si>
    <t>P679768</t>
  </si>
  <si>
    <t>11142531</t>
  </si>
  <si>
    <t>P369384</t>
  </si>
  <si>
    <t>10607961</t>
  </si>
  <si>
    <t>P701521</t>
  </si>
  <si>
    <t>P725629</t>
  </si>
  <si>
    <t>P734525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</si>
</sst>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8" borderId="3" applyNumberFormat="0" applyAlignment="0" applyProtection="0">
      <alignment vertical="center"/>
    </xf>
    <xf numFmtId="0" fontId="18" fillId="8" borderId="1" applyNumberFormat="0" applyAlignment="0" applyProtection="0">
      <alignment vertical="center"/>
    </xf>
    <xf numFmtId="0" fontId="19" fillId="16" borderId="8" applyNumberForma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octor\Downloads\Tof-Life%20CT&#34920;%20(1)%20(2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B1" t="str">
            <v>住院号</v>
          </cell>
          <cell r="C1" t="str">
            <v>CT号</v>
          </cell>
          <cell r="D1" t="str">
            <v>姓名</v>
          </cell>
        </row>
        <row r="1">
          <cell r="F1" t="str">
            <v>RVOT长度（mm）</v>
          </cell>
          <cell r="G1" t="str">
            <v>RVOT内径（mm）</v>
          </cell>
          <cell r="H1" t="str">
            <v>RVOT厚度（mm）</v>
          </cell>
          <cell r="I1" t="str">
            <v>PVA(mm)</v>
          </cell>
          <cell r="J1" t="str">
            <v>AVA1（mm）</v>
          </cell>
          <cell r="K1" t="str">
            <v>AVA2（mm）</v>
          </cell>
          <cell r="L1" t="str">
            <v>AVA3(mm)</v>
          </cell>
          <cell r="M1" t="str">
            <v>AVA</v>
          </cell>
          <cell r="N1" t="str">
            <v>AVA面积</v>
          </cell>
          <cell r="O1" t="str">
            <v>AO根部长径</v>
          </cell>
          <cell r="P1" t="str">
            <v>AO根部短径</v>
          </cell>
          <cell r="Q1" t="str">
            <v>AO直径（mm）</v>
          </cell>
          <cell r="R1" t="str">
            <v>AO根部面积(mm²)</v>
          </cell>
        </row>
        <row r="2">
          <cell r="B2" t="str">
            <v>P694700</v>
          </cell>
          <cell r="C2">
            <v>11561407</v>
          </cell>
          <cell r="D2" t="str">
            <v>湛杰麟</v>
          </cell>
        </row>
        <row r="2">
          <cell r="F2">
            <v>11.503</v>
          </cell>
          <cell r="G2">
            <v>2.13</v>
          </cell>
          <cell r="H2">
            <v>7.412</v>
          </cell>
          <cell r="I2">
            <v>10.29</v>
          </cell>
          <cell r="J2">
            <v>15.267</v>
          </cell>
          <cell r="K2">
            <v>16.096</v>
          </cell>
          <cell r="L2">
            <v>16.569</v>
          </cell>
          <cell r="M2">
            <v>15.9773333333333</v>
          </cell>
          <cell r="N2">
            <v>237.139</v>
          </cell>
          <cell r="O2">
            <v>14.265</v>
          </cell>
          <cell r="P2">
            <v>15.865</v>
          </cell>
          <cell r="Q2">
            <v>15.065</v>
          </cell>
          <cell r="R2">
            <v>175.06</v>
          </cell>
        </row>
        <row r="3">
          <cell r="B3" t="str">
            <v>P694586</v>
          </cell>
          <cell r="C3">
            <v>11288918</v>
          </cell>
          <cell r="D3" t="str">
            <v>伍世逸</v>
          </cell>
        </row>
        <row r="3">
          <cell r="F3">
            <v>9.703</v>
          </cell>
          <cell r="G3">
            <v>1.362</v>
          </cell>
          <cell r="H3">
            <v>3.549</v>
          </cell>
          <cell r="I3">
            <v>7.57</v>
          </cell>
          <cell r="J3">
            <v>17.658</v>
          </cell>
          <cell r="K3">
            <v>17.607</v>
          </cell>
          <cell r="L3">
            <v>17.826</v>
          </cell>
          <cell r="M3">
            <v>17.697</v>
          </cell>
          <cell r="N3">
            <v>261.732</v>
          </cell>
          <cell r="O3">
            <v>16.518</v>
          </cell>
          <cell r="P3">
            <v>15.873</v>
          </cell>
          <cell r="Q3">
            <v>16.1955</v>
          </cell>
          <cell r="R3">
            <v>240.644</v>
          </cell>
        </row>
        <row r="4">
          <cell r="B4" t="str">
            <v>P697413</v>
          </cell>
          <cell r="C4">
            <v>11297188</v>
          </cell>
          <cell r="D4" t="str">
            <v>黄玥彤</v>
          </cell>
        </row>
        <row r="4">
          <cell r="F4">
            <v>9.63</v>
          </cell>
          <cell r="G4">
            <v>0.845</v>
          </cell>
          <cell r="H4">
            <v>5.459</v>
          </cell>
          <cell r="I4">
            <v>6.14</v>
          </cell>
          <cell r="J4">
            <v>15.813</v>
          </cell>
          <cell r="K4">
            <v>15.896</v>
          </cell>
          <cell r="L4">
            <v>15.354</v>
          </cell>
          <cell r="M4">
            <v>15.6876666666667</v>
          </cell>
          <cell r="N4">
            <v>194.569</v>
          </cell>
          <cell r="O4">
            <v>13.313</v>
          </cell>
          <cell r="P4">
            <v>13.186</v>
          </cell>
          <cell r="Q4">
            <v>13.2495</v>
          </cell>
          <cell r="R4">
            <v>140.299</v>
          </cell>
        </row>
        <row r="5">
          <cell r="B5" t="str">
            <v>P699528</v>
          </cell>
          <cell r="C5">
            <v>11303580</v>
          </cell>
          <cell r="D5" t="str">
            <v>吴铭艺</v>
          </cell>
        </row>
        <row r="5">
          <cell r="F5">
            <v>10.707</v>
          </cell>
          <cell r="G5">
            <v>3.106</v>
          </cell>
          <cell r="H5">
            <v>3.502</v>
          </cell>
          <cell r="I5">
            <v>4.42</v>
          </cell>
          <cell r="J5">
            <v>16.834</v>
          </cell>
          <cell r="K5">
            <v>17.17</v>
          </cell>
          <cell r="L5">
            <v>17.361</v>
          </cell>
          <cell r="M5">
            <v>17.1216666666667</v>
          </cell>
          <cell r="N5">
            <v>236.035</v>
          </cell>
          <cell r="O5">
            <v>14.677</v>
          </cell>
          <cell r="P5">
            <v>13.646</v>
          </cell>
          <cell r="Q5">
            <v>14.1615</v>
          </cell>
          <cell r="R5">
            <v>174.575</v>
          </cell>
        </row>
        <row r="6">
          <cell r="B6" t="str">
            <v>P718674</v>
          </cell>
          <cell r="C6">
            <v>11354654</v>
          </cell>
          <cell r="D6" t="str">
            <v>吴佳洛</v>
          </cell>
        </row>
        <row r="6">
          <cell r="F6">
            <v>13.715</v>
          </cell>
          <cell r="G6">
            <v>1.406</v>
          </cell>
          <cell r="H6">
            <v>9.83</v>
          </cell>
          <cell r="I6">
            <v>11.49</v>
          </cell>
          <cell r="J6">
            <v>18.17</v>
          </cell>
          <cell r="K6">
            <v>18</v>
          </cell>
          <cell r="L6">
            <v>19.395</v>
          </cell>
          <cell r="M6">
            <v>18.5216666666667</v>
          </cell>
          <cell r="N6">
            <v>295.657</v>
          </cell>
          <cell r="O6">
            <v>16.743</v>
          </cell>
          <cell r="P6">
            <v>16.382</v>
          </cell>
          <cell r="Q6">
            <v>16.5625</v>
          </cell>
          <cell r="R6">
            <v>203.988</v>
          </cell>
        </row>
        <row r="7">
          <cell r="B7" t="str">
            <v>P718694</v>
          </cell>
          <cell r="C7">
            <v>11356028</v>
          </cell>
          <cell r="D7" t="str">
            <v>王家恩</v>
          </cell>
        </row>
        <row r="7">
          <cell r="F7">
            <v>8.609</v>
          </cell>
          <cell r="G7">
            <v>2.989</v>
          </cell>
          <cell r="H7">
            <v>6.648</v>
          </cell>
          <cell r="I7">
            <v>6.35</v>
          </cell>
          <cell r="J7">
            <v>15.308</v>
          </cell>
          <cell r="K7">
            <v>16.496</v>
          </cell>
          <cell r="L7">
            <v>14.696</v>
          </cell>
          <cell r="M7">
            <v>15.5</v>
          </cell>
          <cell r="N7">
            <v>196.501</v>
          </cell>
          <cell r="O7">
            <v>12.337</v>
          </cell>
          <cell r="P7">
            <v>11.865</v>
          </cell>
          <cell r="Q7">
            <v>12.101</v>
          </cell>
          <cell r="R7">
            <v>121.523</v>
          </cell>
        </row>
        <row r="8">
          <cell r="B8" t="str">
            <v>P719465</v>
          </cell>
          <cell r="C8">
            <v>11355615</v>
          </cell>
          <cell r="D8" t="str">
            <v>邓凯浩</v>
          </cell>
        </row>
        <row r="8">
          <cell r="F8">
            <v>6.531</v>
          </cell>
          <cell r="G8">
            <v>1.768</v>
          </cell>
          <cell r="H8">
            <v>7.677</v>
          </cell>
          <cell r="I8">
            <v>6.51</v>
          </cell>
          <cell r="J8">
            <v>14.245</v>
          </cell>
          <cell r="K8">
            <v>12.975</v>
          </cell>
          <cell r="L8">
            <v>14.711</v>
          </cell>
          <cell r="M8">
            <v>13.977</v>
          </cell>
          <cell r="N8">
            <v>159.56</v>
          </cell>
          <cell r="O8">
            <v>12.871</v>
          </cell>
          <cell r="P8">
            <v>12.206</v>
          </cell>
          <cell r="Q8">
            <v>12.5385</v>
          </cell>
          <cell r="R8">
            <v>113.411</v>
          </cell>
        </row>
        <row r="9">
          <cell r="B9" t="str">
            <v>P720829</v>
          </cell>
          <cell r="C9">
            <v>11359054</v>
          </cell>
          <cell r="D9" t="str">
            <v>陈允乐</v>
          </cell>
        </row>
        <row r="9">
          <cell r="F9">
            <v>15.296</v>
          </cell>
          <cell r="G9">
            <v>1.545</v>
          </cell>
          <cell r="H9">
            <v>5.874</v>
          </cell>
          <cell r="I9">
            <v>6.23</v>
          </cell>
          <cell r="J9">
            <v>14.924</v>
          </cell>
          <cell r="K9">
            <v>15.301</v>
          </cell>
          <cell r="L9">
            <v>17.012</v>
          </cell>
          <cell r="M9">
            <v>15.7456666666667</v>
          </cell>
          <cell r="N9">
            <v>222.541</v>
          </cell>
          <cell r="O9">
            <v>18.244</v>
          </cell>
          <cell r="P9">
            <v>16.836</v>
          </cell>
          <cell r="Q9">
            <v>17.54</v>
          </cell>
          <cell r="R9">
            <v>215.93</v>
          </cell>
        </row>
        <row r="10">
          <cell r="B10" t="str">
            <v>P720988</v>
          </cell>
          <cell r="C10">
            <v>11359889</v>
          </cell>
          <cell r="D10" t="str">
            <v>陈宏豪</v>
          </cell>
        </row>
        <row r="10">
          <cell r="F10">
            <v>6.671</v>
          </cell>
          <cell r="G10">
            <v>2.776</v>
          </cell>
          <cell r="H10">
            <v>6.484</v>
          </cell>
          <cell r="I10">
            <v>12.33</v>
          </cell>
          <cell r="J10">
            <v>16.383</v>
          </cell>
          <cell r="K10">
            <v>16.886</v>
          </cell>
          <cell r="L10">
            <v>16.849</v>
          </cell>
          <cell r="M10">
            <v>16.706</v>
          </cell>
          <cell r="N10">
            <v>236.309</v>
          </cell>
          <cell r="O10">
            <v>19.323</v>
          </cell>
          <cell r="P10">
            <v>13.448</v>
          </cell>
          <cell r="Q10">
            <v>16.3855</v>
          </cell>
          <cell r="R10">
            <v>206.413</v>
          </cell>
        </row>
        <row r="11">
          <cell r="B11" t="str">
            <v>P721878</v>
          </cell>
          <cell r="C11">
            <v>11361282</v>
          </cell>
          <cell r="D11" t="str">
            <v>莫雯熙</v>
          </cell>
        </row>
        <row r="11">
          <cell r="F11">
            <v>13.121</v>
          </cell>
          <cell r="G11">
            <v>3.364</v>
          </cell>
          <cell r="H11">
            <v>5.395</v>
          </cell>
          <cell r="I11">
            <v>6.43</v>
          </cell>
          <cell r="J11">
            <v>20.818</v>
          </cell>
          <cell r="K11">
            <v>20.404</v>
          </cell>
          <cell r="L11">
            <v>21.763</v>
          </cell>
          <cell r="M11">
            <v>20.995</v>
          </cell>
          <cell r="N11">
            <v>453.488</v>
          </cell>
          <cell r="O11">
            <v>22.554</v>
          </cell>
          <cell r="P11">
            <v>23.108</v>
          </cell>
          <cell r="Q11">
            <v>22.831</v>
          </cell>
          <cell r="R11">
            <v>415.318</v>
          </cell>
        </row>
        <row r="12">
          <cell r="B12" t="str">
            <v>P711309</v>
          </cell>
          <cell r="C12">
            <v>11338807</v>
          </cell>
          <cell r="D12" t="str">
            <v>傅杰豪</v>
          </cell>
        </row>
        <row r="12">
          <cell r="F12">
            <v>10.498</v>
          </cell>
          <cell r="G12">
            <v>0.874</v>
          </cell>
          <cell r="H12">
            <v>5.621</v>
          </cell>
          <cell r="I12">
            <v>7.53</v>
          </cell>
          <cell r="J12">
            <v>17.385</v>
          </cell>
          <cell r="K12">
            <v>20.395</v>
          </cell>
          <cell r="L12">
            <v>18.377</v>
          </cell>
          <cell r="M12">
            <v>18.719</v>
          </cell>
          <cell r="N12">
            <v>288.031</v>
          </cell>
          <cell r="O12">
            <v>18.501</v>
          </cell>
          <cell r="P12">
            <v>17.737</v>
          </cell>
          <cell r="Q12">
            <v>18.119</v>
          </cell>
          <cell r="R12">
            <v>16.659</v>
          </cell>
        </row>
        <row r="13">
          <cell r="B13" t="str">
            <v>P701521</v>
          </cell>
          <cell r="C13">
            <v>11309298</v>
          </cell>
          <cell r="D13" t="str">
            <v>苏世荣</v>
          </cell>
          <cell r="E13" t="str">
            <v>左肺静脉1条</v>
          </cell>
          <cell r="F13">
            <v>11.213</v>
          </cell>
          <cell r="G13">
            <v>0.537</v>
          </cell>
          <cell r="H13">
            <v>5.886</v>
          </cell>
          <cell r="I13">
            <v>5.81</v>
          </cell>
          <cell r="J13">
            <v>19.375</v>
          </cell>
          <cell r="K13">
            <v>18.327</v>
          </cell>
          <cell r="L13">
            <v>17.12</v>
          </cell>
          <cell r="M13">
            <v>18.274</v>
          </cell>
          <cell r="N13">
            <v>281.499</v>
          </cell>
          <cell r="O13">
            <v>18.049</v>
          </cell>
          <cell r="P13">
            <v>17.664</v>
          </cell>
          <cell r="Q13">
            <v>17.8565</v>
          </cell>
          <cell r="R13">
            <v>239.339</v>
          </cell>
        </row>
        <row r="14">
          <cell r="B14" t="str">
            <v>P725629</v>
          </cell>
          <cell r="C14">
            <v>11369844</v>
          </cell>
          <cell r="D14" t="str">
            <v>王锦韵</v>
          </cell>
        </row>
        <row r="14">
          <cell r="F14">
            <v>7.958</v>
          </cell>
          <cell r="G14">
            <v>1.006</v>
          </cell>
          <cell r="H14">
            <v>5.237</v>
          </cell>
          <cell r="I14">
            <v>2.21</v>
          </cell>
          <cell r="J14">
            <v>13.809</v>
          </cell>
          <cell r="K14">
            <v>16.433</v>
          </cell>
          <cell r="L14">
            <v>14.749</v>
          </cell>
          <cell r="M14">
            <v>14.997</v>
          </cell>
          <cell r="N14">
            <v>179.746</v>
          </cell>
          <cell r="O14">
            <v>19.163</v>
          </cell>
          <cell r="P14">
            <v>14.196</v>
          </cell>
          <cell r="Q14">
            <v>16.6795</v>
          </cell>
          <cell r="R14">
            <v>184.218</v>
          </cell>
        </row>
        <row r="15">
          <cell r="B15" t="str">
            <v>P727012</v>
          </cell>
          <cell r="C15">
            <v>11373243</v>
          </cell>
          <cell r="D15" t="str">
            <v>张从赋</v>
          </cell>
        </row>
        <row r="15">
          <cell r="F15">
            <v>8.631</v>
          </cell>
          <cell r="G15">
            <v>1.615</v>
          </cell>
          <cell r="H15">
            <v>7.168</v>
          </cell>
          <cell r="I15">
            <v>8.49</v>
          </cell>
          <cell r="J15">
            <v>17.683</v>
          </cell>
          <cell r="K15">
            <v>15.91</v>
          </cell>
          <cell r="L15">
            <v>15.529</v>
          </cell>
          <cell r="M15">
            <v>16.374</v>
          </cell>
          <cell r="N15">
            <v>244.694</v>
          </cell>
          <cell r="O15">
            <v>18.667</v>
          </cell>
          <cell r="P15">
            <v>15.369</v>
          </cell>
          <cell r="Q15">
            <v>17.018</v>
          </cell>
          <cell r="R15">
            <v>222.107</v>
          </cell>
        </row>
        <row r="16">
          <cell r="B16" t="str">
            <v>P728506</v>
          </cell>
          <cell r="C16">
            <v>11376817</v>
          </cell>
          <cell r="D16" t="str">
            <v>周承勋</v>
          </cell>
        </row>
        <row r="16">
          <cell r="F16">
            <v>9.06</v>
          </cell>
          <cell r="G16">
            <v>0.668</v>
          </cell>
          <cell r="H16">
            <v>7.921</v>
          </cell>
          <cell r="I16">
            <v>8.25</v>
          </cell>
          <cell r="J16">
            <v>17.016</v>
          </cell>
          <cell r="K16">
            <v>18.749</v>
          </cell>
          <cell r="L16">
            <v>17.721</v>
          </cell>
          <cell r="M16">
            <v>17.8286666666667</v>
          </cell>
          <cell r="N16">
            <v>257.072</v>
          </cell>
          <cell r="O16">
            <v>17.065</v>
          </cell>
          <cell r="P16">
            <v>12.832</v>
          </cell>
          <cell r="Q16">
            <v>14.9485</v>
          </cell>
          <cell r="R16">
            <v>174.953</v>
          </cell>
        </row>
        <row r="17">
          <cell r="B17" t="str">
            <v>P727039</v>
          </cell>
          <cell r="C17">
            <v>11368305</v>
          </cell>
          <cell r="D17" t="str">
            <v>郭岳纯</v>
          </cell>
        </row>
        <row r="17">
          <cell r="F17">
            <v>8.988</v>
          </cell>
          <cell r="G17">
            <v>0.838</v>
          </cell>
          <cell r="H17">
            <v>10.366</v>
          </cell>
          <cell r="I17">
            <v>7.96</v>
          </cell>
          <cell r="J17">
            <v>12.957</v>
          </cell>
          <cell r="K17">
            <v>13.412</v>
          </cell>
          <cell r="L17">
            <v>13.922</v>
          </cell>
          <cell r="M17">
            <v>13.4303333333333</v>
          </cell>
          <cell r="N17">
            <v>188.629</v>
          </cell>
          <cell r="O17">
            <v>19.504</v>
          </cell>
          <cell r="P17">
            <v>10.839</v>
          </cell>
          <cell r="Q17">
            <v>15.1715</v>
          </cell>
          <cell r="R17">
            <v>154.205</v>
          </cell>
        </row>
        <row r="18">
          <cell r="B18" t="str">
            <v>P728687</v>
          </cell>
          <cell r="C18">
            <v>11377397</v>
          </cell>
          <cell r="D18" t="str">
            <v>谢昊桐</v>
          </cell>
          <cell r="E18" t="str">
            <v>1条右肺静脉开口太近了</v>
          </cell>
          <cell r="F18">
            <v>10.805</v>
          </cell>
          <cell r="G18">
            <v>1.029</v>
          </cell>
          <cell r="H18">
            <v>7.906</v>
          </cell>
          <cell r="I18">
            <v>7.92</v>
          </cell>
          <cell r="J18">
            <v>17.512</v>
          </cell>
          <cell r="K18">
            <v>17.488</v>
          </cell>
          <cell r="L18">
            <v>18.557</v>
          </cell>
          <cell r="M18">
            <v>17.8523333333333</v>
          </cell>
          <cell r="N18">
            <v>312.038</v>
          </cell>
          <cell r="O18">
            <v>19.093</v>
          </cell>
          <cell r="P18">
            <v>15.299</v>
          </cell>
          <cell r="Q18">
            <v>17.196</v>
          </cell>
          <cell r="R18">
            <v>224.003</v>
          </cell>
        </row>
        <row r="19">
          <cell r="B19" t="str">
            <v>P729429</v>
          </cell>
          <cell r="C19">
            <v>11379150</v>
          </cell>
          <cell r="D19" t="str">
            <v>傅悦</v>
          </cell>
        </row>
        <row r="19">
          <cell r="F19">
            <v>9</v>
          </cell>
          <cell r="G19">
            <v>0.828</v>
          </cell>
          <cell r="H19">
            <v>4.645</v>
          </cell>
          <cell r="I19">
            <v>7.32</v>
          </cell>
          <cell r="J19">
            <v>14.928</v>
          </cell>
          <cell r="K19">
            <v>13.981</v>
          </cell>
          <cell r="L19">
            <v>13.573</v>
          </cell>
          <cell r="M19">
            <v>14.1606666666667</v>
          </cell>
          <cell r="N19">
            <v>223.335</v>
          </cell>
          <cell r="O19">
            <v>14.465</v>
          </cell>
          <cell r="P19">
            <v>13.694</v>
          </cell>
          <cell r="Q19">
            <v>14.0795</v>
          </cell>
          <cell r="R19">
            <v>157.384</v>
          </cell>
        </row>
        <row r="20">
          <cell r="B20" t="str">
            <v>P732082</v>
          </cell>
          <cell r="C20">
            <v>11386687</v>
          </cell>
          <cell r="D20" t="str">
            <v>陈惠琳</v>
          </cell>
        </row>
        <row r="20">
          <cell r="F20">
            <v>8.449</v>
          </cell>
          <cell r="G20">
            <v>3.123</v>
          </cell>
          <cell r="H20">
            <v>5.181</v>
          </cell>
          <cell r="I20">
            <v>3.42</v>
          </cell>
          <cell r="J20">
            <v>15.867</v>
          </cell>
          <cell r="K20">
            <v>20.458</v>
          </cell>
          <cell r="L20">
            <v>18.545</v>
          </cell>
          <cell r="M20">
            <v>18.29</v>
          </cell>
          <cell r="N20">
            <v>282.673</v>
          </cell>
          <cell r="O20">
            <v>16.755</v>
          </cell>
          <cell r="P20">
            <v>12.532</v>
          </cell>
          <cell r="Q20">
            <v>14.6435</v>
          </cell>
          <cell r="R20">
            <v>158.08</v>
          </cell>
        </row>
        <row r="21">
          <cell r="B21" t="str">
            <v>P733577</v>
          </cell>
          <cell r="C21">
            <v>11376142</v>
          </cell>
          <cell r="D21" t="str">
            <v>叶俊坚</v>
          </cell>
        </row>
        <row r="21">
          <cell r="F21">
            <v>10.932</v>
          </cell>
          <cell r="G21">
            <v>1.451</v>
          </cell>
          <cell r="H21">
            <v>4.295</v>
          </cell>
          <cell r="I21">
            <v>6.54</v>
          </cell>
          <cell r="J21">
            <v>14.308</v>
          </cell>
          <cell r="K21">
            <v>15.282</v>
          </cell>
          <cell r="L21">
            <v>15.007</v>
          </cell>
          <cell r="M21">
            <v>14.8656666666667</v>
          </cell>
          <cell r="N21">
            <v>183.172</v>
          </cell>
          <cell r="O21">
            <v>14.181</v>
          </cell>
          <cell r="P21">
            <v>13.093</v>
          </cell>
          <cell r="Q21">
            <v>13.637</v>
          </cell>
          <cell r="R21">
            <v>151.544</v>
          </cell>
        </row>
        <row r="22">
          <cell r="B22" t="str">
            <v>P734199</v>
          </cell>
          <cell r="C22">
            <v>11391014</v>
          </cell>
          <cell r="D22" t="str">
            <v>黄敬轩</v>
          </cell>
        </row>
        <row r="22">
          <cell r="F22">
            <v>10.78</v>
          </cell>
          <cell r="G22">
            <v>2.171</v>
          </cell>
          <cell r="H22">
            <v>8.399</v>
          </cell>
          <cell r="I22">
            <v>6.34</v>
          </cell>
          <cell r="J22">
            <v>12.913</v>
          </cell>
          <cell r="K22">
            <v>13.404</v>
          </cell>
          <cell r="L22">
            <v>14.301</v>
          </cell>
          <cell r="M22">
            <v>13.5393333333333</v>
          </cell>
          <cell r="N22">
            <v>150.325</v>
          </cell>
          <cell r="O22">
            <v>11.454</v>
          </cell>
          <cell r="P22">
            <v>9.982</v>
          </cell>
          <cell r="Q22">
            <v>10.718</v>
          </cell>
          <cell r="R22">
            <v>89.718</v>
          </cell>
        </row>
        <row r="23">
          <cell r="B23" t="str">
            <v>P735577</v>
          </cell>
          <cell r="C23">
            <v>11394254</v>
          </cell>
          <cell r="D23" t="str">
            <v>何一键</v>
          </cell>
        </row>
        <row r="23">
          <cell r="F23">
            <v>11.367</v>
          </cell>
          <cell r="G23">
            <v>1.444</v>
          </cell>
          <cell r="H23">
            <v>6.502</v>
          </cell>
          <cell r="I23">
            <v>1.92</v>
          </cell>
          <cell r="J23">
            <v>13.379</v>
          </cell>
          <cell r="K23">
            <v>15.13</v>
          </cell>
          <cell r="L23">
            <v>14.379</v>
          </cell>
          <cell r="M23">
            <v>14.296</v>
          </cell>
          <cell r="N23">
            <v>170.701</v>
          </cell>
          <cell r="O23">
            <v>11.495</v>
          </cell>
          <cell r="P23">
            <v>10.955</v>
          </cell>
          <cell r="Q23">
            <v>11.225</v>
          </cell>
          <cell r="R23">
            <v>109.101</v>
          </cell>
        </row>
        <row r="24">
          <cell r="B24" t="str">
            <v>P734525</v>
          </cell>
          <cell r="C24">
            <v>11391610</v>
          </cell>
          <cell r="D24" t="str">
            <v>饶文彬</v>
          </cell>
        </row>
        <row r="24">
          <cell r="F24">
            <v>8.907</v>
          </cell>
          <cell r="G24">
            <v>2.997</v>
          </cell>
          <cell r="H24">
            <v>6.542</v>
          </cell>
          <cell r="I24">
            <v>7.581</v>
          </cell>
          <cell r="J24">
            <v>15.305</v>
          </cell>
          <cell r="K24">
            <v>16.266</v>
          </cell>
          <cell r="L24">
            <v>15.921</v>
          </cell>
          <cell r="M24">
            <v>15.8306666666667</v>
          </cell>
          <cell r="N24">
            <v>251.615</v>
          </cell>
          <cell r="O24">
            <v>16.787</v>
          </cell>
          <cell r="P24">
            <v>12.343</v>
          </cell>
          <cell r="Q24">
            <v>14.565</v>
          </cell>
          <cell r="R24">
            <v>158.777</v>
          </cell>
        </row>
        <row r="25">
          <cell r="B25" t="str">
            <v>P735825</v>
          </cell>
          <cell r="C25">
            <v>11394955</v>
          </cell>
          <cell r="D25" t="str">
            <v>林鸿锐</v>
          </cell>
        </row>
        <row r="25">
          <cell r="F25">
            <v>13.235</v>
          </cell>
          <cell r="G25">
            <v>1.08</v>
          </cell>
          <cell r="H25">
            <v>3.227</v>
          </cell>
          <cell r="I25">
            <v>4.152</v>
          </cell>
          <cell r="J25">
            <v>16.772</v>
          </cell>
          <cell r="K25">
            <v>14.216</v>
          </cell>
          <cell r="L25">
            <v>15.129</v>
          </cell>
          <cell r="M25">
            <v>15.3723333333333</v>
          </cell>
          <cell r="N25">
            <v>215.138</v>
          </cell>
          <cell r="O25">
            <v>18.34</v>
          </cell>
          <cell r="P25">
            <v>13.106</v>
          </cell>
          <cell r="Q25">
            <v>15.723</v>
          </cell>
          <cell r="R25">
            <v>188.739</v>
          </cell>
        </row>
        <row r="26">
          <cell r="B26" t="str">
            <v>P737938</v>
          </cell>
          <cell r="C26">
            <v>11399883</v>
          </cell>
          <cell r="D26" t="str">
            <v>杨钰浩</v>
          </cell>
          <cell r="E26" t="str">
            <v>左肺静脉1条</v>
          </cell>
          <cell r="F26">
            <v>10.441</v>
          </cell>
          <cell r="G26">
            <v>4.229</v>
          </cell>
          <cell r="H26">
            <v>6.672</v>
          </cell>
          <cell r="I26">
            <v>9.97</v>
          </cell>
          <cell r="J26">
            <v>12.332</v>
          </cell>
          <cell r="K26">
            <v>12.734</v>
          </cell>
          <cell r="L26">
            <v>12.493</v>
          </cell>
          <cell r="M26">
            <v>12.5196666666667</v>
          </cell>
          <cell r="N26">
            <v>149.605</v>
          </cell>
          <cell r="O26">
            <v>14.841</v>
          </cell>
          <cell r="P26">
            <v>9.309</v>
          </cell>
          <cell r="Q26">
            <v>12.075</v>
          </cell>
          <cell r="R26">
            <v>108.879</v>
          </cell>
        </row>
        <row r="27">
          <cell r="B27" t="str">
            <v>P741475</v>
          </cell>
          <cell r="C27">
            <v>11409953</v>
          </cell>
          <cell r="D27" t="str">
            <v>位年熙</v>
          </cell>
        </row>
        <row r="27">
          <cell r="F27">
            <v>8.878</v>
          </cell>
          <cell r="G27">
            <v>1.168</v>
          </cell>
          <cell r="H27">
            <v>4.909</v>
          </cell>
          <cell r="I27">
            <v>7.03</v>
          </cell>
          <cell r="J27">
            <v>15.391</v>
          </cell>
          <cell r="K27">
            <v>16.256</v>
          </cell>
          <cell r="L27">
            <v>16.857</v>
          </cell>
          <cell r="M27">
            <v>16.168</v>
          </cell>
          <cell r="N27">
            <v>213.823</v>
          </cell>
          <cell r="O27">
            <v>17.877</v>
          </cell>
          <cell r="P27">
            <v>15.112</v>
          </cell>
          <cell r="Q27">
            <v>16.4945</v>
          </cell>
          <cell r="R27">
            <v>193.845</v>
          </cell>
        </row>
        <row r="28">
          <cell r="B28" t="str">
            <v>P741190</v>
          </cell>
          <cell r="C28">
            <v>11409041</v>
          </cell>
          <cell r="D28" t="str">
            <v>陈鸿飞</v>
          </cell>
        </row>
        <row r="28">
          <cell r="F28">
            <v>11.142</v>
          </cell>
          <cell r="G28">
            <v>1.394</v>
          </cell>
          <cell r="H28">
            <v>8.158</v>
          </cell>
          <cell r="I28">
            <v>15.47</v>
          </cell>
          <cell r="J28">
            <v>23.896</v>
          </cell>
          <cell r="K28">
            <v>22.828</v>
          </cell>
          <cell r="L28">
            <v>20.72</v>
          </cell>
          <cell r="M28">
            <v>22.4813333333333</v>
          </cell>
          <cell r="N28">
            <v>450.564</v>
          </cell>
          <cell r="O28">
            <v>21.737</v>
          </cell>
          <cell r="P28">
            <v>18.054</v>
          </cell>
          <cell r="Q28">
            <v>19.8955</v>
          </cell>
          <cell r="R28">
            <v>303.627</v>
          </cell>
        </row>
        <row r="29">
          <cell r="B29" t="str">
            <v>P741860</v>
          </cell>
          <cell r="C29">
            <v>11411064</v>
          </cell>
          <cell r="D29" t="str">
            <v>曾芸</v>
          </cell>
        </row>
        <row r="29">
          <cell r="F29">
            <v>14.094</v>
          </cell>
          <cell r="G29">
            <v>0.903</v>
          </cell>
          <cell r="H29">
            <v>8.485</v>
          </cell>
          <cell r="I29">
            <v>8.37</v>
          </cell>
          <cell r="J29">
            <v>17.906</v>
          </cell>
          <cell r="K29">
            <v>18.349</v>
          </cell>
          <cell r="L29">
            <v>19.279</v>
          </cell>
          <cell r="M29">
            <v>18.5113333333333</v>
          </cell>
          <cell r="N29">
            <v>302.696</v>
          </cell>
          <cell r="O29">
            <v>18.835</v>
          </cell>
          <cell r="P29">
            <v>15.712</v>
          </cell>
          <cell r="Q29">
            <v>17.2735</v>
          </cell>
          <cell r="R29">
            <v>213.679</v>
          </cell>
        </row>
        <row r="30">
          <cell r="B30" t="str">
            <v>P742183</v>
          </cell>
          <cell r="C30">
            <v>11411282</v>
          </cell>
          <cell r="D30" t="str">
            <v>蒙玉滢</v>
          </cell>
        </row>
        <row r="30">
          <cell r="F30">
            <v>6.149</v>
          </cell>
          <cell r="G30">
            <v>0.821</v>
          </cell>
          <cell r="H30">
            <v>4.851</v>
          </cell>
          <cell r="I30">
            <v>4.99</v>
          </cell>
          <cell r="J30">
            <v>14.656</v>
          </cell>
          <cell r="K30">
            <v>16.445</v>
          </cell>
          <cell r="L30">
            <v>14.856</v>
          </cell>
          <cell r="M30">
            <v>15.319</v>
          </cell>
          <cell r="N30">
            <v>212.713</v>
          </cell>
          <cell r="O30">
            <v>15.231</v>
          </cell>
          <cell r="P30">
            <v>12.973</v>
          </cell>
          <cell r="Q30">
            <v>14.102</v>
          </cell>
          <cell r="R30">
            <v>155.29</v>
          </cell>
        </row>
        <row r="31">
          <cell r="B31" t="str">
            <v>P742575</v>
          </cell>
          <cell r="C31">
            <v>11397732</v>
          </cell>
          <cell r="D31" t="str">
            <v>刘润佳</v>
          </cell>
        </row>
        <row r="31">
          <cell r="F31">
            <v>7.955</v>
          </cell>
          <cell r="G31">
            <v>1.409</v>
          </cell>
          <cell r="H31">
            <v>5.207</v>
          </cell>
          <cell r="I31">
            <v>6.31</v>
          </cell>
          <cell r="J31">
            <v>13.706</v>
          </cell>
          <cell r="K31">
            <v>14.796</v>
          </cell>
          <cell r="L31">
            <v>13.73</v>
          </cell>
          <cell r="M31">
            <v>14.0773333333333</v>
          </cell>
          <cell r="N31">
            <v>180.972</v>
          </cell>
          <cell r="O31">
            <v>13.218</v>
          </cell>
          <cell r="P31">
            <v>11.631</v>
          </cell>
          <cell r="Q31">
            <v>12.4245</v>
          </cell>
          <cell r="R31">
            <v>118.481</v>
          </cell>
        </row>
        <row r="32">
          <cell r="B32" t="str">
            <v>P719725</v>
          </cell>
          <cell r="C32">
            <v>11356710</v>
          </cell>
          <cell r="D32" t="str">
            <v>刘柯源</v>
          </cell>
        </row>
        <row r="32">
          <cell r="F32">
            <v>6.825</v>
          </cell>
          <cell r="G32">
            <v>0.917</v>
          </cell>
          <cell r="H32">
            <v>4.677</v>
          </cell>
          <cell r="I32">
            <v>5.33</v>
          </cell>
          <cell r="J32">
            <v>12.66</v>
          </cell>
          <cell r="K32">
            <v>13.864</v>
          </cell>
          <cell r="L32">
            <v>13.434</v>
          </cell>
          <cell r="M32">
            <v>13.3193333333333</v>
          </cell>
          <cell r="N32">
            <v>146.392</v>
          </cell>
          <cell r="O32">
            <v>12.93</v>
          </cell>
          <cell r="P32">
            <v>11.393</v>
          </cell>
          <cell r="Q32">
            <v>12.1615</v>
          </cell>
          <cell r="R32">
            <v>113.037</v>
          </cell>
        </row>
        <row r="33">
          <cell r="B33" t="str">
            <v>P743456</v>
          </cell>
          <cell r="C33">
            <v>11408392</v>
          </cell>
          <cell r="D33" t="str">
            <v>李明辉</v>
          </cell>
        </row>
        <row r="33">
          <cell r="F33">
            <v>8.864</v>
          </cell>
          <cell r="G33">
            <v>1.021</v>
          </cell>
          <cell r="H33">
            <v>4.72</v>
          </cell>
          <cell r="I33">
            <v>4.53</v>
          </cell>
          <cell r="J33">
            <v>17.282</v>
          </cell>
          <cell r="K33">
            <v>19.853</v>
          </cell>
          <cell r="L33">
            <v>18.138</v>
          </cell>
          <cell r="M33">
            <v>18.4243333333333</v>
          </cell>
          <cell r="N33">
            <v>273.447</v>
          </cell>
          <cell r="O33">
            <v>21.161</v>
          </cell>
          <cell r="P33">
            <v>13.957</v>
          </cell>
          <cell r="Q33">
            <v>17.559</v>
          </cell>
          <cell r="R33">
            <v>246.55</v>
          </cell>
        </row>
        <row r="34">
          <cell r="B34" t="str">
            <v>P749673</v>
          </cell>
          <cell r="C34">
            <v>11384731</v>
          </cell>
          <cell r="D34" t="str">
            <v>蔡欣妍</v>
          </cell>
        </row>
        <row r="34">
          <cell r="F34">
            <v>10.243</v>
          </cell>
          <cell r="G34">
            <v>1.341</v>
          </cell>
          <cell r="H34">
            <v>6.37</v>
          </cell>
          <cell r="I34">
            <v>5.9</v>
          </cell>
          <cell r="J34">
            <v>13.434</v>
          </cell>
          <cell r="K34">
            <v>12.529</v>
          </cell>
          <cell r="L34">
            <v>12.563</v>
          </cell>
          <cell r="M34">
            <v>12.842</v>
          </cell>
          <cell r="N34">
            <v>141.349</v>
          </cell>
          <cell r="O34">
            <v>12.236</v>
          </cell>
          <cell r="P34">
            <v>13.936</v>
          </cell>
          <cell r="Q34">
            <v>13.086</v>
          </cell>
          <cell r="R34">
            <v>101.326</v>
          </cell>
        </row>
        <row r="35">
          <cell r="B35" t="str">
            <v>P598325</v>
          </cell>
          <cell r="C35">
            <v>11035822</v>
          </cell>
          <cell r="D35" t="str">
            <v>郭煜</v>
          </cell>
        </row>
        <row r="35">
          <cell r="F35">
            <v>13.843</v>
          </cell>
          <cell r="G35">
            <v>3.649</v>
          </cell>
          <cell r="H35">
            <v>5.071</v>
          </cell>
          <cell r="I35">
            <v>10.161</v>
          </cell>
          <cell r="J35">
            <v>19.254</v>
          </cell>
          <cell r="K35">
            <v>19.566</v>
          </cell>
          <cell r="L35">
            <v>22.027</v>
          </cell>
          <cell r="M35">
            <v>20.2823333333333</v>
          </cell>
          <cell r="N35">
            <v>352.653</v>
          </cell>
          <cell r="O35">
            <v>17.486</v>
          </cell>
          <cell r="P35">
            <v>14.754</v>
          </cell>
          <cell r="Q35">
            <v>16.12</v>
          </cell>
          <cell r="R35">
            <v>183.903</v>
          </cell>
        </row>
        <row r="36">
          <cell r="B36" t="str">
            <v>P751518</v>
          </cell>
          <cell r="C36">
            <v>11435515</v>
          </cell>
          <cell r="D36" t="str">
            <v>严明月</v>
          </cell>
        </row>
        <row r="36">
          <cell r="F36">
            <v>9.398</v>
          </cell>
          <cell r="G36">
            <v>0.354</v>
          </cell>
          <cell r="H36">
            <v>6.73</v>
          </cell>
          <cell r="I36">
            <v>5.804</v>
          </cell>
          <cell r="J36">
            <v>11.472</v>
          </cell>
          <cell r="K36">
            <v>10.853</v>
          </cell>
          <cell r="L36">
            <v>11.284</v>
          </cell>
          <cell r="M36">
            <v>11.203</v>
          </cell>
          <cell r="N36">
            <v>123.223</v>
          </cell>
          <cell r="O36">
            <v>10.914</v>
          </cell>
          <cell r="P36">
            <v>9.326</v>
          </cell>
          <cell r="Q36">
            <v>10.12</v>
          </cell>
          <cell r="R36">
            <v>77.373</v>
          </cell>
        </row>
        <row r="37">
          <cell r="B37" t="str">
            <v>P752458</v>
          </cell>
          <cell r="C37">
            <v>11437783</v>
          </cell>
          <cell r="D37" t="str">
            <v>邢颖</v>
          </cell>
        </row>
        <row r="37">
          <cell r="F37">
            <v>8.507</v>
          </cell>
          <cell r="G37">
            <v>1.593</v>
          </cell>
          <cell r="H37">
            <v>5.328</v>
          </cell>
          <cell r="I37">
            <v>6.98</v>
          </cell>
          <cell r="J37">
            <v>12.681</v>
          </cell>
          <cell r="K37">
            <v>13.639</v>
          </cell>
          <cell r="L37">
            <v>13.293</v>
          </cell>
          <cell r="M37">
            <v>13.2043333333333</v>
          </cell>
          <cell r="N37">
            <v>142.125</v>
          </cell>
          <cell r="O37">
            <v>11.337</v>
          </cell>
          <cell r="P37">
            <v>10.63</v>
          </cell>
          <cell r="Q37">
            <v>10.9835</v>
          </cell>
          <cell r="R37">
            <v>91.767</v>
          </cell>
        </row>
        <row r="38">
          <cell r="B38" t="str">
            <v>P753197</v>
          </cell>
          <cell r="C38">
            <v>11436793</v>
          </cell>
          <cell r="D38" t="str">
            <v>赵辰汐</v>
          </cell>
        </row>
        <row r="38">
          <cell r="F38">
            <v>16.568</v>
          </cell>
          <cell r="G38">
            <v>4.395</v>
          </cell>
          <cell r="H38">
            <v>8.52</v>
          </cell>
          <cell r="I38">
            <v>15.95</v>
          </cell>
          <cell r="J38">
            <v>16.85</v>
          </cell>
          <cell r="K38">
            <v>18.517</v>
          </cell>
          <cell r="L38">
            <v>16.762</v>
          </cell>
          <cell r="M38">
            <v>17.3763333333333</v>
          </cell>
          <cell r="N38">
            <v>251.655</v>
          </cell>
          <cell r="O38">
            <v>18.176</v>
          </cell>
          <cell r="P38">
            <v>14.686</v>
          </cell>
          <cell r="Q38">
            <v>16.431</v>
          </cell>
          <cell r="R38">
            <v>206.648</v>
          </cell>
        </row>
        <row r="39">
          <cell r="B39" t="str">
            <v>P755485</v>
          </cell>
          <cell r="C39">
            <v>11447283</v>
          </cell>
          <cell r="D39" t="str">
            <v>陈晓茵</v>
          </cell>
        </row>
        <row r="39">
          <cell r="F39">
            <v>9.046</v>
          </cell>
          <cell r="G39">
            <v>1.81</v>
          </cell>
          <cell r="H39">
            <v>6.031</v>
          </cell>
          <cell r="I39">
            <v>9.37</v>
          </cell>
          <cell r="J39">
            <v>15.385</v>
          </cell>
          <cell r="K39">
            <v>16.899</v>
          </cell>
          <cell r="L39">
            <v>15.097</v>
          </cell>
          <cell r="M39">
            <v>15.7936666666667</v>
          </cell>
          <cell r="N39">
            <v>206.542</v>
          </cell>
          <cell r="O39">
            <v>14.319</v>
          </cell>
          <cell r="P39">
            <v>12.335</v>
          </cell>
          <cell r="Q39">
            <v>13.327</v>
          </cell>
          <cell r="R39">
            <v>135.553</v>
          </cell>
        </row>
        <row r="40">
          <cell r="B40" t="str">
            <v>P757139</v>
          </cell>
          <cell r="C40">
            <v>11451842</v>
          </cell>
          <cell r="D40" t="str">
            <v>廖岚多</v>
          </cell>
        </row>
        <row r="40">
          <cell r="F40">
            <v>8.233</v>
          </cell>
          <cell r="G40">
            <v>0.718</v>
          </cell>
          <cell r="H40">
            <v>4.977</v>
          </cell>
          <cell r="I40">
            <v>7.16</v>
          </cell>
          <cell r="J40">
            <v>15.859</v>
          </cell>
          <cell r="K40">
            <v>15.758</v>
          </cell>
          <cell r="L40">
            <v>16.478</v>
          </cell>
          <cell r="M40">
            <v>16.0316666666667</v>
          </cell>
          <cell r="N40">
            <v>250.824</v>
          </cell>
          <cell r="O40">
            <v>16.836</v>
          </cell>
          <cell r="P40">
            <v>12.79</v>
          </cell>
          <cell r="Q40">
            <v>14.813</v>
          </cell>
          <cell r="R40">
            <v>164.386</v>
          </cell>
        </row>
        <row r="41">
          <cell r="B41" t="str">
            <v>P719347</v>
          </cell>
          <cell r="C41">
            <v>11356236</v>
          </cell>
          <cell r="D41" t="str">
            <v>黄晖棓</v>
          </cell>
        </row>
        <row r="41">
          <cell r="F41">
            <v>6.13</v>
          </cell>
          <cell r="G41">
            <v>1.552</v>
          </cell>
          <cell r="H41">
            <v>8.285</v>
          </cell>
          <cell r="I41">
            <v>9.16</v>
          </cell>
          <cell r="J41">
            <v>11.232</v>
          </cell>
          <cell r="K41">
            <v>11.975</v>
          </cell>
          <cell r="L41">
            <v>9.788</v>
          </cell>
          <cell r="M41">
            <v>10.9983333333333</v>
          </cell>
          <cell r="N41">
            <v>107.258</v>
          </cell>
          <cell r="O41">
            <v>14.637</v>
          </cell>
          <cell r="P41">
            <v>12.103</v>
          </cell>
          <cell r="Q41">
            <v>13.37</v>
          </cell>
          <cell r="R41">
            <v>133.21</v>
          </cell>
        </row>
        <row r="42">
          <cell r="B42" t="str">
            <v>P758092</v>
          </cell>
          <cell r="C42">
            <v>11454067</v>
          </cell>
          <cell r="D42" t="str">
            <v>刘诗铃</v>
          </cell>
        </row>
        <row r="42">
          <cell r="F42">
            <v>7.302</v>
          </cell>
          <cell r="G42">
            <v>4.156</v>
          </cell>
          <cell r="H42">
            <v>6.84</v>
          </cell>
          <cell r="I42">
            <v>10.69</v>
          </cell>
          <cell r="J42">
            <v>12.183</v>
          </cell>
          <cell r="K42">
            <v>13.523</v>
          </cell>
          <cell r="L42">
            <v>12.632</v>
          </cell>
          <cell r="M42">
            <v>12.7793333333333</v>
          </cell>
          <cell r="N42">
            <v>141.013</v>
          </cell>
          <cell r="O42">
            <v>14.153</v>
          </cell>
          <cell r="P42">
            <v>11.108</v>
          </cell>
          <cell r="Q42">
            <v>12.6305</v>
          </cell>
          <cell r="R42">
            <v>117.428</v>
          </cell>
        </row>
        <row r="43">
          <cell r="B43" t="str">
            <v>P760726</v>
          </cell>
          <cell r="C43">
            <v>11462146</v>
          </cell>
          <cell r="D43" t="str">
            <v>李梓垚</v>
          </cell>
        </row>
        <row r="43">
          <cell r="F43">
            <v>7.54</v>
          </cell>
          <cell r="G43">
            <v>1.3</v>
          </cell>
          <cell r="H43">
            <v>5.965</v>
          </cell>
          <cell r="I43">
            <v>7.795</v>
          </cell>
          <cell r="J43">
            <v>17.548</v>
          </cell>
          <cell r="K43">
            <v>15.868</v>
          </cell>
          <cell r="L43">
            <v>15.193</v>
          </cell>
          <cell r="M43">
            <v>16.203</v>
          </cell>
          <cell r="N43">
            <v>220.251</v>
          </cell>
          <cell r="O43">
            <v>15.776</v>
          </cell>
          <cell r="P43">
            <v>14.527</v>
          </cell>
          <cell r="Q43">
            <v>15.1515</v>
          </cell>
          <cell r="R43">
            <v>186.817</v>
          </cell>
        </row>
        <row r="44">
          <cell r="B44" t="str">
            <v>P760288</v>
          </cell>
          <cell r="C44">
            <v>11461265</v>
          </cell>
          <cell r="D44" t="str">
            <v>汪宇哲</v>
          </cell>
        </row>
        <row r="44">
          <cell r="F44">
            <v>8.169</v>
          </cell>
          <cell r="G44">
            <v>1.025</v>
          </cell>
          <cell r="H44">
            <v>6.604</v>
          </cell>
          <cell r="I44">
            <v>10.06</v>
          </cell>
          <cell r="J44">
            <v>17.527</v>
          </cell>
          <cell r="K44">
            <v>16.928</v>
          </cell>
          <cell r="L44">
            <v>17.419</v>
          </cell>
          <cell r="M44">
            <v>17.2913333333333</v>
          </cell>
          <cell r="N44">
            <v>268.469</v>
          </cell>
          <cell r="O44">
            <v>17.181</v>
          </cell>
          <cell r="P44">
            <v>16.01</v>
          </cell>
          <cell r="Q44">
            <v>16.5955</v>
          </cell>
          <cell r="R44">
            <v>213.041</v>
          </cell>
        </row>
        <row r="45">
          <cell r="B45" t="str">
            <v>P762145</v>
          </cell>
          <cell r="C45">
            <v>11466284</v>
          </cell>
          <cell r="D45" t="str">
            <v>林铭涛</v>
          </cell>
        </row>
        <row r="45">
          <cell r="F45">
            <v>11.59</v>
          </cell>
          <cell r="G45">
            <v>1.634</v>
          </cell>
          <cell r="H45">
            <v>4.925</v>
          </cell>
          <cell r="I45">
            <v>4.12</v>
          </cell>
          <cell r="J45">
            <v>18.442</v>
          </cell>
          <cell r="K45">
            <v>19.575</v>
          </cell>
          <cell r="L45">
            <v>17.998</v>
          </cell>
          <cell r="M45">
            <v>18.6716666666667</v>
          </cell>
          <cell r="N45">
            <v>286.958</v>
          </cell>
          <cell r="O45">
            <v>17.52</v>
          </cell>
          <cell r="P45">
            <v>15.773</v>
          </cell>
          <cell r="Q45">
            <v>16.6465</v>
          </cell>
          <cell r="R45">
            <v>205.617</v>
          </cell>
        </row>
        <row r="46">
          <cell r="B46" t="str">
            <v>P762776</v>
          </cell>
          <cell r="C46">
            <v>11469429</v>
          </cell>
          <cell r="D46" t="str">
            <v>麦柏毅</v>
          </cell>
        </row>
        <row r="46">
          <cell r="F46">
            <v>10.949</v>
          </cell>
          <cell r="G46">
            <v>1.615</v>
          </cell>
          <cell r="H46">
            <v>4.948</v>
          </cell>
          <cell r="I46">
            <v>5.55</v>
          </cell>
          <cell r="J46">
            <v>14.451</v>
          </cell>
          <cell r="K46">
            <v>17.479</v>
          </cell>
          <cell r="L46">
            <v>15.953</v>
          </cell>
          <cell r="M46">
            <v>15.961</v>
          </cell>
          <cell r="N46">
            <v>222.55</v>
          </cell>
          <cell r="O46">
            <v>18.577</v>
          </cell>
          <cell r="P46">
            <v>15.079</v>
          </cell>
          <cell r="Q46">
            <v>16.828</v>
          </cell>
          <cell r="R46">
            <v>194.854</v>
          </cell>
        </row>
        <row r="47">
          <cell r="B47" t="str">
            <v>P763260</v>
          </cell>
          <cell r="C47">
            <v>11469424</v>
          </cell>
          <cell r="D47" t="str">
            <v>叶子乐</v>
          </cell>
        </row>
        <row r="47">
          <cell r="F47">
            <v>13.919</v>
          </cell>
          <cell r="G47">
            <v>1.25</v>
          </cell>
          <cell r="H47">
            <v>4.674</v>
          </cell>
          <cell r="I47">
            <v>7.27</v>
          </cell>
          <cell r="J47">
            <v>16.62</v>
          </cell>
          <cell r="K47">
            <v>16.104</v>
          </cell>
          <cell r="L47">
            <v>16.709</v>
          </cell>
          <cell r="M47">
            <v>16.4776666666667</v>
          </cell>
          <cell r="N47">
            <v>229.141</v>
          </cell>
          <cell r="O47">
            <v>16.028</v>
          </cell>
          <cell r="P47">
            <v>14.136</v>
          </cell>
          <cell r="Q47">
            <v>15.082</v>
          </cell>
          <cell r="R47">
            <v>162.83</v>
          </cell>
        </row>
        <row r="48">
          <cell r="B48" t="str">
            <v>P763127</v>
          </cell>
          <cell r="C48">
            <v>11434717</v>
          </cell>
          <cell r="D48" t="str">
            <v>朱润</v>
          </cell>
        </row>
        <row r="48">
          <cell r="F48">
            <v>8.676</v>
          </cell>
          <cell r="G48">
            <v>1.126</v>
          </cell>
          <cell r="H48">
            <v>7.332</v>
          </cell>
          <cell r="I48">
            <v>4.221</v>
          </cell>
          <cell r="J48">
            <v>15.971</v>
          </cell>
          <cell r="K48">
            <v>16.636</v>
          </cell>
          <cell r="L48">
            <v>17.413</v>
          </cell>
          <cell r="M48">
            <v>16.6733333333333</v>
          </cell>
          <cell r="N48">
            <v>221.605</v>
          </cell>
          <cell r="O48">
            <v>18.855</v>
          </cell>
          <cell r="P48">
            <v>13.523</v>
          </cell>
          <cell r="Q48">
            <v>16.189</v>
          </cell>
          <cell r="R48">
            <v>201.886</v>
          </cell>
        </row>
        <row r="49">
          <cell r="B49" t="str">
            <v>P765516</v>
          </cell>
          <cell r="C49">
            <v>11476890</v>
          </cell>
          <cell r="D49" t="str">
            <v>黄子恒</v>
          </cell>
        </row>
        <row r="49">
          <cell r="F49">
            <v>9.042</v>
          </cell>
          <cell r="G49">
            <v>1.08</v>
          </cell>
          <cell r="H49">
            <v>6.893</v>
          </cell>
          <cell r="I49">
            <v>7.95</v>
          </cell>
          <cell r="J49">
            <v>16.258</v>
          </cell>
          <cell r="K49">
            <v>15.948</v>
          </cell>
          <cell r="L49">
            <v>16.212</v>
          </cell>
          <cell r="M49">
            <v>16.1393333333333</v>
          </cell>
          <cell r="N49">
            <v>211.511</v>
          </cell>
          <cell r="O49">
            <v>14.955</v>
          </cell>
          <cell r="P49">
            <v>13.392</v>
          </cell>
          <cell r="Q49">
            <v>14.1735</v>
          </cell>
          <cell r="R49">
            <v>143.854</v>
          </cell>
        </row>
        <row r="50">
          <cell r="B50" t="str">
            <v>P767320</v>
          </cell>
          <cell r="C50">
            <v>11481985</v>
          </cell>
          <cell r="D50" t="str">
            <v>钟建业</v>
          </cell>
        </row>
        <row r="50">
          <cell r="F50">
            <v>9.607</v>
          </cell>
          <cell r="G50">
            <v>1.077</v>
          </cell>
          <cell r="H50">
            <v>5.888</v>
          </cell>
          <cell r="I50">
            <v>8.11</v>
          </cell>
          <cell r="J50">
            <v>16.62</v>
          </cell>
          <cell r="K50">
            <v>17.915</v>
          </cell>
          <cell r="L50">
            <v>18.08</v>
          </cell>
          <cell r="M50">
            <v>17.5383333333333</v>
          </cell>
          <cell r="N50">
            <v>258.712</v>
          </cell>
          <cell r="O50">
            <v>16.871</v>
          </cell>
          <cell r="P50">
            <v>14.361</v>
          </cell>
          <cell r="Q50">
            <v>15.616</v>
          </cell>
          <cell r="R50">
            <v>187.068</v>
          </cell>
        </row>
        <row r="51">
          <cell r="B51" t="str">
            <v>P767149</v>
          </cell>
          <cell r="C51">
            <v>11481986</v>
          </cell>
          <cell r="D51" t="str">
            <v>周刚博</v>
          </cell>
        </row>
        <row r="51">
          <cell r="F51">
            <v>11.404</v>
          </cell>
          <cell r="G51">
            <v>1.45</v>
          </cell>
          <cell r="H51">
            <v>7.254</v>
          </cell>
          <cell r="I51">
            <v>8.81</v>
          </cell>
          <cell r="J51">
            <v>16.014</v>
          </cell>
          <cell r="K51">
            <v>18.44</v>
          </cell>
          <cell r="L51">
            <v>17.357</v>
          </cell>
          <cell r="M51">
            <v>17.2703333333333</v>
          </cell>
          <cell r="N51">
            <v>288.527</v>
          </cell>
          <cell r="O51">
            <v>16.2</v>
          </cell>
          <cell r="P51">
            <v>14.49</v>
          </cell>
          <cell r="Q51">
            <v>15.345</v>
          </cell>
          <cell r="R51">
            <v>174.687</v>
          </cell>
        </row>
        <row r="52">
          <cell r="B52" t="str">
            <v>P766859</v>
          </cell>
          <cell r="C52">
            <v>11480875</v>
          </cell>
          <cell r="D52" t="str">
            <v>郑睿凯</v>
          </cell>
          <cell r="E52" t="str">
            <v>左右肺静脉数值不确定</v>
          </cell>
          <cell r="F52">
            <v>11.25</v>
          </cell>
          <cell r="G52">
            <v>2.711</v>
          </cell>
          <cell r="H52">
            <v>10.637</v>
          </cell>
          <cell r="I52">
            <v>13.38</v>
          </cell>
          <cell r="J52">
            <v>19.084</v>
          </cell>
          <cell r="K52">
            <v>18.913</v>
          </cell>
          <cell r="L52">
            <v>18.296</v>
          </cell>
          <cell r="M52">
            <v>18.7643333333333</v>
          </cell>
          <cell r="N52">
            <v>279.162</v>
          </cell>
          <cell r="O52">
            <v>16.991</v>
          </cell>
          <cell r="P52">
            <v>14.649</v>
          </cell>
          <cell r="Q52">
            <v>15.82</v>
          </cell>
          <cell r="R52">
            <v>193.107</v>
          </cell>
        </row>
        <row r="53">
          <cell r="B53" t="str">
            <v>P741081</v>
          </cell>
          <cell r="C53">
            <v>11408498</v>
          </cell>
          <cell r="D53" t="str">
            <v>陈娴</v>
          </cell>
        </row>
        <row r="53">
          <cell r="F53">
            <v>6.893</v>
          </cell>
          <cell r="G53">
            <v>3.286</v>
          </cell>
          <cell r="H53">
            <v>9.413</v>
          </cell>
          <cell r="I53">
            <v>4.63</v>
          </cell>
          <cell r="J53">
            <v>12.751</v>
          </cell>
          <cell r="K53">
            <v>14.466</v>
          </cell>
          <cell r="L53">
            <v>14.1</v>
          </cell>
          <cell r="M53">
            <v>13.7723333333333</v>
          </cell>
          <cell r="N53">
            <v>166.851</v>
          </cell>
          <cell r="O53">
            <v>14.354</v>
          </cell>
          <cell r="P53">
            <v>12.308</v>
          </cell>
          <cell r="Q53">
            <v>13.331</v>
          </cell>
          <cell r="R53">
            <v>142.071</v>
          </cell>
        </row>
        <row r="54">
          <cell r="B54" t="str">
            <v>P771088</v>
          </cell>
          <cell r="C54">
            <v>11493310</v>
          </cell>
          <cell r="D54" t="str">
            <v>吴慧瑜</v>
          </cell>
        </row>
        <row r="54">
          <cell r="F54">
            <v>8.089</v>
          </cell>
          <cell r="G54">
            <v>3.804</v>
          </cell>
          <cell r="H54">
            <v>9.054</v>
          </cell>
          <cell r="I54">
            <v>6.13</v>
          </cell>
          <cell r="J54">
            <v>18.939</v>
          </cell>
          <cell r="K54">
            <v>22.685</v>
          </cell>
          <cell r="L54">
            <v>23.268</v>
          </cell>
          <cell r="M54">
            <v>21.6306666666667</v>
          </cell>
          <cell r="N54">
            <v>405.14</v>
          </cell>
          <cell r="O54">
            <v>23.126</v>
          </cell>
          <cell r="P54">
            <v>19.067</v>
          </cell>
          <cell r="Q54">
            <v>21.0965</v>
          </cell>
          <cell r="R54">
            <v>355.997</v>
          </cell>
        </row>
        <row r="55">
          <cell r="B55" t="str">
            <v>P772553</v>
          </cell>
          <cell r="C55">
            <v>11497815</v>
          </cell>
          <cell r="D55" t="str">
            <v>王梓涛</v>
          </cell>
        </row>
        <row r="55">
          <cell r="F55">
            <v>10.473</v>
          </cell>
          <cell r="G55">
            <v>1.078</v>
          </cell>
          <cell r="H55">
            <v>4.385</v>
          </cell>
          <cell r="I55">
            <v>4.09</v>
          </cell>
          <cell r="J55">
            <v>14.033</v>
          </cell>
          <cell r="K55">
            <v>14.158</v>
          </cell>
          <cell r="L55">
            <v>14.52</v>
          </cell>
          <cell r="M55">
            <v>14.237</v>
          </cell>
          <cell r="N55">
            <v>171.706</v>
          </cell>
          <cell r="O55">
            <v>15.123</v>
          </cell>
          <cell r="P55">
            <v>12.858</v>
          </cell>
          <cell r="Q55">
            <v>13.9905</v>
          </cell>
          <cell r="R55">
            <v>139.107</v>
          </cell>
        </row>
        <row r="56">
          <cell r="B56" t="str">
            <v>P773759</v>
          </cell>
          <cell r="C56">
            <v>11500900</v>
          </cell>
          <cell r="D56" t="str">
            <v>卢海铭</v>
          </cell>
        </row>
        <row r="56">
          <cell r="F56">
            <v>11.979</v>
          </cell>
          <cell r="G56">
            <v>0.958</v>
          </cell>
          <cell r="H56">
            <v>4.617</v>
          </cell>
          <cell r="I56">
            <v>10.61</v>
          </cell>
          <cell r="J56">
            <v>17.514</v>
          </cell>
          <cell r="K56">
            <v>20.507</v>
          </cell>
          <cell r="L56">
            <v>18.901</v>
          </cell>
          <cell r="M56">
            <v>18.974</v>
          </cell>
          <cell r="N56">
            <v>316.675</v>
          </cell>
          <cell r="O56">
            <v>17.01</v>
          </cell>
          <cell r="P56">
            <v>15.292</v>
          </cell>
          <cell r="Q56">
            <v>16.151</v>
          </cell>
          <cell r="R56">
            <v>192.806</v>
          </cell>
        </row>
        <row r="57">
          <cell r="B57" t="str">
            <v>P776536</v>
          </cell>
          <cell r="C57">
            <v>11503723</v>
          </cell>
          <cell r="D57" t="str">
            <v>曹梓桐</v>
          </cell>
        </row>
        <row r="57">
          <cell r="F57">
            <v>9.364</v>
          </cell>
          <cell r="G57">
            <v>1.049</v>
          </cell>
          <cell r="H57">
            <v>4.175</v>
          </cell>
          <cell r="I57">
            <v>4.79</v>
          </cell>
          <cell r="J57">
            <v>13.345</v>
          </cell>
          <cell r="K57">
            <v>13.59</v>
          </cell>
          <cell r="L57">
            <v>13.69</v>
          </cell>
          <cell r="M57">
            <v>13.5416666666667</v>
          </cell>
          <cell r="N57">
            <v>142.94</v>
          </cell>
          <cell r="O57">
            <v>12.416</v>
          </cell>
          <cell r="P57">
            <v>10.691</v>
          </cell>
          <cell r="Q57">
            <v>11.5535</v>
          </cell>
          <cell r="R57">
            <v>89.859</v>
          </cell>
        </row>
        <row r="58">
          <cell r="B58" t="str">
            <v>P776172</v>
          </cell>
          <cell r="C58">
            <v>11508633</v>
          </cell>
          <cell r="D58" t="str">
            <v>王乐安</v>
          </cell>
        </row>
        <row r="58">
          <cell r="F58">
            <v>7.984</v>
          </cell>
          <cell r="G58">
            <v>1.096</v>
          </cell>
          <cell r="H58">
            <v>4.826</v>
          </cell>
          <cell r="I58">
            <v>11.01</v>
          </cell>
          <cell r="J58">
            <v>14.897</v>
          </cell>
          <cell r="K58">
            <v>18.272</v>
          </cell>
          <cell r="L58">
            <v>17.584</v>
          </cell>
          <cell r="M58">
            <v>16.9176666666667</v>
          </cell>
          <cell r="N58">
            <v>242.713</v>
          </cell>
          <cell r="O58">
            <v>15.902</v>
          </cell>
          <cell r="P58">
            <v>14.893</v>
          </cell>
          <cell r="Q58">
            <v>15.3975</v>
          </cell>
          <cell r="R58">
            <v>191.31</v>
          </cell>
        </row>
        <row r="59">
          <cell r="B59" t="str">
            <v>P716887</v>
          </cell>
          <cell r="C59">
            <v>11351546</v>
          </cell>
          <cell r="D59" t="str">
            <v>林源宇</v>
          </cell>
        </row>
        <row r="59">
          <cell r="F59">
            <v>12.471</v>
          </cell>
          <cell r="G59">
            <v>1.343</v>
          </cell>
          <cell r="H59">
            <v>5.427</v>
          </cell>
          <cell r="I59">
            <v>11.3</v>
          </cell>
          <cell r="J59">
            <v>15.313</v>
          </cell>
          <cell r="K59">
            <v>16.567</v>
          </cell>
          <cell r="L59">
            <v>18.115</v>
          </cell>
          <cell r="M59">
            <v>16.665</v>
          </cell>
          <cell r="N59">
            <v>246.977</v>
          </cell>
          <cell r="O59">
            <v>19.223</v>
          </cell>
          <cell r="P59">
            <v>14.381</v>
          </cell>
          <cell r="Q59">
            <v>16.802</v>
          </cell>
          <cell r="R59">
            <v>208.087</v>
          </cell>
        </row>
        <row r="60">
          <cell r="B60" t="str">
            <v>P777143</v>
          </cell>
          <cell r="C60">
            <v>11514291</v>
          </cell>
          <cell r="D60" t="str">
            <v>蔡奕冉</v>
          </cell>
        </row>
        <row r="60">
          <cell r="F60">
            <v>11.332</v>
          </cell>
          <cell r="G60">
            <v>2.163</v>
          </cell>
          <cell r="H60">
            <v>6.102</v>
          </cell>
          <cell r="I60">
            <v>8.87</v>
          </cell>
          <cell r="J60">
            <v>13.436</v>
          </cell>
          <cell r="K60">
            <v>13.426</v>
          </cell>
          <cell r="L60">
            <v>13.856</v>
          </cell>
          <cell r="M60">
            <v>13.5726666666667</v>
          </cell>
          <cell r="N60">
            <v>148.102</v>
          </cell>
          <cell r="O60">
            <v>11.904</v>
          </cell>
          <cell r="P60">
            <v>11.621</v>
          </cell>
          <cell r="Q60">
            <v>11.7625</v>
          </cell>
          <cell r="R60">
            <v>104.26</v>
          </cell>
        </row>
        <row r="61">
          <cell r="B61" t="str">
            <v>P778875</v>
          </cell>
          <cell r="C61">
            <v>11515579</v>
          </cell>
          <cell r="D61" t="str">
            <v>曹润楠</v>
          </cell>
        </row>
        <row r="61">
          <cell r="F61">
            <v>8.721</v>
          </cell>
          <cell r="G61">
            <v>1.257</v>
          </cell>
          <cell r="H61">
            <v>5</v>
          </cell>
          <cell r="I61">
            <v>5.774</v>
          </cell>
          <cell r="J61">
            <v>14.867</v>
          </cell>
          <cell r="K61">
            <v>14.993</v>
          </cell>
          <cell r="L61">
            <v>14.193</v>
          </cell>
          <cell r="M61">
            <v>14.6843333333333</v>
          </cell>
          <cell r="N61">
            <v>192.777</v>
          </cell>
          <cell r="O61">
            <v>14.187</v>
          </cell>
          <cell r="P61">
            <v>11.876</v>
          </cell>
          <cell r="Q61">
            <v>13.0315</v>
          </cell>
          <cell r="R61">
            <v>133.435</v>
          </cell>
        </row>
        <row r="62">
          <cell r="B62" t="str">
            <v>P781248</v>
          </cell>
          <cell r="C62">
            <v>11521594</v>
          </cell>
          <cell r="D62" t="str">
            <v>罗晋发</v>
          </cell>
        </row>
        <row r="62">
          <cell r="F62">
            <v>9.955</v>
          </cell>
          <cell r="G62">
            <v>1.265</v>
          </cell>
          <cell r="H62">
            <v>5.481</v>
          </cell>
          <cell r="I62">
            <v>4.72</v>
          </cell>
          <cell r="J62">
            <v>14.832</v>
          </cell>
          <cell r="K62">
            <v>17.04</v>
          </cell>
          <cell r="L62">
            <v>16.98</v>
          </cell>
          <cell r="M62">
            <v>16.284</v>
          </cell>
          <cell r="N62">
            <v>218.144</v>
          </cell>
          <cell r="O62">
            <v>13.414</v>
          </cell>
          <cell r="P62">
            <v>12.943</v>
          </cell>
          <cell r="Q62">
            <v>13.1785</v>
          </cell>
          <cell r="R62">
            <v>160.695</v>
          </cell>
        </row>
        <row r="63">
          <cell r="B63" t="str">
            <v>P781438</v>
          </cell>
          <cell r="C63">
            <v>11522081</v>
          </cell>
          <cell r="D63" t="str">
            <v>赖君浩</v>
          </cell>
          <cell r="E63" t="str">
            <v>右肺两条肺静脉较近</v>
          </cell>
          <cell r="F63">
            <v>9.649</v>
          </cell>
          <cell r="G63">
            <v>1.213</v>
          </cell>
          <cell r="H63">
            <v>5.272</v>
          </cell>
          <cell r="I63">
            <v>4.618</v>
          </cell>
          <cell r="J63">
            <v>15.916</v>
          </cell>
          <cell r="K63">
            <v>14.93</v>
          </cell>
          <cell r="L63">
            <v>15.349</v>
          </cell>
          <cell r="M63">
            <v>15.3983333333333</v>
          </cell>
          <cell r="N63">
            <v>196.027</v>
          </cell>
          <cell r="O63">
            <v>15.866</v>
          </cell>
          <cell r="P63">
            <v>14.65</v>
          </cell>
          <cell r="Q63">
            <v>15.258</v>
          </cell>
          <cell r="R63">
            <v>170.796</v>
          </cell>
        </row>
        <row r="64">
          <cell r="B64" t="str">
            <v>P781564</v>
          </cell>
          <cell r="C64">
            <v>11522069</v>
          </cell>
          <cell r="D64" t="str">
            <v>刘丽丹</v>
          </cell>
        </row>
        <row r="64">
          <cell r="F64">
            <v>8.104</v>
          </cell>
          <cell r="G64">
            <v>0.89</v>
          </cell>
          <cell r="H64">
            <v>5.966</v>
          </cell>
          <cell r="I64">
            <v>7.034</v>
          </cell>
          <cell r="J64">
            <v>13.508</v>
          </cell>
          <cell r="K64">
            <v>15.47</v>
          </cell>
          <cell r="L64">
            <v>13.798</v>
          </cell>
          <cell r="M64">
            <v>14.2586666666667</v>
          </cell>
          <cell r="N64">
            <v>166.08</v>
          </cell>
          <cell r="O64">
            <v>14.635</v>
          </cell>
          <cell r="P64">
            <v>12.544</v>
          </cell>
          <cell r="Q64">
            <v>13.5895</v>
          </cell>
          <cell r="R64">
            <v>138.813</v>
          </cell>
        </row>
        <row r="65">
          <cell r="B65" t="str">
            <v>P781477</v>
          </cell>
          <cell r="C65">
            <v>11522070</v>
          </cell>
          <cell r="D65" t="str">
            <v>郑雅桐</v>
          </cell>
        </row>
        <row r="65">
          <cell r="F65">
            <v>10.493</v>
          </cell>
          <cell r="G65">
            <v>0.781</v>
          </cell>
          <cell r="H65">
            <v>3.403</v>
          </cell>
          <cell r="I65">
            <v>3.311</v>
          </cell>
          <cell r="J65">
            <v>12.169</v>
          </cell>
          <cell r="K65">
            <v>14.09</v>
          </cell>
          <cell r="L65">
            <v>14.766</v>
          </cell>
          <cell r="M65">
            <v>13.675</v>
          </cell>
          <cell r="N65">
            <v>158.865</v>
          </cell>
          <cell r="O65">
            <v>13.678</v>
          </cell>
          <cell r="P65">
            <v>13.048</v>
          </cell>
          <cell r="Q65">
            <v>13.363</v>
          </cell>
          <cell r="R65">
            <v>135.104</v>
          </cell>
        </row>
        <row r="66">
          <cell r="B66" t="str">
            <v>P784494</v>
          </cell>
          <cell r="C66">
            <v>11529946</v>
          </cell>
          <cell r="D66" t="str">
            <v>王子文</v>
          </cell>
        </row>
        <row r="66">
          <cell r="F66">
            <v>11.239</v>
          </cell>
          <cell r="G66">
            <v>1.442</v>
          </cell>
          <cell r="H66">
            <v>5.694</v>
          </cell>
          <cell r="I66">
            <v>7.588</v>
          </cell>
          <cell r="J66">
            <v>17.19</v>
          </cell>
          <cell r="K66">
            <v>16.294</v>
          </cell>
          <cell r="L66">
            <v>16.672</v>
          </cell>
          <cell r="M66">
            <v>16.7186666666667</v>
          </cell>
          <cell r="N66">
            <v>243.497</v>
          </cell>
          <cell r="O66">
            <v>16.838</v>
          </cell>
          <cell r="P66">
            <v>15.384</v>
          </cell>
          <cell r="Q66">
            <v>16.111</v>
          </cell>
          <cell r="R66">
            <v>191.544</v>
          </cell>
        </row>
        <row r="67">
          <cell r="B67" t="str">
            <v>P785395</v>
          </cell>
          <cell r="C67">
            <v>11532211</v>
          </cell>
          <cell r="D67" t="str">
            <v>蓝垚鑫</v>
          </cell>
        </row>
        <row r="67">
          <cell r="F67">
            <v>7.429</v>
          </cell>
          <cell r="G67">
            <v>1.962</v>
          </cell>
          <cell r="H67">
            <v>4.579</v>
          </cell>
          <cell r="I67">
            <v>5.88</v>
          </cell>
          <cell r="J67">
            <v>16.404</v>
          </cell>
          <cell r="K67">
            <v>14.508</v>
          </cell>
          <cell r="L67">
            <v>13.357</v>
          </cell>
          <cell r="M67">
            <v>14.7563333333333</v>
          </cell>
          <cell r="N67">
            <v>186.434</v>
          </cell>
          <cell r="O67">
            <v>13.475</v>
          </cell>
          <cell r="P67">
            <v>13.09</v>
          </cell>
          <cell r="Q67">
            <v>13.2825</v>
          </cell>
          <cell r="R67">
            <v>139.751</v>
          </cell>
        </row>
        <row r="68">
          <cell r="B68" t="str">
            <v>P785890</v>
          </cell>
          <cell r="C68">
            <v>11526197</v>
          </cell>
          <cell r="D68" t="str">
            <v>李睿轩</v>
          </cell>
        </row>
        <row r="68">
          <cell r="F68">
            <v>12.269</v>
          </cell>
          <cell r="G68">
            <v>2.353</v>
          </cell>
          <cell r="H68">
            <v>4.841</v>
          </cell>
          <cell r="I68">
            <v>8.236</v>
          </cell>
          <cell r="J68">
            <v>18.86</v>
          </cell>
          <cell r="K68">
            <v>19.949</v>
          </cell>
          <cell r="L68">
            <v>20.115</v>
          </cell>
          <cell r="M68">
            <v>19.6413333333333</v>
          </cell>
          <cell r="N68">
            <v>314.138</v>
          </cell>
          <cell r="O68">
            <v>18.89</v>
          </cell>
          <cell r="P68">
            <v>17.403</v>
          </cell>
          <cell r="Q68">
            <v>18.1465</v>
          </cell>
          <cell r="R68">
            <v>258.229</v>
          </cell>
        </row>
        <row r="69">
          <cell r="B69" t="str">
            <v>P750801</v>
          </cell>
          <cell r="C69">
            <v>11433236</v>
          </cell>
          <cell r="D69" t="str">
            <v>梁子康</v>
          </cell>
        </row>
        <row r="69">
          <cell r="F69">
            <v>8.868</v>
          </cell>
          <cell r="G69">
            <v>0.999</v>
          </cell>
          <cell r="H69">
            <v>4.142</v>
          </cell>
          <cell r="I69">
            <v>6.286</v>
          </cell>
          <cell r="J69">
            <v>15.208</v>
          </cell>
          <cell r="K69">
            <v>15.268</v>
          </cell>
          <cell r="L69">
            <v>13.518</v>
          </cell>
          <cell r="M69">
            <v>14.6646666666667</v>
          </cell>
          <cell r="N69">
            <v>181.114</v>
          </cell>
          <cell r="O69">
            <v>14.277</v>
          </cell>
          <cell r="P69">
            <v>13.382</v>
          </cell>
          <cell r="Q69">
            <v>13.8295</v>
          </cell>
          <cell r="R69">
            <v>143.34</v>
          </cell>
        </row>
        <row r="70">
          <cell r="B70" t="str">
            <v>P786285</v>
          </cell>
          <cell r="C70">
            <v>11534441</v>
          </cell>
          <cell r="D70" t="str">
            <v>陈可欣</v>
          </cell>
        </row>
        <row r="70">
          <cell r="F70">
            <v>10.427</v>
          </cell>
          <cell r="G70">
            <v>2.147</v>
          </cell>
          <cell r="H70">
            <v>5.407</v>
          </cell>
          <cell r="I70">
            <v>10.035</v>
          </cell>
          <cell r="J70">
            <v>17.829</v>
          </cell>
          <cell r="K70">
            <v>19.095</v>
          </cell>
          <cell r="L70">
            <v>18.114</v>
          </cell>
          <cell r="M70">
            <v>18.346</v>
          </cell>
          <cell r="N70">
            <v>296.493</v>
          </cell>
          <cell r="O70">
            <v>18.045</v>
          </cell>
          <cell r="P70">
            <v>15.647</v>
          </cell>
          <cell r="Q70">
            <v>16.846</v>
          </cell>
          <cell r="R70">
            <v>215.933</v>
          </cell>
        </row>
        <row r="71">
          <cell r="B71" t="str">
            <v>P788532</v>
          </cell>
          <cell r="C71">
            <v>11542158</v>
          </cell>
          <cell r="D71" t="str">
            <v>屈乐欣</v>
          </cell>
        </row>
        <row r="71">
          <cell r="F71">
            <v>4.057</v>
          </cell>
          <cell r="G71">
            <v>3.464</v>
          </cell>
          <cell r="H71">
            <v>2.395</v>
          </cell>
          <cell r="I71">
            <v>7.723</v>
          </cell>
          <cell r="J71">
            <v>24.337</v>
          </cell>
          <cell r="K71">
            <v>26.471</v>
          </cell>
          <cell r="L71">
            <v>27.575</v>
          </cell>
          <cell r="M71">
            <v>26.1276666666667</v>
          </cell>
          <cell r="N71">
            <v>622.116</v>
          </cell>
          <cell r="O71">
            <v>27.05</v>
          </cell>
          <cell r="P71">
            <v>23.858</v>
          </cell>
          <cell r="Q71">
            <v>25.454</v>
          </cell>
          <cell r="R71">
            <v>494.642</v>
          </cell>
        </row>
        <row r="72">
          <cell r="B72" t="str">
            <v>P791603</v>
          </cell>
          <cell r="C72">
            <v>11549755</v>
          </cell>
          <cell r="D72" t="str">
            <v>钟梓豪</v>
          </cell>
        </row>
        <row r="72">
          <cell r="F72">
            <v>12.201</v>
          </cell>
          <cell r="G72">
            <v>1.355</v>
          </cell>
          <cell r="H72">
            <v>7.875</v>
          </cell>
          <cell r="I72">
            <v>12.767</v>
          </cell>
          <cell r="J72">
            <v>19.747</v>
          </cell>
          <cell r="K72">
            <v>21.708</v>
          </cell>
          <cell r="L72">
            <v>22.079</v>
          </cell>
          <cell r="M72">
            <v>21.178</v>
          </cell>
          <cell r="N72">
            <v>363.236</v>
          </cell>
          <cell r="O72">
            <v>17.801</v>
          </cell>
          <cell r="P72">
            <v>16.588</v>
          </cell>
          <cell r="Q72">
            <v>17.1945</v>
          </cell>
          <cell r="R72">
            <v>227.515</v>
          </cell>
        </row>
        <row r="73">
          <cell r="B73" t="str">
            <v>P791821</v>
          </cell>
          <cell r="C73">
            <v>11550325</v>
          </cell>
          <cell r="D73" t="str">
            <v>吴冯君</v>
          </cell>
        </row>
        <row r="73">
          <cell r="F73">
            <v>7.31</v>
          </cell>
          <cell r="G73">
            <v>2.351</v>
          </cell>
          <cell r="H73">
            <v>4.643</v>
          </cell>
          <cell r="I73">
            <v>5.295</v>
          </cell>
          <cell r="J73">
            <v>12.563</v>
          </cell>
          <cell r="K73">
            <v>13.818</v>
          </cell>
          <cell r="L73">
            <v>14.229</v>
          </cell>
          <cell r="M73">
            <v>13.5366666666667</v>
          </cell>
          <cell r="N73">
            <v>167.054</v>
          </cell>
          <cell r="O73">
            <v>15.564</v>
          </cell>
          <cell r="P73">
            <v>12.483</v>
          </cell>
          <cell r="Q73">
            <v>14.0235</v>
          </cell>
          <cell r="R73">
            <v>159.429</v>
          </cell>
        </row>
        <row r="74">
          <cell r="B74" t="str">
            <v>P792033</v>
          </cell>
          <cell r="C74">
            <v>11550318</v>
          </cell>
          <cell r="D74" t="str">
            <v>张丕杰</v>
          </cell>
        </row>
        <row r="74">
          <cell r="F74">
            <v>11.804</v>
          </cell>
          <cell r="G74">
            <v>2.15</v>
          </cell>
          <cell r="H74">
            <v>8.965</v>
          </cell>
          <cell r="I74">
            <v>7.539</v>
          </cell>
          <cell r="J74">
            <v>16.774</v>
          </cell>
          <cell r="K74">
            <v>16.78</v>
          </cell>
          <cell r="L74">
            <v>17.367</v>
          </cell>
          <cell r="M74">
            <v>16.9736666666667</v>
          </cell>
          <cell r="N74">
            <v>232.678</v>
          </cell>
          <cell r="O74">
            <v>15.287</v>
          </cell>
          <cell r="P74">
            <v>14.803</v>
          </cell>
          <cell r="Q74">
            <v>15.045</v>
          </cell>
          <cell r="R74">
            <v>162.038</v>
          </cell>
        </row>
        <row r="75">
          <cell r="B75" t="str">
            <v>P793420</v>
          </cell>
          <cell r="C75">
            <v>11555189</v>
          </cell>
          <cell r="D75" t="str">
            <v>汤佳柔</v>
          </cell>
        </row>
        <row r="75">
          <cell r="F75">
            <v>5.665</v>
          </cell>
          <cell r="G75">
            <v>3.487</v>
          </cell>
          <cell r="H75">
            <v>5.111</v>
          </cell>
          <cell r="I75">
            <v>3.789</v>
          </cell>
          <cell r="J75">
            <v>15.023</v>
          </cell>
          <cell r="K75">
            <v>13.824</v>
          </cell>
          <cell r="L75">
            <v>13.257</v>
          </cell>
          <cell r="M75">
            <v>14.0346666666667</v>
          </cell>
          <cell r="N75">
            <v>171.273</v>
          </cell>
          <cell r="O75">
            <v>11.369</v>
          </cell>
          <cell r="P75">
            <v>10.279</v>
          </cell>
          <cell r="Q75">
            <v>10.824</v>
          </cell>
          <cell r="R75">
            <v>86.887</v>
          </cell>
        </row>
        <row r="76">
          <cell r="B76" t="str">
            <v>P793293</v>
          </cell>
          <cell r="C76">
            <v>11555921</v>
          </cell>
          <cell r="D76" t="str">
            <v>杨雨琦</v>
          </cell>
        </row>
        <row r="76">
          <cell r="F76">
            <v>9.993</v>
          </cell>
          <cell r="G76">
            <v>1.693</v>
          </cell>
          <cell r="H76">
            <v>6.635</v>
          </cell>
          <cell r="I76">
            <v>7.338</v>
          </cell>
          <cell r="J76">
            <v>12.956</v>
          </cell>
          <cell r="K76">
            <v>13.077</v>
          </cell>
          <cell r="L76">
            <v>12.995</v>
          </cell>
          <cell r="M76">
            <v>13.0093333333333</v>
          </cell>
          <cell r="N76">
            <v>142.523</v>
          </cell>
          <cell r="O76">
            <v>12.607</v>
          </cell>
          <cell r="P76">
            <v>11.562</v>
          </cell>
          <cell r="Q76">
            <v>12.0845</v>
          </cell>
          <cell r="R76">
            <v>114.211</v>
          </cell>
        </row>
        <row r="77">
          <cell r="B77" t="str">
            <v>P793991</v>
          </cell>
          <cell r="C77">
            <v>11557081</v>
          </cell>
          <cell r="D77" t="str">
            <v>潘永杰</v>
          </cell>
        </row>
        <row r="77">
          <cell r="F77">
            <v>13.38</v>
          </cell>
          <cell r="G77">
            <v>1.137</v>
          </cell>
          <cell r="H77">
            <v>5.475</v>
          </cell>
          <cell r="I77">
            <v>5.806</v>
          </cell>
          <cell r="J77">
            <v>13.883</v>
          </cell>
          <cell r="K77">
            <v>14.621</v>
          </cell>
          <cell r="L77">
            <v>15.346</v>
          </cell>
          <cell r="M77">
            <v>14.6166666666667</v>
          </cell>
          <cell r="N77">
            <v>186.437</v>
          </cell>
          <cell r="O77">
            <v>16.199</v>
          </cell>
          <cell r="P77">
            <v>12.77</v>
          </cell>
          <cell r="Q77">
            <v>14.4845</v>
          </cell>
          <cell r="R77">
            <v>154.285</v>
          </cell>
        </row>
        <row r="78">
          <cell r="B78" t="str">
            <v>P795111</v>
          </cell>
          <cell r="C78">
            <v>11561007</v>
          </cell>
          <cell r="D78" t="str">
            <v>沙子乐</v>
          </cell>
        </row>
        <row r="78">
          <cell r="F78">
            <v>9.457</v>
          </cell>
          <cell r="G78">
            <v>1.803</v>
          </cell>
          <cell r="H78">
            <v>3.701</v>
          </cell>
          <cell r="I78">
            <v>7.169</v>
          </cell>
          <cell r="J78">
            <v>14.608</v>
          </cell>
          <cell r="K78">
            <v>14.254</v>
          </cell>
          <cell r="L78">
            <v>15.47</v>
          </cell>
          <cell r="M78">
            <v>14.7773333333333</v>
          </cell>
          <cell r="N78">
            <v>181.233</v>
          </cell>
          <cell r="O78">
            <v>14.948</v>
          </cell>
          <cell r="P78">
            <v>12.642</v>
          </cell>
          <cell r="Q78">
            <v>13.795</v>
          </cell>
          <cell r="R78">
            <v>142.984</v>
          </cell>
        </row>
        <row r="79">
          <cell r="B79" t="str">
            <v>P796092</v>
          </cell>
          <cell r="C79">
            <v>11555799</v>
          </cell>
          <cell r="D79" t="str">
            <v>廖晟辉</v>
          </cell>
        </row>
        <row r="79">
          <cell r="F79">
            <v>9.118</v>
          </cell>
          <cell r="G79">
            <v>1.898</v>
          </cell>
          <cell r="H79">
            <v>3.974</v>
          </cell>
          <cell r="I79">
            <v>8.238</v>
          </cell>
          <cell r="J79">
            <v>13.995</v>
          </cell>
          <cell r="K79">
            <v>15.138</v>
          </cell>
          <cell r="L79">
            <v>13.758</v>
          </cell>
          <cell r="M79">
            <v>14.297</v>
          </cell>
          <cell r="N79">
            <v>167.161</v>
          </cell>
          <cell r="O79">
            <v>13.662</v>
          </cell>
          <cell r="P79">
            <v>12.101</v>
          </cell>
          <cell r="Q79">
            <v>12.8815</v>
          </cell>
          <cell r="R79">
            <v>127.956</v>
          </cell>
        </row>
        <row r="80">
          <cell r="B80" t="str">
            <v>P796596</v>
          </cell>
          <cell r="C80">
            <v>11564863</v>
          </cell>
          <cell r="D80" t="str">
            <v>莫宇瀚</v>
          </cell>
        </row>
        <row r="80">
          <cell r="F80">
            <v>12.66</v>
          </cell>
          <cell r="G80">
            <v>1.093</v>
          </cell>
          <cell r="H80">
            <v>4.193</v>
          </cell>
          <cell r="I80">
            <v>4.895</v>
          </cell>
          <cell r="J80">
            <v>13.94</v>
          </cell>
          <cell r="K80">
            <v>13.865</v>
          </cell>
          <cell r="L80">
            <v>15.108</v>
          </cell>
          <cell r="M80">
            <v>14.3043333333333</v>
          </cell>
          <cell r="N80">
            <v>183.958</v>
          </cell>
          <cell r="O80">
            <v>13.557</v>
          </cell>
          <cell r="P80">
            <v>13.367</v>
          </cell>
          <cell r="Q80">
            <v>13.462</v>
          </cell>
          <cell r="R80">
            <v>135.893</v>
          </cell>
        </row>
        <row r="81">
          <cell r="B81" t="str">
            <v>P765986</v>
          </cell>
          <cell r="C81">
            <v>11477722</v>
          </cell>
          <cell r="D81" t="str">
            <v>吴皓康</v>
          </cell>
        </row>
        <row r="81">
          <cell r="F81">
            <v>6.355</v>
          </cell>
          <cell r="G81">
            <v>2.389</v>
          </cell>
          <cell r="H81">
            <v>2.867</v>
          </cell>
          <cell r="I81">
            <v>2.678</v>
          </cell>
          <cell r="J81">
            <v>13.893</v>
          </cell>
          <cell r="K81">
            <v>13.369</v>
          </cell>
          <cell r="L81">
            <v>15.266</v>
          </cell>
          <cell r="M81">
            <v>14.176</v>
          </cell>
          <cell r="N81">
            <v>182.103</v>
          </cell>
          <cell r="O81">
            <v>14.031</v>
          </cell>
          <cell r="P81">
            <v>13.366</v>
          </cell>
          <cell r="Q81">
            <v>13.6985</v>
          </cell>
          <cell r="R81">
            <v>139.293</v>
          </cell>
        </row>
        <row r="82">
          <cell r="B82" t="str">
            <v>P798535</v>
          </cell>
          <cell r="C82">
            <v>11571878</v>
          </cell>
          <cell r="D82" t="str">
            <v>冯婉桐</v>
          </cell>
        </row>
        <row r="82">
          <cell r="F82">
            <v>11.717</v>
          </cell>
          <cell r="G82">
            <v>0.548</v>
          </cell>
          <cell r="H82">
            <v>6.025</v>
          </cell>
          <cell r="I82">
            <v>6.082</v>
          </cell>
          <cell r="J82">
            <v>13.281</v>
          </cell>
          <cell r="K82">
            <v>13.093</v>
          </cell>
          <cell r="L82">
            <v>12.794</v>
          </cell>
          <cell r="M82">
            <v>13.056</v>
          </cell>
          <cell r="N82">
            <v>145.538</v>
          </cell>
          <cell r="O82">
            <v>12.151</v>
          </cell>
          <cell r="P82">
            <v>12.03</v>
          </cell>
          <cell r="Q82">
            <v>12.0905</v>
          </cell>
          <cell r="R82">
            <v>110.432</v>
          </cell>
        </row>
        <row r="83">
          <cell r="B83" t="str">
            <v>P799105</v>
          </cell>
          <cell r="C83">
            <v>11573120</v>
          </cell>
          <cell r="D83" t="str">
            <v>凌佳涵</v>
          </cell>
        </row>
        <row r="83">
          <cell r="F83">
            <v>7.384</v>
          </cell>
          <cell r="G83">
            <v>2.025</v>
          </cell>
          <cell r="H83">
            <v>4.395</v>
          </cell>
          <cell r="I83">
            <v>6.825</v>
          </cell>
          <cell r="J83">
            <v>15.925</v>
          </cell>
          <cell r="K83">
            <v>15.179</v>
          </cell>
          <cell r="L83">
            <v>15.472</v>
          </cell>
          <cell r="M83">
            <v>15.5253333333333</v>
          </cell>
          <cell r="N83">
            <v>211.534</v>
          </cell>
          <cell r="O83">
            <v>17.737</v>
          </cell>
          <cell r="P83">
            <v>14.848</v>
          </cell>
          <cell r="Q83">
            <v>16.2925</v>
          </cell>
          <cell r="R83">
            <v>187.119</v>
          </cell>
        </row>
        <row r="84">
          <cell r="B84" t="str">
            <v>P799138</v>
          </cell>
          <cell r="C84">
            <v>11572920</v>
          </cell>
          <cell r="D84" t="str">
            <v>康梓墨</v>
          </cell>
        </row>
        <row r="84">
          <cell r="F84">
            <v>12.199</v>
          </cell>
          <cell r="G84">
            <v>1.69</v>
          </cell>
          <cell r="H84">
            <v>5.933</v>
          </cell>
          <cell r="I84">
            <v>10.013</v>
          </cell>
          <cell r="J84">
            <v>14.212</v>
          </cell>
          <cell r="K84">
            <v>15.589</v>
          </cell>
          <cell r="L84">
            <v>13.335</v>
          </cell>
          <cell r="M84">
            <v>14.3786666666667</v>
          </cell>
          <cell r="N84">
            <v>187.066</v>
          </cell>
          <cell r="O84">
            <v>12.437</v>
          </cell>
          <cell r="P84">
            <v>12.232</v>
          </cell>
          <cell r="Q84">
            <v>12.3345</v>
          </cell>
          <cell r="R84">
            <v>119.493</v>
          </cell>
        </row>
        <row r="85">
          <cell r="B85" t="str">
            <v>P800097</v>
          </cell>
          <cell r="C85">
            <v>11559765</v>
          </cell>
          <cell r="D85" t="str">
            <v>陈芷涵</v>
          </cell>
        </row>
        <row r="85">
          <cell r="F85">
            <v>7.786</v>
          </cell>
          <cell r="G85">
            <v>1.442</v>
          </cell>
          <cell r="H85">
            <v>4.823</v>
          </cell>
          <cell r="I85">
            <v>5.631</v>
          </cell>
          <cell r="J85">
            <v>17.557</v>
          </cell>
          <cell r="K85">
            <v>18.594</v>
          </cell>
          <cell r="L85">
            <v>19.025</v>
          </cell>
          <cell r="M85">
            <v>18.392</v>
          </cell>
          <cell r="N85">
            <v>286.34</v>
          </cell>
          <cell r="O85">
            <v>16.342</v>
          </cell>
          <cell r="P85">
            <v>15.072</v>
          </cell>
          <cell r="Q85">
            <v>15.707</v>
          </cell>
          <cell r="R85">
            <v>203.743</v>
          </cell>
        </row>
        <row r="86">
          <cell r="B86" t="str">
            <v>P799952</v>
          </cell>
          <cell r="C86">
            <v>11575446</v>
          </cell>
          <cell r="D86" t="str">
            <v>叶汉滔</v>
          </cell>
        </row>
        <row r="86">
          <cell r="F86">
            <v>11.062</v>
          </cell>
          <cell r="G86">
            <v>1.316</v>
          </cell>
          <cell r="H86">
            <v>7.759</v>
          </cell>
          <cell r="I86">
            <v>5.454</v>
          </cell>
          <cell r="J86">
            <v>13.321</v>
          </cell>
          <cell r="K86">
            <v>13.857</v>
          </cell>
          <cell r="L86">
            <v>14.495</v>
          </cell>
          <cell r="M86">
            <v>13.891</v>
          </cell>
          <cell r="N86">
            <v>174.889</v>
          </cell>
          <cell r="O86">
            <v>13.158</v>
          </cell>
          <cell r="P86">
            <v>12.468</v>
          </cell>
          <cell r="Q86">
            <v>6.892</v>
          </cell>
          <cell r="R86">
            <v>122.114</v>
          </cell>
        </row>
        <row r="87">
          <cell r="B87" t="str">
            <v>P815419</v>
          </cell>
          <cell r="C87">
            <v>11620877</v>
          </cell>
          <cell r="D87" t="str">
            <v>易星宇</v>
          </cell>
        </row>
        <row r="87">
          <cell r="F87">
            <v>7.032</v>
          </cell>
          <cell r="G87">
            <v>0.303</v>
          </cell>
          <cell r="H87">
            <v>6.914</v>
          </cell>
          <cell r="I87">
            <v>9.721</v>
          </cell>
          <cell r="J87">
            <v>18.35</v>
          </cell>
          <cell r="K87">
            <v>17.06</v>
          </cell>
          <cell r="L87">
            <v>17.612</v>
          </cell>
          <cell r="M87">
            <v>17.674</v>
          </cell>
          <cell r="N87">
            <v>273.623</v>
          </cell>
          <cell r="O87">
            <v>15.314</v>
          </cell>
          <cell r="P87">
            <v>14.689</v>
          </cell>
          <cell r="Q87">
            <v>15.0015</v>
          </cell>
          <cell r="R87">
            <v>174.348</v>
          </cell>
        </row>
        <row r="88">
          <cell r="B88" t="str">
            <v>P815395</v>
          </cell>
          <cell r="C88">
            <v>11620865</v>
          </cell>
          <cell r="D88" t="str">
            <v>黎一菲</v>
          </cell>
        </row>
        <row r="88">
          <cell r="F88">
            <v>12.875</v>
          </cell>
          <cell r="G88">
            <v>0.534</v>
          </cell>
          <cell r="H88">
            <v>7.258</v>
          </cell>
          <cell r="I88">
            <v>6.932</v>
          </cell>
          <cell r="J88">
            <v>16.942</v>
          </cell>
          <cell r="K88">
            <v>16.747</v>
          </cell>
          <cell r="L88">
            <v>17.457</v>
          </cell>
          <cell r="M88">
            <v>17.0486666666667</v>
          </cell>
          <cell r="N88">
            <v>233.763</v>
          </cell>
          <cell r="O88">
            <v>14.504</v>
          </cell>
          <cell r="P88">
            <v>14.503</v>
          </cell>
          <cell r="Q88">
            <v>14.5035</v>
          </cell>
          <cell r="R88">
            <v>177.639</v>
          </cell>
        </row>
        <row r="89">
          <cell r="B89" t="str">
            <v>P817506</v>
          </cell>
          <cell r="C89">
            <v>11588305</v>
          </cell>
          <cell r="D89" t="str">
            <v>吴昱辰</v>
          </cell>
        </row>
        <row r="89">
          <cell r="F89">
            <v>11.215</v>
          </cell>
          <cell r="G89">
            <v>1.127</v>
          </cell>
          <cell r="H89">
            <v>4.752</v>
          </cell>
          <cell r="I89">
            <v>6.071</v>
          </cell>
          <cell r="J89">
            <v>18.291</v>
          </cell>
          <cell r="K89">
            <v>18.91</v>
          </cell>
          <cell r="L89">
            <v>18.679</v>
          </cell>
          <cell r="M89">
            <v>18.6266666666667</v>
          </cell>
          <cell r="N89">
            <v>304.632</v>
          </cell>
          <cell r="O89">
            <v>15.488</v>
          </cell>
          <cell r="P89">
            <v>14.468</v>
          </cell>
          <cell r="Q89">
            <v>14.978</v>
          </cell>
          <cell r="R89">
            <v>167.4</v>
          </cell>
        </row>
        <row r="90">
          <cell r="B90" t="str">
            <v>P817012</v>
          </cell>
          <cell r="C90">
            <v>11606882</v>
          </cell>
          <cell r="D90" t="str">
            <v>杨华河</v>
          </cell>
        </row>
        <row r="90">
          <cell r="F90">
            <v>16.884</v>
          </cell>
          <cell r="G90">
            <v>2.065</v>
          </cell>
          <cell r="H90">
            <v>10.251</v>
          </cell>
          <cell r="I90">
            <v>17.361</v>
          </cell>
          <cell r="J90">
            <v>40.232</v>
          </cell>
          <cell r="K90">
            <v>38.333</v>
          </cell>
          <cell r="L90">
            <v>37.076</v>
          </cell>
          <cell r="M90">
            <v>38.547</v>
          </cell>
          <cell r="N90">
            <v>1220</v>
          </cell>
          <cell r="O90">
            <v>35.398</v>
          </cell>
          <cell r="P90">
            <v>35.908</v>
          </cell>
          <cell r="Q90">
            <v>35.653</v>
          </cell>
          <cell r="R90">
            <v>1003</v>
          </cell>
        </row>
        <row r="91">
          <cell r="B91" t="str">
            <v>P819755</v>
          </cell>
          <cell r="C91">
            <v>11608169</v>
          </cell>
          <cell r="D91" t="str">
            <v>陆沛林</v>
          </cell>
        </row>
        <row r="91">
          <cell r="F91">
            <v>10.032</v>
          </cell>
          <cell r="G91">
            <v>1.49</v>
          </cell>
          <cell r="H91">
            <v>6.281</v>
          </cell>
          <cell r="I91">
            <v>8.485</v>
          </cell>
          <cell r="J91">
            <v>15.468</v>
          </cell>
          <cell r="K91">
            <v>15.481</v>
          </cell>
          <cell r="L91">
            <v>14.907</v>
          </cell>
          <cell r="M91">
            <v>15.2853333333333</v>
          </cell>
          <cell r="N91">
            <v>207.624</v>
          </cell>
          <cell r="O91">
            <v>14.133</v>
          </cell>
          <cell r="P91">
            <v>11.462</v>
          </cell>
          <cell r="Q91">
            <v>12.7975</v>
          </cell>
          <cell r="R91">
            <v>138.058</v>
          </cell>
        </row>
        <row r="92">
          <cell r="B92" t="str">
            <v>P821114</v>
          </cell>
          <cell r="C92">
            <v>11638987</v>
          </cell>
          <cell r="D92" t="str">
            <v>陆歆潼</v>
          </cell>
        </row>
        <row r="92">
          <cell r="F92">
            <v>6.834</v>
          </cell>
          <cell r="G92">
            <v>2.033</v>
          </cell>
          <cell r="H92">
            <v>4.949</v>
          </cell>
          <cell r="I92">
            <v>8.167</v>
          </cell>
          <cell r="J92">
            <v>13.626</v>
          </cell>
          <cell r="K92">
            <v>14.56</v>
          </cell>
          <cell r="L92">
            <v>16.101</v>
          </cell>
          <cell r="M92">
            <v>14.7623333333333</v>
          </cell>
          <cell r="N92">
            <v>189.335</v>
          </cell>
          <cell r="O92">
            <v>12.811</v>
          </cell>
          <cell r="P92">
            <v>11.436</v>
          </cell>
          <cell r="Q92">
            <v>12.1235</v>
          </cell>
          <cell r="R92">
            <v>115.742</v>
          </cell>
        </row>
        <row r="93">
          <cell r="B93" t="str">
            <v>P821632</v>
          </cell>
          <cell r="C93">
            <v>11582206</v>
          </cell>
          <cell r="D93" t="str">
            <v>刘梦哲</v>
          </cell>
        </row>
        <row r="93">
          <cell r="F93">
            <v>8.68</v>
          </cell>
          <cell r="G93">
            <v>1.201</v>
          </cell>
          <cell r="H93">
            <v>6.034</v>
          </cell>
          <cell r="I93">
            <v>7.359</v>
          </cell>
          <cell r="J93">
            <v>13.502</v>
          </cell>
          <cell r="K93">
            <v>14.222</v>
          </cell>
          <cell r="L93">
            <v>14.116</v>
          </cell>
          <cell r="M93">
            <v>13.9466666666667</v>
          </cell>
          <cell r="N93">
            <v>188.129</v>
          </cell>
          <cell r="O93">
            <v>13.38</v>
          </cell>
          <cell r="P93">
            <v>12.642</v>
          </cell>
          <cell r="Q93">
            <v>13.011</v>
          </cell>
          <cell r="R93">
            <v>135.291</v>
          </cell>
        </row>
        <row r="94">
          <cell r="B94" t="str">
            <v>P822219</v>
          </cell>
          <cell r="C94">
            <v>11644360</v>
          </cell>
          <cell r="D94" t="str">
            <v>方泽涵</v>
          </cell>
        </row>
        <row r="94">
          <cell r="F94">
            <v>8.845</v>
          </cell>
          <cell r="G94">
            <v>0.783</v>
          </cell>
          <cell r="H94">
            <v>4.416</v>
          </cell>
          <cell r="I94">
            <v>7.308</v>
          </cell>
          <cell r="J94">
            <v>14.388</v>
          </cell>
          <cell r="K94">
            <v>16.152</v>
          </cell>
          <cell r="L94">
            <v>15.836</v>
          </cell>
          <cell r="M94">
            <v>15.4586666666667</v>
          </cell>
          <cell r="N94">
            <v>195.508</v>
          </cell>
          <cell r="O94">
            <v>13.439</v>
          </cell>
          <cell r="P94">
            <v>11.856</v>
          </cell>
          <cell r="Q94">
            <v>12.6475</v>
          </cell>
          <cell r="R94">
            <v>132.264</v>
          </cell>
        </row>
        <row r="95">
          <cell r="B95" t="str">
            <v>P822163</v>
          </cell>
          <cell r="C95">
            <v>11641876</v>
          </cell>
          <cell r="D95" t="str">
            <v>黄馨琪</v>
          </cell>
        </row>
        <row r="95">
          <cell r="F95">
            <v>8.027</v>
          </cell>
          <cell r="G95">
            <v>1.452</v>
          </cell>
          <cell r="H95">
            <v>6.722</v>
          </cell>
          <cell r="I95">
            <v>7.426</v>
          </cell>
          <cell r="J95">
            <v>15.861</v>
          </cell>
          <cell r="K95">
            <v>14.407</v>
          </cell>
          <cell r="L95">
            <v>13.585</v>
          </cell>
          <cell r="M95">
            <v>14.6176666666667</v>
          </cell>
          <cell r="N95">
            <v>188.534</v>
          </cell>
          <cell r="O95">
            <v>12.095</v>
          </cell>
          <cell r="P95">
            <v>11.508</v>
          </cell>
          <cell r="Q95">
            <v>11.8015</v>
          </cell>
          <cell r="R95">
            <v>106.803</v>
          </cell>
        </row>
        <row r="96">
          <cell r="B96" t="str">
            <v>P823077</v>
          </cell>
          <cell r="C96">
            <v>11640205</v>
          </cell>
          <cell r="D96" t="str">
            <v>陈璟涵</v>
          </cell>
        </row>
        <row r="96">
          <cell r="F96">
            <v>12.436</v>
          </cell>
          <cell r="G96">
            <v>1.634</v>
          </cell>
          <cell r="H96">
            <v>4.41</v>
          </cell>
          <cell r="I96">
            <v>6.604</v>
          </cell>
          <cell r="J96">
            <v>14.078</v>
          </cell>
          <cell r="K96">
            <v>13.842</v>
          </cell>
          <cell r="L96">
            <v>14.972</v>
          </cell>
          <cell r="M96">
            <v>14.2973333333333</v>
          </cell>
          <cell r="N96">
            <v>175.317</v>
          </cell>
          <cell r="O96">
            <v>12.456</v>
          </cell>
          <cell r="P96">
            <v>11.891</v>
          </cell>
          <cell r="Q96">
            <v>12.1735</v>
          </cell>
          <cell r="R96">
            <v>118.389</v>
          </cell>
        </row>
        <row r="97">
          <cell r="B97" t="str">
            <v>P785726</v>
          </cell>
          <cell r="C97">
            <v>11649058</v>
          </cell>
          <cell r="D97" t="str">
            <v>王紫佑</v>
          </cell>
        </row>
        <row r="97">
          <cell r="F97">
            <v>7.456</v>
          </cell>
          <cell r="G97">
            <v>1.859</v>
          </cell>
          <cell r="H97">
            <v>5.795</v>
          </cell>
          <cell r="I97">
            <v>6.576</v>
          </cell>
          <cell r="J97">
            <v>14.422</v>
          </cell>
          <cell r="K97">
            <v>14.375</v>
          </cell>
          <cell r="L97">
            <v>14.393</v>
          </cell>
          <cell r="M97">
            <v>14.3966666666667</v>
          </cell>
          <cell r="N97">
            <v>177.256</v>
          </cell>
          <cell r="O97">
            <v>12.329</v>
          </cell>
          <cell r="P97">
            <v>12.221</v>
          </cell>
          <cell r="Q97">
            <v>12.275</v>
          </cell>
          <cell r="R97">
            <v>125.273</v>
          </cell>
        </row>
        <row r="98">
          <cell r="B98" t="str">
            <v>P824110</v>
          </cell>
          <cell r="C98">
            <v>11650126</v>
          </cell>
          <cell r="D98" t="str">
            <v>刘英乔</v>
          </cell>
        </row>
        <row r="98">
          <cell r="F98">
            <v>7.055</v>
          </cell>
          <cell r="G98">
            <v>0.848</v>
          </cell>
          <cell r="H98">
            <v>4.393</v>
          </cell>
          <cell r="I98">
            <v>7.491</v>
          </cell>
          <cell r="J98">
            <v>20.24</v>
          </cell>
          <cell r="K98">
            <v>19.532</v>
          </cell>
          <cell r="L98">
            <v>20.201</v>
          </cell>
          <cell r="M98">
            <v>19.991</v>
          </cell>
          <cell r="N98">
            <v>363.834</v>
          </cell>
          <cell r="O98">
            <v>18.264</v>
          </cell>
          <cell r="P98">
            <v>17.15</v>
          </cell>
          <cell r="Q98">
            <v>17.707</v>
          </cell>
          <cell r="R98">
            <v>257.255</v>
          </cell>
        </row>
        <row r="99">
          <cell r="B99" t="str">
            <v>P824818</v>
          </cell>
          <cell r="C99">
            <v>11654151</v>
          </cell>
          <cell r="D99" t="str">
            <v>陈宇骏</v>
          </cell>
        </row>
        <row r="99">
          <cell r="F99">
            <v>8.34</v>
          </cell>
          <cell r="G99">
            <v>4.806</v>
          </cell>
          <cell r="H99">
            <v>4.979</v>
          </cell>
          <cell r="I99">
            <v>5.35</v>
          </cell>
          <cell r="J99">
            <v>15.909</v>
          </cell>
          <cell r="K99">
            <v>18.386</v>
          </cell>
          <cell r="L99">
            <v>16.279</v>
          </cell>
          <cell r="M99">
            <v>16.858</v>
          </cell>
          <cell r="N99">
            <v>252.749</v>
          </cell>
          <cell r="O99">
            <v>16.135</v>
          </cell>
          <cell r="P99">
            <v>14.546</v>
          </cell>
          <cell r="Q99">
            <v>15.3405</v>
          </cell>
          <cell r="R99">
            <v>194.81</v>
          </cell>
        </row>
        <row r="100">
          <cell r="B100" t="str">
            <v>P825175</v>
          </cell>
          <cell r="C100">
            <v>11657569</v>
          </cell>
          <cell r="D100" t="str">
            <v>唐钰柔</v>
          </cell>
        </row>
        <row r="100">
          <cell r="F100">
            <v>7.336</v>
          </cell>
          <cell r="G100">
            <v>0.816</v>
          </cell>
          <cell r="H100">
            <v>8.217</v>
          </cell>
          <cell r="I100">
            <v>8.084</v>
          </cell>
          <cell r="J100">
            <v>20.288</v>
          </cell>
          <cell r="K100">
            <v>16.82</v>
          </cell>
          <cell r="L100">
            <v>18.595</v>
          </cell>
          <cell r="M100">
            <v>18.5676666666667</v>
          </cell>
          <cell r="N100">
            <v>300.548</v>
          </cell>
          <cell r="O100">
            <v>15.862</v>
          </cell>
          <cell r="P100">
            <v>14.902</v>
          </cell>
          <cell r="Q100">
            <v>15.382</v>
          </cell>
          <cell r="R100">
            <v>199.354</v>
          </cell>
        </row>
        <row r="101">
          <cell r="B101" t="str">
            <v>P826637</v>
          </cell>
          <cell r="C101">
            <v>11659519</v>
          </cell>
          <cell r="D101" t="str">
            <v>陈俊宇</v>
          </cell>
        </row>
        <row r="101">
          <cell r="F101">
            <v>10.826</v>
          </cell>
          <cell r="G101">
            <v>1.978</v>
          </cell>
          <cell r="H101">
            <v>5.22</v>
          </cell>
          <cell r="I101">
            <v>4.856</v>
          </cell>
          <cell r="J101">
            <v>14.955</v>
          </cell>
          <cell r="K101">
            <v>14.607</v>
          </cell>
          <cell r="L101">
            <v>13.9</v>
          </cell>
          <cell r="M101">
            <v>14.4873333333333</v>
          </cell>
          <cell r="N101">
            <v>180.83</v>
          </cell>
          <cell r="O101">
            <v>12.881</v>
          </cell>
          <cell r="P101">
            <v>12.03</v>
          </cell>
          <cell r="Q101">
            <v>12.4555</v>
          </cell>
          <cell r="R101">
            <v>121.443</v>
          </cell>
        </row>
        <row r="102">
          <cell r="B102" t="str">
            <v>P826099</v>
          </cell>
          <cell r="C102">
            <v>11658989</v>
          </cell>
          <cell r="D102" t="str">
            <v>梁川粤</v>
          </cell>
        </row>
        <row r="102">
          <cell r="F102">
            <v>8.988</v>
          </cell>
          <cell r="G102">
            <v>1.173</v>
          </cell>
          <cell r="H102">
            <v>5.608</v>
          </cell>
          <cell r="I102">
            <v>8.026</v>
          </cell>
          <cell r="J102">
            <v>14.25</v>
          </cell>
          <cell r="K102">
            <v>14.253</v>
          </cell>
          <cell r="L102">
            <v>13.658</v>
          </cell>
          <cell r="M102">
            <v>14.0536666666667</v>
          </cell>
          <cell r="N102">
            <v>179.366</v>
          </cell>
          <cell r="O102">
            <v>12.013</v>
          </cell>
          <cell r="P102">
            <v>11.51</v>
          </cell>
          <cell r="Q102">
            <v>11.7615</v>
          </cell>
          <cell r="R102">
            <v>109.908</v>
          </cell>
        </row>
        <row r="103">
          <cell r="B103" t="str">
            <v>P826612</v>
          </cell>
          <cell r="C103">
            <v>11643322</v>
          </cell>
          <cell r="D103" t="str">
            <v>宋康诚</v>
          </cell>
        </row>
        <row r="103">
          <cell r="F103">
            <v>10.251</v>
          </cell>
          <cell r="G103">
            <v>4.236</v>
          </cell>
          <cell r="H103">
            <v>5.077</v>
          </cell>
          <cell r="I103">
            <v>9.332</v>
          </cell>
          <cell r="J103">
            <v>14.227</v>
          </cell>
          <cell r="K103">
            <v>13.859</v>
          </cell>
          <cell r="L103">
            <v>14.164</v>
          </cell>
          <cell r="M103">
            <v>14.0833333333333</v>
          </cell>
          <cell r="N103">
            <v>181.899</v>
          </cell>
          <cell r="O103">
            <v>13.066</v>
          </cell>
          <cell r="P103">
            <v>12.619</v>
          </cell>
          <cell r="Q103">
            <v>12.8425</v>
          </cell>
          <cell r="R103">
            <v>131.024</v>
          </cell>
        </row>
        <row r="104">
          <cell r="B104" t="str">
            <v>P732993</v>
          </cell>
          <cell r="C104">
            <v>11388302</v>
          </cell>
          <cell r="D104" t="str">
            <v>黎梓霖</v>
          </cell>
        </row>
        <row r="104">
          <cell r="F104">
            <v>10.545</v>
          </cell>
          <cell r="G104">
            <v>1.37</v>
          </cell>
          <cell r="H104">
            <v>3.756</v>
          </cell>
          <cell r="I104">
            <v>5.576</v>
          </cell>
          <cell r="J104">
            <v>15.272</v>
          </cell>
          <cell r="K104">
            <v>14.541</v>
          </cell>
          <cell r="L104">
            <v>16.231</v>
          </cell>
          <cell r="M104">
            <v>15.348</v>
          </cell>
          <cell r="N104">
            <v>211.973</v>
          </cell>
          <cell r="O104">
            <v>13.608</v>
          </cell>
          <cell r="P104">
            <v>12.921</v>
          </cell>
          <cell r="Q104">
            <v>13.2645</v>
          </cell>
          <cell r="R104">
            <v>136.83</v>
          </cell>
        </row>
        <row r="105">
          <cell r="B105" t="str">
            <v>P795337</v>
          </cell>
          <cell r="C105">
            <v>11561407</v>
          </cell>
          <cell r="D105" t="str">
            <v>杨芹B（王子东）</v>
          </cell>
        </row>
        <row r="105">
          <cell r="F105">
            <v>10.041</v>
          </cell>
          <cell r="G105">
            <v>1.677</v>
          </cell>
          <cell r="H105">
            <v>5.715</v>
          </cell>
          <cell r="I105">
            <v>7.175</v>
          </cell>
          <cell r="J105">
            <v>17.593</v>
          </cell>
          <cell r="K105">
            <v>16.676</v>
          </cell>
          <cell r="L105">
            <v>16.542</v>
          </cell>
          <cell r="M105">
            <v>16.937</v>
          </cell>
          <cell r="N105">
            <v>246.939</v>
          </cell>
          <cell r="O105">
            <v>14.84</v>
          </cell>
          <cell r="P105">
            <v>14.558</v>
          </cell>
          <cell r="Q105">
            <v>14.699</v>
          </cell>
          <cell r="R105">
            <v>167.154</v>
          </cell>
        </row>
        <row r="106">
          <cell r="B106" t="str">
            <v>P826764</v>
          </cell>
          <cell r="C106">
            <v>11660455</v>
          </cell>
          <cell r="D106" t="str">
            <v>韦浩晨</v>
          </cell>
        </row>
        <row r="106">
          <cell r="F106">
            <v>10.37</v>
          </cell>
          <cell r="G106">
            <v>0.828</v>
          </cell>
          <cell r="H106">
            <v>3.537</v>
          </cell>
          <cell r="I106">
            <v>4.701</v>
          </cell>
          <cell r="J106">
            <v>13.751</v>
          </cell>
          <cell r="K106">
            <v>13.936</v>
          </cell>
          <cell r="L106">
            <v>13.859</v>
          </cell>
          <cell r="M106">
            <v>13.8486666666667</v>
          </cell>
          <cell r="N106">
            <v>157.194</v>
          </cell>
          <cell r="O106">
            <v>11.502</v>
          </cell>
          <cell r="P106">
            <v>11.088</v>
          </cell>
          <cell r="Q106">
            <v>11.295</v>
          </cell>
          <cell r="R106">
            <v>107.873</v>
          </cell>
        </row>
        <row r="107">
          <cell r="B107" t="str">
            <v>P827309</v>
          </cell>
          <cell r="C107">
            <v>11552221</v>
          </cell>
          <cell r="D107" t="str">
            <v>唐雨鑫</v>
          </cell>
        </row>
        <row r="107">
          <cell r="F107">
            <v>8.284</v>
          </cell>
          <cell r="G107">
            <v>1.13</v>
          </cell>
          <cell r="H107">
            <v>7.458</v>
          </cell>
          <cell r="I107">
            <v>4.645</v>
          </cell>
          <cell r="J107">
            <v>13.658</v>
          </cell>
          <cell r="K107">
            <v>14.928</v>
          </cell>
          <cell r="L107">
            <v>14.833</v>
          </cell>
          <cell r="M107">
            <v>14.473</v>
          </cell>
          <cell r="N107">
            <v>176.348</v>
          </cell>
          <cell r="O107">
            <v>10.899</v>
          </cell>
          <cell r="P107">
            <v>10.484</v>
          </cell>
          <cell r="Q107">
            <v>10.6915</v>
          </cell>
          <cell r="R107">
            <v>94.07</v>
          </cell>
        </row>
        <row r="108">
          <cell r="B108" t="str">
            <v>P828037</v>
          </cell>
          <cell r="C108">
            <v>11664573</v>
          </cell>
          <cell r="D108" t="str">
            <v>林楚轩</v>
          </cell>
        </row>
        <row r="108">
          <cell r="F108">
            <v>5.608</v>
          </cell>
          <cell r="G108">
            <v>2.598</v>
          </cell>
          <cell r="H108">
            <v>8.32</v>
          </cell>
          <cell r="I108">
            <v>10.802</v>
          </cell>
          <cell r="J108">
            <v>18.047</v>
          </cell>
          <cell r="K108">
            <v>19.297</v>
          </cell>
          <cell r="L108">
            <v>20.604</v>
          </cell>
          <cell r="M108">
            <v>19.316</v>
          </cell>
          <cell r="N108">
            <v>325.542</v>
          </cell>
          <cell r="O108">
            <v>16.21</v>
          </cell>
          <cell r="P108">
            <v>15.918</v>
          </cell>
          <cell r="Q108">
            <v>16.064</v>
          </cell>
          <cell r="R108">
            <v>194.865</v>
          </cell>
        </row>
        <row r="109">
          <cell r="B109" t="str">
            <v>P827887</v>
          </cell>
          <cell r="C109">
            <v>11664151</v>
          </cell>
          <cell r="D109" t="str">
            <v>陈燃睿</v>
          </cell>
        </row>
        <row r="109">
          <cell r="F109">
            <v>9.15</v>
          </cell>
          <cell r="G109">
            <v>0.877</v>
          </cell>
          <cell r="H109">
            <v>4.649</v>
          </cell>
          <cell r="I109">
            <v>5.313</v>
          </cell>
          <cell r="J109">
            <v>16.614</v>
          </cell>
          <cell r="K109">
            <v>15.818</v>
          </cell>
          <cell r="L109">
            <v>15.963</v>
          </cell>
          <cell r="M109">
            <v>16.1316666666667</v>
          </cell>
          <cell r="N109">
            <v>231.501</v>
          </cell>
          <cell r="O109">
            <v>14.001</v>
          </cell>
          <cell r="P109">
            <v>12.893</v>
          </cell>
          <cell r="Q109">
            <v>13.447</v>
          </cell>
          <cell r="R109">
            <v>141.842</v>
          </cell>
        </row>
        <row r="110">
          <cell r="B110" t="str">
            <v>P828118</v>
          </cell>
          <cell r="C110">
            <v>11664828</v>
          </cell>
          <cell r="D110" t="str">
            <v>王淋浩</v>
          </cell>
        </row>
        <row r="110">
          <cell r="F110">
            <v>7.896</v>
          </cell>
          <cell r="G110">
            <v>1.666</v>
          </cell>
          <cell r="H110">
            <v>3.857</v>
          </cell>
          <cell r="I110">
            <v>5.48</v>
          </cell>
          <cell r="J110">
            <v>14.014</v>
          </cell>
          <cell r="K110">
            <v>15.521</v>
          </cell>
          <cell r="L110">
            <v>14.836</v>
          </cell>
          <cell r="M110">
            <v>14.7903333333333</v>
          </cell>
          <cell r="N110">
            <v>192.461</v>
          </cell>
          <cell r="O110">
            <v>13.57</v>
          </cell>
          <cell r="P110">
            <v>13.378</v>
          </cell>
          <cell r="Q110">
            <v>13.474</v>
          </cell>
          <cell r="R110">
            <v>141.608</v>
          </cell>
        </row>
        <row r="111">
          <cell r="B111" t="str">
            <v>P793762</v>
          </cell>
          <cell r="C111">
            <v>11555901</v>
          </cell>
          <cell r="D111" t="str">
            <v>林峻江</v>
          </cell>
        </row>
        <row r="111">
          <cell r="F111">
            <v>8.437</v>
          </cell>
          <cell r="G111">
            <v>1.877</v>
          </cell>
          <cell r="H111">
            <v>5.437</v>
          </cell>
          <cell r="I111">
            <v>10.812</v>
          </cell>
          <cell r="J111">
            <v>17.761</v>
          </cell>
          <cell r="K111">
            <v>17.024</v>
          </cell>
          <cell r="L111">
            <v>18.189</v>
          </cell>
          <cell r="M111">
            <v>17.658</v>
          </cell>
          <cell r="N111">
            <v>270.156</v>
          </cell>
          <cell r="O111">
            <v>16.005</v>
          </cell>
          <cell r="P111">
            <v>15.716</v>
          </cell>
          <cell r="Q111">
            <v>15.8605</v>
          </cell>
          <cell r="R111">
            <v>194.511</v>
          </cell>
        </row>
        <row r="112">
          <cell r="B112" t="str">
            <v>P832599</v>
          </cell>
          <cell r="C112">
            <v>11660655</v>
          </cell>
          <cell r="D112" t="str">
            <v>陈承志</v>
          </cell>
        </row>
        <row r="112">
          <cell r="F112">
            <v>9.798</v>
          </cell>
          <cell r="G112">
            <v>0.839</v>
          </cell>
          <cell r="H112">
            <v>6.159</v>
          </cell>
          <cell r="I112">
            <v>6.386</v>
          </cell>
          <cell r="J112">
            <v>14.523</v>
          </cell>
          <cell r="K112">
            <v>14.295</v>
          </cell>
          <cell r="L112">
            <v>15.044</v>
          </cell>
          <cell r="M112">
            <v>14.6206666666667</v>
          </cell>
          <cell r="N112">
            <v>181.834</v>
          </cell>
          <cell r="O112">
            <v>13.045</v>
          </cell>
          <cell r="P112">
            <v>12.846</v>
          </cell>
          <cell r="Q112">
            <v>12.9455</v>
          </cell>
          <cell r="R112">
            <v>139.907</v>
          </cell>
        </row>
        <row r="113">
          <cell r="B113" t="str">
            <v>P796110</v>
          </cell>
          <cell r="C113">
            <v>11563749</v>
          </cell>
          <cell r="D113" t="str">
            <v>叶龙君</v>
          </cell>
        </row>
        <row r="113">
          <cell r="F113">
            <v>11.334</v>
          </cell>
          <cell r="G113">
            <v>1.058</v>
          </cell>
          <cell r="H113">
            <v>4.264</v>
          </cell>
          <cell r="I113">
            <v>7.384</v>
          </cell>
          <cell r="J113">
            <v>16.069</v>
          </cell>
          <cell r="K113">
            <v>16.437</v>
          </cell>
          <cell r="L113">
            <v>17.662</v>
          </cell>
          <cell r="M113">
            <v>16.7226666666667</v>
          </cell>
          <cell r="N113">
            <v>251.028</v>
          </cell>
          <cell r="O113">
            <v>14.138</v>
          </cell>
          <cell r="P113">
            <v>13.904</v>
          </cell>
          <cell r="Q113">
            <v>14.021</v>
          </cell>
          <cell r="R113">
            <v>154.621</v>
          </cell>
        </row>
        <row r="114">
          <cell r="B114" t="str">
            <v>P834922</v>
          </cell>
          <cell r="C114">
            <v>11688907</v>
          </cell>
          <cell r="D114" t="str">
            <v>邓雅婷</v>
          </cell>
        </row>
        <row r="114">
          <cell r="F114">
            <v>6.663</v>
          </cell>
          <cell r="G114">
            <v>1.947</v>
          </cell>
          <cell r="H114">
            <v>7.833</v>
          </cell>
          <cell r="I114">
            <v>7.459</v>
          </cell>
          <cell r="J114">
            <v>18.212</v>
          </cell>
          <cell r="K114">
            <v>19.511</v>
          </cell>
          <cell r="L114">
            <v>19.007</v>
          </cell>
          <cell r="M114">
            <v>18.91</v>
          </cell>
          <cell r="N114">
            <v>311.152</v>
          </cell>
          <cell r="O114">
            <v>15.777</v>
          </cell>
          <cell r="P114">
            <v>15.699</v>
          </cell>
          <cell r="Q114">
            <v>15.738</v>
          </cell>
          <cell r="R114">
            <v>180.526</v>
          </cell>
        </row>
        <row r="115">
          <cell r="B115" t="str">
            <v>P834855</v>
          </cell>
          <cell r="C115">
            <v>11673830</v>
          </cell>
          <cell r="D115" t="str">
            <v>张月恒</v>
          </cell>
        </row>
        <row r="115">
          <cell r="F115">
            <v>7.301</v>
          </cell>
          <cell r="G115">
            <v>2.376</v>
          </cell>
          <cell r="H115">
            <v>6.508</v>
          </cell>
          <cell r="I115">
            <v>6.599</v>
          </cell>
          <cell r="J115">
            <v>15.775</v>
          </cell>
          <cell r="K115">
            <v>16.88</v>
          </cell>
          <cell r="L115">
            <v>16.391</v>
          </cell>
          <cell r="M115">
            <v>16.3486666666667</v>
          </cell>
          <cell r="N115">
            <v>231.169</v>
          </cell>
          <cell r="O115">
            <v>16.193</v>
          </cell>
          <cell r="P115">
            <v>16.131</v>
          </cell>
          <cell r="Q115">
            <v>16.162</v>
          </cell>
          <cell r="R115">
            <v>196.712</v>
          </cell>
        </row>
        <row r="116">
          <cell r="B116" t="str">
            <v>P839679</v>
          </cell>
          <cell r="C116">
            <v>11700602</v>
          </cell>
          <cell r="D116" t="str">
            <v>谢俊濠</v>
          </cell>
        </row>
        <row r="116">
          <cell r="F116">
            <v>12.433</v>
          </cell>
          <cell r="G116">
            <v>1.728</v>
          </cell>
          <cell r="H116">
            <v>4.456</v>
          </cell>
          <cell r="I116">
            <v>7.788</v>
          </cell>
          <cell r="J116">
            <v>13.533</v>
          </cell>
          <cell r="K116">
            <v>12.929</v>
          </cell>
          <cell r="L116">
            <v>14.766</v>
          </cell>
          <cell r="M116">
            <v>13.7426666666667</v>
          </cell>
          <cell r="N116">
            <v>162.19</v>
          </cell>
          <cell r="O116">
            <v>11.298</v>
          </cell>
          <cell r="P116">
            <v>10.952</v>
          </cell>
          <cell r="Q116">
            <v>11.125</v>
          </cell>
          <cell r="R116">
            <v>89.239</v>
          </cell>
        </row>
        <row r="117">
          <cell r="B117" t="str">
            <v>P843186</v>
          </cell>
          <cell r="C117">
            <v>11711690</v>
          </cell>
          <cell r="D117" t="str">
            <v>梁启源</v>
          </cell>
        </row>
        <row r="117">
          <cell r="F117">
            <v>9.623</v>
          </cell>
          <cell r="G117">
            <v>1.187</v>
          </cell>
          <cell r="H117">
            <v>4.051</v>
          </cell>
          <cell r="I117">
            <v>3.935</v>
          </cell>
          <cell r="J117">
            <v>17.949</v>
          </cell>
          <cell r="K117">
            <v>18.139</v>
          </cell>
          <cell r="L117">
            <v>19.614</v>
          </cell>
          <cell r="M117">
            <v>18.5673333333333</v>
          </cell>
          <cell r="N117">
            <v>286.913</v>
          </cell>
          <cell r="O117">
            <v>15.301</v>
          </cell>
          <cell r="P117">
            <v>14.04</v>
          </cell>
          <cell r="Q117">
            <v>14.6705</v>
          </cell>
          <cell r="R117">
            <v>165.936</v>
          </cell>
        </row>
        <row r="118">
          <cell r="B118" t="str">
            <v>P844720</v>
          </cell>
          <cell r="C118">
            <v>11715803</v>
          </cell>
          <cell r="D118" t="str">
            <v>黄毅楷</v>
          </cell>
        </row>
        <row r="118">
          <cell r="F118">
            <v>5.988</v>
          </cell>
          <cell r="G118">
            <v>0.756</v>
          </cell>
          <cell r="H118">
            <v>6.806</v>
          </cell>
          <cell r="I118">
            <v>4.668</v>
          </cell>
          <cell r="J118">
            <v>16.289</v>
          </cell>
          <cell r="K118">
            <v>16.589</v>
          </cell>
          <cell r="L118">
            <v>14.804</v>
          </cell>
          <cell r="M118">
            <v>15.894</v>
          </cell>
          <cell r="N118">
            <v>214.165</v>
          </cell>
          <cell r="O118">
            <v>13.78</v>
          </cell>
          <cell r="P118">
            <v>12.996</v>
          </cell>
          <cell r="Q118">
            <v>13.388</v>
          </cell>
          <cell r="R118">
            <v>141.979</v>
          </cell>
        </row>
        <row r="119">
          <cell r="B119" t="str">
            <v>P843811</v>
          </cell>
          <cell r="C119">
            <v>11714387</v>
          </cell>
          <cell r="D119" t="str">
            <v>杨啸月</v>
          </cell>
        </row>
        <row r="119">
          <cell r="F119">
            <v>10.191</v>
          </cell>
          <cell r="G119">
            <v>1.536</v>
          </cell>
          <cell r="H119">
            <v>2.993</v>
          </cell>
          <cell r="I119">
            <v>10.812</v>
          </cell>
          <cell r="J119">
            <v>16.624</v>
          </cell>
          <cell r="K119">
            <v>16.056</v>
          </cell>
          <cell r="L119">
            <v>16.088</v>
          </cell>
          <cell r="M119">
            <v>16.256</v>
          </cell>
          <cell r="N119">
            <v>221.965</v>
          </cell>
          <cell r="O119">
            <v>12.165</v>
          </cell>
          <cell r="P119">
            <v>11.99</v>
          </cell>
          <cell r="Q119">
            <v>12.0775</v>
          </cell>
          <cell r="R119">
            <v>115.731</v>
          </cell>
        </row>
        <row r="120">
          <cell r="B120" t="str">
            <v>P727023</v>
          </cell>
          <cell r="C120">
            <v>11373239</v>
          </cell>
          <cell r="D120" t="str">
            <v>冯佳玲</v>
          </cell>
          <cell r="E120" t="str">
            <v>CT需整理</v>
          </cell>
        </row>
        <row r="120">
          <cell r="I120">
            <v>6.11</v>
          </cell>
        </row>
        <row r="120">
          <cell r="L120">
            <v>13.1</v>
          </cell>
          <cell r="M120">
            <v>4.36666666666667</v>
          </cell>
        </row>
        <row r="120">
          <cell r="Q120">
            <v>0</v>
          </cell>
        </row>
        <row r="121">
          <cell r="B121" t="str">
            <v>P727950</v>
          </cell>
          <cell r="C121">
            <v>11375431</v>
          </cell>
          <cell r="D121" t="str">
            <v>张深杨</v>
          </cell>
          <cell r="E121" t="str">
            <v>图像不全</v>
          </cell>
        </row>
        <row r="121">
          <cell r="M121">
            <v>0</v>
          </cell>
        </row>
        <row r="121">
          <cell r="Q121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01"/>
  <sheetViews>
    <sheetView tabSelected="1" workbookViewId="0">
      <selection activeCell="I31" sqref="I31"/>
    </sheetView>
  </sheetViews>
  <sheetFormatPr defaultColWidth="9" defaultRowHeight="14.25"/>
  <cols>
    <col min="1" max="1" width="9" style="1"/>
    <col min="2" max="2" width="9.66666666666667" style="1"/>
    <col min="3" max="24" width="9" style="1"/>
    <col min="25" max="25" width="12.8916666666667" style="1"/>
    <col min="26" max="16303" width="9" style="1"/>
    <col min="16304" max="16384" width="9" style="2"/>
  </cols>
  <sheetData>
    <row r="1" s="1" customFormat="1" ht="28.5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="1" customFormat="1" spans="1:25">
      <c r="A2" s="1" t="s">
        <v>25</v>
      </c>
      <c r="B2" s="1">
        <v>11435515</v>
      </c>
      <c r="C2" s="1">
        <v>11.453</v>
      </c>
      <c r="D2" s="1">
        <v>10.933</v>
      </c>
      <c r="E2" s="1">
        <v>10.843</v>
      </c>
      <c r="F2" s="1">
        <v>13.45</v>
      </c>
      <c r="G2" s="1">
        <v>12.87</v>
      </c>
      <c r="H2" s="1">
        <v>13.03</v>
      </c>
      <c r="I2" s="1">
        <v>103.021</v>
      </c>
      <c r="J2" s="1">
        <v>11.26</v>
      </c>
      <c r="K2" s="1">
        <v>7.044</v>
      </c>
      <c r="L2" s="1">
        <v>8.519</v>
      </c>
      <c r="M2" s="1">
        <v>9.298</v>
      </c>
      <c r="N2" s="1">
        <v>68.255</v>
      </c>
      <c r="O2" s="1">
        <v>9.004</v>
      </c>
      <c r="P2" s="1">
        <v>70.93</v>
      </c>
      <c r="Q2" s="1">
        <v>5.8005</v>
      </c>
      <c r="R2" s="1">
        <v>26.726</v>
      </c>
      <c r="S2" s="1">
        <v>6.219</v>
      </c>
      <c r="T2" s="1">
        <v>29.408</v>
      </c>
      <c r="U2" s="1">
        <v>5.3275</v>
      </c>
      <c r="V2" s="1">
        <v>23.481</v>
      </c>
      <c r="W2" s="1">
        <v>6.226</v>
      </c>
      <c r="X2" s="1">
        <v>28.217</v>
      </c>
      <c r="Y2" s="1">
        <v>2.2</v>
      </c>
    </row>
    <row r="3" s="1" customFormat="1" spans="1:25">
      <c r="A3" s="1" t="s">
        <v>26</v>
      </c>
      <c r="B3" s="1">
        <v>11437783</v>
      </c>
      <c r="C3" s="1">
        <v>12.774</v>
      </c>
      <c r="D3" s="1">
        <v>13.767</v>
      </c>
      <c r="E3" s="1">
        <v>12.059</v>
      </c>
      <c r="F3" s="1">
        <v>12.41</v>
      </c>
      <c r="G3" s="1">
        <v>19.26</v>
      </c>
      <c r="H3" s="1">
        <v>13.43</v>
      </c>
      <c r="I3" s="1">
        <v>131.842</v>
      </c>
      <c r="J3" s="1">
        <v>13.177</v>
      </c>
      <c r="K3" s="1">
        <v>9.742</v>
      </c>
      <c r="L3" s="1">
        <v>10.356</v>
      </c>
      <c r="M3" s="1">
        <v>9.953</v>
      </c>
      <c r="N3" s="1">
        <v>80.648</v>
      </c>
      <c r="O3" s="1">
        <v>6.8255</v>
      </c>
      <c r="P3" s="1">
        <v>36.711</v>
      </c>
      <c r="Q3" s="1">
        <v>7.171</v>
      </c>
      <c r="R3" s="1">
        <v>42.153</v>
      </c>
      <c r="S3" s="1">
        <v>6.654</v>
      </c>
      <c r="T3" s="1">
        <v>39.577</v>
      </c>
      <c r="U3" s="1">
        <v>9.06</v>
      </c>
      <c r="V3" s="1">
        <v>65.794</v>
      </c>
      <c r="W3" s="1">
        <v>8.6</v>
      </c>
      <c r="X3" s="1">
        <v>58.788</v>
      </c>
      <c r="Y3" s="1">
        <v>2.83</v>
      </c>
    </row>
    <row r="4" s="1" customFormat="1" spans="1:25">
      <c r="A4" s="1" t="s">
        <v>27</v>
      </c>
      <c r="B4" s="1">
        <v>11409953</v>
      </c>
      <c r="C4" s="1">
        <v>15.841</v>
      </c>
      <c r="D4" s="1">
        <v>16.684</v>
      </c>
      <c r="E4" s="1">
        <v>17.376</v>
      </c>
      <c r="F4" s="1">
        <v>18.33</v>
      </c>
      <c r="G4" s="1">
        <v>18.64</v>
      </c>
      <c r="H4" s="1">
        <v>18.66</v>
      </c>
      <c r="I4" s="1">
        <v>218.995</v>
      </c>
      <c r="J4" s="1">
        <v>18.601</v>
      </c>
      <c r="K4" s="1">
        <v>10.912</v>
      </c>
      <c r="L4" s="1">
        <v>15.496</v>
      </c>
      <c r="M4" s="1">
        <v>15.095</v>
      </c>
      <c r="N4" s="1">
        <v>178.535</v>
      </c>
      <c r="O4" s="1">
        <v>9.8615</v>
      </c>
      <c r="P4" s="1">
        <v>74.419</v>
      </c>
      <c r="Q4" s="1">
        <v>10.3965</v>
      </c>
      <c r="R4" s="1">
        <v>79.154</v>
      </c>
      <c r="S4" s="1">
        <v>6.923</v>
      </c>
      <c r="T4" s="1">
        <v>38.345</v>
      </c>
      <c r="U4" s="1">
        <v>10.4315</v>
      </c>
      <c r="V4" s="1">
        <v>85.12</v>
      </c>
      <c r="W4" s="1">
        <v>9.175</v>
      </c>
      <c r="X4" s="1">
        <v>59.943</v>
      </c>
      <c r="Y4" s="1">
        <v>1.6</v>
      </c>
    </row>
    <row r="5" s="1" customFormat="1" spans="1:25">
      <c r="A5" s="1" t="s">
        <v>28</v>
      </c>
      <c r="B5" s="1">
        <v>11408498</v>
      </c>
      <c r="C5" s="1">
        <v>12.851</v>
      </c>
      <c r="D5" s="1">
        <v>15.529</v>
      </c>
      <c r="E5" s="1">
        <v>14.14</v>
      </c>
      <c r="F5" s="1">
        <v>14.06</v>
      </c>
      <c r="G5" s="1">
        <v>21.15</v>
      </c>
      <c r="H5" s="1">
        <v>13.2</v>
      </c>
      <c r="I5" s="1">
        <v>171.261</v>
      </c>
      <c r="J5" s="1">
        <v>14.534</v>
      </c>
      <c r="K5" s="1">
        <v>10.363</v>
      </c>
      <c r="L5" s="1">
        <v>10.906</v>
      </c>
      <c r="M5" s="1">
        <v>11.609</v>
      </c>
      <c r="N5" s="1">
        <v>103.968</v>
      </c>
      <c r="O5" s="1">
        <v>8.4895</v>
      </c>
      <c r="P5" s="1">
        <v>59.15</v>
      </c>
      <c r="Q5" s="1">
        <v>7.295</v>
      </c>
      <c r="R5" s="1">
        <v>38.526</v>
      </c>
      <c r="S5" s="1">
        <v>7.7135</v>
      </c>
      <c r="T5" s="1">
        <v>45.081</v>
      </c>
      <c r="U5" s="1">
        <v>8.476</v>
      </c>
      <c r="V5" s="1">
        <v>55.135</v>
      </c>
      <c r="W5" s="1">
        <v>8.0475</v>
      </c>
      <c r="X5" s="1">
        <v>49.607</v>
      </c>
      <c r="Y5" s="1">
        <v>2.3</v>
      </c>
    </row>
    <row r="6" s="1" customFormat="1" spans="1:25">
      <c r="A6" s="1" t="s">
        <v>29</v>
      </c>
      <c r="B6" s="1">
        <v>11394254</v>
      </c>
      <c r="C6" s="1">
        <v>13.544</v>
      </c>
      <c r="D6" s="1">
        <v>15.585</v>
      </c>
      <c r="E6" s="1">
        <v>13.894</v>
      </c>
      <c r="F6" s="1">
        <v>15.03</v>
      </c>
      <c r="G6" s="1">
        <v>18.3</v>
      </c>
      <c r="H6" s="1">
        <v>16.04</v>
      </c>
      <c r="I6" s="1">
        <v>179.615</v>
      </c>
      <c r="J6" s="1">
        <v>15.632</v>
      </c>
      <c r="K6" s="1">
        <v>11.879</v>
      </c>
      <c r="L6" s="1">
        <v>11.1</v>
      </c>
      <c r="M6" s="1">
        <v>11.365</v>
      </c>
      <c r="N6" s="1">
        <v>106.964</v>
      </c>
      <c r="O6" s="1">
        <v>6.298</v>
      </c>
      <c r="P6" s="1">
        <v>31.678</v>
      </c>
      <c r="Q6" s="1">
        <v>4.9165</v>
      </c>
      <c r="R6" s="1">
        <v>20.29</v>
      </c>
      <c r="S6" s="1">
        <v>5.3655</v>
      </c>
      <c r="T6" s="1">
        <v>22.471</v>
      </c>
      <c r="U6" s="1">
        <v>5.0575</v>
      </c>
      <c r="V6" s="1">
        <v>23.188</v>
      </c>
      <c r="W6" s="1">
        <v>5.555</v>
      </c>
      <c r="X6" s="1">
        <v>22.715</v>
      </c>
      <c r="Y6" s="1">
        <v>1.5</v>
      </c>
    </row>
    <row r="7" s="1" customFormat="1" spans="1:25">
      <c r="A7" s="1" t="s">
        <v>30</v>
      </c>
      <c r="B7" s="1">
        <v>11379150</v>
      </c>
      <c r="C7" s="1">
        <v>14.807</v>
      </c>
      <c r="D7" s="1">
        <v>14.079</v>
      </c>
      <c r="E7" s="1">
        <v>14.253</v>
      </c>
      <c r="F7" s="1">
        <v>14.65</v>
      </c>
      <c r="G7" s="1">
        <v>21.55</v>
      </c>
      <c r="H7" s="1">
        <v>12.85</v>
      </c>
      <c r="I7" s="1">
        <v>177.99</v>
      </c>
      <c r="J7" s="1">
        <v>14.243</v>
      </c>
      <c r="K7" s="1">
        <v>9.348</v>
      </c>
      <c r="L7" s="1">
        <v>10.739</v>
      </c>
      <c r="M7" s="1">
        <v>13.069</v>
      </c>
      <c r="N7" s="1">
        <v>130.644</v>
      </c>
      <c r="O7" s="1">
        <v>10.6135</v>
      </c>
      <c r="P7" s="1">
        <v>93.06</v>
      </c>
      <c r="Q7" s="1">
        <v>10.161</v>
      </c>
      <c r="R7" s="1">
        <v>83.448</v>
      </c>
      <c r="S7" s="1">
        <v>8.132</v>
      </c>
      <c r="T7" s="1">
        <v>60.321</v>
      </c>
      <c r="U7" s="1">
        <v>10.2425</v>
      </c>
      <c r="V7" s="1">
        <v>72.613</v>
      </c>
      <c r="W7" s="1">
        <v>10.2495</v>
      </c>
      <c r="X7" s="1">
        <v>82.881</v>
      </c>
      <c r="Y7" s="1">
        <v>3.4</v>
      </c>
    </row>
    <row r="8" s="1" customFormat="1" spans="1:25">
      <c r="A8" s="1" t="s">
        <v>31</v>
      </c>
      <c r="B8" s="1">
        <v>11355615</v>
      </c>
      <c r="C8" s="1">
        <v>14.024</v>
      </c>
      <c r="D8" s="1">
        <v>13.146</v>
      </c>
      <c r="E8" s="1">
        <v>14.512</v>
      </c>
      <c r="F8" s="1">
        <v>15.42</v>
      </c>
      <c r="G8" s="1">
        <v>19.84</v>
      </c>
      <c r="H8" s="1">
        <v>13.65</v>
      </c>
      <c r="I8" s="1">
        <v>164.841</v>
      </c>
      <c r="J8" s="1">
        <v>14.557</v>
      </c>
      <c r="K8" s="1">
        <v>7.868</v>
      </c>
      <c r="L8" s="1">
        <v>12.424</v>
      </c>
      <c r="M8" s="1">
        <v>12.578</v>
      </c>
      <c r="N8" s="1">
        <v>127.845</v>
      </c>
      <c r="O8" s="1">
        <v>9.733</v>
      </c>
      <c r="P8" s="1">
        <v>75.148</v>
      </c>
      <c r="Q8" s="1">
        <v>5.51665</v>
      </c>
      <c r="R8" s="1">
        <v>34.732</v>
      </c>
      <c r="S8" s="1">
        <v>7.131</v>
      </c>
      <c r="T8" s="1" t="s">
        <v>32</v>
      </c>
      <c r="U8" s="1">
        <v>6.791</v>
      </c>
      <c r="V8" s="1">
        <v>36.963</v>
      </c>
      <c r="W8" s="1">
        <v>7.321</v>
      </c>
      <c r="X8" s="1">
        <v>43.682</v>
      </c>
      <c r="Y8" s="1">
        <v>2.5</v>
      </c>
    </row>
    <row r="9" s="1" customFormat="1" spans="1:25">
      <c r="A9" s="1" t="s">
        <v>33</v>
      </c>
      <c r="B9" s="1">
        <v>11356710</v>
      </c>
      <c r="C9" s="1">
        <v>13.414</v>
      </c>
      <c r="D9" s="1">
        <v>14.742</v>
      </c>
      <c r="E9" s="1">
        <v>12.981</v>
      </c>
      <c r="F9" s="1">
        <v>16.83</v>
      </c>
      <c r="G9" s="1">
        <v>17.84</v>
      </c>
      <c r="H9" s="1">
        <v>12.8</v>
      </c>
      <c r="I9" s="1">
        <v>159.255</v>
      </c>
      <c r="J9" s="1">
        <v>13.662</v>
      </c>
      <c r="K9" s="1">
        <v>9.6</v>
      </c>
      <c r="L9" s="1">
        <v>10.687</v>
      </c>
      <c r="M9" s="1">
        <v>10.275</v>
      </c>
      <c r="N9" s="1">
        <v>92.134</v>
      </c>
      <c r="O9" s="1">
        <v>10.798</v>
      </c>
      <c r="P9" s="1">
        <v>98.55</v>
      </c>
      <c r="Q9" s="1">
        <v>8.47</v>
      </c>
      <c r="R9" s="1">
        <v>56</v>
      </c>
      <c r="S9" s="1">
        <v>9.2625</v>
      </c>
      <c r="T9" s="1">
        <v>64.165</v>
      </c>
      <c r="U9" s="1">
        <v>8.01</v>
      </c>
      <c r="V9" s="1">
        <v>47.571</v>
      </c>
      <c r="W9" s="1">
        <v>7.8245</v>
      </c>
      <c r="X9" s="1">
        <v>49.079</v>
      </c>
      <c r="Y9" s="1">
        <v>2.7</v>
      </c>
    </row>
    <row r="10" s="1" customFormat="1" spans="1:25">
      <c r="A10" s="1" t="s">
        <v>34</v>
      </c>
      <c r="B10" s="1">
        <v>11376142</v>
      </c>
      <c r="C10" s="1">
        <v>15.746</v>
      </c>
      <c r="D10" s="1">
        <v>15.972</v>
      </c>
      <c r="E10" s="1">
        <v>15.051</v>
      </c>
      <c r="F10" s="1">
        <v>19.28</v>
      </c>
      <c r="G10" s="1">
        <v>17.09</v>
      </c>
      <c r="H10" s="1">
        <v>14.63</v>
      </c>
      <c r="I10" s="1">
        <v>202.759</v>
      </c>
      <c r="J10" s="1">
        <v>15.478</v>
      </c>
      <c r="K10" s="1">
        <v>13.14</v>
      </c>
      <c r="L10" s="1">
        <v>13.178</v>
      </c>
      <c r="M10" s="1">
        <v>13.1435</v>
      </c>
      <c r="N10" s="1">
        <v>141.359</v>
      </c>
      <c r="O10" s="1">
        <v>9.9337</v>
      </c>
      <c r="P10" s="1">
        <v>80.13</v>
      </c>
      <c r="Q10" s="1">
        <v>7.828</v>
      </c>
      <c r="R10" s="1">
        <v>47.617</v>
      </c>
      <c r="S10" s="1">
        <v>9.173</v>
      </c>
      <c r="T10" s="1">
        <v>65.871</v>
      </c>
      <c r="U10" s="1">
        <v>9.24</v>
      </c>
      <c r="V10" s="1">
        <v>71.087</v>
      </c>
      <c r="W10" s="1">
        <v>10.1175</v>
      </c>
      <c r="X10" s="1">
        <v>83.266</v>
      </c>
      <c r="Y10" s="1">
        <v>3</v>
      </c>
    </row>
    <row r="11" s="1" customFormat="1" spans="1:25">
      <c r="A11" s="1" t="s">
        <v>35</v>
      </c>
      <c r="B11" s="1">
        <v>11368305</v>
      </c>
      <c r="C11" s="1">
        <v>13.723</v>
      </c>
      <c r="D11" s="1">
        <v>13.133</v>
      </c>
      <c r="E11" s="1">
        <v>12.708</v>
      </c>
      <c r="F11" s="1">
        <v>18.68</v>
      </c>
      <c r="G11" s="1">
        <v>14.02</v>
      </c>
      <c r="H11" s="1">
        <v>11.67</v>
      </c>
      <c r="I11" s="1">
        <v>148.793</v>
      </c>
      <c r="J11" s="1">
        <v>13.781</v>
      </c>
      <c r="K11" s="1">
        <v>11.777</v>
      </c>
      <c r="L11" s="1">
        <v>11.421</v>
      </c>
      <c r="M11" s="1">
        <v>12.909</v>
      </c>
      <c r="N11" s="1">
        <v>126.123</v>
      </c>
      <c r="O11" s="1">
        <v>10.424</v>
      </c>
      <c r="P11" s="1">
        <v>90.258</v>
      </c>
      <c r="Q11" s="1">
        <v>9.201</v>
      </c>
      <c r="R11" s="1">
        <v>63.59</v>
      </c>
      <c r="S11" s="1">
        <v>6.597</v>
      </c>
      <c r="T11" s="1">
        <v>36.349</v>
      </c>
      <c r="U11" s="1">
        <v>8.1535</v>
      </c>
      <c r="V11" s="1">
        <v>52.762</v>
      </c>
      <c r="W11" s="1">
        <v>7.7705</v>
      </c>
      <c r="X11" s="1">
        <v>49.18</v>
      </c>
      <c r="Y11" s="1">
        <v>2.6</v>
      </c>
    </row>
    <row r="12" s="1" customFormat="1" spans="1:25">
      <c r="A12" s="1" t="s">
        <v>36</v>
      </c>
      <c r="B12" s="1">
        <v>11481986</v>
      </c>
      <c r="C12" s="1">
        <v>17.893</v>
      </c>
      <c r="D12" s="1">
        <v>19.33</v>
      </c>
      <c r="E12" s="1">
        <v>17.43</v>
      </c>
      <c r="F12" s="1">
        <v>21.93</v>
      </c>
      <c r="G12" s="1">
        <v>18.88</v>
      </c>
      <c r="H12" s="1">
        <v>21.13</v>
      </c>
      <c r="I12" s="1">
        <v>283.563</v>
      </c>
      <c r="J12" s="1">
        <v>18.25</v>
      </c>
      <c r="K12" s="1">
        <v>11.203</v>
      </c>
      <c r="L12" s="1">
        <v>14.847</v>
      </c>
      <c r="M12" s="1">
        <v>15.263</v>
      </c>
      <c r="N12" s="1">
        <v>178.316</v>
      </c>
      <c r="O12" s="1">
        <v>7.439</v>
      </c>
      <c r="P12" s="1">
        <v>46.247</v>
      </c>
      <c r="Q12" s="1">
        <v>7.3805</v>
      </c>
      <c r="R12" s="1">
        <v>45.642</v>
      </c>
      <c r="S12" s="1">
        <v>7.7945</v>
      </c>
      <c r="T12" s="1">
        <v>46.75</v>
      </c>
      <c r="U12" s="1">
        <v>8.396</v>
      </c>
      <c r="V12" s="1">
        <v>50.636</v>
      </c>
      <c r="W12" s="1">
        <v>9.2795</v>
      </c>
      <c r="X12" s="1">
        <v>65.071</v>
      </c>
      <c r="Y12" s="1">
        <v>2.14</v>
      </c>
    </row>
    <row r="13" s="1" customFormat="1" spans="1:25">
      <c r="A13" s="1" t="s">
        <v>37</v>
      </c>
      <c r="B13" s="1">
        <v>11514291</v>
      </c>
      <c r="C13" s="1">
        <v>14.505</v>
      </c>
      <c r="D13" s="1">
        <v>12.393</v>
      </c>
      <c r="E13" s="1">
        <v>14.023</v>
      </c>
      <c r="F13" s="1">
        <v>16.28</v>
      </c>
      <c r="G13" s="1">
        <v>18.17</v>
      </c>
      <c r="H13" s="1">
        <v>12.43</v>
      </c>
      <c r="I13" s="1">
        <v>138.417</v>
      </c>
      <c r="J13" s="1">
        <v>12.73</v>
      </c>
      <c r="K13" s="1">
        <v>9.239</v>
      </c>
      <c r="L13" s="1">
        <v>11.558</v>
      </c>
      <c r="M13" s="1">
        <v>12.633</v>
      </c>
      <c r="N13" s="1">
        <v>118.99</v>
      </c>
      <c r="O13" s="1">
        <v>8.717</v>
      </c>
      <c r="P13" s="1">
        <v>66.159</v>
      </c>
      <c r="Q13" s="1">
        <v>8.452</v>
      </c>
      <c r="R13" s="1">
        <v>65.125</v>
      </c>
      <c r="S13" s="1">
        <v>7.6185</v>
      </c>
      <c r="T13" s="1">
        <v>56.104</v>
      </c>
      <c r="U13" s="1">
        <v>8.8285</v>
      </c>
      <c r="V13" s="1">
        <v>66.516</v>
      </c>
      <c r="W13" s="1">
        <v>8.621</v>
      </c>
      <c r="X13" s="1">
        <v>66.117</v>
      </c>
      <c r="Y13" s="1">
        <v>2.6</v>
      </c>
    </row>
    <row r="14" s="1" customFormat="1" spans="1:25">
      <c r="A14" s="1" t="s">
        <v>38</v>
      </c>
      <c r="B14" s="1">
        <v>11480875</v>
      </c>
      <c r="C14" s="1">
        <v>17.321</v>
      </c>
      <c r="D14" s="1">
        <v>19.592</v>
      </c>
      <c r="E14" s="1">
        <v>17.316</v>
      </c>
      <c r="F14" s="1">
        <v>19.18</v>
      </c>
      <c r="G14" s="1">
        <v>24.38</v>
      </c>
      <c r="H14" s="1">
        <v>18.98</v>
      </c>
      <c r="I14" s="1">
        <v>286.236</v>
      </c>
      <c r="J14" s="1">
        <v>12.999</v>
      </c>
      <c r="K14" s="1">
        <v>18.911</v>
      </c>
      <c r="L14" s="1">
        <v>15.502</v>
      </c>
      <c r="M14" s="1">
        <v>14.89</v>
      </c>
      <c r="N14" s="1">
        <v>197.835</v>
      </c>
      <c r="O14" s="1">
        <v>19.902</v>
      </c>
      <c r="P14" s="1">
        <v>317.341</v>
      </c>
      <c r="Q14" s="1">
        <v>15.832</v>
      </c>
      <c r="R14" s="1">
        <v>178.531</v>
      </c>
      <c r="S14" s="1">
        <v>11.335</v>
      </c>
      <c r="T14" s="1">
        <v>107.052</v>
      </c>
      <c r="U14" s="1">
        <v>12.6595</v>
      </c>
      <c r="V14" s="1">
        <v>129.157</v>
      </c>
      <c r="W14" s="1">
        <v>10.127</v>
      </c>
      <c r="X14" s="1">
        <v>82.204</v>
      </c>
      <c r="Y14" s="1">
        <v>3.1</v>
      </c>
    </row>
    <row r="15" s="1" customFormat="1" spans="1:25">
      <c r="A15" s="1" t="s">
        <v>39</v>
      </c>
      <c r="B15" s="1">
        <v>11454067</v>
      </c>
      <c r="C15" s="1">
        <v>13.168</v>
      </c>
      <c r="D15" s="1">
        <v>13.501</v>
      </c>
      <c r="E15" s="1">
        <v>12.688</v>
      </c>
      <c r="F15" s="1">
        <v>16.16</v>
      </c>
      <c r="G15" s="1">
        <v>14.11</v>
      </c>
      <c r="H15" s="1">
        <v>14.25</v>
      </c>
      <c r="I15" s="1">
        <v>142.394</v>
      </c>
      <c r="J15" s="1">
        <v>13.513</v>
      </c>
      <c r="K15" s="1">
        <v>11.848</v>
      </c>
      <c r="L15" s="1">
        <v>10.487</v>
      </c>
      <c r="M15" s="1">
        <v>11.583</v>
      </c>
      <c r="N15" s="1">
        <v>99.808</v>
      </c>
      <c r="O15" s="1">
        <v>18.1975</v>
      </c>
      <c r="P15" s="1">
        <v>245.625</v>
      </c>
      <c r="Q15" s="1">
        <v>10.4675</v>
      </c>
      <c r="R15" s="1">
        <v>91.615</v>
      </c>
      <c r="S15" s="1">
        <v>10.9785</v>
      </c>
      <c r="T15" s="1">
        <v>98.279</v>
      </c>
      <c r="U15" s="1">
        <v>12.199</v>
      </c>
      <c r="V15" s="1">
        <v>125.693</v>
      </c>
      <c r="W15" s="1">
        <v>11.1725</v>
      </c>
      <c r="X15" s="1">
        <v>97.89</v>
      </c>
      <c r="Y15" s="1">
        <v>3.1</v>
      </c>
    </row>
    <row r="16" s="1" customFormat="1" spans="1:25">
      <c r="A16" s="1" t="s">
        <v>40</v>
      </c>
      <c r="B16" s="1">
        <v>11397732</v>
      </c>
      <c r="C16" s="1">
        <v>13.342</v>
      </c>
      <c r="D16" s="1">
        <v>14.994</v>
      </c>
      <c r="E16" s="1">
        <v>13.454</v>
      </c>
      <c r="F16" s="1">
        <v>15.57</v>
      </c>
      <c r="G16" s="1">
        <v>18.53</v>
      </c>
      <c r="H16" s="1">
        <v>14.7</v>
      </c>
      <c r="I16" s="1">
        <v>167.087</v>
      </c>
      <c r="J16" s="1">
        <v>15.63</v>
      </c>
      <c r="K16" s="1">
        <v>10.194</v>
      </c>
      <c r="L16" s="1">
        <v>10.812</v>
      </c>
      <c r="M16" s="1">
        <v>11.408</v>
      </c>
      <c r="N16" s="1">
        <v>111.318</v>
      </c>
      <c r="O16" s="1">
        <v>9.227</v>
      </c>
      <c r="P16" s="1">
        <v>70.118</v>
      </c>
      <c r="Q16" s="1">
        <v>7.145</v>
      </c>
      <c r="R16" s="1">
        <v>42.458</v>
      </c>
      <c r="S16" s="1">
        <v>7.7095</v>
      </c>
      <c r="T16" s="1">
        <v>49.872</v>
      </c>
      <c r="U16" s="1">
        <v>9.5085</v>
      </c>
      <c r="V16" s="1">
        <v>67.455</v>
      </c>
      <c r="W16" s="1">
        <v>9.308</v>
      </c>
      <c r="X16" s="1">
        <v>71.497</v>
      </c>
      <c r="Y16" s="1">
        <v>0.7</v>
      </c>
    </row>
    <row r="17" s="1" customFormat="1" spans="1:25">
      <c r="A17" s="1" t="s">
        <v>41</v>
      </c>
      <c r="B17" s="1">
        <v>11297188</v>
      </c>
      <c r="C17" s="1">
        <v>15.645</v>
      </c>
      <c r="D17" s="1">
        <v>15.806</v>
      </c>
      <c r="E17" s="1">
        <v>15.171</v>
      </c>
      <c r="F17" s="1">
        <v>19.91</v>
      </c>
      <c r="G17" s="1">
        <v>16.03</v>
      </c>
      <c r="H17" s="1">
        <v>17.65</v>
      </c>
      <c r="I17" s="1">
        <v>205.009</v>
      </c>
      <c r="J17" s="1">
        <v>15.739</v>
      </c>
      <c r="K17" s="1">
        <v>10.069</v>
      </c>
      <c r="L17" s="1">
        <v>13.733</v>
      </c>
      <c r="M17" s="1">
        <v>14.033</v>
      </c>
      <c r="N17" s="1">
        <v>154.531</v>
      </c>
      <c r="O17" s="1">
        <v>10.205</v>
      </c>
      <c r="P17" s="1">
        <v>83.235</v>
      </c>
      <c r="Q17" s="1">
        <v>9.129</v>
      </c>
      <c r="R17" s="1">
        <v>68.549</v>
      </c>
      <c r="S17" s="1">
        <v>5.443</v>
      </c>
      <c r="T17" s="1">
        <v>23.817</v>
      </c>
      <c r="U17" s="1">
        <v>9.141</v>
      </c>
      <c r="V17" s="1">
        <v>69.811</v>
      </c>
      <c r="W17" s="1">
        <v>6.371</v>
      </c>
      <c r="X17" s="1">
        <v>34.975</v>
      </c>
      <c r="Y17" s="1">
        <v>2.1</v>
      </c>
    </row>
    <row r="18" s="1" customFormat="1" spans="1:25">
      <c r="A18" s="1" t="s">
        <v>42</v>
      </c>
      <c r="B18" s="1">
        <v>11497815</v>
      </c>
      <c r="C18" s="1">
        <v>15.029</v>
      </c>
      <c r="D18" s="1">
        <v>15.054</v>
      </c>
      <c r="E18" s="1">
        <v>14.226</v>
      </c>
      <c r="F18" s="1">
        <v>15.37</v>
      </c>
      <c r="G18" s="1">
        <v>17.24</v>
      </c>
      <c r="H18" s="1">
        <v>16.92</v>
      </c>
      <c r="I18" s="1">
        <v>187.286</v>
      </c>
      <c r="J18" s="1">
        <v>14.981</v>
      </c>
      <c r="K18" s="1">
        <v>11.565</v>
      </c>
      <c r="L18" s="1">
        <v>11.929</v>
      </c>
      <c r="M18" s="1">
        <v>12.985</v>
      </c>
      <c r="N18" s="1">
        <v>125.755</v>
      </c>
      <c r="O18" s="1">
        <v>7.9855</v>
      </c>
      <c r="P18" s="1">
        <v>51.011</v>
      </c>
      <c r="Q18" s="1">
        <v>8.211</v>
      </c>
      <c r="R18" s="1">
        <v>58.572</v>
      </c>
      <c r="S18" s="1">
        <v>8.392</v>
      </c>
      <c r="T18" s="1">
        <v>64.4</v>
      </c>
      <c r="U18" s="1">
        <v>10.0345</v>
      </c>
      <c r="V18" s="1">
        <v>80.162</v>
      </c>
      <c r="W18" s="1">
        <v>8.454</v>
      </c>
      <c r="X18" s="1">
        <v>59.182</v>
      </c>
      <c r="Y18" s="1">
        <v>2.7</v>
      </c>
    </row>
    <row r="19" s="1" customFormat="1" spans="1:25">
      <c r="A19" s="1" t="s">
        <v>43</v>
      </c>
      <c r="B19" s="1">
        <v>11356236</v>
      </c>
      <c r="C19" s="1">
        <v>10.811</v>
      </c>
      <c r="D19" s="1">
        <v>11.243</v>
      </c>
      <c r="E19" s="1">
        <v>12.039</v>
      </c>
      <c r="F19" s="1">
        <v>14.05</v>
      </c>
      <c r="G19" s="1">
        <v>10.54</v>
      </c>
      <c r="H19" s="1">
        <v>15.44</v>
      </c>
      <c r="I19" s="1">
        <v>111.626</v>
      </c>
      <c r="J19" s="1">
        <v>11.984</v>
      </c>
      <c r="K19" s="1">
        <v>9.171</v>
      </c>
      <c r="L19" s="1">
        <v>11.961</v>
      </c>
      <c r="M19" s="1">
        <v>11.6</v>
      </c>
      <c r="N19" s="1">
        <v>105.453</v>
      </c>
      <c r="O19" s="1">
        <v>9.181</v>
      </c>
      <c r="P19" s="1">
        <v>37.868</v>
      </c>
      <c r="Q19" s="1">
        <v>3.135</v>
      </c>
      <c r="R19" s="1">
        <v>22.815</v>
      </c>
      <c r="S19" s="1">
        <v>3.7765</v>
      </c>
      <c r="T19" s="1">
        <v>11.35</v>
      </c>
      <c r="U19" s="1">
        <v>3.848</v>
      </c>
      <c r="V19" s="1">
        <v>17.636</v>
      </c>
      <c r="W19" s="1">
        <v>3.0495</v>
      </c>
      <c r="X19" s="1">
        <v>8.277</v>
      </c>
      <c r="Y19" s="1">
        <v>0.57</v>
      </c>
    </row>
    <row r="20" s="1" customFormat="1" spans="1:25">
      <c r="A20" s="1" t="s">
        <v>44</v>
      </c>
      <c r="B20" s="1">
        <v>11391014</v>
      </c>
      <c r="C20" s="1">
        <v>13.389</v>
      </c>
      <c r="D20" s="1">
        <v>15.158</v>
      </c>
      <c r="E20" s="1">
        <v>13.087</v>
      </c>
      <c r="F20" s="1">
        <v>15.24</v>
      </c>
      <c r="G20" s="1">
        <v>21.37</v>
      </c>
      <c r="H20" s="1">
        <v>15.36</v>
      </c>
      <c r="I20" s="1">
        <v>173.598</v>
      </c>
      <c r="J20" s="1">
        <v>13.995</v>
      </c>
      <c r="K20" s="1">
        <v>10.901</v>
      </c>
      <c r="L20" s="1">
        <v>11.135</v>
      </c>
      <c r="M20" s="1">
        <v>10.8695</v>
      </c>
      <c r="N20" s="1">
        <v>95.055</v>
      </c>
      <c r="O20" s="1">
        <v>8.5595</v>
      </c>
      <c r="P20" s="1">
        <v>53.427</v>
      </c>
      <c r="Q20" s="1">
        <v>8.0305</v>
      </c>
      <c r="R20" s="1">
        <v>45.879</v>
      </c>
      <c r="S20" s="1">
        <v>6.273</v>
      </c>
      <c r="T20" s="1">
        <v>30.708</v>
      </c>
      <c r="U20" s="1">
        <v>11.4485</v>
      </c>
      <c r="V20" s="1">
        <v>100.988</v>
      </c>
      <c r="W20" s="1">
        <v>9.5665</v>
      </c>
      <c r="X20" s="1">
        <v>70.595</v>
      </c>
      <c r="Y20" s="1">
        <v>2.6</v>
      </c>
    </row>
    <row r="21" s="1" customFormat="1" spans="1:25">
      <c r="A21" s="1" t="s">
        <v>45</v>
      </c>
      <c r="B21" s="1">
        <v>11451842</v>
      </c>
      <c r="C21" s="1">
        <v>15.729</v>
      </c>
      <c r="D21" s="1">
        <v>16.81</v>
      </c>
      <c r="E21" s="1">
        <v>15.321</v>
      </c>
      <c r="F21" s="1">
        <v>17.06</v>
      </c>
      <c r="G21" s="1">
        <v>20.85</v>
      </c>
      <c r="H21" s="1">
        <v>14.2</v>
      </c>
      <c r="I21" s="1">
        <v>207.135</v>
      </c>
      <c r="J21" s="1">
        <v>17.006</v>
      </c>
      <c r="K21" s="1">
        <v>12.473</v>
      </c>
      <c r="L21" s="1">
        <v>14.375</v>
      </c>
      <c r="M21" s="1">
        <v>13.5255</v>
      </c>
      <c r="N21" s="1">
        <v>139.558</v>
      </c>
      <c r="O21" s="1">
        <v>9.332</v>
      </c>
      <c r="P21" s="1">
        <v>64.661</v>
      </c>
      <c r="Q21" s="1">
        <v>4.699</v>
      </c>
      <c r="R21" s="1">
        <v>17.48</v>
      </c>
      <c r="S21" s="1">
        <v>7.209</v>
      </c>
      <c r="T21" s="1">
        <v>40.92</v>
      </c>
      <c r="U21" s="1">
        <v>5.9775</v>
      </c>
      <c r="V21" s="1">
        <v>27.842</v>
      </c>
      <c r="W21" s="1">
        <v>6.3625</v>
      </c>
      <c r="X21" s="1">
        <v>35.245</v>
      </c>
      <c r="Y21" s="1">
        <v>1.5</v>
      </c>
    </row>
    <row r="22" s="1" customFormat="1" spans="1:25">
      <c r="A22" s="1" t="s">
        <v>46</v>
      </c>
      <c r="B22" s="1">
        <v>11384731</v>
      </c>
      <c r="C22" s="1">
        <v>13.446</v>
      </c>
      <c r="D22" s="1">
        <v>13.529</v>
      </c>
      <c r="E22" s="1">
        <v>13.755</v>
      </c>
      <c r="F22" s="1">
        <v>15.95</v>
      </c>
      <c r="G22" s="1">
        <v>14.72</v>
      </c>
      <c r="H22" s="1">
        <v>14.79</v>
      </c>
      <c r="I22" s="1">
        <v>154.501</v>
      </c>
      <c r="J22" s="1">
        <v>13.224</v>
      </c>
      <c r="K22" s="1">
        <v>10.135</v>
      </c>
      <c r="L22" s="1">
        <v>10.501</v>
      </c>
      <c r="M22" s="1">
        <v>10.9295</v>
      </c>
      <c r="N22" s="1">
        <v>93.617</v>
      </c>
      <c r="O22" s="1">
        <v>12.3725</v>
      </c>
      <c r="P22" s="1">
        <v>123.867</v>
      </c>
      <c r="Q22" s="1">
        <v>9.292</v>
      </c>
      <c r="R22" s="1">
        <v>70.368</v>
      </c>
      <c r="S22" s="1">
        <v>5.994</v>
      </c>
      <c r="T22" s="1">
        <v>27.041</v>
      </c>
      <c r="U22" s="1">
        <v>8.9385</v>
      </c>
      <c r="V22" s="1">
        <v>62.394</v>
      </c>
      <c r="W22" s="1">
        <v>5.3355</v>
      </c>
      <c r="X22" s="1">
        <v>23.219</v>
      </c>
      <c r="Y22" s="1">
        <v>2.5</v>
      </c>
    </row>
    <row r="23" s="1" customFormat="1" spans="1:25">
      <c r="A23" s="1" t="s">
        <v>47</v>
      </c>
      <c r="B23" s="1">
        <v>11434717</v>
      </c>
      <c r="C23" s="1">
        <v>17.466</v>
      </c>
      <c r="D23" s="1">
        <v>15.844</v>
      </c>
      <c r="E23" s="1">
        <v>17.587</v>
      </c>
      <c r="F23" s="1">
        <v>20.56</v>
      </c>
      <c r="G23" s="1">
        <v>23.31</v>
      </c>
      <c r="H23" s="1">
        <v>15.08</v>
      </c>
      <c r="I23" s="1">
        <v>246.912</v>
      </c>
      <c r="J23" s="1">
        <v>17.618</v>
      </c>
      <c r="K23" s="1">
        <v>13.598</v>
      </c>
      <c r="L23" s="1">
        <v>12.853</v>
      </c>
      <c r="M23" s="1">
        <v>15.2565</v>
      </c>
      <c r="N23" s="1">
        <v>182.605</v>
      </c>
      <c r="O23" s="1">
        <v>8.547</v>
      </c>
      <c r="P23" s="1">
        <v>52.29</v>
      </c>
      <c r="Q23" s="1">
        <v>12.4725</v>
      </c>
      <c r="R23" s="1">
        <v>119.303</v>
      </c>
      <c r="S23" s="1">
        <v>7.1595</v>
      </c>
      <c r="T23" s="1">
        <v>40.119</v>
      </c>
      <c r="U23" s="1">
        <v>13.384</v>
      </c>
      <c r="V23" s="1">
        <v>127.14</v>
      </c>
      <c r="W23" s="1">
        <v>7.833</v>
      </c>
      <c r="X23" s="1">
        <v>52.936</v>
      </c>
      <c r="Y23" s="1">
        <v>3</v>
      </c>
    </row>
    <row r="24" s="1" customFormat="1" spans="1:25">
      <c r="A24" s="1" t="s">
        <v>48</v>
      </c>
      <c r="B24" s="1">
        <v>11373243</v>
      </c>
      <c r="C24" s="1">
        <v>15.511</v>
      </c>
      <c r="D24" s="1">
        <v>17.733</v>
      </c>
      <c r="E24" s="1">
        <v>15.915</v>
      </c>
      <c r="F24" s="1">
        <v>17.82</v>
      </c>
      <c r="G24" s="1">
        <v>22.36</v>
      </c>
      <c r="H24" s="1">
        <v>13.12</v>
      </c>
      <c r="I24" s="1">
        <v>236.633</v>
      </c>
      <c r="J24" s="1">
        <v>16.416</v>
      </c>
      <c r="K24" s="1">
        <v>11.979</v>
      </c>
      <c r="L24" s="1">
        <v>15.057</v>
      </c>
      <c r="M24" s="1">
        <v>14.725</v>
      </c>
      <c r="N24" s="1">
        <v>176.868</v>
      </c>
      <c r="O24" s="1">
        <v>9.1815</v>
      </c>
      <c r="P24" s="1">
        <v>70.496</v>
      </c>
      <c r="Q24" s="1">
        <v>6.8955</v>
      </c>
      <c r="R24" s="1">
        <v>35.23</v>
      </c>
      <c r="S24" s="1">
        <v>7.084</v>
      </c>
      <c r="T24" s="1">
        <v>40.255</v>
      </c>
      <c r="U24" s="1">
        <v>6.4755</v>
      </c>
      <c r="V24" s="1">
        <v>34.663</v>
      </c>
      <c r="W24" s="1">
        <v>6.9225</v>
      </c>
      <c r="X24" s="1">
        <v>38.31</v>
      </c>
      <c r="Y24" s="1">
        <v>2</v>
      </c>
    </row>
    <row r="25" s="1" customFormat="1" spans="1:25">
      <c r="A25" s="1" t="s">
        <v>49</v>
      </c>
      <c r="B25" s="1">
        <v>11411282</v>
      </c>
      <c r="C25" s="1">
        <v>13.848</v>
      </c>
      <c r="D25" s="1">
        <v>16.302</v>
      </c>
      <c r="E25" s="1">
        <v>14.491</v>
      </c>
      <c r="F25" s="1">
        <v>13.89</v>
      </c>
      <c r="G25" s="1">
        <v>18.36</v>
      </c>
      <c r="H25" s="1">
        <v>20.74</v>
      </c>
      <c r="I25" s="1">
        <v>194.171</v>
      </c>
      <c r="J25" s="1">
        <v>15.087</v>
      </c>
      <c r="K25" s="1">
        <v>10.514</v>
      </c>
      <c r="L25" s="1">
        <v>13.023</v>
      </c>
      <c r="M25" s="1">
        <v>13.8365</v>
      </c>
      <c r="N25" s="1">
        <v>156.444</v>
      </c>
      <c r="O25" s="1">
        <v>10.793</v>
      </c>
      <c r="P25" s="1">
        <v>88.75</v>
      </c>
      <c r="Q25" s="1">
        <v>9.844</v>
      </c>
      <c r="R25" s="1">
        <v>73.893</v>
      </c>
      <c r="S25" s="1">
        <v>9.009</v>
      </c>
      <c r="T25" s="1">
        <v>64.126</v>
      </c>
      <c r="U25" s="1">
        <v>9.3835</v>
      </c>
      <c r="V25" s="1">
        <v>72.337</v>
      </c>
      <c r="W25" s="1">
        <v>9.352</v>
      </c>
      <c r="X25" s="1">
        <v>68.736</v>
      </c>
      <c r="Y25" s="1">
        <v>2.7</v>
      </c>
    </row>
    <row r="26" s="1" customFormat="1" spans="1:25">
      <c r="A26" s="1" t="s">
        <v>50</v>
      </c>
      <c r="B26" s="1">
        <v>11359889</v>
      </c>
      <c r="C26" s="1">
        <v>16.78</v>
      </c>
      <c r="D26" s="1">
        <v>17.521</v>
      </c>
      <c r="E26" s="1">
        <v>17.007</v>
      </c>
      <c r="F26" s="1">
        <v>19.7</v>
      </c>
      <c r="G26" s="1">
        <v>20.32</v>
      </c>
      <c r="H26" s="1">
        <v>20.35</v>
      </c>
      <c r="I26" s="1">
        <v>255.403</v>
      </c>
      <c r="J26" s="1">
        <v>15.366</v>
      </c>
      <c r="K26" s="1">
        <v>11.321</v>
      </c>
      <c r="L26" s="1">
        <v>12.036</v>
      </c>
      <c r="M26" s="1">
        <v>13.541</v>
      </c>
      <c r="N26" s="1">
        <v>148.597</v>
      </c>
      <c r="O26" s="1">
        <v>10.339</v>
      </c>
      <c r="P26" s="1">
        <v>88.697</v>
      </c>
      <c r="Q26" s="1">
        <v>8.765</v>
      </c>
      <c r="R26" s="1">
        <v>59.974</v>
      </c>
      <c r="S26" s="1">
        <v>6.95</v>
      </c>
      <c r="T26" s="1">
        <v>43.323</v>
      </c>
      <c r="U26" s="1">
        <v>8.1375</v>
      </c>
      <c r="V26" s="1">
        <v>51.161</v>
      </c>
      <c r="W26" s="1">
        <v>8.3865</v>
      </c>
      <c r="X26" s="1">
        <v>50.921</v>
      </c>
      <c r="Y26" s="1">
        <v>1.86</v>
      </c>
    </row>
    <row r="27" s="1" customFormat="1" spans="1:25">
      <c r="A27" s="1" t="s">
        <v>51</v>
      </c>
      <c r="B27" s="1">
        <v>11447283</v>
      </c>
      <c r="C27" s="1">
        <v>15.857</v>
      </c>
      <c r="D27" s="1">
        <v>17.105</v>
      </c>
      <c r="E27" s="1">
        <v>16.325</v>
      </c>
      <c r="F27" s="1">
        <v>16.93</v>
      </c>
      <c r="G27" s="1">
        <v>15.74</v>
      </c>
      <c r="H27" s="1">
        <v>15.18</v>
      </c>
      <c r="I27" s="1">
        <v>224.732</v>
      </c>
      <c r="J27" s="1">
        <v>17.547</v>
      </c>
      <c r="K27" s="1">
        <v>15.643</v>
      </c>
      <c r="L27" s="1">
        <v>15.257</v>
      </c>
      <c r="M27" s="1">
        <v>13.5055</v>
      </c>
      <c r="N27" s="1">
        <v>140.738</v>
      </c>
      <c r="O27" s="1">
        <v>7.671</v>
      </c>
      <c r="P27" s="1">
        <v>47.712</v>
      </c>
      <c r="Q27" s="1">
        <v>7.937</v>
      </c>
      <c r="R27" s="1">
        <v>51.463</v>
      </c>
      <c r="S27" s="1">
        <v>6.7535</v>
      </c>
      <c r="T27" s="1">
        <v>35.109</v>
      </c>
      <c r="U27" s="1">
        <v>8.231</v>
      </c>
      <c r="V27" s="1">
        <v>57.739</v>
      </c>
      <c r="W27" s="1">
        <v>7.4655</v>
      </c>
      <c r="X27" s="1">
        <v>46.48</v>
      </c>
      <c r="Y27" s="1">
        <v>1.5</v>
      </c>
    </row>
    <row r="28" s="1" customFormat="1" spans="1:25">
      <c r="A28" s="1" t="s">
        <v>52</v>
      </c>
      <c r="B28" s="1">
        <v>11399883</v>
      </c>
      <c r="C28" s="1">
        <v>12.705</v>
      </c>
      <c r="D28" s="1">
        <v>12.687</v>
      </c>
      <c r="E28" s="1">
        <v>12.454</v>
      </c>
      <c r="F28" s="1">
        <v>13.43</v>
      </c>
      <c r="G28" s="1">
        <v>16.71</v>
      </c>
      <c r="H28" s="1">
        <v>14.02</v>
      </c>
      <c r="I28" s="1">
        <v>137.668</v>
      </c>
      <c r="J28" s="1">
        <v>13.119</v>
      </c>
      <c r="K28" s="1">
        <v>10.446</v>
      </c>
      <c r="L28" s="1">
        <v>10.756</v>
      </c>
      <c r="M28" s="1">
        <v>11.2985</v>
      </c>
      <c r="N28" s="1">
        <v>100.596</v>
      </c>
      <c r="O28" s="1">
        <v>12.6865</v>
      </c>
      <c r="P28" s="1">
        <v>131.59</v>
      </c>
      <c r="Q28" s="1">
        <v>10.079</v>
      </c>
      <c r="R28" s="1">
        <v>83.384</v>
      </c>
      <c r="S28" s="1">
        <v>8.851</v>
      </c>
      <c r="T28" s="1">
        <v>68.263</v>
      </c>
      <c r="U28" s="1">
        <v>10.081</v>
      </c>
      <c r="V28" s="1">
        <v>80.668</v>
      </c>
      <c r="W28" s="1">
        <v>11.026</v>
      </c>
      <c r="X28" s="1">
        <v>89.389</v>
      </c>
      <c r="Y28" s="1">
        <v>2.4</v>
      </c>
    </row>
    <row r="29" s="1" customFormat="1" spans="1:25">
      <c r="A29" s="1" t="s">
        <v>53</v>
      </c>
      <c r="B29" s="1">
        <v>11338807</v>
      </c>
      <c r="C29" s="1">
        <v>18.199</v>
      </c>
      <c r="D29" s="1">
        <v>21.076</v>
      </c>
      <c r="E29" s="1">
        <v>18.32</v>
      </c>
      <c r="F29" s="1">
        <v>21.51</v>
      </c>
      <c r="G29" s="1">
        <v>22.82</v>
      </c>
      <c r="H29" s="1">
        <v>22.19</v>
      </c>
      <c r="I29" s="1">
        <v>310.345</v>
      </c>
      <c r="J29" s="1">
        <v>18.829</v>
      </c>
      <c r="K29" s="1">
        <v>14.816</v>
      </c>
      <c r="L29" s="1">
        <v>17.32</v>
      </c>
      <c r="M29" s="1">
        <v>16.507</v>
      </c>
      <c r="N29" s="1">
        <v>213.328</v>
      </c>
      <c r="O29" s="1">
        <v>9.5005</v>
      </c>
      <c r="P29" s="1">
        <v>74.447</v>
      </c>
      <c r="Q29" s="1">
        <v>6.483</v>
      </c>
      <c r="R29" s="1">
        <v>36.446</v>
      </c>
      <c r="S29" s="1">
        <v>7.7315</v>
      </c>
      <c r="T29" s="1">
        <v>49.013</v>
      </c>
      <c r="U29" s="1">
        <v>6.269</v>
      </c>
      <c r="V29" s="1">
        <v>33.61</v>
      </c>
      <c r="W29" s="1">
        <v>7.724</v>
      </c>
      <c r="X29" s="1">
        <v>45.921</v>
      </c>
      <c r="Y29" s="1">
        <v>1.3</v>
      </c>
    </row>
    <row r="30" s="1" customFormat="1" spans="1:25">
      <c r="A30" s="1" t="s">
        <v>54</v>
      </c>
      <c r="B30" s="1">
        <v>11469429</v>
      </c>
      <c r="C30" s="1">
        <v>15.993</v>
      </c>
      <c r="D30" s="1">
        <v>18.162</v>
      </c>
      <c r="E30" s="1">
        <v>15.065</v>
      </c>
      <c r="F30" s="1">
        <v>18.21</v>
      </c>
      <c r="G30" s="1">
        <v>22.8</v>
      </c>
      <c r="H30" s="1">
        <v>17.24</v>
      </c>
      <c r="I30" s="1">
        <v>238.846</v>
      </c>
      <c r="J30" s="1">
        <v>16.162</v>
      </c>
      <c r="K30" s="1">
        <v>13.441</v>
      </c>
      <c r="L30" s="1">
        <v>14.561</v>
      </c>
      <c r="M30" s="1">
        <v>15.5715</v>
      </c>
      <c r="N30" s="1">
        <v>191.683</v>
      </c>
      <c r="O30" s="1">
        <v>8.761</v>
      </c>
      <c r="P30" s="1">
        <v>59.149</v>
      </c>
      <c r="Q30" s="1">
        <v>7.65</v>
      </c>
      <c r="R30" s="1">
        <v>46.931</v>
      </c>
      <c r="S30" s="1">
        <v>9.2045</v>
      </c>
      <c r="T30" s="1">
        <v>78.302</v>
      </c>
      <c r="U30" s="1">
        <v>5.263</v>
      </c>
      <c r="V30" s="1">
        <v>25.202</v>
      </c>
      <c r="W30" s="1">
        <v>9.43</v>
      </c>
      <c r="X30" s="1">
        <v>70.067</v>
      </c>
      <c r="Y30" s="1">
        <v>2.1</v>
      </c>
    </row>
    <row r="31" s="1" customFormat="1" spans="1:25">
      <c r="A31" s="1" t="s">
        <v>55</v>
      </c>
      <c r="B31" s="1">
        <v>11356028</v>
      </c>
      <c r="C31" s="1">
        <v>14.484</v>
      </c>
      <c r="D31" s="1">
        <v>17.055</v>
      </c>
      <c r="E31" s="1">
        <v>14.204</v>
      </c>
      <c r="F31" s="1">
        <v>16.68</v>
      </c>
      <c r="G31" s="1">
        <v>22.7</v>
      </c>
      <c r="H31" s="1">
        <v>13.81</v>
      </c>
      <c r="I31" s="1">
        <v>206.958</v>
      </c>
      <c r="J31" s="1">
        <v>14.054</v>
      </c>
      <c r="K31" s="1">
        <v>11.643</v>
      </c>
      <c r="L31" s="1">
        <v>12.642</v>
      </c>
      <c r="M31" s="1">
        <v>12.959</v>
      </c>
      <c r="N31" s="1">
        <v>127.698</v>
      </c>
      <c r="O31" s="1">
        <v>9.1395</v>
      </c>
      <c r="P31" s="1">
        <v>67.471</v>
      </c>
      <c r="Q31" s="1">
        <v>5.3785</v>
      </c>
      <c r="R31" s="1">
        <v>24.545</v>
      </c>
      <c r="S31" s="1">
        <v>6.6285</v>
      </c>
      <c r="T31" s="1">
        <v>38.087</v>
      </c>
      <c r="U31" s="1">
        <v>4.166</v>
      </c>
      <c r="V31" s="1">
        <v>15.267</v>
      </c>
      <c r="W31" s="1">
        <v>6.635</v>
      </c>
      <c r="X31" s="1">
        <v>36.145</v>
      </c>
      <c r="Y31" s="1">
        <v>0.6</v>
      </c>
    </row>
    <row r="32" s="1" customFormat="1" spans="1:25">
      <c r="A32" s="1" t="s">
        <v>56</v>
      </c>
      <c r="B32" s="1">
        <v>11359054</v>
      </c>
      <c r="C32" s="1">
        <v>15.968</v>
      </c>
      <c r="D32" s="1">
        <v>16.424</v>
      </c>
      <c r="E32" s="1">
        <v>14.924</v>
      </c>
      <c r="F32" s="1">
        <v>18.17</v>
      </c>
      <c r="G32" s="1">
        <v>16.1</v>
      </c>
      <c r="H32" s="1">
        <v>19.3</v>
      </c>
      <c r="I32" s="1">
        <v>222.594</v>
      </c>
      <c r="J32" s="1">
        <v>15.036</v>
      </c>
      <c r="K32" s="1">
        <v>12.219</v>
      </c>
      <c r="L32" s="1">
        <v>14.292</v>
      </c>
      <c r="M32" s="1">
        <v>15.343</v>
      </c>
      <c r="N32" s="1">
        <v>183.099</v>
      </c>
      <c r="O32" s="1">
        <v>7.43</v>
      </c>
      <c r="P32" s="1">
        <v>46.115</v>
      </c>
      <c r="Q32" s="1">
        <v>11.4235</v>
      </c>
      <c r="R32" s="1">
        <v>102.013</v>
      </c>
      <c r="S32" s="1">
        <v>9.4515</v>
      </c>
      <c r="T32" s="1">
        <v>73.932</v>
      </c>
      <c r="U32" s="1">
        <v>12.156</v>
      </c>
      <c r="V32" s="1">
        <v>119.73</v>
      </c>
      <c r="W32" s="1">
        <v>9.952</v>
      </c>
      <c r="X32" s="1">
        <v>83.64</v>
      </c>
      <c r="Y32" s="1">
        <v>3.3</v>
      </c>
    </row>
    <row r="33" s="1" customFormat="1" spans="1:25">
      <c r="A33" s="1" t="s">
        <v>57</v>
      </c>
      <c r="B33" s="1">
        <v>11476890</v>
      </c>
      <c r="C33" s="1">
        <v>15.651</v>
      </c>
      <c r="D33" s="1">
        <v>15.027</v>
      </c>
      <c r="E33" s="1">
        <v>14.306</v>
      </c>
      <c r="F33" s="1">
        <v>18.92</v>
      </c>
      <c r="G33" s="1">
        <v>17.01</v>
      </c>
      <c r="H33" s="1">
        <v>16.97</v>
      </c>
      <c r="I33" s="1">
        <v>201.591</v>
      </c>
      <c r="J33" s="1">
        <v>16.069</v>
      </c>
      <c r="K33" s="1">
        <v>14.431</v>
      </c>
      <c r="L33" s="1">
        <v>13.866</v>
      </c>
      <c r="M33" s="1">
        <v>13.888</v>
      </c>
      <c r="N33" s="1">
        <v>153.63</v>
      </c>
      <c r="O33" s="1">
        <v>11.1025</v>
      </c>
      <c r="P33" s="1">
        <v>100.658</v>
      </c>
      <c r="Q33" s="1">
        <v>7.4415</v>
      </c>
      <c r="R33" s="1">
        <v>46.618</v>
      </c>
      <c r="S33" s="1">
        <v>9.7035</v>
      </c>
      <c r="T33" s="1">
        <v>74.837</v>
      </c>
      <c r="U33" s="1">
        <v>9.1665</v>
      </c>
      <c r="V33" s="1">
        <v>64.778</v>
      </c>
      <c r="W33" s="1">
        <v>7.6755</v>
      </c>
      <c r="X33" s="1">
        <v>47.34</v>
      </c>
      <c r="Y33" s="1">
        <v>1.7</v>
      </c>
    </row>
    <row r="34" s="1" customFormat="1" spans="1:25">
      <c r="A34" s="1" t="s">
        <v>58</v>
      </c>
      <c r="B34" s="1">
        <v>11376817</v>
      </c>
      <c r="C34" s="1">
        <v>17.818</v>
      </c>
      <c r="D34" s="1">
        <v>19.431</v>
      </c>
      <c r="E34" s="1">
        <v>17.44</v>
      </c>
      <c r="F34" s="1">
        <v>21.53</v>
      </c>
      <c r="G34" s="1">
        <v>21.48</v>
      </c>
      <c r="H34" s="1">
        <v>21.03</v>
      </c>
      <c r="I34" s="1">
        <v>295.606</v>
      </c>
      <c r="J34" s="1">
        <v>18.929</v>
      </c>
      <c r="K34" s="1">
        <v>15.277</v>
      </c>
      <c r="L34" s="1">
        <v>15.171</v>
      </c>
      <c r="M34" s="1">
        <v>15.0555</v>
      </c>
      <c r="N34" s="1">
        <v>179.584</v>
      </c>
      <c r="O34" s="1">
        <v>10.323</v>
      </c>
      <c r="P34" s="1">
        <v>83.737</v>
      </c>
      <c r="Q34" s="1">
        <v>7.6725</v>
      </c>
      <c r="R34" s="1">
        <v>45.783</v>
      </c>
      <c r="S34" s="1">
        <v>6.79</v>
      </c>
      <c r="T34" s="1">
        <v>39.556</v>
      </c>
      <c r="U34" s="1">
        <v>8.751</v>
      </c>
      <c r="V34" s="1">
        <v>62.834</v>
      </c>
      <c r="W34" s="1">
        <v>7.632</v>
      </c>
      <c r="X34" s="1">
        <v>49.247</v>
      </c>
      <c r="Y34" s="1">
        <v>1.9</v>
      </c>
    </row>
    <row r="35" s="1" customFormat="1" spans="1:25">
      <c r="A35" s="1" t="s">
        <v>59</v>
      </c>
      <c r="B35" s="1">
        <v>11508633</v>
      </c>
      <c r="C35" s="1">
        <v>18.283</v>
      </c>
      <c r="D35" s="1">
        <v>18.177</v>
      </c>
      <c r="E35" s="1">
        <v>16.252</v>
      </c>
      <c r="F35" s="1">
        <v>21.77</v>
      </c>
      <c r="G35" s="1">
        <v>22.09</v>
      </c>
      <c r="H35" s="1">
        <v>18.44</v>
      </c>
      <c r="I35" s="1">
        <v>274.965</v>
      </c>
      <c r="J35" s="1">
        <v>20.258</v>
      </c>
      <c r="K35" s="1">
        <v>17.138</v>
      </c>
      <c r="L35" s="1">
        <v>15.768</v>
      </c>
      <c r="M35" s="1">
        <v>15.6235</v>
      </c>
      <c r="N35" s="1">
        <v>189.493</v>
      </c>
      <c r="O35" s="1">
        <v>12.328</v>
      </c>
      <c r="P35" s="1">
        <v>120.735</v>
      </c>
      <c r="Q35" s="1">
        <v>10.897</v>
      </c>
      <c r="R35" s="1">
        <v>92.889</v>
      </c>
      <c r="S35" s="1">
        <v>8.8295</v>
      </c>
      <c r="T35" s="1">
        <v>60.766</v>
      </c>
      <c r="U35" s="1">
        <v>12.2965</v>
      </c>
      <c r="V35" s="1">
        <v>120.603</v>
      </c>
      <c r="W35" s="1">
        <v>10.867</v>
      </c>
      <c r="X35" s="1">
        <v>91.451</v>
      </c>
      <c r="Y35" s="1">
        <v>2.6</v>
      </c>
    </row>
    <row r="36" s="1" customFormat="1" spans="1:25">
      <c r="A36" s="1" t="s">
        <v>60</v>
      </c>
      <c r="B36" s="1">
        <v>11288918</v>
      </c>
      <c r="C36" s="1">
        <v>18.151</v>
      </c>
      <c r="D36" s="1">
        <v>18.597</v>
      </c>
      <c r="E36" s="1">
        <v>17.332</v>
      </c>
      <c r="F36" s="1">
        <v>19.92</v>
      </c>
      <c r="G36" s="1">
        <v>19.86</v>
      </c>
      <c r="H36" s="1">
        <v>20.4</v>
      </c>
      <c r="I36" s="1">
        <v>285.608</v>
      </c>
      <c r="J36" s="1">
        <v>19.154</v>
      </c>
      <c r="K36" s="1">
        <v>16.15</v>
      </c>
      <c r="L36" s="1">
        <v>18.299</v>
      </c>
      <c r="M36" s="1">
        <v>17.353</v>
      </c>
      <c r="N36" s="1">
        <v>239.321</v>
      </c>
      <c r="O36" s="1">
        <v>10.063</v>
      </c>
      <c r="P36" s="1">
        <v>80.916</v>
      </c>
      <c r="Q36" s="1">
        <v>9.737</v>
      </c>
      <c r="R36" s="1">
        <v>80.594</v>
      </c>
      <c r="S36" s="1">
        <v>6.968</v>
      </c>
      <c r="T36" s="1">
        <v>36.922</v>
      </c>
      <c r="U36" s="1">
        <v>9.219</v>
      </c>
      <c r="V36" s="1">
        <v>70.756</v>
      </c>
      <c r="W36" s="1">
        <v>6.763</v>
      </c>
      <c r="X36" s="1">
        <v>38.228</v>
      </c>
      <c r="Y36" s="1">
        <v>1.1</v>
      </c>
    </row>
    <row r="37" s="1" customFormat="1" spans="1:25">
      <c r="A37" s="1" t="s">
        <v>61</v>
      </c>
      <c r="B37" s="1">
        <v>11351546</v>
      </c>
      <c r="C37" s="1">
        <v>18.143</v>
      </c>
      <c r="D37" s="1">
        <v>18.075</v>
      </c>
      <c r="E37" s="1">
        <v>17.626</v>
      </c>
      <c r="F37" s="1">
        <v>18.96</v>
      </c>
      <c r="G37" s="1">
        <v>20.16</v>
      </c>
      <c r="H37" s="1">
        <v>22.42</v>
      </c>
      <c r="I37" s="1">
        <v>288.837</v>
      </c>
      <c r="J37" s="1">
        <v>18.763</v>
      </c>
      <c r="K37" s="1">
        <v>14.23</v>
      </c>
      <c r="L37" s="1">
        <v>15.559</v>
      </c>
      <c r="M37" s="1">
        <v>15.0855</v>
      </c>
      <c r="N37" s="1">
        <v>178.84</v>
      </c>
      <c r="O37" s="1">
        <v>8.68</v>
      </c>
      <c r="P37" s="1">
        <v>62.74</v>
      </c>
      <c r="Q37" s="1">
        <v>9.3165</v>
      </c>
      <c r="R37" s="1">
        <v>78.453</v>
      </c>
      <c r="S37" s="1">
        <v>7.366</v>
      </c>
      <c r="T37" s="1">
        <v>49.287</v>
      </c>
      <c r="U37" s="1">
        <v>8.848</v>
      </c>
      <c r="V37" s="1">
        <v>62.356</v>
      </c>
      <c r="W37" s="1">
        <v>8.5835</v>
      </c>
      <c r="X37" s="1">
        <v>59.598</v>
      </c>
      <c r="Y37" s="1">
        <v>1.9</v>
      </c>
    </row>
    <row r="38" s="1" customFormat="1" spans="1:25">
      <c r="A38" s="1" t="s">
        <v>62</v>
      </c>
      <c r="B38" s="1">
        <v>11288742</v>
      </c>
      <c r="C38" s="1">
        <v>20.355</v>
      </c>
      <c r="D38" s="1">
        <v>19.546</v>
      </c>
      <c r="E38" s="1">
        <v>20.503</v>
      </c>
      <c r="F38" s="1">
        <v>24.7</v>
      </c>
      <c r="G38" s="1">
        <v>23.86</v>
      </c>
      <c r="H38" s="1">
        <v>23.07</v>
      </c>
      <c r="I38" s="1">
        <v>359.521</v>
      </c>
      <c r="J38" s="1">
        <v>20.014</v>
      </c>
      <c r="K38" s="1">
        <v>14.676</v>
      </c>
      <c r="L38" s="1">
        <v>17.663</v>
      </c>
      <c r="M38" s="1">
        <v>18.295</v>
      </c>
      <c r="N38" s="1">
        <v>273.254</v>
      </c>
      <c r="O38" s="1">
        <v>17.746</v>
      </c>
      <c r="P38" s="1">
        <v>245.512</v>
      </c>
      <c r="Q38" s="1">
        <v>8.286</v>
      </c>
      <c r="R38" s="1">
        <v>60.912</v>
      </c>
      <c r="S38" s="1">
        <v>11.0855</v>
      </c>
      <c r="T38" s="1">
        <v>114.458</v>
      </c>
      <c r="U38" s="1">
        <v>11.21</v>
      </c>
      <c r="V38" s="1">
        <v>109.084</v>
      </c>
      <c r="W38" s="1">
        <v>13.394</v>
      </c>
      <c r="X38" s="1">
        <v>147.445</v>
      </c>
      <c r="Y38" s="1">
        <v>2.7</v>
      </c>
    </row>
    <row r="39" s="1" customFormat="1" spans="1:25">
      <c r="A39" s="1" t="s">
        <v>63</v>
      </c>
      <c r="B39" s="1">
        <v>11466284</v>
      </c>
      <c r="C39" s="1">
        <v>18.288</v>
      </c>
      <c r="D39" s="1">
        <v>18.375</v>
      </c>
      <c r="E39" s="1">
        <v>17.899</v>
      </c>
      <c r="F39" s="1">
        <v>20.53</v>
      </c>
      <c r="G39" s="1">
        <v>19.79</v>
      </c>
      <c r="H39" s="1">
        <v>22.09</v>
      </c>
      <c r="I39" s="1">
        <v>287.897</v>
      </c>
      <c r="J39" s="1">
        <v>18.697</v>
      </c>
      <c r="K39" s="1">
        <v>16.582</v>
      </c>
      <c r="L39" s="1">
        <v>15.065</v>
      </c>
      <c r="M39" s="1">
        <v>15.7855</v>
      </c>
      <c r="N39" s="1">
        <v>197.872</v>
      </c>
      <c r="O39" s="1">
        <v>5.512</v>
      </c>
      <c r="P39" s="1">
        <v>23.208</v>
      </c>
      <c r="Q39" s="1">
        <v>4.93</v>
      </c>
      <c r="R39" s="1">
        <v>20.954</v>
      </c>
      <c r="S39" s="1">
        <v>5.6745</v>
      </c>
      <c r="T39" s="1">
        <v>26.943</v>
      </c>
      <c r="U39" s="1">
        <v>6.392</v>
      </c>
      <c r="V39" s="1">
        <v>33.253</v>
      </c>
      <c r="W39" s="1">
        <v>7.7595</v>
      </c>
      <c r="X39" s="1">
        <v>49.723</v>
      </c>
      <c r="Y39" s="1">
        <v>1.4</v>
      </c>
    </row>
    <row r="40" s="1" customFormat="1" spans="1:25">
      <c r="A40" s="1" t="s">
        <v>64</v>
      </c>
      <c r="B40" s="1">
        <v>11303580</v>
      </c>
      <c r="C40" s="1">
        <v>17.417</v>
      </c>
      <c r="D40" s="1">
        <v>17.953</v>
      </c>
      <c r="E40" s="1">
        <v>17.224</v>
      </c>
      <c r="F40" s="1">
        <v>19.06</v>
      </c>
      <c r="G40" s="1">
        <v>24.38</v>
      </c>
      <c r="H40" s="1">
        <v>16.89</v>
      </c>
      <c r="I40" s="1">
        <v>262.591</v>
      </c>
      <c r="J40" s="1">
        <v>18.311</v>
      </c>
      <c r="K40" s="1">
        <v>16.375</v>
      </c>
      <c r="L40" s="1">
        <v>16.071</v>
      </c>
      <c r="M40" s="1">
        <v>15.314</v>
      </c>
      <c r="N40" s="1">
        <v>187.471</v>
      </c>
      <c r="O40" s="1">
        <v>6.1445</v>
      </c>
      <c r="P40" s="1">
        <v>27.795</v>
      </c>
      <c r="Q40" s="1">
        <v>5.714</v>
      </c>
      <c r="R40" s="1">
        <v>26.991</v>
      </c>
      <c r="S40" s="1">
        <v>7.454</v>
      </c>
      <c r="T40" s="1">
        <v>48.557</v>
      </c>
      <c r="U40" s="1">
        <v>7.218</v>
      </c>
      <c r="V40" s="1">
        <v>41.22</v>
      </c>
      <c r="W40" s="1">
        <v>10.5635</v>
      </c>
      <c r="X40" s="1">
        <v>89.934</v>
      </c>
      <c r="Y40" s="1">
        <v>1.75</v>
      </c>
    </row>
    <row r="41" s="1" customFormat="1" spans="1:25">
      <c r="A41" s="1" t="s">
        <v>65</v>
      </c>
      <c r="B41" s="1">
        <v>11481985</v>
      </c>
      <c r="C41" s="1">
        <v>18.561</v>
      </c>
      <c r="D41" s="1">
        <v>18.86</v>
      </c>
      <c r="E41" s="1">
        <v>17.371</v>
      </c>
      <c r="F41" s="1">
        <v>24.23</v>
      </c>
      <c r="G41" s="1">
        <v>20.67</v>
      </c>
      <c r="H41" s="1">
        <v>19.22</v>
      </c>
      <c r="I41" s="1">
        <v>292.301</v>
      </c>
      <c r="J41" s="1">
        <v>18.89</v>
      </c>
      <c r="K41" s="1">
        <v>16.945</v>
      </c>
      <c r="L41" s="1">
        <v>17.936</v>
      </c>
      <c r="M41" s="1">
        <v>15.707</v>
      </c>
      <c r="N41" s="1">
        <v>199.728</v>
      </c>
      <c r="O41" s="1">
        <v>7.2785</v>
      </c>
      <c r="P41" s="1">
        <v>44.206</v>
      </c>
      <c r="Q41" s="1">
        <v>7.4005</v>
      </c>
      <c r="R41" s="1">
        <v>39.416</v>
      </c>
      <c r="S41" s="1">
        <v>8.868</v>
      </c>
      <c r="T41" s="1">
        <v>63.514</v>
      </c>
      <c r="U41" s="1">
        <v>11.586</v>
      </c>
      <c r="V41" s="1">
        <v>104.019</v>
      </c>
      <c r="W41" s="1">
        <v>9.902</v>
      </c>
      <c r="X41" s="1">
        <v>82.944</v>
      </c>
      <c r="Y41" s="1">
        <v>2.7</v>
      </c>
    </row>
    <row r="42" s="1" customFormat="1" spans="1:25">
      <c r="A42" s="1" t="s">
        <v>66</v>
      </c>
      <c r="B42" s="1">
        <v>11461265</v>
      </c>
      <c r="C42" s="1">
        <v>18.078</v>
      </c>
      <c r="D42" s="1">
        <v>18.623</v>
      </c>
      <c r="E42" s="1">
        <v>18.401</v>
      </c>
      <c r="F42" s="1">
        <v>19.82</v>
      </c>
      <c r="G42" s="1">
        <v>20.41</v>
      </c>
      <c r="H42" s="1">
        <v>22.68</v>
      </c>
      <c r="I42" s="1">
        <v>294.24</v>
      </c>
      <c r="J42" s="1">
        <v>18.216</v>
      </c>
      <c r="K42" s="1">
        <v>14.761</v>
      </c>
      <c r="L42" s="1">
        <v>14.864</v>
      </c>
      <c r="M42" s="1">
        <v>16.688</v>
      </c>
      <c r="N42" s="1">
        <v>222.723</v>
      </c>
      <c r="O42" s="1">
        <v>13.003</v>
      </c>
      <c r="P42" s="1">
        <v>140.145</v>
      </c>
      <c r="Q42" s="1">
        <v>10.718</v>
      </c>
      <c r="R42" s="1">
        <v>89.989</v>
      </c>
      <c r="S42" s="1">
        <v>6.09</v>
      </c>
      <c r="T42" s="1">
        <v>32.904</v>
      </c>
      <c r="U42" s="1">
        <v>8.998</v>
      </c>
      <c r="V42" s="1">
        <v>68.876</v>
      </c>
      <c r="W42" s="1">
        <v>7.5345</v>
      </c>
      <c r="X42" s="1">
        <v>46.974</v>
      </c>
      <c r="Y42" s="1">
        <v>2</v>
      </c>
    </row>
    <row r="43" s="1" customFormat="1" spans="1:25">
      <c r="A43" s="1" t="s">
        <v>67</v>
      </c>
      <c r="B43" s="1">
        <v>11377397</v>
      </c>
      <c r="C43" s="1">
        <v>18.521</v>
      </c>
      <c r="D43" s="1">
        <v>17.758</v>
      </c>
      <c r="E43" s="1">
        <v>17.088</v>
      </c>
      <c r="F43" s="1">
        <v>18.59</v>
      </c>
      <c r="G43" s="1">
        <v>19.46</v>
      </c>
      <c r="H43" s="1">
        <v>22.85</v>
      </c>
      <c r="I43" s="1">
        <v>275.125</v>
      </c>
      <c r="J43" s="1">
        <v>15.52</v>
      </c>
      <c r="K43" s="1">
        <v>17.776</v>
      </c>
      <c r="L43" s="1">
        <v>15.942</v>
      </c>
      <c r="M43" s="1">
        <v>16.859</v>
      </c>
      <c r="N43" s="1">
        <v>231.432</v>
      </c>
      <c r="O43" s="1">
        <v>11.826</v>
      </c>
      <c r="P43" s="1">
        <v>110.889</v>
      </c>
      <c r="Q43" s="1">
        <v>8.51</v>
      </c>
      <c r="R43" s="1">
        <v>57.817</v>
      </c>
      <c r="S43" s="1">
        <v>6.297</v>
      </c>
      <c r="T43" s="1">
        <v>33.285</v>
      </c>
      <c r="U43" s="1">
        <v>10.3955</v>
      </c>
      <c r="V43" s="1">
        <v>90.76</v>
      </c>
      <c r="W43" s="1">
        <v>8.1105</v>
      </c>
      <c r="X43" s="1">
        <v>53.25</v>
      </c>
      <c r="Y43" s="1">
        <v>2</v>
      </c>
    </row>
    <row r="44" s="1" customFormat="1" spans="1:25">
      <c r="A44" s="1" t="s">
        <v>68</v>
      </c>
      <c r="B44" s="1">
        <v>11411064</v>
      </c>
      <c r="C44" s="1">
        <v>20.057</v>
      </c>
      <c r="D44" s="1">
        <v>19.676</v>
      </c>
      <c r="E44" s="1">
        <v>19.364</v>
      </c>
      <c r="F44" s="1">
        <v>24.4</v>
      </c>
      <c r="G44" s="1">
        <v>20.25</v>
      </c>
      <c r="H44" s="1">
        <v>22.64</v>
      </c>
      <c r="I44" s="1">
        <v>332.189</v>
      </c>
      <c r="J44" s="1">
        <v>20.226</v>
      </c>
      <c r="K44" s="1">
        <v>17.193</v>
      </c>
      <c r="L44" s="1">
        <v>16.269</v>
      </c>
      <c r="M44" s="1">
        <v>17.9025</v>
      </c>
      <c r="N44" s="1">
        <v>261.425</v>
      </c>
      <c r="O44" s="1">
        <v>11.4635</v>
      </c>
      <c r="P44" s="1">
        <v>112.861</v>
      </c>
      <c r="Q44" s="1">
        <v>6.845</v>
      </c>
      <c r="R44" s="1">
        <v>38.973</v>
      </c>
      <c r="S44" s="1">
        <v>12.174</v>
      </c>
      <c r="T44" s="1">
        <v>122.035</v>
      </c>
      <c r="U44" s="1">
        <v>6.3915</v>
      </c>
      <c r="V44" s="1">
        <v>37.27</v>
      </c>
      <c r="W44" s="1">
        <v>13.648</v>
      </c>
      <c r="X44" s="1">
        <v>152.291</v>
      </c>
      <c r="Y44" s="1">
        <v>1.8</v>
      </c>
    </row>
    <row r="45" s="1" customFormat="1" spans="1:25">
      <c r="A45" s="1" t="s">
        <v>69</v>
      </c>
      <c r="B45" s="1">
        <v>11408392</v>
      </c>
      <c r="C45" s="1">
        <v>19.037</v>
      </c>
      <c r="D45" s="1">
        <v>20.944</v>
      </c>
      <c r="E45" s="1">
        <v>18.382</v>
      </c>
      <c r="F45" s="1">
        <v>23.06</v>
      </c>
      <c r="G45" s="1">
        <v>21.09</v>
      </c>
      <c r="H45" s="1">
        <v>21.05</v>
      </c>
      <c r="I45" s="1">
        <v>306.535</v>
      </c>
      <c r="J45" s="1">
        <v>19.23</v>
      </c>
      <c r="K45" s="1">
        <v>14.818</v>
      </c>
      <c r="L45" s="1">
        <v>16.175</v>
      </c>
      <c r="M45" s="1">
        <v>16.055</v>
      </c>
      <c r="N45" s="1">
        <v>203.325</v>
      </c>
      <c r="O45" s="1">
        <v>10.4155</v>
      </c>
      <c r="P45" s="1">
        <v>92.475</v>
      </c>
      <c r="Q45" s="1">
        <v>8.864</v>
      </c>
      <c r="R45" s="1">
        <v>66.524</v>
      </c>
      <c r="S45" s="1">
        <v>8.7835</v>
      </c>
      <c r="T45" s="1">
        <v>63.24</v>
      </c>
      <c r="U45" s="1">
        <v>9.8805</v>
      </c>
      <c r="V45" s="1">
        <v>83.379</v>
      </c>
      <c r="W45" s="1">
        <v>8.537</v>
      </c>
      <c r="X45" s="1">
        <v>59.647</v>
      </c>
      <c r="Y45" s="1">
        <v>2</v>
      </c>
    </row>
    <row r="46" s="1" customFormat="1" spans="1:25">
      <c r="A46" s="1" t="s">
        <v>70</v>
      </c>
      <c r="B46" s="1">
        <v>11386687</v>
      </c>
      <c r="C46" s="1">
        <v>19.299</v>
      </c>
      <c r="D46" s="1">
        <v>20.505</v>
      </c>
      <c r="E46" s="1">
        <v>17.132</v>
      </c>
      <c r="F46" s="1">
        <v>21.72</v>
      </c>
      <c r="G46" s="1">
        <v>24.25</v>
      </c>
      <c r="H46" s="1">
        <v>20.71</v>
      </c>
      <c r="I46" s="1">
        <v>316.864</v>
      </c>
      <c r="J46" s="1">
        <v>16.764</v>
      </c>
      <c r="K46" s="1">
        <v>13.687</v>
      </c>
      <c r="L46" s="1">
        <v>15.496</v>
      </c>
      <c r="M46" s="1">
        <v>14.595</v>
      </c>
      <c r="N46" s="1">
        <v>170.752</v>
      </c>
      <c r="O46" s="1">
        <v>9.489</v>
      </c>
      <c r="P46" s="1">
        <v>72.775</v>
      </c>
      <c r="Q46" s="1">
        <v>10.3805</v>
      </c>
      <c r="R46" s="1">
        <v>83.656</v>
      </c>
      <c r="S46" s="1">
        <v>11.2225</v>
      </c>
      <c r="T46" s="1">
        <v>112.67</v>
      </c>
      <c r="U46" s="1">
        <v>12.811</v>
      </c>
      <c r="V46" s="1">
        <v>132.847</v>
      </c>
      <c r="W46" s="1">
        <v>16.388</v>
      </c>
      <c r="X46" s="1">
        <v>214.409</v>
      </c>
      <c r="Y46" s="1">
        <v>3.2</v>
      </c>
    </row>
    <row r="47" s="1" customFormat="1" spans="1:25">
      <c r="A47" s="1" t="s">
        <v>71</v>
      </c>
      <c r="B47" s="1">
        <v>11500900</v>
      </c>
      <c r="C47" s="1">
        <v>20.104</v>
      </c>
      <c r="D47" s="1">
        <v>21.366</v>
      </c>
      <c r="E47" s="1">
        <v>18.855</v>
      </c>
      <c r="F47" s="1">
        <v>24.59</v>
      </c>
      <c r="G47" s="1">
        <v>22.94</v>
      </c>
      <c r="H47" s="1">
        <v>21.64</v>
      </c>
      <c r="I47" s="1">
        <v>352.933</v>
      </c>
      <c r="J47" s="1">
        <v>14.411</v>
      </c>
      <c r="K47" s="1">
        <v>21.203</v>
      </c>
      <c r="L47" s="1">
        <v>15.518</v>
      </c>
      <c r="M47" s="1">
        <v>15.6585</v>
      </c>
      <c r="N47" s="1">
        <v>199.267</v>
      </c>
      <c r="O47" s="1">
        <v>13.344</v>
      </c>
      <c r="P47" s="1">
        <v>151.461</v>
      </c>
      <c r="Q47" s="1">
        <v>14.329</v>
      </c>
      <c r="R47" s="1">
        <v>165.865</v>
      </c>
      <c r="S47" s="1">
        <v>9.7425</v>
      </c>
      <c r="T47" s="1">
        <v>74.345</v>
      </c>
      <c r="U47" s="1">
        <v>12.8785</v>
      </c>
      <c r="V47" s="1">
        <v>136.235</v>
      </c>
      <c r="W47" s="1">
        <v>8.2215</v>
      </c>
      <c r="X47" s="1">
        <v>54.141</v>
      </c>
      <c r="Y47" s="1">
        <v>2.4</v>
      </c>
    </row>
    <row r="48" s="1" customFormat="1" spans="1:25">
      <c r="A48" s="1" t="s">
        <v>72</v>
      </c>
      <c r="B48" s="1">
        <v>11469424</v>
      </c>
      <c r="C48" s="1">
        <v>16.955</v>
      </c>
      <c r="D48" s="1">
        <v>16.451</v>
      </c>
      <c r="E48" s="1">
        <v>17.711</v>
      </c>
      <c r="F48" s="1">
        <v>17.78</v>
      </c>
      <c r="G48" s="1">
        <v>21.12</v>
      </c>
      <c r="H48" s="1">
        <v>18.36</v>
      </c>
      <c r="I48" s="1">
        <v>246.137</v>
      </c>
      <c r="J48" s="1">
        <v>18.394</v>
      </c>
      <c r="K48" s="1">
        <v>16.228</v>
      </c>
      <c r="L48" s="1">
        <v>15.916</v>
      </c>
      <c r="M48" s="1">
        <v>14.1325</v>
      </c>
      <c r="N48" s="1">
        <v>159.277</v>
      </c>
      <c r="O48" s="1">
        <v>12.7175</v>
      </c>
      <c r="P48" s="1">
        <v>121.234</v>
      </c>
      <c r="Q48" s="1">
        <v>10.025</v>
      </c>
      <c r="R48" s="1">
        <v>78.004</v>
      </c>
      <c r="S48" s="1">
        <v>8.5315</v>
      </c>
      <c r="T48" s="1">
        <v>64.24</v>
      </c>
      <c r="U48" s="1">
        <v>13.63</v>
      </c>
      <c r="V48" s="1">
        <v>146.196</v>
      </c>
      <c r="W48" s="1">
        <v>10.6245</v>
      </c>
      <c r="X48" s="1">
        <v>87.292</v>
      </c>
      <c r="Y48" s="1">
        <v>2.9</v>
      </c>
    </row>
    <row r="49" s="1" customFormat="1" spans="1:25">
      <c r="A49" s="1" t="s">
        <v>73</v>
      </c>
      <c r="B49" s="1">
        <v>11035822</v>
      </c>
      <c r="C49" s="1">
        <v>22.599</v>
      </c>
      <c r="D49" s="1">
        <v>19.877</v>
      </c>
      <c r="E49" s="1">
        <v>20.613</v>
      </c>
      <c r="F49" s="1">
        <v>25.12</v>
      </c>
      <c r="G49" s="1">
        <v>24.99</v>
      </c>
      <c r="H49" s="1">
        <v>22.62</v>
      </c>
      <c r="I49" s="1">
        <v>401.215</v>
      </c>
      <c r="J49" s="1">
        <v>20.238</v>
      </c>
      <c r="K49" s="1">
        <v>16.314</v>
      </c>
      <c r="L49" s="1">
        <v>15.601</v>
      </c>
      <c r="M49" s="1">
        <v>15.768</v>
      </c>
      <c r="N49" s="1">
        <v>195.236</v>
      </c>
      <c r="O49" s="1">
        <v>15.407</v>
      </c>
      <c r="P49" s="1">
        <v>181.867</v>
      </c>
      <c r="Q49" s="1">
        <v>16.5885</v>
      </c>
      <c r="R49" s="1">
        <v>227.164</v>
      </c>
      <c r="S49" s="1">
        <v>10.815</v>
      </c>
      <c r="T49" s="1">
        <v>95.717</v>
      </c>
      <c r="U49" s="1">
        <v>12.391</v>
      </c>
      <c r="V49" s="1">
        <v>130.054</v>
      </c>
      <c r="W49" s="1">
        <v>12.289</v>
      </c>
      <c r="X49" s="1">
        <v>121.097</v>
      </c>
      <c r="Y49" s="1">
        <v>4</v>
      </c>
    </row>
    <row r="50" s="1" customFormat="1" spans="1:25">
      <c r="A50" s="1" t="s">
        <v>74</v>
      </c>
      <c r="B50" s="1">
        <v>11354654</v>
      </c>
      <c r="C50" s="1">
        <v>19.963</v>
      </c>
      <c r="D50" s="1">
        <v>20.546</v>
      </c>
      <c r="E50" s="1">
        <v>18.767</v>
      </c>
      <c r="F50" s="1">
        <v>25.08</v>
      </c>
      <c r="G50" s="1">
        <v>21.05</v>
      </c>
      <c r="H50" s="1">
        <v>19.11</v>
      </c>
      <c r="I50" s="1">
        <v>330.841</v>
      </c>
      <c r="J50" s="1">
        <v>20.182</v>
      </c>
      <c r="K50" s="1">
        <v>16.155</v>
      </c>
      <c r="L50" s="1">
        <v>19.393</v>
      </c>
      <c r="M50" s="1">
        <v>17.665</v>
      </c>
      <c r="N50" s="1">
        <v>240.298</v>
      </c>
      <c r="O50" s="1">
        <v>14.7425</v>
      </c>
      <c r="P50" s="1">
        <v>171.292</v>
      </c>
      <c r="Q50" s="1">
        <v>3.3</v>
      </c>
      <c r="R50" s="1">
        <v>17.749</v>
      </c>
      <c r="S50" s="1">
        <f>(6.042+8.109)/2</f>
        <v>7.0755</v>
      </c>
      <c r="T50" s="1">
        <v>45.083</v>
      </c>
      <c r="U50" s="1">
        <f>(9.882+9.352)/2</f>
        <v>9.617</v>
      </c>
      <c r="V50" s="1">
        <v>68.644</v>
      </c>
      <c r="W50" s="1">
        <v>11.4555</v>
      </c>
      <c r="X50" s="1">
        <v>100.615</v>
      </c>
      <c r="Y50" s="1">
        <f>(3.3+7.0755)/8.493</f>
        <v>1.22165312610385</v>
      </c>
    </row>
    <row r="51" s="1" customFormat="1" spans="1:25">
      <c r="A51" s="1" t="s">
        <v>75</v>
      </c>
      <c r="B51" s="1">
        <v>11361282</v>
      </c>
      <c r="C51" s="1">
        <v>21.015</v>
      </c>
      <c r="D51" s="1">
        <v>21.365</v>
      </c>
      <c r="E51" s="1">
        <v>21.923</v>
      </c>
      <c r="F51" s="1">
        <v>25.65</v>
      </c>
      <c r="G51" s="1">
        <v>27.03</v>
      </c>
      <c r="H51" s="1">
        <v>19.71</v>
      </c>
      <c r="I51" s="1">
        <f>VLOOKUP(A51,[1]Sheet1!$B:$R,13,0)</f>
        <v>453.488</v>
      </c>
      <c r="J51" s="1">
        <v>21.52</v>
      </c>
      <c r="K51" s="1">
        <v>15.848</v>
      </c>
      <c r="L51" s="1">
        <v>16.41</v>
      </c>
      <c r="M51" s="1">
        <v>22.262</v>
      </c>
      <c r="N51" s="1">
        <v>390.238</v>
      </c>
      <c r="O51" s="1">
        <f>(5.859+5.256)/2</f>
        <v>5.5575</v>
      </c>
      <c r="P51" s="1">
        <v>25.737</v>
      </c>
      <c r="Q51" s="1">
        <f>(5.45+5.185)/2</f>
        <v>5.3175</v>
      </c>
      <c r="R51" s="1">
        <v>23.515</v>
      </c>
      <c r="S51" s="1">
        <v>6.419</v>
      </c>
      <c r="T51" s="1">
        <v>35.546</v>
      </c>
      <c r="U51" s="1">
        <f>(5.254+5.515)/2</f>
        <v>5.3845</v>
      </c>
      <c r="V51" s="1">
        <v>21.381</v>
      </c>
      <c r="W51" s="1">
        <f>(4.406+4.744)/2</f>
        <v>4.575</v>
      </c>
      <c r="X51" s="1">
        <v>20.334</v>
      </c>
      <c r="Y51" s="1">
        <v>1.125</v>
      </c>
    </row>
    <row r="52" s="1" customFormat="1" spans="1:25">
      <c r="A52" s="1" t="s">
        <v>76</v>
      </c>
      <c r="B52" s="1">
        <v>11409041</v>
      </c>
      <c r="C52" s="1">
        <v>18.264</v>
      </c>
      <c r="D52" s="1">
        <v>23.701</v>
      </c>
      <c r="E52" s="1">
        <v>24.53</v>
      </c>
      <c r="F52" s="1">
        <v>25.11</v>
      </c>
      <c r="G52" s="1">
        <v>25.1</v>
      </c>
      <c r="H52" s="1">
        <v>29.33</v>
      </c>
      <c r="I52" s="1">
        <f>VLOOKUP(A52,[1]Sheet1!$B:$R,13,0)</f>
        <v>450.564</v>
      </c>
      <c r="J52" s="1">
        <v>24.079</v>
      </c>
      <c r="K52" s="1">
        <v>14.979</v>
      </c>
      <c r="L52" s="1">
        <v>17.609</v>
      </c>
      <c r="M52" s="1">
        <v>19.3955</v>
      </c>
      <c r="N52" s="1">
        <v>308.228</v>
      </c>
      <c r="O52" s="1">
        <v>15.666</v>
      </c>
      <c r="P52" s="1">
        <v>194.698</v>
      </c>
      <c r="Q52" s="1">
        <v>13.4035</v>
      </c>
      <c r="R52" s="1">
        <v>139.905</v>
      </c>
      <c r="S52" s="1">
        <v>10.2005</v>
      </c>
      <c r="T52" s="1">
        <v>85.983</v>
      </c>
      <c r="U52" s="1">
        <v>12.1215</v>
      </c>
      <c r="V52" s="1">
        <v>114.267</v>
      </c>
      <c r="W52" s="1">
        <v>10.948</v>
      </c>
      <c r="X52" s="1">
        <v>94.85</v>
      </c>
      <c r="Y52" s="1">
        <v>2.1</v>
      </c>
    </row>
    <row r="53" s="1" customFormat="1" spans="1:16384">
      <c r="A53" s="1" t="s">
        <v>77</v>
      </c>
      <c r="B53" s="1">
        <v>11038565</v>
      </c>
      <c r="C53" s="1">
        <v>16.977</v>
      </c>
      <c r="D53" s="1">
        <v>16.104</v>
      </c>
      <c r="E53" s="1">
        <v>15.7</v>
      </c>
      <c r="F53" s="1">
        <v>18.25</v>
      </c>
      <c r="G53" s="1">
        <v>18.79</v>
      </c>
      <c r="H53" s="1">
        <v>16.34</v>
      </c>
      <c r="I53" s="1">
        <v>219.208</v>
      </c>
      <c r="J53" s="1">
        <v>14.541</v>
      </c>
      <c r="K53" s="1">
        <v>12.983</v>
      </c>
      <c r="L53" s="1">
        <v>11.748</v>
      </c>
      <c r="M53" s="1">
        <v>16.108</v>
      </c>
      <c r="N53" s="1">
        <v>199.046</v>
      </c>
      <c r="O53" s="1">
        <v>15.812</v>
      </c>
      <c r="P53" s="1">
        <v>202.457</v>
      </c>
      <c r="Q53" s="1">
        <v>12.8095</v>
      </c>
      <c r="R53" s="1">
        <v>137.945</v>
      </c>
      <c r="S53" s="1">
        <v>9.1785</v>
      </c>
      <c r="T53" s="1">
        <v>66.969</v>
      </c>
      <c r="U53" s="1">
        <v>11.5315</v>
      </c>
      <c r="V53" s="1">
        <v>106.85</v>
      </c>
      <c r="W53" s="1">
        <v>11.3055</v>
      </c>
      <c r="X53" s="1">
        <v>102.651</v>
      </c>
      <c r="Y53" s="1">
        <v>0.82</v>
      </c>
      <c r="XCB53" s="2"/>
      <c r="XCC53" s="2"/>
      <c r="XCD53" s="2"/>
      <c r="XCE53" s="2"/>
      <c r="XCF53" s="2"/>
      <c r="XCG53" s="2"/>
      <c r="XCH53" s="2"/>
      <c r="XCI53" s="2"/>
      <c r="XCJ53" s="2"/>
      <c r="XCK53" s="2"/>
      <c r="XCL53" s="2"/>
      <c r="XCM53" s="2"/>
      <c r="XCN53" s="2"/>
      <c r="XCO53" s="2"/>
      <c r="XCP53" s="2"/>
      <c r="XCQ53" s="2"/>
      <c r="XCR53" s="2"/>
      <c r="XCS53" s="2"/>
      <c r="XCT53" s="2"/>
      <c r="XCU53" s="2"/>
      <c r="XCV53" s="2"/>
      <c r="XCW53" s="2"/>
      <c r="XCX53" s="2"/>
      <c r="XCY53" s="2"/>
      <c r="XCZ53" s="2"/>
      <c r="XDA53" s="2"/>
      <c r="XDB53" s="2"/>
      <c r="XDC53" s="2"/>
      <c r="XDD53" s="2"/>
      <c r="XDE53" s="2"/>
      <c r="XDF53" s="2"/>
      <c r="XDG53" s="2"/>
      <c r="XDH53" s="2"/>
      <c r="XDI53" s="2"/>
      <c r="XDJ53" s="2"/>
      <c r="XDK53" s="2"/>
      <c r="XDL53" s="2"/>
      <c r="XDM53" s="2"/>
      <c r="XDN53" s="2"/>
      <c r="XDO53" s="2"/>
      <c r="XDP53" s="2"/>
      <c r="XDQ53" s="2"/>
      <c r="XDR53" s="2"/>
      <c r="XDS53" s="2"/>
      <c r="XDT53" s="2"/>
      <c r="XDU53" s="2"/>
      <c r="XDV53" s="2"/>
      <c r="XDW53" s="2"/>
      <c r="XDX53" s="2"/>
      <c r="XDY53" s="2"/>
      <c r="XDZ53" s="2"/>
      <c r="XEA53" s="2"/>
      <c r="XEB53" s="2"/>
      <c r="XEC53" s="2"/>
      <c r="XED53" s="2"/>
      <c r="XEE53" s="2"/>
      <c r="XEF53" s="2"/>
      <c r="XEG53" s="2"/>
      <c r="XEH53" s="2"/>
      <c r="XEI53" s="2"/>
      <c r="XEJ53" s="2"/>
      <c r="XEK53" s="2"/>
      <c r="XEL53" s="2"/>
      <c r="XEM53" s="2"/>
      <c r="XEN53" s="2"/>
      <c r="XEO53" s="2"/>
      <c r="XEP53" s="2"/>
      <c r="XEQ53" s="2"/>
      <c r="XER53" s="2"/>
      <c r="XES53" s="2"/>
      <c r="XET53" s="2"/>
      <c r="XEU53" s="2"/>
      <c r="XEV53" s="2"/>
      <c r="XEW53" s="2"/>
      <c r="XEX53" s="2"/>
      <c r="XEY53" s="2"/>
      <c r="XEZ53" s="2"/>
      <c r="XFA53" s="2"/>
      <c r="XFB53" s="2"/>
      <c r="XFC53" s="2"/>
      <c r="XFD53" s="2"/>
    </row>
    <row r="54" s="1" customFormat="1" spans="1:16384">
      <c r="A54" s="1" t="s">
        <v>78</v>
      </c>
      <c r="B54" s="1">
        <v>11116644</v>
      </c>
      <c r="C54" s="1">
        <v>10.256</v>
      </c>
      <c r="D54" s="1">
        <v>11.735</v>
      </c>
      <c r="E54" s="1">
        <v>11.375</v>
      </c>
      <c r="F54" s="1">
        <v>11.25</v>
      </c>
      <c r="G54" s="1">
        <v>13.52</v>
      </c>
      <c r="H54" s="1">
        <v>11.89</v>
      </c>
      <c r="I54" s="1">
        <v>104.562</v>
      </c>
      <c r="J54" s="1">
        <v>11.486</v>
      </c>
      <c r="K54" s="1">
        <v>10.825</v>
      </c>
      <c r="L54" s="1">
        <v>9.86</v>
      </c>
      <c r="M54" s="1">
        <v>9.6</v>
      </c>
      <c r="N54" s="1">
        <v>65.744</v>
      </c>
      <c r="O54" s="1">
        <v>5.007</v>
      </c>
      <c r="P54" s="1">
        <v>21.577</v>
      </c>
      <c r="Q54" s="1">
        <v>3.6735</v>
      </c>
      <c r="R54" s="1">
        <v>15.962</v>
      </c>
      <c r="S54" s="1">
        <v>4.723</v>
      </c>
      <c r="T54" s="1">
        <v>18.411</v>
      </c>
      <c r="U54" s="1">
        <v>3.487</v>
      </c>
      <c r="V54" s="1">
        <v>10.986</v>
      </c>
      <c r="W54" s="1">
        <v>3.6455</v>
      </c>
      <c r="X54" s="1">
        <v>10.901</v>
      </c>
      <c r="Y54" s="1">
        <v>1.17</v>
      </c>
      <c r="XCB54" s="2"/>
      <c r="XCC54" s="2"/>
      <c r="XCD54" s="2"/>
      <c r="XCE54" s="2"/>
      <c r="XCF54" s="2"/>
      <c r="XCG54" s="2"/>
      <c r="XCH54" s="2"/>
      <c r="XCI54" s="2"/>
      <c r="XCJ54" s="2"/>
      <c r="XCK54" s="2"/>
      <c r="XCL54" s="2"/>
      <c r="XCM54" s="2"/>
      <c r="XCN54" s="2"/>
      <c r="XCO54" s="2"/>
      <c r="XCP54" s="2"/>
      <c r="XCQ54" s="2"/>
      <c r="XCR54" s="2"/>
      <c r="XCS54" s="2"/>
      <c r="XCT54" s="2"/>
      <c r="XCU54" s="2"/>
      <c r="XCV54" s="2"/>
      <c r="XCW54" s="2"/>
      <c r="XCX54" s="2"/>
      <c r="XCY54" s="2"/>
      <c r="XCZ54" s="2"/>
      <c r="XDA54" s="2"/>
      <c r="XDB54" s="2"/>
      <c r="XDC54" s="2"/>
      <c r="XDD54" s="2"/>
      <c r="XDE54" s="2"/>
      <c r="XDF54" s="2"/>
      <c r="XDG54" s="2"/>
      <c r="XDH54" s="2"/>
      <c r="XDI54" s="2"/>
      <c r="XDJ54" s="2"/>
      <c r="XDK54" s="2"/>
      <c r="XDL54" s="2"/>
      <c r="XDM54" s="2"/>
      <c r="XDN54" s="2"/>
      <c r="XDO54" s="2"/>
      <c r="XDP54" s="2"/>
      <c r="XDQ54" s="2"/>
      <c r="XDR54" s="2"/>
      <c r="XDS54" s="2"/>
      <c r="XDT54" s="2"/>
      <c r="XDU54" s="2"/>
      <c r="XDV54" s="2"/>
      <c r="XDW54" s="2"/>
      <c r="XDX54" s="2"/>
      <c r="XDY54" s="2"/>
      <c r="XDZ54" s="2"/>
      <c r="XEA54" s="2"/>
      <c r="XEB54" s="2"/>
      <c r="XEC54" s="2"/>
      <c r="XED54" s="2"/>
      <c r="XEE54" s="2"/>
      <c r="XEF54" s="2"/>
      <c r="XEG54" s="2"/>
      <c r="XEH54" s="2"/>
      <c r="XEI54" s="2"/>
      <c r="XEJ54" s="2"/>
      <c r="XEK54" s="2"/>
      <c r="XEL54" s="2"/>
      <c r="XEM54" s="2"/>
      <c r="XEN54" s="2"/>
      <c r="XEO54" s="2"/>
      <c r="XEP54" s="2"/>
      <c r="XEQ54" s="2"/>
      <c r="XER54" s="2"/>
      <c r="XES54" s="2"/>
      <c r="XET54" s="2"/>
      <c r="XEU54" s="2"/>
      <c r="XEV54" s="2"/>
      <c r="XEW54" s="2"/>
      <c r="XEX54" s="2"/>
      <c r="XEY54" s="2"/>
      <c r="XEZ54" s="2"/>
      <c r="XFA54" s="2"/>
      <c r="XFB54" s="2"/>
      <c r="XFC54" s="2"/>
      <c r="XFD54" s="2"/>
    </row>
    <row r="55" s="1" customFormat="1" spans="1:16384">
      <c r="A55" s="1" t="s">
        <v>79</v>
      </c>
      <c r="B55" s="1">
        <v>11430313</v>
      </c>
      <c r="C55" s="1">
        <v>14.711</v>
      </c>
      <c r="D55" s="1">
        <v>13.487</v>
      </c>
      <c r="E55" s="1">
        <v>11.884</v>
      </c>
      <c r="F55" s="1">
        <v>16.47</v>
      </c>
      <c r="G55" s="1">
        <v>14.85</v>
      </c>
      <c r="H55" s="1">
        <v>14.86</v>
      </c>
      <c r="I55" s="1">
        <v>147.827</v>
      </c>
      <c r="J55" s="1">
        <v>13.125</v>
      </c>
      <c r="K55" s="1">
        <v>11.431</v>
      </c>
      <c r="L55" s="1">
        <v>9.167</v>
      </c>
      <c r="M55" s="1">
        <v>12.268</v>
      </c>
      <c r="N55" s="1">
        <v>116.511</v>
      </c>
      <c r="O55" s="1">
        <v>6.098</v>
      </c>
      <c r="P55" s="1">
        <v>30.115</v>
      </c>
      <c r="Q55" s="1">
        <v>6.5915</v>
      </c>
      <c r="R55" s="1">
        <v>16.901</v>
      </c>
      <c r="S55" s="1">
        <v>4.747</v>
      </c>
      <c r="T55" s="1">
        <v>20.229</v>
      </c>
      <c r="U55" s="1">
        <v>4.123</v>
      </c>
      <c r="V55" s="1">
        <v>13.582</v>
      </c>
      <c r="W55" s="1">
        <v>4.6565</v>
      </c>
      <c r="X55" s="1">
        <v>15.645</v>
      </c>
      <c r="Y55" s="1">
        <v>1.3</v>
      </c>
      <c r="XCB55" s="2"/>
      <c r="XCC55" s="2"/>
      <c r="XCD55" s="2"/>
      <c r="XCE55" s="2"/>
      <c r="XCF55" s="2"/>
      <c r="XCG55" s="2"/>
      <c r="XCH55" s="2"/>
      <c r="XCI55" s="2"/>
      <c r="XCJ55" s="2"/>
      <c r="XCK55" s="2"/>
      <c r="XCL55" s="2"/>
      <c r="XCM55" s="2"/>
      <c r="XCN55" s="2"/>
      <c r="XCO55" s="2"/>
      <c r="XCP55" s="2"/>
      <c r="XCQ55" s="2"/>
      <c r="XCR55" s="2"/>
      <c r="XCS55" s="2"/>
      <c r="XCT55" s="2"/>
      <c r="XCU55" s="2"/>
      <c r="XCV55" s="2"/>
      <c r="XCW55" s="2"/>
      <c r="XCX55" s="2"/>
      <c r="XCY55" s="2"/>
      <c r="XCZ55" s="2"/>
      <c r="XDA55" s="2"/>
      <c r="XDB55" s="2"/>
      <c r="XDC55" s="2"/>
      <c r="XDD55" s="2"/>
      <c r="XDE55" s="2"/>
      <c r="XDF55" s="2"/>
      <c r="XDG55" s="2"/>
      <c r="XDH55" s="2"/>
      <c r="XDI55" s="2"/>
      <c r="XDJ55" s="2"/>
      <c r="XDK55" s="2"/>
      <c r="XDL55" s="2"/>
      <c r="XDM55" s="2"/>
      <c r="XDN55" s="2"/>
      <c r="XDO55" s="2"/>
      <c r="XDP55" s="2"/>
      <c r="XDQ55" s="2"/>
      <c r="XDR55" s="2"/>
      <c r="XDS55" s="2"/>
      <c r="XDT55" s="2"/>
      <c r="XDU55" s="2"/>
      <c r="XDV55" s="2"/>
      <c r="XDW55" s="2"/>
      <c r="XDX55" s="2"/>
      <c r="XDY55" s="2"/>
      <c r="XDZ55" s="2"/>
      <c r="XEA55" s="2"/>
      <c r="XEB55" s="2"/>
      <c r="XEC55" s="2"/>
      <c r="XED55" s="2"/>
      <c r="XEE55" s="2"/>
      <c r="XEF55" s="2"/>
      <c r="XEG55" s="2"/>
      <c r="XEH55" s="2"/>
      <c r="XEI55" s="2"/>
      <c r="XEJ55" s="2"/>
      <c r="XEK55" s="2"/>
      <c r="XEL55" s="2"/>
      <c r="XEM55" s="2"/>
      <c r="XEN55" s="2"/>
      <c r="XEO55" s="2"/>
      <c r="XEP55" s="2"/>
      <c r="XEQ55" s="2"/>
      <c r="XER55" s="2"/>
      <c r="XES55" s="2"/>
      <c r="XET55" s="2"/>
      <c r="XEU55" s="2"/>
      <c r="XEV55" s="2"/>
      <c r="XEW55" s="2"/>
      <c r="XEX55" s="2"/>
      <c r="XEY55" s="2"/>
      <c r="XEZ55" s="2"/>
      <c r="XFA55" s="2"/>
      <c r="XFB55" s="2"/>
      <c r="XFC55" s="2"/>
      <c r="XFD55" s="2"/>
    </row>
    <row r="56" s="1" customFormat="1" spans="1:16384">
      <c r="A56" s="1" t="s">
        <v>80</v>
      </c>
      <c r="B56" s="1">
        <v>11464615</v>
      </c>
      <c r="C56" s="1">
        <v>11.949</v>
      </c>
      <c r="D56" s="1">
        <v>12.714</v>
      </c>
      <c r="E56" s="1">
        <v>10.81</v>
      </c>
      <c r="F56" s="1">
        <v>16.14</v>
      </c>
      <c r="G56" s="1">
        <v>14.68</v>
      </c>
      <c r="H56" s="1">
        <v>10.52</v>
      </c>
      <c r="I56" s="1">
        <v>127.847</v>
      </c>
      <c r="J56" s="1">
        <v>10.39</v>
      </c>
      <c r="K56" s="1">
        <v>9.765</v>
      </c>
      <c r="L56" s="1">
        <v>7.987</v>
      </c>
      <c r="M56" s="1">
        <v>10.1445</v>
      </c>
      <c r="N56" s="1">
        <v>97.367</v>
      </c>
      <c r="O56" s="1">
        <v>4.1955</v>
      </c>
      <c r="P56" s="1">
        <v>19.824</v>
      </c>
      <c r="Q56" s="1">
        <v>2.382</v>
      </c>
      <c r="R56" s="1">
        <v>7.857</v>
      </c>
      <c r="S56" s="1">
        <v>2.68</v>
      </c>
      <c r="T56" s="1">
        <v>11.645</v>
      </c>
      <c r="U56" s="1">
        <v>2.24</v>
      </c>
      <c r="V56" s="1">
        <v>3.369</v>
      </c>
      <c r="W56" s="1">
        <v>2.756</v>
      </c>
      <c r="X56" s="1">
        <v>7.347</v>
      </c>
      <c r="Y56" s="1">
        <v>1.3</v>
      </c>
      <c r="XCB56" s="2"/>
      <c r="XCC56" s="2"/>
      <c r="XCD56" s="2"/>
      <c r="XCE56" s="2"/>
      <c r="XCF56" s="2"/>
      <c r="XCG56" s="2"/>
      <c r="XCH56" s="2"/>
      <c r="XCI56" s="2"/>
      <c r="XCJ56" s="2"/>
      <c r="XCK56" s="2"/>
      <c r="XCL56" s="2"/>
      <c r="XCM56" s="2"/>
      <c r="XCN56" s="2"/>
      <c r="XCO56" s="2"/>
      <c r="XCP56" s="2"/>
      <c r="XCQ56" s="2"/>
      <c r="XCR56" s="2"/>
      <c r="XCS56" s="2"/>
      <c r="XCT56" s="2"/>
      <c r="XCU56" s="2"/>
      <c r="XCV56" s="2"/>
      <c r="XCW56" s="2"/>
      <c r="XCX56" s="2"/>
      <c r="XCY56" s="2"/>
      <c r="XCZ56" s="2"/>
      <c r="XDA56" s="2"/>
      <c r="XDB56" s="2"/>
      <c r="XDC56" s="2"/>
      <c r="XDD56" s="2"/>
      <c r="XDE56" s="2"/>
      <c r="XDF56" s="2"/>
      <c r="XDG56" s="2"/>
      <c r="XDH56" s="2"/>
      <c r="XDI56" s="2"/>
      <c r="XDJ56" s="2"/>
      <c r="XDK56" s="2"/>
      <c r="XDL56" s="2"/>
      <c r="XDM56" s="2"/>
      <c r="XDN56" s="2"/>
      <c r="XDO56" s="2"/>
      <c r="XDP56" s="2"/>
      <c r="XDQ56" s="2"/>
      <c r="XDR56" s="2"/>
      <c r="XDS56" s="2"/>
      <c r="XDT56" s="2"/>
      <c r="XDU56" s="2"/>
      <c r="XDV56" s="2"/>
      <c r="XDW56" s="2"/>
      <c r="XDX56" s="2"/>
      <c r="XDY56" s="2"/>
      <c r="XDZ56" s="2"/>
      <c r="XEA56" s="2"/>
      <c r="XEB56" s="2"/>
      <c r="XEC56" s="2"/>
      <c r="XED56" s="2"/>
      <c r="XEE56" s="2"/>
      <c r="XEF56" s="2"/>
      <c r="XEG56" s="2"/>
      <c r="XEH56" s="2"/>
      <c r="XEI56" s="2"/>
      <c r="XEJ56" s="2"/>
      <c r="XEK56" s="2"/>
      <c r="XEL56" s="2"/>
      <c r="XEM56" s="2"/>
      <c r="XEN56" s="2"/>
      <c r="XEO56" s="2"/>
      <c r="XEP56" s="2"/>
      <c r="XEQ56" s="2"/>
      <c r="XER56" s="2"/>
      <c r="XES56" s="2"/>
      <c r="XET56" s="2"/>
      <c r="XEU56" s="2"/>
      <c r="XEV56" s="2"/>
      <c r="XEW56" s="2"/>
      <c r="XEX56" s="2"/>
      <c r="XEY56" s="2"/>
      <c r="XEZ56" s="2"/>
      <c r="XFA56" s="2"/>
      <c r="XFB56" s="2"/>
      <c r="XFC56" s="2"/>
      <c r="XFD56" s="2"/>
    </row>
    <row r="57" s="1" customFormat="1" spans="1:16384">
      <c r="A57" s="1" t="s">
        <v>81</v>
      </c>
      <c r="B57" s="1">
        <v>10491149</v>
      </c>
      <c r="C57" s="1">
        <v>7.386</v>
      </c>
      <c r="D57" s="1">
        <v>8.356</v>
      </c>
      <c r="E57" s="1">
        <v>8.002</v>
      </c>
      <c r="F57" s="1">
        <v>12.57</v>
      </c>
      <c r="G57" s="1">
        <v>8.74</v>
      </c>
      <c r="H57" s="1">
        <v>9.16</v>
      </c>
      <c r="I57" s="1">
        <v>64.074</v>
      </c>
      <c r="J57" s="1">
        <v>9.003</v>
      </c>
      <c r="K57" s="1">
        <v>7.091</v>
      </c>
      <c r="L57" s="1">
        <v>6.472</v>
      </c>
      <c r="M57" s="1">
        <v>7.0735</v>
      </c>
      <c r="N57" s="1">
        <v>43.742</v>
      </c>
      <c r="O57" s="1">
        <v>4.117</v>
      </c>
      <c r="P57" s="1">
        <v>14.676</v>
      </c>
      <c r="Q57" s="1">
        <v>2.4455</v>
      </c>
      <c r="R57" s="1">
        <v>2.806</v>
      </c>
      <c r="S57" s="1">
        <v>1.744</v>
      </c>
      <c r="T57" s="1">
        <v>3.766</v>
      </c>
      <c r="U57" s="1">
        <v>3.115</v>
      </c>
      <c r="V57" s="1">
        <v>3.754</v>
      </c>
      <c r="W57" s="1">
        <v>1.921</v>
      </c>
      <c r="X57" s="1">
        <v>3.833</v>
      </c>
      <c r="Y57" s="1">
        <v>1.14</v>
      </c>
      <c r="XCB57" s="2"/>
      <c r="XCC57" s="2"/>
      <c r="XCD57" s="2"/>
      <c r="XCE57" s="2"/>
      <c r="XCF57" s="2"/>
      <c r="XCG57" s="2"/>
      <c r="XCH57" s="2"/>
      <c r="XCI57" s="2"/>
      <c r="XCJ57" s="2"/>
      <c r="XCK57" s="2"/>
      <c r="XCL57" s="2"/>
      <c r="XCM57" s="2"/>
      <c r="XCN57" s="2"/>
      <c r="XCO57" s="2"/>
      <c r="XCP57" s="2"/>
      <c r="XCQ57" s="2"/>
      <c r="XCR57" s="2"/>
      <c r="XCS57" s="2"/>
      <c r="XCT57" s="2"/>
      <c r="XCU57" s="2"/>
      <c r="XCV57" s="2"/>
      <c r="XCW57" s="2"/>
      <c r="XCX57" s="2"/>
      <c r="XCY57" s="2"/>
      <c r="XCZ57" s="2"/>
      <c r="XDA57" s="2"/>
      <c r="XDB57" s="2"/>
      <c r="XDC57" s="2"/>
      <c r="XDD57" s="2"/>
      <c r="XDE57" s="2"/>
      <c r="XDF57" s="2"/>
      <c r="XDG57" s="2"/>
      <c r="XDH57" s="2"/>
      <c r="XDI57" s="2"/>
      <c r="XDJ57" s="2"/>
      <c r="XDK57" s="2"/>
      <c r="XDL57" s="2"/>
      <c r="XDM57" s="2"/>
      <c r="XDN57" s="2"/>
      <c r="XDO57" s="2"/>
      <c r="XDP57" s="2"/>
      <c r="XDQ57" s="2"/>
      <c r="XDR57" s="2"/>
      <c r="XDS57" s="2"/>
      <c r="XDT57" s="2"/>
      <c r="XDU57" s="2"/>
      <c r="XDV57" s="2"/>
      <c r="XDW57" s="2"/>
      <c r="XDX57" s="2"/>
      <c r="XDY57" s="2"/>
      <c r="XDZ57" s="2"/>
      <c r="XEA57" s="2"/>
      <c r="XEB57" s="2"/>
      <c r="XEC57" s="2"/>
      <c r="XED57" s="2"/>
      <c r="XEE57" s="2"/>
      <c r="XEF57" s="2"/>
      <c r="XEG57" s="2"/>
      <c r="XEH57" s="2"/>
      <c r="XEI57" s="2"/>
      <c r="XEJ57" s="2"/>
      <c r="XEK57" s="2"/>
      <c r="XEL57" s="2"/>
      <c r="XEM57" s="2"/>
      <c r="XEN57" s="2"/>
      <c r="XEO57" s="2"/>
      <c r="XEP57" s="2"/>
      <c r="XEQ57" s="2"/>
      <c r="XER57" s="2"/>
      <c r="XES57" s="2"/>
      <c r="XET57" s="2"/>
      <c r="XEU57" s="2"/>
      <c r="XEV57" s="2"/>
      <c r="XEW57" s="2"/>
      <c r="XEX57" s="2"/>
      <c r="XEY57" s="2"/>
      <c r="XEZ57" s="2"/>
      <c r="XFA57" s="2"/>
      <c r="XFB57" s="2"/>
      <c r="XFC57" s="2"/>
      <c r="XFD57" s="2"/>
    </row>
    <row r="58" s="1" customFormat="1" spans="1:16384">
      <c r="A58" s="1" t="s">
        <v>82</v>
      </c>
      <c r="B58" s="1">
        <v>10604132</v>
      </c>
      <c r="C58" s="1">
        <v>11.68</v>
      </c>
      <c r="D58" s="1">
        <v>13.85</v>
      </c>
      <c r="E58" s="1">
        <v>12.482</v>
      </c>
      <c r="F58" s="1">
        <v>14.78</v>
      </c>
      <c r="G58" s="1">
        <v>17.16</v>
      </c>
      <c r="H58" s="1">
        <v>14.84</v>
      </c>
      <c r="I58" s="1">
        <v>143.111</v>
      </c>
      <c r="J58" s="1">
        <v>9.621</v>
      </c>
      <c r="K58" s="1">
        <v>10.51</v>
      </c>
      <c r="L58" s="1">
        <v>9.621</v>
      </c>
      <c r="M58" s="1">
        <v>12.044</v>
      </c>
      <c r="N58" s="1">
        <v>111.781</v>
      </c>
      <c r="O58" s="1">
        <v>7.7885</v>
      </c>
      <c r="P58" s="1">
        <v>52.207</v>
      </c>
      <c r="Q58" s="1">
        <v>3.671</v>
      </c>
      <c r="R58" s="1">
        <v>11.104</v>
      </c>
      <c r="S58" s="1">
        <v>5.1755</v>
      </c>
      <c r="T58" s="1">
        <v>21.193</v>
      </c>
      <c r="U58" s="1">
        <v>5.6505</v>
      </c>
      <c r="V58" s="1">
        <v>25.453</v>
      </c>
      <c r="W58" s="1">
        <v>6.1535</v>
      </c>
      <c r="X58" s="1">
        <v>28.454</v>
      </c>
      <c r="Y58" s="1">
        <v>1.7</v>
      </c>
      <c r="XCB58" s="2"/>
      <c r="XCC58" s="2"/>
      <c r="XCD58" s="2"/>
      <c r="XCE58" s="2"/>
      <c r="XCF58" s="2"/>
      <c r="XCG58" s="2"/>
      <c r="XCH58" s="2"/>
      <c r="XCI58" s="2"/>
      <c r="XCJ58" s="2"/>
      <c r="XCK58" s="2"/>
      <c r="XCL58" s="2"/>
      <c r="XCM58" s="2"/>
      <c r="XCN58" s="2"/>
      <c r="XCO58" s="2"/>
      <c r="XCP58" s="2"/>
      <c r="XCQ58" s="2"/>
      <c r="XCR58" s="2"/>
      <c r="XCS58" s="2"/>
      <c r="XCT58" s="2"/>
      <c r="XCU58" s="2"/>
      <c r="XCV58" s="2"/>
      <c r="XCW58" s="2"/>
      <c r="XCX58" s="2"/>
      <c r="XCY58" s="2"/>
      <c r="XCZ58" s="2"/>
      <c r="XDA58" s="2"/>
      <c r="XDB58" s="2"/>
      <c r="XDC58" s="2"/>
      <c r="XDD58" s="2"/>
      <c r="XDE58" s="2"/>
      <c r="XDF58" s="2"/>
      <c r="XDG58" s="2"/>
      <c r="XDH58" s="2"/>
      <c r="XDI58" s="2"/>
      <c r="XDJ58" s="2"/>
      <c r="XDK58" s="2"/>
      <c r="XDL58" s="2"/>
      <c r="XDM58" s="2"/>
      <c r="XDN58" s="2"/>
      <c r="XDO58" s="2"/>
      <c r="XDP58" s="2"/>
      <c r="XDQ58" s="2"/>
      <c r="XDR58" s="2"/>
      <c r="XDS58" s="2"/>
      <c r="XDT58" s="2"/>
      <c r="XDU58" s="2"/>
      <c r="XDV58" s="2"/>
      <c r="XDW58" s="2"/>
      <c r="XDX58" s="2"/>
      <c r="XDY58" s="2"/>
      <c r="XDZ58" s="2"/>
      <c r="XEA58" s="2"/>
      <c r="XEB58" s="2"/>
      <c r="XEC58" s="2"/>
      <c r="XED58" s="2"/>
      <c r="XEE58" s="2"/>
      <c r="XEF58" s="2"/>
      <c r="XEG58" s="2"/>
      <c r="XEH58" s="2"/>
      <c r="XEI58" s="2"/>
      <c r="XEJ58" s="2"/>
      <c r="XEK58" s="2"/>
      <c r="XEL58" s="2"/>
      <c r="XEM58" s="2"/>
      <c r="XEN58" s="2"/>
      <c r="XEO58" s="2"/>
      <c r="XEP58" s="2"/>
      <c r="XEQ58" s="2"/>
      <c r="XER58" s="2"/>
      <c r="XES58" s="2"/>
      <c r="XET58" s="2"/>
      <c r="XEU58" s="2"/>
      <c r="XEV58" s="2"/>
      <c r="XEW58" s="2"/>
      <c r="XEX58" s="2"/>
      <c r="XEY58" s="2"/>
      <c r="XEZ58" s="2"/>
      <c r="XFA58" s="2"/>
      <c r="XFB58" s="2"/>
      <c r="XFC58" s="2"/>
      <c r="XFD58" s="2"/>
    </row>
    <row r="59" s="1" customFormat="1" spans="1:16384">
      <c r="A59" s="1" t="s">
        <v>83</v>
      </c>
      <c r="B59" s="1">
        <v>10541736</v>
      </c>
      <c r="C59" s="1">
        <v>32.019</v>
      </c>
      <c r="D59" s="1">
        <v>31.655</v>
      </c>
      <c r="E59" s="1">
        <v>31.117</v>
      </c>
      <c r="F59" s="1">
        <v>32.02</v>
      </c>
      <c r="G59" s="1">
        <v>31.95</v>
      </c>
      <c r="H59" s="1">
        <v>38.89</v>
      </c>
      <c r="I59" s="1">
        <v>872.595</v>
      </c>
      <c r="J59" s="1">
        <v>25.917</v>
      </c>
      <c r="K59" s="1">
        <v>31.642</v>
      </c>
      <c r="L59" s="1">
        <v>30.47</v>
      </c>
      <c r="M59" s="1">
        <v>30.16</v>
      </c>
      <c r="N59" s="1">
        <v>725.997</v>
      </c>
      <c r="O59" s="1">
        <f>(5.507+4.977)/2</f>
        <v>5.242</v>
      </c>
      <c r="P59" s="1">
        <v>22.159</v>
      </c>
      <c r="Q59" s="1">
        <v>26.1355</v>
      </c>
      <c r="R59" s="1">
        <v>472.633</v>
      </c>
      <c r="S59" s="1">
        <v>19.825</v>
      </c>
      <c r="T59" s="1">
        <v>343.461</v>
      </c>
      <c r="U59" s="1">
        <v>21.5635</v>
      </c>
      <c r="V59" s="1">
        <v>403.745</v>
      </c>
      <c r="W59" s="1">
        <v>25.051</v>
      </c>
      <c r="X59" s="1">
        <v>514.175</v>
      </c>
      <c r="Y59" s="1">
        <v>1.67</v>
      </c>
      <c r="XCB59" s="2"/>
      <c r="XCC59" s="2"/>
      <c r="XCD59" s="2"/>
      <c r="XCE59" s="2"/>
      <c r="XCF59" s="2"/>
      <c r="XCG59" s="2"/>
      <c r="XCH59" s="2"/>
      <c r="XCI59" s="2"/>
      <c r="XCJ59" s="2"/>
      <c r="XCK59" s="2"/>
      <c r="XCL59" s="2"/>
      <c r="XCM59" s="2"/>
      <c r="XCN59" s="2"/>
      <c r="XCO59" s="2"/>
      <c r="XCP59" s="2"/>
      <c r="XCQ59" s="2"/>
      <c r="XCR59" s="2"/>
      <c r="XCS59" s="2"/>
      <c r="XCT59" s="2"/>
      <c r="XCU59" s="2"/>
      <c r="XCV59" s="2"/>
      <c r="XCW59" s="2"/>
      <c r="XCX59" s="2"/>
      <c r="XCY59" s="2"/>
      <c r="XCZ59" s="2"/>
      <c r="XDA59" s="2"/>
      <c r="XDB59" s="2"/>
      <c r="XDC59" s="2"/>
      <c r="XDD59" s="2"/>
      <c r="XDE59" s="2"/>
      <c r="XDF59" s="2"/>
      <c r="XDG59" s="2"/>
      <c r="XDH59" s="2"/>
      <c r="XDI59" s="2"/>
      <c r="XDJ59" s="2"/>
      <c r="XDK59" s="2"/>
      <c r="XDL59" s="2"/>
      <c r="XDM59" s="2"/>
      <c r="XDN59" s="2"/>
      <c r="XDO59" s="2"/>
      <c r="XDP59" s="2"/>
      <c r="XDQ59" s="2"/>
      <c r="XDR59" s="2"/>
      <c r="XDS59" s="2"/>
      <c r="XDT59" s="2"/>
      <c r="XDU59" s="2"/>
      <c r="XDV59" s="2"/>
      <c r="XDW59" s="2"/>
      <c r="XDX59" s="2"/>
      <c r="XDY59" s="2"/>
      <c r="XDZ59" s="2"/>
      <c r="XEA59" s="2"/>
      <c r="XEB59" s="2"/>
      <c r="XEC59" s="2"/>
      <c r="XED59" s="2"/>
      <c r="XEE59" s="2"/>
      <c r="XEF59" s="2"/>
      <c r="XEG59" s="2"/>
      <c r="XEH59" s="2"/>
      <c r="XEI59" s="2"/>
      <c r="XEJ59" s="2"/>
      <c r="XEK59" s="2"/>
      <c r="XEL59" s="2"/>
      <c r="XEM59" s="2"/>
      <c r="XEN59" s="2"/>
      <c r="XEO59" s="2"/>
      <c r="XEP59" s="2"/>
      <c r="XEQ59" s="2"/>
      <c r="XER59" s="2"/>
      <c r="XES59" s="2"/>
      <c r="XET59" s="2"/>
      <c r="XEU59" s="2"/>
      <c r="XEV59" s="2"/>
      <c r="XEW59" s="2"/>
      <c r="XEX59" s="2"/>
      <c r="XEY59" s="2"/>
      <c r="XEZ59" s="2"/>
      <c r="XFA59" s="2"/>
      <c r="XFB59" s="2"/>
      <c r="XFC59" s="2"/>
      <c r="XFD59" s="2"/>
    </row>
    <row r="60" s="1" customFormat="1" spans="1:16384">
      <c r="A60" s="1" t="s">
        <v>84</v>
      </c>
      <c r="B60" s="1">
        <v>11385126</v>
      </c>
      <c r="C60" s="1">
        <v>14.09</v>
      </c>
      <c r="D60" s="1">
        <v>13.633</v>
      </c>
      <c r="E60" s="1">
        <v>13.593</v>
      </c>
      <c r="F60" s="1">
        <v>16.37</v>
      </c>
      <c r="G60" s="1">
        <v>14.15</v>
      </c>
      <c r="H60" s="1">
        <v>14.82</v>
      </c>
      <c r="I60" s="1">
        <v>155.866</v>
      </c>
      <c r="J60" s="1">
        <v>11.3</v>
      </c>
      <c r="K60" s="1">
        <v>12.923</v>
      </c>
      <c r="L60" s="1">
        <v>11.574</v>
      </c>
      <c r="M60" s="1">
        <v>11.94</v>
      </c>
      <c r="N60" s="1">
        <v>116.942</v>
      </c>
      <c r="O60" s="1">
        <v>6.1165</v>
      </c>
      <c r="P60" s="1">
        <v>33.295</v>
      </c>
      <c r="Q60" s="1">
        <v>5.8875</v>
      </c>
      <c r="R60" s="1">
        <v>29.381</v>
      </c>
      <c r="S60" s="1">
        <v>5.601</v>
      </c>
      <c r="T60" s="1">
        <v>25.786</v>
      </c>
      <c r="U60" s="1">
        <v>5.534</v>
      </c>
      <c r="V60" s="1">
        <v>24.219</v>
      </c>
      <c r="W60" s="1">
        <v>5.708</v>
      </c>
      <c r="X60" s="1">
        <v>25.227</v>
      </c>
      <c r="Y60" s="1">
        <v>1.7</v>
      </c>
      <c r="XCB60" s="2"/>
      <c r="XCC60" s="2"/>
      <c r="XCD60" s="2"/>
      <c r="XCE60" s="2"/>
      <c r="XCF60" s="2"/>
      <c r="XCG60" s="2"/>
      <c r="XCH60" s="2"/>
      <c r="XCI60" s="2"/>
      <c r="XCJ60" s="2"/>
      <c r="XCK60" s="2"/>
      <c r="XCL60" s="2"/>
      <c r="XCM60" s="2"/>
      <c r="XCN60" s="2"/>
      <c r="XCO60" s="2"/>
      <c r="XCP60" s="2"/>
      <c r="XCQ60" s="2"/>
      <c r="XCR60" s="2"/>
      <c r="XCS60" s="2"/>
      <c r="XCT60" s="2"/>
      <c r="XCU60" s="2"/>
      <c r="XCV60" s="2"/>
      <c r="XCW60" s="2"/>
      <c r="XCX60" s="2"/>
      <c r="XCY60" s="2"/>
      <c r="XCZ60" s="2"/>
      <c r="XDA60" s="2"/>
      <c r="XDB60" s="2"/>
      <c r="XDC60" s="2"/>
      <c r="XDD60" s="2"/>
      <c r="XDE60" s="2"/>
      <c r="XDF60" s="2"/>
      <c r="XDG60" s="2"/>
      <c r="XDH60" s="2"/>
      <c r="XDI60" s="2"/>
      <c r="XDJ60" s="2"/>
      <c r="XDK60" s="2"/>
      <c r="XDL60" s="2"/>
      <c r="XDM60" s="2"/>
      <c r="XDN60" s="2"/>
      <c r="XDO60" s="2"/>
      <c r="XDP60" s="2"/>
      <c r="XDQ60" s="2"/>
      <c r="XDR60" s="2"/>
      <c r="XDS60" s="2"/>
      <c r="XDT60" s="2"/>
      <c r="XDU60" s="2"/>
      <c r="XDV60" s="2"/>
      <c r="XDW60" s="2"/>
      <c r="XDX60" s="2"/>
      <c r="XDY60" s="2"/>
      <c r="XDZ60" s="2"/>
      <c r="XEA60" s="2"/>
      <c r="XEB60" s="2"/>
      <c r="XEC60" s="2"/>
      <c r="XED60" s="2"/>
      <c r="XEE60" s="2"/>
      <c r="XEF60" s="2"/>
      <c r="XEG60" s="2"/>
      <c r="XEH60" s="2"/>
      <c r="XEI60" s="2"/>
      <c r="XEJ60" s="2"/>
      <c r="XEK60" s="2"/>
      <c r="XEL60" s="2"/>
      <c r="XEM60" s="2"/>
      <c r="XEN60" s="2"/>
      <c r="XEO60" s="2"/>
      <c r="XEP60" s="2"/>
      <c r="XEQ60" s="2"/>
      <c r="XER60" s="2"/>
      <c r="XES60" s="2"/>
      <c r="XET60" s="2"/>
      <c r="XEU60" s="2"/>
      <c r="XEV60" s="2"/>
      <c r="XEW60" s="2"/>
      <c r="XEX60" s="2"/>
      <c r="XEY60" s="2"/>
      <c r="XEZ60" s="2"/>
      <c r="XFA60" s="2"/>
      <c r="XFB60" s="2"/>
      <c r="XFC60" s="2"/>
      <c r="XFD60" s="2"/>
    </row>
    <row r="61" s="1" customFormat="1" spans="1:16384">
      <c r="A61" s="1" t="s">
        <v>85</v>
      </c>
      <c r="B61" s="1">
        <v>11446553</v>
      </c>
      <c r="C61" s="1">
        <v>13.822</v>
      </c>
      <c r="D61" s="1">
        <v>14.226</v>
      </c>
      <c r="E61" s="1">
        <v>12.866</v>
      </c>
      <c r="F61" s="1">
        <v>16.29</v>
      </c>
      <c r="G61" s="1">
        <v>17.41</v>
      </c>
      <c r="H61" s="1">
        <v>14.63</v>
      </c>
      <c r="I61" s="1">
        <v>167.458</v>
      </c>
      <c r="J61" s="1">
        <v>13.612</v>
      </c>
      <c r="K61" s="1">
        <v>8.655</v>
      </c>
      <c r="L61" s="1">
        <v>10.188</v>
      </c>
      <c r="M61" s="1">
        <v>11.426</v>
      </c>
      <c r="N61" s="1">
        <v>112.023</v>
      </c>
      <c r="O61" s="1">
        <v>6.309</v>
      </c>
      <c r="P61" s="1">
        <v>31.59</v>
      </c>
      <c r="Q61" s="1">
        <v>5.1635</v>
      </c>
      <c r="R61" s="1">
        <v>21.03</v>
      </c>
      <c r="S61" s="1">
        <v>5.159</v>
      </c>
      <c r="T61" s="1">
        <v>22.114</v>
      </c>
      <c r="U61" s="1">
        <v>5.1655</v>
      </c>
      <c r="V61" s="1">
        <v>21.326</v>
      </c>
      <c r="W61" s="1">
        <v>5.166</v>
      </c>
      <c r="X61" s="1">
        <v>23.783</v>
      </c>
      <c r="Y61" s="1">
        <v>1.3</v>
      </c>
      <c r="XCB61" s="2"/>
      <c r="XCC61" s="2"/>
      <c r="XCD61" s="2"/>
      <c r="XCE61" s="2"/>
      <c r="XCF61" s="2"/>
      <c r="XCG61" s="2"/>
      <c r="XCH61" s="2"/>
      <c r="XCI61" s="2"/>
      <c r="XCJ61" s="2"/>
      <c r="XCK61" s="2"/>
      <c r="XCL61" s="2"/>
      <c r="XCM61" s="2"/>
      <c r="XCN61" s="2"/>
      <c r="XCO61" s="2"/>
      <c r="XCP61" s="2"/>
      <c r="XCQ61" s="2"/>
      <c r="XCR61" s="2"/>
      <c r="XCS61" s="2"/>
      <c r="XCT61" s="2"/>
      <c r="XCU61" s="2"/>
      <c r="XCV61" s="2"/>
      <c r="XCW61" s="2"/>
      <c r="XCX61" s="2"/>
      <c r="XCY61" s="2"/>
      <c r="XCZ61" s="2"/>
      <c r="XDA61" s="2"/>
      <c r="XDB61" s="2"/>
      <c r="XDC61" s="2"/>
      <c r="XDD61" s="2"/>
      <c r="XDE61" s="2"/>
      <c r="XDF61" s="2"/>
      <c r="XDG61" s="2"/>
      <c r="XDH61" s="2"/>
      <c r="XDI61" s="2"/>
      <c r="XDJ61" s="2"/>
      <c r="XDK61" s="2"/>
      <c r="XDL61" s="2"/>
      <c r="XDM61" s="2"/>
      <c r="XDN61" s="2"/>
      <c r="XDO61" s="2"/>
      <c r="XDP61" s="2"/>
      <c r="XDQ61" s="2"/>
      <c r="XDR61" s="2"/>
      <c r="XDS61" s="2"/>
      <c r="XDT61" s="2"/>
      <c r="XDU61" s="2"/>
      <c r="XDV61" s="2"/>
      <c r="XDW61" s="2"/>
      <c r="XDX61" s="2"/>
      <c r="XDY61" s="2"/>
      <c r="XDZ61" s="2"/>
      <c r="XEA61" s="2"/>
      <c r="XEB61" s="2"/>
      <c r="XEC61" s="2"/>
      <c r="XED61" s="2"/>
      <c r="XEE61" s="2"/>
      <c r="XEF61" s="2"/>
      <c r="XEG61" s="2"/>
      <c r="XEH61" s="2"/>
      <c r="XEI61" s="2"/>
      <c r="XEJ61" s="2"/>
      <c r="XEK61" s="2"/>
      <c r="XEL61" s="2"/>
      <c r="XEM61" s="2"/>
      <c r="XEN61" s="2"/>
      <c r="XEO61" s="2"/>
      <c r="XEP61" s="2"/>
      <c r="XEQ61" s="2"/>
      <c r="XER61" s="2"/>
      <c r="XES61" s="2"/>
      <c r="XET61" s="2"/>
      <c r="XEU61" s="2"/>
      <c r="XEV61" s="2"/>
      <c r="XEW61" s="2"/>
      <c r="XEX61" s="2"/>
      <c r="XEY61" s="2"/>
      <c r="XEZ61" s="2"/>
      <c r="XFA61" s="2"/>
      <c r="XFB61" s="2"/>
      <c r="XFC61" s="2"/>
      <c r="XFD61" s="2"/>
    </row>
    <row r="62" s="1" customFormat="1" spans="1:16384">
      <c r="A62" s="1" t="s">
        <v>86</v>
      </c>
      <c r="B62" s="1">
        <v>11398580</v>
      </c>
      <c r="C62" s="1">
        <v>13.382</v>
      </c>
      <c r="D62" s="1">
        <v>13.267</v>
      </c>
      <c r="E62" s="1">
        <v>12.726</v>
      </c>
      <c r="F62" s="1">
        <v>16.36</v>
      </c>
      <c r="G62" s="1">
        <v>14.62</v>
      </c>
      <c r="H62" s="1">
        <v>14.5</v>
      </c>
      <c r="I62" s="1">
        <v>149.571</v>
      </c>
      <c r="J62" s="1">
        <v>11.236</v>
      </c>
      <c r="K62" s="1">
        <v>13.3</v>
      </c>
      <c r="L62" s="1">
        <v>10.367</v>
      </c>
      <c r="M62" s="1">
        <v>10.553</v>
      </c>
      <c r="N62" s="1">
        <v>90.55</v>
      </c>
      <c r="O62" s="1">
        <v>7.471</v>
      </c>
      <c r="P62" s="1">
        <v>46.404</v>
      </c>
      <c r="Q62" s="1">
        <v>4.799</v>
      </c>
      <c r="R62" s="1">
        <v>21.271</v>
      </c>
      <c r="S62" s="1">
        <v>5.83</v>
      </c>
      <c r="T62" s="1">
        <v>27.798</v>
      </c>
      <c r="U62" s="1">
        <v>5.8225</v>
      </c>
      <c r="V62" s="1">
        <v>28.134</v>
      </c>
      <c r="W62" s="1">
        <v>5.468</v>
      </c>
      <c r="X62" s="1">
        <v>22.995</v>
      </c>
      <c r="Y62" s="1">
        <v>1.4</v>
      </c>
      <c r="XCB62" s="2"/>
      <c r="XCC62" s="2"/>
      <c r="XCD62" s="2"/>
      <c r="XCE62" s="2"/>
      <c r="XCF62" s="2"/>
      <c r="XCG62" s="2"/>
      <c r="XCH62" s="2"/>
      <c r="XCI62" s="2"/>
      <c r="XCJ62" s="2"/>
      <c r="XCK62" s="2"/>
      <c r="XCL62" s="2"/>
      <c r="XCM62" s="2"/>
      <c r="XCN62" s="2"/>
      <c r="XCO62" s="2"/>
      <c r="XCP62" s="2"/>
      <c r="XCQ62" s="2"/>
      <c r="XCR62" s="2"/>
      <c r="XCS62" s="2"/>
      <c r="XCT62" s="2"/>
      <c r="XCU62" s="2"/>
      <c r="XCV62" s="2"/>
      <c r="XCW62" s="2"/>
      <c r="XCX62" s="2"/>
      <c r="XCY62" s="2"/>
      <c r="XCZ62" s="2"/>
      <c r="XDA62" s="2"/>
      <c r="XDB62" s="2"/>
      <c r="XDC62" s="2"/>
      <c r="XDD62" s="2"/>
      <c r="XDE62" s="2"/>
      <c r="XDF62" s="2"/>
      <c r="XDG62" s="2"/>
      <c r="XDH62" s="2"/>
      <c r="XDI62" s="2"/>
      <c r="XDJ62" s="2"/>
      <c r="XDK62" s="2"/>
      <c r="XDL62" s="2"/>
      <c r="XDM62" s="2"/>
      <c r="XDN62" s="2"/>
      <c r="XDO62" s="2"/>
      <c r="XDP62" s="2"/>
      <c r="XDQ62" s="2"/>
      <c r="XDR62" s="2"/>
      <c r="XDS62" s="2"/>
      <c r="XDT62" s="2"/>
      <c r="XDU62" s="2"/>
      <c r="XDV62" s="2"/>
      <c r="XDW62" s="2"/>
      <c r="XDX62" s="2"/>
      <c r="XDY62" s="2"/>
      <c r="XDZ62" s="2"/>
      <c r="XEA62" s="2"/>
      <c r="XEB62" s="2"/>
      <c r="XEC62" s="2"/>
      <c r="XED62" s="2"/>
      <c r="XEE62" s="2"/>
      <c r="XEF62" s="2"/>
      <c r="XEG62" s="2"/>
      <c r="XEH62" s="2"/>
      <c r="XEI62" s="2"/>
      <c r="XEJ62" s="2"/>
      <c r="XEK62" s="2"/>
      <c r="XEL62" s="2"/>
      <c r="XEM62" s="2"/>
      <c r="XEN62" s="2"/>
      <c r="XEO62" s="2"/>
      <c r="XEP62" s="2"/>
      <c r="XEQ62" s="2"/>
      <c r="XER62" s="2"/>
      <c r="XES62" s="2"/>
      <c r="XET62" s="2"/>
      <c r="XEU62" s="2"/>
      <c r="XEV62" s="2"/>
      <c r="XEW62" s="2"/>
      <c r="XEX62" s="2"/>
      <c r="XEY62" s="2"/>
      <c r="XEZ62" s="2"/>
      <c r="XFA62" s="2"/>
      <c r="XFB62" s="2"/>
      <c r="XFC62" s="2"/>
      <c r="XFD62" s="2"/>
    </row>
    <row r="63" s="1" customFormat="1" spans="1:16384">
      <c r="A63" s="1" t="s">
        <v>87</v>
      </c>
      <c r="B63" s="1">
        <v>11002478</v>
      </c>
      <c r="C63" s="1">
        <v>13.175</v>
      </c>
      <c r="D63" s="1">
        <v>13.458</v>
      </c>
      <c r="E63" s="1">
        <v>13.406</v>
      </c>
      <c r="F63" s="1">
        <v>15.29</v>
      </c>
      <c r="G63" s="1">
        <v>17.36</v>
      </c>
      <c r="H63" s="1">
        <v>16.33</v>
      </c>
      <c r="I63" s="1">
        <v>158.268</v>
      </c>
      <c r="J63" s="1">
        <v>14.053</v>
      </c>
      <c r="K63" s="1">
        <v>9.563</v>
      </c>
      <c r="L63" s="1">
        <v>9.472</v>
      </c>
      <c r="M63" s="1">
        <v>10.0555</v>
      </c>
      <c r="N63" s="1">
        <v>85.045</v>
      </c>
      <c r="O63" s="1">
        <v>8.6015</v>
      </c>
      <c r="P63" s="1">
        <v>65.099</v>
      </c>
      <c r="Q63" s="1">
        <v>3.157</v>
      </c>
      <c r="R63" s="1">
        <v>7.473</v>
      </c>
      <c r="S63" s="1">
        <v>5.96</v>
      </c>
      <c r="T63" s="1">
        <v>28.839</v>
      </c>
      <c r="U63" s="1">
        <v>4.923</v>
      </c>
      <c r="V63" s="1">
        <v>18.319</v>
      </c>
      <c r="W63" s="1">
        <v>6.697</v>
      </c>
      <c r="X63" s="1">
        <v>35.129</v>
      </c>
      <c r="Y63" s="1">
        <v>2.13</v>
      </c>
      <c r="XCB63" s="2"/>
      <c r="XCC63" s="2"/>
      <c r="XCD63" s="2"/>
      <c r="XCE63" s="2"/>
      <c r="XCF63" s="2"/>
      <c r="XCG63" s="2"/>
      <c r="XCH63" s="2"/>
      <c r="XCI63" s="2"/>
      <c r="XCJ63" s="2"/>
      <c r="XCK63" s="2"/>
      <c r="XCL63" s="2"/>
      <c r="XCM63" s="2"/>
      <c r="XCN63" s="2"/>
      <c r="XCO63" s="2"/>
      <c r="XCP63" s="2"/>
      <c r="XCQ63" s="2"/>
      <c r="XCR63" s="2"/>
      <c r="XCS63" s="2"/>
      <c r="XCT63" s="2"/>
      <c r="XCU63" s="2"/>
      <c r="XCV63" s="2"/>
      <c r="XCW63" s="2"/>
      <c r="XCX63" s="2"/>
      <c r="XCY63" s="2"/>
      <c r="XCZ63" s="2"/>
      <c r="XDA63" s="2"/>
      <c r="XDB63" s="2"/>
      <c r="XDC63" s="2"/>
      <c r="XDD63" s="2"/>
      <c r="XDE63" s="2"/>
      <c r="XDF63" s="2"/>
      <c r="XDG63" s="2"/>
      <c r="XDH63" s="2"/>
      <c r="XDI63" s="2"/>
      <c r="XDJ63" s="2"/>
      <c r="XDK63" s="2"/>
      <c r="XDL63" s="2"/>
      <c r="XDM63" s="2"/>
      <c r="XDN63" s="2"/>
      <c r="XDO63" s="2"/>
      <c r="XDP63" s="2"/>
      <c r="XDQ63" s="2"/>
      <c r="XDR63" s="2"/>
      <c r="XDS63" s="2"/>
      <c r="XDT63" s="2"/>
      <c r="XDU63" s="2"/>
      <c r="XDV63" s="2"/>
      <c r="XDW63" s="2"/>
      <c r="XDX63" s="2"/>
      <c r="XDY63" s="2"/>
      <c r="XDZ63" s="2"/>
      <c r="XEA63" s="2"/>
      <c r="XEB63" s="2"/>
      <c r="XEC63" s="2"/>
      <c r="XED63" s="2"/>
      <c r="XEE63" s="2"/>
      <c r="XEF63" s="2"/>
      <c r="XEG63" s="2"/>
      <c r="XEH63" s="2"/>
      <c r="XEI63" s="2"/>
      <c r="XEJ63" s="2"/>
      <c r="XEK63" s="2"/>
      <c r="XEL63" s="2"/>
      <c r="XEM63" s="2"/>
      <c r="XEN63" s="2"/>
      <c r="XEO63" s="2"/>
      <c r="XEP63" s="2"/>
      <c r="XEQ63" s="2"/>
      <c r="XER63" s="2"/>
      <c r="XES63" s="2"/>
      <c r="XET63" s="2"/>
      <c r="XEU63" s="2"/>
      <c r="XEV63" s="2"/>
      <c r="XEW63" s="2"/>
      <c r="XEX63" s="2"/>
      <c r="XEY63" s="2"/>
      <c r="XEZ63" s="2"/>
      <c r="XFA63" s="2"/>
      <c r="XFB63" s="2"/>
      <c r="XFC63" s="2"/>
      <c r="XFD63" s="2"/>
    </row>
    <row r="64" s="1" customFormat="1" spans="1:16384">
      <c r="A64" s="1" t="s">
        <v>88</v>
      </c>
      <c r="B64" s="1">
        <v>11167081</v>
      </c>
      <c r="C64" s="1">
        <v>10.473</v>
      </c>
      <c r="D64" s="1">
        <v>10.285</v>
      </c>
      <c r="E64" s="1">
        <v>10.454</v>
      </c>
      <c r="F64" s="1">
        <v>12.54</v>
      </c>
      <c r="G64" s="1">
        <v>10.47</v>
      </c>
      <c r="H64" s="1">
        <v>12.97</v>
      </c>
      <c r="I64" s="1">
        <v>96.457</v>
      </c>
      <c r="J64" s="1">
        <v>10.505</v>
      </c>
      <c r="K64" s="1">
        <v>7.058</v>
      </c>
      <c r="L64" s="1">
        <v>7.53</v>
      </c>
      <c r="M64" s="1">
        <v>8.413</v>
      </c>
      <c r="N64" s="1">
        <v>56.486</v>
      </c>
      <c r="O64" s="1">
        <v>8.4155</v>
      </c>
      <c r="P64" s="1">
        <v>58.533</v>
      </c>
      <c r="Q64" s="1">
        <v>8.628</v>
      </c>
      <c r="R64" s="1">
        <v>60.352</v>
      </c>
      <c r="S64" s="1">
        <v>9.5475</v>
      </c>
      <c r="T64" s="1">
        <v>77.374</v>
      </c>
      <c r="U64" s="1">
        <v>8.594</v>
      </c>
      <c r="V64" s="1">
        <v>60.676</v>
      </c>
      <c r="W64" s="1">
        <v>11.6945</v>
      </c>
      <c r="X64" s="1">
        <v>120.186</v>
      </c>
      <c r="Y64" s="1">
        <f>(Q64+S64)/4.398</f>
        <v>4.13267394270123</v>
      </c>
      <c r="XCB64" s="2"/>
      <c r="XCC64" s="2"/>
      <c r="XCD64" s="2"/>
      <c r="XCE64" s="2"/>
      <c r="XCF64" s="2"/>
      <c r="XCG64" s="2"/>
      <c r="XCH64" s="2"/>
      <c r="XCI64" s="2"/>
      <c r="XCJ64" s="2"/>
      <c r="XCK64" s="2"/>
      <c r="XCL64" s="2"/>
      <c r="XCM64" s="2"/>
      <c r="XCN64" s="2"/>
      <c r="XCO64" s="2"/>
      <c r="XCP64" s="2"/>
      <c r="XCQ64" s="2"/>
      <c r="XCR64" s="2"/>
      <c r="XCS64" s="2"/>
      <c r="XCT64" s="2"/>
      <c r="XCU64" s="2"/>
      <c r="XCV64" s="2"/>
      <c r="XCW64" s="2"/>
      <c r="XCX64" s="2"/>
      <c r="XCY64" s="2"/>
      <c r="XCZ64" s="2"/>
      <c r="XDA64" s="2"/>
      <c r="XDB64" s="2"/>
      <c r="XDC64" s="2"/>
      <c r="XDD64" s="2"/>
      <c r="XDE64" s="2"/>
      <c r="XDF64" s="2"/>
      <c r="XDG64" s="2"/>
      <c r="XDH64" s="2"/>
      <c r="XDI64" s="2"/>
      <c r="XDJ64" s="2"/>
      <c r="XDK64" s="2"/>
      <c r="XDL64" s="2"/>
      <c r="XDM64" s="2"/>
      <c r="XDN64" s="2"/>
      <c r="XDO64" s="2"/>
      <c r="XDP64" s="2"/>
      <c r="XDQ64" s="2"/>
      <c r="XDR64" s="2"/>
      <c r="XDS64" s="2"/>
      <c r="XDT64" s="2"/>
      <c r="XDU64" s="2"/>
      <c r="XDV64" s="2"/>
      <c r="XDW64" s="2"/>
      <c r="XDX64" s="2"/>
      <c r="XDY64" s="2"/>
      <c r="XDZ64" s="2"/>
      <c r="XEA64" s="2"/>
      <c r="XEB64" s="2"/>
      <c r="XEC64" s="2"/>
      <c r="XED64" s="2"/>
      <c r="XEE64" s="2"/>
      <c r="XEF64" s="2"/>
      <c r="XEG64" s="2"/>
      <c r="XEH64" s="2"/>
      <c r="XEI64" s="2"/>
      <c r="XEJ64" s="2"/>
      <c r="XEK64" s="2"/>
      <c r="XEL64" s="2"/>
      <c r="XEM64" s="2"/>
      <c r="XEN64" s="2"/>
      <c r="XEO64" s="2"/>
      <c r="XEP64" s="2"/>
      <c r="XEQ64" s="2"/>
      <c r="XER64" s="2"/>
      <c r="XES64" s="2"/>
      <c r="XET64" s="2"/>
      <c r="XEU64" s="2"/>
      <c r="XEV64" s="2"/>
      <c r="XEW64" s="2"/>
      <c r="XEX64" s="2"/>
      <c r="XEY64" s="2"/>
      <c r="XEZ64" s="2"/>
      <c r="XFA64" s="2"/>
      <c r="XFB64" s="2"/>
      <c r="XFC64" s="2"/>
      <c r="XFD64" s="2"/>
    </row>
    <row r="65" s="2" customFormat="1" spans="1:16303">
      <c r="A65" s="1" t="s">
        <v>89</v>
      </c>
      <c r="B65" s="1">
        <v>10619113</v>
      </c>
      <c r="C65" s="1">
        <v>12.041</v>
      </c>
      <c r="D65" s="1">
        <v>15.114</v>
      </c>
      <c r="E65" s="1">
        <v>13.311</v>
      </c>
      <c r="F65" s="1">
        <v>15.15</v>
      </c>
      <c r="G65" s="1">
        <v>17.75</v>
      </c>
      <c r="H65" s="1">
        <v>13.07</v>
      </c>
      <c r="I65" s="1">
        <v>387.184</v>
      </c>
      <c r="J65" s="1">
        <v>12.573</v>
      </c>
      <c r="K65" s="1">
        <v>9.297</v>
      </c>
      <c r="L65" s="1">
        <v>9.878</v>
      </c>
      <c r="M65" s="1">
        <f>(9.77+9.21)/2</f>
        <v>9.49</v>
      </c>
      <c r="N65" s="1">
        <v>82.044</v>
      </c>
      <c r="O65" s="1">
        <f>(6.657+7.655)/2</f>
        <v>7.156</v>
      </c>
      <c r="P65" s="1">
        <v>36.636</v>
      </c>
      <c r="Q65" s="1">
        <f>(2.321+2.474)/2</f>
        <v>2.3975</v>
      </c>
      <c r="R65" s="1">
        <v>7.217</v>
      </c>
      <c r="S65" s="1">
        <f>(6.074+7.323)/2</f>
        <v>6.6985</v>
      </c>
      <c r="T65" s="1">
        <v>35.19</v>
      </c>
      <c r="U65" s="1">
        <f>(5.332+5.88)/2</f>
        <v>5.606</v>
      </c>
      <c r="V65" s="1">
        <v>30.286</v>
      </c>
      <c r="W65" s="1">
        <f>(5.742+5.992)/2</f>
        <v>5.867</v>
      </c>
      <c r="X65" s="1">
        <v>25.364</v>
      </c>
      <c r="Y65" s="1">
        <v>1.5</v>
      </c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  <c r="LJ65" s="1"/>
      <c r="LK65" s="1"/>
      <c r="LL65" s="1"/>
      <c r="LM65" s="1"/>
      <c r="LN65" s="1"/>
      <c r="LO65" s="1"/>
      <c r="LP65" s="1"/>
      <c r="LQ65" s="1"/>
      <c r="LR65" s="1"/>
      <c r="LS65" s="1"/>
      <c r="LT65" s="1"/>
      <c r="LU65" s="1"/>
      <c r="LV65" s="1"/>
      <c r="LW65" s="1"/>
      <c r="LX65" s="1"/>
      <c r="LY65" s="1"/>
      <c r="LZ65" s="1"/>
      <c r="MA65" s="1"/>
      <c r="MB65" s="1"/>
      <c r="MC65" s="1"/>
      <c r="MD65" s="1"/>
      <c r="ME65" s="1"/>
      <c r="MF65" s="1"/>
      <c r="MG65" s="1"/>
      <c r="MH65" s="1"/>
      <c r="MI65" s="1"/>
      <c r="MJ65" s="1"/>
      <c r="MK65" s="1"/>
      <c r="ML65" s="1"/>
      <c r="MM65" s="1"/>
      <c r="MN65" s="1"/>
      <c r="MO65" s="1"/>
      <c r="MP65" s="1"/>
      <c r="MQ65" s="1"/>
      <c r="MR65" s="1"/>
      <c r="MS65" s="1"/>
      <c r="MT65" s="1"/>
      <c r="MU65" s="1"/>
      <c r="MV65" s="1"/>
      <c r="MW65" s="1"/>
      <c r="MX65" s="1"/>
      <c r="MY65" s="1"/>
      <c r="MZ65" s="1"/>
      <c r="NA65" s="1"/>
      <c r="NB65" s="1"/>
      <c r="NC65" s="1"/>
      <c r="ND65" s="1"/>
      <c r="NE65" s="1"/>
      <c r="NF65" s="1"/>
      <c r="NG65" s="1"/>
      <c r="NH65" s="1"/>
      <c r="NI65" s="1"/>
      <c r="NJ65" s="1"/>
      <c r="NK65" s="1"/>
      <c r="NL65" s="1"/>
      <c r="NM65" s="1"/>
      <c r="NN65" s="1"/>
      <c r="NO65" s="1"/>
      <c r="NP65" s="1"/>
      <c r="NQ65" s="1"/>
      <c r="NR65" s="1"/>
      <c r="NS65" s="1"/>
      <c r="NT65" s="1"/>
      <c r="NU65" s="1"/>
      <c r="NV65" s="1"/>
      <c r="NW65" s="1"/>
      <c r="NX65" s="1"/>
      <c r="NY65" s="1"/>
      <c r="NZ65" s="1"/>
      <c r="OA65" s="1"/>
      <c r="OB65" s="1"/>
      <c r="OC65" s="1"/>
      <c r="OD65" s="1"/>
      <c r="OE65" s="1"/>
      <c r="OF65" s="1"/>
      <c r="OG65" s="1"/>
      <c r="OH65" s="1"/>
      <c r="OI65" s="1"/>
      <c r="OJ65" s="1"/>
      <c r="OK65" s="1"/>
      <c r="OL65" s="1"/>
      <c r="OM65" s="1"/>
      <c r="ON65" s="1"/>
      <c r="OO65" s="1"/>
      <c r="OP65" s="1"/>
      <c r="OQ65" s="1"/>
      <c r="OR65" s="1"/>
      <c r="OS65" s="1"/>
      <c r="OT65" s="1"/>
      <c r="OU65" s="1"/>
      <c r="OV65" s="1"/>
      <c r="OW65" s="1"/>
      <c r="OX65" s="1"/>
      <c r="OY65" s="1"/>
      <c r="OZ65" s="1"/>
      <c r="PA65" s="1"/>
      <c r="PB65" s="1"/>
      <c r="PC65" s="1"/>
      <c r="PD65" s="1"/>
      <c r="PE65" s="1"/>
      <c r="PF65" s="1"/>
      <c r="PG65" s="1"/>
      <c r="PH65" s="1"/>
      <c r="PI65" s="1"/>
      <c r="PJ65" s="1"/>
      <c r="PK65" s="1"/>
      <c r="PL65" s="1"/>
      <c r="PM65" s="1"/>
      <c r="PN65" s="1"/>
      <c r="PO65" s="1"/>
      <c r="PP65" s="1"/>
      <c r="PQ65" s="1"/>
      <c r="PR65" s="1"/>
      <c r="PS65" s="1"/>
      <c r="PT65" s="1"/>
      <c r="PU65" s="1"/>
      <c r="PV65" s="1"/>
      <c r="PW65" s="1"/>
      <c r="PX65" s="1"/>
      <c r="PY65" s="1"/>
      <c r="PZ65" s="1"/>
      <c r="QA65" s="1"/>
      <c r="QB65" s="1"/>
      <c r="QC65" s="1"/>
      <c r="QD65" s="1"/>
      <c r="QE65" s="1"/>
      <c r="QF65" s="1"/>
      <c r="QG65" s="1"/>
      <c r="QH65" s="1"/>
      <c r="QI65" s="1"/>
      <c r="QJ65" s="1"/>
      <c r="QK65" s="1"/>
      <c r="QL65" s="1"/>
      <c r="QM65" s="1"/>
      <c r="QN65" s="1"/>
      <c r="QO65" s="1"/>
      <c r="QP65" s="1"/>
      <c r="QQ65" s="1"/>
      <c r="QR65" s="1"/>
      <c r="QS65" s="1"/>
      <c r="QT65" s="1"/>
      <c r="QU65" s="1"/>
      <c r="QV65" s="1"/>
      <c r="QW65" s="1"/>
      <c r="QX65" s="1"/>
      <c r="QY65" s="1"/>
      <c r="QZ65" s="1"/>
      <c r="RA65" s="1"/>
      <c r="RB65" s="1"/>
      <c r="RC65" s="1"/>
      <c r="RD65" s="1"/>
      <c r="RE65" s="1"/>
      <c r="RF65" s="1"/>
      <c r="RG65" s="1"/>
      <c r="RH65" s="1"/>
      <c r="RI65" s="1"/>
      <c r="RJ65" s="1"/>
      <c r="RK65" s="1"/>
      <c r="RL65" s="1"/>
      <c r="RM65" s="1"/>
      <c r="RN65" s="1"/>
      <c r="RO65" s="1"/>
      <c r="RP65" s="1"/>
      <c r="RQ65" s="1"/>
      <c r="RR65" s="1"/>
      <c r="RS65" s="1"/>
      <c r="RT65" s="1"/>
      <c r="RU65" s="1"/>
      <c r="RV65" s="1"/>
      <c r="RW65" s="1"/>
      <c r="RX65" s="1"/>
      <c r="RY65" s="1"/>
      <c r="RZ65" s="1"/>
      <c r="SA65" s="1"/>
      <c r="SB65" s="1"/>
      <c r="SC65" s="1"/>
      <c r="SD65" s="1"/>
      <c r="SE65" s="1"/>
      <c r="SF65" s="1"/>
      <c r="SG65" s="1"/>
      <c r="SH65" s="1"/>
      <c r="SI65" s="1"/>
      <c r="SJ65" s="1"/>
      <c r="SK65" s="1"/>
      <c r="SL65" s="1"/>
      <c r="SM65" s="1"/>
      <c r="SN65" s="1"/>
      <c r="SO65" s="1"/>
      <c r="SP65" s="1"/>
      <c r="SQ65" s="1"/>
      <c r="SR65" s="1"/>
      <c r="SS65" s="1"/>
      <c r="ST65" s="1"/>
      <c r="SU65" s="1"/>
      <c r="SV65" s="1"/>
      <c r="SW65" s="1"/>
      <c r="SX65" s="1"/>
      <c r="SY65" s="1"/>
      <c r="SZ65" s="1"/>
      <c r="TA65" s="1"/>
      <c r="TB65" s="1"/>
      <c r="TC65" s="1"/>
      <c r="TD65" s="1"/>
      <c r="TE65" s="1"/>
      <c r="TF65" s="1"/>
      <c r="TG65" s="1"/>
      <c r="TH65" s="1"/>
      <c r="TI65" s="1"/>
      <c r="TJ65" s="1"/>
      <c r="TK65" s="1"/>
      <c r="TL65" s="1"/>
      <c r="TM65" s="1"/>
      <c r="TN65" s="1"/>
      <c r="TO65" s="1"/>
      <c r="TP65" s="1"/>
      <c r="TQ65" s="1"/>
      <c r="TR65" s="1"/>
      <c r="TS65" s="1"/>
      <c r="TT65" s="1"/>
      <c r="TU65" s="1"/>
      <c r="TV65" s="1"/>
      <c r="TW65" s="1"/>
      <c r="TX65" s="1"/>
      <c r="TY65" s="1"/>
      <c r="TZ65" s="1"/>
      <c r="UA65" s="1"/>
      <c r="UB65" s="1"/>
      <c r="UC65" s="1"/>
      <c r="UD65" s="1"/>
      <c r="UE65" s="1"/>
      <c r="UF65" s="1"/>
      <c r="UG65" s="1"/>
      <c r="UH65" s="1"/>
      <c r="UI65" s="1"/>
      <c r="UJ65" s="1"/>
      <c r="UK65" s="1"/>
      <c r="UL65" s="1"/>
      <c r="UM65" s="1"/>
      <c r="UN65" s="1"/>
      <c r="UO65" s="1"/>
      <c r="UP65" s="1"/>
      <c r="UQ65" s="1"/>
      <c r="UR65" s="1"/>
      <c r="US65" s="1"/>
      <c r="UT65" s="1"/>
      <c r="UU65" s="1"/>
      <c r="UV65" s="1"/>
      <c r="UW65" s="1"/>
      <c r="UX65" s="1"/>
      <c r="UY65" s="1"/>
      <c r="UZ65" s="1"/>
      <c r="VA65" s="1"/>
      <c r="VB65" s="1"/>
      <c r="VC65" s="1"/>
      <c r="VD65" s="1"/>
      <c r="VE65" s="1"/>
      <c r="VF65" s="1"/>
      <c r="VG65" s="1"/>
      <c r="VH65" s="1"/>
      <c r="VI65" s="1"/>
      <c r="VJ65" s="1"/>
      <c r="VK65" s="1"/>
      <c r="VL65" s="1"/>
      <c r="VM65" s="1"/>
      <c r="VN65" s="1"/>
      <c r="VO65" s="1"/>
      <c r="VP65" s="1"/>
      <c r="VQ65" s="1"/>
      <c r="VR65" s="1"/>
      <c r="VS65" s="1"/>
      <c r="VT65" s="1"/>
      <c r="VU65" s="1"/>
      <c r="VV65" s="1"/>
      <c r="VW65" s="1"/>
      <c r="VX65" s="1"/>
      <c r="VY65" s="1"/>
      <c r="VZ65" s="1"/>
      <c r="WA65" s="1"/>
      <c r="WB65" s="1"/>
      <c r="WC65" s="1"/>
      <c r="WD65" s="1"/>
      <c r="WE65" s="1"/>
      <c r="WF65" s="1"/>
      <c r="WG65" s="1"/>
      <c r="WH65" s="1"/>
      <c r="WI65" s="1"/>
      <c r="WJ65" s="1"/>
      <c r="WK65" s="1"/>
      <c r="WL65" s="1"/>
      <c r="WM65" s="1"/>
      <c r="WN65" s="1"/>
      <c r="WO65" s="1"/>
      <c r="WP65" s="1"/>
      <c r="WQ65" s="1"/>
      <c r="WR65" s="1"/>
      <c r="WS65" s="1"/>
      <c r="WT65" s="1"/>
      <c r="WU65" s="1"/>
      <c r="WV65" s="1"/>
      <c r="WW65" s="1"/>
      <c r="WX65" s="1"/>
      <c r="WY65" s="1"/>
      <c r="WZ65" s="1"/>
      <c r="XA65" s="1"/>
      <c r="XB65" s="1"/>
      <c r="XC65" s="1"/>
      <c r="XD65" s="1"/>
      <c r="XE65" s="1"/>
      <c r="XF65" s="1"/>
      <c r="XG65" s="1"/>
      <c r="XH65" s="1"/>
      <c r="XI65" s="1"/>
      <c r="XJ65" s="1"/>
      <c r="XK65" s="1"/>
      <c r="XL65" s="1"/>
      <c r="XM65" s="1"/>
      <c r="XN65" s="1"/>
      <c r="XO65" s="1"/>
      <c r="XP65" s="1"/>
      <c r="XQ65" s="1"/>
      <c r="XR65" s="1"/>
      <c r="XS65" s="1"/>
      <c r="XT65" s="1"/>
      <c r="XU65" s="1"/>
      <c r="XV65" s="1"/>
      <c r="XW65" s="1"/>
      <c r="XX65" s="1"/>
      <c r="XY65" s="1"/>
      <c r="XZ65" s="1"/>
      <c r="YA65" s="1"/>
      <c r="YB65" s="1"/>
      <c r="YC65" s="1"/>
      <c r="YD65" s="1"/>
      <c r="YE65" s="1"/>
      <c r="YF65" s="1"/>
      <c r="YG65" s="1"/>
      <c r="YH65" s="1"/>
      <c r="YI65" s="1"/>
      <c r="YJ65" s="1"/>
      <c r="YK65" s="1"/>
      <c r="YL65" s="1"/>
      <c r="YM65" s="1"/>
      <c r="YN65" s="1"/>
      <c r="YO65" s="1"/>
      <c r="YP65" s="1"/>
      <c r="YQ65" s="1"/>
      <c r="YR65" s="1"/>
      <c r="YS65" s="1"/>
      <c r="YT65" s="1"/>
      <c r="YU65" s="1"/>
      <c r="YV65" s="1"/>
      <c r="YW65" s="1"/>
      <c r="YX65" s="1"/>
      <c r="YY65" s="1"/>
      <c r="YZ65" s="1"/>
      <c r="ZA65" s="1"/>
      <c r="ZB65" s="1"/>
      <c r="ZC65" s="1"/>
      <c r="ZD65" s="1"/>
      <c r="ZE65" s="1"/>
      <c r="ZF65" s="1"/>
      <c r="ZG65" s="1"/>
      <c r="ZH65" s="1"/>
      <c r="ZI65" s="1"/>
      <c r="ZJ65" s="1"/>
      <c r="ZK65" s="1"/>
      <c r="ZL65" s="1"/>
      <c r="ZM65" s="1"/>
      <c r="ZN65" s="1"/>
      <c r="ZO65" s="1"/>
      <c r="ZP65" s="1"/>
      <c r="ZQ65" s="1"/>
      <c r="ZR65" s="1"/>
      <c r="ZS65" s="1"/>
      <c r="ZT65" s="1"/>
      <c r="ZU65" s="1"/>
      <c r="ZV65" s="1"/>
      <c r="ZW65" s="1"/>
      <c r="ZX65" s="1"/>
      <c r="ZY65" s="1"/>
      <c r="ZZ65" s="1"/>
      <c r="AAA65" s="1"/>
      <c r="AAB65" s="1"/>
      <c r="AAC65" s="1"/>
      <c r="AAD65" s="1"/>
      <c r="AAE65" s="1"/>
      <c r="AAF65" s="1"/>
      <c r="AAG65" s="1"/>
      <c r="AAH65" s="1"/>
      <c r="AAI65" s="1"/>
      <c r="AAJ65" s="1"/>
      <c r="AAK65" s="1"/>
      <c r="AAL65" s="1"/>
      <c r="AAM65" s="1"/>
      <c r="AAN65" s="1"/>
      <c r="AAO65" s="1"/>
      <c r="AAP65" s="1"/>
      <c r="AAQ65" s="1"/>
      <c r="AAR65" s="1"/>
      <c r="AAS65" s="1"/>
      <c r="AAT65" s="1"/>
      <c r="AAU65" s="1"/>
      <c r="AAV65" s="1"/>
      <c r="AAW65" s="1"/>
      <c r="AAX65" s="1"/>
      <c r="AAY65" s="1"/>
      <c r="AAZ65" s="1"/>
      <c r="ABA65" s="1"/>
      <c r="ABB65" s="1"/>
      <c r="ABC65" s="1"/>
      <c r="ABD65" s="1"/>
      <c r="ABE65" s="1"/>
      <c r="ABF65" s="1"/>
      <c r="ABG65" s="1"/>
      <c r="ABH65" s="1"/>
      <c r="ABI65" s="1"/>
      <c r="ABJ65" s="1"/>
      <c r="ABK65" s="1"/>
      <c r="ABL65" s="1"/>
      <c r="ABM65" s="1"/>
      <c r="ABN65" s="1"/>
      <c r="ABO65" s="1"/>
      <c r="ABP65" s="1"/>
      <c r="ABQ65" s="1"/>
      <c r="ABR65" s="1"/>
      <c r="ABS65" s="1"/>
      <c r="ABT65" s="1"/>
      <c r="ABU65" s="1"/>
      <c r="ABV65" s="1"/>
      <c r="ABW65" s="1"/>
      <c r="ABX65" s="1"/>
      <c r="ABY65" s="1"/>
      <c r="ABZ65" s="1"/>
      <c r="ACA65" s="1"/>
      <c r="ACB65" s="1"/>
      <c r="ACC65" s="1"/>
      <c r="ACD65" s="1"/>
      <c r="ACE65" s="1"/>
      <c r="ACF65" s="1"/>
      <c r="ACG65" s="1"/>
      <c r="ACH65" s="1"/>
      <c r="ACI65" s="1"/>
      <c r="ACJ65" s="1"/>
      <c r="ACK65" s="1"/>
      <c r="ACL65" s="1"/>
      <c r="ACM65" s="1"/>
      <c r="ACN65" s="1"/>
      <c r="ACO65" s="1"/>
      <c r="ACP65" s="1"/>
      <c r="ACQ65" s="1"/>
      <c r="ACR65" s="1"/>
      <c r="ACS65" s="1"/>
      <c r="ACT65" s="1"/>
      <c r="ACU65" s="1"/>
      <c r="ACV65" s="1"/>
      <c r="ACW65" s="1"/>
      <c r="ACX65" s="1"/>
      <c r="ACY65" s="1"/>
      <c r="ACZ65" s="1"/>
      <c r="ADA65" s="1"/>
      <c r="ADB65" s="1"/>
      <c r="ADC65" s="1"/>
      <c r="ADD65" s="1"/>
      <c r="ADE65" s="1"/>
      <c r="ADF65" s="1"/>
      <c r="ADG65" s="1"/>
      <c r="ADH65" s="1"/>
      <c r="ADI65" s="1"/>
      <c r="ADJ65" s="1"/>
      <c r="ADK65" s="1"/>
      <c r="ADL65" s="1"/>
      <c r="ADM65" s="1"/>
      <c r="ADN65" s="1"/>
      <c r="ADO65" s="1"/>
      <c r="ADP65" s="1"/>
      <c r="ADQ65" s="1"/>
      <c r="ADR65" s="1"/>
      <c r="ADS65" s="1"/>
      <c r="ADT65" s="1"/>
      <c r="ADU65" s="1"/>
      <c r="ADV65" s="1"/>
      <c r="ADW65" s="1"/>
      <c r="ADX65" s="1"/>
      <c r="ADY65" s="1"/>
      <c r="ADZ65" s="1"/>
      <c r="AEA65" s="1"/>
      <c r="AEB65" s="1"/>
      <c r="AEC65" s="1"/>
      <c r="AED65" s="1"/>
      <c r="AEE65" s="1"/>
      <c r="AEF65" s="1"/>
      <c r="AEG65" s="1"/>
      <c r="AEH65" s="1"/>
      <c r="AEI65" s="1"/>
      <c r="AEJ65" s="1"/>
      <c r="AEK65" s="1"/>
      <c r="AEL65" s="1"/>
      <c r="AEM65" s="1"/>
      <c r="AEN65" s="1"/>
      <c r="AEO65" s="1"/>
      <c r="AEP65" s="1"/>
      <c r="AEQ65" s="1"/>
      <c r="AER65" s="1"/>
      <c r="AES65" s="1"/>
      <c r="AET65" s="1"/>
      <c r="AEU65" s="1"/>
      <c r="AEV65" s="1"/>
      <c r="AEW65" s="1"/>
      <c r="AEX65" s="1"/>
      <c r="AEY65" s="1"/>
      <c r="AEZ65" s="1"/>
      <c r="AFA65" s="1"/>
      <c r="AFB65" s="1"/>
      <c r="AFC65" s="1"/>
      <c r="AFD65" s="1"/>
      <c r="AFE65" s="1"/>
      <c r="AFF65" s="1"/>
      <c r="AFG65" s="1"/>
      <c r="AFH65" s="1"/>
      <c r="AFI65" s="1"/>
      <c r="AFJ65" s="1"/>
      <c r="AFK65" s="1"/>
      <c r="AFL65" s="1"/>
      <c r="AFM65" s="1"/>
      <c r="AFN65" s="1"/>
      <c r="AFO65" s="1"/>
      <c r="AFP65" s="1"/>
      <c r="AFQ65" s="1"/>
      <c r="AFR65" s="1"/>
      <c r="AFS65" s="1"/>
      <c r="AFT65" s="1"/>
      <c r="AFU65" s="1"/>
      <c r="AFV65" s="1"/>
      <c r="AFW65" s="1"/>
      <c r="AFX65" s="1"/>
      <c r="AFY65" s="1"/>
      <c r="AFZ65" s="1"/>
      <c r="AGA65" s="1"/>
      <c r="AGB65" s="1"/>
      <c r="AGC65" s="1"/>
      <c r="AGD65" s="1"/>
      <c r="AGE65" s="1"/>
      <c r="AGF65" s="1"/>
      <c r="AGG65" s="1"/>
      <c r="AGH65" s="1"/>
      <c r="AGI65" s="1"/>
      <c r="AGJ65" s="1"/>
      <c r="AGK65" s="1"/>
      <c r="AGL65" s="1"/>
      <c r="AGM65" s="1"/>
      <c r="AGN65" s="1"/>
      <c r="AGO65" s="1"/>
      <c r="AGP65" s="1"/>
      <c r="AGQ65" s="1"/>
      <c r="AGR65" s="1"/>
      <c r="AGS65" s="1"/>
      <c r="AGT65" s="1"/>
      <c r="AGU65" s="1"/>
      <c r="AGV65" s="1"/>
      <c r="AGW65" s="1"/>
      <c r="AGX65" s="1"/>
      <c r="AGY65" s="1"/>
      <c r="AGZ65" s="1"/>
      <c r="AHA65" s="1"/>
      <c r="AHB65" s="1"/>
      <c r="AHC65" s="1"/>
      <c r="AHD65" s="1"/>
      <c r="AHE65" s="1"/>
      <c r="AHF65" s="1"/>
      <c r="AHG65" s="1"/>
      <c r="AHH65" s="1"/>
      <c r="AHI65" s="1"/>
      <c r="AHJ65" s="1"/>
      <c r="AHK65" s="1"/>
      <c r="AHL65" s="1"/>
      <c r="AHM65" s="1"/>
      <c r="AHN65" s="1"/>
      <c r="AHO65" s="1"/>
      <c r="AHP65" s="1"/>
      <c r="AHQ65" s="1"/>
      <c r="AHR65" s="1"/>
      <c r="AHS65" s="1"/>
      <c r="AHT65" s="1"/>
      <c r="AHU65" s="1"/>
      <c r="AHV65" s="1"/>
      <c r="AHW65" s="1"/>
      <c r="AHX65" s="1"/>
      <c r="AHY65" s="1"/>
      <c r="AHZ65" s="1"/>
      <c r="AIA65" s="1"/>
      <c r="AIB65" s="1"/>
      <c r="AIC65" s="1"/>
      <c r="AID65" s="1"/>
      <c r="AIE65" s="1"/>
      <c r="AIF65" s="1"/>
      <c r="AIG65" s="1"/>
      <c r="AIH65" s="1"/>
      <c r="AII65" s="1"/>
      <c r="AIJ65" s="1"/>
      <c r="AIK65" s="1"/>
      <c r="AIL65" s="1"/>
      <c r="AIM65" s="1"/>
      <c r="AIN65" s="1"/>
      <c r="AIO65" s="1"/>
      <c r="AIP65" s="1"/>
      <c r="AIQ65" s="1"/>
      <c r="AIR65" s="1"/>
      <c r="AIS65" s="1"/>
      <c r="AIT65" s="1"/>
      <c r="AIU65" s="1"/>
      <c r="AIV65" s="1"/>
      <c r="AIW65" s="1"/>
      <c r="AIX65" s="1"/>
      <c r="AIY65" s="1"/>
      <c r="AIZ65" s="1"/>
      <c r="AJA65" s="1"/>
      <c r="AJB65" s="1"/>
      <c r="AJC65" s="1"/>
      <c r="AJD65" s="1"/>
      <c r="AJE65" s="1"/>
      <c r="AJF65" s="1"/>
      <c r="AJG65" s="1"/>
      <c r="AJH65" s="1"/>
      <c r="AJI65" s="1"/>
      <c r="AJJ65" s="1"/>
      <c r="AJK65" s="1"/>
      <c r="AJL65" s="1"/>
      <c r="AJM65" s="1"/>
      <c r="AJN65" s="1"/>
      <c r="AJO65" s="1"/>
      <c r="AJP65" s="1"/>
      <c r="AJQ65" s="1"/>
      <c r="AJR65" s="1"/>
      <c r="AJS65" s="1"/>
      <c r="AJT65" s="1"/>
      <c r="AJU65" s="1"/>
      <c r="AJV65" s="1"/>
      <c r="AJW65" s="1"/>
      <c r="AJX65" s="1"/>
      <c r="AJY65" s="1"/>
      <c r="AJZ65" s="1"/>
      <c r="AKA65" s="1"/>
      <c r="AKB65" s="1"/>
      <c r="AKC65" s="1"/>
      <c r="AKD65" s="1"/>
      <c r="AKE65" s="1"/>
      <c r="AKF65" s="1"/>
      <c r="AKG65" s="1"/>
      <c r="AKH65" s="1"/>
      <c r="AKI65" s="1"/>
      <c r="AKJ65" s="1"/>
      <c r="AKK65" s="1"/>
      <c r="AKL65" s="1"/>
      <c r="AKM65" s="1"/>
      <c r="AKN65" s="1"/>
      <c r="AKO65" s="1"/>
      <c r="AKP65" s="1"/>
      <c r="AKQ65" s="1"/>
      <c r="AKR65" s="1"/>
      <c r="AKS65" s="1"/>
      <c r="AKT65" s="1"/>
      <c r="AKU65" s="1"/>
      <c r="AKV65" s="1"/>
      <c r="AKW65" s="1"/>
      <c r="AKX65" s="1"/>
      <c r="AKY65" s="1"/>
      <c r="AKZ65" s="1"/>
      <c r="ALA65" s="1"/>
      <c r="ALB65" s="1"/>
      <c r="ALC65" s="1"/>
      <c r="ALD65" s="1"/>
      <c r="ALE65" s="1"/>
      <c r="ALF65" s="1"/>
      <c r="ALG65" s="1"/>
      <c r="ALH65" s="1"/>
      <c r="ALI65" s="1"/>
      <c r="ALJ65" s="1"/>
      <c r="ALK65" s="1"/>
      <c r="ALL65" s="1"/>
      <c r="ALM65" s="1"/>
      <c r="ALN65" s="1"/>
      <c r="ALO65" s="1"/>
      <c r="ALP65" s="1"/>
      <c r="ALQ65" s="1"/>
      <c r="ALR65" s="1"/>
      <c r="ALS65" s="1"/>
      <c r="ALT65" s="1"/>
      <c r="ALU65" s="1"/>
      <c r="ALV65" s="1"/>
      <c r="ALW65" s="1"/>
      <c r="ALX65" s="1"/>
      <c r="ALY65" s="1"/>
      <c r="ALZ65" s="1"/>
      <c r="AMA65" s="1"/>
      <c r="AMB65" s="1"/>
      <c r="AMC65" s="1"/>
      <c r="AMD65" s="1"/>
      <c r="AME65" s="1"/>
      <c r="AMF65" s="1"/>
      <c r="AMG65" s="1"/>
      <c r="AMH65" s="1"/>
      <c r="AMI65" s="1"/>
      <c r="AMJ65" s="1"/>
      <c r="AMK65" s="1"/>
      <c r="AML65" s="1"/>
      <c r="AMM65" s="1"/>
      <c r="AMN65" s="1"/>
      <c r="AMO65" s="1"/>
      <c r="AMP65" s="1"/>
      <c r="AMQ65" s="1"/>
      <c r="AMR65" s="1"/>
      <c r="AMS65" s="1"/>
      <c r="AMT65" s="1"/>
      <c r="AMU65" s="1"/>
      <c r="AMV65" s="1"/>
      <c r="AMW65" s="1"/>
      <c r="AMX65" s="1"/>
      <c r="AMY65" s="1"/>
      <c r="AMZ65" s="1"/>
      <c r="ANA65" s="1"/>
      <c r="ANB65" s="1"/>
      <c r="ANC65" s="1"/>
      <c r="AND65" s="1"/>
      <c r="ANE65" s="1"/>
      <c r="ANF65" s="1"/>
      <c r="ANG65" s="1"/>
      <c r="ANH65" s="1"/>
      <c r="ANI65" s="1"/>
      <c r="ANJ65" s="1"/>
      <c r="ANK65" s="1"/>
      <c r="ANL65" s="1"/>
      <c r="ANM65" s="1"/>
      <c r="ANN65" s="1"/>
      <c r="ANO65" s="1"/>
      <c r="ANP65" s="1"/>
      <c r="ANQ65" s="1"/>
      <c r="ANR65" s="1"/>
      <c r="ANS65" s="1"/>
      <c r="ANT65" s="1"/>
      <c r="ANU65" s="1"/>
      <c r="ANV65" s="1"/>
      <c r="ANW65" s="1"/>
      <c r="ANX65" s="1"/>
      <c r="ANY65" s="1"/>
      <c r="ANZ65" s="1"/>
      <c r="AOA65" s="1"/>
      <c r="AOB65" s="1"/>
      <c r="AOC65" s="1"/>
      <c r="AOD65" s="1"/>
      <c r="AOE65" s="1"/>
      <c r="AOF65" s="1"/>
      <c r="AOG65" s="1"/>
      <c r="AOH65" s="1"/>
      <c r="AOI65" s="1"/>
      <c r="AOJ65" s="1"/>
      <c r="AOK65" s="1"/>
      <c r="AOL65" s="1"/>
      <c r="AOM65" s="1"/>
      <c r="AON65" s="1"/>
      <c r="AOO65" s="1"/>
      <c r="AOP65" s="1"/>
      <c r="AOQ65" s="1"/>
      <c r="AOR65" s="1"/>
      <c r="AOS65" s="1"/>
      <c r="AOT65" s="1"/>
      <c r="AOU65" s="1"/>
      <c r="AOV65" s="1"/>
      <c r="AOW65" s="1"/>
      <c r="AOX65" s="1"/>
      <c r="AOY65" s="1"/>
      <c r="AOZ65" s="1"/>
      <c r="APA65" s="1"/>
      <c r="APB65" s="1"/>
      <c r="APC65" s="1"/>
      <c r="APD65" s="1"/>
      <c r="APE65" s="1"/>
      <c r="APF65" s="1"/>
      <c r="APG65" s="1"/>
      <c r="APH65" s="1"/>
      <c r="API65" s="1"/>
      <c r="APJ65" s="1"/>
      <c r="APK65" s="1"/>
      <c r="APL65" s="1"/>
      <c r="APM65" s="1"/>
      <c r="APN65" s="1"/>
      <c r="APO65" s="1"/>
      <c r="APP65" s="1"/>
      <c r="APQ65" s="1"/>
      <c r="APR65" s="1"/>
      <c r="APS65" s="1"/>
      <c r="APT65" s="1"/>
      <c r="APU65" s="1"/>
      <c r="APV65" s="1"/>
      <c r="APW65" s="1"/>
      <c r="APX65" s="1"/>
      <c r="APY65" s="1"/>
      <c r="APZ65" s="1"/>
      <c r="AQA65" s="1"/>
      <c r="AQB65" s="1"/>
      <c r="AQC65" s="1"/>
      <c r="AQD65" s="1"/>
      <c r="AQE65" s="1"/>
      <c r="AQF65" s="1"/>
      <c r="AQG65" s="1"/>
      <c r="AQH65" s="1"/>
      <c r="AQI65" s="1"/>
      <c r="AQJ65" s="1"/>
      <c r="AQK65" s="1"/>
      <c r="AQL65" s="1"/>
      <c r="AQM65" s="1"/>
      <c r="AQN65" s="1"/>
      <c r="AQO65" s="1"/>
      <c r="AQP65" s="1"/>
      <c r="AQQ65" s="1"/>
      <c r="AQR65" s="1"/>
      <c r="AQS65" s="1"/>
      <c r="AQT65" s="1"/>
      <c r="AQU65" s="1"/>
      <c r="AQV65" s="1"/>
      <c r="AQW65" s="1"/>
      <c r="AQX65" s="1"/>
      <c r="AQY65" s="1"/>
      <c r="AQZ65" s="1"/>
      <c r="ARA65" s="1"/>
      <c r="ARB65" s="1"/>
      <c r="ARC65" s="1"/>
      <c r="ARD65" s="1"/>
      <c r="ARE65" s="1"/>
      <c r="ARF65" s="1"/>
      <c r="ARG65" s="1"/>
      <c r="ARH65" s="1"/>
      <c r="ARI65" s="1"/>
      <c r="ARJ65" s="1"/>
      <c r="ARK65" s="1"/>
      <c r="ARL65" s="1"/>
      <c r="ARM65" s="1"/>
      <c r="ARN65" s="1"/>
      <c r="ARO65" s="1"/>
      <c r="ARP65" s="1"/>
      <c r="ARQ65" s="1"/>
      <c r="ARR65" s="1"/>
      <c r="ARS65" s="1"/>
      <c r="ART65" s="1"/>
      <c r="ARU65" s="1"/>
      <c r="ARV65" s="1"/>
      <c r="ARW65" s="1"/>
      <c r="ARX65" s="1"/>
      <c r="ARY65" s="1"/>
      <c r="ARZ65" s="1"/>
      <c r="ASA65" s="1"/>
      <c r="ASB65" s="1"/>
      <c r="ASC65" s="1"/>
      <c r="ASD65" s="1"/>
      <c r="ASE65" s="1"/>
      <c r="ASF65" s="1"/>
      <c r="ASG65" s="1"/>
      <c r="ASH65" s="1"/>
      <c r="ASI65" s="1"/>
      <c r="ASJ65" s="1"/>
      <c r="ASK65" s="1"/>
      <c r="ASL65" s="1"/>
      <c r="ASM65" s="1"/>
      <c r="ASN65" s="1"/>
      <c r="ASO65" s="1"/>
      <c r="ASP65" s="1"/>
      <c r="ASQ65" s="1"/>
      <c r="ASR65" s="1"/>
      <c r="ASS65" s="1"/>
      <c r="AST65" s="1"/>
      <c r="ASU65" s="1"/>
      <c r="ASV65" s="1"/>
      <c r="ASW65" s="1"/>
      <c r="ASX65" s="1"/>
      <c r="ASY65" s="1"/>
      <c r="ASZ65" s="1"/>
      <c r="ATA65" s="1"/>
      <c r="ATB65" s="1"/>
      <c r="ATC65" s="1"/>
      <c r="ATD65" s="1"/>
      <c r="ATE65" s="1"/>
      <c r="ATF65" s="1"/>
      <c r="ATG65" s="1"/>
      <c r="ATH65" s="1"/>
      <c r="ATI65" s="1"/>
      <c r="ATJ65" s="1"/>
      <c r="ATK65" s="1"/>
      <c r="ATL65" s="1"/>
      <c r="ATM65" s="1"/>
      <c r="ATN65" s="1"/>
      <c r="ATO65" s="1"/>
      <c r="ATP65" s="1"/>
      <c r="ATQ65" s="1"/>
      <c r="ATR65" s="1"/>
      <c r="ATS65" s="1"/>
      <c r="ATT65" s="1"/>
      <c r="ATU65" s="1"/>
      <c r="ATV65" s="1"/>
      <c r="ATW65" s="1"/>
      <c r="ATX65" s="1"/>
      <c r="ATY65" s="1"/>
      <c r="ATZ65" s="1"/>
      <c r="AUA65" s="1"/>
      <c r="AUB65" s="1"/>
      <c r="AUC65" s="1"/>
      <c r="AUD65" s="1"/>
      <c r="AUE65" s="1"/>
      <c r="AUF65" s="1"/>
      <c r="AUG65" s="1"/>
      <c r="AUH65" s="1"/>
      <c r="AUI65" s="1"/>
      <c r="AUJ65" s="1"/>
      <c r="AUK65" s="1"/>
      <c r="AUL65" s="1"/>
      <c r="AUM65" s="1"/>
      <c r="AUN65" s="1"/>
      <c r="AUO65" s="1"/>
      <c r="AUP65" s="1"/>
      <c r="AUQ65" s="1"/>
      <c r="AUR65" s="1"/>
      <c r="AUS65" s="1"/>
      <c r="AUT65" s="1"/>
      <c r="AUU65" s="1"/>
      <c r="AUV65" s="1"/>
      <c r="AUW65" s="1"/>
      <c r="AUX65" s="1"/>
      <c r="AUY65" s="1"/>
      <c r="AUZ65" s="1"/>
      <c r="AVA65" s="1"/>
      <c r="AVB65" s="1"/>
      <c r="AVC65" s="1"/>
      <c r="AVD65" s="1"/>
      <c r="AVE65" s="1"/>
      <c r="AVF65" s="1"/>
      <c r="AVG65" s="1"/>
      <c r="AVH65" s="1"/>
      <c r="AVI65" s="1"/>
      <c r="AVJ65" s="1"/>
      <c r="AVK65" s="1"/>
      <c r="AVL65" s="1"/>
      <c r="AVM65" s="1"/>
      <c r="AVN65" s="1"/>
      <c r="AVO65" s="1"/>
      <c r="AVP65" s="1"/>
      <c r="AVQ65" s="1"/>
      <c r="AVR65" s="1"/>
      <c r="AVS65" s="1"/>
      <c r="AVT65" s="1"/>
      <c r="AVU65" s="1"/>
      <c r="AVV65" s="1"/>
      <c r="AVW65" s="1"/>
      <c r="AVX65" s="1"/>
      <c r="AVY65" s="1"/>
      <c r="AVZ65" s="1"/>
      <c r="AWA65" s="1"/>
      <c r="AWB65" s="1"/>
      <c r="AWC65" s="1"/>
      <c r="AWD65" s="1"/>
      <c r="AWE65" s="1"/>
      <c r="AWF65" s="1"/>
      <c r="AWG65" s="1"/>
      <c r="AWH65" s="1"/>
      <c r="AWI65" s="1"/>
      <c r="AWJ65" s="1"/>
      <c r="AWK65" s="1"/>
      <c r="AWL65" s="1"/>
      <c r="AWM65" s="1"/>
      <c r="AWN65" s="1"/>
      <c r="AWO65" s="1"/>
      <c r="AWP65" s="1"/>
      <c r="AWQ65" s="1"/>
      <c r="AWR65" s="1"/>
      <c r="AWS65" s="1"/>
      <c r="AWT65" s="1"/>
      <c r="AWU65" s="1"/>
      <c r="AWV65" s="1"/>
      <c r="AWW65" s="1"/>
      <c r="AWX65" s="1"/>
      <c r="AWY65" s="1"/>
      <c r="AWZ65" s="1"/>
      <c r="AXA65" s="1"/>
      <c r="AXB65" s="1"/>
      <c r="AXC65" s="1"/>
      <c r="AXD65" s="1"/>
      <c r="AXE65" s="1"/>
      <c r="AXF65" s="1"/>
      <c r="AXG65" s="1"/>
      <c r="AXH65" s="1"/>
      <c r="AXI65" s="1"/>
      <c r="AXJ65" s="1"/>
      <c r="AXK65" s="1"/>
      <c r="AXL65" s="1"/>
      <c r="AXM65" s="1"/>
      <c r="AXN65" s="1"/>
      <c r="AXO65" s="1"/>
      <c r="AXP65" s="1"/>
      <c r="AXQ65" s="1"/>
      <c r="AXR65" s="1"/>
      <c r="AXS65" s="1"/>
      <c r="AXT65" s="1"/>
      <c r="AXU65" s="1"/>
      <c r="AXV65" s="1"/>
      <c r="AXW65" s="1"/>
      <c r="AXX65" s="1"/>
      <c r="AXY65" s="1"/>
      <c r="AXZ65" s="1"/>
      <c r="AYA65" s="1"/>
      <c r="AYB65" s="1"/>
      <c r="AYC65" s="1"/>
      <c r="AYD65" s="1"/>
      <c r="AYE65" s="1"/>
      <c r="AYF65" s="1"/>
      <c r="AYG65" s="1"/>
      <c r="AYH65" s="1"/>
      <c r="AYI65" s="1"/>
      <c r="AYJ65" s="1"/>
      <c r="AYK65" s="1"/>
      <c r="AYL65" s="1"/>
      <c r="AYM65" s="1"/>
      <c r="AYN65" s="1"/>
      <c r="AYO65" s="1"/>
      <c r="AYP65" s="1"/>
      <c r="AYQ65" s="1"/>
      <c r="AYR65" s="1"/>
      <c r="AYS65" s="1"/>
      <c r="AYT65" s="1"/>
      <c r="AYU65" s="1"/>
      <c r="AYV65" s="1"/>
      <c r="AYW65" s="1"/>
      <c r="AYX65" s="1"/>
      <c r="AYY65" s="1"/>
      <c r="AYZ65" s="1"/>
      <c r="AZA65" s="1"/>
      <c r="AZB65" s="1"/>
      <c r="AZC65" s="1"/>
      <c r="AZD65" s="1"/>
      <c r="AZE65" s="1"/>
      <c r="AZF65" s="1"/>
      <c r="AZG65" s="1"/>
      <c r="AZH65" s="1"/>
      <c r="AZI65" s="1"/>
      <c r="AZJ65" s="1"/>
      <c r="AZK65" s="1"/>
      <c r="AZL65" s="1"/>
      <c r="AZM65" s="1"/>
      <c r="AZN65" s="1"/>
      <c r="AZO65" s="1"/>
      <c r="AZP65" s="1"/>
      <c r="AZQ65" s="1"/>
      <c r="AZR65" s="1"/>
      <c r="AZS65" s="1"/>
      <c r="AZT65" s="1"/>
      <c r="AZU65" s="1"/>
      <c r="AZV65" s="1"/>
      <c r="AZW65" s="1"/>
      <c r="AZX65" s="1"/>
      <c r="AZY65" s="1"/>
      <c r="AZZ65" s="1"/>
      <c r="BAA65" s="1"/>
      <c r="BAB65" s="1"/>
      <c r="BAC65" s="1"/>
      <c r="BAD65" s="1"/>
      <c r="BAE65" s="1"/>
      <c r="BAF65" s="1"/>
      <c r="BAG65" s="1"/>
      <c r="BAH65" s="1"/>
      <c r="BAI65" s="1"/>
      <c r="BAJ65" s="1"/>
      <c r="BAK65" s="1"/>
      <c r="BAL65" s="1"/>
      <c r="BAM65" s="1"/>
      <c r="BAN65" s="1"/>
      <c r="BAO65" s="1"/>
      <c r="BAP65" s="1"/>
      <c r="BAQ65" s="1"/>
      <c r="BAR65" s="1"/>
      <c r="BAS65" s="1"/>
      <c r="BAT65" s="1"/>
      <c r="BAU65" s="1"/>
      <c r="BAV65" s="1"/>
      <c r="BAW65" s="1"/>
      <c r="BAX65" s="1"/>
      <c r="BAY65" s="1"/>
      <c r="BAZ65" s="1"/>
      <c r="BBA65" s="1"/>
      <c r="BBB65" s="1"/>
      <c r="BBC65" s="1"/>
      <c r="BBD65" s="1"/>
      <c r="BBE65" s="1"/>
      <c r="BBF65" s="1"/>
      <c r="BBG65" s="1"/>
      <c r="BBH65" s="1"/>
      <c r="BBI65" s="1"/>
      <c r="BBJ65" s="1"/>
      <c r="BBK65" s="1"/>
      <c r="BBL65" s="1"/>
      <c r="BBM65" s="1"/>
      <c r="BBN65" s="1"/>
      <c r="BBO65" s="1"/>
      <c r="BBP65" s="1"/>
      <c r="BBQ65" s="1"/>
      <c r="BBR65" s="1"/>
      <c r="BBS65" s="1"/>
      <c r="BBT65" s="1"/>
      <c r="BBU65" s="1"/>
      <c r="BBV65" s="1"/>
      <c r="BBW65" s="1"/>
      <c r="BBX65" s="1"/>
      <c r="BBY65" s="1"/>
      <c r="BBZ65" s="1"/>
      <c r="BCA65" s="1"/>
      <c r="BCB65" s="1"/>
      <c r="BCC65" s="1"/>
      <c r="BCD65" s="1"/>
      <c r="BCE65" s="1"/>
      <c r="BCF65" s="1"/>
      <c r="BCG65" s="1"/>
      <c r="BCH65" s="1"/>
      <c r="BCI65" s="1"/>
      <c r="BCJ65" s="1"/>
      <c r="BCK65" s="1"/>
      <c r="BCL65" s="1"/>
      <c r="BCM65" s="1"/>
      <c r="BCN65" s="1"/>
      <c r="BCO65" s="1"/>
      <c r="BCP65" s="1"/>
      <c r="BCQ65" s="1"/>
      <c r="BCR65" s="1"/>
      <c r="BCS65" s="1"/>
      <c r="BCT65" s="1"/>
      <c r="BCU65" s="1"/>
      <c r="BCV65" s="1"/>
      <c r="BCW65" s="1"/>
      <c r="BCX65" s="1"/>
      <c r="BCY65" s="1"/>
      <c r="BCZ65" s="1"/>
      <c r="BDA65" s="1"/>
      <c r="BDB65" s="1"/>
      <c r="BDC65" s="1"/>
      <c r="BDD65" s="1"/>
      <c r="BDE65" s="1"/>
      <c r="BDF65" s="1"/>
      <c r="BDG65" s="1"/>
      <c r="BDH65" s="1"/>
      <c r="BDI65" s="1"/>
      <c r="BDJ65" s="1"/>
      <c r="BDK65" s="1"/>
      <c r="BDL65" s="1"/>
      <c r="BDM65" s="1"/>
      <c r="BDN65" s="1"/>
      <c r="BDO65" s="1"/>
      <c r="BDP65" s="1"/>
      <c r="BDQ65" s="1"/>
      <c r="BDR65" s="1"/>
      <c r="BDS65" s="1"/>
      <c r="BDT65" s="1"/>
      <c r="BDU65" s="1"/>
      <c r="BDV65" s="1"/>
      <c r="BDW65" s="1"/>
      <c r="BDX65" s="1"/>
      <c r="BDY65" s="1"/>
      <c r="BDZ65" s="1"/>
      <c r="BEA65" s="1"/>
      <c r="BEB65" s="1"/>
      <c r="BEC65" s="1"/>
      <c r="BED65" s="1"/>
      <c r="BEE65" s="1"/>
      <c r="BEF65" s="1"/>
      <c r="BEG65" s="1"/>
      <c r="BEH65" s="1"/>
      <c r="BEI65" s="1"/>
      <c r="BEJ65" s="1"/>
      <c r="BEK65" s="1"/>
      <c r="BEL65" s="1"/>
      <c r="BEM65" s="1"/>
      <c r="BEN65" s="1"/>
      <c r="BEO65" s="1"/>
      <c r="BEP65" s="1"/>
      <c r="BEQ65" s="1"/>
      <c r="BER65" s="1"/>
      <c r="BES65" s="1"/>
      <c r="BET65" s="1"/>
      <c r="BEU65" s="1"/>
      <c r="BEV65" s="1"/>
      <c r="BEW65" s="1"/>
      <c r="BEX65" s="1"/>
      <c r="BEY65" s="1"/>
      <c r="BEZ65" s="1"/>
      <c r="BFA65" s="1"/>
      <c r="BFB65" s="1"/>
      <c r="BFC65" s="1"/>
      <c r="BFD65" s="1"/>
      <c r="BFE65" s="1"/>
      <c r="BFF65" s="1"/>
      <c r="BFG65" s="1"/>
      <c r="BFH65" s="1"/>
      <c r="BFI65" s="1"/>
      <c r="BFJ65" s="1"/>
      <c r="BFK65" s="1"/>
      <c r="BFL65" s="1"/>
      <c r="BFM65" s="1"/>
      <c r="BFN65" s="1"/>
      <c r="BFO65" s="1"/>
      <c r="BFP65" s="1"/>
      <c r="BFQ65" s="1"/>
      <c r="BFR65" s="1"/>
      <c r="BFS65" s="1"/>
      <c r="BFT65" s="1"/>
      <c r="BFU65" s="1"/>
      <c r="BFV65" s="1"/>
      <c r="BFW65" s="1"/>
      <c r="BFX65" s="1"/>
      <c r="BFY65" s="1"/>
      <c r="BFZ65" s="1"/>
      <c r="BGA65" s="1"/>
      <c r="BGB65" s="1"/>
      <c r="BGC65" s="1"/>
      <c r="BGD65" s="1"/>
      <c r="BGE65" s="1"/>
      <c r="BGF65" s="1"/>
      <c r="BGG65" s="1"/>
      <c r="BGH65" s="1"/>
      <c r="BGI65" s="1"/>
      <c r="BGJ65" s="1"/>
      <c r="BGK65" s="1"/>
      <c r="BGL65" s="1"/>
      <c r="BGM65" s="1"/>
      <c r="BGN65" s="1"/>
      <c r="BGO65" s="1"/>
      <c r="BGP65" s="1"/>
      <c r="BGQ65" s="1"/>
      <c r="BGR65" s="1"/>
      <c r="BGS65" s="1"/>
      <c r="BGT65" s="1"/>
      <c r="BGU65" s="1"/>
      <c r="BGV65" s="1"/>
      <c r="BGW65" s="1"/>
      <c r="BGX65" s="1"/>
      <c r="BGY65" s="1"/>
      <c r="BGZ65" s="1"/>
      <c r="BHA65" s="1"/>
      <c r="BHB65" s="1"/>
      <c r="BHC65" s="1"/>
      <c r="BHD65" s="1"/>
      <c r="BHE65" s="1"/>
      <c r="BHF65" s="1"/>
      <c r="BHG65" s="1"/>
      <c r="BHH65" s="1"/>
      <c r="BHI65" s="1"/>
      <c r="BHJ65" s="1"/>
      <c r="BHK65" s="1"/>
      <c r="BHL65" s="1"/>
      <c r="BHM65" s="1"/>
      <c r="BHN65" s="1"/>
      <c r="BHO65" s="1"/>
      <c r="BHP65" s="1"/>
      <c r="BHQ65" s="1"/>
      <c r="BHR65" s="1"/>
      <c r="BHS65" s="1"/>
      <c r="BHT65" s="1"/>
      <c r="BHU65" s="1"/>
      <c r="BHV65" s="1"/>
      <c r="BHW65" s="1"/>
      <c r="BHX65" s="1"/>
      <c r="BHY65" s="1"/>
      <c r="BHZ65" s="1"/>
      <c r="BIA65" s="1"/>
      <c r="BIB65" s="1"/>
      <c r="BIC65" s="1"/>
      <c r="BID65" s="1"/>
      <c r="BIE65" s="1"/>
      <c r="BIF65" s="1"/>
      <c r="BIG65" s="1"/>
      <c r="BIH65" s="1"/>
      <c r="BII65" s="1"/>
      <c r="BIJ65" s="1"/>
      <c r="BIK65" s="1"/>
      <c r="BIL65" s="1"/>
      <c r="BIM65" s="1"/>
      <c r="BIN65" s="1"/>
      <c r="BIO65" s="1"/>
      <c r="BIP65" s="1"/>
      <c r="BIQ65" s="1"/>
      <c r="BIR65" s="1"/>
      <c r="BIS65" s="1"/>
      <c r="BIT65" s="1"/>
      <c r="BIU65" s="1"/>
      <c r="BIV65" s="1"/>
      <c r="BIW65" s="1"/>
      <c r="BIX65" s="1"/>
      <c r="BIY65" s="1"/>
      <c r="BIZ65" s="1"/>
      <c r="BJA65" s="1"/>
      <c r="BJB65" s="1"/>
      <c r="BJC65" s="1"/>
      <c r="BJD65" s="1"/>
      <c r="BJE65" s="1"/>
      <c r="BJF65" s="1"/>
      <c r="BJG65" s="1"/>
      <c r="BJH65" s="1"/>
      <c r="BJI65" s="1"/>
      <c r="BJJ65" s="1"/>
      <c r="BJK65" s="1"/>
      <c r="BJL65" s="1"/>
      <c r="BJM65" s="1"/>
      <c r="BJN65" s="1"/>
      <c r="BJO65" s="1"/>
      <c r="BJP65" s="1"/>
      <c r="BJQ65" s="1"/>
      <c r="BJR65" s="1"/>
      <c r="BJS65" s="1"/>
      <c r="BJT65" s="1"/>
      <c r="BJU65" s="1"/>
      <c r="BJV65" s="1"/>
      <c r="BJW65" s="1"/>
      <c r="BJX65" s="1"/>
      <c r="BJY65" s="1"/>
      <c r="BJZ65" s="1"/>
      <c r="BKA65" s="1"/>
      <c r="BKB65" s="1"/>
      <c r="BKC65" s="1"/>
      <c r="BKD65" s="1"/>
      <c r="BKE65" s="1"/>
      <c r="BKF65" s="1"/>
      <c r="BKG65" s="1"/>
      <c r="BKH65" s="1"/>
      <c r="BKI65" s="1"/>
      <c r="BKJ65" s="1"/>
      <c r="BKK65" s="1"/>
      <c r="BKL65" s="1"/>
      <c r="BKM65" s="1"/>
      <c r="BKN65" s="1"/>
      <c r="BKO65" s="1"/>
      <c r="BKP65" s="1"/>
      <c r="BKQ65" s="1"/>
      <c r="BKR65" s="1"/>
      <c r="BKS65" s="1"/>
      <c r="BKT65" s="1"/>
      <c r="BKU65" s="1"/>
      <c r="BKV65" s="1"/>
      <c r="BKW65" s="1"/>
      <c r="BKX65" s="1"/>
      <c r="BKY65" s="1"/>
      <c r="BKZ65" s="1"/>
      <c r="BLA65" s="1"/>
      <c r="BLB65" s="1"/>
      <c r="BLC65" s="1"/>
      <c r="BLD65" s="1"/>
      <c r="BLE65" s="1"/>
      <c r="BLF65" s="1"/>
      <c r="BLG65" s="1"/>
      <c r="BLH65" s="1"/>
      <c r="BLI65" s="1"/>
      <c r="BLJ65" s="1"/>
      <c r="BLK65" s="1"/>
      <c r="BLL65" s="1"/>
      <c r="BLM65" s="1"/>
      <c r="BLN65" s="1"/>
      <c r="BLO65" s="1"/>
      <c r="BLP65" s="1"/>
      <c r="BLQ65" s="1"/>
      <c r="BLR65" s="1"/>
      <c r="BLS65" s="1"/>
      <c r="BLT65" s="1"/>
      <c r="BLU65" s="1"/>
      <c r="BLV65" s="1"/>
      <c r="BLW65" s="1"/>
      <c r="BLX65" s="1"/>
      <c r="BLY65" s="1"/>
      <c r="BLZ65" s="1"/>
      <c r="BMA65" s="1"/>
      <c r="BMB65" s="1"/>
      <c r="BMC65" s="1"/>
      <c r="BMD65" s="1"/>
      <c r="BME65" s="1"/>
      <c r="BMF65" s="1"/>
      <c r="BMG65" s="1"/>
      <c r="BMH65" s="1"/>
      <c r="BMI65" s="1"/>
      <c r="BMJ65" s="1"/>
      <c r="BMK65" s="1"/>
      <c r="BML65" s="1"/>
      <c r="BMM65" s="1"/>
      <c r="BMN65" s="1"/>
      <c r="BMO65" s="1"/>
      <c r="BMP65" s="1"/>
      <c r="BMQ65" s="1"/>
      <c r="BMR65" s="1"/>
      <c r="BMS65" s="1"/>
      <c r="BMT65" s="1"/>
      <c r="BMU65" s="1"/>
      <c r="BMV65" s="1"/>
      <c r="BMW65" s="1"/>
      <c r="BMX65" s="1"/>
      <c r="BMY65" s="1"/>
      <c r="BMZ65" s="1"/>
      <c r="BNA65" s="1"/>
      <c r="BNB65" s="1"/>
      <c r="BNC65" s="1"/>
      <c r="BND65" s="1"/>
      <c r="BNE65" s="1"/>
      <c r="BNF65" s="1"/>
      <c r="BNG65" s="1"/>
      <c r="BNH65" s="1"/>
      <c r="BNI65" s="1"/>
      <c r="BNJ65" s="1"/>
      <c r="BNK65" s="1"/>
      <c r="BNL65" s="1"/>
      <c r="BNM65" s="1"/>
      <c r="BNN65" s="1"/>
      <c r="BNO65" s="1"/>
      <c r="BNP65" s="1"/>
      <c r="BNQ65" s="1"/>
      <c r="BNR65" s="1"/>
      <c r="BNS65" s="1"/>
      <c r="BNT65" s="1"/>
      <c r="BNU65" s="1"/>
      <c r="BNV65" s="1"/>
      <c r="BNW65" s="1"/>
      <c r="BNX65" s="1"/>
      <c r="BNY65" s="1"/>
      <c r="BNZ65" s="1"/>
      <c r="BOA65" s="1"/>
      <c r="BOB65" s="1"/>
      <c r="BOC65" s="1"/>
      <c r="BOD65" s="1"/>
      <c r="BOE65" s="1"/>
      <c r="BOF65" s="1"/>
      <c r="BOG65" s="1"/>
      <c r="BOH65" s="1"/>
      <c r="BOI65" s="1"/>
      <c r="BOJ65" s="1"/>
      <c r="BOK65" s="1"/>
      <c r="BOL65" s="1"/>
      <c r="BOM65" s="1"/>
      <c r="BON65" s="1"/>
      <c r="BOO65" s="1"/>
      <c r="BOP65" s="1"/>
      <c r="BOQ65" s="1"/>
      <c r="BOR65" s="1"/>
      <c r="BOS65" s="1"/>
      <c r="BOT65" s="1"/>
      <c r="BOU65" s="1"/>
      <c r="BOV65" s="1"/>
      <c r="BOW65" s="1"/>
      <c r="BOX65" s="1"/>
      <c r="BOY65" s="1"/>
      <c r="BOZ65" s="1"/>
      <c r="BPA65" s="1"/>
      <c r="BPB65" s="1"/>
      <c r="BPC65" s="1"/>
      <c r="BPD65" s="1"/>
      <c r="BPE65" s="1"/>
      <c r="BPF65" s="1"/>
      <c r="BPG65" s="1"/>
      <c r="BPH65" s="1"/>
      <c r="BPI65" s="1"/>
      <c r="BPJ65" s="1"/>
      <c r="BPK65" s="1"/>
      <c r="BPL65" s="1"/>
      <c r="BPM65" s="1"/>
      <c r="BPN65" s="1"/>
      <c r="BPO65" s="1"/>
      <c r="BPP65" s="1"/>
      <c r="BPQ65" s="1"/>
      <c r="BPR65" s="1"/>
      <c r="BPS65" s="1"/>
      <c r="BPT65" s="1"/>
      <c r="BPU65" s="1"/>
      <c r="BPV65" s="1"/>
      <c r="BPW65" s="1"/>
      <c r="BPX65" s="1"/>
      <c r="BPY65" s="1"/>
      <c r="BPZ65" s="1"/>
      <c r="BQA65" s="1"/>
      <c r="BQB65" s="1"/>
      <c r="BQC65" s="1"/>
      <c r="BQD65" s="1"/>
      <c r="BQE65" s="1"/>
      <c r="BQF65" s="1"/>
      <c r="BQG65" s="1"/>
      <c r="BQH65" s="1"/>
      <c r="BQI65" s="1"/>
      <c r="BQJ65" s="1"/>
      <c r="BQK65" s="1"/>
      <c r="BQL65" s="1"/>
      <c r="BQM65" s="1"/>
      <c r="BQN65" s="1"/>
      <c r="BQO65" s="1"/>
      <c r="BQP65" s="1"/>
      <c r="BQQ65" s="1"/>
      <c r="BQR65" s="1"/>
      <c r="BQS65" s="1"/>
      <c r="BQT65" s="1"/>
      <c r="BQU65" s="1"/>
      <c r="BQV65" s="1"/>
      <c r="BQW65" s="1"/>
      <c r="BQX65" s="1"/>
      <c r="BQY65" s="1"/>
      <c r="BQZ65" s="1"/>
      <c r="BRA65" s="1"/>
      <c r="BRB65" s="1"/>
      <c r="BRC65" s="1"/>
      <c r="BRD65" s="1"/>
      <c r="BRE65" s="1"/>
      <c r="BRF65" s="1"/>
      <c r="BRG65" s="1"/>
      <c r="BRH65" s="1"/>
      <c r="BRI65" s="1"/>
      <c r="BRJ65" s="1"/>
      <c r="BRK65" s="1"/>
      <c r="BRL65" s="1"/>
      <c r="BRM65" s="1"/>
      <c r="BRN65" s="1"/>
      <c r="BRO65" s="1"/>
      <c r="BRP65" s="1"/>
      <c r="BRQ65" s="1"/>
      <c r="BRR65" s="1"/>
      <c r="BRS65" s="1"/>
      <c r="BRT65" s="1"/>
      <c r="BRU65" s="1"/>
      <c r="BRV65" s="1"/>
      <c r="BRW65" s="1"/>
      <c r="BRX65" s="1"/>
      <c r="BRY65" s="1"/>
      <c r="BRZ65" s="1"/>
      <c r="BSA65" s="1"/>
      <c r="BSB65" s="1"/>
      <c r="BSC65" s="1"/>
      <c r="BSD65" s="1"/>
      <c r="BSE65" s="1"/>
      <c r="BSF65" s="1"/>
      <c r="BSG65" s="1"/>
      <c r="BSH65" s="1"/>
      <c r="BSI65" s="1"/>
      <c r="BSJ65" s="1"/>
      <c r="BSK65" s="1"/>
      <c r="BSL65" s="1"/>
      <c r="BSM65" s="1"/>
      <c r="BSN65" s="1"/>
      <c r="BSO65" s="1"/>
      <c r="BSP65" s="1"/>
      <c r="BSQ65" s="1"/>
      <c r="BSR65" s="1"/>
      <c r="BSS65" s="1"/>
      <c r="BST65" s="1"/>
      <c r="BSU65" s="1"/>
      <c r="BSV65" s="1"/>
      <c r="BSW65" s="1"/>
      <c r="BSX65" s="1"/>
      <c r="BSY65" s="1"/>
      <c r="BSZ65" s="1"/>
      <c r="BTA65" s="1"/>
      <c r="BTB65" s="1"/>
      <c r="BTC65" s="1"/>
      <c r="BTD65" s="1"/>
      <c r="BTE65" s="1"/>
      <c r="BTF65" s="1"/>
      <c r="BTG65" s="1"/>
      <c r="BTH65" s="1"/>
      <c r="BTI65" s="1"/>
      <c r="BTJ65" s="1"/>
      <c r="BTK65" s="1"/>
      <c r="BTL65" s="1"/>
      <c r="BTM65" s="1"/>
      <c r="BTN65" s="1"/>
      <c r="BTO65" s="1"/>
      <c r="BTP65" s="1"/>
      <c r="BTQ65" s="1"/>
      <c r="BTR65" s="1"/>
      <c r="BTS65" s="1"/>
      <c r="BTT65" s="1"/>
      <c r="BTU65" s="1"/>
      <c r="BTV65" s="1"/>
      <c r="BTW65" s="1"/>
      <c r="BTX65" s="1"/>
      <c r="BTY65" s="1"/>
      <c r="BTZ65" s="1"/>
      <c r="BUA65" s="1"/>
      <c r="BUB65" s="1"/>
      <c r="BUC65" s="1"/>
      <c r="BUD65" s="1"/>
      <c r="BUE65" s="1"/>
      <c r="BUF65" s="1"/>
      <c r="BUG65" s="1"/>
      <c r="BUH65" s="1"/>
      <c r="BUI65" s="1"/>
      <c r="BUJ65" s="1"/>
      <c r="BUK65" s="1"/>
      <c r="BUL65" s="1"/>
      <c r="BUM65" s="1"/>
      <c r="BUN65" s="1"/>
      <c r="BUO65" s="1"/>
      <c r="BUP65" s="1"/>
      <c r="BUQ65" s="1"/>
      <c r="BUR65" s="1"/>
      <c r="BUS65" s="1"/>
      <c r="BUT65" s="1"/>
      <c r="BUU65" s="1"/>
      <c r="BUV65" s="1"/>
      <c r="BUW65" s="1"/>
      <c r="BUX65" s="1"/>
      <c r="BUY65" s="1"/>
      <c r="BUZ65" s="1"/>
      <c r="BVA65" s="1"/>
      <c r="BVB65" s="1"/>
      <c r="BVC65" s="1"/>
      <c r="BVD65" s="1"/>
      <c r="BVE65" s="1"/>
      <c r="BVF65" s="1"/>
      <c r="BVG65" s="1"/>
      <c r="BVH65" s="1"/>
      <c r="BVI65" s="1"/>
      <c r="BVJ65" s="1"/>
      <c r="BVK65" s="1"/>
      <c r="BVL65" s="1"/>
      <c r="BVM65" s="1"/>
      <c r="BVN65" s="1"/>
      <c r="BVO65" s="1"/>
      <c r="BVP65" s="1"/>
      <c r="BVQ65" s="1"/>
      <c r="BVR65" s="1"/>
      <c r="BVS65" s="1"/>
      <c r="BVT65" s="1"/>
      <c r="BVU65" s="1"/>
      <c r="BVV65" s="1"/>
      <c r="BVW65" s="1"/>
      <c r="BVX65" s="1"/>
      <c r="BVY65" s="1"/>
      <c r="BVZ65" s="1"/>
      <c r="BWA65" s="1"/>
      <c r="BWB65" s="1"/>
      <c r="BWC65" s="1"/>
      <c r="BWD65" s="1"/>
      <c r="BWE65" s="1"/>
      <c r="BWF65" s="1"/>
      <c r="BWG65" s="1"/>
      <c r="BWH65" s="1"/>
      <c r="BWI65" s="1"/>
      <c r="BWJ65" s="1"/>
      <c r="BWK65" s="1"/>
      <c r="BWL65" s="1"/>
      <c r="BWM65" s="1"/>
      <c r="BWN65" s="1"/>
      <c r="BWO65" s="1"/>
      <c r="BWP65" s="1"/>
      <c r="BWQ65" s="1"/>
      <c r="BWR65" s="1"/>
      <c r="BWS65" s="1"/>
      <c r="BWT65" s="1"/>
      <c r="BWU65" s="1"/>
      <c r="BWV65" s="1"/>
      <c r="BWW65" s="1"/>
      <c r="BWX65" s="1"/>
      <c r="BWY65" s="1"/>
      <c r="BWZ65" s="1"/>
      <c r="BXA65" s="1"/>
      <c r="BXB65" s="1"/>
      <c r="BXC65" s="1"/>
      <c r="BXD65" s="1"/>
      <c r="BXE65" s="1"/>
      <c r="BXF65" s="1"/>
      <c r="BXG65" s="1"/>
      <c r="BXH65" s="1"/>
      <c r="BXI65" s="1"/>
      <c r="BXJ65" s="1"/>
      <c r="BXK65" s="1"/>
      <c r="BXL65" s="1"/>
      <c r="BXM65" s="1"/>
      <c r="BXN65" s="1"/>
      <c r="BXO65" s="1"/>
      <c r="BXP65" s="1"/>
      <c r="BXQ65" s="1"/>
      <c r="BXR65" s="1"/>
      <c r="BXS65" s="1"/>
      <c r="BXT65" s="1"/>
      <c r="BXU65" s="1"/>
      <c r="BXV65" s="1"/>
      <c r="BXW65" s="1"/>
      <c r="BXX65" s="1"/>
      <c r="BXY65" s="1"/>
      <c r="BXZ65" s="1"/>
      <c r="BYA65" s="1"/>
      <c r="BYB65" s="1"/>
      <c r="BYC65" s="1"/>
      <c r="BYD65" s="1"/>
      <c r="BYE65" s="1"/>
      <c r="BYF65" s="1"/>
      <c r="BYG65" s="1"/>
      <c r="BYH65" s="1"/>
      <c r="BYI65" s="1"/>
      <c r="BYJ65" s="1"/>
      <c r="BYK65" s="1"/>
      <c r="BYL65" s="1"/>
      <c r="BYM65" s="1"/>
      <c r="BYN65" s="1"/>
      <c r="BYO65" s="1"/>
      <c r="BYP65" s="1"/>
      <c r="BYQ65" s="1"/>
      <c r="BYR65" s="1"/>
      <c r="BYS65" s="1"/>
      <c r="BYT65" s="1"/>
      <c r="BYU65" s="1"/>
      <c r="BYV65" s="1"/>
      <c r="BYW65" s="1"/>
      <c r="BYX65" s="1"/>
      <c r="BYY65" s="1"/>
      <c r="BYZ65" s="1"/>
      <c r="BZA65" s="1"/>
      <c r="BZB65" s="1"/>
      <c r="BZC65" s="1"/>
      <c r="BZD65" s="1"/>
      <c r="BZE65" s="1"/>
      <c r="BZF65" s="1"/>
      <c r="BZG65" s="1"/>
      <c r="BZH65" s="1"/>
      <c r="BZI65" s="1"/>
      <c r="BZJ65" s="1"/>
      <c r="BZK65" s="1"/>
      <c r="BZL65" s="1"/>
      <c r="BZM65" s="1"/>
      <c r="BZN65" s="1"/>
      <c r="BZO65" s="1"/>
      <c r="BZP65" s="1"/>
      <c r="BZQ65" s="1"/>
      <c r="BZR65" s="1"/>
      <c r="BZS65" s="1"/>
      <c r="BZT65" s="1"/>
      <c r="BZU65" s="1"/>
      <c r="BZV65" s="1"/>
      <c r="BZW65" s="1"/>
      <c r="BZX65" s="1"/>
      <c r="BZY65" s="1"/>
      <c r="BZZ65" s="1"/>
      <c r="CAA65" s="1"/>
      <c r="CAB65" s="1"/>
      <c r="CAC65" s="1"/>
      <c r="CAD65" s="1"/>
      <c r="CAE65" s="1"/>
      <c r="CAF65" s="1"/>
      <c r="CAG65" s="1"/>
      <c r="CAH65" s="1"/>
      <c r="CAI65" s="1"/>
      <c r="CAJ65" s="1"/>
      <c r="CAK65" s="1"/>
      <c r="CAL65" s="1"/>
      <c r="CAM65" s="1"/>
      <c r="CAN65" s="1"/>
      <c r="CAO65" s="1"/>
      <c r="CAP65" s="1"/>
      <c r="CAQ65" s="1"/>
      <c r="CAR65" s="1"/>
      <c r="CAS65" s="1"/>
      <c r="CAT65" s="1"/>
      <c r="CAU65" s="1"/>
      <c r="CAV65" s="1"/>
      <c r="CAW65" s="1"/>
      <c r="CAX65" s="1"/>
      <c r="CAY65" s="1"/>
      <c r="CAZ65" s="1"/>
      <c r="CBA65" s="1"/>
      <c r="CBB65" s="1"/>
      <c r="CBC65" s="1"/>
      <c r="CBD65" s="1"/>
      <c r="CBE65" s="1"/>
      <c r="CBF65" s="1"/>
      <c r="CBG65" s="1"/>
      <c r="CBH65" s="1"/>
      <c r="CBI65" s="1"/>
      <c r="CBJ65" s="1"/>
      <c r="CBK65" s="1"/>
      <c r="CBL65" s="1"/>
      <c r="CBM65" s="1"/>
      <c r="CBN65" s="1"/>
      <c r="CBO65" s="1"/>
      <c r="CBP65" s="1"/>
      <c r="CBQ65" s="1"/>
      <c r="CBR65" s="1"/>
      <c r="CBS65" s="1"/>
      <c r="CBT65" s="1"/>
      <c r="CBU65" s="1"/>
      <c r="CBV65" s="1"/>
      <c r="CBW65" s="1"/>
      <c r="CBX65" s="1"/>
      <c r="CBY65" s="1"/>
      <c r="CBZ65" s="1"/>
      <c r="CCA65" s="1"/>
      <c r="CCB65" s="1"/>
      <c r="CCC65" s="1"/>
      <c r="CCD65" s="1"/>
      <c r="CCE65" s="1"/>
      <c r="CCF65" s="1"/>
      <c r="CCG65" s="1"/>
      <c r="CCH65" s="1"/>
      <c r="CCI65" s="1"/>
      <c r="CCJ65" s="1"/>
      <c r="CCK65" s="1"/>
      <c r="CCL65" s="1"/>
      <c r="CCM65" s="1"/>
      <c r="CCN65" s="1"/>
      <c r="CCO65" s="1"/>
      <c r="CCP65" s="1"/>
      <c r="CCQ65" s="1"/>
      <c r="CCR65" s="1"/>
      <c r="CCS65" s="1"/>
      <c r="CCT65" s="1"/>
      <c r="CCU65" s="1"/>
      <c r="CCV65" s="1"/>
      <c r="CCW65" s="1"/>
      <c r="CCX65" s="1"/>
      <c r="CCY65" s="1"/>
      <c r="CCZ65" s="1"/>
      <c r="CDA65" s="1"/>
      <c r="CDB65" s="1"/>
      <c r="CDC65" s="1"/>
      <c r="CDD65" s="1"/>
      <c r="CDE65" s="1"/>
      <c r="CDF65" s="1"/>
      <c r="CDG65" s="1"/>
      <c r="CDH65" s="1"/>
      <c r="CDI65" s="1"/>
      <c r="CDJ65" s="1"/>
      <c r="CDK65" s="1"/>
      <c r="CDL65" s="1"/>
      <c r="CDM65" s="1"/>
      <c r="CDN65" s="1"/>
      <c r="CDO65" s="1"/>
      <c r="CDP65" s="1"/>
      <c r="CDQ65" s="1"/>
      <c r="CDR65" s="1"/>
      <c r="CDS65" s="1"/>
      <c r="CDT65" s="1"/>
      <c r="CDU65" s="1"/>
      <c r="CDV65" s="1"/>
      <c r="CDW65" s="1"/>
      <c r="CDX65" s="1"/>
      <c r="CDY65" s="1"/>
      <c r="CDZ65" s="1"/>
      <c r="CEA65" s="1"/>
      <c r="CEB65" s="1"/>
      <c r="CEC65" s="1"/>
      <c r="CED65" s="1"/>
      <c r="CEE65" s="1"/>
      <c r="CEF65" s="1"/>
      <c r="CEG65" s="1"/>
      <c r="CEH65" s="1"/>
      <c r="CEI65" s="1"/>
      <c r="CEJ65" s="1"/>
      <c r="CEK65" s="1"/>
      <c r="CEL65" s="1"/>
      <c r="CEM65" s="1"/>
      <c r="CEN65" s="1"/>
      <c r="CEO65" s="1"/>
      <c r="CEP65" s="1"/>
      <c r="CEQ65" s="1"/>
      <c r="CER65" s="1"/>
      <c r="CES65" s="1"/>
      <c r="CET65" s="1"/>
      <c r="CEU65" s="1"/>
      <c r="CEV65" s="1"/>
      <c r="CEW65" s="1"/>
      <c r="CEX65" s="1"/>
      <c r="CEY65" s="1"/>
      <c r="CEZ65" s="1"/>
      <c r="CFA65" s="1"/>
      <c r="CFB65" s="1"/>
      <c r="CFC65" s="1"/>
      <c r="CFD65" s="1"/>
      <c r="CFE65" s="1"/>
      <c r="CFF65" s="1"/>
      <c r="CFG65" s="1"/>
      <c r="CFH65" s="1"/>
      <c r="CFI65" s="1"/>
      <c r="CFJ65" s="1"/>
      <c r="CFK65" s="1"/>
      <c r="CFL65" s="1"/>
      <c r="CFM65" s="1"/>
      <c r="CFN65" s="1"/>
      <c r="CFO65" s="1"/>
      <c r="CFP65" s="1"/>
      <c r="CFQ65" s="1"/>
      <c r="CFR65" s="1"/>
      <c r="CFS65" s="1"/>
      <c r="CFT65" s="1"/>
      <c r="CFU65" s="1"/>
      <c r="CFV65" s="1"/>
      <c r="CFW65" s="1"/>
      <c r="CFX65" s="1"/>
      <c r="CFY65" s="1"/>
      <c r="CFZ65" s="1"/>
      <c r="CGA65" s="1"/>
      <c r="CGB65" s="1"/>
      <c r="CGC65" s="1"/>
      <c r="CGD65" s="1"/>
      <c r="CGE65" s="1"/>
      <c r="CGF65" s="1"/>
      <c r="CGG65" s="1"/>
      <c r="CGH65" s="1"/>
      <c r="CGI65" s="1"/>
      <c r="CGJ65" s="1"/>
      <c r="CGK65" s="1"/>
      <c r="CGL65" s="1"/>
      <c r="CGM65" s="1"/>
      <c r="CGN65" s="1"/>
      <c r="CGO65" s="1"/>
      <c r="CGP65" s="1"/>
      <c r="CGQ65" s="1"/>
      <c r="CGR65" s="1"/>
      <c r="CGS65" s="1"/>
      <c r="CGT65" s="1"/>
      <c r="CGU65" s="1"/>
      <c r="CGV65" s="1"/>
      <c r="CGW65" s="1"/>
      <c r="CGX65" s="1"/>
      <c r="CGY65" s="1"/>
      <c r="CGZ65" s="1"/>
      <c r="CHA65" s="1"/>
      <c r="CHB65" s="1"/>
      <c r="CHC65" s="1"/>
      <c r="CHD65" s="1"/>
      <c r="CHE65" s="1"/>
      <c r="CHF65" s="1"/>
      <c r="CHG65" s="1"/>
      <c r="CHH65" s="1"/>
      <c r="CHI65" s="1"/>
      <c r="CHJ65" s="1"/>
      <c r="CHK65" s="1"/>
      <c r="CHL65" s="1"/>
      <c r="CHM65" s="1"/>
      <c r="CHN65" s="1"/>
      <c r="CHO65" s="1"/>
      <c r="CHP65" s="1"/>
      <c r="CHQ65" s="1"/>
      <c r="CHR65" s="1"/>
      <c r="CHS65" s="1"/>
      <c r="CHT65" s="1"/>
      <c r="CHU65" s="1"/>
      <c r="CHV65" s="1"/>
      <c r="CHW65" s="1"/>
      <c r="CHX65" s="1"/>
      <c r="CHY65" s="1"/>
      <c r="CHZ65" s="1"/>
      <c r="CIA65" s="1"/>
      <c r="CIB65" s="1"/>
      <c r="CIC65" s="1"/>
      <c r="CID65" s="1"/>
      <c r="CIE65" s="1"/>
      <c r="CIF65" s="1"/>
      <c r="CIG65" s="1"/>
      <c r="CIH65" s="1"/>
      <c r="CII65" s="1"/>
      <c r="CIJ65" s="1"/>
      <c r="CIK65" s="1"/>
      <c r="CIL65" s="1"/>
      <c r="CIM65" s="1"/>
      <c r="CIN65" s="1"/>
      <c r="CIO65" s="1"/>
      <c r="CIP65" s="1"/>
      <c r="CIQ65" s="1"/>
      <c r="CIR65" s="1"/>
      <c r="CIS65" s="1"/>
      <c r="CIT65" s="1"/>
      <c r="CIU65" s="1"/>
      <c r="CIV65" s="1"/>
      <c r="CIW65" s="1"/>
      <c r="CIX65" s="1"/>
      <c r="CIY65" s="1"/>
      <c r="CIZ65" s="1"/>
      <c r="CJA65" s="1"/>
      <c r="CJB65" s="1"/>
      <c r="CJC65" s="1"/>
      <c r="CJD65" s="1"/>
      <c r="CJE65" s="1"/>
      <c r="CJF65" s="1"/>
      <c r="CJG65" s="1"/>
      <c r="CJH65" s="1"/>
      <c r="CJI65" s="1"/>
      <c r="CJJ65" s="1"/>
      <c r="CJK65" s="1"/>
      <c r="CJL65" s="1"/>
      <c r="CJM65" s="1"/>
      <c r="CJN65" s="1"/>
      <c r="CJO65" s="1"/>
      <c r="CJP65" s="1"/>
      <c r="CJQ65" s="1"/>
      <c r="CJR65" s="1"/>
      <c r="CJS65" s="1"/>
      <c r="CJT65" s="1"/>
      <c r="CJU65" s="1"/>
      <c r="CJV65" s="1"/>
      <c r="CJW65" s="1"/>
      <c r="CJX65" s="1"/>
      <c r="CJY65" s="1"/>
      <c r="CJZ65" s="1"/>
      <c r="CKA65" s="1"/>
      <c r="CKB65" s="1"/>
      <c r="CKC65" s="1"/>
      <c r="CKD65" s="1"/>
      <c r="CKE65" s="1"/>
      <c r="CKF65" s="1"/>
      <c r="CKG65" s="1"/>
      <c r="CKH65" s="1"/>
      <c r="CKI65" s="1"/>
      <c r="CKJ65" s="1"/>
      <c r="CKK65" s="1"/>
      <c r="CKL65" s="1"/>
      <c r="CKM65" s="1"/>
      <c r="CKN65" s="1"/>
      <c r="CKO65" s="1"/>
      <c r="CKP65" s="1"/>
      <c r="CKQ65" s="1"/>
      <c r="CKR65" s="1"/>
      <c r="CKS65" s="1"/>
      <c r="CKT65" s="1"/>
      <c r="CKU65" s="1"/>
      <c r="CKV65" s="1"/>
      <c r="CKW65" s="1"/>
      <c r="CKX65" s="1"/>
      <c r="CKY65" s="1"/>
      <c r="CKZ65" s="1"/>
      <c r="CLA65" s="1"/>
      <c r="CLB65" s="1"/>
      <c r="CLC65" s="1"/>
      <c r="CLD65" s="1"/>
      <c r="CLE65" s="1"/>
      <c r="CLF65" s="1"/>
      <c r="CLG65" s="1"/>
      <c r="CLH65" s="1"/>
      <c r="CLI65" s="1"/>
      <c r="CLJ65" s="1"/>
      <c r="CLK65" s="1"/>
      <c r="CLL65" s="1"/>
      <c r="CLM65" s="1"/>
      <c r="CLN65" s="1"/>
      <c r="CLO65" s="1"/>
      <c r="CLP65" s="1"/>
      <c r="CLQ65" s="1"/>
      <c r="CLR65" s="1"/>
      <c r="CLS65" s="1"/>
      <c r="CLT65" s="1"/>
      <c r="CLU65" s="1"/>
      <c r="CLV65" s="1"/>
      <c r="CLW65" s="1"/>
      <c r="CLX65" s="1"/>
      <c r="CLY65" s="1"/>
      <c r="CLZ65" s="1"/>
      <c r="CMA65" s="1"/>
      <c r="CMB65" s="1"/>
      <c r="CMC65" s="1"/>
      <c r="CMD65" s="1"/>
      <c r="CME65" s="1"/>
      <c r="CMF65" s="1"/>
      <c r="CMG65" s="1"/>
      <c r="CMH65" s="1"/>
      <c r="CMI65" s="1"/>
      <c r="CMJ65" s="1"/>
      <c r="CMK65" s="1"/>
      <c r="CML65" s="1"/>
      <c r="CMM65" s="1"/>
      <c r="CMN65" s="1"/>
      <c r="CMO65" s="1"/>
      <c r="CMP65" s="1"/>
      <c r="CMQ65" s="1"/>
      <c r="CMR65" s="1"/>
      <c r="CMS65" s="1"/>
      <c r="CMT65" s="1"/>
      <c r="CMU65" s="1"/>
      <c r="CMV65" s="1"/>
      <c r="CMW65" s="1"/>
      <c r="CMX65" s="1"/>
      <c r="CMY65" s="1"/>
      <c r="CMZ65" s="1"/>
      <c r="CNA65" s="1"/>
      <c r="CNB65" s="1"/>
      <c r="CNC65" s="1"/>
      <c r="CND65" s="1"/>
      <c r="CNE65" s="1"/>
      <c r="CNF65" s="1"/>
      <c r="CNG65" s="1"/>
      <c r="CNH65" s="1"/>
      <c r="CNI65" s="1"/>
      <c r="CNJ65" s="1"/>
      <c r="CNK65" s="1"/>
      <c r="CNL65" s="1"/>
      <c r="CNM65" s="1"/>
      <c r="CNN65" s="1"/>
      <c r="CNO65" s="1"/>
      <c r="CNP65" s="1"/>
      <c r="CNQ65" s="1"/>
      <c r="CNR65" s="1"/>
      <c r="CNS65" s="1"/>
      <c r="CNT65" s="1"/>
      <c r="CNU65" s="1"/>
      <c r="CNV65" s="1"/>
      <c r="CNW65" s="1"/>
      <c r="CNX65" s="1"/>
      <c r="CNY65" s="1"/>
      <c r="CNZ65" s="1"/>
      <c r="COA65" s="1"/>
      <c r="COB65" s="1"/>
      <c r="COC65" s="1"/>
      <c r="COD65" s="1"/>
      <c r="COE65" s="1"/>
      <c r="COF65" s="1"/>
      <c r="COG65" s="1"/>
      <c r="COH65" s="1"/>
      <c r="COI65" s="1"/>
      <c r="COJ65" s="1"/>
      <c r="COK65" s="1"/>
      <c r="COL65" s="1"/>
      <c r="COM65" s="1"/>
      <c r="CON65" s="1"/>
      <c r="COO65" s="1"/>
      <c r="COP65" s="1"/>
      <c r="COQ65" s="1"/>
      <c r="COR65" s="1"/>
      <c r="COS65" s="1"/>
      <c r="COT65" s="1"/>
      <c r="COU65" s="1"/>
      <c r="COV65" s="1"/>
      <c r="COW65" s="1"/>
      <c r="COX65" s="1"/>
      <c r="COY65" s="1"/>
      <c r="COZ65" s="1"/>
      <c r="CPA65" s="1"/>
      <c r="CPB65" s="1"/>
      <c r="CPC65" s="1"/>
      <c r="CPD65" s="1"/>
      <c r="CPE65" s="1"/>
      <c r="CPF65" s="1"/>
      <c r="CPG65" s="1"/>
      <c r="CPH65" s="1"/>
      <c r="CPI65" s="1"/>
      <c r="CPJ65" s="1"/>
      <c r="CPK65" s="1"/>
      <c r="CPL65" s="1"/>
      <c r="CPM65" s="1"/>
      <c r="CPN65" s="1"/>
      <c r="CPO65" s="1"/>
      <c r="CPP65" s="1"/>
      <c r="CPQ65" s="1"/>
      <c r="CPR65" s="1"/>
      <c r="CPS65" s="1"/>
      <c r="CPT65" s="1"/>
      <c r="CPU65" s="1"/>
      <c r="CPV65" s="1"/>
      <c r="CPW65" s="1"/>
      <c r="CPX65" s="1"/>
      <c r="CPY65" s="1"/>
      <c r="CPZ65" s="1"/>
      <c r="CQA65" s="1"/>
      <c r="CQB65" s="1"/>
      <c r="CQC65" s="1"/>
      <c r="CQD65" s="1"/>
      <c r="CQE65" s="1"/>
      <c r="CQF65" s="1"/>
      <c r="CQG65" s="1"/>
      <c r="CQH65" s="1"/>
      <c r="CQI65" s="1"/>
      <c r="CQJ65" s="1"/>
      <c r="CQK65" s="1"/>
      <c r="CQL65" s="1"/>
      <c r="CQM65" s="1"/>
      <c r="CQN65" s="1"/>
      <c r="CQO65" s="1"/>
      <c r="CQP65" s="1"/>
      <c r="CQQ65" s="1"/>
      <c r="CQR65" s="1"/>
      <c r="CQS65" s="1"/>
      <c r="CQT65" s="1"/>
      <c r="CQU65" s="1"/>
      <c r="CQV65" s="1"/>
      <c r="CQW65" s="1"/>
      <c r="CQX65" s="1"/>
      <c r="CQY65" s="1"/>
      <c r="CQZ65" s="1"/>
      <c r="CRA65" s="1"/>
      <c r="CRB65" s="1"/>
      <c r="CRC65" s="1"/>
      <c r="CRD65" s="1"/>
      <c r="CRE65" s="1"/>
      <c r="CRF65" s="1"/>
      <c r="CRG65" s="1"/>
      <c r="CRH65" s="1"/>
      <c r="CRI65" s="1"/>
      <c r="CRJ65" s="1"/>
      <c r="CRK65" s="1"/>
      <c r="CRL65" s="1"/>
      <c r="CRM65" s="1"/>
      <c r="CRN65" s="1"/>
      <c r="CRO65" s="1"/>
      <c r="CRP65" s="1"/>
      <c r="CRQ65" s="1"/>
      <c r="CRR65" s="1"/>
      <c r="CRS65" s="1"/>
      <c r="CRT65" s="1"/>
      <c r="CRU65" s="1"/>
      <c r="CRV65" s="1"/>
      <c r="CRW65" s="1"/>
      <c r="CRX65" s="1"/>
      <c r="CRY65" s="1"/>
      <c r="CRZ65" s="1"/>
      <c r="CSA65" s="1"/>
      <c r="CSB65" s="1"/>
      <c r="CSC65" s="1"/>
      <c r="CSD65" s="1"/>
      <c r="CSE65" s="1"/>
      <c r="CSF65" s="1"/>
      <c r="CSG65" s="1"/>
      <c r="CSH65" s="1"/>
      <c r="CSI65" s="1"/>
      <c r="CSJ65" s="1"/>
      <c r="CSK65" s="1"/>
      <c r="CSL65" s="1"/>
      <c r="CSM65" s="1"/>
      <c r="CSN65" s="1"/>
      <c r="CSO65" s="1"/>
      <c r="CSP65" s="1"/>
      <c r="CSQ65" s="1"/>
      <c r="CSR65" s="1"/>
      <c r="CSS65" s="1"/>
      <c r="CST65" s="1"/>
      <c r="CSU65" s="1"/>
      <c r="CSV65" s="1"/>
      <c r="CSW65" s="1"/>
      <c r="CSX65" s="1"/>
      <c r="CSY65" s="1"/>
      <c r="CSZ65" s="1"/>
      <c r="CTA65" s="1"/>
      <c r="CTB65" s="1"/>
      <c r="CTC65" s="1"/>
      <c r="CTD65" s="1"/>
      <c r="CTE65" s="1"/>
      <c r="CTF65" s="1"/>
      <c r="CTG65" s="1"/>
      <c r="CTH65" s="1"/>
      <c r="CTI65" s="1"/>
      <c r="CTJ65" s="1"/>
      <c r="CTK65" s="1"/>
      <c r="CTL65" s="1"/>
      <c r="CTM65" s="1"/>
      <c r="CTN65" s="1"/>
      <c r="CTO65" s="1"/>
      <c r="CTP65" s="1"/>
      <c r="CTQ65" s="1"/>
      <c r="CTR65" s="1"/>
      <c r="CTS65" s="1"/>
      <c r="CTT65" s="1"/>
      <c r="CTU65" s="1"/>
      <c r="CTV65" s="1"/>
      <c r="CTW65" s="1"/>
      <c r="CTX65" s="1"/>
      <c r="CTY65" s="1"/>
      <c r="CTZ65" s="1"/>
      <c r="CUA65" s="1"/>
      <c r="CUB65" s="1"/>
      <c r="CUC65" s="1"/>
      <c r="CUD65" s="1"/>
      <c r="CUE65" s="1"/>
      <c r="CUF65" s="1"/>
      <c r="CUG65" s="1"/>
      <c r="CUH65" s="1"/>
      <c r="CUI65" s="1"/>
      <c r="CUJ65" s="1"/>
      <c r="CUK65" s="1"/>
      <c r="CUL65" s="1"/>
      <c r="CUM65" s="1"/>
      <c r="CUN65" s="1"/>
      <c r="CUO65" s="1"/>
      <c r="CUP65" s="1"/>
      <c r="CUQ65" s="1"/>
      <c r="CUR65" s="1"/>
      <c r="CUS65" s="1"/>
      <c r="CUT65" s="1"/>
      <c r="CUU65" s="1"/>
      <c r="CUV65" s="1"/>
      <c r="CUW65" s="1"/>
      <c r="CUX65" s="1"/>
      <c r="CUY65" s="1"/>
      <c r="CUZ65" s="1"/>
      <c r="CVA65" s="1"/>
      <c r="CVB65" s="1"/>
      <c r="CVC65" s="1"/>
      <c r="CVD65" s="1"/>
      <c r="CVE65" s="1"/>
      <c r="CVF65" s="1"/>
      <c r="CVG65" s="1"/>
      <c r="CVH65" s="1"/>
      <c r="CVI65" s="1"/>
      <c r="CVJ65" s="1"/>
      <c r="CVK65" s="1"/>
      <c r="CVL65" s="1"/>
      <c r="CVM65" s="1"/>
      <c r="CVN65" s="1"/>
      <c r="CVO65" s="1"/>
      <c r="CVP65" s="1"/>
      <c r="CVQ65" s="1"/>
      <c r="CVR65" s="1"/>
      <c r="CVS65" s="1"/>
      <c r="CVT65" s="1"/>
      <c r="CVU65" s="1"/>
      <c r="CVV65" s="1"/>
      <c r="CVW65" s="1"/>
      <c r="CVX65" s="1"/>
      <c r="CVY65" s="1"/>
      <c r="CVZ65" s="1"/>
      <c r="CWA65" s="1"/>
      <c r="CWB65" s="1"/>
      <c r="CWC65" s="1"/>
      <c r="CWD65" s="1"/>
      <c r="CWE65" s="1"/>
      <c r="CWF65" s="1"/>
      <c r="CWG65" s="1"/>
      <c r="CWH65" s="1"/>
      <c r="CWI65" s="1"/>
      <c r="CWJ65" s="1"/>
      <c r="CWK65" s="1"/>
      <c r="CWL65" s="1"/>
      <c r="CWM65" s="1"/>
      <c r="CWN65" s="1"/>
      <c r="CWO65" s="1"/>
      <c r="CWP65" s="1"/>
      <c r="CWQ65" s="1"/>
      <c r="CWR65" s="1"/>
      <c r="CWS65" s="1"/>
      <c r="CWT65" s="1"/>
      <c r="CWU65" s="1"/>
      <c r="CWV65" s="1"/>
      <c r="CWW65" s="1"/>
      <c r="CWX65" s="1"/>
      <c r="CWY65" s="1"/>
      <c r="CWZ65" s="1"/>
      <c r="CXA65" s="1"/>
      <c r="CXB65" s="1"/>
      <c r="CXC65" s="1"/>
      <c r="CXD65" s="1"/>
      <c r="CXE65" s="1"/>
      <c r="CXF65" s="1"/>
      <c r="CXG65" s="1"/>
      <c r="CXH65" s="1"/>
      <c r="CXI65" s="1"/>
      <c r="CXJ65" s="1"/>
      <c r="CXK65" s="1"/>
      <c r="CXL65" s="1"/>
      <c r="CXM65" s="1"/>
      <c r="CXN65" s="1"/>
      <c r="CXO65" s="1"/>
      <c r="CXP65" s="1"/>
      <c r="CXQ65" s="1"/>
      <c r="CXR65" s="1"/>
      <c r="CXS65" s="1"/>
      <c r="CXT65" s="1"/>
      <c r="CXU65" s="1"/>
      <c r="CXV65" s="1"/>
      <c r="CXW65" s="1"/>
      <c r="CXX65" s="1"/>
      <c r="CXY65" s="1"/>
      <c r="CXZ65" s="1"/>
      <c r="CYA65" s="1"/>
      <c r="CYB65" s="1"/>
      <c r="CYC65" s="1"/>
      <c r="CYD65" s="1"/>
      <c r="CYE65" s="1"/>
      <c r="CYF65" s="1"/>
      <c r="CYG65" s="1"/>
      <c r="CYH65" s="1"/>
      <c r="CYI65" s="1"/>
      <c r="CYJ65" s="1"/>
      <c r="CYK65" s="1"/>
      <c r="CYL65" s="1"/>
      <c r="CYM65" s="1"/>
      <c r="CYN65" s="1"/>
      <c r="CYO65" s="1"/>
      <c r="CYP65" s="1"/>
      <c r="CYQ65" s="1"/>
      <c r="CYR65" s="1"/>
      <c r="CYS65" s="1"/>
      <c r="CYT65" s="1"/>
      <c r="CYU65" s="1"/>
      <c r="CYV65" s="1"/>
      <c r="CYW65" s="1"/>
      <c r="CYX65" s="1"/>
      <c r="CYY65" s="1"/>
      <c r="CYZ65" s="1"/>
      <c r="CZA65" s="1"/>
      <c r="CZB65" s="1"/>
      <c r="CZC65" s="1"/>
      <c r="CZD65" s="1"/>
      <c r="CZE65" s="1"/>
      <c r="CZF65" s="1"/>
      <c r="CZG65" s="1"/>
      <c r="CZH65" s="1"/>
      <c r="CZI65" s="1"/>
      <c r="CZJ65" s="1"/>
      <c r="CZK65" s="1"/>
      <c r="CZL65" s="1"/>
      <c r="CZM65" s="1"/>
      <c r="CZN65" s="1"/>
      <c r="CZO65" s="1"/>
      <c r="CZP65" s="1"/>
      <c r="CZQ65" s="1"/>
      <c r="CZR65" s="1"/>
      <c r="CZS65" s="1"/>
      <c r="CZT65" s="1"/>
      <c r="CZU65" s="1"/>
      <c r="CZV65" s="1"/>
      <c r="CZW65" s="1"/>
      <c r="CZX65" s="1"/>
      <c r="CZY65" s="1"/>
      <c r="CZZ65" s="1"/>
      <c r="DAA65" s="1"/>
      <c r="DAB65" s="1"/>
      <c r="DAC65" s="1"/>
      <c r="DAD65" s="1"/>
      <c r="DAE65" s="1"/>
      <c r="DAF65" s="1"/>
      <c r="DAG65" s="1"/>
      <c r="DAH65" s="1"/>
      <c r="DAI65" s="1"/>
      <c r="DAJ65" s="1"/>
      <c r="DAK65" s="1"/>
      <c r="DAL65" s="1"/>
      <c r="DAM65" s="1"/>
      <c r="DAN65" s="1"/>
      <c r="DAO65" s="1"/>
      <c r="DAP65" s="1"/>
      <c r="DAQ65" s="1"/>
      <c r="DAR65" s="1"/>
      <c r="DAS65" s="1"/>
      <c r="DAT65" s="1"/>
      <c r="DAU65" s="1"/>
      <c r="DAV65" s="1"/>
      <c r="DAW65" s="1"/>
      <c r="DAX65" s="1"/>
      <c r="DAY65" s="1"/>
      <c r="DAZ65" s="1"/>
      <c r="DBA65" s="1"/>
      <c r="DBB65" s="1"/>
      <c r="DBC65" s="1"/>
      <c r="DBD65" s="1"/>
      <c r="DBE65" s="1"/>
      <c r="DBF65" s="1"/>
      <c r="DBG65" s="1"/>
      <c r="DBH65" s="1"/>
      <c r="DBI65" s="1"/>
      <c r="DBJ65" s="1"/>
      <c r="DBK65" s="1"/>
      <c r="DBL65" s="1"/>
      <c r="DBM65" s="1"/>
      <c r="DBN65" s="1"/>
      <c r="DBO65" s="1"/>
      <c r="DBP65" s="1"/>
      <c r="DBQ65" s="1"/>
      <c r="DBR65" s="1"/>
      <c r="DBS65" s="1"/>
      <c r="DBT65" s="1"/>
      <c r="DBU65" s="1"/>
      <c r="DBV65" s="1"/>
      <c r="DBW65" s="1"/>
      <c r="DBX65" s="1"/>
      <c r="DBY65" s="1"/>
      <c r="DBZ65" s="1"/>
      <c r="DCA65" s="1"/>
      <c r="DCB65" s="1"/>
      <c r="DCC65" s="1"/>
      <c r="DCD65" s="1"/>
      <c r="DCE65" s="1"/>
      <c r="DCF65" s="1"/>
      <c r="DCG65" s="1"/>
      <c r="DCH65" s="1"/>
      <c r="DCI65" s="1"/>
      <c r="DCJ65" s="1"/>
      <c r="DCK65" s="1"/>
      <c r="DCL65" s="1"/>
      <c r="DCM65" s="1"/>
      <c r="DCN65" s="1"/>
      <c r="DCO65" s="1"/>
      <c r="DCP65" s="1"/>
      <c r="DCQ65" s="1"/>
      <c r="DCR65" s="1"/>
      <c r="DCS65" s="1"/>
      <c r="DCT65" s="1"/>
      <c r="DCU65" s="1"/>
      <c r="DCV65" s="1"/>
      <c r="DCW65" s="1"/>
      <c r="DCX65" s="1"/>
      <c r="DCY65" s="1"/>
      <c r="DCZ65" s="1"/>
      <c r="DDA65" s="1"/>
      <c r="DDB65" s="1"/>
      <c r="DDC65" s="1"/>
      <c r="DDD65" s="1"/>
      <c r="DDE65" s="1"/>
      <c r="DDF65" s="1"/>
      <c r="DDG65" s="1"/>
      <c r="DDH65" s="1"/>
      <c r="DDI65" s="1"/>
      <c r="DDJ65" s="1"/>
      <c r="DDK65" s="1"/>
      <c r="DDL65" s="1"/>
      <c r="DDM65" s="1"/>
      <c r="DDN65" s="1"/>
      <c r="DDO65" s="1"/>
      <c r="DDP65" s="1"/>
      <c r="DDQ65" s="1"/>
      <c r="DDR65" s="1"/>
      <c r="DDS65" s="1"/>
      <c r="DDT65" s="1"/>
      <c r="DDU65" s="1"/>
      <c r="DDV65" s="1"/>
      <c r="DDW65" s="1"/>
      <c r="DDX65" s="1"/>
      <c r="DDY65" s="1"/>
      <c r="DDZ65" s="1"/>
      <c r="DEA65" s="1"/>
      <c r="DEB65" s="1"/>
      <c r="DEC65" s="1"/>
      <c r="DED65" s="1"/>
      <c r="DEE65" s="1"/>
      <c r="DEF65" s="1"/>
      <c r="DEG65" s="1"/>
      <c r="DEH65" s="1"/>
      <c r="DEI65" s="1"/>
      <c r="DEJ65" s="1"/>
      <c r="DEK65" s="1"/>
      <c r="DEL65" s="1"/>
      <c r="DEM65" s="1"/>
      <c r="DEN65" s="1"/>
      <c r="DEO65" s="1"/>
      <c r="DEP65" s="1"/>
      <c r="DEQ65" s="1"/>
      <c r="DER65" s="1"/>
      <c r="DES65" s="1"/>
      <c r="DET65" s="1"/>
      <c r="DEU65" s="1"/>
      <c r="DEV65" s="1"/>
      <c r="DEW65" s="1"/>
      <c r="DEX65" s="1"/>
      <c r="DEY65" s="1"/>
      <c r="DEZ65" s="1"/>
      <c r="DFA65" s="1"/>
      <c r="DFB65" s="1"/>
      <c r="DFC65" s="1"/>
      <c r="DFD65" s="1"/>
      <c r="DFE65" s="1"/>
      <c r="DFF65" s="1"/>
      <c r="DFG65" s="1"/>
      <c r="DFH65" s="1"/>
      <c r="DFI65" s="1"/>
      <c r="DFJ65" s="1"/>
      <c r="DFK65" s="1"/>
      <c r="DFL65" s="1"/>
      <c r="DFM65" s="1"/>
      <c r="DFN65" s="1"/>
      <c r="DFO65" s="1"/>
      <c r="DFP65" s="1"/>
      <c r="DFQ65" s="1"/>
      <c r="DFR65" s="1"/>
      <c r="DFS65" s="1"/>
      <c r="DFT65" s="1"/>
      <c r="DFU65" s="1"/>
      <c r="DFV65" s="1"/>
      <c r="DFW65" s="1"/>
      <c r="DFX65" s="1"/>
      <c r="DFY65" s="1"/>
      <c r="DFZ65" s="1"/>
      <c r="DGA65" s="1"/>
      <c r="DGB65" s="1"/>
      <c r="DGC65" s="1"/>
      <c r="DGD65" s="1"/>
      <c r="DGE65" s="1"/>
      <c r="DGF65" s="1"/>
      <c r="DGG65" s="1"/>
      <c r="DGH65" s="1"/>
      <c r="DGI65" s="1"/>
      <c r="DGJ65" s="1"/>
      <c r="DGK65" s="1"/>
      <c r="DGL65" s="1"/>
      <c r="DGM65" s="1"/>
      <c r="DGN65" s="1"/>
      <c r="DGO65" s="1"/>
      <c r="DGP65" s="1"/>
      <c r="DGQ65" s="1"/>
      <c r="DGR65" s="1"/>
      <c r="DGS65" s="1"/>
      <c r="DGT65" s="1"/>
      <c r="DGU65" s="1"/>
      <c r="DGV65" s="1"/>
      <c r="DGW65" s="1"/>
      <c r="DGX65" s="1"/>
      <c r="DGY65" s="1"/>
      <c r="DGZ65" s="1"/>
      <c r="DHA65" s="1"/>
      <c r="DHB65" s="1"/>
      <c r="DHC65" s="1"/>
      <c r="DHD65" s="1"/>
      <c r="DHE65" s="1"/>
      <c r="DHF65" s="1"/>
      <c r="DHG65" s="1"/>
      <c r="DHH65" s="1"/>
      <c r="DHI65" s="1"/>
      <c r="DHJ65" s="1"/>
      <c r="DHK65" s="1"/>
      <c r="DHL65" s="1"/>
      <c r="DHM65" s="1"/>
      <c r="DHN65" s="1"/>
      <c r="DHO65" s="1"/>
      <c r="DHP65" s="1"/>
      <c r="DHQ65" s="1"/>
      <c r="DHR65" s="1"/>
      <c r="DHS65" s="1"/>
      <c r="DHT65" s="1"/>
      <c r="DHU65" s="1"/>
      <c r="DHV65" s="1"/>
      <c r="DHW65" s="1"/>
      <c r="DHX65" s="1"/>
      <c r="DHY65" s="1"/>
      <c r="DHZ65" s="1"/>
      <c r="DIA65" s="1"/>
      <c r="DIB65" s="1"/>
      <c r="DIC65" s="1"/>
      <c r="DID65" s="1"/>
      <c r="DIE65" s="1"/>
      <c r="DIF65" s="1"/>
      <c r="DIG65" s="1"/>
      <c r="DIH65" s="1"/>
      <c r="DII65" s="1"/>
      <c r="DIJ65" s="1"/>
      <c r="DIK65" s="1"/>
      <c r="DIL65" s="1"/>
      <c r="DIM65" s="1"/>
      <c r="DIN65" s="1"/>
      <c r="DIO65" s="1"/>
      <c r="DIP65" s="1"/>
      <c r="DIQ65" s="1"/>
      <c r="DIR65" s="1"/>
      <c r="DIS65" s="1"/>
      <c r="DIT65" s="1"/>
      <c r="DIU65" s="1"/>
      <c r="DIV65" s="1"/>
      <c r="DIW65" s="1"/>
      <c r="DIX65" s="1"/>
      <c r="DIY65" s="1"/>
      <c r="DIZ65" s="1"/>
      <c r="DJA65" s="1"/>
      <c r="DJB65" s="1"/>
      <c r="DJC65" s="1"/>
      <c r="DJD65" s="1"/>
      <c r="DJE65" s="1"/>
      <c r="DJF65" s="1"/>
      <c r="DJG65" s="1"/>
      <c r="DJH65" s="1"/>
      <c r="DJI65" s="1"/>
      <c r="DJJ65" s="1"/>
      <c r="DJK65" s="1"/>
      <c r="DJL65" s="1"/>
      <c r="DJM65" s="1"/>
      <c r="DJN65" s="1"/>
      <c r="DJO65" s="1"/>
      <c r="DJP65" s="1"/>
      <c r="DJQ65" s="1"/>
      <c r="DJR65" s="1"/>
      <c r="DJS65" s="1"/>
      <c r="DJT65" s="1"/>
      <c r="DJU65" s="1"/>
      <c r="DJV65" s="1"/>
      <c r="DJW65" s="1"/>
      <c r="DJX65" s="1"/>
      <c r="DJY65" s="1"/>
      <c r="DJZ65" s="1"/>
      <c r="DKA65" s="1"/>
      <c r="DKB65" s="1"/>
      <c r="DKC65" s="1"/>
      <c r="DKD65" s="1"/>
      <c r="DKE65" s="1"/>
      <c r="DKF65" s="1"/>
      <c r="DKG65" s="1"/>
      <c r="DKH65" s="1"/>
      <c r="DKI65" s="1"/>
      <c r="DKJ65" s="1"/>
      <c r="DKK65" s="1"/>
      <c r="DKL65" s="1"/>
      <c r="DKM65" s="1"/>
      <c r="DKN65" s="1"/>
      <c r="DKO65" s="1"/>
      <c r="DKP65" s="1"/>
      <c r="DKQ65" s="1"/>
      <c r="DKR65" s="1"/>
      <c r="DKS65" s="1"/>
      <c r="DKT65" s="1"/>
      <c r="DKU65" s="1"/>
      <c r="DKV65" s="1"/>
      <c r="DKW65" s="1"/>
      <c r="DKX65" s="1"/>
      <c r="DKY65" s="1"/>
      <c r="DKZ65" s="1"/>
      <c r="DLA65" s="1"/>
      <c r="DLB65" s="1"/>
      <c r="DLC65" s="1"/>
      <c r="DLD65" s="1"/>
      <c r="DLE65" s="1"/>
      <c r="DLF65" s="1"/>
      <c r="DLG65" s="1"/>
      <c r="DLH65" s="1"/>
      <c r="DLI65" s="1"/>
      <c r="DLJ65" s="1"/>
      <c r="DLK65" s="1"/>
      <c r="DLL65" s="1"/>
      <c r="DLM65" s="1"/>
      <c r="DLN65" s="1"/>
      <c r="DLO65" s="1"/>
      <c r="DLP65" s="1"/>
      <c r="DLQ65" s="1"/>
      <c r="DLR65" s="1"/>
      <c r="DLS65" s="1"/>
      <c r="DLT65" s="1"/>
      <c r="DLU65" s="1"/>
      <c r="DLV65" s="1"/>
      <c r="DLW65" s="1"/>
      <c r="DLX65" s="1"/>
      <c r="DLY65" s="1"/>
      <c r="DLZ65" s="1"/>
      <c r="DMA65" s="1"/>
      <c r="DMB65" s="1"/>
      <c r="DMC65" s="1"/>
      <c r="DMD65" s="1"/>
      <c r="DME65" s="1"/>
      <c r="DMF65" s="1"/>
      <c r="DMG65" s="1"/>
      <c r="DMH65" s="1"/>
      <c r="DMI65" s="1"/>
      <c r="DMJ65" s="1"/>
      <c r="DMK65" s="1"/>
      <c r="DML65" s="1"/>
      <c r="DMM65" s="1"/>
      <c r="DMN65" s="1"/>
      <c r="DMO65" s="1"/>
      <c r="DMP65" s="1"/>
      <c r="DMQ65" s="1"/>
      <c r="DMR65" s="1"/>
      <c r="DMS65" s="1"/>
      <c r="DMT65" s="1"/>
      <c r="DMU65" s="1"/>
      <c r="DMV65" s="1"/>
      <c r="DMW65" s="1"/>
      <c r="DMX65" s="1"/>
      <c r="DMY65" s="1"/>
      <c r="DMZ65" s="1"/>
      <c r="DNA65" s="1"/>
      <c r="DNB65" s="1"/>
      <c r="DNC65" s="1"/>
      <c r="DND65" s="1"/>
      <c r="DNE65" s="1"/>
      <c r="DNF65" s="1"/>
      <c r="DNG65" s="1"/>
      <c r="DNH65" s="1"/>
      <c r="DNI65" s="1"/>
      <c r="DNJ65" s="1"/>
      <c r="DNK65" s="1"/>
      <c r="DNL65" s="1"/>
      <c r="DNM65" s="1"/>
      <c r="DNN65" s="1"/>
      <c r="DNO65" s="1"/>
      <c r="DNP65" s="1"/>
      <c r="DNQ65" s="1"/>
      <c r="DNR65" s="1"/>
      <c r="DNS65" s="1"/>
      <c r="DNT65" s="1"/>
      <c r="DNU65" s="1"/>
      <c r="DNV65" s="1"/>
      <c r="DNW65" s="1"/>
      <c r="DNX65" s="1"/>
      <c r="DNY65" s="1"/>
      <c r="DNZ65" s="1"/>
      <c r="DOA65" s="1"/>
      <c r="DOB65" s="1"/>
      <c r="DOC65" s="1"/>
      <c r="DOD65" s="1"/>
      <c r="DOE65" s="1"/>
      <c r="DOF65" s="1"/>
      <c r="DOG65" s="1"/>
      <c r="DOH65" s="1"/>
      <c r="DOI65" s="1"/>
      <c r="DOJ65" s="1"/>
      <c r="DOK65" s="1"/>
      <c r="DOL65" s="1"/>
      <c r="DOM65" s="1"/>
      <c r="DON65" s="1"/>
      <c r="DOO65" s="1"/>
      <c r="DOP65" s="1"/>
      <c r="DOQ65" s="1"/>
      <c r="DOR65" s="1"/>
      <c r="DOS65" s="1"/>
      <c r="DOT65" s="1"/>
      <c r="DOU65" s="1"/>
      <c r="DOV65" s="1"/>
      <c r="DOW65" s="1"/>
      <c r="DOX65" s="1"/>
      <c r="DOY65" s="1"/>
      <c r="DOZ65" s="1"/>
      <c r="DPA65" s="1"/>
      <c r="DPB65" s="1"/>
      <c r="DPC65" s="1"/>
      <c r="DPD65" s="1"/>
      <c r="DPE65" s="1"/>
      <c r="DPF65" s="1"/>
      <c r="DPG65" s="1"/>
      <c r="DPH65" s="1"/>
      <c r="DPI65" s="1"/>
      <c r="DPJ65" s="1"/>
      <c r="DPK65" s="1"/>
      <c r="DPL65" s="1"/>
      <c r="DPM65" s="1"/>
      <c r="DPN65" s="1"/>
      <c r="DPO65" s="1"/>
      <c r="DPP65" s="1"/>
      <c r="DPQ65" s="1"/>
      <c r="DPR65" s="1"/>
      <c r="DPS65" s="1"/>
      <c r="DPT65" s="1"/>
      <c r="DPU65" s="1"/>
      <c r="DPV65" s="1"/>
      <c r="DPW65" s="1"/>
      <c r="DPX65" s="1"/>
      <c r="DPY65" s="1"/>
      <c r="DPZ65" s="1"/>
      <c r="DQA65" s="1"/>
      <c r="DQB65" s="1"/>
      <c r="DQC65" s="1"/>
      <c r="DQD65" s="1"/>
      <c r="DQE65" s="1"/>
      <c r="DQF65" s="1"/>
      <c r="DQG65" s="1"/>
      <c r="DQH65" s="1"/>
      <c r="DQI65" s="1"/>
      <c r="DQJ65" s="1"/>
      <c r="DQK65" s="1"/>
      <c r="DQL65" s="1"/>
      <c r="DQM65" s="1"/>
      <c r="DQN65" s="1"/>
      <c r="DQO65" s="1"/>
      <c r="DQP65" s="1"/>
      <c r="DQQ65" s="1"/>
      <c r="DQR65" s="1"/>
      <c r="DQS65" s="1"/>
      <c r="DQT65" s="1"/>
      <c r="DQU65" s="1"/>
      <c r="DQV65" s="1"/>
      <c r="DQW65" s="1"/>
      <c r="DQX65" s="1"/>
      <c r="DQY65" s="1"/>
      <c r="DQZ65" s="1"/>
      <c r="DRA65" s="1"/>
      <c r="DRB65" s="1"/>
      <c r="DRC65" s="1"/>
      <c r="DRD65" s="1"/>
      <c r="DRE65" s="1"/>
      <c r="DRF65" s="1"/>
      <c r="DRG65" s="1"/>
      <c r="DRH65" s="1"/>
      <c r="DRI65" s="1"/>
      <c r="DRJ65" s="1"/>
      <c r="DRK65" s="1"/>
      <c r="DRL65" s="1"/>
      <c r="DRM65" s="1"/>
      <c r="DRN65" s="1"/>
      <c r="DRO65" s="1"/>
      <c r="DRP65" s="1"/>
      <c r="DRQ65" s="1"/>
      <c r="DRR65" s="1"/>
      <c r="DRS65" s="1"/>
      <c r="DRT65" s="1"/>
      <c r="DRU65" s="1"/>
      <c r="DRV65" s="1"/>
      <c r="DRW65" s="1"/>
      <c r="DRX65" s="1"/>
      <c r="DRY65" s="1"/>
      <c r="DRZ65" s="1"/>
      <c r="DSA65" s="1"/>
      <c r="DSB65" s="1"/>
      <c r="DSC65" s="1"/>
      <c r="DSD65" s="1"/>
      <c r="DSE65" s="1"/>
      <c r="DSF65" s="1"/>
      <c r="DSG65" s="1"/>
      <c r="DSH65" s="1"/>
      <c r="DSI65" s="1"/>
      <c r="DSJ65" s="1"/>
      <c r="DSK65" s="1"/>
      <c r="DSL65" s="1"/>
      <c r="DSM65" s="1"/>
      <c r="DSN65" s="1"/>
      <c r="DSO65" s="1"/>
      <c r="DSP65" s="1"/>
      <c r="DSQ65" s="1"/>
      <c r="DSR65" s="1"/>
      <c r="DSS65" s="1"/>
      <c r="DST65" s="1"/>
      <c r="DSU65" s="1"/>
      <c r="DSV65" s="1"/>
      <c r="DSW65" s="1"/>
      <c r="DSX65" s="1"/>
      <c r="DSY65" s="1"/>
      <c r="DSZ65" s="1"/>
      <c r="DTA65" s="1"/>
      <c r="DTB65" s="1"/>
      <c r="DTC65" s="1"/>
      <c r="DTD65" s="1"/>
      <c r="DTE65" s="1"/>
      <c r="DTF65" s="1"/>
      <c r="DTG65" s="1"/>
      <c r="DTH65" s="1"/>
      <c r="DTI65" s="1"/>
      <c r="DTJ65" s="1"/>
      <c r="DTK65" s="1"/>
      <c r="DTL65" s="1"/>
      <c r="DTM65" s="1"/>
      <c r="DTN65" s="1"/>
      <c r="DTO65" s="1"/>
      <c r="DTP65" s="1"/>
      <c r="DTQ65" s="1"/>
      <c r="DTR65" s="1"/>
      <c r="DTS65" s="1"/>
      <c r="DTT65" s="1"/>
      <c r="DTU65" s="1"/>
      <c r="DTV65" s="1"/>
      <c r="DTW65" s="1"/>
      <c r="DTX65" s="1"/>
      <c r="DTY65" s="1"/>
      <c r="DTZ65" s="1"/>
      <c r="DUA65" s="1"/>
      <c r="DUB65" s="1"/>
      <c r="DUC65" s="1"/>
      <c r="DUD65" s="1"/>
      <c r="DUE65" s="1"/>
      <c r="DUF65" s="1"/>
      <c r="DUG65" s="1"/>
      <c r="DUH65" s="1"/>
      <c r="DUI65" s="1"/>
      <c r="DUJ65" s="1"/>
      <c r="DUK65" s="1"/>
      <c r="DUL65" s="1"/>
      <c r="DUM65" s="1"/>
      <c r="DUN65" s="1"/>
      <c r="DUO65" s="1"/>
      <c r="DUP65" s="1"/>
      <c r="DUQ65" s="1"/>
      <c r="DUR65" s="1"/>
      <c r="DUS65" s="1"/>
      <c r="DUT65" s="1"/>
      <c r="DUU65" s="1"/>
      <c r="DUV65" s="1"/>
      <c r="DUW65" s="1"/>
      <c r="DUX65" s="1"/>
      <c r="DUY65" s="1"/>
      <c r="DUZ65" s="1"/>
      <c r="DVA65" s="1"/>
      <c r="DVB65" s="1"/>
      <c r="DVC65" s="1"/>
      <c r="DVD65" s="1"/>
      <c r="DVE65" s="1"/>
      <c r="DVF65" s="1"/>
      <c r="DVG65" s="1"/>
      <c r="DVH65" s="1"/>
      <c r="DVI65" s="1"/>
      <c r="DVJ65" s="1"/>
      <c r="DVK65" s="1"/>
      <c r="DVL65" s="1"/>
      <c r="DVM65" s="1"/>
      <c r="DVN65" s="1"/>
      <c r="DVO65" s="1"/>
      <c r="DVP65" s="1"/>
      <c r="DVQ65" s="1"/>
      <c r="DVR65" s="1"/>
      <c r="DVS65" s="1"/>
      <c r="DVT65" s="1"/>
      <c r="DVU65" s="1"/>
      <c r="DVV65" s="1"/>
      <c r="DVW65" s="1"/>
      <c r="DVX65" s="1"/>
      <c r="DVY65" s="1"/>
      <c r="DVZ65" s="1"/>
      <c r="DWA65" s="1"/>
      <c r="DWB65" s="1"/>
      <c r="DWC65" s="1"/>
      <c r="DWD65" s="1"/>
      <c r="DWE65" s="1"/>
      <c r="DWF65" s="1"/>
      <c r="DWG65" s="1"/>
      <c r="DWH65" s="1"/>
      <c r="DWI65" s="1"/>
      <c r="DWJ65" s="1"/>
      <c r="DWK65" s="1"/>
      <c r="DWL65" s="1"/>
      <c r="DWM65" s="1"/>
      <c r="DWN65" s="1"/>
      <c r="DWO65" s="1"/>
      <c r="DWP65" s="1"/>
      <c r="DWQ65" s="1"/>
      <c r="DWR65" s="1"/>
      <c r="DWS65" s="1"/>
      <c r="DWT65" s="1"/>
      <c r="DWU65" s="1"/>
      <c r="DWV65" s="1"/>
      <c r="DWW65" s="1"/>
      <c r="DWX65" s="1"/>
      <c r="DWY65" s="1"/>
      <c r="DWZ65" s="1"/>
      <c r="DXA65" s="1"/>
      <c r="DXB65" s="1"/>
      <c r="DXC65" s="1"/>
      <c r="DXD65" s="1"/>
      <c r="DXE65" s="1"/>
      <c r="DXF65" s="1"/>
      <c r="DXG65" s="1"/>
      <c r="DXH65" s="1"/>
      <c r="DXI65" s="1"/>
      <c r="DXJ65" s="1"/>
      <c r="DXK65" s="1"/>
      <c r="DXL65" s="1"/>
      <c r="DXM65" s="1"/>
      <c r="DXN65" s="1"/>
      <c r="DXO65" s="1"/>
      <c r="DXP65" s="1"/>
      <c r="DXQ65" s="1"/>
      <c r="DXR65" s="1"/>
      <c r="DXS65" s="1"/>
      <c r="DXT65" s="1"/>
      <c r="DXU65" s="1"/>
      <c r="DXV65" s="1"/>
      <c r="DXW65" s="1"/>
      <c r="DXX65" s="1"/>
      <c r="DXY65" s="1"/>
      <c r="DXZ65" s="1"/>
      <c r="DYA65" s="1"/>
      <c r="DYB65" s="1"/>
      <c r="DYC65" s="1"/>
      <c r="DYD65" s="1"/>
      <c r="DYE65" s="1"/>
      <c r="DYF65" s="1"/>
      <c r="DYG65" s="1"/>
      <c r="DYH65" s="1"/>
      <c r="DYI65" s="1"/>
      <c r="DYJ65" s="1"/>
      <c r="DYK65" s="1"/>
      <c r="DYL65" s="1"/>
      <c r="DYM65" s="1"/>
      <c r="DYN65" s="1"/>
      <c r="DYO65" s="1"/>
      <c r="DYP65" s="1"/>
      <c r="DYQ65" s="1"/>
      <c r="DYR65" s="1"/>
      <c r="DYS65" s="1"/>
      <c r="DYT65" s="1"/>
      <c r="DYU65" s="1"/>
      <c r="DYV65" s="1"/>
      <c r="DYW65" s="1"/>
      <c r="DYX65" s="1"/>
      <c r="DYY65" s="1"/>
      <c r="DYZ65" s="1"/>
      <c r="DZA65" s="1"/>
      <c r="DZB65" s="1"/>
      <c r="DZC65" s="1"/>
      <c r="DZD65" s="1"/>
      <c r="DZE65" s="1"/>
      <c r="DZF65" s="1"/>
      <c r="DZG65" s="1"/>
      <c r="DZH65" s="1"/>
      <c r="DZI65" s="1"/>
      <c r="DZJ65" s="1"/>
      <c r="DZK65" s="1"/>
      <c r="DZL65" s="1"/>
      <c r="DZM65" s="1"/>
      <c r="DZN65" s="1"/>
      <c r="DZO65" s="1"/>
      <c r="DZP65" s="1"/>
      <c r="DZQ65" s="1"/>
      <c r="DZR65" s="1"/>
      <c r="DZS65" s="1"/>
      <c r="DZT65" s="1"/>
      <c r="DZU65" s="1"/>
      <c r="DZV65" s="1"/>
      <c r="DZW65" s="1"/>
      <c r="DZX65" s="1"/>
      <c r="DZY65" s="1"/>
      <c r="DZZ65" s="1"/>
      <c r="EAA65" s="1"/>
      <c r="EAB65" s="1"/>
      <c r="EAC65" s="1"/>
      <c r="EAD65" s="1"/>
      <c r="EAE65" s="1"/>
      <c r="EAF65" s="1"/>
      <c r="EAG65" s="1"/>
      <c r="EAH65" s="1"/>
      <c r="EAI65" s="1"/>
      <c r="EAJ65" s="1"/>
      <c r="EAK65" s="1"/>
      <c r="EAL65" s="1"/>
      <c r="EAM65" s="1"/>
      <c r="EAN65" s="1"/>
      <c r="EAO65" s="1"/>
      <c r="EAP65" s="1"/>
      <c r="EAQ65" s="1"/>
      <c r="EAR65" s="1"/>
      <c r="EAS65" s="1"/>
      <c r="EAT65" s="1"/>
      <c r="EAU65" s="1"/>
      <c r="EAV65" s="1"/>
      <c r="EAW65" s="1"/>
      <c r="EAX65" s="1"/>
      <c r="EAY65" s="1"/>
      <c r="EAZ65" s="1"/>
      <c r="EBA65" s="1"/>
      <c r="EBB65" s="1"/>
      <c r="EBC65" s="1"/>
      <c r="EBD65" s="1"/>
      <c r="EBE65" s="1"/>
      <c r="EBF65" s="1"/>
      <c r="EBG65" s="1"/>
      <c r="EBH65" s="1"/>
      <c r="EBI65" s="1"/>
      <c r="EBJ65" s="1"/>
      <c r="EBK65" s="1"/>
      <c r="EBL65" s="1"/>
      <c r="EBM65" s="1"/>
      <c r="EBN65" s="1"/>
      <c r="EBO65" s="1"/>
      <c r="EBP65" s="1"/>
      <c r="EBQ65" s="1"/>
      <c r="EBR65" s="1"/>
      <c r="EBS65" s="1"/>
      <c r="EBT65" s="1"/>
      <c r="EBU65" s="1"/>
      <c r="EBV65" s="1"/>
      <c r="EBW65" s="1"/>
      <c r="EBX65" s="1"/>
      <c r="EBY65" s="1"/>
      <c r="EBZ65" s="1"/>
      <c r="ECA65" s="1"/>
      <c r="ECB65" s="1"/>
      <c r="ECC65" s="1"/>
      <c r="ECD65" s="1"/>
      <c r="ECE65" s="1"/>
      <c r="ECF65" s="1"/>
      <c r="ECG65" s="1"/>
      <c r="ECH65" s="1"/>
      <c r="ECI65" s="1"/>
      <c r="ECJ65" s="1"/>
      <c r="ECK65" s="1"/>
      <c r="ECL65" s="1"/>
      <c r="ECM65" s="1"/>
      <c r="ECN65" s="1"/>
      <c r="ECO65" s="1"/>
      <c r="ECP65" s="1"/>
      <c r="ECQ65" s="1"/>
      <c r="ECR65" s="1"/>
      <c r="ECS65" s="1"/>
      <c r="ECT65" s="1"/>
      <c r="ECU65" s="1"/>
      <c r="ECV65" s="1"/>
      <c r="ECW65" s="1"/>
      <c r="ECX65" s="1"/>
      <c r="ECY65" s="1"/>
      <c r="ECZ65" s="1"/>
      <c r="EDA65" s="1"/>
      <c r="EDB65" s="1"/>
      <c r="EDC65" s="1"/>
      <c r="EDD65" s="1"/>
      <c r="EDE65" s="1"/>
      <c r="EDF65" s="1"/>
      <c r="EDG65" s="1"/>
      <c r="EDH65" s="1"/>
      <c r="EDI65" s="1"/>
      <c r="EDJ65" s="1"/>
      <c r="EDK65" s="1"/>
      <c r="EDL65" s="1"/>
      <c r="EDM65" s="1"/>
      <c r="EDN65" s="1"/>
      <c r="EDO65" s="1"/>
      <c r="EDP65" s="1"/>
      <c r="EDQ65" s="1"/>
      <c r="EDR65" s="1"/>
      <c r="EDS65" s="1"/>
      <c r="EDT65" s="1"/>
      <c r="EDU65" s="1"/>
      <c r="EDV65" s="1"/>
      <c r="EDW65" s="1"/>
      <c r="EDX65" s="1"/>
      <c r="EDY65" s="1"/>
      <c r="EDZ65" s="1"/>
      <c r="EEA65" s="1"/>
      <c r="EEB65" s="1"/>
      <c r="EEC65" s="1"/>
      <c r="EED65" s="1"/>
      <c r="EEE65" s="1"/>
      <c r="EEF65" s="1"/>
      <c r="EEG65" s="1"/>
      <c r="EEH65" s="1"/>
      <c r="EEI65" s="1"/>
      <c r="EEJ65" s="1"/>
      <c r="EEK65" s="1"/>
      <c r="EEL65" s="1"/>
      <c r="EEM65" s="1"/>
      <c r="EEN65" s="1"/>
      <c r="EEO65" s="1"/>
      <c r="EEP65" s="1"/>
      <c r="EEQ65" s="1"/>
      <c r="EER65" s="1"/>
      <c r="EES65" s="1"/>
      <c r="EET65" s="1"/>
      <c r="EEU65" s="1"/>
      <c r="EEV65" s="1"/>
      <c r="EEW65" s="1"/>
      <c r="EEX65" s="1"/>
      <c r="EEY65" s="1"/>
      <c r="EEZ65" s="1"/>
      <c r="EFA65" s="1"/>
      <c r="EFB65" s="1"/>
      <c r="EFC65" s="1"/>
      <c r="EFD65" s="1"/>
      <c r="EFE65" s="1"/>
      <c r="EFF65" s="1"/>
      <c r="EFG65" s="1"/>
      <c r="EFH65" s="1"/>
      <c r="EFI65" s="1"/>
      <c r="EFJ65" s="1"/>
      <c r="EFK65" s="1"/>
      <c r="EFL65" s="1"/>
      <c r="EFM65" s="1"/>
      <c r="EFN65" s="1"/>
      <c r="EFO65" s="1"/>
      <c r="EFP65" s="1"/>
      <c r="EFQ65" s="1"/>
      <c r="EFR65" s="1"/>
      <c r="EFS65" s="1"/>
      <c r="EFT65" s="1"/>
      <c r="EFU65" s="1"/>
      <c r="EFV65" s="1"/>
      <c r="EFW65" s="1"/>
      <c r="EFX65" s="1"/>
      <c r="EFY65" s="1"/>
      <c r="EFZ65" s="1"/>
      <c r="EGA65" s="1"/>
      <c r="EGB65" s="1"/>
      <c r="EGC65" s="1"/>
      <c r="EGD65" s="1"/>
      <c r="EGE65" s="1"/>
      <c r="EGF65" s="1"/>
      <c r="EGG65" s="1"/>
      <c r="EGH65" s="1"/>
      <c r="EGI65" s="1"/>
      <c r="EGJ65" s="1"/>
      <c r="EGK65" s="1"/>
      <c r="EGL65" s="1"/>
      <c r="EGM65" s="1"/>
      <c r="EGN65" s="1"/>
      <c r="EGO65" s="1"/>
      <c r="EGP65" s="1"/>
      <c r="EGQ65" s="1"/>
      <c r="EGR65" s="1"/>
      <c r="EGS65" s="1"/>
      <c r="EGT65" s="1"/>
      <c r="EGU65" s="1"/>
      <c r="EGV65" s="1"/>
      <c r="EGW65" s="1"/>
      <c r="EGX65" s="1"/>
      <c r="EGY65" s="1"/>
      <c r="EGZ65" s="1"/>
      <c r="EHA65" s="1"/>
      <c r="EHB65" s="1"/>
      <c r="EHC65" s="1"/>
      <c r="EHD65" s="1"/>
      <c r="EHE65" s="1"/>
      <c r="EHF65" s="1"/>
      <c r="EHG65" s="1"/>
      <c r="EHH65" s="1"/>
      <c r="EHI65" s="1"/>
      <c r="EHJ65" s="1"/>
      <c r="EHK65" s="1"/>
      <c r="EHL65" s="1"/>
      <c r="EHM65" s="1"/>
      <c r="EHN65" s="1"/>
      <c r="EHO65" s="1"/>
      <c r="EHP65" s="1"/>
      <c r="EHQ65" s="1"/>
      <c r="EHR65" s="1"/>
      <c r="EHS65" s="1"/>
      <c r="EHT65" s="1"/>
      <c r="EHU65" s="1"/>
      <c r="EHV65" s="1"/>
      <c r="EHW65" s="1"/>
      <c r="EHX65" s="1"/>
      <c r="EHY65" s="1"/>
      <c r="EHZ65" s="1"/>
      <c r="EIA65" s="1"/>
      <c r="EIB65" s="1"/>
      <c r="EIC65" s="1"/>
      <c r="EID65" s="1"/>
      <c r="EIE65" s="1"/>
      <c r="EIF65" s="1"/>
      <c r="EIG65" s="1"/>
      <c r="EIH65" s="1"/>
      <c r="EII65" s="1"/>
      <c r="EIJ65" s="1"/>
      <c r="EIK65" s="1"/>
      <c r="EIL65" s="1"/>
      <c r="EIM65" s="1"/>
      <c r="EIN65" s="1"/>
      <c r="EIO65" s="1"/>
      <c r="EIP65" s="1"/>
      <c r="EIQ65" s="1"/>
      <c r="EIR65" s="1"/>
      <c r="EIS65" s="1"/>
      <c r="EIT65" s="1"/>
      <c r="EIU65" s="1"/>
      <c r="EIV65" s="1"/>
      <c r="EIW65" s="1"/>
      <c r="EIX65" s="1"/>
      <c r="EIY65" s="1"/>
      <c r="EIZ65" s="1"/>
      <c r="EJA65" s="1"/>
      <c r="EJB65" s="1"/>
      <c r="EJC65" s="1"/>
      <c r="EJD65" s="1"/>
      <c r="EJE65" s="1"/>
      <c r="EJF65" s="1"/>
      <c r="EJG65" s="1"/>
      <c r="EJH65" s="1"/>
      <c r="EJI65" s="1"/>
      <c r="EJJ65" s="1"/>
      <c r="EJK65" s="1"/>
      <c r="EJL65" s="1"/>
      <c r="EJM65" s="1"/>
      <c r="EJN65" s="1"/>
      <c r="EJO65" s="1"/>
      <c r="EJP65" s="1"/>
      <c r="EJQ65" s="1"/>
      <c r="EJR65" s="1"/>
      <c r="EJS65" s="1"/>
      <c r="EJT65" s="1"/>
      <c r="EJU65" s="1"/>
      <c r="EJV65" s="1"/>
      <c r="EJW65" s="1"/>
      <c r="EJX65" s="1"/>
      <c r="EJY65" s="1"/>
      <c r="EJZ65" s="1"/>
      <c r="EKA65" s="1"/>
      <c r="EKB65" s="1"/>
      <c r="EKC65" s="1"/>
      <c r="EKD65" s="1"/>
      <c r="EKE65" s="1"/>
      <c r="EKF65" s="1"/>
      <c r="EKG65" s="1"/>
      <c r="EKH65" s="1"/>
      <c r="EKI65" s="1"/>
      <c r="EKJ65" s="1"/>
      <c r="EKK65" s="1"/>
      <c r="EKL65" s="1"/>
      <c r="EKM65" s="1"/>
      <c r="EKN65" s="1"/>
      <c r="EKO65" s="1"/>
      <c r="EKP65" s="1"/>
      <c r="EKQ65" s="1"/>
      <c r="EKR65" s="1"/>
      <c r="EKS65" s="1"/>
      <c r="EKT65" s="1"/>
      <c r="EKU65" s="1"/>
      <c r="EKV65" s="1"/>
      <c r="EKW65" s="1"/>
      <c r="EKX65" s="1"/>
      <c r="EKY65" s="1"/>
      <c r="EKZ65" s="1"/>
      <c r="ELA65" s="1"/>
      <c r="ELB65" s="1"/>
      <c r="ELC65" s="1"/>
      <c r="ELD65" s="1"/>
      <c r="ELE65" s="1"/>
      <c r="ELF65" s="1"/>
      <c r="ELG65" s="1"/>
      <c r="ELH65" s="1"/>
      <c r="ELI65" s="1"/>
      <c r="ELJ65" s="1"/>
      <c r="ELK65" s="1"/>
      <c r="ELL65" s="1"/>
      <c r="ELM65" s="1"/>
      <c r="ELN65" s="1"/>
      <c r="ELO65" s="1"/>
      <c r="ELP65" s="1"/>
      <c r="ELQ65" s="1"/>
      <c r="ELR65" s="1"/>
      <c r="ELS65" s="1"/>
      <c r="ELT65" s="1"/>
      <c r="ELU65" s="1"/>
      <c r="ELV65" s="1"/>
      <c r="ELW65" s="1"/>
      <c r="ELX65" s="1"/>
      <c r="ELY65" s="1"/>
      <c r="ELZ65" s="1"/>
      <c r="EMA65" s="1"/>
      <c r="EMB65" s="1"/>
      <c r="EMC65" s="1"/>
      <c r="EMD65" s="1"/>
      <c r="EME65" s="1"/>
      <c r="EMF65" s="1"/>
      <c r="EMG65" s="1"/>
      <c r="EMH65" s="1"/>
      <c r="EMI65" s="1"/>
      <c r="EMJ65" s="1"/>
      <c r="EMK65" s="1"/>
      <c r="EML65" s="1"/>
      <c r="EMM65" s="1"/>
      <c r="EMN65" s="1"/>
      <c r="EMO65" s="1"/>
      <c r="EMP65" s="1"/>
      <c r="EMQ65" s="1"/>
      <c r="EMR65" s="1"/>
      <c r="EMS65" s="1"/>
      <c r="EMT65" s="1"/>
      <c r="EMU65" s="1"/>
      <c r="EMV65" s="1"/>
      <c r="EMW65" s="1"/>
      <c r="EMX65" s="1"/>
      <c r="EMY65" s="1"/>
      <c r="EMZ65" s="1"/>
      <c r="ENA65" s="1"/>
      <c r="ENB65" s="1"/>
      <c r="ENC65" s="1"/>
      <c r="END65" s="1"/>
      <c r="ENE65" s="1"/>
      <c r="ENF65" s="1"/>
      <c r="ENG65" s="1"/>
      <c r="ENH65" s="1"/>
      <c r="ENI65" s="1"/>
      <c r="ENJ65" s="1"/>
      <c r="ENK65" s="1"/>
      <c r="ENL65" s="1"/>
      <c r="ENM65" s="1"/>
      <c r="ENN65" s="1"/>
      <c r="ENO65" s="1"/>
      <c r="ENP65" s="1"/>
      <c r="ENQ65" s="1"/>
      <c r="ENR65" s="1"/>
      <c r="ENS65" s="1"/>
      <c r="ENT65" s="1"/>
      <c r="ENU65" s="1"/>
      <c r="ENV65" s="1"/>
      <c r="ENW65" s="1"/>
      <c r="ENX65" s="1"/>
      <c r="ENY65" s="1"/>
      <c r="ENZ65" s="1"/>
      <c r="EOA65" s="1"/>
      <c r="EOB65" s="1"/>
      <c r="EOC65" s="1"/>
      <c r="EOD65" s="1"/>
      <c r="EOE65" s="1"/>
      <c r="EOF65" s="1"/>
      <c r="EOG65" s="1"/>
      <c r="EOH65" s="1"/>
      <c r="EOI65" s="1"/>
      <c r="EOJ65" s="1"/>
      <c r="EOK65" s="1"/>
      <c r="EOL65" s="1"/>
      <c r="EOM65" s="1"/>
      <c r="EON65" s="1"/>
      <c r="EOO65" s="1"/>
      <c r="EOP65" s="1"/>
      <c r="EOQ65" s="1"/>
      <c r="EOR65" s="1"/>
      <c r="EOS65" s="1"/>
      <c r="EOT65" s="1"/>
      <c r="EOU65" s="1"/>
      <c r="EOV65" s="1"/>
      <c r="EOW65" s="1"/>
      <c r="EOX65" s="1"/>
      <c r="EOY65" s="1"/>
      <c r="EOZ65" s="1"/>
      <c r="EPA65" s="1"/>
      <c r="EPB65" s="1"/>
      <c r="EPC65" s="1"/>
      <c r="EPD65" s="1"/>
      <c r="EPE65" s="1"/>
      <c r="EPF65" s="1"/>
      <c r="EPG65" s="1"/>
      <c r="EPH65" s="1"/>
      <c r="EPI65" s="1"/>
      <c r="EPJ65" s="1"/>
      <c r="EPK65" s="1"/>
      <c r="EPL65" s="1"/>
      <c r="EPM65" s="1"/>
      <c r="EPN65" s="1"/>
      <c r="EPO65" s="1"/>
      <c r="EPP65" s="1"/>
      <c r="EPQ65" s="1"/>
      <c r="EPR65" s="1"/>
      <c r="EPS65" s="1"/>
      <c r="EPT65" s="1"/>
      <c r="EPU65" s="1"/>
      <c r="EPV65" s="1"/>
      <c r="EPW65" s="1"/>
      <c r="EPX65" s="1"/>
      <c r="EPY65" s="1"/>
      <c r="EPZ65" s="1"/>
      <c r="EQA65" s="1"/>
      <c r="EQB65" s="1"/>
      <c r="EQC65" s="1"/>
      <c r="EQD65" s="1"/>
      <c r="EQE65" s="1"/>
      <c r="EQF65" s="1"/>
      <c r="EQG65" s="1"/>
      <c r="EQH65" s="1"/>
      <c r="EQI65" s="1"/>
      <c r="EQJ65" s="1"/>
      <c r="EQK65" s="1"/>
      <c r="EQL65" s="1"/>
      <c r="EQM65" s="1"/>
      <c r="EQN65" s="1"/>
      <c r="EQO65" s="1"/>
      <c r="EQP65" s="1"/>
      <c r="EQQ65" s="1"/>
      <c r="EQR65" s="1"/>
      <c r="EQS65" s="1"/>
      <c r="EQT65" s="1"/>
      <c r="EQU65" s="1"/>
      <c r="EQV65" s="1"/>
      <c r="EQW65" s="1"/>
      <c r="EQX65" s="1"/>
      <c r="EQY65" s="1"/>
      <c r="EQZ65" s="1"/>
      <c r="ERA65" s="1"/>
      <c r="ERB65" s="1"/>
      <c r="ERC65" s="1"/>
      <c r="ERD65" s="1"/>
      <c r="ERE65" s="1"/>
      <c r="ERF65" s="1"/>
      <c r="ERG65" s="1"/>
      <c r="ERH65" s="1"/>
      <c r="ERI65" s="1"/>
      <c r="ERJ65" s="1"/>
      <c r="ERK65" s="1"/>
      <c r="ERL65" s="1"/>
      <c r="ERM65" s="1"/>
      <c r="ERN65" s="1"/>
      <c r="ERO65" s="1"/>
      <c r="ERP65" s="1"/>
      <c r="ERQ65" s="1"/>
      <c r="ERR65" s="1"/>
      <c r="ERS65" s="1"/>
      <c r="ERT65" s="1"/>
      <c r="ERU65" s="1"/>
      <c r="ERV65" s="1"/>
      <c r="ERW65" s="1"/>
      <c r="ERX65" s="1"/>
      <c r="ERY65" s="1"/>
      <c r="ERZ65" s="1"/>
      <c r="ESA65" s="1"/>
      <c r="ESB65" s="1"/>
      <c r="ESC65" s="1"/>
      <c r="ESD65" s="1"/>
      <c r="ESE65" s="1"/>
      <c r="ESF65" s="1"/>
      <c r="ESG65" s="1"/>
      <c r="ESH65" s="1"/>
      <c r="ESI65" s="1"/>
      <c r="ESJ65" s="1"/>
      <c r="ESK65" s="1"/>
      <c r="ESL65" s="1"/>
      <c r="ESM65" s="1"/>
      <c r="ESN65" s="1"/>
      <c r="ESO65" s="1"/>
      <c r="ESP65" s="1"/>
      <c r="ESQ65" s="1"/>
      <c r="ESR65" s="1"/>
      <c r="ESS65" s="1"/>
      <c r="EST65" s="1"/>
      <c r="ESU65" s="1"/>
      <c r="ESV65" s="1"/>
      <c r="ESW65" s="1"/>
      <c r="ESX65" s="1"/>
      <c r="ESY65" s="1"/>
      <c r="ESZ65" s="1"/>
      <c r="ETA65" s="1"/>
      <c r="ETB65" s="1"/>
      <c r="ETC65" s="1"/>
      <c r="ETD65" s="1"/>
      <c r="ETE65" s="1"/>
      <c r="ETF65" s="1"/>
      <c r="ETG65" s="1"/>
      <c r="ETH65" s="1"/>
      <c r="ETI65" s="1"/>
      <c r="ETJ65" s="1"/>
      <c r="ETK65" s="1"/>
      <c r="ETL65" s="1"/>
      <c r="ETM65" s="1"/>
      <c r="ETN65" s="1"/>
      <c r="ETO65" s="1"/>
      <c r="ETP65" s="1"/>
      <c r="ETQ65" s="1"/>
      <c r="ETR65" s="1"/>
      <c r="ETS65" s="1"/>
      <c r="ETT65" s="1"/>
      <c r="ETU65" s="1"/>
      <c r="ETV65" s="1"/>
      <c r="ETW65" s="1"/>
      <c r="ETX65" s="1"/>
      <c r="ETY65" s="1"/>
      <c r="ETZ65" s="1"/>
      <c r="EUA65" s="1"/>
      <c r="EUB65" s="1"/>
      <c r="EUC65" s="1"/>
      <c r="EUD65" s="1"/>
      <c r="EUE65" s="1"/>
      <c r="EUF65" s="1"/>
      <c r="EUG65" s="1"/>
      <c r="EUH65" s="1"/>
      <c r="EUI65" s="1"/>
      <c r="EUJ65" s="1"/>
      <c r="EUK65" s="1"/>
      <c r="EUL65" s="1"/>
      <c r="EUM65" s="1"/>
      <c r="EUN65" s="1"/>
      <c r="EUO65" s="1"/>
      <c r="EUP65" s="1"/>
      <c r="EUQ65" s="1"/>
      <c r="EUR65" s="1"/>
      <c r="EUS65" s="1"/>
      <c r="EUT65" s="1"/>
      <c r="EUU65" s="1"/>
      <c r="EUV65" s="1"/>
      <c r="EUW65" s="1"/>
      <c r="EUX65" s="1"/>
      <c r="EUY65" s="1"/>
      <c r="EUZ65" s="1"/>
      <c r="EVA65" s="1"/>
      <c r="EVB65" s="1"/>
      <c r="EVC65" s="1"/>
      <c r="EVD65" s="1"/>
      <c r="EVE65" s="1"/>
      <c r="EVF65" s="1"/>
      <c r="EVG65" s="1"/>
      <c r="EVH65" s="1"/>
      <c r="EVI65" s="1"/>
      <c r="EVJ65" s="1"/>
      <c r="EVK65" s="1"/>
      <c r="EVL65" s="1"/>
      <c r="EVM65" s="1"/>
      <c r="EVN65" s="1"/>
      <c r="EVO65" s="1"/>
      <c r="EVP65" s="1"/>
      <c r="EVQ65" s="1"/>
      <c r="EVR65" s="1"/>
      <c r="EVS65" s="1"/>
      <c r="EVT65" s="1"/>
      <c r="EVU65" s="1"/>
      <c r="EVV65" s="1"/>
      <c r="EVW65" s="1"/>
      <c r="EVX65" s="1"/>
      <c r="EVY65" s="1"/>
      <c r="EVZ65" s="1"/>
      <c r="EWA65" s="1"/>
      <c r="EWB65" s="1"/>
      <c r="EWC65" s="1"/>
      <c r="EWD65" s="1"/>
      <c r="EWE65" s="1"/>
      <c r="EWF65" s="1"/>
      <c r="EWG65" s="1"/>
      <c r="EWH65" s="1"/>
      <c r="EWI65" s="1"/>
      <c r="EWJ65" s="1"/>
      <c r="EWK65" s="1"/>
      <c r="EWL65" s="1"/>
      <c r="EWM65" s="1"/>
      <c r="EWN65" s="1"/>
      <c r="EWO65" s="1"/>
      <c r="EWP65" s="1"/>
      <c r="EWQ65" s="1"/>
      <c r="EWR65" s="1"/>
      <c r="EWS65" s="1"/>
      <c r="EWT65" s="1"/>
      <c r="EWU65" s="1"/>
      <c r="EWV65" s="1"/>
      <c r="EWW65" s="1"/>
      <c r="EWX65" s="1"/>
      <c r="EWY65" s="1"/>
      <c r="EWZ65" s="1"/>
      <c r="EXA65" s="1"/>
      <c r="EXB65" s="1"/>
      <c r="EXC65" s="1"/>
      <c r="EXD65" s="1"/>
      <c r="EXE65" s="1"/>
      <c r="EXF65" s="1"/>
      <c r="EXG65" s="1"/>
      <c r="EXH65" s="1"/>
      <c r="EXI65" s="1"/>
      <c r="EXJ65" s="1"/>
      <c r="EXK65" s="1"/>
      <c r="EXL65" s="1"/>
      <c r="EXM65" s="1"/>
      <c r="EXN65" s="1"/>
      <c r="EXO65" s="1"/>
      <c r="EXP65" s="1"/>
      <c r="EXQ65" s="1"/>
      <c r="EXR65" s="1"/>
      <c r="EXS65" s="1"/>
      <c r="EXT65" s="1"/>
      <c r="EXU65" s="1"/>
      <c r="EXV65" s="1"/>
      <c r="EXW65" s="1"/>
      <c r="EXX65" s="1"/>
      <c r="EXY65" s="1"/>
      <c r="EXZ65" s="1"/>
      <c r="EYA65" s="1"/>
      <c r="EYB65" s="1"/>
      <c r="EYC65" s="1"/>
      <c r="EYD65" s="1"/>
      <c r="EYE65" s="1"/>
      <c r="EYF65" s="1"/>
      <c r="EYG65" s="1"/>
      <c r="EYH65" s="1"/>
      <c r="EYI65" s="1"/>
      <c r="EYJ65" s="1"/>
      <c r="EYK65" s="1"/>
      <c r="EYL65" s="1"/>
      <c r="EYM65" s="1"/>
      <c r="EYN65" s="1"/>
      <c r="EYO65" s="1"/>
      <c r="EYP65" s="1"/>
      <c r="EYQ65" s="1"/>
      <c r="EYR65" s="1"/>
      <c r="EYS65" s="1"/>
      <c r="EYT65" s="1"/>
      <c r="EYU65" s="1"/>
      <c r="EYV65" s="1"/>
      <c r="EYW65" s="1"/>
      <c r="EYX65" s="1"/>
      <c r="EYY65" s="1"/>
      <c r="EYZ65" s="1"/>
      <c r="EZA65" s="1"/>
      <c r="EZB65" s="1"/>
      <c r="EZC65" s="1"/>
      <c r="EZD65" s="1"/>
      <c r="EZE65" s="1"/>
      <c r="EZF65" s="1"/>
      <c r="EZG65" s="1"/>
      <c r="EZH65" s="1"/>
      <c r="EZI65" s="1"/>
      <c r="EZJ65" s="1"/>
      <c r="EZK65" s="1"/>
      <c r="EZL65" s="1"/>
      <c r="EZM65" s="1"/>
      <c r="EZN65" s="1"/>
      <c r="EZO65" s="1"/>
      <c r="EZP65" s="1"/>
      <c r="EZQ65" s="1"/>
      <c r="EZR65" s="1"/>
      <c r="EZS65" s="1"/>
      <c r="EZT65" s="1"/>
      <c r="EZU65" s="1"/>
      <c r="EZV65" s="1"/>
      <c r="EZW65" s="1"/>
      <c r="EZX65" s="1"/>
      <c r="EZY65" s="1"/>
      <c r="EZZ65" s="1"/>
      <c r="FAA65" s="1"/>
      <c r="FAB65" s="1"/>
      <c r="FAC65" s="1"/>
      <c r="FAD65" s="1"/>
      <c r="FAE65" s="1"/>
      <c r="FAF65" s="1"/>
      <c r="FAG65" s="1"/>
      <c r="FAH65" s="1"/>
      <c r="FAI65" s="1"/>
      <c r="FAJ65" s="1"/>
      <c r="FAK65" s="1"/>
      <c r="FAL65" s="1"/>
      <c r="FAM65" s="1"/>
      <c r="FAN65" s="1"/>
      <c r="FAO65" s="1"/>
      <c r="FAP65" s="1"/>
      <c r="FAQ65" s="1"/>
      <c r="FAR65" s="1"/>
      <c r="FAS65" s="1"/>
      <c r="FAT65" s="1"/>
      <c r="FAU65" s="1"/>
      <c r="FAV65" s="1"/>
      <c r="FAW65" s="1"/>
      <c r="FAX65" s="1"/>
      <c r="FAY65" s="1"/>
      <c r="FAZ65" s="1"/>
      <c r="FBA65" s="1"/>
      <c r="FBB65" s="1"/>
      <c r="FBC65" s="1"/>
      <c r="FBD65" s="1"/>
      <c r="FBE65" s="1"/>
      <c r="FBF65" s="1"/>
      <c r="FBG65" s="1"/>
      <c r="FBH65" s="1"/>
      <c r="FBI65" s="1"/>
      <c r="FBJ65" s="1"/>
      <c r="FBK65" s="1"/>
      <c r="FBL65" s="1"/>
      <c r="FBM65" s="1"/>
      <c r="FBN65" s="1"/>
      <c r="FBO65" s="1"/>
      <c r="FBP65" s="1"/>
      <c r="FBQ65" s="1"/>
      <c r="FBR65" s="1"/>
      <c r="FBS65" s="1"/>
      <c r="FBT65" s="1"/>
      <c r="FBU65" s="1"/>
      <c r="FBV65" s="1"/>
      <c r="FBW65" s="1"/>
      <c r="FBX65" s="1"/>
      <c r="FBY65" s="1"/>
      <c r="FBZ65" s="1"/>
      <c r="FCA65" s="1"/>
      <c r="FCB65" s="1"/>
      <c r="FCC65" s="1"/>
      <c r="FCD65" s="1"/>
      <c r="FCE65" s="1"/>
      <c r="FCF65" s="1"/>
      <c r="FCG65" s="1"/>
      <c r="FCH65" s="1"/>
      <c r="FCI65" s="1"/>
      <c r="FCJ65" s="1"/>
      <c r="FCK65" s="1"/>
      <c r="FCL65" s="1"/>
      <c r="FCM65" s="1"/>
      <c r="FCN65" s="1"/>
      <c r="FCO65" s="1"/>
      <c r="FCP65" s="1"/>
      <c r="FCQ65" s="1"/>
      <c r="FCR65" s="1"/>
      <c r="FCS65" s="1"/>
      <c r="FCT65" s="1"/>
      <c r="FCU65" s="1"/>
      <c r="FCV65" s="1"/>
      <c r="FCW65" s="1"/>
      <c r="FCX65" s="1"/>
      <c r="FCY65" s="1"/>
      <c r="FCZ65" s="1"/>
      <c r="FDA65" s="1"/>
      <c r="FDB65" s="1"/>
      <c r="FDC65" s="1"/>
      <c r="FDD65" s="1"/>
      <c r="FDE65" s="1"/>
      <c r="FDF65" s="1"/>
      <c r="FDG65" s="1"/>
      <c r="FDH65" s="1"/>
      <c r="FDI65" s="1"/>
      <c r="FDJ65" s="1"/>
      <c r="FDK65" s="1"/>
      <c r="FDL65" s="1"/>
      <c r="FDM65" s="1"/>
      <c r="FDN65" s="1"/>
      <c r="FDO65" s="1"/>
      <c r="FDP65" s="1"/>
      <c r="FDQ65" s="1"/>
      <c r="FDR65" s="1"/>
      <c r="FDS65" s="1"/>
      <c r="FDT65" s="1"/>
      <c r="FDU65" s="1"/>
      <c r="FDV65" s="1"/>
      <c r="FDW65" s="1"/>
      <c r="FDX65" s="1"/>
      <c r="FDY65" s="1"/>
      <c r="FDZ65" s="1"/>
      <c r="FEA65" s="1"/>
      <c r="FEB65" s="1"/>
      <c r="FEC65" s="1"/>
      <c r="FED65" s="1"/>
      <c r="FEE65" s="1"/>
      <c r="FEF65" s="1"/>
      <c r="FEG65" s="1"/>
      <c r="FEH65" s="1"/>
      <c r="FEI65" s="1"/>
      <c r="FEJ65" s="1"/>
      <c r="FEK65" s="1"/>
      <c r="FEL65" s="1"/>
      <c r="FEM65" s="1"/>
      <c r="FEN65" s="1"/>
      <c r="FEO65" s="1"/>
      <c r="FEP65" s="1"/>
      <c r="FEQ65" s="1"/>
      <c r="FER65" s="1"/>
      <c r="FES65" s="1"/>
      <c r="FET65" s="1"/>
      <c r="FEU65" s="1"/>
      <c r="FEV65" s="1"/>
      <c r="FEW65" s="1"/>
      <c r="FEX65" s="1"/>
      <c r="FEY65" s="1"/>
      <c r="FEZ65" s="1"/>
      <c r="FFA65" s="1"/>
      <c r="FFB65" s="1"/>
      <c r="FFC65" s="1"/>
      <c r="FFD65" s="1"/>
      <c r="FFE65" s="1"/>
      <c r="FFF65" s="1"/>
      <c r="FFG65" s="1"/>
      <c r="FFH65" s="1"/>
      <c r="FFI65" s="1"/>
      <c r="FFJ65" s="1"/>
      <c r="FFK65" s="1"/>
      <c r="FFL65" s="1"/>
      <c r="FFM65" s="1"/>
      <c r="FFN65" s="1"/>
      <c r="FFO65" s="1"/>
      <c r="FFP65" s="1"/>
      <c r="FFQ65" s="1"/>
      <c r="FFR65" s="1"/>
      <c r="FFS65" s="1"/>
      <c r="FFT65" s="1"/>
      <c r="FFU65" s="1"/>
      <c r="FFV65" s="1"/>
      <c r="FFW65" s="1"/>
      <c r="FFX65" s="1"/>
      <c r="FFY65" s="1"/>
      <c r="FFZ65" s="1"/>
      <c r="FGA65" s="1"/>
      <c r="FGB65" s="1"/>
      <c r="FGC65" s="1"/>
      <c r="FGD65" s="1"/>
      <c r="FGE65" s="1"/>
      <c r="FGF65" s="1"/>
      <c r="FGG65" s="1"/>
      <c r="FGH65" s="1"/>
      <c r="FGI65" s="1"/>
      <c r="FGJ65" s="1"/>
      <c r="FGK65" s="1"/>
      <c r="FGL65" s="1"/>
      <c r="FGM65" s="1"/>
      <c r="FGN65" s="1"/>
      <c r="FGO65" s="1"/>
      <c r="FGP65" s="1"/>
      <c r="FGQ65" s="1"/>
      <c r="FGR65" s="1"/>
      <c r="FGS65" s="1"/>
      <c r="FGT65" s="1"/>
      <c r="FGU65" s="1"/>
      <c r="FGV65" s="1"/>
      <c r="FGW65" s="1"/>
      <c r="FGX65" s="1"/>
      <c r="FGY65" s="1"/>
      <c r="FGZ65" s="1"/>
      <c r="FHA65" s="1"/>
      <c r="FHB65" s="1"/>
      <c r="FHC65" s="1"/>
      <c r="FHD65" s="1"/>
      <c r="FHE65" s="1"/>
      <c r="FHF65" s="1"/>
      <c r="FHG65" s="1"/>
      <c r="FHH65" s="1"/>
      <c r="FHI65" s="1"/>
      <c r="FHJ65" s="1"/>
      <c r="FHK65" s="1"/>
      <c r="FHL65" s="1"/>
      <c r="FHM65" s="1"/>
      <c r="FHN65" s="1"/>
      <c r="FHO65" s="1"/>
      <c r="FHP65" s="1"/>
      <c r="FHQ65" s="1"/>
      <c r="FHR65" s="1"/>
      <c r="FHS65" s="1"/>
      <c r="FHT65" s="1"/>
      <c r="FHU65" s="1"/>
      <c r="FHV65" s="1"/>
      <c r="FHW65" s="1"/>
      <c r="FHX65" s="1"/>
      <c r="FHY65" s="1"/>
      <c r="FHZ65" s="1"/>
      <c r="FIA65" s="1"/>
      <c r="FIB65" s="1"/>
      <c r="FIC65" s="1"/>
      <c r="FID65" s="1"/>
      <c r="FIE65" s="1"/>
      <c r="FIF65" s="1"/>
      <c r="FIG65" s="1"/>
      <c r="FIH65" s="1"/>
      <c r="FII65" s="1"/>
      <c r="FIJ65" s="1"/>
      <c r="FIK65" s="1"/>
      <c r="FIL65" s="1"/>
      <c r="FIM65" s="1"/>
      <c r="FIN65" s="1"/>
      <c r="FIO65" s="1"/>
      <c r="FIP65" s="1"/>
      <c r="FIQ65" s="1"/>
      <c r="FIR65" s="1"/>
      <c r="FIS65" s="1"/>
      <c r="FIT65" s="1"/>
      <c r="FIU65" s="1"/>
      <c r="FIV65" s="1"/>
      <c r="FIW65" s="1"/>
      <c r="FIX65" s="1"/>
      <c r="FIY65" s="1"/>
      <c r="FIZ65" s="1"/>
      <c r="FJA65" s="1"/>
      <c r="FJB65" s="1"/>
      <c r="FJC65" s="1"/>
      <c r="FJD65" s="1"/>
      <c r="FJE65" s="1"/>
      <c r="FJF65" s="1"/>
      <c r="FJG65" s="1"/>
      <c r="FJH65" s="1"/>
      <c r="FJI65" s="1"/>
      <c r="FJJ65" s="1"/>
      <c r="FJK65" s="1"/>
      <c r="FJL65" s="1"/>
      <c r="FJM65" s="1"/>
      <c r="FJN65" s="1"/>
      <c r="FJO65" s="1"/>
      <c r="FJP65" s="1"/>
      <c r="FJQ65" s="1"/>
      <c r="FJR65" s="1"/>
      <c r="FJS65" s="1"/>
      <c r="FJT65" s="1"/>
      <c r="FJU65" s="1"/>
      <c r="FJV65" s="1"/>
      <c r="FJW65" s="1"/>
      <c r="FJX65" s="1"/>
      <c r="FJY65" s="1"/>
      <c r="FJZ65" s="1"/>
      <c r="FKA65" s="1"/>
      <c r="FKB65" s="1"/>
      <c r="FKC65" s="1"/>
      <c r="FKD65" s="1"/>
      <c r="FKE65" s="1"/>
      <c r="FKF65" s="1"/>
      <c r="FKG65" s="1"/>
      <c r="FKH65" s="1"/>
      <c r="FKI65" s="1"/>
      <c r="FKJ65" s="1"/>
      <c r="FKK65" s="1"/>
      <c r="FKL65" s="1"/>
      <c r="FKM65" s="1"/>
      <c r="FKN65" s="1"/>
      <c r="FKO65" s="1"/>
      <c r="FKP65" s="1"/>
      <c r="FKQ65" s="1"/>
      <c r="FKR65" s="1"/>
      <c r="FKS65" s="1"/>
      <c r="FKT65" s="1"/>
      <c r="FKU65" s="1"/>
      <c r="FKV65" s="1"/>
      <c r="FKW65" s="1"/>
      <c r="FKX65" s="1"/>
      <c r="FKY65" s="1"/>
      <c r="FKZ65" s="1"/>
      <c r="FLA65" s="1"/>
      <c r="FLB65" s="1"/>
      <c r="FLC65" s="1"/>
      <c r="FLD65" s="1"/>
      <c r="FLE65" s="1"/>
      <c r="FLF65" s="1"/>
      <c r="FLG65" s="1"/>
      <c r="FLH65" s="1"/>
      <c r="FLI65" s="1"/>
      <c r="FLJ65" s="1"/>
      <c r="FLK65" s="1"/>
      <c r="FLL65" s="1"/>
      <c r="FLM65" s="1"/>
      <c r="FLN65" s="1"/>
      <c r="FLO65" s="1"/>
      <c r="FLP65" s="1"/>
      <c r="FLQ65" s="1"/>
      <c r="FLR65" s="1"/>
      <c r="FLS65" s="1"/>
      <c r="FLT65" s="1"/>
      <c r="FLU65" s="1"/>
      <c r="FLV65" s="1"/>
      <c r="FLW65" s="1"/>
      <c r="FLX65" s="1"/>
      <c r="FLY65" s="1"/>
      <c r="FLZ65" s="1"/>
      <c r="FMA65" s="1"/>
      <c r="FMB65" s="1"/>
      <c r="FMC65" s="1"/>
      <c r="FMD65" s="1"/>
      <c r="FME65" s="1"/>
      <c r="FMF65" s="1"/>
      <c r="FMG65" s="1"/>
      <c r="FMH65" s="1"/>
      <c r="FMI65" s="1"/>
      <c r="FMJ65" s="1"/>
      <c r="FMK65" s="1"/>
      <c r="FML65" s="1"/>
      <c r="FMM65" s="1"/>
      <c r="FMN65" s="1"/>
      <c r="FMO65" s="1"/>
      <c r="FMP65" s="1"/>
      <c r="FMQ65" s="1"/>
      <c r="FMR65" s="1"/>
      <c r="FMS65" s="1"/>
      <c r="FMT65" s="1"/>
      <c r="FMU65" s="1"/>
      <c r="FMV65" s="1"/>
      <c r="FMW65" s="1"/>
      <c r="FMX65" s="1"/>
      <c r="FMY65" s="1"/>
      <c r="FMZ65" s="1"/>
      <c r="FNA65" s="1"/>
      <c r="FNB65" s="1"/>
      <c r="FNC65" s="1"/>
      <c r="FND65" s="1"/>
      <c r="FNE65" s="1"/>
      <c r="FNF65" s="1"/>
      <c r="FNG65" s="1"/>
      <c r="FNH65" s="1"/>
      <c r="FNI65" s="1"/>
      <c r="FNJ65" s="1"/>
      <c r="FNK65" s="1"/>
      <c r="FNL65" s="1"/>
      <c r="FNM65" s="1"/>
      <c r="FNN65" s="1"/>
      <c r="FNO65" s="1"/>
      <c r="FNP65" s="1"/>
      <c r="FNQ65" s="1"/>
      <c r="FNR65" s="1"/>
      <c r="FNS65" s="1"/>
      <c r="FNT65" s="1"/>
      <c r="FNU65" s="1"/>
      <c r="FNV65" s="1"/>
      <c r="FNW65" s="1"/>
      <c r="FNX65" s="1"/>
      <c r="FNY65" s="1"/>
      <c r="FNZ65" s="1"/>
      <c r="FOA65" s="1"/>
      <c r="FOB65" s="1"/>
      <c r="FOC65" s="1"/>
      <c r="FOD65" s="1"/>
      <c r="FOE65" s="1"/>
      <c r="FOF65" s="1"/>
      <c r="FOG65" s="1"/>
      <c r="FOH65" s="1"/>
      <c r="FOI65" s="1"/>
      <c r="FOJ65" s="1"/>
      <c r="FOK65" s="1"/>
      <c r="FOL65" s="1"/>
      <c r="FOM65" s="1"/>
      <c r="FON65" s="1"/>
      <c r="FOO65" s="1"/>
      <c r="FOP65" s="1"/>
      <c r="FOQ65" s="1"/>
      <c r="FOR65" s="1"/>
      <c r="FOS65" s="1"/>
      <c r="FOT65" s="1"/>
      <c r="FOU65" s="1"/>
      <c r="FOV65" s="1"/>
      <c r="FOW65" s="1"/>
      <c r="FOX65" s="1"/>
      <c r="FOY65" s="1"/>
      <c r="FOZ65" s="1"/>
      <c r="FPA65" s="1"/>
      <c r="FPB65" s="1"/>
      <c r="FPC65" s="1"/>
      <c r="FPD65" s="1"/>
      <c r="FPE65" s="1"/>
      <c r="FPF65" s="1"/>
      <c r="FPG65" s="1"/>
      <c r="FPH65" s="1"/>
      <c r="FPI65" s="1"/>
      <c r="FPJ65" s="1"/>
      <c r="FPK65" s="1"/>
      <c r="FPL65" s="1"/>
      <c r="FPM65" s="1"/>
      <c r="FPN65" s="1"/>
      <c r="FPO65" s="1"/>
      <c r="FPP65" s="1"/>
      <c r="FPQ65" s="1"/>
      <c r="FPR65" s="1"/>
      <c r="FPS65" s="1"/>
      <c r="FPT65" s="1"/>
      <c r="FPU65" s="1"/>
      <c r="FPV65" s="1"/>
      <c r="FPW65" s="1"/>
      <c r="FPX65" s="1"/>
      <c r="FPY65" s="1"/>
      <c r="FPZ65" s="1"/>
      <c r="FQA65" s="1"/>
      <c r="FQB65" s="1"/>
      <c r="FQC65" s="1"/>
      <c r="FQD65" s="1"/>
      <c r="FQE65" s="1"/>
      <c r="FQF65" s="1"/>
      <c r="FQG65" s="1"/>
      <c r="FQH65" s="1"/>
      <c r="FQI65" s="1"/>
      <c r="FQJ65" s="1"/>
      <c r="FQK65" s="1"/>
      <c r="FQL65" s="1"/>
      <c r="FQM65" s="1"/>
      <c r="FQN65" s="1"/>
      <c r="FQO65" s="1"/>
      <c r="FQP65" s="1"/>
      <c r="FQQ65" s="1"/>
      <c r="FQR65" s="1"/>
      <c r="FQS65" s="1"/>
      <c r="FQT65" s="1"/>
      <c r="FQU65" s="1"/>
      <c r="FQV65" s="1"/>
      <c r="FQW65" s="1"/>
      <c r="FQX65" s="1"/>
      <c r="FQY65" s="1"/>
      <c r="FQZ65" s="1"/>
      <c r="FRA65" s="1"/>
      <c r="FRB65" s="1"/>
      <c r="FRC65" s="1"/>
      <c r="FRD65" s="1"/>
      <c r="FRE65" s="1"/>
      <c r="FRF65" s="1"/>
      <c r="FRG65" s="1"/>
      <c r="FRH65" s="1"/>
      <c r="FRI65" s="1"/>
      <c r="FRJ65" s="1"/>
      <c r="FRK65" s="1"/>
      <c r="FRL65" s="1"/>
      <c r="FRM65" s="1"/>
      <c r="FRN65" s="1"/>
      <c r="FRO65" s="1"/>
      <c r="FRP65" s="1"/>
      <c r="FRQ65" s="1"/>
      <c r="FRR65" s="1"/>
      <c r="FRS65" s="1"/>
      <c r="FRT65" s="1"/>
      <c r="FRU65" s="1"/>
      <c r="FRV65" s="1"/>
      <c r="FRW65" s="1"/>
      <c r="FRX65" s="1"/>
      <c r="FRY65" s="1"/>
      <c r="FRZ65" s="1"/>
      <c r="FSA65" s="1"/>
      <c r="FSB65" s="1"/>
      <c r="FSC65" s="1"/>
      <c r="FSD65" s="1"/>
      <c r="FSE65" s="1"/>
      <c r="FSF65" s="1"/>
      <c r="FSG65" s="1"/>
      <c r="FSH65" s="1"/>
      <c r="FSI65" s="1"/>
      <c r="FSJ65" s="1"/>
      <c r="FSK65" s="1"/>
      <c r="FSL65" s="1"/>
      <c r="FSM65" s="1"/>
      <c r="FSN65" s="1"/>
      <c r="FSO65" s="1"/>
      <c r="FSP65" s="1"/>
      <c r="FSQ65" s="1"/>
      <c r="FSR65" s="1"/>
      <c r="FSS65" s="1"/>
      <c r="FST65" s="1"/>
      <c r="FSU65" s="1"/>
      <c r="FSV65" s="1"/>
      <c r="FSW65" s="1"/>
      <c r="FSX65" s="1"/>
      <c r="FSY65" s="1"/>
      <c r="FSZ65" s="1"/>
      <c r="FTA65" s="1"/>
      <c r="FTB65" s="1"/>
      <c r="FTC65" s="1"/>
      <c r="FTD65" s="1"/>
      <c r="FTE65" s="1"/>
      <c r="FTF65" s="1"/>
      <c r="FTG65" s="1"/>
      <c r="FTH65" s="1"/>
      <c r="FTI65" s="1"/>
      <c r="FTJ65" s="1"/>
      <c r="FTK65" s="1"/>
      <c r="FTL65" s="1"/>
      <c r="FTM65" s="1"/>
      <c r="FTN65" s="1"/>
      <c r="FTO65" s="1"/>
      <c r="FTP65" s="1"/>
      <c r="FTQ65" s="1"/>
      <c r="FTR65" s="1"/>
      <c r="FTS65" s="1"/>
      <c r="FTT65" s="1"/>
      <c r="FTU65" s="1"/>
      <c r="FTV65" s="1"/>
      <c r="FTW65" s="1"/>
      <c r="FTX65" s="1"/>
      <c r="FTY65" s="1"/>
      <c r="FTZ65" s="1"/>
      <c r="FUA65" s="1"/>
      <c r="FUB65" s="1"/>
      <c r="FUC65" s="1"/>
      <c r="FUD65" s="1"/>
      <c r="FUE65" s="1"/>
      <c r="FUF65" s="1"/>
      <c r="FUG65" s="1"/>
      <c r="FUH65" s="1"/>
      <c r="FUI65" s="1"/>
      <c r="FUJ65" s="1"/>
      <c r="FUK65" s="1"/>
      <c r="FUL65" s="1"/>
      <c r="FUM65" s="1"/>
      <c r="FUN65" s="1"/>
      <c r="FUO65" s="1"/>
      <c r="FUP65" s="1"/>
      <c r="FUQ65" s="1"/>
      <c r="FUR65" s="1"/>
      <c r="FUS65" s="1"/>
      <c r="FUT65" s="1"/>
      <c r="FUU65" s="1"/>
      <c r="FUV65" s="1"/>
      <c r="FUW65" s="1"/>
      <c r="FUX65" s="1"/>
      <c r="FUY65" s="1"/>
      <c r="FUZ65" s="1"/>
      <c r="FVA65" s="1"/>
      <c r="FVB65" s="1"/>
      <c r="FVC65" s="1"/>
      <c r="FVD65" s="1"/>
      <c r="FVE65" s="1"/>
      <c r="FVF65" s="1"/>
      <c r="FVG65" s="1"/>
      <c r="FVH65" s="1"/>
      <c r="FVI65" s="1"/>
      <c r="FVJ65" s="1"/>
      <c r="FVK65" s="1"/>
      <c r="FVL65" s="1"/>
      <c r="FVM65" s="1"/>
      <c r="FVN65" s="1"/>
      <c r="FVO65" s="1"/>
      <c r="FVP65" s="1"/>
      <c r="FVQ65" s="1"/>
      <c r="FVR65" s="1"/>
      <c r="FVS65" s="1"/>
      <c r="FVT65" s="1"/>
      <c r="FVU65" s="1"/>
      <c r="FVV65" s="1"/>
      <c r="FVW65" s="1"/>
      <c r="FVX65" s="1"/>
      <c r="FVY65" s="1"/>
      <c r="FVZ65" s="1"/>
      <c r="FWA65" s="1"/>
      <c r="FWB65" s="1"/>
      <c r="FWC65" s="1"/>
      <c r="FWD65" s="1"/>
      <c r="FWE65" s="1"/>
      <c r="FWF65" s="1"/>
      <c r="FWG65" s="1"/>
      <c r="FWH65" s="1"/>
      <c r="FWI65" s="1"/>
      <c r="FWJ65" s="1"/>
      <c r="FWK65" s="1"/>
      <c r="FWL65" s="1"/>
      <c r="FWM65" s="1"/>
      <c r="FWN65" s="1"/>
      <c r="FWO65" s="1"/>
      <c r="FWP65" s="1"/>
      <c r="FWQ65" s="1"/>
      <c r="FWR65" s="1"/>
      <c r="FWS65" s="1"/>
      <c r="FWT65" s="1"/>
      <c r="FWU65" s="1"/>
      <c r="FWV65" s="1"/>
      <c r="FWW65" s="1"/>
      <c r="FWX65" s="1"/>
      <c r="FWY65" s="1"/>
      <c r="FWZ65" s="1"/>
      <c r="FXA65" s="1"/>
      <c r="FXB65" s="1"/>
      <c r="FXC65" s="1"/>
      <c r="FXD65" s="1"/>
      <c r="FXE65" s="1"/>
      <c r="FXF65" s="1"/>
      <c r="FXG65" s="1"/>
      <c r="FXH65" s="1"/>
      <c r="FXI65" s="1"/>
      <c r="FXJ65" s="1"/>
      <c r="FXK65" s="1"/>
      <c r="FXL65" s="1"/>
      <c r="FXM65" s="1"/>
      <c r="FXN65" s="1"/>
      <c r="FXO65" s="1"/>
      <c r="FXP65" s="1"/>
      <c r="FXQ65" s="1"/>
      <c r="FXR65" s="1"/>
      <c r="FXS65" s="1"/>
      <c r="FXT65" s="1"/>
      <c r="FXU65" s="1"/>
      <c r="FXV65" s="1"/>
      <c r="FXW65" s="1"/>
      <c r="FXX65" s="1"/>
      <c r="FXY65" s="1"/>
      <c r="FXZ65" s="1"/>
      <c r="FYA65" s="1"/>
      <c r="FYB65" s="1"/>
      <c r="FYC65" s="1"/>
      <c r="FYD65" s="1"/>
      <c r="FYE65" s="1"/>
      <c r="FYF65" s="1"/>
      <c r="FYG65" s="1"/>
      <c r="FYH65" s="1"/>
      <c r="FYI65" s="1"/>
      <c r="FYJ65" s="1"/>
      <c r="FYK65" s="1"/>
      <c r="FYL65" s="1"/>
      <c r="FYM65" s="1"/>
      <c r="FYN65" s="1"/>
      <c r="FYO65" s="1"/>
      <c r="FYP65" s="1"/>
      <c r="FYQ65" s="1"/>
      <c r="FYR65" s="1"/>
      <c r="FYS65" s="1"/>
      <c r="FYT65" s="1"/>
      <c r="FYU65" s="1"/>
      <c r="FYV65" s="1"/>
      <c r="FYW65" s="1"/>
      <c r="FYX65" s="1"/>
      <c r="FYY65" s="1"/>
      <c r="FYZ65" s="1"/>
      <c r="FZA65" s="1"/>
      <c r="FZB65" s="1"/>
      <c r="FZC65" s="1"/>
      <c r="FZD65" s="1"/>
      <c r="FZE65" s="1"/>
      <c r="FZF65" s="1"/>
      <c r="FZG65" s="1"/>
      <c r="FZH65" s="1"/>
      <c r="FZI65" s="1"/>
      <c r="FZJ65" s="1"/>
      <c r="FZK65" s="1"/>
      <c r="FZL65" s="1"/>
      <c r="FZM65" s="1"/>
      <c r="FZN65" s="1"/>
      <c r="FZO65" s="1"/>
      <c r="FZP65" s="1"/>
      <c r="FZQ65" s="1"/>
      <c r="FZR65" s="1"/>
      <c r="FZS65" s="1"/>
      <c r="FZT65" s="1"/>
      <c r="FZU65" s="1"/>
      <c r="FZV65" s="1"/>
      <c r="FZW65" s="1"/>
      <c r="FZX65" s="1"/>
      <c r="FZY65" s="1"/>
      <c r="FZZ65" s="1"/>
      <c r="GAA65" s="1"/>
      <c r="GAB65" s="1"/>
      <c r="GAC65" s="1"/>
      <c r="GAD65" s="1"/>
      <c r="GAE65" s="1"/>
      <c r="GAF65" s="1"/>
      <c r="GAG65" s="1"/>
      <c r="GAH65" s="1"/>
      <c r="GAI65" s="1"/>
      <c r="GAJ65" s="1"/>
      <c r="GAK65" s="1"/>
      <c r="GAL65" s="1"/>
      <c r="GAM65" s="1"/>
      <c r="GAN65" s="1"/>
      <c r="GAO65" s="1"/>
      <c r="GAP65" s="1"/>
      <c r="GAQ65" s="1"/>
      <c r="GAR65" s="1"/>
      <c r="GAS65" s="1"/>
      <c r="GAT65" s="1"/>
      <c r="GAU65" s="1"/>
      <c r="GAV65" s="1"/>
      <c r="GAW65" s="1"/>
      <c r="GAX65" s="1"/>
      <c r="GAY65" s="1"/>
      <c r="GAZ65" s="1"/>
      <c r="GBA65" s="1"/>
      <c r="GBB65" s="1"/>
      <c r="GBC65" s="1"/>
      <c r="GBD65" s="1"/>
      <c r="GBE65" s="1"/>
      <c r="GBF65" s="1"/>
      <c r="GBG65" s="1"/>
      <c r="GBH65" s="1"/>
      <c r="GBI65" s="1"/>
      <c r="GBJ65" s="1"/>
      <c r="GBK65" s="1"/>
      <c r="GBL65" s="1"/>
      <c r="GBM65" s="1"/>
      <c r="GBN65" s="1"/>
      <c r="GBO65" s="1"/>
      <c r="GBP65" s="1"/>
      <c r="GBQ65" s="1"/>
      <c r="GBR65" s="1"/>
      <c r="GBS65" s="1"/>
      <c r="GBT65" s="1"/>
      <c r="GBU65" s="1"/>
      <c r="GBV65" s="1"/>
      <c r="GBW65" s="1"/>
      <c r="GBX65" s="1"/>
      <c r="GBY65" s="1"/>
      <c r="GBZ65" s="1"/>
      <c r="GCA65" s="1"/>
      <c r="GCB65" s="1"/>
      <c r="GCC65" s="1"/>
      <c r="GCD65" s="1"/>
      <c r="GCE65" s="1"/>
      <c r="GCF65" s="1"/>
      <c r="GCG65" s="1"/>
      <c r="GCH65" s="1"/>
      <c r="GCI65" s="1"/>
      <c r="GCJ65" s="1"/>
      <c r="GCK65" s="1"/>
      <c r="GCL65" s="1"/>
      <c r="GCM65" s="1"/>
      <c r="GCN65" s="1"/>
      <c r="GCO65" s="1"/>
      <c r="GCP65" s="1"/>
      <c r="GCQ65" s="1"/>
      <c r="GCR65" s="1"/>
      <c r="GCS65" s="1"/>
      <c r="GCT65" s="1"/>
      <c r="GCU65" s="1"/>
      <c r="GCV65" s="1"/>
      <c r="GCW65" s="1"/>
      <c r="GCX65" s="1"/>
      <c r="GCY65" s="1"/>
      <c r="GCZ65" s="1"/>
      <c r="GDA65" s="1"/>
      <c r="GDB65" s="1"/>
      <c r="GDC65" s="1"/>
      <c r="GDD65" s="1"/>
      <c r="GDE65" s="1"/>
      <c r="GDF65" s="1"/>
      <c r="GDG65" s="1"/>
      <c r="GDH65" s="1"/>
      <c r="GDI65" s="1"/>
      <c r="GDJ65" s="1"/>
      <c r="GDK65" s="1"/>
      <c r="GDL65" s="1"/>
      <c r="GDM65" s="1"/>
      <c r="GDN65" s="1"/>
      <c r="GDO65" s="1"/>
      <c r="GDP65" s="1"/>
      <c r="GDQ65" s="1"/>
      <c r="GDR65" s="1"/>
      <c r="GDS65" s="1"/>
      <c r="GDT65" s="1"/>
      <c r="GDU65" s="1"/>
      <c r="GDV65" s="1"/>
      <c r="GDW65" s="1"/>
      <c r="GDX65" s="1"/>
      <c r="GDY65" s="1"/>
      <c r="GDZ65" s="1"/>
      <c r="GEA65" s="1"/>
      <c r="GEB65" s="1"/>
      <c r="GEC65" s="1"/>
      <c r="GED65" s="1"/>
      <c r="GEE65" s="1"/>
      <c r="GEF65" s="1"/>
      <c r="GEG65" s="1"/>
      <c r="GEH65" s="1"/>
      <c r="GEI65" s="1"/>
      <c r="GEJ65" s="1"/>
      <c r="GEK65" s="1"/>
      <c r="GEL65" s="1"/>
      <c r="GEM65" s="1"/>
      <c r="GEN65" s="1"/>
      <c r="GEO65" s="1"/>
      <c r="GEP65" s="1"/>
      <c r="GEQ65" s="1"/>
      <c r="GER65" s="1"/>
      <c r="GES65" s="1"/>
      <c r="GET65" s="1"/>
      <c r="GEU65" s="1"/>
      <c r="GEV65" s="1"/>
      <c r="GEW65" s="1"/>
      <c r="GEX65" s="1"/>
      <c r="GEY65" s="1"/>
      <c r="GEZ65" s="1"/>
      <c r="GFA65" s="1"/>
      <c r="GFB65" s="1"/>
      <c r="GFC65" s="1"/>
      <c r="GFD65" s="1"/>
      <c r="GFE65" s="1"/>
      <c r="GFF65" s="1"/>
      <c r="GFG65" s="1"/>
      <c r="GFH65" s="1"/>
      <c r="GFI65" s="1"/>
      <c r="GFJ65" s="1"/>
      <c r="GFK65" s="1"/>
      <c r="GFL65" s="1"/>
      <c r="GFM65" s="1"/>
      <c r="GFN65" s="1"/>
      <c r="GFO65" s="1"/>
      <c r="GFP65" s="1"/>
      <c r="GFQ65" s="1"/>
      <c r="GFR65" s="1"/>
      <c r="GFS65" s="1"/>
      <c r="GFT65" s="1"/>
      <c r="GFU65" s="1"/>
      <c r="GFV65" s="1"/>
      <c r="GFW65" s="1"/>
      <c r="GFX65" s="1"/>
      <c r="GFY65" s="1"/>
      <c r="GFZ65" s="1"/>
      <c r="GGA65" s="1"/>
      <c r="GGB65" s="1"/>
      <c r="GGC65" s="1"/>
      <c r="GGD65" s="1"/>
      <c r="GGE65" s="1"/>
      <c r="GGF65" s="1"/>
      <c r="GGG65" s="1"/>
      <c r="GGH65" s="1"/>
      <c r="GGI65" s="1"/>
      <c r="GGJ65" s="1"/>
      <c r="GGK65" s="1"/>
      <c r="GGL65" s="1"/>
      <c r="GGM65" s="1"/>
      <c r="GGN65" s="1"/>
      <c r="GGO65" s="1"/>
      <c r="GGP65" s="1"/>
      <c r="GGQ65" s="1"/>
      <c r="GGR65" s="1"/>
      <c r="GGS65" s="1"/>
      <c r="GGT65" s="1"/>
      <c r="GGU65" s="1"/>
      <c r="GGV65" s="1"/>
      <c r="GGW65" s="1"/>
      <c r="GGX65" s="1"/>
      <c r="GGY65" s="1"/>
      <c r="GGZ65" s="1"/>
      <c r="GHA65" s="1"/>
      <c r="GHB65" s="1"/>
      <c r="GHC65" s="1"/>
      <c r="GHD65" s="1"/>
      <c r="GHE65" s="1"/>
      <c r="GHF65" s="1"/>
      <c r="GHG65" s="1"/>
      <c r="GHH65" s="1"/>
      <c r="GHI65" s="1"/>
      <c r="GHJ65" s="1"/>
      <c r="GHK65" s="1"/>
      <c r="GHL65" s="1"/>
      <c r="GHM65" s="1"/>
      <c r="GHN65" s="1"/>
      <c r="GHO65" s="1"/>
      <c r="GHP65" s="1"/>
      <c r="GHQ65" s="1"/>
      <c r="GHR65" s="1"/>
      <c r="GHS65" s="1"/>
      <c r="GHT65" s="1"/>
      <c r="GHU65" s="1"/>
      <c r="GHV65" s="1"/>
      <c r="GHW65" s="1"/>
      <c r="GHX65" s="1"/>
      <c r="GHY65" s="1"/>
      <c r="GHZ65" s="1"/>
      <c r="GIA65" s="1"/>
      <c r="GIB65" s="1"/>
      <c r="GIC65" s="1"/>
      <c r="GID65" s="1"/>
      <c r="GIE65" s="1"/>
      <c r="GIF65" s="1"/>
      <c r="GIG65" s="1"/>
      <c r="GIH65" s="1"/>
      <c r="GII65" s="1"/>
      <c r="GIJ65" s="1"/>
      <c r="GIK65" s="1"/>
      <c r="GIL65" s="1"/>
      <c r="GIM65" s="1"/>
      <c r="GIN65" s="1"/>
      <c r="GIO65" s="1"/>
      <c r="GIP65" s="1"/>
      <c r="GIQ65" s="1"/>
      <c r="GIR65" s="1"/>
      <c r="GIS65" s="1"/>
      <c r="GIT65" s="1"/>
      <c r="GIU65" s="1"/>
      <c r="GIV65" s="1"/>
      <c r="GIW65" s="1"/>
      <c r="GIX65" s="1"/>
      <c r="GIY65" s="1"/>
      <c r="GIZ65" s="1"/>
      <c r="GJA65" s="1"/>
      <c r="GJB65" s="1"/>
      <c r="GJC65" s="1"/>
      <c r="GJD65" s="1"/>
      <c r="GJE65" s="1"/>
      <c r="GJF65" s="1"/>
      <c r="GJG65" s="1"/>
      <c r="GJH65" s="1"/>
      <c r="GJI65" s="1"/>
      <c r="GJJ65" s="1"/>
      <c r="GJK65" s="1"/>
      <c r="GJL65" s="1"/>
      <c r="GJM65" s="1"/>
      <c r="GJN65" s="1"/>
      <c r="GJO65" s="1"/>
      <c r="GJP65" s="1"/>
      <c r="GJQ65" s="1"/>
      <c r="GJR65" s="1"/>
      <c r="GJS65" s="1"/>
      <c r="GJT65" s="1"/>
      <c r="GJU65" s="1"/>
      <c r="GJV65" s="1"/>
      <c r="GJW65" s="1"/>
      <c r="GJX65" s="1"/>
      <c r="GJY65" s="1"/>
      <c r="GJZ65" s="1"/>
      <c r="GKA65" s="1"/>
      <c r="GKB65" s="1"/>
      <c r="GKC65" s="1"/>
      <c r="GKD65" s="1"/>
      <c r="GKE65" s="1"/>
      <c r="GKF65" s="1"/>
      <c r="GKG65" s="1"/>
      <c r="GKH65" s="1"/>
      <c r="GKI65" s="1"/>
      <c r="GKJ65" s="1"/>
      <c r="GKK65" s="1"/>
      <c r="GKL65" s="1"/>
      <c r="GKM65" s="1"/>
      <c r="GKN65" s="1"/>
      <c r="GKO65" s="1"/>
      <c r="GKP65" s="1"/>
      <c r="GKQ65" s="1"/>
      <c r="GKR65" s="1"/>
      <c r="GKS65" s="1"/>
      <c r="GKT65" s="1"/>
      <c r="GKU65" s="1"/>
      <c r="GKV65" s="1"/>
      <c r="GKW65" s="1"/>
      <c r="GKX65" s="1"/>
      <c r="GKY65" s="1"/>
      <c r="GKZ65" s="1"/>
      <c r="GLA65" s="1"/>
      <c r="GLB65" s="1"/>
      <c r="GLC65" s="1"/>
      <c r="GLD65" s="1"/>
      <c r="GLE65" s="1"/>
      <c r="GLF65" s="1"/>
      <c r="GLG65" s="1"/>
      <c r="GLH65" s="1"/>
      <c r="GLI65" s="1"/>
      <c r="GLJ65" s="1"/>
      <c r="GLK65" s="1"/>
      <c r="GLL65" s="1"/>
      <c r="GLM65" s="1"/>
      <c r="GLN65" s="1"/>
      <c r="GLO65" s="1"/>
      <c r="GLP65" s="1"/>
      <c r="GLQ65" s="1"/>
      <c r="GLR65" s="1"/>
      <c r="GLS65" s="1"/>
      <c r="GLT65" s="1"/>
      <c r="GLU65" s="1"/>
      <c r="GLV65" s="1"/>
      <c r="GLW65" s="1"/>
      <c r="GLX65" s="1"/>
      <c r="GLY65" s="1"/>
      <c r="GLZ65" s="1"/>
      <c r="GMA65" s="1"/>
      <c r="GMB65" s="1"/>
      <c r="GMC65" s="1"/>
      <c r="GMD65" s="1"/>
      <c r="GME65" s="1"/>
      <c r="GMF65" s="1"/>
      <c r="GMG65" s="1"/>
      <c r="GMH65" s="1"/>
      <c r="GMI65" s="1"/>
      <c r="GMJ65" s="1"/>
      <c r="GMK65" s="1"/>
      <c r="GML65" s="1"/>
      <c r="GMM65" s="1"/>
      <c r="GMN65" s="1"/>
      <c r="GMO65" s="1"/>
      <c r="GMP65" s="1"/>
      <c r="GMQ65" s="1"/>
      <c r="GMR65" s="1"/>
      <c r="GMS65" s="1"/>
      <c r="GMT65" s="1"/>
      <c r="GMU65" s="1"/>
      <c r="GMV65" s="1"/>
      <c r="GMW65" s="1"/>
      <c r="GMX65" s="1"/>
      <c r="GMY65" s="1"/>
      <c r="GMZ65" s="1"/>
      <c r="GNA65" s="1"/>
      <c r="GNB65" s="1"/>
      <c r="GNC65" s="1"/>
      <c r="GND65" s="1"/>
      <c r="GNE65" s="1"/>
      <c r="GNF65" s="1"/>
      <c r="GNG65" s="1"/>
      <c r="GNH65" s="1"/>
      <c r="GNI65" s="1"/>
      <c r="GNJ65" s="1"/>
      <c r="GNK65" s="1"/>
      <c r="GNL65" s="1"/>
      <c r="GNM65" s="1"/>
      <c r="GNN65" s="1"/>
      <c r="GNO65" s="1"/>
      <c r="GNP65" s="1"/>
      <c r="GNQ65" s="1"/>
      <c r="GNR65" s="1"/>
      <c r="GNS65" s="1"/>
      <c r="GNT65" s="1"/>
      <c r="GNU65" s="1"/>
      <c r="GNV65" s="1"/>
      <c r="GNW65" s="1"/>
      <c r="GNX65" s="1"/>
      <c r="GNY65" s="1"/>
      <c r="GNZ65" s="1"/>
      <c r="GOA65" s="1"/>
      <c r="GOB65" s="1"/>
      <c r="GOC65" s="1"/>
      <c r="GOD65" s="1"/>
      <c r="GOE65" s="1"/>
      <c r="GOF65" s="1"/>
      <c r="GOG65" s="1"/>
      <c r="GOH65" s="1"/>
      <c r="GOI65" s="1"/>
      <c r="GOJ65" s="1"/>
      <c r="GOK65" s="1"/>
      <c r="GOL65" s="1"/>
      <c r="GOM65" s="1"/>
      <c r="GON65" s="1"/>
      <c r="GOO65" s="1"/>
      <c r="GOP65" s="1"/>
      <c r="GOQ65" s="1"/>
      <c r="GOR65" s="1"/>
      <c r="GOS65" s="1"/>
      <c r="GOT65" s="1"/>
      <c r="GOU65" s="1"/>
      <c r="GOV65" s="1"/>
      <c r="GOW65" s="1"/>
      <c r="GOX65" s="1"/>
      <c r="GOY65" s="1"/>
      <c r="GOZ65" s="1"/>
      <c r="GPA65" s="1"/>
      <c r="GPB65" s="1"/>
      <c r="GPC65" s="1"/>
      <c r="GPD65" s="1"/>
      <c r="GPE65" s="1"/>
      <c r="GPF65" s="1"/>
      <c r="GPG65" s="1"/>
      <c r="GPH65" s="1"/>
      <c r="GPI65" s="1"/>
      <c r="GPJ65" s="1"/>
      <c r="GPK65" s="1"/>
      <c r="GPL65" s="1"/>
      <c r="GPM65" s="1"/>
      <c r="GPN65" s="1"/>
      <c r="GPO65" s="1"/>
      <c r="GPP65" s="1"/>
      <c r="GPQ65" s="1"/>
      <c r="GPR65" s="1"/>
      <c r="GPS65" s="1"/>
      <c r="GPT65" s="1"/>
      <c r="GPU65" s="1"/>
      <c r="GPV65" s="1"/>
      <c r="GPW65" s="1"/>
      <c r="GPX65" s="1"/>
      <c r="GPY65" s="1"/>
      <c r="GPZ65" s="1"/>
      <c r="GQA65" s="1"/>
      <c r="GQB65" s="1"/>
      <c r="GQC65" s="1"/>
      <c r="GQD65" s="1"/>
      <c r="GQE65" s="1"/>
      <c r="GQF65" s="1"/>
      <c r="GQG65" s="1"/>
      <c r="GQH65" s="1"/>
      <c r="GQI65" s="1"/>
      <c r="GQJ65" s="1"/>
      <c r="GQK65" s="1"/>
      <c r="GQL65" s="1"/>
      <c r="GQM65" s="1"/>
      <c r="GQN65" s="1"/>
      <c r="GQO65" s="1"/>
      <c r="GQP65" s="1"/>
      <c r="GQQ65" s="1"/>
      <c r="GQR65" s="1"/>
      <c r="GQS65" s="1"/>
      <c r="GQT65" s="1"/>
      <c r="GQU65" s="1"/>
      <c r="GQV65" s="1"/>
      <c r="GQW65" s="1"/>
      <c r="GQX65" s="1"/>
      <c r="GQY65" s="1"/>
      <c r="GQZ65" s="1"/>
      <c r="GRA65" s="1"/>
      <c r="GRB65" s="1"/>
      <c r="GRC65" s="1"/>
      <c r="GRD65" s="1"/>
      <c r="GRE65" s="1"/>
      <c r="GRF65" s="1"/>
      <c r="GRG65" s="1"/>
      <c r="GRH65" s="1"/>
      <c r="GRI65" s="1"/>
      <c r="GRJ65" s="1"/>
      <c r="GRK65" s="1"/>
      <c r="GRL65" s="1"/>
      <c r="GRM65" s="1"/>
      <c r="GRN65" s="1"/>
      <c r="GRO65" s="1"/>
      <c r="GRP65" s="1"/>
      <c r="GRQ65" s="1"/>
      <c r="GRR65" s="1"/>
      <c r="GRS65" s="1"/>
      <c r="GRT65" s="1"/>
      <c r="GRU65" s="1"/>
      <c r="GRV65" s="1"/>
      <c r="GRW65" s="1"/>
      <c r="GRX65" s="1"/>
      <c r="GRY65" s="1"/>
      <c r="GRZ65" s="1"/>
      <c r="GSA65" s="1"/>
      <c r="GSB65" s="1"/>
      <c r="GSC65" s="1"/>
      <c r="GSD65" s="1"/>
      <c r="GSE65" s="1"/>
      <c r="GSF65" s="1"/>
      <c r="GSG65" s="1"/>
      <c r="GSH65" s="1"/>
      <c r="GSI65" s="1"/>
      <c r="GSJ65" s="1"/>
      <c r="GSK65" s="1"/>
      <c r="GSL65" s="1"/>
      <c r="GSM65" s="1"/>
      <c r="GSN65" s="1"/>
      <c r="GSO65" s="1"/>
      <c r="GSP65" s="1"/>
      <c r="GSQ65" s="1"/>
      <c r="GSR65" s="1"/>
      <c r="GSS65" s="1"/>
      <c r="GST65" s="1"/>
      <c r="GSU65" s="1"/>
      <c r="GSV65" s="1"/>
      <c r="GSW65" s="1"/>
      <c r="GSX65" s="1"/>
      <c r="GSY65" s="1"/>
      <c r="GSZ65" s="1"/>
      <c r="GTA65" s="1"/>
      <c r="GTB65" s="1"/>
      <c r="GTC65" s="1"/>
      <c r="GTD65" s="1"/>
      <c r="GTE65" s="1"/>
      <c r="GTF65" s="1"/>
      <c r="GTG65" s="1"/>
      <c r="GTH65" s="1"/>
      <c r="GTI65" s="1"/>
      <c r="GTJ65" s="1"/>
      <c r="GTK65" s="1"/>
      <c r="GTL65" s="1"/>
      <c r="GTM65" s="1"/>
      <c r="GTN65" s="1"/>
      <c r="GTO65" s="1"/>
      <c r="GTP65" s="1"/>
      <c r="GTQ65" s="1"/>
      <c r="GTR65" s="1"/>
      <c r="GTS65" s="1"/>
      <c r="GTT65" s="1"/>
      <c r="GTU65" s="1"/>
      <c r="GTV65" s="1"/>
      <c r="GTW65" s="1"/>
      <c r="GTX65" s="1"/>
      <c r="GTY65" s="1"/>
      <c r="GTZ65" s="1"/>
      <c r="GUA65" s="1"/>
      <c r="GUB65" s="1"/>
      <c r="GUC65" s="1"/>
      <c r="GUD65" s="1"/>
      <c r="GUE65" s="1"/>
      <c r="GUF65" s="1"/>
      <c r="GUG65" s="1"/>
      <c r="GUH65" s="1"/>
      <c r="GUI65" s="1"/>
      <c r="GUJ65" s="1"/>
      <c r="GUK65" s="1"/>
      <c r="GUL65" s="1"/>
      <c r="GUM65" s="1"/>
      <c r="GUN65" s="1"/>
      <c r="GUO65" s="1"/>
      <c r="GUP65" s="1"/>
      <c r="GUQ65" s="1"/>
      <c r="GUR65" s="1"/>
      <c r="GUS65" s="1"/>
      <c r="GUT65" s="1"/>
      <c r="GUU65" s="1"/>
      <c r="GUV65" s="1"/>
      <c r="GUW65" s="1"/>
      <c r="GUX65" s="1"/>
      <c r="GUY65" s="1"/>
      <c r="GUZ65" s="1"/>
      <c r="GVA65" s="1"/>
      <c r="GVB65" s="1"/>
      <c r="GVC65" s="1"/>
      <c r="GVD65" s="1"/>
      <c r="GVE65" s="1"/>
      <c r="GVF65" s="1"/>
      <c r="GVG65" s="1"/>
      <c r="GVH65" s="1"/>
      <c r="GVI65" s="1"/>
      <c r="GVJ65" s="1"/>
      <c r="GVK65" s="1"/>
      <c r="GVL65" s="1"/>
      <c r="GVM65" s="1"/>
      <c r="GVN65" s="1"/>
      <c r="GVO65" s="1"/>
      <c r="GVP65" s="1"/>
      <c r="GVQ65" s="1"/>
      <c r="GVR65" s="1"/>
      <c r="GVS65" s="1"/>
      <c r="GVT65" s="1"/>
      <c r="GVU65" s="1"/>
      <c r="GVV65" s="1"/>
      <c r="GVW65" s="1"/>
      <c r="GVX65" s="1"/>
      <c r="GVY65" s="1"/>
      <c r="GVZ65" s="1"/>
      <c r="GWA65" s="1"/>
      <c r="GWB65" s="1"/>
      <c r="GWC65" s="1"/>
      <c r="GWD65" s="1"/>
      <c r="GWE65" s="1"/>
      <c r="GWF65" s="1"/>
      <c r="GWG65" s="1"/>
      <c r="GWH65" s="1"/>
      <c r="GWI65" s="1"/>
      <c r="GWJ65" s="1"/>
      <c r="GWK65" s="1"/>
      <c r="GWL65" s="1"/>
      <c r="GWM65" s="1"/>
      <c r="GWN65" s="1"/>
      <c r="GWO65" s="1"/>
      <c r="GWP65" s="1"/>
      <c r="GWQ65" s="1"/>
      <c r="GWR65" s="1"/>
      <c r="GWS65" s="1"/>
      <c r="GWT65" s="1"/>
      <c r="GWU65" s="1"/>
      <c r="GWV65" s="1"/>
      <c r="GWW65" s="1"/>
      <c r="GWX65" s="1"/>
      <c r="GWY65" s="1"/>
      <c r="GWZ65" s="1"/>
      <c r="GXA65" s="1"/>
      <c r="GXB65" s="1"/>
      <c r="GXC65" s="1"/>
      <c r="GXD65" s="1"/>
      <c r="GXE65" s="1"/>
      <c r="GXF65" s="1"/>
      <c r="GXG65" s="1"/>
      <c r="GXH65" s="1"/>
      <c r="GXI65" s="1"/>
      <c r="GXJ65" s="1"/>
      <c r="GXK65" s="1"/>
      <c r="GXL65" s="1"/>
      <c r="GXM65" s="1"/>
      <c r="GXN65" s="1"/>
      <c r="GXO65" s="1"/>
      <c r="GXP65" s="1"/>
      <c r="GXQ65" s="1"/>
      <c r="GXR65" s="1"/>
      <c r="GXS65" s="1"/>
      <c r="GXT65" s="1"/>
      <c r="GXU65" s="1"/>
      <c r="GXV65" s="1"/>
      <c r="GXW65" s="1"/>
      <c r="GXX65" s="1"/>
      <c r="GXY65" s="1"/>
      <c r="GXZ65" s="1"/>
      <c r="GYA65" s="1"/>
      <c r="GYB65" s="1"/>
      <c r="GYC65" s="1"/>
      <c r="GYD65" s="1"/>
      <c r="GYE65" s="1"/>
      <c r="GYF65" s="1"/>
      <c r="GYG65" s="1"/>
      <c r="GYH65" s="1"/>
      <c r="GYI65" s="1"/>
      <c r="GYJ65" s="1"/>
      <c r="GYK65" s="1"/>
      <c r="GYL65" s="1"/>
      <c r="GYM65" s="1"/>
      <c r="GYN65" s="1"/>
      <c r="GYO65" s="1"/>
      <c r="GYP65" s="1"/>
      <c r="GYQ65" s="1"/>
      <c r="GYR65" s="1"/>
      <c r="GYS65" s="1"/>
      <c r="GYT65" s="1"/>
      <c r="GYU65" s="1"/>
      <c r="GYV65" s="1"/>
      <c r="GYW65" s="1"/>
      <c r="GYX65" s="1"/>
      <c r="GYY65" s="1"/>
      <c r="GYZ65" s="1"/>
      <c r="GZA65" s="1"/>
      <c r="GZB65" s="1"/>
      <c r="GZC65" s="1"/>
      <c r="GZD65" s="1"/>
      <c r="GZE65" s="1"/>
      <c r="GZF65" s="1"/>
      <c r="GZG65" s="1"/>
      <c r="GZH65" s="1"/>
      <c r="GZI65" s="1"/>
      <c r="GZJ65" s="1"/>
      <c r="GZK65" s="1"/>
      <c r="GZL65" s="1"/>
      <c r="GZM65" s="1"/>
      <c r="GZN65" s="1"/>
      <c r="GZO65" s="1"/>
      <c r="GZP65" s="1"/>
      <c r="GZQ65" s="1"/>
      <c r="GZR65" s="1"/>
      <c r="GZS65" s="1"/>
      <c r="GZT65" s="1"/>
      <c r="GZU65" s="1"/>
      <c r="GZV65" s="1"/>
      <c r="GZW65" s="1"/>
      <c r="GZX65" s="1"/>
      <c r="GZY65" s="1"/>
      <c r="GZZ65" s="1"/>
      <c r="HAA65" s="1"/>
      <c r="HAB65" s="1"/>
      <c r="HAC65" s="1"/>
      <c r="HAD65" s="1"/>
      <c r="HAE65" s="1"/>
      <c r="HAF65" s="1"/>
      <c r="HAG65" s="1"/>
      <c r="HAH65" s="1"/>
      <c r="HAI65" s="1"/>
      <c r="HAJ65" s="1"/>
      <c r="HAK65" s="1"/>
      <c r="HAL65" s="1"/>
      <c r="HAM65" s="1"/>
      <c r="HAN65" s="1"/>
      <c r="HAO65" s="1"/>
      <c r="HAP65" s="1"/>
      <c r="HAQ65" s="1"/>
      <c r="HAR65" s="1"/>
      <c r="HAS65" s="1"/>
      <c r="HAT65" s="1"/>
      <c r="HAU65" s="1"/>
      <c r="HAV65" s="1"/>
      <c r="HAW65" s="1"/>
      <c r="HAX65" s="1"/>
      <c r="HAY65" s="1"/>
      <c r="HAZ65" s="1"/>
      <c r="HBA65" s="1"/>
      <c r="HBB65" s="1"/>
      <c r="HBC65" s="1"/>
      <c r="HBD65" s="1"/>
      <c r="HBE65" s="1"/>
      <c r="HBF65" s="1"/>
      <c r="HBG65" s="1"/>
      <c r="HBH65" s="1"/>
      <c r="HBI65" s="1"/>
      <c r="HBJ65" s="1"/>
      <c r="HBK65" s="1"/>
      <c r="HBL65" s="1"/>
      <c r="HBM65" s="1"/>
      <c r="HBN65" s="1"/>
      <c r="HBO65" s="1"/>
      <c r="HBP65" s="1"/>
      <c r="HBQ65" s="1"/>
      <c r="HBR65" s="1"/>
      <c r="HBS65" s="1"/>
      <c r="HBT65" s="1"/>
      <c r="HBU65" s="1"/>
      <c r="HBV65" s="1"/>
      <c r="HBW65" s="1"/>
      <c r="HBX65" s="1"/>
      <c r="HBY65" s="1"/>
      <c r="HBZ65" s="1"/>
      <c r="HCA65" s="1"/>
      <c r="HCB65" s="1"/>
      <c r="HCC65" s="1"/>
      <c r="HCD65" s="1"/>
      <c r="HCE65" s="1"/>
      <c r="HCF65" s="1"/>
      <c r="HCG65" s="1"/>
      <c r="HCH65" s="1"/>
      <c r="HCI65" s="1"/>
      <c r="HCJ65" s="1"/>
      <c r="HCK65" s="1"/>
      <c r="HCL65" s="1"/>
      <c r="HCM65" s="1"/>
      <c r="HCN65" s="1"/>
      <c r="HCO65" s="1"/>
      <c r="HCP65" s="1"/>
      <c r="HCQ65" s="1"/>
      <c r="HCR65" s="1"/>
      <c r="HCS65" s="1"/>
      <c r="HCT65" s="1"/>
      <c r="HCU65" s="1"/>
      <c r="HCV65" s="1"/>
      <c r="HCW65" s="1"/>
      <c r="HCX65" s="1"/>
      <c r="HCY65" s="1"/>
      <c r="HCZ65" s="1"/>
      <c r="HDA65" s="1"/>
      <c r="HDB65" s="1"/>
      <c r="HDC65" s="1"/>
      <c r="HDD65" s="1"/>
      <c r="HDE65" s="1"/>
      <c r="HDF65" s="1"/>
      <c r="HDG65" s="1"/>
      <c r="HDH65" s="1"/>
      <c r="HDI65" s="1"/>
      <c r="HDJ65" s="1"/>
      <c r="HDK65" s="1"/>
      <c r="HDL65" s="1"/>
      <c r="HDM65" s="1"/>
      <c r="HDN65" s="1"/>
      <c r="HDO65" s="1"/>
      <c r="HDP65" s="1"/>
      <c r="HDQ65" s="1"/>
      <c r="HDR65" s="1"/>
      <c r="HDS65" s="1"/>
      <c r="HDT65" s="1"/>
      <c r="HDU65" s="1"/>
      <c r="HDV65" s="1"/>
      <c r="HDW65" s="1"/>
      <c r="HDX65" s="1"/>
      <c r="HDY65" s="1"/>
      <c r="HDZ65" s="1"/>
      <c r="HEA65" s="1"/>
      <c r="HEB65" s="1"/>
      <c r="HEC65" s="1"/>
      <c r="HED65" s="1"/>
      <c r="HEE65" s="1"/>
      <c r="HEF65" s="1"/>
      <c r="HEG65" s="1"/>
      <c r="HEH65" s="1"/>
      <c r="HEI65" s="1"/>
      <c r="HEJ65" s="1"/>
      <c r="HEK65" s="1"/>
      <c r="HEL65" s="1"/>
      <c r="HEM65" s="1"/>
      <c r="HEN65" s="1"/>
      <c r="HEO65" s="1"/>
      <c r="HEP65" s="1"/>
      <c r="HEQ65" s="1"/>
      <c r="HER65" s="1"/>
      <c r="HES65" s="1"/>
      <c r="HET65" s="1"/>
      <c r="HEU65" s="1"/>
      <c r="HEV65" s="1"/>
      <c r="HEW65" s="1"/>
      <c r="HEX65" s="1"/>
      <c r="HEY65" s="1"/>
      <c r="HEZ65" s="1"/>
      <c r="HFA65" s="1"/>
      <c r="HFB65" s="1"/>
      <c r="HFC65" s="1"/>
      <c r="HFD65" s="1"/>
      <c r="HFE65" s="1"/>
      <c r="HFF65" s="1"/>
      <c r="HFG65" s="1"/>
      <c r="HFH65" s="1"/>
      <c r="HFI65" s="1"/>
      <c r="HFJ65" s="1"/>
      <c r="HFK65" s="1"/>
      <c r="HFL65" s="1"/>
      <c r="HFM65" s="1"/>
      <c r="HFN65" s="1"/>
      <c r="HFO65" s="1"/>
      <c r="HFP65" s="1"/>
      <c r="HFQ65" s="1"/>
      <c r="HFR65" s="1"/>
      <c r="HFS65" s="1"/>
      <c r="HFT65" s="1"/>
      <c r="HFU65" s="1"/>
      <c r="HFV65" s="1"/>
      <c r="HFW65" s="1"/>
      <c r="HFX65" s="1"/>
      <c r="HFY65" s="1"/>
      <c r="HFZ65" s="1"/>
      <c r="HGA65" s="1"/>
      <c r="HGB65" s="1"/>
      <c r="HGC65" s="1"/>
      <c r="HGD65" s="1"/>
      <c r="HGE65" s="1"/>
      <c r="HGF65" s="1"/>
      <c r="HGG65" s="1"/>
      <c r="HGH65" s="1"/>
      <c r="HGI65" s="1"/>
      <c r="HGJ65" s="1"/>
      <c r="HGK65" s="1"/>
      <c r="HGL65" s="1"/>
      <c r="HGM65" s="1"/>
      <c r="HGN65" s="1"/>
      <c r="HGO65" s="1"/>
      <c r="HGP65" s="1"/>
      <c r="HGQ65" s="1"/>
      <c r="HGR65" s="1"/>
      <c r="HGS65" s="1"/>
      <c r="HGT65" s="1"/>
      <c r="HGU65" s="1"/>
      <c r="HGV65" s="1"/>
      <c r="HGW65" s="1"/>
      <c r="HGX65" s="1"/>
      <c r="HGY65" s="1"/>
      <c r="HGZ65" s="1"/>
      <c r="HHA65" s="1"/>
      <c r="HHB65" s="1"/>
      <c r="HHC65" s="1"/>
      <c r="HHD65" s="1"/>
      <c r="HHE65" s="1"/>
      <c r="HHF65" s="1"/>
      <c r="HHG65" s="1"/>
      <c r="HHH65" s="1"/>
      <c r="HHI65" s="1"/>
      <c r="HHJ65" s="1"/>
      <c r="HHK65" s="1"/>
      <c r="HHL65" s="1"/>
      <c r="HHM65" s="1"/>
      <c r="HHN65" s="1"/>
      <c r="HHO65" s="1"/>
      <c r="HHP65" s="1"/>
      <c r="HHQ65" s="1"/>
      <c r="HHR65" s="1"/>
      <c r="HHS65" s="1"/>
      <c r="HHT65" s="1"/>
      <c r="HHU65" s="1"/>
      <c r="HHV65" s="1"/>
      <c r="HHW65" s="1"/>
      <c r="HHX65" s="1"/>
      <c r="HHY65" s="1"/>
      <c r="HHZ65" s="1"/>
      <c r="HIA65" s="1"/>
      <c r="HIB65" s="1"/>
      <c r="HIC65" s="1"/>
      <c r="HID65" s="1"/>
      <c r="HIE65" s="1"/>
      <c r="HIF65" s="1"/>
      <c r="HIG65" s="1"/>
      <c r="HIH65" s="1"/>
      <c r="HII65" s="1"/>
      <c r="HIJ65" s="1"/>
      <c r="HIK65" s="1"/>
      <c r="HIL65" s="1"/>
      <c r="HIM65" s="1"/>
      <c r="HIN65" s="1"/>
      <c r="HIO65" s="1"/>
      <c r="HIP65" s="1"/>
      <c r="HIQ65" s="1"/>
      <c r="HIR65" s="1"/>
      <c r="HIS65" s="1"/>
      <c r="HIT65" s="1"/>
      <c r="HIU65" s="1"/>
      <c r="HIV65" s="1"/>
      <c r="HIW65" s="1"/>
      <c r="HIX65" s="1"/>
      <c r="HIY65" s="1"/>
      <c r="HIZ65" s="1"/>
      <c r="HJA65" s="1"/>
      <c r="HJB65" s="1"/>
      <c r="HJC65" s="1"/>
      <c r="HJD65" s="1"/>
      <c r="HJE65" s="1"/>
      <c r="HJF65" s="1"/>
      <c r="HJG65" s="1"/>
      <c r="HJH65" s="1"/>
      <c r="HJI65" s="1"/>
      <c r="HJJ65" s="1"/>
      <c r="HJK65" s="1"/>
      <c r="HJL65" s="1"/>
      <c r="HJM65" s="1"/>
      <c r="HJN65" s="1"/>
      <c r="HJO65" s="1"/>
      <c r="HJP65" s="1"/>
      <c r="HJQ65" s="1"/>
      <c r="HJR65" s="1"/>
      <c r="HJS65" s="1"/>
      <c r="HJT65" s="1"/>
      <c r="HJU65" s="1"/>
      <c r="HJV65" s="1"/>
      <c r="HJW65" s="1"/>
      <c r="HJX65" s="1"/>
      <c r="HJY65" s="1"/>
      <c r="HJZ65" s="1"/>
      <c r="HKA65" s="1"/>
      <c r="HKB65" s="1"/>
      <c r="HKC65" s="1"/>
      <c r="HKD65" s="1"/>
      <c r="HKE65" s="1"/>
      <c r="HKF65" s="1"/>
      <c r="HKG65" s="1"/>
      <c r="HKH65" s="1"/>
      <c r="HKI65" s="1"/>
      <c r="HKJ65" s="1"/>
      <c r="HKK65" s="1"/>
      <c r="HKL65" s="1"/>
      <c r="HKM65" s="1"/>
      <c r="HKN65" s="1"/>
      <c r="HKO65" s="1"/>
      <c r="HKP65" s="1"/>
      <c r="HKQ65" s="1"/>
      <c r="HKR65" s="1"/>
      <c r="HKS65" s="1"/>
      <c r="HKT65" s="1"/>
      <c r="HKU65" s="1"/>
      <c r="HKV65" s="1"/>
      <c r="HKW65" s="1"/>
      <c r="HKX65" s="1"/>
      <c r="HKY65" s="1"/>
      <c r="HKZ65" s="1"/>
      <c r="HLA65" s="1"/>
      <c r="HLB65" s="1"/>
      <c r="HLC65" s="1"/>
      <c r="HLD65" s="1"/>
      <c r="HLE65" s="1"/>
      <c r="HLF65" s="1"/>
      <c r="HLG65" s="1"/>
      <c r="HLH65" s="1"/>
      <c r="HLI65" s="1"/>
      <c r="HLJ65" s="1"/>
      <c r="HLK65" s="1"/>
      <c r="HLL65" s="1"/>
      <c r="HLM65" s="1"/>
      <c r="HLN65" s="1"/>
      <c r="HLO65" s="1"/>
      <c r="HLP65" s="1"/>
      <c r="HLQ65" s="1"/>
      <c r="HLR65" s="1"/>
      <c r="HLS65" s="1"/>
      <c r="HLT65" s="1"/>
      <c r="HLU65" s="1"/>
      <c r="HLV65" s="1"/>
      <c r="HLW65" s="1"/>
      <c r="HLX65" s="1"/>
      <c r="HLY65" s="1"/>
      <c r="HLZ65" s="1"/>
      <c r="HMA65" s="1"/>
      <c r="HMB65" s="1"/>
      <c r="HMC65" s="1"/>
      <c r="HMD65" s="1"/>
      <c r="HME65" s="1"/>
      <c r="HMF65" s="1"/>
      <c r="HMG65" s="1"/>
      <c r="HMH65" s="1"/>
      <c r="HMI65" s="1"/>
      <c r="HMJ65" s="1"/>
      <c r="HMK65" s="1"/>
      <c r="HML65" s="1"/>
      <c r="HMM65" s="1"/>
      <c r="HMN65" s="1"/>
      <c r="HMO65" s="1"/>
      <c r="HMP65" s="1"/>
      <c r="HMQ65" s="1"/>
      <c r="HMR65" s="1"/>
      <c r="HMS65" s="1"/>
      <c r="HMT65" s="1"/>
      <c r="HMU65" s="1"/>
      <c r="HMV65" s="1"/>
      <c r="HMW65" s="1"/>
      <c r="HMX65" s="1"/>
      <c r="HMY65" s="1"/>
      <c r="HMZ65" s="1"/>
      <c r="HNA65" s="1"/>
      <c r="HNB65" s="1"/>
      <c r="HNC65" s="1"/>
      <c r="HND65" s="1"/>
      <c r="HNE65" s="1"/>
      <c r="HNF65" s="1"/>
      <c r="HNG65" s="1"/>
      <c r="HNH65" s="1"/>
      <c r="HNI65" s="1"/>
      <c r="HNJ65" s="1"/>
      <c r="HNK65" s="1"/>
      <c r="HNL65" s="1"/>
      <c r="HNM65" s="1"/>
      <c r="HNN65" s="1"/>
      <c r="HNO65" s="1"/>
      <c r="HNP65" s="1"/>
      <c r="HNQ65" s="1"/>
      <c r="HNR65" s="1"/>
      <c r="HNS65" s="1"/>
      <c r="HNT65" s="1"/>
      <c r="HNU65" s="1"/>
      <c r="HNV65" s="1"/>
      <c r="HNW65" s="1"/>
      <c r="HNX65" s="1"/>
      <c r="HNY65" s="1"/>
      <c r="HNZ65" s="1"/>
      <c r="HOA65" s="1"/>
      <c r="HOB65" s="1"/>
      <c r="HOC65" s="1"/>
      <c r="HOD65" s="1"/>
      <c r="HOE65" s="1"/>
      <c r="HOF65" s="1"/>
      <c r="HOG65" s="1"/>
      <c r="HOH65" s="1"/>
      <c r="HOI65" s="1"/>
      <c r="HOJ65" s="1"/>
      <c r="HOK65" s="1"/>
      <c r="HOL65" s="1"/>
      <c r="HOM65" s="1"/>
      <c r="HON65" s="1"/>
      <c r="HOO65" s="1"/>
      <c r="HOP65" s="1"/>
      <c r="HOQ65" s="1"/>
      <c r="HOR65" s="1"/>
      <c r="HOS65" s="1"/>
      <c r="HOT65" s="1"/>
      <c r="HOU65" s="1"/>
      <c r="HOV65" s="1"/>
      <c r="HOW65" s="1"/>
      <c r="HOX65" s="1"/>
      <c r="HOY65" s="1"/>
      <c r="HOZ65" s="1"/>
      <c r="HPA65" s="1"/>
      <c r="HPB65" s="1"/>
      <c r="HPC65" s="1"/>
      <c r="HPD65" s="1"/>
      <c r="HPE65" s="1"/>
      <c r="HPF65" s="1"/>
      <c r="HPG65" s="1"/>
      <c r="HPH65" s="1"/>
      <c r="HPI65" s="1"/>
      <c r="HPJ65" s="1"/>
      <c r="HPK65" s="1"/>
      <c r="HPL65" s="1"/>
      <c r="HPM65" s="1"/>
      <c r="HPN65" s="1"/>
      <c r="HPO65" s="1"/>
      <c r="HPP65" s="1"/>
      <c r="HPQ65" s="1"/>
      <c r="HPR65" s="1"/>
      <c r="HPS65" s="1"/>
      <c r="HPT65" s="1"/>
      <c r="HPU65" s="1"/>
      <c r="HPV65" s="1"/>
      <c r="HPW65" s="1"/>
      <c r="HPX65" s="1"/>
      <c r="HPY65" s="1"/>
      <c r="HPZ65" s="1"/>
      <c r="HQA65" s="1"/>
      <c r="HQB65" s="1"/>
      <c r="HQC65" s="1"/>
      <c r="HQD65" s="1"/>
      <c r="HQE65" s="1"/>
      <c r="HQF65" s="1"/>
      <c r="HQG65" s="1"/>
      <c r="HQH65" s="1"/>
      <c r="HQI65" s="1"/>
      <c r="HQJ65" s="1"/>
      <c r="HQK65" s="1"/>
      <c r="HQL65" s="1"/>
      <c r="HQM65" s="1"/>
      <c r="HQN65" s="1"/>
      <c r="HQO65" s="1"/>
      <c r="HQP65" s="1"/>
      <c r="HQQ65" s="1"/>
      <c r="HQR65" s="1"/>
      <c r="HQS65" s="1"/>
      <c r="HQT65" s="1"/>
      <c r="HQU65" s="1"/>
      <c r="HQV65" s="1"/>
      <c r="HQW65" s="1"/>
      <c r="HQX65" s="1"/>
      <c r="HQY65" s="1"/>
      <c r="HQZ65" s="1"/>
      <c r="HRA65" s="1"/>
      <c r="HRB65" s="1"/>
      <c r="HRC65" s="1"/>
      <c r="HRD65" s="1"/>
      <c r="HRE65" s="1"/>
      <c r="HRF65" s="1"/>
      <c r="HRG65" s="1"/>
      <c r="HRH65" s="1"/>
      <c r="HRI65" s="1"/>
      <c r="HRJ65" s="1"/>
      <c r="HRK65" s="1"/>
      <c r="HRL65" s="1"/>
      <c r="HRM65" s="1"/>
      <c r="HRN65" s="1"/>
      <c r="HRO65" s="1"/>
      <c r="HRP65" s="1"/>
      <c r="HRQ65" s="1"/>
      <c r="HRR65" s="1"/>
      <c r="HRS65" s="1"/>
      <c r="HRT65" s="1"/>
      <c r="HRU65" s="1"/>
      <c r="HRV65" s="1"/>
      <c r="HRW65" s="1"/>
      <c r="HRX65" s="1"/>
      <c r="HRY65" s="1"/>
      <c r="HRZ65" s="1"/>
      <c r="HSA65" s="1"/>
      <c r="HSB65" s="1"/>
      <c r="HSC65" s="1"/>
      <c r="HSD65" s="1"/>
      <c r="HSE65" s="1"/>
      <c r="HSF65" s="1"/>
      <c r="HSG65" s="1"/>
      <c r="HSH65" s="1"/>
      <c r="HSI65" s="1"/>
      <c r="HSJ65" s="1"/>
      <c r="HSK65" s="1"/>
      <c r="HSL65" s="1"/>
      <c r="HSM65" s="1"/>
      <c r="HSN65" s="1"/>
      <c r="HSO65" s="1"/>
      <c r="HSP65" s="1"/>
      <c r="HSQ65" s="1"/>
      <c r="HSR65" s="1"/>
      <c r="HSS65" s="1"/>
      <c r="HST65" s="1"/>
      <c r="HSU65" s="1"/>
      <c r="HSV65" s="1"/>
      <c r="HSW65" s="1"/>
      <c r="HSX65" s="1"/>
      <c r="HSY65" s="1"/>
      <c r="HSZ65" s="1"/>
      <c r="HTA65" s="1"/>
      <c r="HTB65" s="1"/>
      <c r="HTC65" s="1"/>
      <c r="HTD65" s="1"/>
      <c r="HTE65" s="1"/>
      <c r="HTF65" s="1"/>
      <c r="HTG65" s="1"/>
      <c r="HTH65" s="1"/>
      <c r="HTI65" s="1"/>
      <c r="HTJ65" s="1"/>
      <c r="HTK65" s="1"/>
      <c r="HTL65" s="1"/>
      <c r="HTM65" s="1"/>
      <c r="HTN65" s="1"/>
      <c r="HTO65" s="1"/>
      <c r="HTP65" s="1"/>
      <c r="HTQ65" s="1"/>
      <c r="HTR65" s="1"/>
      <c r="HTS65" s="1"/>
      <c r="HTT65" s="1"/>
      <c r="HTU65" s="1"/>
      <c r="HTV65" s="1"/>
      <c r="HTW65" s="1"/>
      <c r="HTX65" s="1"/>
      <c r="HTY65" s="1"/>
      <c r="HTZ65" s="1"/>
      <c r="HUA65" s="1"/>
      <c r="HUB65" s="1"/>
      <c r="HUC65" s="1"/>
      <c r="HUD65" s="1"/>
      <c r="HUE65" s="1"/>
      <c r="HUF65" s="1"/>
      <c r="HUG65" s="1"/>
      <c r="HUH65" s="1"/>
      <c r="HUI65" s="1"/>
      <c r="HUJ65" s="1"/>
      <c r="HUK65" s="1"/>
      <c r="HUL65" s="1"/>
      <c r="HUM65" s="1"/>
      <c r="HUN65" s="1"/>
      <c r="HUO65" s="1"/>
      <c r="HUP65" s="1"/>
      <c r="HUQ65" s="1"/>
      <c r="HUR65" s="1"/>
      <c r="HUS65" s="1"/>
      <c r="HUT65" s="1"/>
      <c r="HUU65" s="1"/>
      <c r="HUV65" s="1"/>
      <c r="HUW65" s="1"/>
      <c r="HUX65" s="1"/>
      <c r="HUY65" s="1"/>
      <c r="HUZ65" s="1"/>
      <c r="HVA65" s="1"/>
      <c r="HVB65" s="1"/>
      <c r="HVC65" s="1"/>
      <c r="HVD65" s="1"/>
      <c r="HVE65" s="1"/>
      <c r="HVF65" s="1"/>
      <c r="HVG65" s="1"/>
      <c r="HVH65" s="1"/>
      <c r="HVI65" s="1"/>
      <c r="HVJ65" s="1"/>
      <c r="HVK65" s="1"/>
      <c r="HVL65" s="1"/>
      <c r="HVM65" s="1"/>
      <c r="HVN65" s="1"/>
      <c r="HVO65" s="1"/>
      <c r="HVP65" s="1"/>
      <c r="HVQ65" s="1"/>
      <c r="HVR65" s="1"/>
      <c r="HVS65" s="1"/>
      <c r="HVT65" s="1"/>
      <c r="HVU65" s="1"/>
      <c r="HVV65" s="1"/>
      <c r="HVW65" s="1"/>
      <c r="HVX65" s="1"/>
      <c r="HVY65" s="1"/>
      <c r="HVZ65" s="1"/>
      <c r="HWA65" s="1"/>
      <c r="HWB65" s="1"/>
      <c r="HWC65" s="1"/>
      <c r="HWD65" s="1"/>
      <c r="HWE65" s="1"/>
      <c r="HWF65" s="1"/>
      <c r="HWG65" s="1"/>
      <c r="HWH65" s="1"/>
      <c r="HWI65" s="1"/>
      <c r="HWJ65" s="1"/>
      <c r="HWK65" s="1"/>
      <c r="HWL65" s="1"/>
      <c r="HWM65" s="1"/>
      <c r="HWN65" s="1"/>
      <c r="HWO65" s="1"/>
      <c r="HWP65" s="1"/>
      <c r="HWQ65" s="1"/>
      <c r="HWR65" s="1"/>
      <c r="HWS65" s="1"/>
      <c r="HWT65" s="1"/>
      <c r="HWU65" s="1"/>
      <c r="HWV65" s="1"/>
      <c r="HWW65" s="1"/>
      <c r="HWX65" s="1"/>
      <c r="HWY65" s="1"/>
      <c r="HWZ65" s="1"/>
      <c r="HXA65" s="1"/>
      <c r="HXB65" s="1"/>
      <c r="HXC65" s="1"/>
      <c r="HXD65" s="1"/>
      <c r="HXE65" s="1"/>
      <c r="HXF65" s="1"/>
      <c r="HXG65" s="1"/>
      <c r="HXH65" s="1"/>
      <c r="HXI65" s="1"/>
      <c r="HXJ65" s="1"/>
      <c r="HXK65" s="1"/>
      <c r="HXL65" s="1"/>
      <c r="HXM65" s="1"/>
      <c r="HXN65" s="1"/>
      <c r="HXO65" s="1"/>
      <c r="HXP65" s="1"/>
      <c r="HXQ65" s="1"/>
      <c r="HXR65" s="1"/>
      <c r="HXS65" s="1"/>
      <c r="HXT65" s="1"/>
      <c r="HXU65" s="1"/>
      <c r="HXV65" s="1"/>
      <c r="HXW65" s="1"/>
      <c r="HXX65" s="1"/>
      <c r="HXY65" s="1"/>
      <c r="HXZ65" s="1"/>
      <c r="HYA65" s="1"/>
      <c r="HYB65" s="1"/>
      <c r="HYC65" s="1"/>
      <c r="HYD65" s="1"/>
      <c r="HYE65" s="1"/>
      <c r="HYF65" s="1"/>
      <c r="HYG65" s="1"/>
      <c r="HYH65" s="1"/>
      <c r="HYI65" s="1"/>
      <c r="HYJ65" s="1"/>
      <c r="HYK65" s="1"/>
      <c r="HYL65" s="1"/>
      <c r="HYM65" s="1"/>
      <c r="HYN65" s="1"/>
      <c r="HYO65" s="1"/>
      <c r="HYP65" s="1"/>
      <c r="HYQ65" s="1"/>
      <c r="HYR65" s="1"/>
      <c r="HYS65" s="1"/>
      <c r="HYT65" s="1"/>
      <c r="HYU65" s="1"/>
      <c r="HYV65" s="1"/>
      <c r="HYW65" s="1"/>
      <c r="HYX65" s="1"/>
      <c r="HYY65" s="1"/>
      <c r="HYZ65" s="1"/>
      <c r="HZA65" s="1"/>
      <c r="HZB65" s="1"/>
      <c r="HZC65" s="1"/>
      <c r="HZD65" s="1"/>
      <c r="HZE65" s="1"/>
      <c r="HZF65" s="1"/>
      <c r="HZG65" s="1"/>
      <c r="HZH65" s="1"/>
      <c r="HZI65" s="1"/>
      <c r="HZJ65" s="1"/>
      <c r="HZK65" s="1"/>
      <c r="HZL65" s="1"/>
      <c r="HZM65" s="1"/>
      <c r="HZN65" s="1"/>
      <c r="HZO65" s="1"/>
      <c r="HZP65" s="1"/>
      <c r="HZQ65" s="1"/>
      <c r="HZR65" s="1"/>
      <c r="HZS65" s="1"/>
      <c r="HZT65" s="1"/>
      <c r="HZU65" s="1"/>
      <c r="HZV65" s="1"/>
      <c r="HZW65" s="1"/>
      <c r="HZX65" s="1"/>
      <c r="HZY65" s="1"/>
      <c r="HZZ65" s="1"/>
      <c r="IAA65" s="1"/>
      <c r="IAB65" s="1"/>
      <c r="IAC65" s="1"/>
      <c r="IAD65" s="1"/>
      <c r="IAE65" s="1"/>
      <c r="IAF65" s="1"/>
      <c r="IAG65" s="1"/>
      <c r="IAH65" s="1"/>
      <c r="IAI65" s="1"/>
      <c r="IAJ65" s="1"/>
      <c r="IAK65" s="1"/>
      <c r="IAL65" s="1"/>
      <c r="IAM65" s="1"/>
      <c r="IAN65" s="1"/>
      <c r="IAO65" s="1"/>
      <c r="IAP65" s="1"/>
      <c r="IAQ65" s="1"/>
      <c r="IAR65" s="1"/>
      <c r="IAS65" s="1"/>
      <c r="IAT65" s="1"/>
      <c r="IAU65" s="1"/>
      <c r="IAV65" s="1"/>
      <c r="IAW65" s="1"/>
      <c r="IAX65" s="1"/>
      <c r="IAY65" s="1"/>
      <c r="IAZ65" s="1"/>
      <c r="IBA65" s="1"/>
      <c r="IBB65" s="1"/>
      <c r="IBC65" s="1"/>
      <c r="IBD65" s="1"/>
      <c r="IBE65" s="1"/>
      <c r="IBF65" s="1"/>
      <c r="IBG65" s="1"/>
      <c r="IBH65" s="1"/>
      <c r="IBI65" s="1"/>
      <c r="IBJ65" s="1"/>
      <c r="IBK65" s="1"/>
      <c r="IBL65" s="1"/>
      <c r="IBM65" s="1"/>
      <c r="IBN65" s="1"/>
      <c r="IBO65" s="1"/>
      <c r="IBP65" s="1"/>
      <c r="IBQ65" s="1"/>
      <c r="IBR65" s="1"/>
      <c r="IBS65" s="1"/>
      <c r="IBT65" s="1"/>
      <c r="IBU65" s="1"/>
      <c r="IBV65" s="1"/>
      <c r="IBW65" s="1"/>
      <c r="IBX65" s="1"/>
      <c r="IBY65" s="1"/>
      <c r="IBZ65" s="1"/>
      <c r="ICA65" s="1"/>
      <c r="ICB65" s="1"/>
      <c r="ICC65" s="1"/>
      <c r="ICD65" s="1"/>
      <c r="ICE65" s="1"/>
      <c r="ICF65" s="1"/>
      <c r="ICG65" s="1"/>
      <c r="ICH65" s="1"/>
      <c r="ICI65" s="1"/>
      <c r="ICJ65" s="1"/>
      <c r="ICK65" s="1"/>
      <c r="ICL65" s="1"/>
      <c r="ICM65" s="1"/>
      <c r="ICN65" s="1"/>
      <c r="ICO65" s="1"/>
      <c r="ICP65" s="1"/>
      <c r="ICQ65" s="1"/>
      <c r="ICR65" s="1"/>
      <c r="ICS65" s="1"/>
      <c r="ICT65" s="1"/>
      <c r="ICU65" s="1"/>
      <c r="ICV65" s="1"/>
      <c r="ICW65" s="1"/>
      <c r="ICX65" s="1"/>
      <c r="ICY65" s="1"/>
      <c r="ICZ65" s="1"/>
      <c r="IDA65" s="1"/>
      <c r="IDB65" s="1"/>
      <c r="IDC65" s="1"/>
      <c r="IDD65" s="1"/>
      <c r="IDE65" s="1"/>
      <c r="IDF65" s="1"/>
      <c r="IDG65" s="1"/>
      <c r="IDH65" s="1"/>
      <c r="IDI65" s="1"/>
      <c r="IDJ65" s="1"/>
      <c r="IDK65" s="1"/>
      <c r="IDL65" s="1"/>
      <c r="IDM65" s="1"/>
      <c r="IDN65" s="1"/>
      <c r="IDO65" s="1"/>
      <c r="IDP65" s="1"/>
      <c r="IDQ65" s="1"/>
      <c r="IDR65" s="1"/>
      <c r="IDS65" s="1"/>
      <c r="IDT65" s="1"/>
      <c r="IDU65" s="1"/>
      <c r="IDV65" s="1"/>
      <c r="IDW65" s="1"/>
      <c r="IDX65" s="1"/>
      <c r="IDY65" s="1"/>
      <c r="IDZ65" s="1"/>
      <c r="IEA65" s="1"/>
      <c r="IEB65" s="1"/>
      <c r="IEC65" s="1"/>
      <c r="IED65" s="1"/>
      <c r="IEE65" s="1"/>
      <c r="IEF65" s="1"/>
      <c r="IEG65" s="1"/>
      <c r="IEH65" s="1"/>
      <c r="IEI65" s="1"/>
      <c r="IEJ65" s="1"/>
      <c r="IEK65" s="1"/>
      <c r="IEL65" s="1"/>
      <c r="IEM65" s="1"/>
      <c r="IEN65" s="1"/>
      <c r="IEO65" s="1"/>
      <c r="IEP65" s="1"/>
      <c r="IEQ65" s="1"/>
      <c r="IER65" s="1"/>
      <c r="IES65" s="1"/>
      <c r="IET65" s="1"/>
      <c r="IEU65" s="1"/>
      <c r="IEV65" s="1"/>
      <c r="IEW65" s="1"/>
      <c r="IEX65" s="1"/>
      <c r="IEY65" s="1"/>
      <c r="IEZ65" s="1"/>
      <c r="IFA65" s="1"/>
      <c r="IFB65" s="1"/>
      <c r="IFC65" s="1"/>
      <c r="IFD65" s="1"/>
      <c r="IFE65" s="1"/>
      <c r="IFF65" s="1"/>
      <c r="IFG65" s="1"/>
      <c r="IFH65" s="1"/>
      <c r="IFI65" s="1"/>
      <c r="IFJ65" s="1"/>
      <c r="IFK65" s="1"/>
      <c r="IFL65" s="1"/>
      <c r="IFM65" s="1"/>
      <c r="IFN65" s="1"/>
      <c r="IFO65" s="1"/>
      <c r="IFP65" s="1"/>
      <c r="IFQ65" s="1"/>
      <c r="IFR65" s="1"/>
      <c r="IFS65" s="1"/>
      <c r="IFT65" s="1"/>
      <c r="IFU65" s="1"/>
      <c r="IFV65" s="1"/>
      <c r="IFW65" s="1"/>
      <c r="IFX65" s="1"/>
      <c r="IFY65" s="1"/>
      <c r="IFZ65" s="1"/>
      <c r="IGA65" s="1"/>
      <c r="IGB65" s="1"/>
      <c r="IGC65" s="1"/>
      <c r="IGD65" s="1"/>
      <c r="IGE65" s="1"/>
      <c r="IGF65" s="1"/>
      <c r="IGG65" s="1"/>
      <c r="IGH65" s="1"/>
      <c r="IGI65" s="1"/>
      <c r="IGJ65" s="1"/>
      <c r="IGK65" s="1"/>
      <c r="IGL65" s="1"/>
      <c r="IGM65" s="1"/>
      <c r="IGN65" s="1"/>
      <c r="IGO65" s="1"/>
      <c r="IGP65" s="1"/>
      <c r="IGQ65" s="1"/>
      <c r="IGR65" s="1"/>
      <c r="IGS65" s="1"/>
      <c r="IGT65" s="1"/>
      <c r="IGU65" s="1"/>
      <c r="IGV65" s="1"/>
      <c r="IGW65" s="1"/>
      <c r="IGX65" s="1"/>
      <c r="IGY65" s="1"/>
      <c r="IGZ65" s="1"/>
      <c r="IHA65" s="1"/>
      <c r="IHB65" s="1"/>
      <c r="IHC65" s="1"/>
      <c r="IHD65" s="1"/>
      <c r="IHE65" s="1"/>
      <c r="IHF65" s="1"/>
      <c r="IHG65" s="1"/>
      <c r="IHH65" s="1"/>
      <c r="IHI65" s="1"/>
      <c r="IHJ65" s="1"/>
      <c r="IHK65" s="1"/>
      <c r="IHL65" s="1"/>
      <c r="IHM65" s="1"/>
      <c r="IHN65" s="1"/>
      <c r="IHO65" s="1"/>
      <c r="IHP65" s="1"/>
      <c r="IHQ65" s="1"/>
      <c r="IHR65" s="1"/>
      <c r="IHS65" s="1"/>
      <c r="IHT65" s="1"/>
      <c r="IHU65" s="1"/>
      <c r="IHV65" s="1"/>
      <c r="IHW65" s="1"/>
      <c r="IHX65" s="1"/>
      <c r="IHY65" s="1"/>
      <c r="IHZ65" s="1"/>
      <c r="IIA65" s="1"/>
      <c r="IIB65" s="1"/>
      <c r="IIC65" s="1"/>
      <c r="IID65" s="1"/>
      <c r="IIE65" s="1"/>
      <c r="IIF65" s="1"/>
      <c r="IIG65" s="1"/>
      <c r="IIH65" s="1"/>
      <c r="III65" s="1"/>
      <c r="IIJ65" s="1"/>
      <c r="IIK65" s="1"/>
      <c r="IIL65" s="1"/>
      <c r="IIM65" s="1"/>
      <c r="IIN65" s="1"/>
      <c r="IIO65" s="1"/>
      <c r="IIP65" s="1"/>
      <c r="IIQ65" s="1"/>
      <c r="IIR65" s="1"/>
      <c r="IIS65" s="1"/>
      <c r="IIT65" s="1"/>
      <c r="IIU65" s="1"/>
      <c r="IIV65" s="1"/>
      <c r="IIW65" s="1"/>
      <c r="IIX65" s="1"/>
      <c r="IIY65" s="1"/>
      <c r="IIZ65" s="1"/>
      <c r="IJA65" s="1"/>
      <c r="IJB65" s="1"/>
      <c r="IJC65" s="1"/>
      <c r="IJD65" s="1"/>
      <c r="IJE65" s="1"/>
      <c r="IJF65" s="1"/>
      <c r="IJG65" s="1"/>
      <c r="IJH65" s="1"/>
      <c r="IJI65" s="1"/>
      <c r="IJJ65" s="1"/>
      <c r="IJK65" s="1"/>
      <c r="IJL65" s="1"/>
      <c r="IJM65" s="1"/>
      <c r="IJN65" s="1"/>
      <c r="IJO65" s="1"/>
      <c r="IJP65" s="1"/>
      <c r="IJQ65" s="1"/>
      <c r="IJR65" s="1"/>
      <c r="IJS65" s="1"/>
      <c r="IJT65" s="1"/>
      <c r="IJU65" s="1"/>
      <c r="IJV65" s="1"/>
      <c r="IJW65" s="1"/>
      <c r="IJX65" s="1"/>
      <c r="IJY65" s="1"/>
      <c r="IJZ65" s="1"/>
      <c r="IKA65" s="1"/>
      <c r="IKB65" s="1"/>
      <c r="IKC65" s="1"/>
      <c r="IKD65" s="1"/>
      <c r="IKE65" s="1"/>
      <c r="IKF65" s="1"/>
      <c r="IKG65" s="1"/>
      <c r="IKH65" s="1"/>
      <c r="IKI65" s="1"/>
      <c r="IKJ65" s="1"/>
      <c r="IKK65" s="1"/>
      <c r="IKL65" s="1"/>
      <c r="IKM65" s="1"/>
      <c r="IKN65" s="1"/>
      <c r="IKO65" s="1"/>
      <c r="IKP65" s="1"/>
      <c r="IKQ65" s="1"/>
      <c r="IKR65" s="1"/>
      <c r="IKS65" s="1"/>
      <c r="IKT65" s="1"/>
      <c r="IKU65" s="1"/>
      <c r="IKV65" s="1"/>
      <c r="IKW65" s="1"/>
      <c r="IKX65" s="1"/>
      <c r="IKY65" s="1"/>
      <c r="IKZ65" s="1"/>
      <c r="ILA65" s="1"/>
      <c r="ILB65" s="1"/>
      <c r="ILC65" s="1"/>
      <c r="ILD65" s="1"/>
      <c r="ILE65" s="1"/>
      <c r="ILF65" s="1"/>
      <c r="ILG65" s="1"/>
      <c r="ILH65" s="1"/>
      <c r="ILI65" s="1"/>
      <c r="ILJ65" s="1"/>
      <c r="ILK65" s="1"/>
      <c r="ILL65" s="1"/>
      <c r="ILM65" s="1"/>
      <c r="ILN65" s="1"/>
      <c r="ILO65" s="1"/>
      <c r="ILP65" s="1"/>
      <c r="ILQ65" s="1"/>
      <c r="ILR65" s="1"/>
      <c r="ILS65" s="1"/>
      <c r="ILT65" s="1"/>
      <c r="ILU65" s="1"/>
      <c r="ILV65" s="1"/>
      <c r="ILW65" s="1"/>
      <c r="ILX65" s="1"/>
      <c r="ILY65" s="1"/>
      <c r="ILZ65" s="1"/>
      <c r="IMA65" s="1"/>
      <c r="IMB65" s="1"/>
      <c r="IMC65" s="1"/>
      <c r="IMD65" s="1"/>
      <c r="IME65" s="1"/>
      <c r="IMF65" s="1"/>
      <c r="IMG65" s="1"/>
      <c r="IMH65" s="1"/>
      <c r="IMI65" s="1"/>
      <c r="IMJ65" s="1"/>
      <c r="IMK65" s="1"/>
      <c r="IML65" s="1"/>
      <c r="IMM65" s="1"/>
      <c r="IMN65" s="1"/>
      <c r="IMO65" s="1"/>
      <c r="IMP65" s="1"/>
      <c r="IMQ65" s="1"/>
      <c r="IMR65" s="1"/>
      <c r="IMS65" s="1"/>
      <c r="IMT65" s="1"/>
      <c r="IMU65" s="1"/>
      <c r="IMV65" s="1"/>
      <c r="IMW65" s="1"/>
      <c r="IMX65" s="1"/>
      <c r="IMY65" s="1"/>
      <c r="IMZ65" s="1"/>
      <c r="INA65" s="1"/>
      <c r="INB65" s="1"/>
      <c r="INC65" s="1"/>
      <c r="IND65" s="1"/>
      <c r="INE65" s="1"/>
      <c r="INF65" s="1"/>
      <c r="ING65" s="1"/>
      <c r="INH65" s="1"/>
      <c r="INI65" s="1"/>
      <c r="INJ65" s="1"/>
      <c r="INK65" s="1"/>
      <c r="INL65" s="1"/>
      <c r="INM65" s="1"/>
      <c r="INN65" s="1"/>
      <c r="INO65" s="1"/>
      <c r="INP65" s="1"/>
      <c r="INQ65" s="1"/>
      <c r="INR65" s="1"/>
      <c r="INS65" s="1"/>
      <c r="INT65" s="1"/>
      <c r="INU65" s="1"/>
      <c r="INV65" s="1"/>
      <c r="INW65" s="1"/>
      <c r="INX65" s="1"/>
      <c r="INY65" s="1"/>
      <c r="INZ65" s="1"/>
      <c r="IOA65" s="1"/>
      <c r="IOB65" s="1"/>
      <c r="IOC65" s="1"/>
      <c r="IOD65" s="1"/>
      <c r="IOE65" s="1"/>
      <c r="IOF65" s="1"/>
      <c r="IOG65" s="1"/>
      <c r="IOH65" s="1"/>
      <c r="IOI65" s="1"/>
      <c r="IOJ65" s="1"/>
      <c r="IOK65" s="1"/>
      <c r="IOL65" s="1"/>
      <c r="IOM65" s="1"/>
      <c r="ION65" s="1"/>
      <c r="IOO65" s="1"/>
      <c r="IOP65" s="1"/>
      <c r="IOQ65" s="1"/>
      <c r="IOR65" s="1"/>
      <c r="IOS65" s="1"/>
      <c r="IOT65" s="1"/>
      <c r="IOU65" s="1"/>
      <c r="IOV65" s="1"/>
      <c r="IOW65" s="1"/>
      <c r="IOX65" s="1"/>
      <c r="IOY65" s="1"/>
      <c r="IOZ65" s="1"/>
      <c r="IPA65" s="1"/>
      <c r="IPB65" s="1"/>
      <c r="IPC65" s="1"/>
      <c r="IPD65" s="1"/>
      <c r="IPE65" s="1"/>
      <c r="IPF65" s="1"/>
      <c r="IPG65" s="1"/>
      <c r="IPH65" s="1"/>
      <c r="IPI65" s="1"/>
      <c r="IPJ65" s="1"/>
      <c r="IPK65" s="1"/>
      <c r="IPL65" s="1"/>
      <c r="IPM65" s="1"/>
      <c r="IPN65" s="1"/>
      <c r="IPO65" s="1"/>
      <c r="IPP65" s="1"/>
      <c r="IPQ65" s="1"/>
      <c r="IPR65" s="1"/>
      <c r="IPS65" s="1"/>
      <c r="IPT65" s="1"/>
      <c r="IPU65" s="1"/>
      <c r="IPV65" s="1"/>
      <c r="IPW65" s="1"/>
      <c r="IPX65" s="1"/>
      <c r="IPY65" s="1"/>
      <c r="IPZ65" s="1"/>
      <c r="IQA65" s="1"/>
      <c r="IQB65" s="1"/>
      <c r="IQC65" s="1"/>
      <c r="IQD65" s="1"/>
      <c r="IQE65" s="1"/>
      <c r="IQF65" s="1"/>
      <c r="IQG65" s="1"/>
      <c r="IQH65" s="1"/>
      <c r="IQI65" s="1"/>
      <c r="IQJ65" s="1"/>
      <c r="IQK65" s="1"/>
      <c r="IQL65" s="1"/>
      <c r="IQM65" s="1"/>
      <c r="IQN65" s="1"/>
      <c r="IQO65" s="1"/>
      <c r="IQP65" s="1"/>
      <c r="IQQ65" s="1"/>
      <c r="IQR65" s="1"/>
      <c r="IQS65" s="1"/>
      <c r="IQT65" s="1"/>
      <c r="IQU65" s="1"/>
      <c r="IQV65" s="1"/>
      <c r="IQW65" s="1"/>
      <c r="IQX65" s="1"/>
      <c r="IQY65" s="1"/>
      <c r="IQZ65" s="1"/>
      <c r="IRA65" s="1"/>
      <c r="IRB65" s="1"/>
      <c r="IRC65" s="1"/>
      <c r="IRD65" s="1"/>
      <c r="IRE65" s="1"/>
      <c r="IRF65" s="1"/>
      <c r="IRG65" s="1"/>
      <c r="IRH65" s="1"/>
      <c r="IRI65" s="1"/>
      <c r="IRJ65" s="1"/>
      <c r="IRK65" s="1"/>
      <c r="IRL65" s="1"/>
      <c r="IRM65" s="1"/>
      <c r="IRN65" s="1"/>
      <c r="IRO65" s="1"/>
      <c r="IRP65" s="1"/>
      <c r="IRQ65" s="1"/>
      <c r="IRR65" s="1"/>
      <c r="IRS65" s="1"/>
      <c r="IRT65" s="1"/>
      <c r="IRU65" s="1"/>
      <c r="IRV65" s="1"/>
      <c r="IRW65" s="1"/>
      <c r="IRX65" s="1"/>
      <c r="IRY65" s="1"/>
      <c r="IRZ65" s="1"/>
      <c r="ISA65" s="1"/>
      <c r="ISB65" s="1"/>
      <c r="ISC65" s="1"/>
      <c r="ISD65" s="1"/>
      <c r="ISE65" s="1"/>
      <c r="ISF65" s="1"/>
      <c r="ISG65" s="1"/>
      <c r="ISH65" s="1"/>
      <c r="ISI65" s="1"/>
      <c r="ISJ65" s="1"/>
      <c r="ISK65" s="1"/>
      <c r="ISL65" s="1"/>
      <c r="ISM65" s="1"/>
      <c r="ISN65" s="1"/>
      <c r="ISO65" s="1"/>
      <c r="ISP65" s="1"/>
      <c r="ISQ65" s="1"/>
      <c r="ISR65" s="1"/>
      <c r="ISS65" s="1"/>
      <c r="IST65" s="1"/>
      <c r="ISU65" s="1"/>
      <c r="ISV65" s="1"/>
      <c r="ISW65" s="1"/>
      <c r="ISX65" s="1"/>
      <c r="ISY65" s="1"/>
      <c r="ISZ65" s="1"/>
      <c r="ITA65" s="1"/>
      <c r="ITB65" s="1"/>
      <c r="ITC65" s="1"/>
      <c r="ITD65" s="1"/>
      <c r="ITE65" s="1"/>
      <c r="ITF65" s="1"/>
      <c r="ITG65" s="1"/>
      <c r="ITH65" s="1"/>
      <c r="ITI65" s="1"/>
      <c r="ITJ65" s="1"/>
      <c r="ITK65" s="1"/>
      <c r="ITL65" s="1"/>
      <c r="ITM65" s="1"/>
      <c r="ITN65" s="1"/>
      <c r="ITO65" s="1"/>
      <c r="ITP65" s="1"/>
      <c r="ITQ65" s="1"/>
      <c r="ITR65" s="1"/>
      <c r="ITS65" s="1"/>
      <c r="ITT65" s="1"/>
      <c r="ITU65" s="1"/>
      <c r="ITV65" s="1"/>
      <c r="ITW65" s="1"/>
      <c r="ITX65" s="1"/>
      <c r="ITY65" s="1"/>
      <c r="ITZ65" s="1"/>
      <c r="IUA65" s="1"/>
      <c r="IUB65" s="1"/>
      <c r="IUC65" s="1"/>
      <c r="IUD65" s="1"/>
      <c r="IUE65" s="1"/>
      <c r="IUF65" s="1"/>
      <c r="IUG65" s="1"/>
      <c r="IUH65" s="1"/>
      <c r="IUI65" s="1"/>
      <c r="IUJ65" s="1"/>
      <c r="IUK65" s="1"/>
      <c r="IUL65" s="1"/>
      <c r="IUM65" s="1"/>
      <c r="IUN65" s="1"/>
      <c r="IUO65" s="1"/>
      <c r="IUP65" s="1"/>
      <c r="IUQ65" s="1"/>
      <c r="IUR65" s="1"/>
      <c r="IUS65" s="1"/>
      <c r="IUT65" s="1"/>
      <c r="IUU65" s="1"/>
      <c r="IUV65" s="1"/>
      <c r="IUW65" s="1"/>
      <c r="IUX65" s="1"/>
      <c r="IUY65" s="1"/>
      <c r="IUZ65" s="1"/>
      <c r="IVA65" s="1"/>
      <c r="IVB65" s="1"/>
      <c r="IVC65" s="1"/>
      <c r="IVD65" s="1"/>
      <c r="IVE65" s="1"/>
      <c r="IVF65" s="1"/>
      <c r="IVG65" s="1"/>
      <c r="IVH65" s="1"/>
      <c r="IVI65" s="1"/>
      <c r="IVJ65" s="1"/>
      <c r="IVK65" s="1"/>
      <c r="IVL65" s="1"/>
      <c r="IVM65" s="1"/>
      <c r="IVN65" s="1"/>
      <c r="IVO65" s="1"/>
      <c r="IVP65" s="1"/>
      <c r="IVQ65" s="1"/>
      <c r="IVR65" s="1"/>
      <c r="IVS65" s="1"/>
      <c r="IVT65" s="1"/>
      <c r="IVU65" s="1"/>
      <c r="IVV65" s="1"/>
      <c r="IVW65" s="1"/>
      <c r="IVX65" s="1"/>
      <c r="IVY65" s="1"/>
      <c r="IVZ65" s="1"/>
      <c r="IWA65" s="1"/>
      <c r="IWB65" s="1"/>
      <c r="IWC65" s="1"/>
      <c r="IWD65" s="1"/>
      <c r="IWE65" s="1"/>
      <c r="IWF65" s="1"/>
      <c r="IWG65" s="1"/>
      <c r="IWH65" s="1"/>
      <c r="IWI65" s="1"/>
      <c r="IWJ65" s="1"/>
      <c r="IWK65" s="1"/>
      <c r="IWL65" s="1"/>
      <c r="IWM65" s="1"/>
      <c r="IWN65" s="1"/>
      <c r="IWO65" s="1"/>
      <c r="IWP65" s="1"/>
      <c r="IWQ65" s="1"/>
      <c r="IWR65" s="1"/>
      <c r="IWS65" s="1"/>
      <c r="IWT65" s="1"/>
      <c r="IWU65" s="1"/>
      <c r="IWV65" s="1"/>
      <c r="IWW65" s="1"/>
      <c r="IWX65" s="1"/>
      <c r="IWY65" s="1"/>
      <c r="IWZ65" s="1"/>
      <c r="IXA65" s="1"/>
      <c r="IXB65" s="1"/>
      <c r="IXC65" s="1"/>
      <c r="IXD65" s="1"/>
      <c r="IXE65" s="1"/>
      <c r="IXF65" s="1"/>
      <c r="IXG65" s="1"/>
      <c r="IXH65" s="1"/>
      <c r="IXI65" s="1"/>
      <c r="IXJ65" s="1"/>
      <c r="IXK65" s="1"/>
      <c r="IXL65" s="1"/>
      <c r="IXM65" s="1"/>
      <c r="IXN65" s="1"/>
      <c r="IXO65" s="1"/>
      <c r="IXP65" s="1"/>
      <c r="IXQ65" s="1"/>
      <c r="IXR65" s="1"/>
      <c r="IXS65" s="1"/>
      <c r="IXT65" s="1"/>
      <c r="IXU65" s="1"/>
      <c r="IXV65" s="1"/>
      <c r="IXW65" s="1"/>
      <c r="IXX65" s="1"/>
      <c r="IXY65" s="1"/>
      <c r="IXZ65" s="1"/>
      <c r="IYA65" s="1"/>
      <c r="IYB65" s="1"/>
      <c r="IYC65" s="1"/>
      <c r="IYD65" s="1"/>
      <c r="IYE65" s="1"/>
      <c r="IYF65" s="1"/>
      <c r="IYG65" s="1"/>
      <c r="IYH65" s="1"/>
      <c r="IYI65" s="1"/>
      <c r="IYJ65" s="1"/>
      <c r="IYK65" s="1"/>
      <c r="IYL65" s="1"/>
      <c r="IYM65" s="1"/>
      <c r="IYN65" s="1"/>
      <c r="IYO65" s="1"/>
      <c r="IYP65" s="1"/>
      <c r="IYQ65" s="1"/>
      <c r="IYR65" s="1"/>
      <c r="IYS65" s="1"/>
      <c r="IYT65" s="1"/>
      <c r="IYU65" s="1"/>
      <c r="IYV65" s="1"/>
      <c r="IYW65" s="1"/>
      <c r="IYX65" s="1"/>
      <c r="IYY65" s="1"/>
      <c r="IYZ65" s="1"/>
      <c r="IZA65" s="1"/>
      <c r="IZB65" s="1"/>
      <c r="IZC65" s="1"/>
      <c r="IZD65" s="1"/>
      <c r="IZE65" s="1"/>
      <c r="IZF65" s="1"/>
      <c r="IZG65" s="1"/>
      <c r="IZH65" s="1"/>
      <c r="IZI65" s="1"/>
      <c r="IZJ65" s="1"/>
      <c r="IZK65" s="1"/>
      <c r="IZL65" s="1"/>
      <c r="IZM65" s="1"/>
      <c r="IZN65" s="1"/>
      <c r="IZO65" s="1"/>
      <c r="IZP65" s="1"/>
      <c r="IZQ65" s="1"/>
      <c r="IZR65" s="1"/>
      <c r="IZS65" s="1"/>
      <c r="IZT65" s="1"/>
      <c r="IZU65" s="1"/>
      <c r="IZV65" s="1"/>
      <c r="IZW65" s="1"/>
      <c r="IZX65" s="1"/>
      <c r="IZY65" s="1"/>
      <c r="IZZ65" s="1"/>
      <c r="JAA65" s="1"/>
      <c r="JAB65" s="1"/>
      <c r="JAC65" s="1"/>
      <c r="JAD65" s="1"/>
      <c r="JAE65" s="1"/>
      <c r="JAF65" s="1"/>
      <c r="JAG65" s="1"/>
      <c r="JAH65" s="1"/>
      <c r="JAI65" s="1"/>
      <c r="JAJ65" s="1"/>
      <c r="JAK65" s="1"/>
      <c r="JAL65" s="1"/>
      <c r="JAM65" s="1"/>
      <c r="JAN65" s="1"/>
      <c r="JAO65" s="1"/>
      <c r="JAP65" s="1"/>
      <c r="JAQ65" s="1"/>
      <c r="JAR65" s="1"/>
      <c r="JAS65" s="1"/>
      <c r="JAT65" s="1"/>
      <c r="JAU65" s="1"/>
      <c r="JAV65" s="1"/>
      <c r="JAW65" s="1"/>
      <c r="JAX65" s="1"/>
      <c r="JAY65" s="1"/>
      <c r="JAZ65" s="1"/>
      <c r="JBA65" s="1"/>
      <c r="JBB65" s="1"/>
      <c r="JBC65" s="1"/>
      <c r="JBD65" s="1"/>
      <c r="JBE65" s="1"/>
      <c r="JBF65" s="1"/>
      <c r="JBG65" s="1"/>
      <c r="JBH65" s="1"/>
      <c r="JBI65" s="1"/>
      <c r="JBJ65" s="1"/>
      <c r="JBK65" s="1"/>
      <c r="JBL65" s="1"/>
      <c r="JBM65" s="1"/>
      <c r="JBN65" s="1"/>
      <c r="JBO65" s="1"/>
      <c r="JBP65" s="1"/>
      <c r="JBQ65" s="1"/>
      <c r="JBR65" s="1"/>
      <c r="JBS65" s="1"/>
      <c r="JBT65" s="1"/>
      <c r="JBU65" s="1"/>
      <c r="JBV65" s="1"/>
      <c r="JBW65" s="1"/>
      <c r="JBX65" s="1"/>
      <c r="JBY65" s="1"/>
      <c r="JBZ65" s="1"/>
      <c r="JCA65" s="1"/>
      <c r="JCB65" s="1"/>
      <c r="JCC65" s="1"/>
      <c r="JCD65" s="1"/>
      <c r="JCE65" s="1"/>
      <c r="JCF65" s="1"/>
      <c r="JCG65" s="1"/>
      <c r="JCH65" s="1"/>
      <c r="JCI65" s="1"/>
      <c r="JCJ65" s="1"/>
      <c r="JCK65" s="1"/>
      <c r="JCL65" s="1"/>
      <c r="JCM65" s="1"/>
      <c r="JCN65" s="1"/>
      <c r="JCO65" s="1"/>
      <c r="JCP65" s="1"/>
      <c r="JCQ65" s="1"/>
      <c r="JCR65" s="1"/>
      <c r="JCS65" s="1"/>
      <c r="JCT65" s="1"/>
      <c r="JCU65" s="1"/>
      <c r="JCV65" s="1"/>
      <c r="JCW65" s="1"/>
      <c r="JCX65" s="1"/>
      <c r="JCY65" s="1"/>
      <c r="JCZ65" s="1"/>
      <c r="JDA65" s="1"/>
      <c r="JDB65" s="1"/>
      <c r="JDC65" s="1"/>
      <c r="JDD65" s="1"/>
      <c r="JDE65" s="1"/>
      <c r="JDF65" s="1"/>
      <c r="JDG65" s="1"/>
      <c r="JDH65" s="1"/>
      <c r="JDI65" s="1"/>
      <c r="JDJ65" s="1"/>
      <c r="JDK65" s="1"/>
      <c r="JDL65" s="1"/>
      <c r="JDM65" s="1"/>
      <c r="JDN65" s="1"/>
      <c r="JDO65" s="1"/>
      <c r="JDP65" s="1"/>
      <c r="JDQ65" s="1"/>
      <c r="JDR65" s="1"/>
      <c r="JDS65" s="1"/>
      <c r="JDT65" s="1"/>
      <c r="JDU65" s="1"/>
      <c r="JDV65" s="1"/>
      <c r="JDW65" s="1"/>
      <c r="JDX65" s="1"/>
      <c r="JDY65" s="1"/>
      <c r="JDZ65" s="1"/>
      <c r="JEA65" s="1"/>
      <c r="JEB65" s="1"/>
      <c r="JEC65" s="1"/>
      <c r="JED65" s="1"/>
      <c r="JEE65" s="1"/>
      <c r="JEF65" s="1"/>
      <c r="JEG65" s="1"/>
      <c r="JEH65" s="1"/>
      <c r="JEI65" s="1"/>
      <c r="JEJ65" s="1"/>
      <c r="JEK65" s="1"/>
      <c r="JEL65" s="1"/>
      <c r="JEM65" s="1"/>
      <c r="JEN65" s="1"/>
      <c r="JEO65" s="1"/>
      <c r="JEP65" s="1"/>
      <c r="JEQ65" s="1"/>
      <c r="JER65" s="1"/>
      <c r="JES65" s="1"/>
      <c r="JET65" s="1"/>
      <c r="JEU65" s="1"/>
      <c r="JEV65" s="1"/>
      <c r="JEW65" s="1"/>
      <c r="JEX65" s="1"/>
      <c r="JEY65" s="1"/>
      <c r="JEZ65" s="1"/>
      <c r="JFA65" s="1"/>
      <c r="JFB65" s="1"/>
      <c r="JFC65" s="1"/>
      <c r="JFD65" s="1"/>
      <c r="JFE65" s="1"/>
      <c r="JFF65" s="1"/>
      <c r="JFG65" s="1"/>
      <c r="JFH65" s="1"/>
      <c r="JFI65" s="1"/>
      <c r="JFJ65" s="1"/>
      <c r="JFK65" s="1"/>
      <c r="JFL65" s="1"/>
      <c r="JFM65" s="1"/>
      <c r="JFN65" s="1"/>
      <c r="JFO65" s="1"/>
      <c r="JFP65" s="1"/>
      <c r="JFQ65" s="1"/>
      <c r="JFR65" s="1"/>
      <c r="JFS65" s="1"/>
      <c r="JFT65" s="1"/>
      <c r="JFU65" s="1"/>
      <c r="JFV65" s="1"/>
      <c r="JFW65" s="1"/>
      <c r="JFX65" s="1"/>
      <c r="JFY65" s="1"/>
      <c r="JFZ65" s="1"/>
      <c r="JGA65" s="1"/>
      <c r="JGB65" s="1"/>
      <c r="JGC65" s="1"/>
      <c r="JGD65" s="1"/>
      <c r="JGE65" s="1"/>
      <c r="JGF65" s="1"/>
      <c r="JGG65" s="1"/>
      <c r="JGH65" s="1"/>
      <c r="JGI65" s="1"/>
      <c r="JGJ65" s="1"/>
      <c r="JGK65" s="1"/>
      <c r="JGL65" s="1"/>
      <c r="JGM65" s="1"/>
      <c r="JGN65" s="1"/>
      <c r="JGO65" s="1"/>
      <c r="JGP65" s="1"/>
      <c r="JGQ65" s="1"/>
      <c r="JGR65" s="1"/>
      <c r="JGS65" s="1"/>
      <c r="JGT65" s="1"/>
      <c r="JGU65" s="1"/>
      <c r="JGV65" s="1"/>
      <c r="JGW65" s="1"/>
      <c r="JGX65" s="1"/>
      <c r="JGY65" s="1"/>
      <c r="JGZ65" s="1"/>
      <c r="JHA65" s="1"/>
      <c r="JHB65" s="1"/>
      <c r="JHC65" s="1"/>
      <c r="JHD65" s="1"/>
      <c r="JHE65" s="1"/>
      <c r="JHF65" s="1"/>
      <c r="JHG65" s="1"/>
      <c r="JHH65" s="1"/>
      <c r="JHI65" s="1"/>
      <c r="JHJ65" s="1"/>
      <c r="JHK65" s="1"/>
      <c r="JHL65" s="1"/>
      <c r="JHM65" s="1"/>
      <c r="JHN65" s="1"/>
      <c r="JHO65" s="1"/>
      <c r="JHP65" s="1"/>
      <c r="JHQ65" s="1"/>
      <c r="JHR65" s="1"/>
      <c r="JHS65" s="1"/>
      <c r="JHT65" s="1"/>
      <c r="JHU65" s="1"/>
      <c r="JHV65" s="1"/>
      <c r="JHW65" s="1"/>
      <c r="JHX65" s="1"/>
      <c r="JHY65" s="1"/>
      <c r="JHZ65" s="1"/>
      <c r="JIA65" s="1"/>
      <c r="JIB65" s="1"/>
      <c r="JIC65" s="1"/>
      <c r="JID65" s="1"/>
      <c r="JIE65" s="1"/>
      <c r="JIF65" s="1"/>
      <c r="JIG65" s="1"/>
      <c r="JIH65" s="1"/>
      <c r="JII65" s="1"/>
      <c r="JIJ65" s="1"/>
      <c r="JIK65" s="1"/>
      <c r="JIL65" s="1"/>
      <c r="JIM65" s="1"/>
      <c r="JIN65" s="1"/>
      <c r="JIO65" s="1"/>
      <c r="JIP65" s="1"/>
      <c r="JIQ65" s="1"/>
      <c r="JIR65" s="1"/>
      <c r="JIS65" s="1"/>
      <c r="JIT65" s="1"/>
      <c r="JIU65" s="1"/>
      <c r="JIV65" s="1"/>
      <c r="JIW65" s="1"/>
      <c r="JIX65" s="1"/>
      <c r="JIY65" s="1"/>
      <c r="JIZ65" s="1"/>
      <c r="JJA65" s="1"/>
      <c r="JJB65" s="1"/>
      <c r="JJC65" s="1"/>
      <c r="JJD65" s="1"/>
      <c r="JJE65" s="1"/>
      <c r="JJF65" s="1"/>
      <c r="JJG65" s="1"/>
      <c r="JJH65" s="1"/>
      <c r="JJI65" s="1"/>
      <c r="JJJ65" s="1"/>
      <c r="JJK65" s="1"/>
      <c r="JJL65" s="1"/>
      <c r="JJM65" s="1"/>
      <c r="JJN65" s="1"/>
      <c r="JJO65" s="1"/>
      <c r="JJP65" s="1"/>
      <c r="JJQ65" s="1"/>
      <c r="JJR65" s="1"/>
      <c r="JJS65" s="1"/>
      <c r="JJT65" s="1"/>
      <c r="JJU65" s="1"/>
      <c r="JJV65" s="1"/>
      <c r="JJW65" s="1"/>
      <c r="JJX65" s="1"/>
      <c r="JJY65" s="1"/>
      <c r="JJZ65" s="1"/>
      <c r="JKA65" s="1"/>
      <c r="JKB65" s="1"/>
      <c r="JKC65" s="1"/>
      <c r="JKD65" s="1"/>
      <c r="JKE65" s="1"/>
      <c r="JKF65" s="1"/>
      <c r="JKG65" s="1"/>
      <c r="JKH65" s="1"/>
      <c r="JKI65" s="1"/>
      <c r="JKJ65" s="1"/>
      <c r="JKK65" s="1"/>
      <c r="JKL65" s="1"/>
      <c r="JKM65" s="1"/>
      <c r="JKN65" s="1"/>
      <c r="JKO65" s="1"/>
      <c r="JKP65" s="1"/>
      <c r="JKQ65" s="1"/>
      <c r="JKR65" s="1"/>
      <c r="JKS65" s="1"/>
      <c r="JKT65" s="1"/>
      <c r="JKU65" s="1"/>
      <c r="JKV65" s="1"/>
      <c r="JKW65" s="1"/>
      <c r="JKX65" s="1"/>
      <c r="JKY65" s="1"/>
      <c r="JKZ65" s="1"/>
      <c r="JLA65" s="1"/>
      <c r="JLB65" s="1"/>
      <c r="JLC65" s="1"/>
      <c r="JLD65" s="1"/>
      <c r="JLE65" s="1"/>
      <c r="JLF65" s="1"/>
      <c r="JLG65" s="1"/>
      <c r="JLH65" s="1"/>
      <c r="JLI65" s="1"/>
      <c r="JLJ65" s="1"/>
      <c r="JLK65" s="1"/>
      <c r="JLL65" s="1"/>
      <c r="JLM65" s="1"/>
      <c r="JLN65" s="1"/>
      <c r="JLO65" s="1"/>
      <c r="JLP65" s="1"/>
      <c r="JLQ65" s="1"/>
      <c r="JLR65" s="1"/>
      <c r="JLS65" s="1"/>
      <c r="JLT65" s="1"/>
      <c r="JLU65" s="1"/>
      <c r="JLV65" s="1"/>
      <c r="JLW65" s="1"/>
      <c r="JLX65" s="1"/>
      <c r="JLY65" s="1"/>
      <c r="JLZ65" s="1"/>
      <c r="JMA65" s="1"/>
      <c r="JMB65" s="1"/>
      <c r="JMC65" s="1"/>
      <c r="JMD65" s="1"/>
      <c r="JME65" s="1"/>
      <c r="JMF65" s="1"/>
      <c r="JMG65" s="1"/>
      <c r="JMH65" s="1"/>
      <c r="JMI65" s="1"/>
      <c r="JMJ65" s="1"/>
      <c r="JMK65" s="1"/>
      <c r="JML65" s="1"/>
      <c r="JMM65" s="1"/>
      <c r="JMN65" s="1"/>
      <c r="JMO65" s="1"/>
      <c r="JMP65" s="1"/>
      <c r="JMQ65" s="1"/>
      <c r="JMR65" s="1"/>
      <c r="JMS65" s="1"/>
      <c r="JMT65" s="1"/>
      <c r="JMU65" s="1"/>
      <c r="JMV65" s="1"/>
      <c r="JMW65" s="1"/>
      <c r="JMX65" s="1"/>
      <c r="JMY65" s="1"/>
      <c r="JMZ65" s="1"/>
      <c r="JNA65" s="1"/>
      <c r="JNB65" s="1"/>
      <c r="JNC65" s="1"/>
      <c r="JND65" s="1"/>
      <c r="JNE65" s="1"/>
      <c r="JNF65" s="1"/>
      <c r="JNG65" s="1"/>
      <c r="JNH65" s="1"/>
      <c r="JNI65" s="1"/>
      <c r="JNJ65" s="1"/>
      <c r="JNK65" s="1"/>
      <c r="JNL65" s="1"/>
      <c r="JNM65" s="1"/>
      <c r="JNN65" s="1"/>
      <c r="JNO65" s="1"/>
      <c r="JNP65" s="1"/>
      <c r="JNQ65" s="1"/>
      <c r="JNR65" s="1"/>
      <c r="JNS65" s="1"/>
      <c r="JNT65" s="1"/>
      <c r="JNU65" s="1"/>
      <c r="JNV65" s="1"/>
      <c r="JNW65" s="1"/>
      <c r="JNX65" s="1"/>
      <c r="JNY65" s="1"/>
      <c r="JNZ65" s="1"/>
      <c r="JOA65" s="1"/>
      <c r="JOB65" s="1"/>
      <c r="JOC65" s="1"/>
      <c r="JOD65" s="1"/>
      <c r="JOE65" s="1"/>
      <c r="JOF65" s="1"/>
      <c r="JOG65" s="1"/>
      <c r="JOH65" s="1"/>
      <c r="JOI65" s="1"/>
      <c r="JOJ65" s="1"/>
      <c r="JOK65" s="1"/>
      <c r="JOL65" s="1"/>
      <c r="JOM65" s="1"/>
      <c r="JON65" s="1"/>
      <c r="JOO65" s="1"/>
      <c r="JOP65" s="1"/>
      <c r="JOQ65" s="1"/>
      <c r="JOR65" s="1"/>
      <c r="JOS65" s="1"/>
      <c r="JOT65" s="1"/>
      <c r="JOU65" s="1"/>
      <c r="JOV65" s="1"/>
      <c r="JOW65" s="1"/>
      <c r="JOX65" s="1"/>
      <c r="JOY65" s="1"/>
      <c r="JOZ65" s="1"/>
      <c r="JPA65" s="1"/>
      <c r="JPB65" s="1"/>
      <c r="JPC65" s="1"/>
      <c r="JPD65" s="1"/>
      <c r="JPE65" s="1"/>
      <c r="JPF65" s="1"/>
      <c r="JPG65" s="1"/>
      <c r="JPH65" s="1"/>
      <c r="JPI65" s="1"/>
      <c r="JPJ65" s="1"/>
      <c r="JPK65" s="1"/>
      <c r="JPL65" s="1"/>
      <c r="JPM65" s="1"/>
      <c r="JPN65" s="1"/>
      <c r="JPO65" s="1"/>
      <c r="JPP65" s="1"/>
      <c r="JPQ65" s="1"/>
      <c r="JPR65" s="1"/>
      <c r="JPS65" s="1"/>
      <c r="JPT65" s="1"/>
      <c r="JPU65" s="1"/>
      <c r="JPV65" s="1"/>
      <c r="JPW65" s="1"/>
      <c r="JPX65" s="1"/>
      <c r="JPY65" s="1"/>
      <c r="JPZ65" s="1"/>
      <c r="JQA65" s="1"/>
      <c r="JQB65" s="1"/>
      <c r="JQC65" s="1"/>
      <c r="JQD65" s="1"/>
      <c r="JQE65" s="1"/>
      <c r="JQF65" s="1"/>
      <c r="JQG65" s="1"/>
      <c r="JQH65" s="1"/>
      <c r="JQI65" s="1"/>
      <c r="JQJ65" s="1"/>
      <c r="JQK65" s="1"/>
      <c r="JQL65" s="1"/>
      <c r="JQM65" s="1"/>
      <c r="JQN65" s="1"/>
      <c r="JQO65" s="1"/>
      <c r="JQP65" s="1"/>
      <c r="JQQ65" s="1"/>
      <c r="JQR65" s="1"/>
      <c r="JQS65" s="1"/>
      <c r="JQT65" s="1"/>
      <c r="JQU65" s="1"/>
      <c r="JQV65" s="1"/>
      <c r="JQW65" s="1"/>
      <c r="JQX65" s="1"/>
      <c r="JQY65" s="1"/>
      <c r="JQZ65" s="1"/>
      <c r="JRA65" s="1"/>
      <c r="JRB65" s="1"/>
      <c r="JRC65" s="1"/>
      <c r="JRD65" s="1"/>
      <c r="JRE65" s="1"/>
      <c r="JRF65" s="1"/>
      <c r="JRG65" s="1"/>
      <c r="JRH65" s="1"/>
      <c r="JRI65" s="1"/>
      <c r="JRJ65" s="1"/>
      <c r="JRK65" s="1"/>
      <c r="JRL65" s="1"/>
      <c r="JRM65" s="1"/>
      <c r="JRN65" s="1"/>
      <c r="JRO65" s="1"/>
      <c r="JRP65" s="1"/>
      <c r="JRQ65" s="1"/>
      <c r="JRR65" s="1"/>
      <c r="JRS65" s="1"/>
      <c r="JRT65" s="1"/>
      <c r="JRU65" s="1"/>
      <c r="JRV65" s="1"/>
      <c r="JRW65" s="1"/>
      <c r="JRX65" s="1"/>
      <c r="JRY65" s="1"/>
      <c r="JRZ65" s="1"/>
      <c r="JSA65" s="1"/>
      <c r="JSB65" s="1"/>
      <c r="JSC65" s="1"/>
      <c r="JSD65" s="1"/>
      <c r="JSE65" s="1"/>
      <c r="JSF65" s="1"/>
      <c r="JSG65" s="1"/>
      <c r="JSH65" s="1"/>
      <c r="JSI65" s="1"/>
      <c r="JSJ65" s="1"/>
      <c r="JSK65" s="1"/>
      <c r="JSL65" s="1"/>
      <c r="JSM65" s="1"/>
      <c r="JSN65" s="1"/>
      <c r="JSO65" s="1"/>
      <c r="JSP65" s="1"/>
      <c r="JSQ65" s="1"/>
      <c r="JSR65" s="1"/>
      <c r="JSS65" s="1"/>
      <c r="JST65" s="1"/>
      <c r="JSU65" s="1"/>
      <c r="JSV65" s="1"/>
      <c r="JSW65" s="1"/>
      <c r="JSX65" s="1"/>
      <c r="JSY65" s="1"/>
      <c r="JSZ65" s="1"/>
      <c r="JTA65" s="1"/>
      <c r="JTB65" s="1"/>
      <c r="JTC65" s="1"/>
      <c r="JTD65" s="1"/>
      <c r="JTE65" s="1"/>
      <c r="JTF65" s="1"/>
      <c r="JTG65" s="1"/>
      <c r="JTH65" s="1"/>
      <c r="JTI65" s="1"/>
      <c r="JTJ65" s="1"/>
      <c r="JTK65" s="1"/>
      <c r="JTL65" s="1"/>
      <c r="JTM65" s="1"/>
      <c r="JTN65" s="1"/>
      <c r="JTO65" s="1"/>
      <c r="JTP65" s="1"/>
      <c r="JTQ65" s="1"/>
      <c r="JTR65" s="1"/>
      <c r="JTS65" s="1"/>
      <c r="JTT65" s="1"/>
      <c r="JTU65" s="1"/>
      <c r="JTV65" s="1"/>
      <c r="JTW65" s="1"/>
      <c r="JTX65" s="1"/>
      <c r="JTY65" s="1"/>
      <c r="JTZ65" s="1"/>
      <c r="JUA65" s="1"/>
      <c r="JUB65" s="1"/>
      <c r="JUC65" s="1"/>
      <c r="JUD65" s="1"/>
      <c r="JUE65" s="1"/>
      <c r="JUF65" s="1"/>
      <c r="JUG65" s="1"/>
      <c r="JUH65" s="1"/>
      <c r="JUI65" s="1"/>
      <c r="JUJ65" s="1"/>
      <c r="JUK65" s="1"/>
      <c r="JUL65" s="1"/>
      <c r="JUM65" s="1"/>
      <c r="JUN65" s="1"/>
      <c r="JUO65" s="1"/>
      <c r="JUP65" s="1"/>
      <c r="JUQ65" s="1"/>
      <c r="JUR65" s="1"/>
      <c r="JUS65" s="1"/>
      <c r="JUT65" s="1"/>
      <c r="JUU65" s="1"/>
      <c r="JUV65" s="1"/>
      <c r="JUW65" s="1"/>
      <c r="JUX65" s="1"/>
      <c r="JUY65" s="1"/>
      <c r="JUZ65" s="1"/>
      <c r="JVA65" s="1"/>
      <c r="JVB65" s="1"/>
      <c r="JVC65" s="1"/>
      <c r="JVD65" s="1"/>
      <c r="JVE65" s="1"/>
      <c r="JVF65" s="1"/>
      <c r="JVG65" s="1"/>
      <c r="JVH65" s="1"/>
      <c r="JVI65" s="1"/>
      <c r="JVJ65" s="1"/>
      <c r="JVK65" s="1"/>
      <c r="JVL65" s="1"/>
      <c r="JVM65" s="1"/>
      <c r="JVN65" s="1"/>
      <c r="JVO65" s="1"/>
      <c r="JVP65" s="1"/>
      <c r="JVQ65" s="1"/>
      <c r="JVR65" s="1"/>
      <c r="JVS65" s="1"/>
      <c r="JVT65" s="1"/>
      <c r="JVU65" s="1"/>
      <c r="JVV65" s="1"/>
      <c r="JVW65" s="1"/>
      <c r="JVX65" s="1"/>
      <c r="JVY65" s="1"/>
      <c r="JVZ65" s="1"/>
      <c r="JWA65" s="1"/>
      <c r="JWB65" s="1"/>
      <c r="JWC65" s="1"/>
      <c r="JWD65" s="1"/>
      <c r="JWE65" s="1"/>
      <c r="JWF65" s="1"/>
      <c r="JWG65" s="1"/>
      <c r="JWH65" s="1"/>
      <c r="JWI65" s="1"/>
      <c r="JWJ65" s="1"/>
      <c r="JWK65" s="1"/>
      <c r="JWL65" s="1"/>
      <c r="JWM65" s="1"/>
      <c r="JWN65" s="1"/>
      <c r="JWO65" s="1"/>
      <c r="JWP65" s="1"/>
      <c r="JWQ65" s="1"/>
      <c r="JWR65" s="1"/>
      <c r="JWS65" s="1"/>
      <c r="JWT65" s="1"/>
      <c r="JWU65" s="1"/>
      <c r="JWV65" s="1"/>
      <c r="JWW65" s="1"/>
      <c r="JWX65" s="1"/>
      <c r="JWY65" s="1"/>
      <c r="JWZ65" s="1"/>
      <c r="JXA65" s="1"/>
      <c r="JXB65" s="1"/>
      <c r="JXC65" s="1"/>
      <c r="JXD65" s="1"/>
      <c r="JXE65" s="1"/>
      <c r="JXF65" s="1"/>
      <c r="JXG65" s="1"/>
      <c r="JXH65" s="1"/>
      <c r="JXI65" s="1"/>
      <c r="JXJ65" s="1"/>
      <c r="JXK65" s="1"/>
      <c r="JXL65" s="1"/>
      <c r="JXM65" s="1"/>
      <c r="JXN65" s="1"/>
      <c r="JXO65" s="1"/>
      <c r="JXP65" s="1"/>
      <c r="JXQ65" s="1"/>
      <c r="JXR65" s="1"/>
      <c r="JXS65" s="1"/>
      <c r="JXT65" s="1"/>
      <c r="JXU65" s="1"/>
      <c r="JXV65" s="1"/>
      <c r="JXW65" s="1"/>
      <c r="JXX65" s="1"/>
      <c r="JXY65" s="1"/>
      <c r="JXZ65" s="1"/>
      <c r="JYA65" s="1"/>
      <c r="JYB65" s="1"/>
      <c r="JYC65" s="1"/>
      <c r="JYD65" s="1"/>
      <c r="JYE65" s="1"/>
      <c r="JYF65" s="1"/>
      <c r="JYG65" s="1"/>
      <c r="JYH65" s="1"/>
      <c r="JYI65" s="1"/>
      <c r="JYJ65" s="1"/>
      <c r="JYK65" s="1"/>
      <c r="JYL65" s="1"/>
      <c r="JYM65" s="1"/>
      <c r="JYN65" s="1"/>
      <c r="JYO65" s="1"/>
      <c r="JYP65" s="1"/>
      <c r="JYQ65" s="1"/>
      <c r="JYR65" s="1"/>
      <c r="JYS65" s="1"/>
      <c r="JYT65" s="1"/>
      <c r="JYU65" s="1"/>
      <c r="JYV65" s="1"/>
      <c r="JYW65" s="1"/>
      <c r="JYX65" s="1"/>
      <c r="JYY65" s="1"/>
      <c r="JYZ65" s="1"/>
      <c r="JZA65" s="1"/>
      <c r="JZB65" s="1"/>
      <c r="JZC65" s="1"/>
      <c r="JZD65" s="1"/>
      <c r="JZE65" s="1"/>
      <c r="JZF65" s="1"/>
      <c r="JZG65" s="1"/>
      <c r="JZH65" s="1"/>
      <c r="JZI65" s="1"/>
      <c r="JZJ65" s="1"/>
      <c r="JZK65" s="1"/>
      <c r="JZL65" s="1"/>
      <c r="JZM65" s="1"/>
      <c r="JZN65" s="1"/>
      <c r="JZO65" s="1"/>
      <c r="JZP65" s="1"/>
      <c r="JZQ65" s="1"/>
      <c r="JZR65" s="1"/>
      <c r="JZS65" s="1"/>
      <c r="JZT65" s="1"/>
      <c r="JZU65" s="1"/>
      <c r="JZV65" s="1"/>
      <c r="JZW65" s="1"/>
      <c r="JZX65" s="1"/>
      <c r="JZY65" s="1"/>
      <c r="JZZ65" s="1"/>
      <c r="KAA65" s="1"/>
      <c r="KAB65" s="1"/>
      <c r="KAC65" s="1"/>
      <c r="KAD65" s="1"/>
      <c r="KAE65" s="1"/>
      <c r="KAF65" s="1"/>
      <c r="KAG65" s="1"/>
      <c r="KAH65" s="1"/>
      <c r="KAI65" s="1"/>
      <c r="KAJ65" s="1"/>
      <c r="KAK65" s="1"/>
      <c r="KAL65" s="1"/>
      <c r="KAM65" s="1"/>
      <c r="KAN65" s="1"/>
      <c r="KAO65" s="1"/>
      <c r="KAP65" s="1"/>
      <c r="KAQ65" s="1"/>
      <c r="KAR65" s="1"/>
      <c r="KAS65" s="1"/>
      <c r="KAT65" s="1"/>
      <c r="KAU65" s="1"/>
      <c r="KAV65" s="1"/>
      <c r="KAW65" s="1"/>
      <c r="KAX65" s="1"/>
      <c r="KAY65" s="1"/>
      <c r="KAZ65" s="1"/>
      <c r="KBA65" s="1"/>
      <c r="KBB65" s="1"/>
      <c r="KBC65" s="1"/>
      <c r="KBD65" s="1"/>
      <c r="KBE65" s="1"/>
      <c r="KBF65" s="1"/>
      <c r="KBG65" s="1"/>
      <c r="KBH65" s="1"/>
      <c r="KBI65" s="1"/>
      <c r="KBJ65" s="1"/>
      <c r="KBK65" s="1"/>
      <c r="KBL65" s="1"/>
      <c r="KBM65" s="1"/>
      <c r="KBN65" s="1"/>
      <c r="KBO65" s="1"/>
      <c r="KBP65" s="1"/>
      <c r="KBQ65" s="1"/>
      <c r="KBR65" s="1"/>
      <c r="KBS65" s="1"/>
      <c r="KBT65" s="1"/>
      <c r="KBU65" s="1"/>
      <c r="KBV65" s="1"/>
      <c r="KBW65" s="1"/>
      <c r="KBX65" s="1"/>
      <c r="KBY65" s="1"/>
      <c r="KBZ65" s="1"/>
      <c r="KCA65" s="1"/>
      <c r="KCB65" s="1"/>
      <c r="KCC65" s="1"/>
      <c r="KCD65" s="1"/>
      <c r="KCE65" s="1"/>
      <c r="KCF65" s="1"/>
      <c r="KCG65" s="1"/>
      <c r="KCH65" s="1"/>
      <c r="KCI65" s="1"/>
      <c r="KCJ65" s="1"/>
      <c r="KCK65" s="1"/>
      <c r="KCL65" s="1"/>
      <c r="KCM65" s="1"/>
      <c r="KCN65" s="1"/>
      <c r="KCO65" s="1"/>
      <c r="KCP65" s="1"/>
      <c r="KCQ65" s="1"/>
      <c r="KCR65" s="1"/>
      <c r="KCS65" s="1"/>
      <c r="KCT65" s="1"/>
      <c r="KCU65" s="1"/>
      <c r="KCV65" s="1"/>
      <c r="KCW65" s="1"/>
      <c r="KCX65" s="1"/>
      <c r="KCY65" s="1"/>
      <c r="KCZ65" s="1"/>
      <c r="KDA65" s="1"/>
      <c r="KDB65" s="1"/>
      <c r="KDC65" s="1"/>
      <c r="KDD65" s="1"/>
      <c r="KDE65" s="1"/>
      <c r="KDF65" s="1"/>
      <c r="KDG65" s="1"/>
      <c r="KDH65" s="1"/>
      <c r="KDI65" s="1"/>
      <c r="KDJ65" s="1"/>
      <c r="KDK65" s="1"/>
      <c r="KDL65" s="1"/>
      <c r="KDM65" s="1"/>
      <c r="KDN65" s="1"/>
      <c r="KDO65" s="1"/>
      <c r="KDP65" s="1"/>
      <c r="KDQ65" s="1"/>
      <c r="KDR65" s="1"/>
      <c r="KDS65" s="1"/>
      <c r="KDT65" s="1"/>
      <c r="KDU65" s="1"/>
      <c r="KDV65" s="1"/>
      <c r="KDW65" s="1"/>
      <c r="KDX65" s="1"/>
      <c r="KDY65" s="1"/>
      <c r="KDZ65" s="1"/>
      <c r="KEA65" s="1"/>
      <c r="KEB65" s="1"/>
      <c r="KEC65" s="1"/>
      <c r="KED65" s="1"/>
      <c r="KEE65" s="1"/>
      <c r="KEF65" s="1"/>
      <c r="KEG65" s="1"/>
      <c r="KEH65" s="1"/>
      <c r="KEI65" s="1"/>
      <c r="KEJ65" s="1"/>
      <c r="KEK65" s="1"/>
      <c r="KEL65" s="1"/>
      <c r="KEM65" s="1"/>
      <c r="KEN65" s="1"/>
      <c r="KEO65" s="1"/>
      <c r="KEP65" s="1"/>
      <c r="KEQ65" s="1"/>
      <c r="KER65" s="1"/>
      <c r="KES65" s="1"/>
      <c r="KET65" s="1"/>
      <c r="KEU65" s="1"/>
      <c r="KEV65" s="1"/>
      <c r="KEW65" s="1"/>
      <c r="KEX65" s="1"/>
      <c r="KEY65" s="1"/>
      <c r="KEZ65" s="1"/>
      <c r="KFA65" s="1"/>
      <c r="KFB65" s="1"/>
      <c r="KFC65" s="1"/>
      <c r="KFD65" s="1"/>
      <c r="KFE65" s="1"/>
      <c r="KFF65" s="1"/>
      <c r="KFG65" s="1"/>
      <c r="KFH65" s="1"/>
      <c r="KFI65" s="1"/>
      <c r="KFJ65" s="1"/>
      <c r="KFK65" s="1"/>
      <c r="KFL65" s="1"/>
      <c r="KFM65" s="1"/>
      <c r="KFN65" s="1"/>
      <c r="KFO65" s="1"/>
      <c r="KFP65" s="1"/>
      <c r="KFQ65" s="1"/>
      <c r="KFR65" s="1"/>
      <c r="KFS65" s="1"/>
      <c r="KFT65" s="1"/>
      <c r="KFU65" s="1"/>
      <c r="KFV65" s="1"/>
      <c r="KFW65" s="1"/>
      <c r="KFX65" s="1"/>
      <c r="KFY65" s="1"/>
      <c r="KFZ65" s="1"/>
      <c r="KGA65" s="1"/>
      <c r="KGB65" s="1"/>
      <c r="KGC65" s="1"/>
      <c r="KGD65" s="1"/>
      <c r="KGE65" s="1"/>
      <c r="KGF65" s="1"/>
      <c r="KGG65" s="1"/>
      <c r="KGH65" s="1"/>
      <c r="KGI65" s="1"/>
      <c r="KGJ65" s="1"/>
      <c r="KGK65" s="1"/>
      <c r="KGL65" s="1"/>
      <c r="KGM65" s="1"/>
      <c r="KGN65" s="1"/>
      <c r="KGO65" s="1"/>
      <c r="KGP65" s="1"/>
      <c r="KGQ65" s="1"/>
      <c r="KGR65" s="1"/>
      <c r="KGS65" s="1"/>
      <c r="KGT65" s="1"/>
      <c r="KGU65" s="1"/>
      <c r="KGV65" s="1"/>
      <c r="KGW65" s="1"/>
      <c r="KGX65" s="1"/>
      <c r="KGY65" s="1"/>
      <c r="KGZ65" s="1"/>
      <c r="KHA65" s="1"/>
      <c r="KHB65" s="1"/>
      <c r="KHC65" s="1"/>
      <c r="KHD65" s="1"/>
      <c r="KHE65" s="1"/>
      <c r="KHF65" s="1"/>
      <c r="KHG65" s="1"/>
      <c r="KHH65" s="1"/>
      <c r="KHI65" s="1"/>
      <c r="KHJ65" s="1"/>
      <c r="KHK65" s="1"/>
      <c r="KHL65" s="1"/>
      <c r="KHM65" s="1"/>
      <c r="KHN65" s="1"/>
      <c r="KHO65" s="1"/>
      <c r="KHP65" s="1"/>
      <c r="KHQ65" s="1"/>
      <c r="KHR65" s="1"/>
      <c r="KHS65" s="1"/>
      <c r="KHT65" s="1"/>
      <c r="KHU65" s="1"/>
      <c r="KHV65" s="1"/>
      <c r="KHW65" s="1"/>
      <c r="KHX65" s="1"/>
      <c r="KHY65" s="1"/>
      <c r="KHZ65" s="1"/>
      <c r="KIA65" s="1"/>
      <c r="KIB65" s="1"/>
      <c r="KIC65" s="1"/>
      <c r="KID65" s="1"/>
      <c r="KIE65" s="1"/>
      <c r="KIF65" s="1"/>
      <c r="KIG65" s="1"/>
      <c r="KIH65" s="1"/>
      <c r="KII65" s="1"/>
      <c r="KIJ65" s="1"/>
      <c r="KIK65" s="1"/>
      <c r="KIL65" s="1"/>
      <c r="KIM65" s="1"/>
      <c r="KIN65" s="1"/>
      <c r="KIO65" s="1"/>
      <c r="KIP65" s="1"/>
      <c r="KIQ65" s="1"/>
      <c r="KIR65" s="1"/>
      <c r="KIS65" s="1"/>
      <c r="KIT65" s="1"/>
      <c r="KIU65" s="1"/>
      <c r="KIV65" s="1"/>
      <c r="KIW65" s="1"/>
      <c r="KIX65" s="1"/>
      <c r="KIY65" s="1"/>
      <c r="KIZ65" s="1"/>
      <c r="KJA65" s="1"/>
      <c r="KJB65" s="1"/>
      <c r="KJC65" s="1"/>
      <c r="KJD65" s="1"/>
      <c r="KJE65" s="1"/>
      <c r="KJF65" s="1"/>
      <c r="KJG65" s="1"/>
      <c r="KJH65" s="1"/>
      <c r="KJI65" s="1"/>
      <c r="KJJ65" s="1"/>
      <c r="KJK65" s="1"/>
      <c r="KJL65" s="1"/>
      <c r="KJM65" s="1"/>
      <c r="KJN65" s="1"/>
      <c r="KJO65" s="1"/>
      <c r="KJP65" s="1"/>
      <c r="KJQ65" s="1"/>
      <c r="KJR65" s="1"/>
      <c r="KJS65" s="1"/>
      <c r="KJT65" s="1"/>
      <c r="KJU65" s="1"/>
      <c r="KJV65" s="1"/>
      <c r="KJW65" s="1"/>
      <c r="KJX65" s="1"/>
      <c r="KJY65" s="1"/>
      <c r="KJZ65" s="1"/>
      <c r="KKA65" s="1"/>
      <c r="KKB65" s="1"/>
      <c r="KKC65" s="1"/>
      <c r="KKD65" s="1"/>
      <c r="KKE65" s="1"/>
      <c r="KKF65" s="1"/>
      <c r="KKG65" s="1"/>
      <c r="KKH65" s="1"/>
      <c r="KKI65" s="1"/>
      <c r="KKJ65" s="1"/>
      <c r="KKK65" s="1"/>
      <c r="KKL65" s="1"/>
      <c r="KKM65" s="1"/>
      <c r="KKN65" s="1"/>
      <c r="KKO65" s="1"/>
      <c r="KKP65" s="1"/>
      <c r="KKQ65" s="1"/>
      <c r="KKR65" s="1"/>
      <c r="KKS65" s="1"/>
      <c r="KKT65" s="1"/>
      <c r="KKU65" s="1"/>
      <c r="KKV65" s="1"/>
      <c r="KKW65" s="1"/>
      <c r="KKX65" s="1"/>
      <c r="KKY65" s="1"/>
      <c r="KKZ65" s="1"/>
      <c r="KLA65" s="1"/>
      <c r="KLB65" s="1"/>
      <c r="KLC65" s="1"/>
      <c r="KLD65" s="1"/>
      <c r="KLE65" s="1"/>
      <c r="KLF65" s="1"/>
      <c r="KLG65" s="1"/>
      <c r="KLH65" s="1"/>
      <c r="KLI65" s="1"/>
      <c r="KLJ65" s="1"/>
      <c r="KLK65" s="1"/>
      <c r="KLL65" s="1"/>
      <c r="KLM65" s="1"/>
      <c r="KLN65" s="1"/>
      <c r="KLO65" s="1"/>
      <c r="KLP65" s="1"/>
      <c r="KLQ65" s="1"/>
      <c r="KLR65" s="1"/>
      <c r="KLS65" s="1"/>
      <c r="KLT65" s="1"/>
      <c r="KLU65" s="1"/>
      <c r="KLV65" s="1"/>
      <c r="KLW65" s="1"/>
      <c r="KLX65" s="1"/>
      <c r="KLY65" s="1"/>
      <c r="KLZ65" s="1"/>
      <c r="KMA65" s="1"/>
      <c r="KMB65" s="1"/>
      <c r="KMC65" s="1"/>
      <c r="KMD65" s="1"/>
      <c r="KME65" s="1"/>
      <c r="KMF65" s="1"/>
      <c r="KMG65" s="1"/>
      <c r="KMH65" s="1"/>
      <c r="KMI65" s="1"/>
      <c r="KMJ65" s="1"/>
      <c r="KMK65" s="1"/>
      <c r="KML65" s="1"/>
      <c r="KMM65" s="1"/>
      <c r="KMN65" s="1"/>
      <c r="KMO65" s="1"/>
      <c r="KMP65" s="1"/>
      <c r="KMQ65" s="1"/>
      <c r="KMR65" s="1"/>
      <c r="KMS65" s="1"/>
      <c r="KMT65" s="1"/>
      <c r="KMU65" s="1"/>
      <c r="KMV65" s="1"/>
      <c r="KMW65" s="1"/>
      <c r="KMX65" s="1"/>
      <c r="KMY65" s="1"/>
      <c r="KMZ65" s="1"/>
      <c r="KNA65" s="1"/>
      <c r="KNB65" s="1"/>
      <c r="KNC65" s="1"/>
      <c r="KND65" s="1"/>
      <c r="KNE65" s="1"/>
      <c r="KNF65" s="1"/>
      <c r="KNG65" s="1"/>
      <c r="KNH65" s="1"/>
      <c r="KNI65" s="1"/>
      <c r="KNJ65" s="1"/>
      <c r="KNK65" s="1"/>
      <c r="KNL65" s="1"/>
      <c r="KNM65" s="1"/>
      <c r="KNN65" s="1"/>
      <c r="KNO65" s="1"/>
      <c r="KNP65" s="1"/>
      <c r="KNQ65" s="1"/>
      <c r="KNR65" s="1"/>
      <c r="KNS65" s="1"/>
      <c r="KNT65" s="1"/>
      <c r="KNU65" s="1"/>
      <c r="KNV65" s="1"/>
      <c r="KNW65" s="1"/>
      <c r="KNX65" s="1"/>
      <c r="KNY65" s="1"/>
      <c r="KNZ65" s="1"/>
      <c r="KOA65" s="1"/>
      <c r="KOB65" s="1"/>
      <c r="KOC65" s="1"/>
      <c r="KOD65" s="1"/>
      <c r="KOE65" s="1"/>
      <c r="KOF65" s="1"/>
      <c r="KOG65" s="1"/>
      <c r="KOH65" s="1"/>
      <c r="KOI65" s="1"/>
      <c r="KOJ65" s="1"/>
      <c r="KOK65" s="1"/>
      <c r="KOL65" s="1"/>
      <c r="KOM65" s="1"/>
      <c r="KON65" s="1"/>
      <c r="KOO65" s="1"/>
      <c r="KOP65" s="1"/>
      <c r="KOQ65" s="1"/>
      <c r="KOR65" s="1"/>
      <c r="KOS65" s="1"/>
      <c r="KOT65" s="1"/>
      <c r="KOU65" s="1"/>
      <c r="KOV65" s="1"/>
      <c r="KOW65" s="1"/>
      <c r="KOX65" s="1"/>
      <c r="KOY65" s="1"/>
      <c r="KOZ65" s="1"/>
      <c r="KPA65" s="1"/>
      <c r="KPB65" s="1"/>
      <c r="KPC65" s="1"/>
      <c r="KPD65" s="1"/>
      <c r="KPE65" s="1"/>
      <c r="KPF65" s="1"/>
      <c r="KPG65" s="1"/>
      <c r="KPH65" s="1"/>
      <c r="KPI65" s="1"/>
      <c r="KPJ65" s="1"/>
      <c r="KPK65" s="1"/>
      <c r="KPL65" s="1"/>
      <c r="KPM65" s="1"/>
      <c r="KPN65" s="1"/>
      <c r="KPO65" s="1"/>
      <c r="KPP65" s="1"/>
      <c r="KPQ65" s="1"/>
      <c r="KPR65" s="1"/>
      <c r="KPS65" s="1"/>
      <c r="KPT65" s="1"/>
      <c r="KPU65" s="1"/>
      <c r="KPV65" s="1"/>
      <c r="KPW65" s="1"/>
      <c r="KPX65" s="1"/>
      <c r="KPY65" s="1"/>
      <c r="KPZ65" s="1"/>
      <c r="KQA65" s="1"/>
      <c r="KQB65" s="1"/>
      <c r="KQC65" s="1"/>
      <c r="KQD65" s="1"/>
      <c r="KQE65" s="1"/>
      <c r="KQF65" s="1"/>
      <c r="KQG65" s="1"/>
      <c r="KQH65" s="1"/>
      <c r="KQI65" s="1"/>
      <c r="KQJ65" s="1"/>
      <c r="KQK65" s="1"/>
      <c r="KQL65" s="1"/>
      <c r="KQM65" s="1"/>
      <c r="KQN65" s="1"/>
      <c r="KQO65" s="1"/>
      <c r="KQP65" s="1"/>
      <c r="KQQ65" s="1"/>
      <c r="KQR65" s="1"/>
      <c r="KQS65" s="1"/>
      <c r="KQT65" s="1"/>
      <c r="KQU65" s="1"/>
      <c r="KQV65" s="1"/>
      <c r="KQW65" s="1"/>
      <c r="KQX65" s="1"/>
      <c r="KQY65" s="1"/>
      <c r="KQZ65" s="1"/>
      <c r="KRA65" s="1"/>
      <c r="KRB65" s="1"/>
      <c r="KRC65" s="1"/>
      <c r="KRD65" s="1"/>
      <c r="KRE65" s="1"/>
      <c r="KRF65" s="1"/>
      <c r="KRG65" s="1"/>
      <c r="KRH65" s="1"/>
      <c r="KRI65" s="1"/>
      <c r="KRJ65" s="1"/>
      <c r="KRK65" s="1"/>
      <c r="KRL65" s="1"/>
      <c r="KRM65" s="1"/>
      <c r="KRN65" s="1"/>
      <c r="KRO65" s="1"/>
      <c r="KRP65" s="1"/>
      <c r="KRQ65" s="1"/>
      <c r="KRR65" s="1"/>
      <c r="KRS65" s="1"/>
      <c r="KRT65" s="1"/>
      <c r="KRU65" s="1"/>
      <c r="KRV65" s="1"/>
      <c r="KRW65" s="1"/>
      <c r="KRX65" s="1"/>
      <c r="KRY65" s="1"/>
      <c r="KRZ65" s="1"/>
      <c r="KSA65" s="1"/>
      <c r="KSB65" s="1"/>
      <c r="KSC65" s="1"/>
      <c r="KSD65" s="1"/>
      <c r="KSE65" s="1"/>
      <c r="KSF65" s="1"/>
      <c r="KSG65" s="1"/>
      <c r="KSH65" s="1"/>
      <c r="KSI65" s="1"/>
      <c r="KSJ65" s="1"/>
      <c r="KSK65" s="1"/>
      <c r="KSL65" s="1"/>
      <c r="KSM65" s="1"/>
      <c r="KSN65" s="1"/>
      <c r="KSO65" s="1"/>
      <c r="KSP65" s="1"/>
      <c r="KSQ65" s="1"/>
      <c r="KSR65" s="1"/>
      <c r="KSS65" s="1"/>
      <c r="KST65" s="1"/>
      <c r="KSU65" s="1"/>
      <c r="KSV65" s="1"/>
      <c r="KSW65" s="1"/>
      <c r="KSX65" s="1"/>
      <c r="KSY65" s="1"/>
      <c r="KSZ65" s="1"/>
      <c r="KTA65" s="1"/>
      <c r="KTB65" s="1"/>
      <c r="KTC65" s="1"/>
      <c r="KTD65" s="1"/>
      <c r="KTE65" s="1"/>
      <c r="KTF65" s="1"/>
      <c r="KTG65" s="1"/>
      <c r="KTH65" s="1"/>
      <c r="KTI65" s="1"/>
      <c r="KTJ65" s="1"/>
      <c r="KTK65" s="1"/>
      <c r="KTL65" s="1"/>
      <c r="KTM65" s="1"/>
      <c r="KTN65" s="1"/>
      <c r="KTO65" s="1"/>
      <c r="KTP65" s="1"/>
      <c r="KTQ65" s="1"/>
      <c r="KTR65" s="1"/>
      <c r="KTS65" s="1"/>
      <c r="KTT65" s="1"/>
      <c r="KTU65" s="1"/>
      <c r="KTV65" s="1"/>
      <c r="KTW65" s="1"/>
      <c r="KTX65" s="1"/>
      <c r="KTY65" s="1"/>
      <c r="KTZ65" s="1"/>
      <c r="KUA65" s="1"/>
      <c r="KUB65" s="1"/>
      <c r="KUC65" s="1"/>
      <c r="KUD65" s="1"/>
      <c r="KUE65" s="1"/>
      <c r="KUF65" s="1"/>
      <c r="KUG65" s="1"/>
      <c r="KUH65" s="1"/>
      <c r="KUI65" s="1"/>
      <c r="KUJ65" s="1"/>
      <c r="KUK65" s="1"/>
      <c r="KUL65" s="1"/>
      <c r="KUM65" s="1"/>
      <c r="KUN65" s="1"/>
      <c r="KUO65" s="1"/>
      <c r="KUP65" s="1"/>
      <c r="KUQ65" s="1"/>
      <c r="KUR65" s="1"/>
      <c r="KUS65" s="1"/>
      <c r="KUT65" s="1"/>
      <c r="KUU65" s="1"/>
      <c r="KUV65" s="1"/>
      <c r="KUW65" s="1"/>
      <c r="KUX65" s="1"/>
      <c r="KUY65" s="1"/>
      <c r="KUZ65" s="1"/>
      <c r="KVA65" s="1"/>
      <c r="KVB65" s="1"/>
      <c r="KVC65" s="1"/>
      <c r="KVD65" s="1"/>
      <c r="KVE65" s="1"/>
      <c r="KVF65" s="1"/>
      <c r="KVG65" s="1"/>
      <c r="KVH65" s="1"/>
      <c r="KVI65" s="1"/>
      <c r="KVJ65" s="1"/>
      <c r="KVK65" s="1"/>
      <c r="KVL65" s="1"/>
      <c r="KVM65" s="1"/>
      <c r="KVN65" s="1"/>
      <c r="KVO65" s="1"/>
      <c r="KVP65" s="1"/>
      <c r="KVQ65" s="1"/>
      <c r="KVR65" s="1"/>
      <c r="KVS65" s="1"/>
      <c r="KVT65" s="1"/>
      <c r="KVU65" s="1"/>
      <c r="KVV65" s="1"/>
      <c r="KVW65" s="1"/>
      <c r="KVX65" s="1"/>
      <c r="KVY65" s="1"/>
      <c r="KVZ65" s="1"/>
      <c r="KWA65" s="1"/>
      <c r="KWB65" s="1"/>
      <c r="KWC65" s="1"/>
      <c r="KWD65" s="1"/>
      <c r="KWE65" s="1"/>
      <c r="KWF65" s="1"/>
      <c r="KWG65" s="1"/>
      <c r="KWH65" s="1"/>
      <c r="KWI65" s="1"/>
      <c r="KWJ65" s="1"/>
      <c r="KWK65" s="1"/>
      <c r="KWL65" s="1"/>
      <c r="KWM65" s="1"/>
      <c r="KWN65" s="1"/>
      <c r="KWO65" s="1"/>
      <c r="KWP65" s="1"/>
      <c r="KWQ65" s="1"/>
      <c r="KWR65" s="1"/>
      <c r="KWS65" s="1"/>
      <c r="KWT65" s="1"/>
      <c r="KWU65" s="1"/>
      <c r="KWV65" s="1"/>
      <c r="KWW65" s="1"/>
      <c r="KWX65" s="1"/>
      <c r="KWY65" s="1"/>
      <c r="KWZ65" s="1"/>
      <c r="KXA65" s="1"/>
      <c r="KXB65" s="1"/>
      <c r="KXC65" s="1"/>
      <c r="KXD65" s="1"/>
      <c r="KXE65" s="1"/>
      <c r="KXF65" s="1"/>
      <c r="KXG65" s="1"/>
      <c r="KXH65" s="1"/>
      <c r="KXI65" s="1"/>
      <c r="KXJ65" s="1"/>
      <c r="KXK65" s="1"/>
      <c r="KXL65" s="1"/>
      <c r="KXM65" s="1"/>
      <c r="KXN65" s="1"/>
      <c r="KXO65" s="1"/>
      <c r="KXP65" s="1"/>
      <c r="KXQ65" s="1"/>
      <c r="KXR65" s="1"/>
      <c r="KXS65" s="1"/>
      <c r="KXT65" s="1"/>
      <c r="KXU65" s="1"/>
      <c r="KXV65" s="1"/>
      <c r="KXW65" s="1"/>
      <c r="KXX65" s="1"/>
      <c r="KXY65" s="1"/>
      <c r="KXZ65" s="1"/>
      <c r="KYA65" s="1"/>
      <c r="KYB65" s="1"/>
      <c r="KYC65" s="1"/>
      <c r="KYD65" s="1"/>
      <c r="KYE65" s="1"/>
      <c r="KYF65" s="1"/>
      <c r="KYG65" s="1"/>
      <c r="KYH65" s="1"/>
      <c r="KYI65" s="1"/>
      <c r="KYJ65" s="1"/>
      <c r="KYK65" s="1"/>
      <c r="KYL65" s="1"/>
      <c r="KYM65" s="1"/>
      <c r="KYN65" s="1"/>
      <c r="KYO65" s="1"/>
      <c r="KYP65" s="1"/>
      <c r="KYQ65" s="1"/>
      <c r="KYR65" s="1"/>
      <c r="KYS65" s="1"/>
      <c r="KYT65" s="1"/>
      <c r="KYU65" s="1"/>
      <c r="KYV65" s="1"/>
      <c r="KYW65" s="1"/>
      <c r="KYX65" s="1"/>
      <c r="KYY65" s="1"/>
      <c r="KYZ65" s="1"/>
      <c r="KZA65" s="1"/>
      <c r="KZB65" s="1"/>
      <c r="KZC65" s="1"/>
      <c r="KZD65" s="1"/>
      <c r="KZE65" s="1"/>
      <c r="KZF65" s="1"/>
      <c r="KZG65" s="1"/>
      <c r="KZH65" s="1"/>
      <c r="KZI65" s="1"/>
      <c r="KZJ65" s="1"/>
      <c r="KZK65" s="1"/>
      <c r="KZL65" s="1"/>
      <c r="KZM65" s="1"/>
      <c r="KZN65" s="1"/>
      <c r="KZO65" s="1"/>
      <c r="KZP65" s="1"/>
      <c r="KZQ65" s="1"/>
      <c r="KZR65" s="1"/>
      <c r="KZS65" s="1"/>
      <c r="KZT65" s="1"/>
      <c r="KZU65" s="1"/>
      <c r="KZV65" s="1"/>
      <c r="KZW65" s="1"/>
      <c r="KZX65" s="1"/>
      <c r="KZY65" s="1"/>
      <c r="KZZ65" s="1"/>
      <c r="LAA65" s="1"/>
      <c r="LAB65" s="1"/>
      <c r="LAC65" s="1"/>
      <c r="LAD65" s="1"/>
      <c r="LAE65" s="1"/>
      <c r="LAF65" s="1"/>
      <c r="LAG65" s="1"/>
      <c r="LAH65" s="1"/>
      <c r="LAI65" s="1"/>
      <c r="LAJ65" s="1"/>
      <c r="LAK65" s="1"/>
      <c r="LAL65" s="1"/>
      <c r="LAM65" s="1"/>
      <c r="LAN65" s="1"/>
      <c r="LAO65" s="1"/>
      <c r="LAP65" s="1"/>
      <c r="LAQ65" s="1"/>
      <c r="LAR65" s="1"/>
      <c r="LAS65" s="1"/>
      <c r="LAT65" s="1"/>
      <c r="LAU65" s="1"/>
      <c r="LAV65" s="1"/>
      <c r="LAW65" s="1"/>
      <c r="LAX65" s="1"/>
      <c r="LAY65" s="1"/>
      <c r="LAZ65" s="1"/>
      <c r="LBA65" s="1"/>
      <c r="LBB65" s="1"/>
      <c r="LBC65" s="1"/>
      <c r="LBD65" s="1"/>
      <c r="LBE65" s="1"/>
      <c r="LBF65" s="1"/>
      <c r="LBG65" s="1"/>
      <c r="LBH65" s="1"/>
      <c r="LBI65" s="1"/>
      <c r="LBJ65" s="1"/>
      <c r="LBK65" s="1"/>
      <c r="LBL65" s="1"/>
      <c r="LBM65" s="1"/>
      <c r="LBN65" s="1"/>
      <c r="LBO65" s="1"/>
      <c r="LBP65" s="1"/>
      <c r="LBQ65" s="1"/>
      <c r="LBR65" s="1"/>
      <c r="LBS65" s="1"/>
      <c r="LBT65" s="1"/>
      <c r="LBU65" s="1"/>
      <c r="LBV65" s="1"/>
      <c r="LBW65" s="1"/>
      <c r="LBX65" s="1"/>
      <c r="LBY65" s="1"/>
      <c r="LBZ65" s="1"/>
      <c r="LCA65" s="1"/>
      <c r="LCB65" s="1"/>
      <c r="LCC65" s="1"/>
      <c r="LCD65" s="1"/>
      <c r="LCE65" s="1"/>
      <c r="LCF65" s="1"/>
      <c r="LCG65" s="1"/>
      <c r="LCH65" s="1"/>
      <c r="LCI65" s="1"/>
      <c r="LCJ65" s="1"/>
      <c r="LCK65" s="1"/>
      <c r="LCL65" s="1"/>
      <c r="LCM65" s="1"/>
      <c r="LCN65" s="1"/>
      <c r="LCO65" s="1"/>
      <c r="LCP65" s="1"/>
      <c r="LCQ65" s="1"/>
      <c r="LCR65" s="1"/>
      <c r="LCS65" s="1"/>
      <c r="LCT65" s="1"/>
      <c r="LCU65" s="1"/>
      <c r="LCV65" s="1"/>
      <c r="LCW65" s="1"/>
      <c r="LCX65" s="1"/>
      <c r="LCY65" s="1"/>
      <c r="LCZ65" s="1"/>
      <c r="LDA65" s="1"/>
      <c r="LDB65" s="1"/>
      <c r="LDC65" s="1"/>
      <c r="LDD65" s="1"/>
      <c r="LDE65" s="1"/>
      <c r="LDF65" s="1"/>
      <c r="LDG65" s="1"/>
      <c r="LDH65" s="1"/>
      <c r="LDI65" s="1"/>
      <c r="LDJ65" s="1"/>
      <c r="LDK65" s="1"/>
      <c r="LDL65" s="1"/>
      <c r="LDM65" s="1"/>
      <c r="LDN65" s="1"/>
      <c r="LDO65" s="1"/>
      <c r="LDP65" s="1"/>
      <c r="LDQ65" s="1"/>
      <c r="LDR65" s="1"/>
      <c r="LDS65" s="1"/>
      <c r="LDT65" s="1"/>
      <c r="LDU65" s="1"/>
      <c r="LDV65" s="1"/>
      <c r="LDW65" s="1"/>
      <c r="LDX65" s="1"/>
      <c r="LDY65" s="1"/>
      <c r="LDZ65" s="1"/>
      <c r="LEA65" s="1"/>
      <c r="LEB65" s="1"/>
      <c r="LEC65" s="1"/>
      <c r="LED65" s="1"/>
      <c r="LEE65" s="1"/>
      <c r="LEF65" s="1"/>
      <c r="LEG65" s="1"/>
      <c r="LEH65" s="1"/>
      <c r="LEI65" s="1"/>
      <c r="LEJ65" s="1"/>
      <c r="LEK65" s="1"/>
      <c r="LEL65" s="1"/>
      <c r="LEM65" s="1"/>
      <c r="LEN65" s="1"/>
      <c r="LEO65" s="1"/>
      <c r="LEP65" s="1"/>
      <c r="LEQ65" s="1"/>
      <c r="LER65" s="1"/>
      <c r="LES65" s="1"/>
      <c r="LET65" s="1"/>
      <c r="LEU65" s="1"/>
      <c r="LEV65" s="1"/>
      <c r="LEW65" s="1"/>
      <c r="LEX65" s="1"/>
      <c r="LEY65" s="1"/>
      <c r="LEZ65" s="1"/>
      <c r="LFA65" s="1"/>
      <c r="LFB65" s="1"/>
      <c r="LFC65" s="1"/>
      <c r="LFD65" s="1"/>
      <c r="LFE65" s="1"/>
      <c r="LFF65" s="1"/>
      <c r="LFG65" s="1"/>
      <c r="LFH65" s="1"/>
      <c r="LFI65" s="1"/>
      <c r="LFJ65" s="1"/>
      <c r="LFK65" s="1"/>
      <c r="LFL65" s="1"/>
      <c r="LFM65" s="1"/>
      <c r="LFN65" s="1"/>
      <c r="LFO65" s="1"/>
      <c r="LFP65" s="1"/>
      <c r="LFQ65" s="1"/>
      <c r="LFR65" s="1"/>
      <c r="LFS65" s="1"/>
      <c r="LFT65" s="1"/>
      <c r="LFU65" s="1"/>
      <c r="LFV65" s="1"/>
      <c r="LFW65" s="1"/>
      <c r="LFX65" s="1"/>
      <c r="LFY65" s="1"/>
      <c r="LFZ65" s="1"/>
      <c r="LGA65" s="1"/>
      <c r="LGB65" s="1"/>
      <c r="LGC65" s="1"/>
      <c r="LGD65" s="1"/>
      <c r="LGE65" s="1"/>
      <c r="LGF65" s="1"/>
      <c r="LGG65" s="1"/>
      <c r="LGH65" s="1"/>
      <c r="LGI65" s="1"/>
      <c r="LGJ65" s="1"/>
      <c r="LGK65" s="1"/>
      <c r="LGL65" s="1"/>
      <c r="LGM65" s="1"/>
      <c r="LGN65" s="1"/>
      <c r="LGO65" s="1"/>
      <c r="LGP65" s="1"/>
      <c r="LGQ65" s="1"/>
      <c r="LGR65" s="1"/>
      <c r="LGS65" s="1"/>
      <c r="LGT65" s="1"/>
      <c r="LGU65" s="1"/>
      <c r="LGV65" s="1"/>
      <c r="LGW65" s="1"/>
      <c r="LGX65" s="1"/>
      <c r="LGY65" s="1"/>
      <c r="LGZ65" s="1"/>
      <c r="LHA65" s="1"/>
      <c r="LHB65" s="1"/>
      <c r="LHC65" s="1"/>
      <c r="LHD65" s="1"/>
      <c r="LHE65" s="1"/>
      <c r="LHF65" s="1"/>
      <c r="LHG65" s="1"/>
      <c r="LHH65" s="1"/>
      <c r="LHI65" s="1"/>
      <c r="LHJ65" s="1"/>
      <c r="LHK65" s="1"/>
      <c r="LHL65" s="1"/>
      <c r="LHM65" s="1"/>
      <c r="LHN65" s="1"/>
      <c r="LHO65" s="1"/>
      <c r="LHP65" s="1"/>
      <c r="LHQ65" s="1"/>
      <c r="LHR65" s="1"/>
      <c r="LHS65" s="1"/>
      <c r="LHT65" s="1"/>
      <c r="LHU65" s="1"/>
      <c r="LHV65" s="1"/>
      <c r="LHW65" s="1"/>
      <c r="LHX65" s="1"/>
      <c r="LHY65" s="1"/>
      <c r="LHZ65" s="1"/>
      <c r="LIA65" s="1"/>
      <c r="LIB65" s="1"/>
      <c r="LIC65" s="1"/>
      <c r="LID65" s="1"/>
      <c r="LIE65" s="1"/>
      <c r="LIF65" s="1"/>
      <c r="LIG65" s="1"/>
      <c r="LIH65" s="1"/>
      <c r="LII65" s="1"/>
      <c r="LIJ65" s="1"/>
      <c r="LIK65" s="1"/>
      <c r="LIL65" s="1"/>
      <c r="LIM65" s="1"/>
      <c r="LIN65" s="1"/>
      <c r="LIO65" s="1"/>
      <c r="LIP65" s="1"/>
      <c r="LIQ65" s="1"/>
      <c r="LIR65" s="1"/>
      <c r="LIS65" s="1"/>
      <c r="LIT65" s="1"/>
      <c r="LIU65" s="1"/>
      <c r="LIV65" s="1"/>
      <c r="LIW65" s="1"/>
      <c r="LIX65" s="1"/>
      <c r="LIY65" s="1"/>
      <c r="LIZ65" s="1"/>
      <c r="LJA65" s="1"/>
      <c r="LJB65" s="1"/>
      <c r="LJC65" s="1"/>
      <c r="LJD65" s="1"/>
      <c r="LJE65" s="1"/>
      <c r="LJF65" s="1"/>
      <c r="LJG65" s="1"/>
      <c r="LJH65" s="1"/>
      <c r="LJI65" s="1"/>
      <c r="LJJ65" s="1"/>
      <c r="LJK65" s="1"/>
      <c r="LJL65" s="1"/>
      <c r="LJM65" s="1"/>
      <c r="LJN65" s="1"/>
      <c r="LJO65" s="1"/>
      <c r="LJP65" s="1"/>
      <c r="LJQ65" s="1"/>
      <c r="LJR65" s="1"/>
      <c r="LJS65" s="1"/>
      <c r="LJT65" s="1"/>
      <c r="LJU65" s="1"/>
      <c r="LJV65" s="1"/>
      <c r="LJW65" s="1"/>
      <c r="LJX65" s="1"/>
      <c r="LJY65" s="1"/>
      <c r="LJZ65" s="1"/>
      <c r="LKA65" s="1"/>
      <c r="LKB65" s="1"/>
      <c r="LKC65" s="1"/>
      <c r="LKD65" s="1"/>
      <c r="LKE65" s="1"/>
      <c r="LKF65" s="1"/>
      <c r="LKG65" s="1"/>
      <c r="LKH65" s="1"/>
      <c r="LKI65" s="1"/>
      <c r="LKJ65" s="1"/>
      <c r="LKK65" s="1"/>
      <c r="LKL65" s="1"/>
      <c r="LKM65" s="1"/>
      <c r="LKN65" s="1"/>
      <c r="LKO65" s="1"/>
      <c r="LKP65" s="1"/>
      <c r="LKQ65" s="1"/>
      <c r="LKR65" s="1"/>
      <c r="LKS65" s="1"/>
      <c r="LKT65" s="1"/>
      <c r="LKU65" s="1"/>
      <c r="LKV65" s="1"/>
      <c r="LKW65" s="1"/>
      <c r="LKX65" s="1"/>
      <c r="LKY65" s="1"/>
      <c r="LKZ65" s="1"/>
      <c r="LLA65" s="1"/>
      <c r="LLB65" s="1"/>
      <c r="LLC65" s="1"/>
      <c r="LLD65" s="1"/>
      <c r="LLE65" s="1"/>
      <c r="LLF65" s="1"/>
      <c r="LLG65" s="1"/>
      <c r="LLH65" s="1"/>
      <c r="LLI65" s="1"/>
      <c r="LLJ65" s="1"/>
      <c r="LLK65" s="1"/>
      <c r="LLL65" s="1"/>
      <c r="LLM65" s="1"/>
      <c r="LLN65" s="1"/>
      <c r="LLO65" s="1"/>
      <c r="LLP65" s="1"/>
      <c r="LLQ65" s="1"/>
      <c r="LLR65" s="1"/>
      <c r="LLS65" s="1"/>
      <c r="LLT65" s="1"/>
      <c r="LLU65" s="1"/>
      <c r="LLV65" s="1"/>
      <c r="LLW65" s="1"/>
      <c r="LLX65" s="1"/>
      <c r="LLY65" s="1"/>
      <c r="LLZ65" s="1"/>
      <c r="LMA65" s="1"/>
      <c r="LMB65" s="1"/>
      <c r="LMC65" s="1"/>
      <c r="LMD65" s="1"/>
      <c r="LME65" s="1"/>
      <c r="LMF65" s="1"/>
      <c r="LMG65" s="1"/>
      <c r="LMH65" s="1"/>
      <c r="LMI65" s="1"/>
      <c r="LMJ65" s="1"/>
      <c r="LMK65" s="1"/>
      <c r="LML65" s="1"/>
      <c r="LMM65" s="1"/>
      <c r="LMN65" s="1"/>
      <c r="LMO65" s="1"/>
      <c r="LMP65" s="1"/>
      <c r="LMQ65" s="1"/>
      <c r="LMR65" s="1"/>
      <c r="LMS65" s="1"/>
      <c r="LMT65" s="1"/>
      <c r="LMU65" s="1"/>
      <c r="LMV65" s="1"/>
      <c r="LMW65" s="1"/>
      <c r="LMX65" s="1"/>
      <c r="LMY65" s="1"/>
      <c r="LMZ65" s="1"/>
      <c r="LNA65" s="1"/>
      <c r="LNB65" s="1"/>
      <c r="LNC65" s="1"/>
      <c r="LND65" s="1"/>
      <c r="LNE65" s="1"/>
      <c r="LNF65" s="1"/>
      <c r="LNG65" s="1"/>
      <c r="LNH65" s="1"/>
      <c r="LNI65" s="1"/>
      <c r="LNJ65" s="1"/>
      <c r="LNK65" s="1"/>
      <c r="LNL65" s="1"/>
      <c r="LNM65" s="1"/>
      <c r="LNN65" s="1"/>
      <c r="LNO65" s="1"/>
      <c r="LNP65" s="1"/>
      <c r="LNQ65" s="1"/>
      <c r="LNR65" s="1"/>
      <c r="LNS65" s="1"/>
      <c r="LNT65" s="1"/>
      <c r="LNU65" s="1"/>
      <c r="LNV65" s="1"/>
      <c r="LNW65" s="1"/>
      <c r="LNX65" s="1"/>
      <c r="LNY65" s="1"/>
      <c r="LNZ65" s="1"/>
      <c r="LOA65" s="1"/>
      <c r="LOB65" s="1"/>
      <c r="LOC65" s="1"/>
      <c r="LOD65" s="1"/>
      <c r="LOE65" s="1"/>
      <c r="LOF65" s="1"/>
      <c r="LOG65" s="1"/>
      <c r="LOH65" s="1"/>
      <c r="LOI65" s="1"/>
      <c r="LOJ65" s="1"/>
      <c r="LOK65" s="1"/>
      <c r="LOL65" s="1"/>
      <c r="LOM65" s="1"/>
      <c r="LON65" s="1"/>
      <c r="LOO65" s="1"/>
      <c r="LOP65" s="1"/>
      <c r="LOQ65" s="1"/>
      <c r="LOR65" s="1"/>
      <c r="LOS65" s="1"/>
      <c r="LOT65" s="1"/>
      <c r="LOU65" s="1"/>
      <c r="LOV65" s="1"/>
      <c r="LOW65" s="1"/>
      <c r="LOX65" s="1"/>
      <c r="LOY65" s="1"/>
      <c r="LOZ65" s="1"/>
      <c r="LPA65" s="1"/>
      <c r="LPB65" s="1"/>
      <c r="LPC65" s="1"/>
      <c r="LPD65" s="1"/>
      <c r="LPE65" s="1"/>
      <c r="LPF65" s="1"/>
      <c r="LPG65" s="1"/>
      <c r="LPH65" s="1"/>
      <c r="LPI65" s="1"/>
      <c r="LPJ65" s="1"/>
      <c r="LPK65" s="1"/>
      <c r="LPL65" s="1"/>
      <c r="LPM65" s="1"/>
      <c r="LPN65" s="1"/>
      <c r="LPO65" s="1"/>
      <c r="LPP65" s="1"/>
      <c r="LPQ65" s="1"/>
      <c r="LPR65" s="1"/>
      <c r="LPS65" s="1"/>
      <c r="LPT65" s="1"/>
      <c r="LPU65" s="1"/>
      <c r="LPV65" s="1"/>
      <c r="LPW65" s="1"/>
      <c r="LPX65" s="1"/>
      <c r="LPY65" s="1"/>
      <c r="LPZ65" s="1"/>
      <c r="LQA65" s="1"/>
      <c r="LQB65" s="1"/>
      <c r="LQC65" s="1"/>
      <c r="LQD65" s="1"/>
      <c r="LQE65" s="1"/>
      <c r="LQF65" s="1"/>
      <c r="LQG65" s="1"/>
      <c r="LQH65" s="1"/>
      <c r="LQI65" s="1"/>
      <c r="LQJ65" s="1"/>
      <c r="LQK65" s="1"/>
      <c r="LQL65" s="1"/>
      <c r="LQM65" s="1"/>
      <c r="LQN65" s="1"/>
      <c r="LQO65" s="1"/>
      <c r="LQP65" s="1"/>
      <c r="LQQ65" s="1"/>
      <c r="LQR65" s="1"/>
      <c r="LQS65" s="1"/>
      <c r="LQT65" s="1"/>
      <c r="LQU65" s="1"/>
      <c r="LQV65" s="1"/>
      <c r="LQW65" s="1"/>
      <c r="LQX65" s="1"/>
      <c r="LQY65" s="1"/>
      <c r="LQZ65" s="1"/>
      <c r="LRA65" s="1"/>
      <c r="LRB65" s="1"/>
      <c r="LRC65" s="1"/>
      <c r="LRD65" s="1"/>
      <c r="LRE65" s="1"/>
      <c r="LRF65" s="1"/>
      <c r="LRG65" s="1"/>
      <c r="LRH65" s="1"/>
      <c r="LRI65" s="1"/>
      <c r="LRJ65" s="1"/>
      <c r="LRK65" s="1"/>
      <c r="LRL65" s="1"/>
      <c r="LRM65" s="1"/>
      <c r="LRN65" s="1"/>
      <c r="LRO65" s="1"/>
      <c r="LRP65" s="1"/>
      <c r="LRQ65" s="1"/>
      <c r="LRR65" s="1"/>
      <c r="LRS65" s="1"/>
      <c r="LRT65" s="1"/>
      <c r="LRU65" s="1"/>
      <c r="LRV65" s="1"/>
      <c r="LRW65" s="1"/>
      <c r="LRX65" s="1"/>
      <c r="LRY65" s="1"/>
      <c r="LRZ65" s="1"/>
      <c r="LSA65" s="1"/>
      <c r="LSB65" s="1"/>
      <c r="LSC65" s="1"/>
      <c r="LSD65" s="1"/>
      <c r="LSE65" s="1"/>
      <c r="LSF65" s="1"/>
      <c r="LSG65" s="1"/>
      <c r="LSH65" s="1"/>
      <c r="LSI65" s="1"/>
      <c r="LSJ65" s="1"/>
      <c r="LSK65" s="1"/>
      <c r="LSL65" s="1"/>
      <c r="LSM65" s="1"/>
      <c r="LSN65" s="1"/>
      <c r="LSO65" s="1"/>
      <c r="LSP65" s="1"/>
      <c r="LSQ65" s="1"/>
      <c r="LSR65" s="1"/>
      <c r="LSS65" s="1"/>
      <c r="LST65" s="1"/>
      <c r="LSU65" s="1"/>
      <c r="LSV65" s="1"/>
      <c r="LSW65" s="1"/>
      <c r="LSX65" s="1"/>
      <c r="LSY65" s="1"/>
      <c r="LSZ65" s="1"/>
      <c r="LTA65" s="1"/>
      <c r="LTB65" s="1"/>
      <c r="LTC65" s="1"/>
      <c r="LTD65" s="1"/>
      <c r="LTE65" s="1"/>
      <c r="LTF65" s="1"/>
      <c r="LTG65" s="1"/>
      <c r="LTH65" s="1"/>
      <c r="LTI65" s="1"/>
      <c r="LTJ65" s="1"/>
      <c r="LTK65" s="1"/>
      <c r="LTL65" s="1"/>
      <c r="LTM65" s="1"/>
      <c r="LTN65" s="1"/>
      <c r="LTO65" s="1"/>
      <c r="LTP65" s="1"/>
      <c r="LTQ65" s="1"/>
      <c r="LTR65" s="1"/>
      <c r="LTS65" s="1"/>
      <c r="LTT65" s="1"/>
      <c r="LTU65" s="1"/>
      <c r="LTV65" s="1"/>
      <c r="LTW65" s="1"/>
      <c r="LTX65" s="1"/>
      <c r="LTY65" s="1"/>
      <c r="LTZ65" s="1"/>
      <c r="LUA65" s="1"/>
      <c r="LUB65" s="1"/>
      <c r="LUC65" s="1"/>
      <c r="LUD65" s="1"/>
      <c r="LUE65" s="1"/>
      <c r="LUF65" s="1"/>
      <c r="LUG65" s="1"/>
      <c r="LUH65" s="1"/>
      <c r="LUI65" s="1"/>
      <c r="LUJ65" s="1"/>
      <c r="LUK65" s="1"/>
      <c r="LUL65" s="1"/>
      <c r="LUM65" s="1"/>
      <c r="LUN65" s="1"/>
      <c r="LUO65" s="1"/>
      <c r="LUP65" s="1"/>
      <c r="LUQ65" s="1"/>
      <c r="LUR65" s="1"/>
      <c r="LUS65" s="1"/>
      <c r="LUT65" s="1"/>
      <c r="LUU65" s="1"/>
      <c r="LUV65" s="1"/>
      <c r="LUW65" s="1"/>
      <c r="LUX65" s="1"/>
      <c r="LUY65" s="1"/>
      <c r="LUZ65" s="1"/>
      <c r="LVA65" s="1"/>
      <c r="LVB65" s="1"/>
      <c r="LVC65" s="1"/>
      <c r="LVD65" s="1"/>
      <c r="LVE65" s="1"/>
      <c r="LVF65" s="1"/>
      <c r="LVG65" s="1"/>
      <c r="LVH65" s="1"/>
      <c r="LVI65" s="1"/>
      <c r="LVJ65" s="1"/>
      <c r="LVK65" s="1"/>
      <c r="LVL65" s="1"/>
      <c r="LVM65" s="1"/>
      <c r="LVN65" s="1"/>
      <c r="LVO65" s="1"/>
      <c r="LVP65" s="1"/>
      <c r="LVQ65" s="1"/>
      <c r="LVR65" s="1"/>
      <c r="LVS65" s="1"/>
      <c r="LVT65" s="1"/>
      <c r="LVU65" s="1"/>
      <c r="LVV65" s="1"/>
      <c r="LVW65" s="1"/>
      <c r="LVX65" s="1"/>
      <c r="LVY65" s="1"/>
      <c r="LVZ65" s="1"/>
      <c r="LWA65" s="1"/>
      <c r="LWB65" s="1"/>
      <c r="LWC65" s="1"/>
      <c r="LWD65" s="1"/>
      <c r="LWE65" s="1"/>
      <c r="LWF65" s="1"/>
      <c r="LWG65" s="1"/>
      <c r="LWH65" s="1"/>
      <c r="LWI65" s="1"/>
      <c r="LWJ65" s="1"/>
      <c r="LWK65" s="1"/>
      <c r="LWL65" s="1"/>
      <c r="LWM65" s="1"/>
      <c r="LWN65" s="1"/>
      <c r="LWO65" s="1"/>
      <c r="LWP65" s="1"/>
      <c r="LWQ65" s="1"/>
      <c r="LWR65" s="1"/>
      <c r="LWS65" s="1"/>
      <c r="LWT65" s="1"/>
      <c r="LWU65" s="1"/>
      <c r="LWV65" s="1"/>
      <c r="LWW65" s="1"/>
      <c r="LWX65" s="1"/>
      <c r="LWY65" s="1"/>
      <c r="LWZ65" s="1"/>
      <c r="LXA65" s="1"/>
      <c r="LXB65" s="1"/>
      <c r="LXC65" s="1"/>
      <c r="LXD65" s="1"/>
      <c r="LXE65" s="1"/>
      <c r="LXF65" s="1"/>
      <c r="LXG65" s="1"/>
      <c r="LXH65" s="1"/>
      <c r="LXI65" s="1"/>
      <c r="LXJ65" s="1"/>
      <c r="LXK65" s="1"/>
      <c r="LXL65" s="1"/>
      <c r="LXM65" s="1"/>
      <c r="LXN65" s="1"/>
      <c r="LXO65" s="1"/>
      <c r="LXP65" s="1"/>
      <c r="LXQ65" s="1"/>
      <c r="LXR65" s="1"/>
      <c r="LXS65" s="1"/>
      <c r="LXT65" s="1"/>
      <c r="LXU65" s="1"/>
      <c r="LXV65" s="1"/>
      <c r="LXW65" s="1"/>
      <c r="LXX65" s="1"/>
      <c r="LXY65" s="1"/>
      <c r="LXZ65" s="1"/>
      <c r="LYA65" s="1"/>
      <c r="LYB65" s="1"/>
      <c r="LYC65" s="1"/>
      <c r="LYD65" s="1"/>
      <c r="LYE65" s="1"/>
      <c r="LYF65" s="1"/>
      <c r="LYG65" s="1"/>
      <c r="LYH65" s="1"/>
      <c r="LYI65" s="1"/>
      <c r="LYJ65" s="1"/>
      <c r="LYK65" s="1"/>
      <c r="LYL65" s="1"/>
      <c r="LYM65" s="1"/>
      <c r="LYN65" s="1"/>
      <c r="LYO65" s="1"/>
      <c r="LYP65" s="1"/>
      <c r="LYQ65" s="1"/>
      <c r="LYR65" s="1"/>
      <c r="LYS65" s="1"/>
      <c r="LYT65" s="1"/>
      <c r="LYU65" s="1"/>
      <c r="LYV65" s="1"/>
      <c r="LYW65" s="1"/>
      <c r="LYX65" s="1"/>
      <c r="LYY65" s="1"/>
      <c r="LYZ65" s="1"/>
      <c r="LZA65" s="1"/>
      <c r="LZB65" s="1"/>
      <c r="LZC65" s="1"/>
      <c r="LZD65" s="1"/>
      <c r="LZE65" s="1"/>
      <c r="LZF65" s="1"/>
      <c r="LZG65" s="1"/>
      <c r="LZH65" s="1"/>
      <c r="LZI65" s="1"/>
      <c r="LZJ65" s="1"/>
      <c r="LZK65" s="1"/>
      <c r="LZL65" s="1"/>
      <c r="LZM65" s="1"/>
      <c r="LZN65" s="1"/>
      <c r="LZO65" s="1"/>
      <c r="LZP65" s="1"/>
      <c r="LZQ65" s="1"/>
      <c r="LZR65" s="1"/>
      <c r="LZS65" s="1"/>
      <c r="LZT65" s="1"/>
      <c r="LZU65" s="1"/>
      <c r="LZV65" s="1"/>
      <c r="LZW65" s="1"/>
      <c r="LZX65" s="1"/>
      <c r="LZY65" s="1"/>
      <c r="LZZ65" s="1"/>
      <c r="MAA65" s="1"/>
      <c r="MAB65" s="1"/>
      <c r="MAC65" s="1"/>
      <c r="MAD65" s="1"/>
      <c r="MAE65" s="1"/>
      <c r="MAF65" s="1"/>
      <c r="MAG65" s="1"/>
      <c r="MAH65" s="1"/>
      <c r="MAI65" s="1"/>
      <c r="MAJ65" s="1"/>
      <c r="MAK65" s="1"/>
      <c r="MAL65" s="1"/>
      <c r="MAM65" s="1"/>
      <c r="MAN65" s="1"/>
      <c r="MAO65" s="1"/>
      <c r="MAP65" s="1"/>
      <c r="MAQ65" s="1"/>
      <c r="MAR65" s="1"/>
      <c r="MAS65" s="1"/>
      <c r="MAT65" s="1"/>
      <c r="MAU65" s="1"/>
      <c r="MAV65" s="1"/>
      <c r="MAW65" s="1"/>
      <c r="MAX65" s="1"/>
      <c r="MAY65" s="1"/>
      <c r="MAZ65" s="1"/>
      <c r="MBA65" s="1"/>
      <c r="MBB65" s="1"/>
      <c r="MBC65" s="1"/>
      <c r="MBD65" s="1"/>
      <c r="MBE65" s="1"/>
      <c r="MBF65" s="1"/>
      <c r="MBG65" s="1"/>
      <c r="MBH65" s="1"/>
      <c r="MBI65" s="1"/>
      <c r="MBJ65" s="1"/>
      <c r="MBK65" s="1"/>
      <c r="MBL65" s="1"/>
      <c r="MBM65" s="1"/>
      <c r="MBN65" s="1"/>
      <c r="MBO65" s="1"/>
      <c r="MBP65" s="1"/>
      <c r="MBQ65" s="1"/>
      <c r="MBR65" s="1"/>
      <c r="MBS65" s="1"/>
      <c r="MBT65" s="1"/>
      <c r="MBU65" s="1"/>
      <c r="MBV65" s="1"/>
      <c r="MBW65" s="1"/>
      <c r="MBX65" s="1"/>
      <c r="MBY65" s="1"/>
      <c r="MBZ65" s="1"/>
      <c r="MCA65" s="1"/>
      <c r="MCB65" s="1"/>
      <c r="MCC65" s="1"/>
      <c r="MCD65" s="1"/>
      <c r="MCE65" s="1"/>
      <c r="MCF65" s="1"/>
      <c r="MCG65" s="1"/>
      <c r="MCH65" s="1"/>
      <c r="MCI65" s="1"/>
      <c r="MCJ65" s="1"/>
      <c r="MCK65" s="1"/>
      <c r="MCL65" s="1"/>
      <c r="MCM65" s="1"/>
      <c r="MCN65" s="1"/>
      <c r="MCO65" s="1"/>
      <c r="MCP65" s="1"/>
      <c r="MCQ65" s="1"/>
      <c r="MCR65" s="1"/>
      <c r="MCS65" s="1"/>
      <c r="MCT65" s="1"/>
      <c r="MCU65" s="1"/>
      <c r="MCV65" s="1"/>
      <c r="MCW65" s="1"/>
      <c r="MCX65" s="1"/>
      <c r="MCY65" s="1"/>
      <c r="MCZ65" s="1"/>
      <c r="MDA65" s="1"/>
      <c r="MDB65" s="1"/>
      <c r="MDC65" s="1"/>
      <c r="MDD65" s="1"/>
      <c r="MDE65" s="1"/>
      <c r="MDF65" s="1"/>
      <c r="MDG65" s="1"/>
      <c r="MDH65" s="1"/>
      <c r="MDI65" s="1"/>
      <c r="MDJ65" s="1"/>
      <c r="MDK65" s="1"/>
      <c r="MDL65" s="1"/>
      <c r="MDM65" s="1"/>
      <c r="MDN65" s="1"/>
      <c r="MDO65" s="1"/>
      <c r="MDP65" s="1"/>
      <c r="MDQ65" s="1"/>
      <c r="MDR65" s="1"/>
      <c r="MDS65" s="1"/>
      <c r="MDT65" s="1"/>
      <c r="MDU65" s="1"/>
      <c r="MDV65" s="1"/>
      <c r="MDW65" s="1"/>
      <c r="MDX65" s="1"/>
      <c r="MDY65" s="1"/>
      <c r="MDZ65" s="1"/>
      <c r="MEA65" s="1"/>
      <c r="MEB65" s="1"/>
      <c r="MEC65" s="1"/>
      <c r="MED65" s="1"/>
      <c r="MEE65" s="1"/>
      <c r="MEF65" s="1"/>
      <c r="MEG65" s="1"/>
      <c r="MEH65" s="1"/>
      <c r="MEI65" s="1"/>
      <c r="MEJ65" s="1"/>
      <c r="MEK65" s="1"/>
      <c r="MEL65" s="1"/>
      <c r="MEM65" s="1"/>
      <c r="MEN65" s="1"/>
      <c r="MEO65" s="1"/>
      <c r="MEP65" s="1"/>
      <c r="MEQ65" s="1"/>
      <c r="MER65" s="1"/>
      <c r="MES65" s="1"/>
      <c r="MET65" s="1"/>
      <c r="MEU65" s="1"/>
      <c r="MEV65" s="1"/>
      <c r="MEW65" s="1"/>
      <c r="MEX65" s="1"/>
      <c r="MEY65" s="1"/>
      <c r="MEZ65" s="1"/>
      <c r="MFA65" s="1"/>
      <c r="MFB65" s="1"/>
      <c r="MFC65" s="1"/>
      <c r="MFD65" s="1"/>
      <c r="MFE65" s="1"/>
      <c r="MFF65" s="1"/>
      <c r="MFG65" s="1"/>
      <c r="MFH65" s="1"/>
      <c r="MFI65" s="1"/>
      <c r="MFJ65" s="1"/>
      <c r="MFK65" s="1"/>
      <c r="MFL65" s="1"/>
      <c r="MFM65" s="1"/>
      <c r="MFN65" s="1"/>
      <c r="MFO65" s="1"/>
      <c r="MFP65" s="1"/>
      <c r="MFQ65" s="1"/>
      <c r="MFR65" s="1"/>
      <c r="MFS65" s="1"/>
      <c r="MFT65" s="1"/>
      <c r="MFU65" s="1"/>
      <c r="MFV65" s="1"/>
      <c r="MFW65" s="1"/>
      <c r="MFX65" s="1"/>
      <c r="MFY65" s="1"/>
      <c r="MFZ65" s="1"/>
      <c r="MGA65" s="1"/>
      <c r="MGB65" s="1"/>
      <c r="MGC65" s="1"/>
      <c r="MGD65" s="1"/>
      <c r="MGE65" s="1"/>
      <c r="MGF65" s="1"/>
      <c r="MGG65" s="1"/>
      <c r="MGH65" s="1"/>
      <c r="MGI65" s="1"/>
      <c r="MGJ65" s="1"/>
      <c r="MGK65" s="1"/>
      <c r="MGL65" s="1"/>
      <c r="MGM65" s="1"/>
      <c r="MGN65" s="1"/>
      <c r="MGO65" s="1"/>
      <c r="MGP65" s="1"/>
      <c r="MGQ65" s="1"/>
      <c r="MGR65" s="1"/>
      <c r="MGS65" s="1"/>
      <c r="MGT65" s="1"/>
      <c r="MGU65" s="1"/>
      <c r="MGV65" s="1"/>
      <c r="MGW65" s="1"/>
      <c r="MGX65" s="1"/>
      <c r="MGY65" s="1"/>
      <c r="MGZ65" s="1"/>
      <c r="MHA65" s="1"/>
      <c r="MHB65" s="1"/>
      <c r="MHC65" s="1"/>
      <c r="MHD65" s="1"/>
      <c r="MHE65" s="1"/>
      <c r="MHF65" s="1"/>
      <c r="MHG65" s="1"/>
      <c r="MHH65" s="1"/>
      <c r="MHI65" s="1"/>
      <c r="MHJ65" s="1"/>
      <c r="MHK65" s="1"/>
      <c r="MHL65" s="1"/>
      <c r="MHM65" s="1"/>
      <c r="MHN65" s="1"/>
      <c r="MHO65" s="1"/>
      <c r="MHP65" s="1"/>
      <c r="MHQ65" s="1"/>
      <c r="MHR65" s="1"/>
      <c r="MHS65" s="1"/>
      <c r="MHT65" s="1"/>
      <c r="MHU65" s="1"/>
      <c r="MHV65" s="1"/>
      <c r="MHW65" s="1"/>
      <c r="MHX65" s="1"/>
      <c r="MHY65" s="1"/>
      <c r="MHZ65" s="1"/>
      <c r="MIA65" s="1"/>
      <c r="MIB65" s="1"/>
      <c r="MIC65" s="1"/>
      <c r="MID65" s="1"/>
      <c r="MIE65" s="1"/>
      <c r="MIF65" s="1"/>
      <c r="MIG65" s="1"/>
      <c r="MIH65" s="1"/>
      <c r="MII65" s="1"/>
      <c r="MIJ65" s="1"/>
      <c r="MIK65" s="1"/>
      <c r="MIL65" s="1"/>
      <c r="MIM65" s="1"/>
      <c r="MIN65" s="1"/>
      <c r="MIO65" s="1"/>
      <c r="MIP65" s="1"/>
      <c r="MIQ65" s="1"/>
      <c r="MIR65" s="1"/>
      <c r="MIS65" s="1"/>
      <c r="MIT65" s="1"/>
      <c r="MIU65" s="1"/>
      <c r="MIV65" s="1"/>
      <c r="MIW65" s="1"/>
      <c r="MIX65" s="1"/>
      <c r="MIY65" s="1"/>
      <c r="MIZ65" s="1"/>
      <c r="MJA65" s="1"/>
      <c r="MJB65" s="1"/>
      <c r="MJC65" s="1"/>
      <c r="MJD65" s="1"/>
      <c r="MJE65" s="1"/>
      <c r="MJF65" s="1"/>
      <c r="MJG65" s="1"/>
      <c r="MJH65" s="1"/>
      <c r="MJI65" s="1"/>
      <c r="MJJ65" s="1"/>
      <c r="MJK65" s="1"/>
      <c r="MJL65" s="1"/>
      <c r="MJM65" s="1"/>
      <c r="MJN65" s="1"/>
      <c r="MJO65" s="1"/>
      <c r="MJP65" s="1"/>
      <c r="MJQ65" s="1"/>
      <c r="MJR65" s="1"/>
      <c r="MJS65" s="1"/>
      <c r="MJT65" s="1"/>
      <c r="MJU65" s="1"/>
      <c r="MJV65" s="1"/>
      <c r="MJW65" s="1"/>
      <c r="MJX65" s="1"/>
      <c r="MJY65" s="1"/>
      <c r="MJZ65" s="1"/>
      <c r="MKA65" s="1"/>
      <c r="MKB65" s="1"/>
      <c r="MKC65" s="1"/>
      <c r="MKD65" s="1"/>
      <c r="MKE65" s="1"/>
      <c r="MKF65" s="1"/>
      <c r="MKG65" s="1"/>
      <c r="MKH65" s="1"/>
      <c r="MKI65" s="1"/>
      <c r="MKJ65" s="1"/>
      <c r="MKK65" s="1"/>
      <c r="MKL65" s="1"/>
      <c r="MKM65" s="1"/>
      <c r="MKN65" s="1"/>
      <c r="MKO65" s="1"/>
      <c r="MKP65" s="1"/>
      <c r="MKQ65" s="1"/>
      <c r="MKR65" s="1"/>
      <c r="MKS65" s="1"/>
      <c r="MKT65" s="1"/>
      <c r="MKU65" s="1"/>
      <c r="MKV65" s="1"/>
      <c r="MKW65" s="1"/>
      <c r="MKX65" s="1"/>
      <c r="MKY65" s="1"/>
      <c r="MKZ65" s="1"/>
      <c r="MLA65" s="1"/>
      <c r="MLB65" s="1"/>
      <c r="MLC65" s="1"/>
      <c r="MLD65" s="1"/>
      <c r="MLE65" s="1"/>
      <c r="MLF65" s="1"/>
      <c r="MLG65" s="1"/>
      <c r="MLH65" s="1"/>
      <c r="MLI65" s="1"/>
      <c r="MLJ65" s="1"/>
      <c r="MLK65" s="1"/>
      <c r="MLL65" s="1"/>
      <c r="MLM65" s="1"/>
      <c r="MLN65" s="1"/>
      <c r="MLO65" s="1"/>
      <c r="MLP65" s="1"/>
      <c r="MLQ65" s="1"/>
      <c r="MLR65" s="1"/>
      <c r="MLS65" s="1"/>
      <c r="MLT65" s="1"/>
      <c r="MLU65" s="1"/>
      <c r="MLV65" s="1"/>
      <c r="MLW65" s="1"/>
      <c r="MLX65" s="1"/>
      <c r="MLY65" s="1"/>
      <c r="MLZ65" s="1"/>
      <c r="MMA65" s="1"/>
      <c r="MMB65" s="1"/>
      <c r="MMC65" s="1"/>
      <c r="MMD65" s="1"/>
      <c r="MME65" s="1"/>
      <c r="MMF65" s="1"/>
      <c r="MMG65" s="1"/>
      <c r="MMH65" s="1"/>
      <c r="MMI65" s="1"/>
      <c r="MMJ65" s="1"/>
      <c r="MMK65" s="1"/>
      <c r="MML65" s="1"/>
      <c r="MMM65" s="1"/>
      <c r="MMN65" s="1"/>
      <c r="MMO65" s="1"/>
      <c r="MMP65" s="1"/>
      <c r="MMQ65" s="1"/>
      <c r="MMR65" s="1"/>
      <c r="MMS65" s="1"/>
      <c r="MMT65" s="1"/>
      <c r="MMU65" s="1"/>
      <c r="MMV65" s="1"/>
      <c r="MMW65" s="1"/>
      <c r="MMX65" s="1"/>
      <c r="MMY65" s="1"/>
      <c r="MMZ65" s="1"/>
      <c r="MNA65" s="1"/>
      <c r="MNB65" s="1"/>
      <c r="MNC65" s="1"/>
      <c r="MND65" s="1"/>
      <c r="MNE65" s="1"/>
      <c r="MNF65" s="1"/>
      <c r="MNG65" s="1"/>
      <c r="MNH65" s="1"/>
      <c r="MNI65" s="1"/>
      <c r="MNJ65" s="1"/>
      <c r="MNK65" s="1"/>
      <c r="MNL65" s="1"/>
      <c r="MNM65" s="1"/>
      <c r="MNN65" s="1"/>
      <c r="MNO65" s="1"/>
      <c r="MNP65" s="1"/>
      <c r="MNQ65" s="1"/>
      <c r="MNR65" s="1"/>
      <c r="MNS65" s="1"/>
      <c r="MNT65" s="1"/>
      <c r="MNU65" s="1"/>
      <c r="MNV65" s="1"/>
      <c r="MNW65" s="1"/>
      <c r="MNX65" s="1"/>
      <c r="MNY65" s="1"/>
      <c r="MNZ65" s="1"/>
      <c r="MOA65" s="1"/>
      <c r="MOB65" s="1"/>
      <c r="MOC65" s="1"/>
      <c r="MOD65" s="1"/>
      <c r="MOE65" s="1"/>
      <c r="MOF65" s="1"/>
      <c r="MOG65" s="1"/>
      <c r="MOH65" s="1"/>
      <c r="MOI65" s="1"/>
      <c r="MOJ65" s="1"/>
      <c r="MOK65" s="1"/>
      <c r="MOL65" s="1"/>
      <c r="MOM65" s="1"/>
      <c r="MON65" s="1"/>
      <c r="MOO65" s="1"/>
      <c r="MOP65" s="1"/>
      <c r="MOQ65" s="1"/>
      <c r="MOR65" s="1"/>
      <c r="MOS65" s="1"/>
      <c r="MOT65" s="1"/>
      <c r="MOU65" s="1"/>
      <c r="MOV65" s="1"/>
      <c r="MOW65" s="1"/>
      <c r="MOX65" s="1"/>
      <c r="MOY65" s="1"/>
      <c r="MOZ65" s="1"/>
      <c r="MPA65" s="1"/>
      <c r="MPB65" s="1"/>
      <c r="MPC65" s="1"/>
      <c r="MPD65" s="1"/>
      <c r="MPE65" s="1"/>
      <c r="MPF65" s="1"/>
      <c r="MPG65" s="1"/>
      <c r="MPH65" s="1"/>
      <c r="MPI65" s="1"/>
      <c r="MPJ65" s="1"/>
      <c r="MPK65" s="1"/>
      <c r="MPL65" s="1"/>
      <c r="MPM65" s="1"/>
      <c r="MPN65" s="1"/>
      <c r="MPO65" s="1"/>
      <c r="MPP65" s="1"/>
      <c r="MPQ65" s="1"/>
      <c r="MPR65" s="1"/>
      <c r="MPS65" s="1"/>
      <c r="MPT65" s="1"/>
      <c r="MPU65" s="1"/>
      <c r="MPV65" s="1"/>
      <c r="MPW65" s="1"/>
      <c r="MPX65" s="1"/>
      <c r="MPY65" s="1"/>
      <c r="MPZ65" s="1"/>
      <c r="MQA65" s="1"/>
      <c r="MQB65" s="1"/>
      <c r="MQC65" s="1"/>
      <c r="MQD65" s="1"/>
      <c r="MQE65" s="1"/>
      <c r="MQF65" s="1"/>
      <c r="MQG65" s="1"/>
      <c r="MQH65" s="1"/>
      <c r="MQI65" s="1"/>
      <c r="MQJ65" s="1"/>
      <c r="MQK65" s="1"/>
      <c r="MQL65" s="1"/>
      <c r="MQM65" s="1"/>
      <c r="MQN65" s="1"/>
      <c r="MQO65" s="1"/>
      <c r="MQP65" s="1"/>
      <c r="MQQ65" s="1"/>
      <c r="MQR65" s="1"/>
      <c r="MQS65" s="1"/>
      <c r="MQT65" s="1"/>
      <c r="MQU65" s="1"/>
      <c r="MQV65" s="1"/>
      <c r="MQW65" s="1"/>
      <c r="MQX65" s="1"/>
      <c r="MQY65" s="1"/>
      <c r="MQZ65" s="1"/>
      <c r="MRA65" s="1"/>
      <c r="MRB65" s="1"/>
      <c r="MRC65" s="1"/>
      <c r="MRD65" s="1"/>
      <c r="MRE65" s="1"/>
      <c r="MRF65" s="1"/>
      <c r="MRG65" s="1"/>
      <c r="MRH65" s="1"/>
      <c r="MRI65" s="1"/>
      <c r="MRJ65" s="1"/>
      <c r="MRK65" s="1"/>
      <c r="MRL65" s="1"/>
      <c r="MRM65" s="1"/>
      <c r="MRN65" s="1"/>
      <c r="MRO65" s="1"/>
      <c r="MRP65" s="1"/>
      <c r="MRQ65" s="1"/>
      <c r="MRR65" s="1"/>
      <c r="MRS65" s="1"/>
      <c r="MRT65" s="1"/>
      <c r="MRU65" s="1"/>
      <c r="MRV65" s="1"/>
      <c r="MRW65" s="1"/>
      <c r="MRX65" s="1"/>
      <c r="MRY65" s="1"/>
      <c r="MRZ65" s="1"/>
      <c r="MSA65" s="1"/>
      <c r="MSB65" s="1"/>
      <c r="MSC65" s="1"/>
      <c r="MSD65" s="1"/>
      <c r="MSE65" s="1"/>
      <c r="MSF65" s="1"/>
      <c r="MSG65" s="1"/>
      <c r="MSH65" s="1"/>
      <c r="MSI65" s="1"/>
      <c r="MSJ65" s="1"/>
      <c r="MSK65" s="1"/>
      <c r="MSL65" s="1"/>
      <c r="MSM65" s="1"/>
      <c r="MSN65" s="1"/>
      <c r="MSO65" s="1"/>
      <c r="MSP65" s="1"/>
      <c r="MSQ65" s="1"/>
      <c r="MSR65" s="1"/>
      <c r="MSS65" s="1"/>
      <c r="MST65" s="1"/>
      <c r="MSU65" s="1"/>
      <c r="MSV65" s="1"/>
      <c r="MSW65" s="1"/>
      <c r="MSX65" s="1"/>
      <c r="MSY65" s="1"/>
      <c r="MSZ65" s="1"/>
      <c r="MTA65" s="1"/>
      <c r="MTB65" s="1"/>
      <c r="MTC65" s="1"/>
      <c r="MTD65" s="1"/>
      <c r="MTE65" s="1"/>
      <c r="MTF65" s="1"/>
      <c r="MTG65" s="1"/>
      <c r="MTH65" s="1"/>
      <c r="MTI65" s="1"/>
      <c r="MTJ65" s="1"/>
      <c r="MTK65" s="1"/>
      <c r="MTL65" s="1"/>
      <c r="MTM65" s="1"/>
      <c r="MTN65" s="1"/>
      <c r="MTO65" s="1"/>
      <c r="MTP65" s="1"/>
      <c r="MTQ65" s="1"/>
      <c r="MTR65" s="1"/>
      <c r="MTS65" s="1"/>
      <c r="MTT65" s="1"/>
      <c r="MTU65" s="1"/>
      <c r="MTV65" s="1"/>
      <c r="MTW65" s="1"/>
      <c r="MTX65" s="1"/>
      <c r="MTY65" s="1"/>
      <c r="MTZ65" s="1"/>
      <c r="MUA65" s="1"/>
      <c r="MUB65" s="1"/>
      <c r="MUC65" s="1"/>
      <c r="MUD65" s="1"/>
      <c r="MUE65" s="1"/>
      <c r="MUF65" s="1"/>
      <c r="MUG65" s="1"/>
      <c r="MUH65" s="1"/>
      <c r="MUI65" s="1"/>
      <c r="MUJ65" s="1"/>
      <c r="MUK65" s="1"/>
      <c r="MUL65" s="1"/>
      <c r="MUM65" s="1"/>
      <c r="MUN65" s="1"/>
      <c r="MUO65" s="1"/>
      <c r="MUP65" s="1"/>
      <c r="MUQ65" s="1"/>
      <c r="MUR65" s="1"/>
      <c r="MUS65" s="1"/>
      <c r="MUT65" s="1"/>
      <c r="MUU65" s="1"/>
      <c r="MUV65" s="1"/>
      <c r="MUW65" s="1"/>
      <c r="MUX65" s="1"/>
      <c r="MUY65" s="1"/>
      <c r="MUZ65" s="1"/>
      <c r="MVA65" s="1"/>
      <c r="MVB65" s="1"/>
      <c r="MVC65" s="1"/>
      <c r="MVD65" s="1"/>
      <c r="MVE65" s="1"/>
      <c r="MVF65" s="1"/>
      <c r="MVG65" s="1"/>
      <c r="MVH65" s="1"/>
      <c r="MVI65" s="1"/>
      <c r="MVJ65" s="1"/>
      <c r="MVK65" s="1"/>
      <c r="MVL65" s="1"/>
      <c r="MVM65" s="1"/>
      <c r="MVN65" s="1"/>
      <c r="MVO65" s="1"/>
      <c r="MVP65" s="1"/>
      <c r="MVQ65" s="1"/>
      <c r="MVR65" s="1"/>
      <c r="MVS65" s="1"/>
      <c r="MVT65" s="1"/>
      <c r="MVU65" s="1"/>
      <c r="MVV65" s="1"/>
      <c r="MVW65" s="1"/>
      <c r="MVX65" s="1"/>
      <c r="MVY65" s="1"/>
      <c r="MVZ65" s="1"/>
      <c r="MWA65" s="1"/>
      <c r="MWB65" s="1"/>
      <c r="MWC65" s="1"/>
      <c r="MWD65" s="1"/>
      <c r="MWE65" s="1"/>
      <c r="MWF65" s="1"/>
      <c r="MWG65" s="1"/>
      <c r="MWH65" s="1"/>
      <c r="MWI65" s="1"/>
      <c r="MWJ65" s="1"/>
      <c r="MWK65" s="1"/>
      <c r="MWL65" s="1"/>
      <c r="MWM65" s="1"/>
      <c r="MWN65" s="1"/>
      <c r="MWO65" s="1"/>
      <c r="MWP65" s="1"/>
      <c r="MWQ65" s="1"/>
      <c r="MWR65" s="1"/>
      <c r="MWS65" s="1"/>
      <c r="MWT65" s="1"/>
      <c r="MWU65" s="1"/>
      <c r="MWV65" s="1"/>
      <c r="MWW65" s="1"/>
      <c r="MWX65" s="1"/>
      <c r="MWY65" s="1"/>
      <c r="MWZ65" s="1"/>
      <c r="MXA65" s="1"/>
      <c r="MXB65" s="1"/>
      <c r="MXC65" s="1"/>
      <c r="MXD65" s="1"/>
      <c r="MXE65" s="1"/>
      <c r="MXF65" s="1"/>
      <c r="MXG65" s="1"/>
      <c r="MXH65" s="1"/>
      <c r="MXI65" s="1"/>
      <c r="MXJ65" s="1"/>
      <c r="MXK65" s="1"/>
      <c r="MXL65" s="1"/>
      <c r="MXM65" s="1"/>
      <c r="MXN65" s="1"/>
      <c r="MXO65" s="1"/>
      <c r="MXP65" s="1"/>
      <c r="MXQ65" s="1"/>
      <c r="MXR65" s="1"/>
      <c r="MXS65" s="1"/>
      <c r="MXT65" s="1"/>
      <c r="MXU65" s="1"/>
      <c r="MXV65" s="1"/>
      <c r="MXW65" s="1"/>
      <c r="MXX65" s="1"/>
      <c r="MXY65" s="1"/>
      <c r="MXZ65" s="1"/>
      <c r="MYA65" s="1"/>
      <c r="MYB65" s="1"/>
      <c r="MYC65" s="1"/>
      <c r="MYD65" s="1"/>
      <c r="MYE65" s="1"/>
      <c r="MYF65" s="1"/>
      <c r="MYG65" s="1"/>
      <c r="MYH65" s="1"/>
      <c r="MYI65" s="1"/>
      <c r="MYJ65" s="1"/>
      <c r="MYK65" s="1"/>
      <c r="MYL65" s="1"/>
      <c r="MYM65" s="1"/>
      <c r="MYN65" s="1"/>
      <c r="MYO65" s="1"/>
      <c r="MYP65" s="1"/>
      <c r="MYQ65" s="1"/>
      <c r="MYR65" s="1"/>
      <c r="MYS65" s="1"/>
      <c r="MYT65" s="1"/>
      <c r="MYU65" s="1"/>
      <c r="MYV65" s="1"/>
      <c r="MYW65" s="1"/>
      <c r="MYX65" s="1"/>
      <c r="MYY65" s="1"/>
      <c r="MYZ65" s="1"/>
      <c r="MZA65" s="1"/>
      <c r="MZB65" s="1"/>
      <c r="MZC65" s="1"/>
      <c r="MZD65" s="1"/>
      <c r="MZE65" s="1"/>
      <c r="MZF65" s="1"/>
      <c r="MZG65" s="1"/>
      <c r="MZH65" s="1"/>
      <c r="MZI65" s="1"/>
      <c r="MZJ65" s="1"/>
      <c r="MZK65" s="1"/>
      <c r="MZL65" s="1"/>
      <c r="MZM65" s="1"/>
      <c r="MZN65" s="1"/>
      <c r="MZO65" s="1"/>
      <c r="MZP65" s="1"/>
      <c r="MZQ65" s="1"/>
      <c r="MZR65" s="1"/>
      <c r="MZS65" s="1"/>
      <c r="MZT65" s="1"/>
      <c r="MZU65" s="1"/>
      <c r="MZV65" s="1"/>
      <c r="MZW65" s="1"/>
      <c r="MZX65" s="1"/>
      <c r="MZY65" s="1"/>
      <c r="MZZ65" s="1"/>
      <c r="NAA65" s="1"/>
      <c r="NAB65" s="1"/>
      <c r="NAC65" s="1"/>
      <c r="NAD65" s="1"/>
      <c r="NAE65" s="1"/>
      <c r="NAF65" s="1"/>
      <c r="NAG65" s="1"/>
      <c r="NAH65" s="1"/>
      <c r="NAI65" s="1"/>
      <c r="NAJ65" s="1"/>
      <c r="NAK65" s="1"/>
      <c r="NAL65" s="1"/>
      <c r="NAM65" s="1"/>
      <c r="NAN65" s="1"/>
      <c r="NAO65" s="1"/>
      <c r="NAP65" s="1"/>
      <c r="NAQ65" s="1"/>
      <c r="NAR65" s="1"/>
      <c r="NAS65" s="1"/>
      <c r="NAT65" s="1"/>
      <c r="NAU65" s="1"/>
      <c r="NAV65" s="1"/>
      <c r="NAW65" s="1"/>
      <c r="NAX65" s="1"/>
      <c r="NAY65" s="1"/>
      <c r="NAZ65" s="1"/>
      <c r="NBA65" s="1"/>
      <c r="NBB65" s="1"/>
      <c r="NBC65" s="1"/>
      <c r="NBD65" s="1"/>
      <c r="NBE65" s="1"/>
      <c r="NBF65" s="1"/>
      <c r="NBG65" s="1"/>
      <c r="NBH65" s="1"/>
      <c r="NBI65" s="1"/>
      <c r="NBJ65" s="1"/>
      <c r="NBK65" s="1"/>
      <c r="NBL65" s="1"/>
      <c r="NBM65" s="1"/>
      <c r="NBN65" s="1"/>
      <c r="NBO65" s="1"/>
      <c r="NBP65" s="1"/>
      <c r="NBQ65" s="1"/>
      <c r="NBR65" s="1"/>
      <c r="NBS65" s="1"/>
      <c r="NBT65" s="1"/>
      <c r="NBU65" s="1"/>
      <c r="NBV65" s="1"/>
      <c r="NBW65" s="1"/>
      <c r="NBX65" s="1"/>
      <c r="NBY65" s="1"/>
      <c r="NBZ65" s="1"/>
      <c r="NCA65" s="1"/>
      <c r="NCB65" s="1"/>
      <c r="NCC65" s="1"/>
      <c r="NCD65" s="1"/>
      <c r="NCE65" s="1"/>
      <c r="NCF65" s="1"/>
      <c r="NCG65" s="1"/>
      <c r="NCH65" s="1"/>
      <c r="NCI65" s="1"/>
      <c r="NCJ65" s="1"/>
      <c r="NCK65" s="1"/>
      <c r="NCL65" s="1"/>
      <c r="NCM65" s="1"/>
      <c r="NCN65" s="1"/>
      <c r="NCO65" s="1"/>
      <c r="NCP65" s="1"/>
      <c r="NCQ65" s="1"/>
      <c r="NCR65" s="1"/>
      <c r="NCS65" s="1"/>
      <c r="NCT65" s="1"/>
      <c r="NCU65" s="1"/>
      <c r="NCV65" s="1"/>
      <c r="NCW65" s="1"/>
      <c r="NCX65" s="1"/>
      <c r="NCY65" s="1"/>
      <c r="NCZ65" s="1"/>
      <c r="NDA65" s="1"/>
      <c r="NDB65" s="1"/>
      <c r="NDC65" s="1"/>
      <c r="NDD65" s="1"/>
      <c r="NDE65" s="1"/>
      <c r="NDF65" s="1"/>
      <c r="NDG65" s="1"/>
      <c r="NDH65" s="1"/>
      <c r="NDI65" s="1"/>
      <c r="NDJ65" s="1"/>
      <c r="NDK65" s="1"/>
      <c r="NDL65" s="1"/>
      <c r="NDM65" s="1"/>
      <c r="NDN65" s="1"/>
      <c r="NDO65" s="1"/>
      <c r="NDP65" s="1"/>
      <c r="NDQ65" s="1"/>
      <c r="NDR65" s="1"/>
      <c r="NDS65" s="1"/>
      <c r="NDT65" s="1"/>
      <c r="NDU65" s="1"/>
      <c r="NDV65" s="1"/>
      <c r="NDW65" s="1"/>
      <c r="NDX65" s="1"/>
      <c r="NDY65" s="1"/>
      <c r="NDZ65" s="1"/>
      <c r="NEA65" s="1"/>
      <c r="NEB65" s="1"/>
      <c r="NEC65" s="1"/>
      <c r="NED65" s="1"/>
      <c r="NEE65" s="1"/>
      <c r="NEF65" s="1"/>
      <c r="NEG65" s="1"/>
      <c r="NEH65" s="1"/>
      <c r="NEI65" s="1"/>
      <c r="NEJ65" s="1"/>
      <c r="NEK65" s="1"/>
      <c r="NEL65" s="1"/>
      <c r="NEM65" s="1"/>
      <c r="NEN65" s="1"/>
      <c r="NEO65" s="1"/>
      <c r="NEP65" s="1"/>
      <c r="NEQ65" s="1"/>
      <c r="NER65" s="1"/>
      <c r="NES65" s="1"/>
      <c r="NET65" s="1"/>
      <c r="NEU65" s="1"/>
      <c r="NEV65" s="1"/>
      <c r="NEW65" s="1"/>
      <c r="NEX65" s="1"/>
      <c r="NEY65" s="1"/>
      <c r="NEZ65" s="1"/>
      <c r="NFA65" s="1"/>
      <c r="NFB65" s="1"/>
      <c r="NFC65" s="1"/>
      <c r="NFD65" s="1"/>
      <c r="NFE65" s="1"/>
      <c r="NFF65" s="1"/>
      <c r="NFG65" s="1"/>
      <c r="NFH65" s="1"/>
      <c r="NFI65" s="1"/>
      <c r="NFJ65" s="1"/>
      <c r="NFK65" s="1"/>
      <c r="NFL65" s="1"/>
      <c r="NFM65" s="1"/>
      <c r="NFN65" s="1"/>
      <c r="NFO65" s="1"/>
      <c r="NFP65" s="1"/>
      <c r="NFQ65" s="1"/>
      <c r="NFR65" s="1"/>
      <c r="NFS65" s="1"/>
      <c r="NFT65" s="1"/>
      <c r="NFU65" s="1"/>
      <c r="NFV65" s="1"/>
      <c r="NFW65" s="1"/>
      <c r="NFX65" s="1"/>
      <c r="NFY65" s="1"/>
      <c r="NFZ65" s="1"/>
      <c r="NGA65" s="1"/>
      <c r="NGB65" s="1"/>
      <c r="NGC65" s="1"/>
      <c r="NGD65" s="1"/>
      <c r="NGE65" s="1"/>
      <c r="NGF65" s="1"/>
      <c r="NGG65" s="1"/>
      <c r="NGH65" s="1"/>
      <c r="NGI65" s="1"/>
      <c r="NGJ65" s="1"/>
      <c r="NGK65" s="1"/>
      <c r="NGL65" s="1"/>
      <c r="NGM65" s="1"/>
      <c r="NGN65" s="1"/>
      <c r="NGO65" s="1"/>
      <c r="NGP65" s="1"/>
      <c r="NGQ65" s="1"/>
      <c r="NGR65" s="1"/>
      <c r="NGS65" s="1"/>
      <c r="NGT65" s="1"/>
      <c r="NGU65" s="1"/>
      <c r="NGV65" s="1"/>
      <c r="NGW65" s="1"/>
      <c r="NGX65" s="1"/>
      <c r="NGY65" s="1"/>
      <c r="NGZ65" s="1"/>
      <c r="NHA65" s="1"/>
      <c r="NHB65" s="1"/>
      <c r="NHC65" s="1"/>
      <c r="NHD65" s="1"/>
      <c r="NHE65" s="1"/>
      <c r="NHF65" s="1"/>
      <c r="NHG65" s="1"/>
      <c r="NHH65" s="1"/>
      <c r="NHI65" s="1"/>
      <c r="NHJ65" s="1"/>
      <c r="NHK65" s="1"/>
      <c r="NHL65" s="1"/>
      <c r="NHM65" s="1"/>
      <c r="NHN65" s="1"/>
      <c r="NHO65" s="1"/>
      <c r="NHP65" s="1"/>
      <c r="NHQ65" s="1"/>
      <c r="NHR65" s="1"/>
      <c r="NHS65" s="1"/>
      <c r="NHT65" s="1"/>
      <c r="NHU65" s="1"/>
      <c r="NHV65" s="1"/>
      <c r="NHW65" s="1"/>
      <c r="NHX65" s="1"/>
      <c r="NHY65" s="1"/>
      <c r="NHZ65" s="1"/>
      <c r="NIA65" s="1"/>
      <c r="NIB65" s="1"/>
      <c r="NIC65" s="1"/>
      <c r="NID65" s="1"/>
      <c r="NIE65" s="1"/>
      <c r="NIF65" s="1"/>
      <c r="NIG65" s="1"/>
      <c r="NIH65" s="1"/>
      <c r="NII65" s="1"/>
      <c r="NIJ65" s="1"/>
      <c r="NIK65" s="1"/>
      <c r="NIL65" s="1"/>
      <c r="NIM65" s="1"/>
      <c r="NIN65" s="1"/>
      <c r="NIO65" s="1"/>
      <c r="NIP65" s="1"/>
      <c r="NIQ65" s="1"/>
      <c r="NIR65" s="1"/>
      <c r="NIS65" s="1"/>
      <c r="NIT65" s="1"/>
      <c r="NIU65" s="1"/>
      <c r="NIV65" s="1"/>
      <c r="NIW65" s="1"/>
      <c r="NIX65" s="1"/>
      <c r="NIY65" s="1"/>
      <c r="NIZ65" s="1"/>
      <c r="NJA65" s="1"/>
      <c r="NJB65" s="1"/>
      <c r="NJC65" s="1"/>
      <c r="NJD65" s="1"/>
      <c r="NJE65" s="1"/>
      <c r="NJF65" s="1"/>
      <c r="NJG65" s="1"/>
      <c r="NJH65" s="1"/>
      <c r="NJI65" s="1"/>
      <c r="NJJ65" s="1"/>
      <c r="NJK65" s="1"/>
      <c r="NJL65" s="1"/>
      <c r="NJM65" s="1"/>
      <c r="NJN65" s="1"/>
      <c r="NJO65" s="1"/>
      <c r="NJP65" s="1"/>
      <c r="NJQ65" s="1"/>
      <c r="NJR65" s="1"/>
      <c r="NJS65" s="1"/>
      <c r="NJT65" s="1"/>
      <c r="NJU65" s="1"/>
      <c r="NJV65" s="1"/>
      <c r="NJW65" s="1"/>
      <c r="NJX65" s="1"/>
      <c r="NJY65" s="1"/>
      <c r="NJZ65" s="1"/>
      <c r="NKA65" s="1"/>
      <c r="NKB65" s="1"/>
      <c r="NKC65" s="1"/>
      <c r="NKD65" s="1"/>
      <c r="NKE65" s="1"/>
      <c r="NKF65" s="1"/>
      <c r="NKG65" s="1"/>
      <c r="NKH65" s="1"/>
      <c r="NKI65" s="1"/>
      <c r="NKJ65" s="1"/>
      <c r="NKK65" s="1"/>
      <c r="NKL65" s="1"/>
      <c r="NKM65" s="1"/>
      <c r="NKN65" s="1"/>
      <c r="NKO65" s="1"/>
      <c r="NKP65" s="1"/>
      <c r="NKQ65" s="1"/>
      <c r="NKR65" s="1"/>
      <c r="NKS65" s="1"/>
      <c r="NKT65" s="1"/>
      <c r="NKU65" s="1"/>
      <c r="NKV65" s="1"/>
      <c r="NKW65" s="1"/>
      <c r="NKX65" s="1"/>
      <c r="NKY65" s="1"/>
      <c r="NKZ65" s="1"/>
      <c r="NLA65" s="1"/>
      <c r="NLB65" s="1"/>
      <c r="NLC65" s="1"/>
      <c r="NLD65" s="1"/>
      <c r="NLE65" s="1"/>
      <c r="NLF65" s="1"/>
      <c r="NLG65" s="1"/>
      <c r="NLH65" s="1"/>
      <c r="NLI65" s="1"/>
      <c r="NLJ65" s="1"/>
      <c r="NLK65" s="1"/>
      <c r="NLL65" s="1"/>
      <c r="NLM65" s="1"/>
      <c r="NLN65" s="1"/>
      <c r="NLO65" s="1"/>
      <c r="NLP65" s="1"/>
      <c r="NLQ65" s="1"/>
      <c r="NLR65" s="1"/>
      <c r="NLS65" s="1"/>
      <c r="NLT65" s="1"/>
      <c r="NLU65" s="1"/>
      <c r="NLV65" s="1"/>
      <c r="NLW65" s="1"/>
      <c r="NLX65" s="1"/>
      <c r="NLY65" s="1"/>
      <c r="NLZ65" s="1"/>
      <c r="NMA65" s="1"/>
      <c r="NMB65" s="1"/>
      <c r="NMC65" s="1"/>
      <c r="NMD65" s="1"/>
      <c r="NME65" s="1"/>
      <c r="NMF65" s="1"/>
      <c r="NMG65" s="1"/>
      <c r="NMH65" s="1"/>
      <c r="NMI65" s="1"/>
      <c r="NMJ65" s="1"/>
      <c r="NMK65" s="1"/>
      <c r="NML65" s="1"/>
      <c r="NMM65" s="1"/>
      <c r="NMN65" s="1"/>
      <c r="NMO65" s="1"/>
      <c r="NMP65" s="1"/>
      <c r="NMQ65" s="1"/>
      <c r="NMR65" s="1"/>
      <c r="NMS65" s="1"/>
      <c r="NMT65" s="1"/>
      <c r="NMU65" s="1"/>
      <c r="NMV65" s="1"/>
      <c r="NMW65" s="1"/>
      <c r="NMX65" s="1"/>
      <c r="NMY65" s="1"/>
      <c r="NMZ65" s="1"/>
      <c r="NNA65" s="1"/>
      <c r="NNB65" s="1"/>
      <c r="NNC65" s="1"/>
      <c r="NND65" s="1"/>
      <c r="NNE65" s="1"/>
      <c r="NNF65" s="1"/>
      <c r="NNG65" s="1"/>
      <c r="NNH65" s="1"/>
      <c r="NNI65" s="1"/>
      <c r="NNJ65" s="1"/>
      <c r="NNK65" s="1"/>
      <c r="NNL65" s="1"/>
      <c r="NNM65" s="1"/>
      <c r="NNN65" s="1"/>
      <c r="NNO65" s="1"/>
      <c r="NNP65" s="1"/>
      <c r="NNQ65" s="1"/>
      <c r="NNR65" s="1"/>
      <c r="NNS65" s="1"/>
      <c r="NNT65" s="1"/>
      <c r="NNU65" s="1"/>
      <c r="NNV65" s="1"/>
      <c r="NNW65" s="1"/>
      <c r="NNX65" s="1"/>
      <c r="NNY65" s="1"/>
      <c r="NNZ65" s="1"/>
      <c r="NOA65" s="1"/>
      <c r="NOB65" s="1"/>
      <c r="NOC65" s="1"/>
      <c r="NOD65" s="1"/>
      <c r="NOE65" s="1"/>
      <c r="NOF65" s="1"/>
      <c r="NOG65" s="1"/>
      <c r="NOH65" s="1"/>
      <c r="NOI65" s="1"/>
      <c r="NOJ65" s="1"/>
      <c r="NOK65" s="1"/>
      <c r="NOL65" s="1"/>
      <c r="NOM65" s="1"/>
      <c r="NON65" s="1"/>
      <c r="NOO65" s="1"/>
      <c r="NOP65" s="1"/>
      <c r="NOQ65" s="1"/>
      <c r="NOR65" s="1"/>
      <c r="NOS65" s="1"/>
      <c r="NOT65" s="1"/>
      <c r="NOU65" s="1"/>
      <c r="NOV65" s="1"/>
      <c r="NOW65" s="1"/>
      <c r="NOX65" s="1"/>
      <c r="NOY65" s="1"/>
      <c r="NOZ65" s="1"/>
      <c r="NPA65" s="1"/>
      <c r="NPB65" s="1"/>
      <c r="NPC65" s="1"/>
      <c r="NPD65" s="1"/>
      <c r="NPE65" s="1"/>
      <c r="NPF65" s="1"/>
      <c r="NPG65" s="1"/>
      <c r="NPH65" s="1"/>
      <c r="NPI65" s="1"/>
      <c r="NPJ65" s="1"/>
      <c r="NPK65" s="1"/>
      <c r="NPL65" s="1"/>
      <c r="NPM65" s="1"/>
      <c r="NPN65" s="1"/>
      <c r="NPO65" s="1"/>
      <c r="NPP65" s="1"/>
      <c r="NPQ65" s="1"/>
      <c r="NPR65" s="1"/>
      <c r="NPS65" s="1"/>
      <c r="NPT65" s="1"/>
      <c r="NPU65" s="1"/>
      <c r="NPV65" s="1"/>
      <c r="NPW65" s="1"/>
      <c r="NPX65" s="1"/>
      <c r="NPY65" s="1"/>
      <c r="NPZ65" s="1"/>
      <c r="NQA65" s="1"/>
      <c r="NQB65" s="1"/>
      <c r="NQC65" s="1"/>
      <c r="NQD65" s="1"/>
      <c r="NQE65" s="1"/>
      <c r="NQF65" s="1"/>
      <c r="NQG65" s="1"/>
      <c r="NQH65" s="1"/>
      <c r="NQI65" s="1"/>
      <c r="NQJ65" s="1"/>
      <c r="NQK65" s="1"/>
      <c r="NQL65" s="1"/>
      <c r="NQM65" s="1"/>
      <c r="NQN65" s="1"/>
      <c r="NQO65" s="1"/>
      <c r="NQP65" s="1"/>
      <c r="NQQ65" s="1"/>
      <c r="NQR65" s="1"/>
      <c r="NQS65" s="1"/>
      <c r="NQT65" s="1"/>
      <c r="NQU65" s="1"/>
      <c r="NQV65" s="1"/>
      <c r="NQW65" s="1"/>
      <c r="NQX65" s="1"/>
      <c r="NQY65" s="1"/>
      <c r="NQZ65" s="1"/>
      <c r="NRA65" s="1"/>
      <c r="NRB65" s="1"/>
      <c r="NRC65" s="1"/>
      <c r="NRD65" s="1"/>
      <c r="NRE65" s="1"/>
      <c r="NRF65" s="1"/>
      <c r="NRG65" s="1"/>
      <c r="NRH65" s="1"/>
      <c r="NRI65" s="1"/>
      <c r="NRJ65" s="1"/>
      <c r="NRK65" s="1"/>
      <c r="NRL65" s="1"/>
      <c r="NRM65" s="1"/>
      <c r="NRN65" s="1"/>
      <c r="NRO65" s="1"/>
      <c r="NRP65" s="1"/>
      <c r="NRQ65" s="1"/>
      <c r="NRR65" s="1"/>
      <c r="NRS65" s="1"/>
      <c r="NRT65" s="1"/>
      <c r="NRU65" s="1"/>
      <c r="NRV65" s="1"/>
      <c r="NRW65" s="1"/>
      <c r="NRX65" s="1"/>
      <c r="NRY65" s="1"/>
      <c r="NRZ65" s="1"/>
      <c r="NSA65" s="1"/>
      <c r="NSB65" s="1"/>
      <c r="NSC65" s="1"/>
      <c r="NSD65" s="1"/>
      <c r="NSE65" s="1"/>
      <c r="NSF65" s="1"/>
      <c r="NSG65" s="1"/>
      <c r="NSH65" s="1"/>
      <c r="NSI65" s="1"/>
      <c r="NSJ65" s="1"/>
      <c r="NSK65" s="1"/>
      <c r="NSL65" s="1"/>
      <c r="NSM65" s="1"/>
      <c r="NSN65" s="1"/>
      <c r="NSO65" s="1"/>
      <c r="NSP65" s="1"/>
      <c r="NSQ65" s="1"/>
      <c r="NSR65" s="1"/>
      <c r="NSS65" s="1"/>
      <c r="NST65" s="1"/>
      <c r="NSU65" s="1"/>
      <c r="NSV65" s="1"/>
      <c r="NSW65" s="1"/>
      <c r="NSX65" s="1"/>
      <c r="NSY65" s="1"/>
      <c r="NSZ65" s="1"/>
      <c r="NTA65" s="1"/>
      <c r="NTB65" s="1"/>
      <c r="NTC65" s="1"/>
      <c r="NTD65" s="1"/>
      <c r="NTE65" s="1"/>
      <c r="NTF65" s="1"/>
      <c r="NTG65" s="1"/>
      <c r="NTH65" s="1"/>
      <c r="NTI65" s="1"/>
      <c r="NTJ65" s="1"/>
      <c r="NTK65" s="1"/>
      <c r="NTL65" s="1"/>
      <c r="NTM65" s="1"/>
      <c r="NTN65" s="1"/>
      <c r="NTO65" s="1"/>
      <c r="NTP65" s="1"/>
      <c r="NTQ65" s="1"/>
      <c r="NTR65" s="1"/>
      <c r="NTS65" s="1"/>
      <c r="NTT65" s="1"/>
      <c r="NTU65" s="1"/>
      <c r="NTV65" s="1"/>
      <c r="NTW65" s="1"/>
      <c r="NTX65" s="1"/>
      <c r="NTY65" s="1"/>
      <c r="NTZ65" s="1"/>
      <c r="NUA65" s="1"/>
      <c r="NUB65" s="1"/>
      <c r="NUC65" s="1"/>
      <c r="NUD65" s="1"/>
      <c r="NUE65" s="1"/>
      <c r="NUF65" s="1"/>
      <c r="NUG65" s="1"/>
      <c r="NUH65" s="1"/>
      <c r="NUI65" s="1"/>
      <c r="NUJ65" s="1"/>
      <c r="NUK65" s="1"/>
      <c r="NUL65" s="1"/>
      <c r="NUM65" s="1"/>
      <c r="NUN65" s="1"/>
      <c r="NUO65" s="1"/>
      <c r="NUP65" s="1"/>
      <c r="NUQ65" s="1"/>
      <c r="NUR65" s="1"/>
      <c r="NUS65" s="1"/>
      <c r="NUT65" s="1"/>
      <c r="NUU65" s="1"/>
      <c r="NUV65" s="1"/>
      <c r="NUW65" s="1"/>
      <c r="NUX65" s="1"/>
      <c r="NUY65" s="1"/>
      <c r="NUZ65" s="1"/>
      <c r="NVA65" s="1"/>
      <c r="NVB65" s="1"/>
      <c r="NVC65" s="1"/>
      <c r="NVD65" s="1"/>
      <c r="NVE65" s="1"/>
      <c r="NVF65" s="1"/>
      <c r="NVG65" s="1"/>
      <c r="NVH65" s="1"/>
      <c r="NVI65" s="1"/>
      <c r="NVJ65" s="1"/>
      <c r="NVK65" s="1"/>
      <c r="NVL65" s="1"/>
      <c r="NVM65" s="1"/>
      <c r="NVN65" s="1"/>
      <c r="NVO65" s="1"/>
      <c r="NVP65" s="1"/>
      <c r="NVQ65" s="1"/>
      <c r="NVR65" s="1"/>
      <c r="NVS65" s="1"/>
      <c r="NVT65" s="1"/>
      <c r="NVU65" s="1"/>
      <c r="NVV65" s="1"/>
      <c r="NVW65" s="1"/>
      <c r="NVX65" s="1"/>
      <c r="NVY65" s="1"/>
      <c r="NVZ65" s="1"/>
      <c r="NWA65" s="1"/>
      <c r="NWB65" s="1"/>
      <c r="NWC65" s="1"/>
      <c r="NWD65" s="1"/>
      <c r="NWE65" s="1"/>
      <c r="NWF65" s="1"/>
      <c r="NWG65" s="1"/>
      <c r="NWH65" s="1"/>
      <c r="NWI65" s="1"/>
      <c r="NWJ65" s="1"/>
      <c r="NWK65" s="1"/>
      <c r="NWL65" s="1"/>
      <c r="NWM65" s="1"/>
      <c r="NWN65" s="1"/>
      <c r="NWO65" s="1"/>
      <c r="NWP65" s="1"/>
      <c r="NWQ65" s="1"/>
      <c r="NWR65" s="1"/>
      <c r="NWS65" s="1"/>
      <c r="NWT65" s="1"/>
      <c r="NWU65" s="1"/>
      <c r="NWV65" s="1"/>
      <c r="NWW65" s="1"/>
      <c r="NWX65" s="1"/>
      <c r="NWY65" s="1"/>
      <c r="NWZ65" s="1"/>
      <c r="NXA65" s="1"/>
      <c r="NXB65" s="1"/>
      <c r="NXC65" s="1"/>
      <c r="NXD65" s="1"/>
      <c r="NXE65" s="1"/>
      <c r="NXF65" s="1"/>
      <c r="NXG65" s="1"/>
      <c r="NXH65" s="1"/>
      <c r="NXI65" s="1"/>
      <c r="NXJ65" s="1"/>
      <c r="NXK65" s="1"/>
      <c r="NXL65" s="1"/>
      <c r="NXM65" s="1"/>
      <c r="NXN65" s="1"/>
      <c r="NXO65" s="1"/>
      <c r="NXP65" s="1"/>
      <c r="NXQ65" s="1"/>
      <c r="NXR65" s="1"/>
      <c r="NXS65" s="1"/>
      <c r="NXT65" s="1"/>
      <c r="NXU65" s="1"/>
      <c r="NXV65" s="1"/>
      <c r="NXW65" s="1"/>
      <c r="NXX65" s="1"/>
      <c r="NXY65" s="1"/>
      <c r="NXZ65" s="1"/>
      <c r="NYA65" s="1"/>
      <c r="NYB65" s="1"/>
      <c r="NYC65" s="1"/>
      <c r="NYD65" s="1"/>
      <c r="NYE65" s="1"/>
      <c r="NYF65" s="1"/>
      <c r="NYG65" s="1"/>
      <c r="NYH65" s="1"/>
      <c r="NYI65" s="1"/>
      <c r="NYJ65" s="1"/>
      <c r="NYK65" s="1"/>
      <c r="NYL65" s="1"/>
      <c r="NYM65" s="1"/>
      <c r="NYN65" s="1"/>
      <c r="NYO65" s="1"/>
      <c r="NYP65" s="1"/>
      <c r="NYQ65" s="1"/>
      <c r="NYR65" s="1"/>
      <c r="NYS65" s="1"/>
      <c r="NYT65" s="1"/>
      <c r="NYU65" s="1"/>
      <c r="NYV65" s="1"/>
      <c r="NYW65" s="1"/>
      <c r="NYX65" s="1"/>
      <c r="NYY65" s="1"/>
      <c r="NYZ65" s="1"/>
      <c r="NZA65" s="1"/>
      <c r="NZB65" s="1"/>
      <c r="NZC65" s="1"/>
      <c r="NZD65" s="1"/>
      <c r="NZE65" s="1"/>
      <c r="NZF65" s="1"/>
      <c r="NZG65" s="1"/>
      <c r="NZH65" s="1"/>
      <c r="NZI65" s="1"/>
      <c r="NZJ65" s="1"/>
      <c r="NZK65" s="1"/>
      <c r="NZL65" s="1"/>
      <c r="NZM65" s="1"/>
      <c r="NZN65" s="1"/>
      <c r="NZO65" s="1"/>
      <c r="NZP65" s="1"/>
      <c r="NZQ65" s="1"/>
      <c r="NZR65" s="1"/>
      <c r="NZS65" s="1"/>
      <c r="NZT65" s="1"/>
      <c r="NZU65" s="1"/>
      <c r="NZV65" s="1"/>
      <c r="NZW65" s="1"/>
      <c r="NZX65" s="1"/>
      <c r="NZY65" s="1"/>
      <c r="NZZ65" s="1"/>
      <c r="OAA65" s="1"/>
      <c r="OAB65" s="1"/>
      <c r="OAC65" s="1"/>
      <c r="OAD65" s="1"/>
      <c r="OAE65" s="1"/>
      <c r="OAF65" s="1"/>
      <c r="OAG65" s="1"/>
      <c r="OAH65" s="1"/>
      <c r="OAI65" s="1"/>
      <c r="OAJ65" s="1"/>
      <c r="OAK65" s="1"/>
      <c r="OAL65" s="1"/>
      <c r="OAM65" s="1"/>
      <c r="OAN65" s="1"/>
      <c r="OAO65" s="1"/>
      <c r="OAP65" s="1"/>
      <c r="OAQ65" s="1"/>
      <c r="OAR65" s="1"/>
      <c r="OAS65" s="1"/>
      <c r="OAT65" s="1"/>
      <c r="OAU65" s="1"/>
      <c r="OAV65" s="1"/>
      <c r="OAW65" s="1"/>
      <c r="OAX65" s="1"/>
      <c r="OAY65" s="1"/>
      <c r="OAZ65" s="1"/>
      <c r="OBA65" s="1"/>
      <c r="OBB65" s="1"/>
      <c r="OBC65" s="1"/>
      <c r="OBD65" s="1"/>
      <c r="OBE65" s="1"/>
      <c r="OBF65" s="1"/>
      <c r="OBG65" s="1"/>
      <c r="OBH65" s="1"/>
      <c r="OBI65" s="1"/>
      <c r="OBJ65" s="1"/>
      <c r="OBK65" s="1"/>
      <c r="OBL65" s="1"/>
      <c r="OBM65" s="1"/>
      <c r="OBN65" s="1"/>
      <c r="OBO65" s="1"/>
      <c r="OBP65" s="1"/>
      <c r="OBQ65" s="1"/>
      <c r="OBR65" s="1"/>
      <c r="OBS65" s="1"/>
      <c r="OBT65" s="1"/>
      <c r="OBU65" s="1"/>
      <c r="OBV65" s="1"/>
      <c r="OBW65" s="1"/>
      <c r="OBX65" s="1"/>
      <c r="OBY65" s="1"/>
      <c r="OBZ65" s="1"/>
      <c r="OCA65" s="1"/>
      <c r="OCB65" s="1"/>
      <c r="OCC65" s="1"/>
      <c r="OCD65" s="1"/>
      <c r="OCE65" s="1"/>
      <c r="OCF65" s="1"/>
      <c r="OCG65" s="1"/>
      <c r="OCH65" s="1"/>
      <c r="OCI65" s="1"/>
      <c r="OCJ65" s="1"/>
      <c r="OCK65" s="1"/>
      <c r="OCL65" s="1"/>
      <c r="OCM65" s="1"/>
      <c r="OCN65" s="1"/>
      <c r="OCO65" s="1"/>
      <c r="OCP65" s="1"/>
      <c r="OCQ65" s="1"/>
      <c r="OCR65" s="1"/>
      <c r="OCS65" s="1"/>
      <c r="OCT65" s="1"/>
      <c r="OCU65" s="1"/>
      <c r="OCV65" s="1"/>
      <c r="OCW65" s="1"/>
      <c r="OCX65" s="1"/>
      <c r="OCY65" s="1"/>
      <c r="OCZ65" s="1"/>
      <c r="ODA65" s="1"/>
      <c r="ODB65" s="1"/>
      <c r="ODC65" s="1"/>
      <c r="ODD65" s="1"/>
      <c r="ODE65" s="1"/>
      <c r="ODF65" s="1"/>
      <c r="ODG65" s="1"/>
      <c r="ODH65" s="1"/>
      <c r="ODI65" s="1"/>
      <c r="ODJ65" s="1"/>
      <c r="ODK65" s="1"/>
      <c r="ODL65" s="1"/>
      <c r="ODM65" s="1"/>
      <c r="ODN65" s="1"/>
      <c r="ODO65" s="1"/>
      <c r="ODP65" s="1"/>
      <c r="ODQ65" s="1"/>
      <c r="ODR65" s="1"/>
      <c r="ODS65" s="1"/>
      <c r="ODT65" s="1"/>
      <c r="ODU65" s="1"/>
      <c r="ODV65" s="1"/>
      <c r="ODW65" s="1"/>
      <c r="ODX65" s="1"/>
      <c r="ODY65" s="1"/>
      <c r="ODZ65" s="1"/>
      <c r="OEA65" s="1"/>
      <c r="OEB65" s="1"/>
      <c r="OEC65" s="1"/>
      <c r="OED65" s="1"/>
      <c r="OEE65" s="1"/>
      <c r="OEF65" s="1"/>
      <c r="OEG65" s="1"/>
      <c r="OEH65" s="1"/>
      <c r="OEI65" s="1"/>
      <c r="OEJ65" s="1"/>
      <c r="OEK65" s="1"/>
      <c r="OEL65" s="1"/>
      <c r="OEM65" s="1"/>
      <c r="OEN65" s="1"/>
      <c r="OEO65" s="1"/>
      <c r="OEP65" s="1"/>
      <c r="OEQ65" s="1"/>
      <c r="OER65" s="1"/>
      <c r="OES65" s="1"/>
      <c r="OET65" s="1"/>
      <c r="OEU65" s="1"/>
      <c r="OEV65" s="1"/>
      <c r="OEW65" s="1"/>
      <c r="OEX65" s="1"/>
      <c r="OEY65" s="1"/>
      <c r="OEZ65" s="1"/>
      <c r="OFA65" s="1"/>
      <c r="OFB65" s="1"/>
      <c r="OFC65" s="1"/>
      <c r="OFD65" s="1"/>
      <c r="OFE65" s="1"/>
      <c r="OFF65" s="1"/>
      <c r="OFG65" s="1"/>
      <c r="OFH65" s="1"/>
      <c r="OFI65" s="1"/>
      <c r="OFJ65" s="1"/>
      <c r="OFK65" s="1"/>
      <c r="OFL65" s="1"/>
      <c r="OFM65" s="1"/>
      <c r="OFN65" s="1"/>
      <c r="OFO65" s="1"/>
      <c r="OFP65" s="1"/>
      <c r="OFQ65" s="1"/>
      <c r="OFR65" s="1"/>
      <c r="OFS65" s="1"/>
      <c r="OFT65" s="1"/>
      <c r="OFU65" s="1"/>
      <c r="OFV65" s="1"/>
      <c r="OFW65" s="1"/>
      <c r="OFX65" s="1"/>
      <c r="OFY65" s="1"/>
      <c r="OFZ65" s="1"/>
      <c r="OGA65" s="1"/>
      <c r="OGB65" s="1"/>
      <c r="OGC65" s="1"/>
      <c r="OGD65" s="1"/>
      <c r="OGE65" s="1"/>
      <c r="OGF65" s="1"/>
      <c r="OGG65" s="1"/>
      <c r="OGH65" s="1"/>
      <c r="OGI65" s="1"/>
      <c r="OGJ65" s="1"/>
      <c r="OGK65" s="1"/>
      <c r="OGL65" s="1"/>
      <c r="OGM65" s="1"/>
      <c r="OGN65" s="1"/>
      <c r="OGO65" s="1"/>
      <c r="OGP65" s="1"/>
      <c r="OGQ65" s="1"/>
      <c r="OGR65" s="1"/>
      <c r="OGS65" s="1"/>
      <c r="OGT65" s="1"/>
      <c r="OGU65" s="1"/>
      <c r="OGV65" s="1"/>
      <c r="OGW65" s="1"/>
      <c r="OGX65" s="1"/>
      <c r="OGY65" s="1"/>
      <c r="OGZ65" s="1"/>
      <c r="OHA65" s="1"/>
      <c r="OHB65" s="1"/>
      <c r="OHC65" s="1"/>
      <c r="OHD65" s="1"/>
      <c r="OHE65" s="1"/>
      <c r="OHF65" s="1"/>
      <c r="OHG65" s="1"/>
      <c r="OHH65" s="1"/>
      <c r="OHI65" s="1"/>
      <c r="OHJ65" s="1"/>
      <c r="OHK65" s="1"/>
      <c r="OHL65" s="1"/>
      <c r="OHM65" s="1"/>
      <c r="OHN65" s="1"/>
      <c r="OHO65" s="1"/>
      <c r="OHP65" s="1"/>
      <c r="OHQ65" s="1"/>
      <c r="OHR65" s="1"/>
      <c r="OHS65" s="1"/>
      <c r="OHT65" s="1"/>
      <c r="OHU65" s="1"/>
      <c r="OHV65" s="1"/>
      <c r="OHW65" s="1"/>
      <c r="OHX65" s="1"/>
      <c r="OHY65" s="1"/>
      <c r="OHZ65" s="1"/>
      <c r="OIA65" s="1"/>
      <c r="OIB65" s="1"/>
      <c r="OIC65" s="1"/>
      <c r="OID65" s="1"/>
      <c r="OIE65" s="1"/>
      <c r="OIF65" s="1"/>
      <c r="OIG65" s="1"/>
      <c r="OIH65" s="1"/>
      <c r="OII65" s="1"/>
      <c r="OIJ65" s="1"/>
      <c r="OIK65" s="1"/>
      <c r="OIL65" s="1"/>
      <c r="OIM65" s="1"/>
      <c r="OIN65" s="1"/>
      <c r="OIO65" s="1"/>
      <c r="OIP65" s="1"/>
      <c r="OIQ65" s="1"/>
      <c r="OIR65" s="1"/>
      <c r="OIS65" s="1"/>
      <c r="OIT65" s="1"/>
      <c r="OIU65" s="1"/>
      <c r="OIV65" s="1"/>
      <c r="OIW65" s="1"/>
      <c r="OIX65" s="1"/>
      <c r="OIY65" s="1"/>
      <c r="OIZ65" s="1"/>
      <c r="OJA65" s="1"/>
      <c r="OJB65" s="1"/>
      <c r="OJC65" s="1"/>
      <c r="OJD65" s="1"/>
      <c r="OJE65" s="1"/>
      <c r="OJF65" s="1"/>
      <c r="OJG65" s="1"/>
      <c r="OJH65" s="1"/>
      <c r="OJI65" s="1"/>
      <c r="OJJ65" s="1"/>
      <c r="OJK65" s="1"/>
      <c r="OJL65" s="1"/>
      <c r="OJM65" s="1"/>
      <c r="OJN65" s="1"/>
      <c r="OJO65" s="1"/>
      <c r="OJP65" s="1"/>
      <c r="OJQ65" s="1"/>
      <c r="OJR65" s="1"/>
      <c r="OJS65" s="1"/>
      <c r="OJT65" s="1"/>
      <c r="OJU65" s="1"/>
      <c r="OJV65" s="1"/>
      <c r="OJW65" s="1"/>
      <c r="OJX65" s="1"/>
      <c r="OJY65" s="1"/>
      <c r="OJZ65" s="1"/>
      <c r="OKA65" s="1"/>
      <c r="OKB65" s="1"/>
      <c r="OKC65" s="1"/>
      <c r="OKD65" s="1"/>
      <c r="OKE65" s="1"/>
      <c r="OKF65" s="1"/>
      <c r="OKG65" s="1"/>
      <c r="OKH65" s="1"/>
      <c r="OKI65" s="1"/>
      <c r="OKJ65" s="1"/>
      <c r="OKK65" s="1"/>
      <c r="OKL65" s="1"/>
      <c r="OKM65" s="1"/>
      <c r="OKN65" s="1"/>
      <c r="OKO65" s="1"/>
      <c r="OKP65" s="1"/>
      <c r="OKQ65" s="1"/>
      <c r="OKR65" s="1"/>
      <c r="OKS65" s="1"/>
      <c r="OKT65" s="1"/>
      <c r="OKU65" s="1"/>
      <c r="OKV65" s="1"/>
      <c r="OKW65" s="1"/>
      <c r="OKX65" s="1"/>
      <c r="OKY65" s="1"/>
      <c r="OKZ65" s="1"/>
      <c r="OLA65" s="1"/>
      <c r="OLB65" s="1"/>
      <c r="OLC65" s="1"/>
      <c r="OLD65" s="1"/>
      <c r="OLE65" s="1"/>
      <c r="OLF65" s="1"/>
      <c r="OLG65" s="1"/>
      <c r="OLH65" s="1"/>
      <c r="OLI65" s="1"/>
      <c r="OLJ65" s="1"/>
      <c r="OLK65" s="1"/>
      <c r="OLL65" s="1"/>
      <c r="OLM65" s="1"/>
      <c r="OLN65" s="1"/>
      <c r="OLO65" s="1"/>
      <c r="OLP65" s="1"/>
      <c r="OLQ65" s="1"/>
      <c r="OLR65" s="1"/>
      <c r="OLS65" s="1"/>
      <c r="OLT65" s="1"/>
      <c r="OLU65" s="1"/>
      <c r="OLV65" s="1"/>
      <c r="OLW65" s="1"/>
      <c r="OLX65" s="1"/>
      <c r="OLY65" s="1"/>
      <c r="OLZ65" s="1"/>
      <c r="OMA65" s="1"/>
      <c r="OMB65" s="1"/>
      <c r="OMC65" s="1"/>
      <c r="OMD65" s="1"/>
      <c r="OME65" s="1"/>
      <c r="OMF65" s="1"/>
      <c r="OMG65" s="1"/>
      <c r="OMH65" s="1"/>
      <c r="OMI65" s="1"/>
      <c r="OMJ65" s="1"/>
      <c r="OMK65" s="1"/>
      <c r="OML65" s="1"/>
      <c r="OMM65" s="1"/>
      <c r="OMN65" s="1"/>
      <c r="OMO65" s="1"/>
      <c r="OMP65" s="1"/>
      <c r="OMQ65" s="1"/>
      <c r="OMR65" s="1"/>
      <c r="OMS65" s="1"/>
      <c r="OMT65" s="1"/>
      <c r="OMU65" s="1"/>
      <c r="OMV65" s="1"/>
      <c r="OMW65" s="1"/>
      <c r="OMX65" s="1"/>
      <c r="OMY65" s="1"/>
      <c r="OMZ65" s="1"/>
      <c r="ONA65" s="1"/>
      <c r="ONB65" s="1"/>
      <c r="ONC65" s="1"/>
      <c r="OND65" s="1"/>
      <c r="ONE65" s="1"/>
      <c r="ONF65" s="1"/>
      <c r="ONG65" s="1"/>
      <c r="ONH65" s="1"/>
      <c r="ONI65" s="1"/>
      <c r="ONJ65" s="1"/>
      <c r="ONK65" s="1"/>
      <c r="ONL65" s="1"/>
      <c r="ONM65" s="1"/>
      <c r="ONN65" s="1"/>
      <c r="ONO65" s="1"/>
      <c r="ONP65" s="1"/>
      <c r="ONQ65" s="1"/>
      <c r="ONR65" s="1"/>
      <c r="ONS65" s="1"/>
      <c r="ONT65" s="1"/>
      <c r="ONU65" s="1"/>
      <c r="ONV65" s="1"/>
      <c r="ONW65" s="1"/>
      <c r="ONX65" s="1"/>
      <c r="ONY65" s="1"/>
      <c r="ONZ65" s="1"/>
      <c r="OOA65" s="1"/>
      <c r="OOB65" s="1"/>
      <c r="OOC65" s="1"/>
      <c r="OOD65" s="1"/>
      <c r="OOE65" s="1"/>
      <c r="OOF65" s="1"/>
      <c r="OOG65" s="1"/>
      <c r="OOH65" s="1"/>
      <c r="OOI65" s="1"/>
      <c r="OOJ65" s="1"/>
      <c r="OOK65" s="1"/>
      <c r="OOL65" s="1"/>
      <c r="OOM65" s="1"/>
      <c r="OON65" s="1"/>
      <c r="OOO65" s="1"/>
      <c r="OOP65" s="1"/>
      <c r="OOQ65" s="1"/>
      <c r="OOR65" s="1"/>
      <c r="OOS65" s="1"/>
      <c r="OOT65" s="1"/>
      <c r="OOU65" s="1"/>
      <c r="OOV65" s="1"/>
      <c r="OOW65" s="1"/>
      <c r="OOX65" s="1"/>
      <c r="OOY65" s="1"/>
      <c r="OOZ65" s="1"/>
      <c r="OPA65" s="1"/>
      <c r="OPB65" s="1"/>
      <c r="OPC65" s="1"/>
      <c r="OPD65" s="1"/>
      <c r="OPE65" s="1"/>
      <c r="OPF65" s="1"/>
      <c r="OPG65" s="1"/>
      <c r="OPH65" s="1"/>
      <c r="OPI65" s="1"/>
      <c r="OPJ65" s="1"/>
      <c r="OPK65" s="1"/>
      <c r="OPL65" s="1"/>
      <c r="OPM65" s="1"/>
      <c r="OPN65" s="1"/>
      <c r="OPO65" s="1"/>
      <c r="OPP65" s="1"/>
      <c r="OPQ65" s="1"/>
      <c r="OPR65" s="1"/>
      <c r="OPS65" s="1"/>
      <c r="OPT65" s="1"/>
      <c r="OPU65" s="1"/>
      <c r="OPV65" s="1"/>
      <c r="OPW65" s="1"/>
      <c r="OPX65" s="1"/>
      <c r="OPY65" s="1"/>
      <c r="OPZ65" s="1"/>
      <c r="OQA65" s="1"/>
      <c r="OQB65" s="1"/>
      <c r="OQC65" s="1"/>
      <c r="OQD65" s="1"/>
      <c r="OQE65" s="1"/>
      <c r="OQF65" s="1"/>
      <c r="OQG65" s="1"/>
      <c r="OQH65" s="1"/>
      <c r="OQI65" s="1"/>
      <c r="OQJ65" s="1"/>
      <c r="OQK65" s="1"/>
      <c r="OQL65" s="1"/>
      <c r="OQM65" s="1"/>
      <c r="OQN65" s="1"/>
      <c r="OQO65" s="1"/>
      <c r="OQP65" s="1"/>
      <c r="OQQ65" s="1"/>
      <c r="OQR65" s="1"/>
      <c r="OQS65" s="1"/>
      <c r="OQT65" s="1"/>
      <c r="OQU65" s="1"/>
      <c r="OQV65" s="1"/>
      <c r="OQW65" s="1"/>
      <c r="OQX65" s="1"/>
      <c r="OQY65" s="1"/>
      <c r="OQZ65" s="1"/>
      <c r="ORA65" s="1"/>
      <c r="ORB65" s="1"/>
      <c r="ORC65" s="1"/>
      <c r="ORD65" s="1"/>
      <c r="ORE65" s="1"/>
      <c r="ORF65" s="1"/>
      <c r="ORG65" s="1"/>
      <c r="ORH65" s="1"/>
      <c r="ORI65" s="1"/>
      <c r="ORJ65" s="1"/>
      <c r="ORK65" s="1"/>
      <c r="ORL65" s="1"/>
      <c r="ORM65" s="1"/>
      <c r="ORN65" s="1"/>
      <c r="ORO65" s="1"/>
      <c r="ORP65" s="1"/>
      <c r="ORQ65" s="1"/>
      <c r="ORR65" s="1"/>
      <c r="ORS65" s="1"/>
      <c r="ORT65" s="1"/>
      <c r="ORU65" s="1"/>
      <c r="ORV65" s="1"/>
      <c r="ORW65" s="1"/>
      <c r="ORX65" s="1"/>
      <c r="ORY65" s="1"/>
      <c r="ORZ65" s="1"/>
      <c r="OSA65" s="1"/>
      <c r="OSB65" s="1"/>
      <c r="OSC65" s="1"/>
      <c r="OSD65" s="1"/>
      <c r="OSE65" s="1"/>
      <c r="OSF65" s="1"/>
      <c r="OSG65" s="1"/>
      <c r="OSH65" s="1"/>
      <c r="OSI65" s="1"/>
      <c r="OSJ65" s="1"/>
      <c r="OSK65" s="1"/>
      <c r="OSL65" s="1"/>
      <c r="OSM65" s="1"/>
      <c r="OSN65" s="1"/>
      <c r="OSO65" s="1"/>
      <c r="OSP65" s="1"/>
      <c r="OSQ65" s="1"/>
      <c r="OSR65" s="1"/>
      <c r="OSS65" s="1"/>
      <c r="OST65" s="1"/>
      <c r="OSU65" s="1"/>
      <c r="OSV65" s="1"/>
      <c r="OSW65" s="1"/>
      <c r="OSX65" s="1"/>
      <c r="OSY65" s="1"/>
      <c r="OSZ65" s="1"/>
      <c r="OTA65" s="1"/>
      <c r="OTB65" s="1"/>
      <c r="OTC65" s="1"/>
      <c r="OTD65" s="1"/>
      <c r="OTE65" s="1"/>
      <c r="OTF65" s="1"/>
      <c r="OTG65" s="1"/>
      <c r="OTH65" s="1"/>
      <c r="OTI65" s="1"/>
      <c r="OTJ65" s="1"/>
      <c r="OTK65" s="1"/>
      <c r="OTL65" s="1"/>
      <c r="OTM65" s="1"/>
      <c r="OTN65" s="1"/>
      <c r="OTO65" s="1"/>
      <c r="OTP65" s="1"/>
      <c r="OTQ65" s="1"/>
      <c r="OTR65" s="1"/>
      <c r="OTS65" s="1"/>
      <c r="OTT65" s="1"/>
      <c r="OTU65" s="1"/>
      <c r="OTV65" s="1"/>
      <c r="OTW65" s="1"/>
      <c r="OTX65" s="1"/>
      <c r="OTY65" s="1"/>
      <c r="OTZ65" s="1"/>
      <c r="OUA65" s="1"/>
      <c r="OUB65" s="1"/>
      <c r="OUC65" s="1"/>
      <c r="OUD65" s="1"/>
      <c r="OUE65" s="1"/>
      <c r="OUF65" s="1"/>
      <c r="OUG65" s="1"/>
      <c r="OUH65" s="1"/>
      <c r="OUI65" s="1"/>
      <c r="OUJ65" s="1"/>
      <c r="OUK65" s="1"/>
      <c r="OUL65" s="1"/>
      <c r="OUM65" s="1"/>
      <c r="OUN65" s="1"/>
      <c r="OUO65" s="1"/>
      <c r="OUP65" s="1"/>
      <c r="OUQ65" s="1"/>
      <c r="OUR65" s="1"/>
      <c r="OUS65" s="1"/>
      <c r="OUT65" s="1"/>
      <c r="OUU65" s="1"/>
      <c r="OUV65" s="1"/>
      <c r="OUW65" s="1"/>
      <c r="OUX65" s="1"/>
      <c r="OUY65" s="1"/>
      <c r="OUZ65" s="1"/>
      <c r="OVA65" s="1"/>
      <c r="OVB65" s="1"/>
      <c r="OVC65" s="1"/>
      <c r="OVD65" s="1"/>
      <c r="OVE65" s="1"/>
      <c r="OVF65" s="1"/>
      <c r="OVG65" s="1"/>
      <c r="OVH65" s="1"/>
      <c r="OVI65" s="1"/>
      <c r="OVJ65" s="1"/>
      <c r="OVK65" s="1"/>
      <c r="OVL65" s="1"/>
      <c r="OVM65" s="1"/>
      <c r="OVN65" s="1"/>
      <c r="OVO65" s="1"/>
      <c r="OVP65" s="1"/>
      <c r="OVQ65" s="1"/>
      <c r="OVR65" s="1"/>
      <c r="OVS65" s="1"/>
      <c r="OVT65" s="1"/>
      <c r="OVU65" s="1"/>
      <c r="OVV65" s="1"/>
      <c r="OVW65" s="1"/>
      <c r="OVX65" s="1"/>
      <c r="OVY65" s="1"/>
      <c r="OVZ65" s="1"/>
      <c r="OWA65" s="1"/>
      <c r="OWB65" s="1"/>
      <c r="OWC65" s="1"/>
      <c r="OWD65" s="1"/>
      <c r="OWE65" s="1"/>
      <c r="OWF65" s="1"/>
      <c r="OWG65" s="1"/>
      <c r="OWH65" s="1"/>
      <c r="OWI65" s="1"/>
      <c r="OWJ65" s="1"/>
      <c r="OWK65" s="1"/>
      <c r="OWL65" s="1"/>
      <c r="OWM65" s="1"/>
      <c r="OWN65" s="1"/>
      <c r="OWO65" s="1"/>
      <c r="OWP65" s="1"/>
      <c r="OWQ65" s="1"/>
      <c r="OWR65" s="1"/>
      <c r="OWS65" s="1"/>
      <c r="OWT65" s="1"/>
      <c r="OWU65" s="1"/>
      <c r="OWV65" s="1"/>
      <c r="OWW65" s="1"/>
      <c r="OWX65" s="1"/>
      <c r="OWY65" s="1"/>
      <c r="OWZ65" s="1"/>
      <c r="OXA65" s="1"/>
      <c r="OXB65" s="1"/>
      <c r="OXC65" s="1"/>
      <c r="OXD65" s="1"/>
      <c r="OXE65" s="1"/>
      <c r="OXF65" s="1"/>
      <c r="OXG65" s="1"/>
      <c r="OXH65" s="1"/>
      <c r="OXI65" s="1"/>
      <c r="OXJ65" s="1"/>
      <c r="OXK65" s="1"/>
      <c r="OXL65" s="1"/>
      <c r="OXM65" s="1"/>
      <c r="OXN65" s="1"/>
      <c r="OXO65" s="1"/>
      <c r="OXP65" s="1"/>
      <c r="OXQ65" s="1"/>
      <c r="OXR65" s="1"/>
      <c r="OXS65" s="1"/>
      <c r="OXT65" s="1"/>
      <c r="OXU65" s="1"/>
      <c r="OXV65" s="1"/>
      <c r="OXW65" s="1"/>
      <c r="OXX65" s="1"/>
      <c r="OXY65" s="1"/>
      <c r="OXZ65" s="1"/>
      <c r="OYA65" s="1"/>
      <c r="OYB65" s="1"/>
      <c r="OYC65" s="1"/>
      <c r="OYD65" s="1"/>
      <c r="OYE65" s="1"/>
      <c r="OYF65" s="1"/>
      <c r="OYG65" s="1"/>
      <c r="OYH65" s="1"/>
      <c r="OYI65" s="1"/>
      <c r="OYJ65" s="1"/>
      <c r="OYK65" s="1"/>
      <c r="OYL65" s="1"/>
      <c r="OYM65" s="1"/>
      <c r="OYN65" s="1"/>
      <c r="OYO65" s="1"/>
      <c r="OYP65" s="1"/>
      <c r="OYQ65" s="1"/>
      <c r="OYR65" s="1"/>
      <c r="OYS65" s="1"/>
      <c r="OYT65" s="1"/>
      <c r="OYU65" s="1"/>
      <c r="OYV65" s="1"/>
      <c r="OYW65" s="1"/>
      <c r="OYX65" s="1"/>
      <c r="OYY65" s="1"/>
      <c r="OYZ65" s="1"/>
      <c r="OZA65" s="1"/>
      <c r="OZB65" s="1"/>
      <c r="OZC65" s="1"/>
      <c r="OZD65" s="1"/>
      <c r="OZE65" s="1"/>
      <c r="OZF65" s="1"/>
      <c r="OZG65" s="1"/>
      <c r="OZH65" s="1"/>
      <c r="OZI65" s="1"/>
      <c r="OZJ65" s="1"/>
      <c r="OZK65" s="1"/>
      <c r="OZL65" s="1"/>
      <c r="OZM65" s="1"/>
      <c r="OZN65" s="1"/>
      <c r="OZO65" s="1"/>
      <c r="OZP65" s="1"/>
      <c r="OZQ65" s="1"/>
      <c r="OZR65" s="1"/>
      <c r="OZS65" s="1"/>
      <c r="OZT65" s="1"/>
      <c r="OZU65" s="1"/>
      <c r="OZV65" s="1"/>
      <c r="OZW65" s="1"/>
      <c r="OZX65" s="1"/>
      <c r="OZY65" s="1"/>
      <c r="OZZ65" s="1"/>
      <c r="PAA65" s="1"/>
      <c r="PAB65" s="1"/>
      <c r="PAC65" s="1"/>
      <c r="PAD65" s="1"/>
      <c r="PAE65" s="1"/>
      <c r="PAF65" s="1"/>
      <c r="PAG65" s="1"/>
      <c r="PAH65" s="1"/>
      <c r="PAI65" s="1"/>
      <c r="PAJ65" s="1"/>
      <c r="PAK65" s="1"/>
      <c r="PAL65" s="1"/>
      <c r="PAM65" s="1"/>
      <c r="PAN65" s="1"/>
      <c r="PAO65" s="1"/>
      <c r="PAP65" s="1"/>
      <c r="PAQ65" s="1"/>
      <c r="PAR65" s="1"/>
      <c r="PAS65" s="1"/>
      <c r="PAT65" s="1"/>
      <c r="PAU65" s="1"/>
      <c r="PAV65" s="1"/>
      <c r="PAW65" s="1"/>
      <c r="PAX65" s="1"/>
      <c r="PAY65" s="1"/>
      <c r="PAZ65" s="1"/>
      <c r="PBA65" s="1"/>
      <c r="PBB65" s="1"/>
      <c r="PBC65" s="1"/>
      <c r="PBD65" s="1"/>
      <c r="PBE65" s="1"/>
      <c r="PBF65" s="1"/>
      <c r="PBG65" s="1"/>
      <c r="PBH65" s="1"/>
      <c r="PBI65" s="1"/>
      <c r="PBJ65" s="1"/>
      <c r="PBK65" s="1"/>
      <c r="PBL65" s="1"/>
      <c r="PBM65" s="1"/>
      <c r="PBN65" s="1"/>
      <c r="PBO65" s="1"/>
      <c r="PBP65" s="1"/>
      <c r="PBQ65" s="1"/>
      <c r="PBR65" s="1"/>
      <c r="PBS65" s="1"/>
      <c r="PBT65" s="1"/>
      <c r="PBU65" s="1"/>
      <c r="PBV65" s="1"/>
      <c r="PBW65" s="1"/>
      <c r="PBX65" s="1"/>
      <c r="PBY65" s="1"/>
      <c r="PBZ65" s="1"/>
      <c r="PCA65" s="1"/>
      <c r="PCB65" s="1"/>
      <c r="PCC65" s="1"/>
      <c r="PCD65" s="1"/>
      <c r="PCE65" s="1"/>
      <c r="PCF65" s="1"/>
      <c r="PCG65" s="1"/>
      <c r="PCH65" s="1"/>
      <c r="PCI65" s="1"/>
      <c r="PCJ65" s="1"/>
      <c r="PCK65" s="1"/>
      <c r="PCL65" s="1"/>
      <c r="PCM65" s="1"/>
      <c r="PCN65" s="1"/>
      <c r="PCO65" s="1"/>
      <c r="PCP65" s="1"/>
      <c r="PCQ65" s="1"/>
      <c r="PCR65" s="1"/>
      <c r="PCS65" s="1"/>
      <c r="PCT65" s="1"/>
      <c r="PCU65" s="1"/>
      <c r="PCV65" s="1"/>
      <c r="PCW65" s="1"/>
      <c r="PCX65" s="1"/>
      <c r="PCY65" s="1"/>
      <c r="PCZ65" s="1"/>
      <c r="PDA65" s="1"/>
      <c r="PDB65" s="1"/>
      <c r="PDC65" s="1"/>
      <c r="PDD65" s="1"/>
      <c r="PDE65" s="1"/>
      <c r="PDF65" s="1"/>
      <c r="PDG65" s="1"/>
      <c r="PDH65" s="1"/>
      <c r="PDI65" s="1"/>
      <c r="PDJ65" s="1"/>
      <c r="PDK65" s="1"/>
      <c r="PDL65" s="1"/>
      <c r="PDM65" s="1"/>
      <c r="PDN65" s="1"/>
      <c r="PDO65" s="1"/>
      <c r="PDP65" s="1"/>
      <c r="PDQ65" s="1"/>
      <c r="PDR65" s="1"/>
      <c r="PDS65" s="1"/>
      <c r="PDT65" s="1"/>
      <c r="PDU65" s="1"/>
      <c r="PDV65" s="1"/>
      <c r="PDW65" s="1"/>
      <c r="PDX65" s="1"/>
      <c r="PDY65" s="1"/>
      <c r="PDZ65" s="1"/>
      <c r="PEA65" s="1"/>
      <c r="PEB65" s="1"/>
      <c r="PEC65" s="1"/>
      <c r="PED65" s="1"/>
      <c r="PEE65" s="1"/>
      <c r="PEF65" s="1"/>
      <c r="PEG65" s="1"/>
      <c r="PEH65" s="1"/>
      <c r="PEI65" s="1"/>
      <c r="PEJ65" s="1"/>
      <c r="PEK65" s="1"/>
      <c r="PEL65" s="1"/>
      <c r="PEM65" s="1"/>
      <c r="PEN65" s="1"/>
      <c r="PEO65" s="1"/>
      <c r="PEP65" s="1"/>
      <c r="PEQ65" s="1"/>
      <c r="PER65" s="1"/>
      <c r="PES65" s="1"/>
      <c r="PET65" s="1"/>
      <c r="PEU65" s="1"/>
      <c r="PEV65" s="1"/>
      <c r="PEW65" s="1"/>
      <c r="PEX65" s="1"/>
      <c r="PEY65" s="1"/>
      <c r="PEZ65" s="1"/>
      <c r="PFA65" s="1"/>
      <c r="PFB65" s="1"/>
      <c r="PFC65" s="1"/>
      <c r="PFD65" s="1"/>
      <c r="PFE65" s="1"/>
      <c r="PFF65" s="1"/>
      <c r="PFG65" s="1"/>
      <c r="PFH65" s="1"/>
      <c r="PFI65" s="1"/>
      <c r="PFJ65" s="1"/>
      <c r="PFK65" s="1"/>
      <c r="PFL65" s="1"/>
      <c r="PFM65" s="1"/>
      <c r="PFN65" s="1"/>
      <c r="PFO65" s="1"/>
      <c r="PFP65" s="1"/>
      <c r="PFQ65" s="1"/>
      <c r="PFR65" s="1"/>
      <c r="PFS65" s="1"/>
      <c r="PFT65" s="1"/>
      <c r="PFU65" s="1"/>
      <c r="PFV65" s="1"/>
      <c r="PFW65" s="1"/>
      <c r="PFX65" s="1"/>
      <c r="PFY65" s="1"/>
      <c r="PFZ65" s="1"/>
      <c r="PGA65" s="1"/>
      <c r="PGB65" s="1"/>
      <c r="PGC65" s="1"/>
      <c r="PGD65" s="1"/>
      <c r="PGE65" s="1"/>
      <c r="PGF65" s="1"/>
      <c r="PGG65" s="1"/>
      <c r="PGH65" s="1"/>
      <c r="PGI65" s="1"/>
      <c r="PGJ65" s="1"/>
      <c r="PGK65" s="1"/>
      <c r="PGL65" s="1"/>
      <c r="PGM65" s="1"/>
      <c r="PGN65" s="1"/>
      <c r="PGO65" s="1"/>
      <c r="PGP65" s="1"/>
      <c r="PGQ65" s="1"/>
      <c r="PGR65" s="1"/>
      <c r="PGS65" s="1"/>
      <c r="PGT65" s="1"/>
      <c r="PGU65" s="1"/>
      <c r="PGV65" s="1"/>
      <c r="PGW65" s="1"/>
      <c r="PGX65" s="1"/>
      <c r="PGY65" s="1"/>
      <c r="PGZ65" s="1"/>
      <c r="PHA65" s="1"/>
      <c r="PHB65" s="1"/>
      <c r="PHC65" s="1"/>
      <c r="PHD65" s="1"/>
      <c r="PHE65" s="1"/>
      <c r="PHF65" s="1"/>
      <c r="PHG65" s="1"/>
      <c r="PHH65" s="1"/>
      <c r="PHI65" s="1"/>
      <c r="PHJ65" s="1"/>
      <c r="PHK65" s="1"/>
      <c r="PHL65" s="1"/>
      <c r="PHM65" s="1"/>
      <c r="PHN65" s="1"/>
      <c r="PHO65" s="1"/>
      <c r="PHP65" s="1"/>
      <c r="PHQ65" s="1"/>
      <c r="PHR65" s="1"/>
      <c r="PHS65" s="1"/>
      <c r="PHT65" s="1"/>
      <c r="PHU65" s="1"/>
      <c r="PHV65" s="1"/>
      <c r="PHW65" s="1"/>
      <c r="PHX65" s="1"/>
      <c r="PHY65" s="1"/>
      <c r="PHZ65" s="1"/>
      <c r="PIA65" s="1"/>
      <c r="PIB65" s="1"/>
      <c r="PIC65" s="1"/>
      <c r="PID65" s="1"/>
      <c r="PIE65" s="1"/>
      <c r="PIF65" s="1"/>
      <c r="PIG65" s="1"/>
      <c r="PIH65" s="1"/>
      <c r="PII65" s="1"/>
      <c r="PIJ65" s="1"/>
      <c r="PIK65" s="1"/>
      <c r="PIL65" s="1"/>
      <c r="PIM65" s="1"/>
      <c r="PIN65" s="1"/>
      <c r="PIO65" s="1"/>
      <c r="PIP65" s="1"/>
      <c r="PIQ65" s="1"/>
      <c r="PIR65" s="1"/>
      <c r="PIS65" s="1"/>
      <c r="PIT65" s="1"/>
      <c r="PIU65" s="1"/>
      <c r="PIV65" s="1"/>
      <c r="PIW65" s="1"/>
      <c r="PIX65" s="1"/>
      <c r="PIY65" s="1"/>
      <c r="PIZ65" s="1"/>
      <c r="PJA65" s="1"/>
      <c r="PJB65" s="1"/>
      <c r="PJC65" s="1"/>
      <c r="PJD65" s="1"/>
      <c r="PJE65" s="1"/>
      <c r="PJF65" s="1"/>
      <c r="PJG65" s="1"/>
      <c r="PJH65" s="1"/>
      <c r="PJI65" s="1"/>
      <c r="PJJ65" s="1"/>
      <c r="PJK65" s="1"/>
      <c r="PJL65" s="1"/>
      <c r="PJM65" s="1"/>
      <c r="PJN65" s="1"/>
      <c r="PJO65" s="1"/>
      <c r="PJP65" s="1"/>
      <c r="PJQ65" s="1"/>
      <c r="PJR65" s="1"/>
      <c r="PJS65" s="1"/>
      <c r="PJT65" s="1"/>
      <c r="PJU65" s="1"/>
      <c r="PJV65" s="1"/>
      <c r="PJW65" s="1"/>
      <c r="PJX65" s="1"/>
      <c r="PJY65" s="1"/>
      <c r="PJZ65" s="1"/>
      <c r="PKA65" s="1"/>
      <c r="PKB65" s="1"/>
      <c r="PKC65" s="1"/>
      <c r="PKD65" s="1"/>
      <c r="PKE65" s="1"/>
      <c r="PKF65" s="1"/>
      <c r="PKG65" s="1"/>
      <c r="PKH65" s="1"/>
      <c r="PKI65" s="1"/>
      <c r="PKJ65" s="1"/>
      <c r="PKK65" s="1"/>
      <c r="PKL65" s="1"/>
      <c r="PKM65" s="1"/>
      <c r="PKN65" s="1"/>
      <c r="PKO65" s="1"/>
      <c r="PKP65" s="1"/>
      <c r="PKQ65" s="1"/>
      <c r="PKR65" s="1"/>
      <c r="PKS65" s="1"/>
      <c r="PKT65" s="1"/>
      <c r="PKU65" s="1"/>
      <c r="PKV65" s="1"/>
      <c r="PKW65" s="1"/>
      <c r="PKX65" s="1"/>
      <c r="PKY65" s="1"/>
      <c r="PKZ65" s="1"/>
      <c r="PLA65" s="1"/>
      <c r="PLB65" s="1"/>
      <c r="PLC65" s="1"/>
      <c r="PLD65" s="1"/>
      <c r="PLE65" s="1"/>
      <c r="PLF65" s="1"/>
      <c r="PLG65" s="1"/>
      <c r="PLH65" s="1"/>
      <c r="PLI65" s="1"/>
      <c r="PLJ65" s="1"/>
      <c r="PLK65" s="1"/>
      <c r="PLL65" s="1"/>
      <c r="PLM65" s="1"/>
      <c r="PLN65" s="1"/>
      <c r="PLO65" s="1"/>
      <c r="PLP65" s="1"/>
      <c r="PLQ65" s="1"/>
      <c r="PLR65" s="1"/>
      <c r="PLS65" s="1"/>
      <c r="PLT65" s="1"/>
      <c r="PLU65" s="1"/>
      <c r="PLV65" s="1"/>
      <c r="PLW65" s="1"/>
      <c r="PLX65" s="1"/>
      <c r="PLY65" s="1"/>
      <c r="PLZ65" s="1"/>
      <c r="PMA65" s="1"/>
      <c r="PMB65" s="1"/>
      <c r="PMC65" s="1"/>
      <c r="PMD65" s="1"/>
      <c r="PME65" s="1"/>
      <c r="PMF65" s="1"/>
      <c r="PMG65" s="1"/>
      <c r="PMH65" s="1"/>
      <c r="PMI65" s="1"/>
      <c r="PMJ65" s="1"/>
      <c r="PMK65" s="1"/>
      <c r="PML65" s="1"/>
      <c r="PMM65" s="1"/>
      <c r="PMN65" s="1"/>
      <c r="PMO65" s="1"/>
      <c r="PMP65" s="1"/>
      <c r="PMQ65" s="1"/>
      <c r="PMR65" s="1"/>
      <c r="PMS65" s="1"/>
      <c r="PMT65" s="1"/>
      <c r="PMU65" s="1"/>
      <c r="PMV65" s="1"/>
      <c r="PMW65" s="1"/>
      <c r="PMX65" s="1"/>
      <c r="PMY65" s="1"/>
      <c r="PMZ65" s="1"/>
      <c r="PNA65" s="1"/>
      <c r="PNB65" s="1"/>
      <c r="PNC65" s="1"/>
      <c r="PND65" s="1"/>
      <c r="PNE65" s="1"/>
      <c r="PNF65" s="1"/>
      <c r="PNG65" s="1"/>
      <c r="PNH65" s="1"/>
      <c r="PNI65" s="1"/>
      <c r="PNJ65" s="1"/>
      <c r="PNK65" s="1"/>
      <c r="PNL65" s="1"/>
      <c r="PNM65" s="1"/>
      <c r="PNN65" s="1"/>
      <c r="PNO65" s="1"/>
      <c r="PNP65" s="1"/>
      <c r="PNQ65" s="1"/>
      <c r="PNR65" s="1"/>
      <c r="PNS65" s="1"/>
      <c r="PNT65" s="1"/>
      <c r="PNU65" s="1"/>
      <c r="PNV65" s="1"/>
      <c r="PNW65" s="1"/>
      <c r="PNX65" s="1"/>
      <c r="PNY65" s="1"/>
      <c r="PNZ65" s="1"/>
      <c r="POA65" s="1"/>
      <c r="POB65" s="1"/>
      <c r="POC65" s="1"/>
      <c r="POD65" s="1"/>
      <c r="POE65" s="1"/>
      <c r="POF65" s="1"/>
      <c r="POG65" s="1"/>
      <c r="POH65" s="1"/>
      <c r="POI65" s="1"/>
      <c r="POJ65" s="1"/>
      <c r="POK65" s="1"/>
      <c r="POL65" s="1"/>
      <c r="POM65" s="1"/>
      <c r="PON65" s="1"/>
      <c r="POO65" s="1"/>
      <c r="POP65" s="1"/>
      <c r="POQ65" s="1"/>
      <c r="POR65" s="1"/>
      <c r="POS65" s="1"/>
      <c r="POT65" s="1"/>
      <c r="POU65" s="1"/>
      <c r="POV65" s="1"/>
      <c r="POW65" s="1"/>
      <c r="POX65" s="1"/>
      <c r="POY65" s="1"/>
      <c r="POZ65" s="1"/>
      <c r="PPA65" s="1"/>
      <c r="PPB65" s="1"/>
      <c r="PPC65" s="1"/>
      <c r="PPD65" s="1"/>
      <c r="PPE65" s="1"/>
      <c r="PPF65" s="1"/>
      <c r="PPG65" s="1"/>
      <c r="PPH65" s="1"/>
      <c r="PPI65" s="1"/>
      <c r="PPJ65" s="1"/>
      <c r="PPK65" s="1"/>
      <c r="PPL65" s="1"/>
      <c r="PPM65" s="1"/>
      <c r="PPN65" s="1"/>
      <c r="PPO65" s="1"/>
      <c r="PPP65" s="1"/>
      <c r="PPQ65" s="1"/>
      <c r="PPR65" s="1"/>
      <c r="PPS65" s="1"/>
      <c r="PPT65" s="1"/>
      <c r="PPU65" s="1"/>
      <c r="PPV65" s="1"/>
      <c r="PPW65" s="1"/>
      <c r="PPX65" s="1"/>
      <c r="PPY65" s="1"/>
      <c r="PPZ65" s="1"/>
      <c r="PQA65" s="1"/>
      <c r="PQB65" s="1"/>
      <c r="PQC65" s="1"/>
      <c r="PQD65" s="1"/>
      <c r="PQE65" s="1"/>
      <c r="PQF65" s="1"/>
      <c r="PQG65" s="1"/>
      <c r="PQH65" s="1"/>
      <c r="PQI65" s="1"/>
      <c r="PQJ65" s="1"/>
      <c r="PQK65" s="1"/>
      <c r="PQL65" s="1"/>
      <c r="PQM65" s="1"/>
      <c r="PQN65" s="1"/>
      <c r="PQO65" s="1"/>
      <c r="PQP65" s="1"/>
      <c r="PQQ65" s="1"/>
      <c r="PQR65" s="1"/>
      <c r="PQS65" s="1"/>
      <c r="PQT65" s="1"/>
      <c r="PQU65" s="1"/>
      <c r="PQV65" s="1"/>
      <c r="PQW65" s="1"/>
      <c r="PQX65" s="1"/>
      <c r="PQY65" s="1"/>
      <c r="PQZ65" s="1"/>
      <c r="PRA65" s="1"/>
      <c r="PRB65" s="1"/>
      <c r="PRC65" s="1"/>
      <c r="PRD65" s="1"/>
      <c r="PRE65" s="1"/>
      <c r="PRF65" s="1"/>
      <c r="PRG65" s="1"/>
      <c r="PRH65" s="1"/>
      <c r="PRI65" s="1"/>
      <c r="PRJ65" s="1"/>
      <c r="PRK65" s="1"/>
      <c r="PRL65" s="1"/>
      <c r="PRM65" s="1"/>
      <c r="PRN65" s="1"/>
      <c r="PRO65" s="1"/>
      <c r="PRP65" s="1"/>
      <c r="PRQ65" s="1"/>
      <c r="PRR65" s="1"/>
      <c r="PRS65" s="1"/>
      <c r="PRT65" s="1"/>
      <c r="PRU65" s="1"/>
      <c r="PRV65" s="1"/>
      <c r="PRW65" s="1"/>
      <c r="PRX65" s="1"/>
      <c r="PRY65" s="1"/>
      <c r="PRZ65" s="1"/>
      <c r="PSA65" s="1"/>
      <c r="PSB65" s="1"/>
      <c r="PSC65" s="1"/>
      <c r="PSD65" s="1"/>
      <c r="PSE65" s="1"/>
      <c r="PSF65" s="1"/>
      <c r="PSG65" s="1"/>
      <c r="PSH65" s="1"/>
      <c r="PSI65" s="1"/>
      <c r="PSJ65" s="1"/>
      <c r="PSK65" s="1"/>
      <c r="PSL65" s="1"/>
      <c r="PSM65" s="1"/>
      <c r="PSN65" s="1"/>
      <c r="PSO65" s="1"/>
      <c r="PSP65" s="1"/>
      <c r="PSQ65" s="1"/>
      <c r="PSR65" s="1"/>
      <c r="PSS65" s="1"/>
      <c r="PST65" s="1"/>
      <c r="PSU65" s="1"/>
      <c r="PSV65" s="1"/>
      <c r="PSW65" s="1"/>
      <c r="PSX65" s="1"/>
      <c r="PSY65" s="1"/>
      <c r="PSZ65" s="1"/>
      <c r="PTA65" s="1"/>
      <c r="PTB65" s="1"/>
      <c r="PTC65" s="1"/>
      <c r="PTD65" s="1"/>
      <c r="PTE65" s="1"/>
      <c r="PTF65" s="1"/>
      <c r="PTG65" s="1"/>
      <c r="PTH65" s="1"/>
      <c r="PTI65" s="1"/>
      <c r="PTJ65" s="1"/>
      <c r="PTK65" s="1"/>
      <c r="PTL65" s="1"/>
      <c r="PTM65" s="1"/>
      <c r="PTN65" s="1"/>
      <c r="PTO65" s="1"/>
      <c r="PTP65" s="1"/>
      <c r="PTQ65" s="1"/>
      <c r="PTR65" s="1"/>
      <c r="PTS65" s="1"/>
      <c r="PTT65" s="1"/>
      <c r="PTU65" s="1"/>
      <c r="PTV65" s="1"/>
      <c r="PTW65" s="1"/>
      <c r="PTX65" s="1"/>
      <c r="PTY65" s="1"/>
      <c r="PTZ65" s="1"/>
      <c r="PUA65" s="1"/>
      <c r="PUB65" s="1"/>
      <c r="PUC65" s="1"/>
      <c r="PUD65" s="1"/>
      <c r="PUE65" s="1"/>
      <c r="PUF65" s="1"/>
      <c r="PUG65" s="1"/>
      <c r="PUH65" s="1"/>
      <c r="PUI65" s="1"/>
      <c r="PUJ65" s="1"/>
      <c r="PUK65" s="1"/>
      <c r="PUL65" s="1"/>
      <c r="PUM65" s="1"/>
      <c r="PUN65" s="1"/>
      <c r="PUO65" s="1"/>
      <c r="PUP65" s="1"/>
      <c r="PUQ65" s="1"/>
      <c r="PUR65" s="1"/>
      <c r="PUS65" s="1"/>
      <c r="PUT65" s="1"/>
      <c r="PUU65" s="1"/>
      <c r="PUV65" s="1"/>
      <c r="PUW65" s="1"/>
      <c r="PUX65" s="1"/>
      <c r="PUY65" s="1"/>
      <c r="PUZ65" s="1"/>
      <c r="PVA65" s="1"/>
      <c r="PVB65" s="1"/>
      <c r="PVC65" s="1"/>
      <c r="PVD65" s="1"/>
      <c r="PVE65" s="1"/>
      <c r="PVF65" s="1"/>
      <c r="PVG65" s="1"/>
      <c r="PVH65" s="1"/>
      <c r="PVI65" s="1"/>
      <c r="PVJ65" s="1"/>
      <c r="PVK65" s="1"/>
      <c r="PVL65" s="1"/>
      <c r="PVM65" s="1"/>
      <c r="PVN65" s="1"/>
      <c r="PVO65" s="1"/>
      <c r="PVP65" s="1"/>
      <c r="PVQ65" s="1"/>
      <c r="PVR65" s="1"/>
      <c r="PVS65" s="1"/>
      <c r="PVT65" s="1"/>
      <c r="PVU65" s="1"/>
      <c r="PVV65" s="1"/>
      <c r="PVW65" s="1"/>
      <c r="PVX65" s="1"/>
      <c r="PVY65" s="1"/>
      <c r="PVZ65" s="1"/>
      <c r="PWA65" s="1"/>
      <c r="PWB65" s="1"/>
      <c r="PWC65" s="1"/>
      <c r="PWD65" s="1"/>
      <c r="PWE65" s="1"/>
      <c r="PWF65" s="1"/>
      <c r="PWG65" s="1"/>
      <c r="PWH65" s="1"/>
      <c r="PWI65" s="1"/>
      <c r="PWJ65" s="1"/>
      <c r="PWK65" s="1"/>
      <c r="PWL65" s="1"/>
      <c r="PWM65" s="1"/>
      <c r="PWN65" s="1"/>
      <c r="PWO65" s="1"/>
      <c r="PWP65" s="1"/>
      <c r="PWQ65" s="1"/>
      <c r="PWR65" s="1"/>
      <c r="PWS65" s="1"/>
      <c r="PWT65" s="1"/>
      <c r="PWU65" s="1"/>
      <c r="PWV65" s="1"/>
      <c r="PWW65" s="1"/>
      <c r="PWX65" s="1"/>
      <c r="PWY65" s="1"/>
      <c r="PWZ65" s="1"/>
      <c r="PXA65" s="1"/>
      <c r="PXB65" s="1"/>
      <c r="PXC65" s="1"/>
      <c r="PXD65" s="1"/>
      <c r="PXE65" s="1"/>
      <c r="PXF65" s="1"/>
      <c r="PXG65" s="1"/>
      <c r="PXH65" s="1"/>
      <c r="PXI65" s="1"/>
      <c r="PXJ65" s="1"/>
      <c r="PXK65" s="1"/>
      <c r="PXL65" s="1"/>
      <c r="PXM65" s="1"/>
      <c r="PXN65" s="1"/>
      <c r="PXO65" s="1"/>
      <c r="PXP65" s="1"/>
      <c r="PXQ65" s="1"/>
      <c r="PXR65" s="1"/>
      <c r="PXS65" s="1"/>
      <c r="PXT65" s="1"/>
      <c r="PXU65" s="1"/>
      <c r="PXV65" s="1"/>
      <c r="PXW65" s="1"/>
      <c r="PXX65" s="1"/>
      <c r="PXY65" s="1"/>
      <c r="PXZ65" s="1"/>
      <c r="PYA65" s="1"/>
      <c r="PYB65" s="1"/>
      <c r="PYC65" s="1"/>
      <c r="PYD65" s="1"/>
      <c r="PYE65" s="1"/>
      <c r="PYF65" s="1"/>
      <c r="PYG65" s="1"/>
      <c r="PYH65" s="1"/>
      <c r="PYI65" s="1"/>
      <c r="PYJ65" s="1"/>
      <c r="PYK65" s="1"/>
      <c r="PYL65" s="1"/>
      <c r="PYM65" s="1"/>
      <c r="PYN65" s="1"/>
      <c r="PYO65" s="1"/>
      <c r="PYP65" s="1"/>
      <c r="PYQ65" s="1"/>
      <c r="PYR65" s="1"/>
      <c r="PYS65" s="1"/>
      <c r="PYT65" s="1"/>
      <c r="PYU65" s="1"/>
      <c r="PYV65" s="1"/>
      <c r="PYW65" s="1"/>
      <c r="PYX65" s="1"/>
      <c r="PYY65" s="1"/>
      <c r="PYZ65" s="1"/>
      <c r="PZA65" s="1"/>
      <c r="PZB65" s="1"/>
      <c r="PZC65" s="1"/>
      <c r="PZD65" s="1"/>
      <c r="PZE65" s="1"/>
      <c r="PZF65" s="1"/>
      <c r="PZG65" s="1"/>
      <c r="PZH65" s="1"/>
      <c r="PZI65" s="1"/>
      <c r="PZJ65" s="1"/>
      <c r="PZK65" s="1"/>
      <c r="PZL65" s="1"/>
      <c r="PZM65" s="1"/>
      <c r="PZN65" s="1"/>
      <c r="PZO65" s="1"/>
      <c r="PZP65" s="1"/>
      <c r="PZQ65" s="1"/>
      <c r="PZR65" s="1"/>
      <c r="PZS65" s="1"/>
      <c r="PZT65" s="1"/>
      <c r="PZU65" s="1"/>
      <c r="PZV65" s="1"/>
      <c r="PZW65" s="1"/>
      <c r="PZX65" s="1"/>
      <c r="PZY65" s="1"/>
      <c r="PZZ65" s="1"/>
      <c r="QAA65" s="1"/>
      <c r="QAB65" s="1"/>
      <c r="QAC65" s="1"/>
      <c r="QAD65" s="1"/>
      <c r="QAE65" s="1"/>
      <c r="QAF65" s="1"/>
      <c r="QAG65" s="1"/>
      <c r="QAH65" s="1"/>
      <c r="QAI65" s="1"/>
      <c r="QAJ65" s="1"/>
      <c r="QAK65" s="1"/>
      <c r="QAL65" s="1"/>
      <c r="QAM65" s="1"/>
      <c r="QAN65" s="1"/>
      <c r="QAO65" s="1"/>
      <c r="QAP65" s="1"/>
      <c r="QAQ65" s="1"/>
      <c r="QAR65" s="1"/>
      <c r="QAS65" s="1"/>
      <c r="QAT65" s="1"/>
      <c r="QAU65" s="1"/>
      <c r="QAV65" s="1"/>
      <c r="QAW65" s="1"/>
      <c r="QAX65" s="1"/>
      <c r="QAY65" s="1"/>
      <c r="QAZ65" s="1"/>
      <c r="QBA65" s="1"/>
      <c r="QBB65" s="1"/>
      <c r="QBC65" s="1"/>
      <c r="QBD65" s="1"/>
      <c r="QBE65" s="1"/>
      <c r="QBF65" s="1"/>
      <c r="QBG65" s="1"/>
      <c r="QBH65" s="1"/>
      <c r="QBI65" s="1"/>
      <c r="QBJ65" s="1"/>
      <c r="QBK65" s="1"/>
      <c r="QBL65" s="1"/>
      <c r="QBM65" s="1"/>
      <c r="QBN65" s="1"/>
      <c r="QBO65" s="1"/>
      <c r="QBP65" s="1"/>
      <c r="QBQ65" s="1"/>
      <c r="QBR65" s="1"/>
      <c r="QBS65" s="1"/>
      <c r="QBT65" s="1"/>
      <c r="QBU65" s="1"/>
      <c r="QBV65" s="1"/>
      <c r="QBW65" s="1"/>
      <c r="QBX65" s="1"/>
      <c r="QBY65" s="1"/>
      <c r="QBZ65" s="1"/>
      <c r="QCA65" s="1"/>
      <c r="QCB65" s="1"/>
      <c r="QCC65" s="1"/>
      <c r="QCD65" s="1"/>
      <c r="QCE65" s="1"/>
      <c r="QCF65" s="1"/>
      <c r="QCG65" s="1"/>
      <c r="QCH65" s="1"/>
      <c r="QCI65" s="1"/>
      <c r="QCJ65" s="1"/>
      <c r="QCK65" s="1"/>
      <c r="QCL65" s="1"/>
      <c r="QCM65" s="1"/>
      <c r="QCN65" s="1"/>
      <c r="QCO65" s="1"/>
      <c r="QCP65" s="1"/>
      <c r="QCQ65" s="1"/>
      <c r="QCR65" s="1"/>
      <c r="QCS65" s="1"/>
      <c r="QCT65" s="1"/>
      <c r="QCU65" s="1"/>
      <c r="QCV65" s="1"/>
      <c r="QCW65" s="1"/>
      <c r="QCX65" s="1"/>
      <c r="QCY65" s="1"/>
      <c r="QCZ65" s="1"/>
      <c r="QDA65" s="1"/>
      <c r="QDB65" s="1"/>
      <c r="QDC65" s="1"/>
      <c r="QDD65" s="1"/>
      <c r="QDE65" s="1"/>
      <c r="QDF65" s="1"/>
      <c r="QDG65" s="1"/>
      <c r="QDH65" s="1"/>
      <c r="QDI65" s="1"/>
      <c r="QDJ65" s="1"/>
      <c r="QDK65" s="1"/>
      <c r="QDL65" s="1"/>
      <c r="QDM65" s="1"/>
      <c r="QDN65" s="1"/>
      <c r="QDO65" s="1"/>
      <c r="QDP65" s="1"/>
      <c r="QDQ65" s="1"/>
      <c r="QDR65" s="1"/>
      <c r="QDS65" s="1"/>
      <c r="QDT65" s="1"/>
      <c r="QDU65" s="1"/>
      <c r="QDV65" s="1"/>
      <c r="QDW65" s="1"/>
      <c r="QDX65" s="1"/>
      <c r="QDY65" s="1"/>
      <c r="QDZ65" s="1"/>
      <c r="QEA65" s="1"/>
      <c r="QEB65" s="1"/>
      <c r="QEC65" s="1"/>
      <c r="QED65" s="1"/>
      <c r="QEE65" s="1"/>
      <c r="QEF65" s="1"/>
      <c r="QEG65" s="1"/>
      <c r="QEH65" s="1"/>
      <c r="QEI65" s="1"/>
      <c r="QEJ65" s="1"/>
      <c r="QEK65" s="1"/>
      <c r="QEL65" s="1"/>
      <c r="QEM65" s="1"/>
      <c r="QEN65" s="1"/>
      <c r="QEO65" s="1"/>
      <c r="QEP65" s="1"/>
      <c r="QEQ65" s="1"/>
      <c r="QER65" s="1"/>
      <c r="QES65" s="1"/>
      <c r="QET65" s="1"/>
      <c r="QEU65" s="1"/>
      <c r="QEV65" s="1"/>
      <c r="QEW65" s="1"/>
      <c r="QEX65" s="1"/>
      <c r="QEY65" s="1"/>
      <c r="QEZ65" s="1"/>
      <c r="QFA65" s="1"/>
      <c r="QFB65" s="1"/>
      <c r="QFC65" s="1"/>
      <c r="QFD65" s="1"/>
      <c r="QFE65" s="1"/>
      <c r="QFF65" s="1"/>
      <c r="QFG65" s="1"/>
      <c r="QFH65" s="1"/>
      <c r="QFI65" s="1"/>
      <c r="QFJ65" s="1"/>
      <c r="QFK65" s="1"/>
      <c r="QFL65" s="1"/>
      <c r="QFM65" s="1"/>
      <c r="QFN65" s="1"/>
      <c r="QFO65" s="1"/>
      <c r="QFP65" s="1"/>
      <c r="QFQ65" s="1"/>
      <c r="QFR65" s="1"/>
      <c r="QFS65" s="1"/>
      <c r="QFT65" s="1"/>
      <c r="QFU65" s="1"/>
      <c r="QFV65" s="1"/>
      <c r="QFW65" s="1"/>
      <c r="QFX65" s="1"/>
      <c r="QFY65" s="1"/>
      <c r="QFZ65" s="1"/>
      <c r="QGA65" s="1"/>
      <c r="QGB65" s="1"/>
      <c r="QGC65" s="1"/>
      <c r="QGD65" s="1"/>
      <c r="QGE65" s="1"/>
      <c r="QGF65" s="1"/>
      <c r="QGG65" s="1"/>
      <c r="QGH65" s="1"/>
      <c r="QGI65" s="1"/>
      <c r="QGJ65" s="1"/>
      <c r="QGK65" s="1"/>
      <c r="QGL65" s="1"/>
      <c r="QGM65" s="1"/>
      <c r="QGN65" s="1"/>
      <c r="QGO65" s="1"/>
      <c r="QGP65" s="1"/>
      <c r="QGQ65" s="1"/>
      <c r="QGR65" s="1"/>
      <c r="QGS65" s="1"/>
      <c r="QGT65" s="1"/>
      <c r="QGU65" s="1"/>
      <c r="QGV65" s="1"/>
      <c r="QGW65" s="1"/>
      <c r="QGX65" s="1"/>
      <c r="QGY65" s="1"/>
      <c r="QGZ65" s="1"/>
      <c r="QHA65" s="1"/>
      <c r="QHB65" s="1"/>
      <c r="QHC65" s="1"/>
      <c r="QHD65" s="1"/>
      <c r="QHE65" s="1"/>
      <c r="QHF65" s="1"/>
      <c r="QHG65" s="1"/>
      <c r="QHH65" s="1"/>
      <c r="QHI65" s="1"/>
      <c r="QHJ65" s="1"/>
      <c r="QHK65" s="1"/>
      <c r="QHL65" s="1"/>
      <c r="QHM65" s="1"/>
      <c r="QHN65" s="1"/>
      <c r="QHO65" s="1"/>
      <c r="QHP65" s="1"/>
      <c r="QHQ65" s="1"/>
      <c r="QHR65" s="1"/>
      <c r="QHS65" s="1"/>
      <c r="QHT65" s="1"/>
      <c r="QHU65" s="1"/>
      <c r="QHV65" s="1"/>
      <c r="QHW65" s="1"/>
      <c r="QHX65" s="1"/>
      <c r="QHY65" s="1"/>
      <c r="QHZ65" s="1"/>
      <c r="QIA65" s="1"/>
      <c r="QIB65" s="1"/>
      <c r="QIC65" s="1"/>
      <c r="QID65" s="1"/>
      <c r="QIE65" s="1"/>
      <c r="QIF65" s="1"/>
      <c r="QIG65" s="1"/>
      <c r="QIH65" s="1"/>
      <c r="QII65" s="1"/>
      <c r="QIJ65" s="1"/>
      <c r="QIK65" s="1"/>
      <c r="QIL65" s="1"/>
      <c r="QIM65" s="1"/>
      <c r="QIN65" s="1"/>
      <c r="QIO65" s="1"/>
      <c r="QIP65" s="1"/>
      <c r="QIQ65" s="1"/>
      <c r="QIR65" s="1"/>
      <c r="QIS65" s="1"/>
      <c r="QIT65" s="1"/>
      <c r="QIU65" s="1"/>
      <c r="QIV65" s="1"/>
      <c r="QIW65" s="1"/>
      <c r="QIX65" s="1"/>
      <c r="QIY65" s="1"/>
      <c r="QIZ65" s="1"/>
      <c r="QJA65" s="1"/>
      <c r="QJB65" s="1"/>
      <c r="QJC65" s="1"/>
      <c r="QJD65" s="1"/>
      <c r="QJE65" s="1"/>
      <c r="QJF65" s="1"/>
      <c r="QJG65" s="1"/>
      <c r="QJH65" s="1"/>
      <c r="QJI65" s="1"/>
      <c r="QJJ65" s="1"/>
      <c r="QJK65" s="1"/>
      <c r="QJL65" s="1"/>
      <c r="QJM65" s="1"/>
      <c r="QJN65" s="1"/>
      <c r="QJO65" s="1"/>
      <c r="QJP65" s="1"/>
      <c r="QJQ65" s="1"/>
      <c r="QJR65" s="1"/>
      <c r="QJS65" s="1"/>
      <c r="QJT65" s="1"/>
      <c r="QJU65" s="1"/>
      <c r="QJV65" s="1"/>
      <c r="QJW65" s="1"/>
      <c r="QJX65" s="1"/>
      <c r="QJY65" s="1"/>
      <c r="QJZ65" s="1"/>
      <c r="QKA65" s="1"/>
      <c r="QKB65" s="1"/>
      <c r="QKC65" s="1"/>
      <c r="QKD65" s="1"/>
      <c r="QKE65" s="1"/>
      <c r="QKF65" s="1"/>
      <c r="QKG65" s="1"/>
      <c r="QKH65" s="1"/>
      <c r="QKI65" s="1"/>
      <c r="QKJ65" s="1"/>
      <c r="QKK65" s="1"/>
      <c r="QKL65" s="1"/>
      <c r="QKM65" s="1"/>
      <c r="QKN65" s="1"/>
      <c r="QKO65" s="1"/>
      <c r="QKP65" s="1"/>
      <c r="QKQ65" s="1"/>
      <c r="QKR65" s="1"/>
      <c r="QKS65" s="1"/>
      <c r="QKT65" s="1"/>
      <c r="QKU65" s="1"/>
      <c r="QKV65" s="1"/>
      <c r="QKW65" s="1"/>
      <c r="QKX65" s="1"/>
      <c r="QKY65" s="1"/>
      <c r="QKZ65" s="1"/>
      <c r="QLA65" s="1"/>
      <c r="QLB65" s="1"/>
      <c r="QLC65" s="1"/>
      <c r="QLD65" s="1"/>
      <c r="QLE65" s="1"/>
      <c r="QLF65" s="1"/>
      <c r="QLG65" s="1"/>
      <c r="QLH65" s="1"/>
      <c r="QLI65" s="1"/>
      <c r="QLJ65" s="1"/>
      <c r="QLK65" s="1"/>
      <c r="QLL65" s="1"/>
      <c r="QLM65" s="1"/>
      <c r="QLN65" s="1"/>
      <c r="QLO65" s="1"/>
      <c r="QLP65" s="1"/>
      <c r="QLQ65" s="1"/>
      <c r="QLR65" s="1"/>
      <c r="QLS65" s="1"/>
      <c r="QLT65" s="1"/>
      <c r="QLU65" s="1"/>
      <c r="QLV65" s="1"/>
      <c r="QLW65" s="1"/>
      <c r="QLX65" s="1"/>
      <c r="QLY65" s="1"/>
      <c r="QLZ65" s="1"/>
      <c r="QMA65" s="1"/>
      <c r="QMB65" s="1"/>
      <c r="QMC65" s="1"/>
      <c r="QMD65" s="1"/>
      <c r="QME65" s="1"/>
      <c r="QMF65" s="1"/>
      <c r="QMG65" s="1"/>
      <c r="QMH65" s="1"/>
      <c r="QMI65" s="1"/>
      <c r="QMJ65" s="1"/>
      <c r="QMK65" s="1"/>
      <c r="QML65" s="1"/>
      <c r="QMM65" s="1"/>
      <c r="QMN65" s="1"/>
      <c r="QMO65" s="1"/>
      <c r="QMP65" s="1"/>
      <c r="QMQ65" s="1"/>
      <c r="QMR65" s="1"/>
      <c r="QMS65" s="1"/>
      <c r="QMT65" s="1"/>
      <c r="QMU65" s="1"/>
      <c r="QMV65" s="1"/>
      <c r="QMW65" s="1"/>
      <c r="QMX65" s="1"/>
      <c r="QMY65" s="1"/>
      <c r="QMZ65" s="1"/>
      <c r="QNA65" s="1"/>
      <c r="QNB65" s="1"/>
      <c r="QNC65" s="1"/>
      <c r="QND65" s="1"/>
      <c r="QNE65" s="1"/>
      <c r="QNF65" s="1"/>
      <c r="QNG65" s="1"/>
      <c r="QNH65" s="1"/>
      <c r="QNI65" s="1"/>
      <c r="QNJ65" s="1"/>
      <c r="QNK65" s="1"/>
      <c r="QNL65" s="1"/>
      <c r="QNM65" s="1"/>
      <c r="QNN65" s="1"/>
      <c r="QNO65" s="1"/>
      <c r="QNP65" s="1"/>
      <c r="QNQ65" s="1"/>
      <c r="QNR65" s="1"/>
      <c r="QNS65" s="1"/>
      <c r="QNT65" s="1"/>
      <c r="QNU65" s="1"/>
      <c r="QNV65" s="1"/>
      <c r="QNW65" s="1"/>
      <c r="QNX65" s="1"/>
      <c r="QNY65" s="1"/>
      <c r="QNZ65" s="1"/>
      <c r="QOA65" s="1"/>
      <c r="QOB65" s="1"/>
      <c r="QOC65" s="1"/>
      <c r="QOD65" s="1"/>
      <c r="QOE65" s="1"/>
      <c r="QOF65" s="1"/>
      <c r="QOG65" s="1"/>
      <c r="QOH65" s="1"/>
      <c r="QOI65" s="1"/>
      <c r="QOJ65" s="1"/>
      <c r="QOK65" s="1"/>
      <c r="QOL65" s="1"/>
      <c r="QOM65" s="1"/>
      <c r="QON65" s="1"/>
      <c r="QOO65" s="1"/>
      <c r="QOP65" s="1"/>
      <c r="QOQ65" s="1"/>
      <c r="QOR65" s="1"/>
      <c r="QOS65" s="1"/>
      <c r="QOT65" s="1"/>
      <c r="QOU65" s="1"/>
      <c r="QOV65" s="1"/>
      <c r="QOW65" s="1"/>
      <c r="QOX65" s="1"/>
      <c r="QOY65" s="1"/>
      <c r="QOZ65" s="1"/>
      <c r="QPA65" s="1"/>
      <c r="QPB65" s="1"/>
      <c r="QPC65" s="1"/>
      <c r="QPD65" s="1"/>
      <c r="QPE65" s="1"/>
      <c r="QPF65" s="1"/>
      <c r="QPG65" s="1"/>
      <c r="QPH65" s="1"/>
      <c r="QPI65" s="1"/>
      <c r="QPJ65" s="1"/>
      <c r="QPK65" s="1"/>
      <c r="QPL65" s="1"/>
      <c r="QPM65" s="1"/>
      <c r="QPN65" s="1"/>
      <c r="QPO65" s="1"/>
      <c r="QPP65" s="1"/>
      <c r="QPQ65" s="1"/>
      <c r="QPR65" s="1"/>
      <c r="QPS65" s="1"/>
      <c r="QPT65" s="1"/>
      <c r="QPU65" s="1"/>
      <c r="QPV65" s="1"/>
      <c r="QPW65" s="1"/>
      <c r="QPX65" s="1"/>
      <c r="QPY65" s="1"/>
      <c r="QPZ65" s="1"/>
      <c r="QQA65" s="1"/>
      <c r="QQB65" s="1"/>
      <c r="QQC65" s="1"/>
      <c r="QQD65" s="1"/>
      <c r="QQE65" s="1"/>
      <c r="QQF65" s="1"/>
      <c r="QQG65" s="1"/>
      <c r="QQH65" s="1"/>
      <c r="QQI65" s="1"/>
      <c r="QQJ65" s="1"/>
      <c r="QQK65" s="1"/>
      <c r="QQL65" s="1"/>
      <c r="QQM65" s="1"/>
      <c r="QQN65" s="1"/>
      <c r="QQO65" s="1"/>
      <c r="QQP65" s="1"/>
      <c r="QQQ65" s="1"/>
      <c r="QQR65" s="1"/>
      <c r="QQS65" s="1"/>
      <c r="QQT65" s="1"/>
      <c r="QQU65" s="1"/>
      <c r="QQV65" s="1"/>
      <c r="QQW65" s="1"/>
      <c r="QQX65" s="1"/>
      <c r="QQY65" s="1"/>
      <c r="QQZ65" s="1"/>
      <c r="QRA65" s="1"/>
      <c r="QRB65" s="1"/>
      <c r="QRC65" s="1"/>
      <c r="QRD65" s="1"/>
      <c r="QRE65" s="1"/>
      <c r="QRF65" s="1"/>
      <c r="QRG65" s="1"/>
      <c r="QRH65" s="1"/>
      <c r="QRI65" s="1"/>
      <c r="QRJ65" s="1"/>
      <c r="QRK65" s="1"/>
      <c r="QRL65" s="1"/>
      <c r="QRM65" s="1"/>
      <c r="QRN65" s="1"/>
      <c r="QRO65" s="1"/>
      <c r="QRP65" s="1"/>
      <c r="QRQ65" s="1"/>
      <c r="QRR65" s="1"/>
      <c r="QRS65" s="1"/>
      <c r="QRT65" s="1"/>
      <c r="QRU65" s="1"/>
      <c r="QRV65" s="1"/>
      <c r="QRW65" s="1"/>
      <c r="QRX65" s="1"/>
      <c r="QRY65" s="1"/>
      <c r="QRZ65" s="1"/>
      <c r="QSA65" s="1"/>
      <c r="QSB65" s="1"/>
      <c r="QSC65" s="1"/>
      <c r="QSD65" s="1"/>
      <c r="QSE65" s="1"/>
      <c r="QSF65" s="1"/>
      <c r="QSG65" s="1"/>
      <c r="QSH65" s="1"/>
      <c r="QSI65" s="1"/>
      <c r="QSJ65" s="1"/>
      <c r="QSK65" s="1"/>
      <c r="QSL65" s="1"/>
      <c r="QSM65" s="1"/>
      <c r="QSN65" s="1"/>
      <c r="QSO65" s="1"/>
      <c r="QSP65" s="1"/>
      <c r="QSQ65" s="1"/>
      <c r="QSR65" s="1"/>
      <c r="QSS65" s="1"/>
      <c r="QST65" s="1"/>
      <c r="QSU65" s="1"/>
      <c r="QSV65" s="1"/>
      <c r="QSW65" s="1"/>
      <c r="QSX65" s="1"/>
      <c r="QSY65" s="1"/>
      <c r="QSZ65" s="1"/>
      <c r="QTA65" s="1"/>
      <c r="QTB65" s="1"/>
      <c r="QTC65" s="1"/>
      <c r="QTD65" s="1"/>
      <c r="QTE65" s="1"/>
      <c r="QTF65" s="1"/>
      <c r="QTG65" s="1"/>
      <c r="QTH65" s="1"/>
      <c r="QTI65" s="1"/>
      <c r="QTJ65" s="1"/>
      <c r="QTK65" s="1"/>
      <c r="QTL65" s="1"/>
      <c r="QTM65" s="1"/>
      <c r="QTN65" s="1"/>
      <c r="QTO65" s="1"/>
      <c r="QTP65" s="1"/>
      <c r="QTQ65" s="1"/>
      <c r="QTR65" s="1"/>
      <c r="QTS65" s="1"/>
      <c r="QTT65" s="1"/>
      <c r="QTU65" s="1"/>
      <c r="QTV65" s="1"/>
      <c r="QTW65" s="1"/>
      <c r="QTX65" s="1"/>
      <c r="QTY65" s="1"/>
      <c r="QTZ65" s="1"/>
      <c r="QUA65" s="1"/>
      <c r="QUB65" s="1"/>
      <c r="QUC65" s="1"/>
      <c r="QUD65" s="1"/>
      <c r="QUE65" s="1"/>
      <c r="QUF65" s="1"/>
      <c r="QUG65" s="1"/>
      <c r="QUH65" s="1"/>
      <c r="QUI65" s="1"/>
      <c r="QUJ65" s="1"/>
      <c r="QUK65" s="1"/>
      <c r="QUL65" s="1"/>
      <c r="QUM65" s="1"/>
      <c r="QUN65" s="1"/>
      <c r="QUO65" s="1"/>
      <c r="QUP65" s="1"/>
      <c r="QUQ65" s="1"/>
      <c r="QUR65" s="1"/>
      <c r="QUS65" s="1"/>
      <c r="QUT65" s="1"/>
      <c r="QUU65" s="1"/>
      <c r="QUV65" s="1"/>
      <c r="QUW65" s="1"/>
      <c r="QUX65" s="1"/>
      <c r="QUY65" s="1"/>
      <c r="QUZ65" s="1"/>
      <c r="QVA65" s="1"/>
      <c r="QVB65" s="1"/>
      <c r="QVC65" s="1"/>
      <c r="QVD65" s="1"/>
      <c r="QVE65" s="1"/>
      <c r="QVF65" s="1"/>
      <c r="QVG65" s="1"/>
      <c r="QVH65" s="1"/>
      <c r="QVI65" s="1"/>
      <c r="QVJ65" s="1"/>
      <c r="QVK65" s="1"/>
      <c r="QVL65" s="1"/>
      <c r="QVM65" s="1"/>
      <c r="QVN65" s="1"/>
      <c r="QVO65" s="1"/>
      <c r="QVP65" s="1"/>
      <c r="QVQ65" s="1"/>
      <c r="QVR65" s="1"/>
      <c r="QVS65" s="1"/>
      <c r="QVT65" s="1"/>
      <c r="QVU65" s="1"/>
      <c r="QVV65" s="1"/>
      <c r="QVW65" s="1"/>
      <c r="QVX65" s="1"/>
      <c r="QVY65" s="1"/>
      <c r="QVZ65" s="1"/>
      <c r="QWA65" s="1"/>
      <c r="QWB65" s="1"/>
      <c r="QWC65" s="1"/>
      <c r="QWD65" s="1"/>
      <c r="QWE65" s="1"/>
      <c r="QWF65" s="1"/>
      <c r="QWG65" s="1"/>
      <c r="QWH65" s="1"/>
      <c r="QWI65" s="1"/>
      <c r="QWJ65" s="1"/>
      <c r="QWK65" s="1"/>
      <c r="QWL65" s="1"/>
      <c r="QWM65" s="1"/>
      <c r="QWN65" s="1"/>
      <c r="QWO65" s="1"/>
      <c r="QWP65" s="1"/>
      <c r="QWQ65" s="1"/>
      <c r="QWR65" s="1"/>
      <c r="QWS65" s="1"/>
      <c r="QWT65" s="1"/>
      <c r="QWU65" s="1"/>
      <c r="QWV65" s="1"/>
      <c r="QWW65" s="1"/>
      <c r="QWX65" s="1"/>
      <c r="QWY65" s="1"/>
      <c r="QWZ65" s="1"/>
      <c r="QXA65" s="1"/>
      <c r="QXB65" s="1"/>
      <c r="QXC65" s="1"/>
      <c r="QXD65" s="1"/>
      <c r="QXE65" s="1"/>
      <c r="QXF65" s="1"/>
      <c r="QXG65" s="1"/>
      <c r="QXH65" s="1"/>
      <c r="QXI65" s="1"/>
      <c r="QXJ65" s="1"/>
      <c r="QXK65" s="1"/>
      <c r="QXL65" s="1"/>
      <c r="QXM65" s="1"/>
      <c r="QXN65" s="1"/>
      <c r="QXO65" s="1"/>
      <c r="QXP65" s="1"/>
      <c r="QXQ65" s="1"/>
      <c r="QXR65" s="1"/>
      <c r="QXS65" s="1"/>
      <c r="QXT65" s="1"/>
      <c r="QXU65" s="1"/>
      <c r="QXV65" s="1"/>
      <c r="QXW65" s="1"/>
      <c r="QXX65" s="1"/>
      <c r="QXY65" s="1"/>
      <c r="QXZ65" s="1"/>
      <c r="QYA65" s="1"/>
      <c r="QYB65" s="1"/>
      <c r="QYC65" s="1"/>
      <c r="QYD65" s="1"/>
      <c r="QYE65" s="1"/>
      <c r="QYF65" s="1"/>
      <c r="QYG65" s="1"/>
      <c r="QYH65" s="1"/>
      <c r="QYI65" s="1"/>
      <c r="QYJ65" s="1"/>
      <c r="QYK65" s="1"/>
      <c r="QYL65" s="1"/>
      <c r="QYM65" s="1"/>
      <c r="QYN65" s="1"/>
      <c r="QYO65" s="1"/>
      <c r="QYP65" s="1"/>
      <c r="QYQ65" s="1"/>
      <c r="QYR65" s="1"/>
      <c r="QYS65" s="1"/>
      <c r="QYT65" s="1"/>
      <c r="QYU65" s="1"/>
      <c r="QYV65" s="1"/>
      <c r="QYW65" s="1"/>
      <c r="QYX65" s="1"/>
      <c r="QYY65" s="1"/>
      <c r="QYZ65" s="1"/>
      <c r="QZA65" s="1"/>
      <c r="QZB65" s="1"/>
      <c r="QZC65" s="1"/>
      <c r="QZD65" s="1"/>
      <c r="QZE65" s="1"/>
      <c r="QZF65" s="1"/>
      <c r="QZG65" s="1"/>
      <c r="QZH65" s="1"/>
      <c r="QZI65" s="1"/>
      <c r="QZJ65" s="1"/>
      <c r="QZK65" s="1"/>
      <c r="QZL65" s="1"/>
      <c r="QZM65" s="1"/>
      <c r="QZN65" s="1"/>
      <c r="QZO65" s="1"/>
      <c r="QZP65" s="1"/>
      <c r="QZQ65" s="1"/>
      <c r="QZR65" s="1"/>
      <c r="QZS65" s="1"/>
      <c r="QZT65" s="1"/>
      <c r="QZU65" s="1"/>
      <c r="QZV65" s="1"/>
      <c r="QZW65" s="1"/>
      <c r="QZX65" s="1"/>
      <c r="QZY65" s="1"/>
      <c r="QZZ65" s="1"/>
      <c r="RAA65" s="1"/>
      <c r="RAB65" s="1"/>
      <c r="RAC65" s="1"/>
      <c r="RAD65" s="1"/>
      <c r="RAE65" s="1"/>
      <c r="RAF65" s="1"/>
      <c r="RAG65" s="1"/>
      <c r="RAH65" s="1"/>
      <c r="RAI65" s="1"/>
      <c r="RAJ65" s="1"/>
      <c r="RAK65" s="1"/>
      <c r="RAL65" s="1"/>
      <c r="RAM65" s="1"/>
      <c r="RAN65" s="1"/>
      <c r="RAO65" s="1"/>
      <c r="RAP65" s="1"/>
      <c r="RAQ65" s="1"/>
      <c r="RAR65" s="1"/>
      <c r="RAS65" s="1"/>
      <c r="RAT65" s="1"/>
      <c r="RAU65" s="1"/>
      <c r="RAV65" s="1"/>
      <c r="RAW65" s="1"/>
      <c r="RAX65" s="1"/>
      <c r="RAY65" s="1"/>
      <c r="RAZ65" s="1"/>
      <c r="RBA65" s="1"/>
      <c r="RBB65" s="1"/>
      <c r="RBC65" s="1"/>
      <c r="RBD65" s="1"/>
      <c r="RBE65" s="1"/>
      <c r="RBF65" s="1"/>
      <c r="RBG65" s="1"/>
      <c r="RBH65" s="1"/>
      <c r="RBI65" s="1"/>
      <c r="RBJ65" s="1"/>
      <c r="RBK65" s="1"/>
      <c r="RBL65" s="1"/>
      <c r="RBM65" s="1"/>
      <c r="RBN65" s="1"/>
      <c r="RBO65" s="1"/>
      <c r="RBP65" s="1"/>
      <c r="RBQ65" s="1"/>
      <c r="RBR65" s="1"/>
      <c r="RBS65" s="1"/>
      <c r="RBT65" s="1"/>
      <c r="RBU65" s="1"/>
      <c r="RBV65" s="1"/>
      <c r="RBW65" s="1"/>
      <c r="RBX65" s="1"/>
      <c r="RBY65" s="1"/>
      <c r="RBZ65" s="1"/>
      <c r="RCA65" s="1"/>
      <c r="RCB65" s="1"/>
      <c r="RCC65" s="1"/>
      <c r="RCD65" s="1"/>
      <c r="RCE65" s="1"/>
      <c r="RCF65" s="1"/>
      <c r="RCG65" s="1"/>
      <c r="RCH65" s="1"/>
      <c r="RCI65" s="1"/>
      <c r="RCJ65" s="1"/>
      <c r="RCK65" s="1"/>
      <c r="RCL65" s="1"/>
      <c r="RCM65" s="1"/>
      <c r="RCN65" s="1"/>
      <c r="RCO65" s="1"/>
      <c r="RCP65" s="1"/>
      <c r="RCQ65" s="1"/>
      <c r="RCR65" s="1"/>
      <c r="RCS65" s="1"/>
      <c r="RCT65" s="1"/>
      <c r="RCU65" s="1"/>
      <c r="RCV65" s="1"/>
      <c r="RCW65" s="1"/>
      <c r="RCX65" s="1"/>
      <c r="RCY65" s="1"/>
      <c r="RCZ65" s="1"/>
      <c r="RDA65" s="1"/>
      <c r="RDB65" s="1"/>
      <c r="RDC65" s="1"/>
      <c r="RDD65" s="1"/>
      <c r="RDE65" s="1"/>
      <c r="RDF65" s="1"/>
      <c r="RDG65" s="1"/>
      <c r="RDH65" s="1"/>
      <c r="RDI65" s="1"/>
      <c r="RDJ65" s="1"/>
      <c r="RDK65" s="1"/>
      <c r="RDL65" s="1"/>
      <c r="RDM65" s="1"/>
      <c r="RDN65" s="1"/>
      <c r="RDO65" s="1"/>
      <c r="RDP65" s="1"/>
      <c r="RDQ65" s="1"/>
      <c r="RDR65" s="1"/>
      <c r="RDS65" s="1"/>
      <c r="RDT65" s="1"/>
      <c r="RDU65" s="1"/>
      <c r="RDV65" s="1"/>
      <c r="RDW65" s="1"/>
      <c r="RDX65" s="1"/>
      <c r="RDY65" s="1"/>
      <c r="RDZ65" s="1"/>
      <c r="REA65" s="1"/>
      <c r="REB65" s="1"/>
      <c r="REC65" s="1"/>
      <c r="RED65" s="1"/>
      <c r="REE65" s="1"/>
      <c r="REF65" s="1"/>
      <c r="REG65" s="1"/>
      <c r="REH65" s="1"/>
      <c r="REI65" s="1"/>
      <c r="REJ65" s="1"/>
      <c r="REK65" s="1"/>
      <c r="REL65" s="1"/>
      <c r="REM65" s="1"/>
      <c r="REN65" s="1"/>
      <c r="REO65" s="1"/>
      <c r="REP65" s="1"/>
      <c r="REQ65" s="1"/>
      <c r="RER65" s="1"/>
      <c r="RES65" s="1"/>
      <c r="RET65" s="1"/>
      <c r="REU65" s="1"/>
      <c r="REV65" s="1"/>
      <c r="REW65" s="1"/>
      <c r="REX65" s="1"/>
      <c r="REY65" s="1"/>
      <c r="REZ65" s="1"/>
      <c r="RFA65" s="1"/>
      <c r="RFB65" s="1"/>
      <c r="RFC65" s="1"/>
      <c r="RFD65" s="1"/>
      <c r="RFE65" s="1"/>
      <c r="RFF65" s="1"/>
      <c r="RFG65" s="1"/>
      <c r="RFH65" s="1"/>
      <c r="RFI65" s="1"/>
      <c r="RFJ65" s="1"/>
      <c r="RFK65" s="1"/>
      <c r="RFL65" s="1"/>
      <c r="RFM65" s="1"/>
      <c r="RFN65" s="1"/>
      <c r="RFO65" s="1"/>
      <c r="RFP65" s="1"/>
      <c r="RFQ65" s="1"/>
      <c r="RFR65" s="1"/>
      <c r="RFS65" s="1"/>
      <c r="RFT65" s="1"/>
      <c r="RFU65" s="1"/>
      <c r="RFV65" s="1"/>
      <c r="RFW65" s="1"/>
      <c r="RFX65" s="1"/>
      <c r="RFY65" s="1"/>
      <c r="RFZ65" s="1"/>
      <c r="RGA65" s="1"/>
      <c r="RGB65" s="1"/>
      <c r="RGC65" s="1"/>
      <c r="RGD65" s="1"/>
      <c r="RGE65" s="1"/>
      <c r="RGF65" s="1"/>
      <c r="RGG65" s="1"/>
      <c r="RGH65" s="1"/>
      <c r="RGI65" s="1"/>
      <c r="RGJ65" s="1"/>
      <c r="RGK65" s="1"/>
      <c r="RGL65" s="1"/>
      <c r="RGM65" s="1"/>
      <c r="RGN65" s="1"/>
      <c r="RGO65" s="1"/>
      <c r="RGP65" s="1"/>
      <c r="RGQ65" s="1"/>
      <c r="RGR65" s="1"/>
      <c r="RGS65" s="1"/>
      <c r="RGT65" s="1"/>
      <c r="RGU65" s="1"/>
      <c r="RGV65" s="1"/>
      <c r="RGW65" s="1"/>
      <c r="RGX65" s="1"/>
      <c r="RGY65" s="1"/>
      <c r="RGZ65" s="1"/>
      <c r="RHA65" s="1"/>
      <c r="RHB65" s="1"/>
      <c r="RHC65" s="1"/>
      <c r="RHD65" s="1"/>
      <c r="RHE65" s="1"/>
      <c r="RHF65" s="1"/>
      <c r="RHG65" s="1"/>
      <c r="RHH65" s="1"/>
      <c r="RHI65" s="1"/>
      <c r="RHJ65" s="1"/>
      <c r="RHK65" s="1"/>
      <c r="RHL65" s="1"/>
      <c r="RHM65" s="1"/>
      <c r="RHN65" s="1"/>
      <c r="RHO65" s="1"/>
      <c r="RHP65" s="1"/>
      <c r="RHQ65" s="1"/>
      <c r="RHR65" s="1"/>
      <c r="RHS65" s="1"/>
      <c r="RHT65" s="1"/>
      <c r="RHU65" s="1"/>
      <c r="RHV65" s="1"/>
      <c r="RHW65" s="1"/>
      <c r="RHX65" s="1"/>
      <c r="RHY65" s="1"/>
      <c r="RHZ65" s="1"/>
      <c r="RIA65" s="1"/>
      <c r="RIB65" s="1"/>
      <c r="RIC65" s="1"/>
      <c r="RID65" s="1"/>
      <c r="RIE65" s="1"/>
      <c r="RIF65" s="1"/>
      <c r="RIG65" s="1"/>
      <c r="RIH65" s="1"/>
      <c r="RII65" s="1"/>
      <c r="RIJ65" s="1"/>
      <c r="RIK65" s="1"/>
      <c r="RIL65" s="1"/>
      <c r="RIM65" s="1"/>
      <c r="RIN65" s="1"/>
      <c r="RIO65" s="1"/>
      <c r="RIP65" s="1"/>
      <c r="RIQ65" s="1"/>
      <c r="RIR65" s="1"/>
      <c r="RIS65" s="1"/>
      <c r="RIT65" s="1"/>
      <c r="RIU65" s="1"/>
      <c r="RIV65" s="1"/>
      <c r="RIW65" s="1"/>
      <c r="RIX65" s="1"/>
      <c r="RIY65" s="1"/>
      <c r="RIZ65" s="1"/>
      <c r="RJA65" s="1"/>
      <c r="RJB65" s="1"/>
      <c r="RJC65" s="1"/>
      <c r="RJD65" s="1"/>
      <c r="RJE65" s="1"/>
      <c r="RJF65" s="1"/>
      <c r="RJG65" s="1"/>
      <c r="RJH65" s="1"/>
      <c r="RJI65" s="1"/>
      <c r="RJJ65" s="1"/>
      <c r="RJK65" s="1"/>
      <c r="RJL65" s="1"/>
      <c r="RJM65" s="1"/>
      <c r="RJN65" s="1"/>
      <c r="RJO65" s="1"/>
      <c r="RJP65" s="1"/>
      <c r="RJQ65" s="1"/>
      <c r="RJR65" s="1"/>
      <c r="RJS65" s="1"/>
      <c r="RJT65" s="1"/>
      <c r="RJU65" s="1"/>
      <c r="RJV65" s="1"/>
      <c r="RJW65" s="1"/>
      <c r="RJX65" s="1"/>
      <c r="RJY65" s="1"/>
      <c r="RJZ65" s="1"/>
      <c r="RKA65" s="1"/>
      <c r="RKB65" s="1"/>
      <c r="RKC65" s="1"/>
      <c r="RKD65" s="1"/>
      <c r="RKE65" s="1"/>
      <c r="RKF65" s="1"/>
      <c r="RKG65" s="1"/>
      <c r="RKH65" s="1"/>
      <c r="RKI65" s="1"/>
      <c r="RKJ65" s="1"/>
      <c r="RKK65" s="1"/>
      <c r="RKL65" s="1"/>
      <c r="RKM65" s="1"/>
      <c r="RKN65" s="1"/>
      <c r="RKO65" s="1"/>
      <c r="RKP65" s="1"/>
      <c r="RKQ65" s="1"/>
      <c r="RKR65" s="1"/>
      <c r="RKS65" s="1"/>
      <c r="RKT65" s="1"/>
      <c r="RKU65" s="1"/>
      <c r="RKV65" s="1"/>
      <c r="RKW65" s="1"/>
      <c r="RKX65" s="1"/>
      <c r="RKY65" s="1"/>
      <c r="RKZ65" s="1"/>
      <c r="RLA65" s="1"/>
      <c r="RLB65" s="1"/>
      <c r="RLC65" s="1"/>
      <c r="RLD65" s="1"/>
      <c r="RLE65" s="1"/>
      <c r="RLF65" s="1"/>
      <c r="RLG65" s="1"/>
      <c r="RLH65" s="1"/>
      <c r="RLI65" s="1"/>
      <c r="RLJ65" s="1"/>
      <c r="RLK65" s="1"/>
      <c r="RLL65" s="1"/>
      <c r="RLM65" s="1"/>
      <c r="RLN65" s="1"/>
      <c r="RLO65" s="1"/>
      <c r="RLP65" s="1"/>
      <c r="RLQ65" s="1"/>
      <c r="RLR65" s="1"/>
      <c r="RLS65" s="1"/>
      <c r="RLT65" s="1"/>
      <c r="RLU65" s="1"/>
      <c r="RLV65" s="1"/>
      <c r="RLW65" s="1"/>
      <c r="RLX65" s="1"/>
      <c r="RLY65" s="1"/>
      <c r="RLZ65" s="1"/>
      <c r="RMA65" s="1"/>
      <c r="RMB65" s="1"/>
      <c r="RMC65" s="1"/>
      <c r="RMD65" s="1"/>
      <c r="RME65" s="1"/>
      <c r="RMF65" s="1"/>
      <c r="RMG65" s="1"/>
      <c r="RMH65" s="1"/>
      <c r="RMI65" s="1"/>
      <c r="RMJ65" s="1"/>
      <c r="RMK65" s="1"/>
      <c r="RML65" s="1"/>
      <c r="RMM65" s="1"/>
      <c r="RMN65" s="1"/>
      <c r="RMO65" s="1"/>
      <c r="RMP65" s="1"/>
      <c r="RMQ65" s="1"/>
      <c r="RMR65" s="1"/>
      <c r="RMS65" s="1"/>
      <c r="RMT65" s="1"/>
      <c r="RMU65" s="1"/>
      <c r="RMV65" s="1"/>
      <c r="RMW65" s="1"/>
      <c r="RMX65" s="1"/>
      <c r="RMY65" s="1"/>
      <c r="RMZ65" s="1"/>
      <c r="RNA65" s="1"/>
      <c r="RNB65" s="1"/>
      <c r="RNC65" s="1"/>
      <c r="RND65" s="1"/>
      <c r="RNE65" s="1"/>
      <c r="RNF65" s="1"/>
      <c r="RNG65" s="1"/>
      <c r="RNH65" s="1"/>
      <c r="RNI65" s="1"/>
      <c r="RNJ65" s="1"/>
      <c r="RNK65" s="1"/>
      <c r="RNL65" s="1"/>
      <c r="RNM65" s="1"/>
      <c r="RNN65" s="1"/>
      <c r="RNO65" s="1"/>
      <c r="RNP65" s="1"/>
      <c r="RNQ65" s="1"/>
      <c r="RNR65" s="1"/>
      <c r="RNS65" s="1"/>
      <c r="RNT65" s="1"/>
      <c r="RNU65" s="1"/>
      <c r="RNV65" s="1"/>
      <c r="RNW65" s="1"/>
      <c r="RNX65" s="1"/>
      <c r="RNY65" s="1"/>
      <c r="RNZ65" s="1"/>
      <c r="ROA65" s="1"/>
      <c r="ROB65" s="1"/>
      <c r="ROC65" s="1"/>
      <c r="ROD65" s="1"/>
      <c r="ROE65" s="1"/>
      <c r="ROF65" s="1"/>
      <c r="ROG65" s="1"/>
      <c r="ROH65" s="1"/>
      <c r="ROI65" s="1"/>
      <c r="ROJ65" s="1"/>
      <c r="ROK65" s="1"/>
      <c r="ROL65" s="1"/>
      <c r="ROM65" s="1"/>
      <c r="RON65" s="1"/>
      <c r="ROO65" s="1"/>
      <c r="ROP65" s="1"/>
      <c r="ROQ65" s="1"/>
      <c r="ROR65" s="1"/>
      <c r="ROS65" s="1"/>
      <c r="ROT65" s="1"/>
      <c r="ROU65" s="1"/>
      <c r="ROV65" s="1"/>
      <c r="ROW65" s="1"/>
      <c r="ROX65" s="1"/>
      <c r="ROY65" s="1"/>
      <c r="ROZ65" s="1"/>
      <c r="RPA65" s="1"/>
      <c r="RPB65" s="1"/>
      <c r="RPC65" s="1"/>
      <c r="RPD65" s="1"/>
      <c r="RPE65" s="1"/>
      <c r="RPF65" s="1"/>
      <c r="RPG65" s="1"/>
      <c r="RPH65" s="1"/>
      <c r="RPI65" s="1"/>
      <c r="RPJ65" s="1"/>
      <c r="RPK65" s="1"/>
      <c r="RPL65" s="1"/>
      <c r="RPM65" s="1"/>
      <c r="RPN65" s="1"/>
      <c r="RPO65" s="1"/>
      <c r="RPP65" s="1"/>
      <c r="RPQ65" s="1"/>
      <c r="RPR65" s="1"/>
      <c r="RPS65" s="1"/>
      <c r="RPT65" s="1"/>
      <c r="RPU65" s="1"/>
      <c r="RPV65" s="1"/>
      <c r="RPW65" s="1"/>
      <c r="RPX65" s="1"/>
      <c r="RPY65" s="1"/>
      <c r="RPZ65" s="1"/>
      <c r="RQA65" s="1"/>
      <c r="RQB65" s="1"/>
      <c r="RQC65" s="1"/>
      <c r="RQD65" s="1"/>
      <c r="RQE65" s="1"/>
      <c r="RQF65" s="1"/>
      <c r="RQG65" s="1"/>
      <c r="RQH65" s="1"/>
      <c r="RQI65" s="1"/>
      <c r="RQJ65" s="1"/>
      <c r="RQK65" s="1"/>
      <c r="RQL65" s="1"/>
      <c r="RQM65" s="1"/>
      <c r="RQN65" s="1"/>
      <c r="RQO65" s="1"/>
      <c r="RQP65" s="1"/>
      <c r="RQQ65" s="1"/>
      <c r="RQR65" s="1"/>
      <c r="RQS65" s="1"/>
      <c r="RQT65" s="1"/>
      <c r="RQU65" s="1"/>
      <c r="RQV65" s="1"/>
      <c r="RQW65" s="1"/>
      <c r="RQX65" s="1"/>
      <c r="RQY65" s="1"/>
      <c r="RQZ65" s="1"/>
      <c r="RRA65" s="1"/>
      <c r="RRB65" s="1"/>
      <c r="RRC65" s="1"/>
      <c r="RRD65" s="1"/>
      <c r="RRE65" s="1"/>
      <c r="RRF65" s="1"/>
      <c r="RRG65" s="1"/>
      <c r="RRH65" s="1"/>
      <c r="RRI65" s="1"/>
      <c r="RRJ65" s="1"/>
      <c r="RRK65" s="1"/>
      <c r="RRL65" s="1"/>
      <c r="RRM65" s="1"/>
      <c r="RRN65" s="1"/>
      <c r="RRO65" s="1"/>
      <c r="RRP65" s="1"/>
      <c r="RRQ65" s="1"/>
      <c r="RRR65" s="1"/>
      <c r="RRS65" s="1"/>
      <c r="RRT65" s="1"/>
      <c r="RRU65" s="1"/>
      <c r="RRV65" s="1"/>
      <c r="RRW65" s="1"/>
      <c r="RRX65" s="1"/>
      <c r="RRY65" s="1"/>
      <c r="RRZ65" s="1"/>
      <c r="RSA65" s="1"/>
      <c r="RSB65" s="1"/>
      <c r="RSC65" s="1"/>
      <c r="RSD65" s="1"/>
      <c r="RSE65" s="1"/>
      <c r="RSF65" s="1"/>
      <c r="RSG65" s="1"/>
      <c r="RSH65" s="1"/>
      <c r="RSI65" s="1"/>
      <c r="RSJ65" s="1"/>
      <c r="RSK65" s="1"/>
      <c r="RSL65" s="1"/>
      <c r="RSM65" s="1"/>
      <c r="RSN65" s="1"/>
      <c r="RSO65" s="1"/>
      <c r="RSP65" s="1"/>
      <c r="RSQ65" s="1"/>
      <c r="RSR65" s="1"/>
      <c r="RSS65" s="1"/>
      <c r="RST65" s="1"/>
      <c r="RSU65" s="1"/>
      <c r="RSV65" s="1"/>
      <c r="RSW65" s="1"/>
      <c r="RSX65" s="1"/>
      <c r="RSY65" s="1"/>
      <c r="RSZ65" s="1"/>
      <c r="RTA65" s="1"/>
      <c r="RTB65" s="1"/>
      <c r="RTC65" s="1"/>
      <c r="RTD65" s="1"/>
      <c r="RTE65" s="1"/>
      <c r="RTF65" s="1"/>
      <c r="RTG65" s="1"/>
      <c r="RTH65" s="1"/>
      <c r="RTI65" s="1"/>
      <c r="RTJ65" s="1"/>
      <c r="RTK65" s="1"/>
      <c r="RTL65" s="1"/>
      <c r="RTM65" s="1"/>
      <c r="RTN65" s="1"/>
      <c r="RTO65" s="1"/>
      <c r="RTP65" s="1"/>
      <c r="RTQ65" s="1"/>
      <c r="RTR65" s="1"/>
      <c r="RTS65" s="1"/>
      <c r="RTT65" s="1"/>
      <c r="RTU65" s="1"/>
      <c r="RTV65" s="1"/>
      <c r="RTW65" s="1"/>
      <c r="RTX65" s="1"/>
      <c r="RTY65" s="1"/>
      <c r="RTZ65" s="1"/>
      <c r="RUA65" s="1"/>
      <c r="RUB65" s="1"/>
      <c r="RUC65" s="1"/>
      <c r="RUD65" s="1"/>
      <c r="RUE65" s="1"/>
      <c r="RUF65" s="1"/>
      <c r="RUG65" s="1"/>
      <c r="RUH65" s="1"/>
      <c r="RUI65" s="1"/>
      <c r="RUJ65" s="1"/>
      <c r="RUK65" s="1"/>
      <c r="RUL65" s="1"/>
      <c r="RUM65" s="1"/>
      <c r="RUN65" s="1"/>
      <c r="RUO65" s="1"/>
      <c r="RUP65" s="1"/>
      <c r="RUQ65" s="1"/>
      <c r="RUR65" s="1"/>
      <c r="RUS65" s="1"/>
      <c r="RUT65" s="1"/>
      <c r="RUU65" s="1"/>
      <c r="RUV65" s="1"/>
      <c r="RUW65" s="1"/>
      <c r="RUX65" s="1"/>
      <c r="RUY65" s="1"/>
      <c r="RUZ65" s="1"/>
      <c r="RVA65" s="1"/>
      <c r="RVB65" s="1"/>
      <c r="RVC65" s="1"/>
      <c r="RVD65" s="1"/>
      <c r="RVE65" s="1"/>
      <c r="RVF65" s="1"/>
      <c r="RVG65" s="1"/>
      <c r="RVH65" s="1"/>
      <c r="RVI65" s="1"/>
      <c r="RVJ65" s="1"/>
      <c r="RVK65" s="1"/>
      <c r="RVL65" s="1"/>
      <c r="RVM65" s="1"/>
      <c r="RVN65" s="1"/>
      <c r="RVO65" s="1"/>
      <c r="RVP65" s="1"/>
      <c r="RVQ65" s="1"/>
      <c r="RVR65" s="1"/>
      <c r="RVS65" s="1"/>
      <c r="RVT65" s="1"/>
      <c r="RVU65" s="1"/>
      <c r="RVV65" s="1"/>
      <c r="RVW65" s="1"/>
      <c r="RVX65" s="1"/>
      <c r="RVY65" s="1"/>
      <c r="RVZ65" s="1"/>
      <c r="RWA65" s="1"/>
      <c r="RWB65" s="1"/>
      <c r="RWC65" s="1"/>
      <c r="RWD65" s="1"/>
      <c r="RWE65" s="1"/>
      <c r="RWF65" s="1"/>
      <c r="RWG65" s="1"/>
      <c r="RWH65" s="1"/>
      <c r="RWI65" s="1"/>
      <c r="RWJ65" s="1"/>
      <c r="RWK65" s="1"/>
      <c r="RWL65" s="1"/>
      <c r="RWM65" s="1"/>
      <c r="RWN65" s="1"/>
      <c r="RWO65" s="1"/>
      <c r="RWP65" s="1"/>
      <c r="RWQ65" s="1"/>
      <c r="RWR65" s="1"/>
      <c r="RWS65" s="1"/>
      <c r="RWT65" s="1"/>
      <c r="RWU65" s="1"/>
      <c r="RWV65" s="1"/>
      <c r="RWW65" s="1"/>
      <c r="RWX65" s="1"/>
      <c r="RWY65" s="1"/>
      <c r="RWZ65" s="1"/>
      <c r="RXA65" s="1"/>
      <c r="RXB65" s="1"/>
      <c r="RXC65" s="1"/>
      <c r="RXD65" s="1"/>
      <c r="RXE65" s="1"/>
      <c r="RXF65" s="1"/>
      <c r="RXG65" s="1"/>
      <c r="RXH65" s="1"/>
      <c r="RXI65" s="1"/>
      <c r="RXJ65" s="1"/>
      <c r="RXK65" s="1"/>
      <c r="RXL65" s="1"/>
      <c r="RXM65" s="1"/>
      <c r="RXN65" s="1"/>
      <c r="RXO65" s="1"/>
      <c r="RXP65" s="1"/>
      <c r="RXQ65" s="1"/>
      <c r="RXR65" s="1"/>
      <c r="RXS65" s="1"/>
      <c r="RXT65" s="1"/>
      <c r="RXU65" s="1"/>
      <c r="RXV65" s="1"/>
      <c r="RXW65" s="1"/>
      <c r="RXX65" s="1"/>
      <c r="RXY65" s="1"/>
      <c r="RXZ65" s="1"/>
      <c r="RYA65" s="1"/>
      <c r="RYB65" s="1"/>
      <c r="RYC65" s="1"/>
      <c r="RYD65" s="1"/>
      <c r="RYE65" s="1"/>
      <c r="RYF65" s="1"/>
      <c r="RYG65" s="1"/>
      <c r="RYH65" s="1"/>
      <c r="RYI65" s="1"/>
      <c r="RYJ65" s="1"/>
      <c r="RYK65" s="1"/>
      <c r="RYL65" s="1"/>
      <c r="RYM65" s="1"/>
      <c r="RYN65" s="1"/>
      <c r="RYO65" s="1"/>
      <c r="RYP65" s="1"/>
      <c r="RYQ65" s="1"/>
      <c r="RYR65" s="1"/>
      <c r="RYS65" s="1"/>
      <c r="RYT65" s="1"/>
      <c r="RYU65" s="1"/>
      <c r="RYV65" s="1"/>
      <c r="RYW65" s="1"/>
      <c r="RYX65" s="1"/>
      <c r="RYY65" s="1"/>
      <c r="RYZ65" s="1"/>
      <c r="RZA65" s="1"/>
      <c r="RZB65" s="1"/>
      <c r="RZC65" s="1"/>
      <c r="RZD65" s="1"/>
      <c r="RZE65" s="1"/>
      <c r="RZF65" s="1"/>
      <c r="RZG65" s="1"/>
      <c r="RZH65" s="1"/>
      <c r="RZI65" s="1"/>
      <c r="RZJ65" s="1"/>
      <c r="RZK65" s="1"/>
      <c r="RZL65" s="1"/>
      <c r="RZM65" s="1"/>
      <c r="RZN65" s="1"/>
      <c r="RZO65" s="1"/>
      <c r="RZP65" s="1"/>
      <c r="RZQ65" s="1"/>
      <c r="RZR65" s="1"/>
      <c r="RZS65" s="1"/>
      <c r="RZT65" s="1"/>
      <c r="RZU65" s="1"/>
      <c r="RZV65" s="1"/>
      <c r="RZW65" s="1"/>
      <c r="RZX65" s="1"/>
      <c r="RZY65" s="1"/>
      <c r="RZZ65" s="1"/>
      <c r="SAA65" s="1"/>
      <c r="SAB65" s="1"/>
      <c r="SAC65" s="1"/>
      <c r="SAD65" s="1"/>
      <c r="SAE65" s="1"/>
      <c r="SAF65" s="1"/>
      <c r="SAG65" s="1"/>
      <c r="SAH65" s="1"/>
      <c r="SAI65" s="1"/>
      <c r="SAJ65" s="1"/>
      <c r="SAK65" s="1"/>
      <c r="SAL65" s="1"/>
      <c r="SAM65" s="1"/>
      <c r="SAN65" s="1"/>
      <c r="SAO65" s="1"/>
      <c r="SAP65" s="1"/>
      <c r="SAQ65" s="1"/>
      <c r="SAR65" s="1"/>
      <c r="SAS65" s="1"/>
      <c r="SAT65" s="1"/>
      <c r="SAU65" s="1"/>
      <c r="SAV65" s="1"/>
      <c r="SAW65" s="1"/>
      <c r="SAX65" s="1"/>
      <c r="SAY65" s="1"/>
      <c r="SAZ65" s="1"/>
      <c r="SBA65" s="1"/>
      <c r="SBB65" s="1"/>
      <c r="SBC65" s="1"/>
      <c r="SBD65" s="1"/>
      <c r="SBE65" s="1"/>
      <c r="SBF65" s="1"/>
      <c r="SBG65" s="1"/>
      <c r="SBH65" s="1"/>
      <c r="SBI65" s="1"/>
      <c r="SBJ65" s="1"/>
      <c r="SBK65" s="1"/>
      <c r="SBL65" s="1"/>
      <c r="SBM65" s="1"/>
      <c r="SBN65" s="1"/>
      <c r="SBO65" s="1"/>
      <c r="SBP65" s="1"/>
      <c r="SBQ65" s="1"/>
      <c r="SBR65" s="1"/>
      <c r="SBS65" s="1"/>
      <c r="SBT65" s="1"/>
      <c r="SBU65" s="1"/>
      <c r="SBV65" s="1"/>
      <c r="SBW65" s="1"/>
      <c r="SBX65" s="1"/>
      <c r="SBY65" s="1"/>
      <c r="SBZ65" s="1"/>
      <c r="SCA65" s="1"/>
      <c r="SCB65" s="1"/>
      <c r="SCC65" s="1"/>
      <c r="SCD65" s="1"/>
      <c r="SCE65" s="1"/>
      <c r="SCF65" s="1"/>
      <c r="SCG65" s="1"/>
      <c r="SCH65" s="1"/>
      <c r="SCI65" s="1"/>
      <c r="SCJ65" s="1"/>
      <c r="SCK65" s="1"/>
      <c r="SCL65" s="1"/>
      <c r="SCM65" s="1"/>
      <c r="SCN65" s="1"/>
      <c r="SCO65" s="1"/>
      <c r="SCP65" s="1"/>
      <c r="SCQ65" s="1"/>
      <c r="SCR65" s="1"/>
      <c r="SCS65" s="1"/>
      <c r="SCT65" s="1"/>
      <c r="SCU65" s="1"/>
      <c r="SCV65" s="1"/>
      <c r="SCW65" s="1"/>
      <c r="SCX65" s="1"/>
      <c r="SCY65" s="1"/>
      <c r="SCZ65" s="1"/>
      <c r="SDA65" s="1"/>
      <c r="SDB65" s="1"/>
      <c r="SDC65" s="1"/>
      <c r="SDD65" s="1"/>
      <c r="SDE65" s="1"/>
      <c r="SDF65" s="1"/>
      <c r="SDG65" s="1"/>
      <c r="SDH65" s="1"/>
      <c r="SDI65" s="1"/>
      <c r="SDJ65" s="1"/>
      <c r="SDK65" s="1"/>
      <c r="SDL65" s="1"/>
      <c r="SDM65" s="1"/>
      <c r="SDN65" s="1"/>
      <c r="SDO65" s="1"/>
      <c r="SDP65" s="1"/>
      <c r="SDQ65" s="1"/>
      <c r="SDR65" s="1"/>
      <c r="SDS65" s="1"/>
      <c r="SDT65" s="1"/>
      <c r="SDU65" s="1"/>
      <c r="SDV65" s="1"/>
      <c r="SDW65" s="1"/>
      <c r="SDX65" s="1"/>
      <c r="SDY65" s="1"/>
      <c r="SDZ65" s="1"/>
      <c r="SEA65" s="1"/>
      <c r="SEB65" s="1"/>
      <c r="SEC65" s="1"/>
      <c r="SED65" s="1"/>
      <c r="SEE65" s="1"/>
      <c r="SEF65" s="1"/>
      <c r="SEG65" s="1"/>
      <c r="SEH65" s="1"/>
      <c r="SEI65" s="1"/>
      <c r="SEJ65" s="1"/>
      <c r="SEK65" s="1"/>
      <c r="SEL65" s="1"/>
      <c r="SEM65" s="1"/>
      <c r="SEN65" s="1"/>
      <c r="SEO65" s="1"/>
      <c r="SEP65" s="1"/>
      <c r="SEQ65" s="1"/>
      <c r="SER65" s="1"/>
      <c r="SES65" s="1"/>
      <c r="SET65" s="1"/>
      <c r="SEU65" s="1"/>
      <c r="SEV65" s="1"/>
      <c r="SEW65" s="1"/>
      <c r="SEX65" s="1"/>
      <c r="SEY65" s="1"/>
      <c r="SEZ65" s="1"/>
      <c r="SFA65" s="1"/>
      <c r="SFB65" s="1"/>
      <c r="SFC65" s="1"/>
      <c r="SFD65" s="1"/>
      <c r="SFE65" s="1"/>
      <c r="SFF65" s="1"/>
      <c r="SFG65" s="1"/>
      <c r="SFH65" s="1"/>
      <c r="SFI65" s="1"/>
      <c r="SFJ65" s="1"/>
      <c r="SFK65" s="1"/>
      <c r="SFL65" s="1"/>
      <c r="SFM65" s="1"/>
      <c r="SFN65" s="1"/>
      <c r="SFO65" s="1"/>
      <c r="SFP65" s="1"/>
      <c r="SFQ65" s="1"/>
      <c r="SFR65" s="1"/>
      <c r="SFS65" s="1"/>
      <c r="SFT65" s="1"/>
      <c r="SFU65" s="1"/>
      <c r="SFV65" s="1"/>
      <c r="SFW65" s="1"/>
      <c r="SFX65" s="1"/>
      <c r="SFY65" s="1"/>
      <c r="SFZ65" s="1"/>
      <c r="SGA65" s="1"/>
      <c r="SGB65" s="1"/>
      <c r="SGC65" s="1"/>
      <c r="SGD65" s="1"/>
      <c r="SGE65" s="1"/>
      <c r="SGF65" s="1"/>
      <c r="SGG65" s="1"/>
      <c r="SGH65" s="1"/>
      <c r="SGI65" s="1"/>
      <c r="SGJ65" s="1"/>
      <c r="SGK65" s="1"/>
      <c r="SGL65" s="1"/>
      <c r="SGM65" s="1"/>
      <c r="SGN65" s="1"/>
      <c r="SGO65" s="1"/>
      <c r="SGP65" s="1"/>
      <c r="SGQ65" s="1"/>
      <c r="SGR65" s="1"/>
      <c r="SGS65" s="1"/>
      <c r="SGT65" s="1"/>
      <c r="SGU65" s="1"/>
      <c r="SGV65" s="1"/>
      <c r="SGW65" s="1"/>
      <c r="SGX65" s="1"/>
      <c r="SGY65" s="1"/>
      <c r="SGZ65" s="1"/>
      <c r="SHA65" s="1"/>
      <c r="SHB65" s="1"/>
      <c r="SHC65" s="1"/>
      <c r="SHD65" s="1"/>
      <c r="SHE65" s="1"/>
      <c r="SHF65" s="1"/>
      <c r="SHG65" s="1"/>
      <c r="SHH65" s="1"/>
      <c r="SHI65" s="1"/>
      <c r="SHJ65" s="1"/>
      <c r="SHK65" s="1"/>
      <c r="SHL65" s="1"/>
      <c r="SHM65" s="1"/>
      <c r="SHN65" s="1"/>
      <c r="SHO65" s="1"/>
      <c r="SHP65" s="1"/>
      <c r="SHQ65" s="1"/>
      <c r="SHR65" s="1"/>
      <c r="SHS65" s="1"/>
      <c r="SHT65" s="1"/>
      <c r="SHU65" s="1"/>
      <c r="SHV65" s="1"/>
      <c r="SHW65" s="1"/>
      <c r="SHX65" s="1"/>
      <c r="SHY65" s="1"/>
      <c r="SHZ65" s="1"/>
      <c r="SIA65" s="1"/>
      <c r="SIB65" s="1"/>
      <c r="SIC65" s="1"/>
      <c r="SID65" s="1"/>
      <c r="SIE65" s="1"/>
      <c r="SIF65" s="1"/>
      <c r="SIG65" s="1"/>
      <c r="SIH65" s="1"/>
      <c r="SII65" s="1"/>
      <c r="SIJ65" s="1"/>
      <c r="SIK65" s="1"/>
      <c r="SIL65" s="1"/>
      <c r="SIM65" s="1"/>
      <c r="SIN65" s="1"/>
      <c r="SIO65" s="1"/>
      <c r="SIP65" s="1"/>
      <c r="SIQ65" s="1"/>
      <c r="SIR65" s="1"/>
      <c r="SIS65" s="1"/>
      <c r="SIT65" s="1"/>
      <c r="SIU65" s="1"/>
      <c r="SIV65" s="1"/>
      <c r="SIW65" s="1"/>
      <c r="SIX65" s="1"/>
      <c r="SIY65" s="1"/>
      <c r="SIZ65" s="1"/>
      <c r="SJA65" s="1"/>
      <c r="SJB65" s="1"/>
      <c r="SJC65" s="1"/>
      <c r="SJD65" s="1"/>
      <c r="SJE65" s="1"/>
      <c r="SJF65" s="1"/>
      <c r="SJG65" s="1"/>
      <c r="SJH65" s="1"/>
      <c r="SJI65" s="1"/>
      <c r="SJJ65" s="1"/>
      <c r="SJK65" s="1"/>
      <c r="SJL65" s="1"/>
      <c r="SJM65" s="1"/>
      <c r="SJN65" s="1"/>
      <c r="SJO65" s="1"/>
      <c r="SJP65" s="1"/>
      <c r="SJQ65" s="1"/>
      <c r="SJR65" s="1"/>
      <c r="SJS65" s="1"/>
      <c r="SJT65" s="1"/>
      <c r="SJU65" s="1"/>
      <c r="SJV65" s="1"/>
      <c r="SJW65" s="1"/>
      <c r="SJX65" s="1"/>
      <c r="SJY65" s="1"/>
      <c r="SJZ65" s="1"/>
      <c r="SKA65" s="1"/>
      <c r="SKB65" s="1"/>
      <c r="SKC65" s="1"/>
      <c r="SKD65" s="1"/>
      <c r="SKE65" s="1"/>
      <c r="SKF65" s="1"/>
      <c r="SKG65" s="1"/>
      <c r="SKH65" s="1"/>
      <c r="SKI65" s="1"/>
      <c r="SKJ65" s="1"/>
      <c r="SKK65" s="1"/>
      <c r="SKL65" s="1"/>
      <c r="SKM65" s="1"/>
      <c r="SKN65" s="1"/>
      <c r="SKO65" s="1"/>
      <c r="SKP65" s="1"/>
      <c r="SKQ65" s="1"/>
      <c r="SKR65" s="1"/>
      <c r="SKS65" s="1"/>
      <c r="SKT65" s="1"/>
      <c r="SKU65" s="1"/>
      <c r="SKV65" s="1"/>
      <c r="SKW65" s="1"/>
      <c r="SKX65" s="1"/>
      <c r="SKY65" s="1"/>
      <c r="SKZ65" s="1"/>
      <c r="SLA65" s="1"/>
      <c r="SLB65" s="1"/>
      <c r="SLC65" s="1"/>
      <c r="SLD65" s="1"/>
      <c r="SLE65" s="1"/>
      <c r="SLF65" s="1"/>
      <c r="SLG65" s="1"/>
      <c r="SLH65" s="1"/>
      <c r="SLI65" s="1"/>
      <c r="SLJ65" s="1"/>
      <c r="SLK65" s="1"/>
      <c r="SLL65" s="1"/>
      <c r="SLM65" s="1"/>
      <c r="SLN65" s="1"/>
      <c r="SLO65" s="1"/>
      <c r="SLP65" s="1"/>
      <c r="SLQ65" s="1"/>
      <c r="SLR65" s="1"/>
      <c r="SLS65" s="1"/>
      <c r="SLT65" s="1"/>
      <c r="SLU65" s="1"/>
      <c r="SLV65" s="1"/>
      <c r="SLW65" s="1"/>
      <c r="SLX65" s="1"/>
      <c r="SLY65" s="1"/>
      <c r="SLZ65" s="1"/>
      <c r="SMA65" s="1"/>
      <c r="SMB65" s="1"/>
      <c r="SMC65" s="1"/>
      <c r="SMD65" s="1"/>
      <c r="SME65" s="1"/>
      <c r="SMF65" s="1"/>
      <c r="SMG65" s="1"/>
      <c r="SMH65" s="1"/>
      <c r="SMI65" s="1"/>
      <c r="SMJ65" s="1"/>
      <c r="SMK65" s="1"/>
      <c r="SML65" s="1"/>
      <c r="SMM65" s="1"/>
      <c r="SMN65" s="1"/>
      <c r="SMO65" s="1"/>
      <c r="SMP65" s="1"/>
      <c r="SMQ65" s="1"/>
      <c r="SMR65" s="1"/>
      <c r="SMS65" s="1"/>
      <c r="SMT65" s="1"/>
      <c r="SMU65" s="1"/>
      <c r="SMV65" s="1"/>
      <c r="SMW65" s="1"/>
      <c r="SMX65" s="1"/>
      <c r="SMY65" s="1"/>
      <c r="SMZ65" s="1"/>
      <c r="SNA65" s="1"/>
      <c r="SNB65" s="1"/>
      <c r="SNC65" s="1"/>
      <c r="SND65" s="1"/>
      <c r="SNE65" s="1"/>
      <c r="SNF65" s="1"/>
      <c r="SNG65" s="1"/>
      <c r="SNH65" s="1"/>
      <c r="SNI65" s="1"/>
      <c r="SNJ65" s="1"/>
      <c r="SNK65" s="1"/>
      <c r="SNL65" s="1"/>
      <c r="SNM65" s="1"/>
      <c r="SNN65" s="1"/>
      <c r="SNO65" s="1"/>
      <c r="SNP65" s="1"/>
      <c r="SNQ65" s="1"/>
      <c r="SNR65" s="1"/>
      <c r="SNS65" s="1"/>
      <c r="SNT65" s="1"/>
      <c r="SNU65" s="1"/>
      <c r="SNV65" s="1"/>
      <c r="SNW65" s="1"/>
      <c r="SNX65" s="1"/>
      <c r="SNY65" s="1"/>
      <c r="SNZ65" s="1"/>
      <c r="SOA65" s="1"/>
      <c r="SOB65" s="1"/>
      <c r="SOC65" s="1"/>
      <c r="SOD65" s="1"/>
      <c r="SOE65" s="1"/>
      <c r="SOF65" s="1"/>
      <c r="SOG65" s="1"/>
      <c r="SOH65" s="1"/>
      <c r="SOI65" s="1"/>
      <c r="SOJ65" s="1"/>
      <c r="SOK65" s="1"/>
      <c r="SOL65" s="1"/>
      <c r="SOM65" s="1"/>
      <c r="SON65" s="1"/>
      <c r="SOO65" s="1"/>
      <c r="SOP65" s="1"/>
      <c r="SOQ65" s="1"/>
      <c r="SOR65" s="1"/>
      <c r="SOS65" s="1"/>
      <c r="SOT65" s="1"/>
      <c r="SOU65" s="1"/>
      <c r="SOV65" s="1"/>
      <c r="SOW65" s="1"/>
      <c r="SOX65" s="1"/>
      <c r="SOY65" s="1"/>
      <c r="SOZ65" s="1"/>
      <c r="SPA65" s="1"/>
      <c r="SPB65" s="1"/>
      <c r="SPC65" s="1"/>
      <c r="SPD65" s="1"/>
      <c r="SPE65" s="1"/>
      <c r="SPF65" s="1"/>
      <c r="SPG65" s="1"/>
      <c r="SPH65" s="1"/>
      <c r="SPI65" s="1"/>
      <c r="SPJ65" s="1"/>
      <c r="SPK65" s="1"/>
      <c r="SPL65" s="1"/>
      <c r="SPM65" s="1"/>
      <c r="SPN65" s="1"/>
      <c r="SPO65" s="1"/>
      <c r="SPP65" s="1"/>
      <c r="SPQ65" s="1"/>
      <c r="SPR65" s="1"/>
      <c r="SPS65" s="1"/>
      <c r="SPT65" s="1"/>
      <c r="SPU65" s="1"/>
      <c r="SPV65" s="1"/>
      <c r="SPW65" s="1"/>
      <c r="SPX65" s="1"/>
      <c r="SPY65" s="1"/>
      <c r="SPZ65" s="1"/>
      <c r="SQA65" s="1"/>
      <c r="SQB65" s="1"/>
      <c r="SQC65" s="1"/>
      <c r="SQD65" s="1"/>
      <c r="SQE65" s="1"/>
      <c r="SQF65" s="1"/>
      <c r="SQG65" s="1"/>
      <c r="SQH65" s="1"/>
      <c r="SQI65" s="1"/>
      <c r="SQJ65" s="1"/>
      <c r="SQK65" s="1"/>
      <c r="SQL65" s="1"/>
      <c r="SQM65" s="1"/>
      <c r="SQN65" s="1"/>
      <c r="SQO65" s="1"/>
      <c r="SQP65" s="1"/>
      <c r="SQQ65" s="1"/>
      <c r="SQR65" s="1"/>
      <c r="SQS65" s="1"/>
      <c r="SQT65" s="1"/>
      <c r="SQU65" s="1"/>
      <c r="SQV65" s="1"/>
      <c r="SQW65" s="1"/>
      <c r="SQX65" s="1"/>
      <c r="SQY65" s="1"/>
      <c r="SQZ65" s="1"/>
      <c r="SRA65" s="1"/>
      <c r="SRB65" s="1"/>
      <c r="SRC65" s="1"/>
      <c r="SRD65" s="1"/>
      <c r="SRE65" s="1"/>
      <c r="SRF65" s="1"/>
      <c r="SRG65" s="1"/>
      <c r="SRH65" s="1"/>
      <c r="SRI65" s="1"/>
      <c r="SRJ65" s="1"/>
      <c r="SRK65" s="1"/>
      <c r="SRL65" s="1"/>
      <c r="SRM65" s="1"/>
      <c r="SRN65" s="1"/>
      <c r="SRO65" s="1"/>
      <c r="SRP65" s="1"/>
      <c r="SRQ65" s="1"/>
      <c r="SRR65" s="1"/>
      <c r="SRS65" s="1"/>
      <c r="SRT65" s="1"/>
      <c r="SRU65" s="1"/>
      <c r="SRV65" s="1"/>
      <c r="SRW65" s="1"/>
      <c r="SRX65" s="1"/>
      <c r="SRY65" s="1"/>
      <c r="SRZ65" s="1"/>
      <c r="SSA65" s="1"/>
      <c r="SSB65" s="1"/>
      <c r="SSC65" s="1"/>
      <c r="SSD65" s="1"/>
      <c r="SSE65" s="1"/>
      <c r="SSF65" s="1"/>
      <c r="SSG65" s="1"/>
      <c r="SSH65" s="1"/>
      <c r="SSI65" s="1"/>
      <c r="SSJ65" s="1"/>
      <c r="SSK65" s="1"/>
      <c r="SSL65" s="1"/>
      <c r="SSM65" s="1"/>
      <c r="SSN65" s="1"/>
      <c r="SSO65" s="1"/>
      <c r="SSP65" s="1"/>
      <c r="SSQ65" s="1"/>
      <c r="SSR65" s="1"/>
      <c r="SSS65" s="1"/>
      <c r="SST65" s="1"/>
      <c r="SSU65" s="1"/>
      <c r="SSV65" s="1"/>
      <c r="SSW65" s="1"/>
      <c r="SSX65" s="1"/>
      <c r="SSY65" s="1"/>
      <c r="SSZ65" s="1"/>
      <c r="STA65" s="1"/>
      <c r="STB65" s="1"/>
      <c r="STC65" s="1"/>
      <c r="STD65" s="1"/>
      <c r="STE65" s="1"/>
      <c r="STF65" s="1"/>
      <c r="STG65" s="1"/>
      <c r="STH65" s="1"/>
      <c r="STI65" s="1"/>
      <c r="STJ65" s="1"/>
      <c r="STK65" s="1"/>
      <c r="STL65" s="1"/>
      <c r="STM65" s="1"/>
      <c r="STN65" s="1"/>
      <c r="STO65" s="1"/>
      <c r="STP65" s="1"/>
      <c r="STQ65" s="1"/>
      <c r="STR65" s="1"/>
      <c r="STS65" s="1"/>
      <c r="STT65" s="1"/>
      <c r="STU65" s="1"/>
      <c r="STV65" s="1"/>
      <c r="STW65" s="1"/>
      <c r="STX65" s="1"/>
      <c r="STY65" s="1"/>
      <c r="STZ65" s="1"/>
      <c r="SUA65" s="1"/>
      <c r="SUB65" s="1"/>
      <c r="SUC65" s="1"/>
      <c r="SUD65" s="1"/>
      <c r="SUE65" s="1"/>
      <c r="SUF65" s="1"/>
      <c r="SUG65" s="1"/>
      <c r="SUH65" s="1"/>
      <c r="SUI65" s="1"/>
      <c r="SUJ65" s="1"/>
      <c r="SUK65" s="1"/>
      <c r="SUL65" s="1"/>
      <c r="SUM65" s="1"/>
      <c r="SUN65" s="1"/>
      <c r="SUO65" s="1"/>
      <c r="SUP65" s="1"/>
      <c r="SUQ65" s="1"/>
      <c r="SUR65" s="1"/>
      <c r="SUS65" s="1"/>
      <c r="SUT65" s="1"/>
      <c r="SUU65" s="1"/>
      <c r="SUV65" s="1"/>
      <c r="SUW65" s="1"/>
      <c r="SUX65" s="1"/>
      <c r="SUY65" s="1"/>
      <c r="SUZ65" s="1"/>
      <c r="SVA65" s="1"/>
      <c r="SVB65" s="1"/>
      <c r="SVC65" s="1"/>
      <c r="SVD65" s="1"/>
      <c r="SVE65" s="1"/>
      <c r="SVF65" s="1"/>
      <c r="SVG65" s="1"/>
      <c r="SVH65" s="1"/>
      <c r="SVI65" s="1"/>
      <c r="SVJ65" s="1"/>
      <c r="SVK65" s="1"/>
      <c r="SVL65" s="1"/>
      <c r="SVM65" s="1"/>
      <c r="SVN65" s="1"/>
      <c r="SVO65" s="1"/>
      <c r="SVP65" s="1"/>
      <c r="SVQ65" s="1"/>
      <c r="SVR65" s="1"/>
      <c r="SVS65" s="1"/>
      <c r="SVT65" s="1"/>
      <c r="SVU65" s="1"/>
      <c r="SVV65" s="1"/>
      <c r="SVW65" s="1"/>
      <c r="SVX65" s="1"/>
      <c r="SVY65" s="1"/>
      <c r="SVZ65" s="1"/>
      <c r="SWA65" s="1"/>
      <c r="SWB65" s="1"/>
      <c r="SWC65" s="1"/>
      <c r="SWD65" s="1"/>
      <c r="SWE65" s="1"/>
      <c r="SWF65" s="1"/>
      <c r="SWG65" s="1"/>
      <c r="SWH65" s="1"/>
      <c r="SWI65" s="1"/>
      <c r="SWJ65" s="1"/>
      <c r="SWK65" s="1"/>
      <c r="SWL65" s="1"/>
      <c r="SWM65" s="1"/>
      <c r="SWN65" s="1"/>
      <c r="SWO65" s="1"/>
      <c r="SWP65" s="1"/>
      <c r="SWQ65" s="1"/>
      <c r="SWR65" s="1"/>
      <c r="SWS65" s="1"/>
      <c r="SWT65" s="1"/>
      <c r="SWU65" s="1"/>
      <c r="SWV65" s="1"/>
      <c r="SWW65" s="1"/>
      <c r="SWX65" s="1"/>
      <c r="SWY65" s="1"/>
      <c r="SWZ65" s="1"/>
      <c r="SXA65" s="1"/>
      <c r="SXB65" s="1"/>
      <c r="SXC65" s="1"/>
      <c r="SXD65" s="1"/>
      <c r="SXE65" s="1"/>
      <c r="SXF65" s="1"/>
      <c r="SXG65" s="1"/>
      <c r="SXH65" s="1"/>
      <c r="SXI65" s="1"/>
      <c r="SXJ65" s="1"/>
      <c r="SXK65" s="1"/>
      <c r="SXL65" s="1"/>
      <c r="SXM65" s="1"/>
      <c r="SXN65" s="1"/>
      <c r="SXO65" s="1"/>
      <c r="SXP65" s="1"/>
      <c r="SXQ65" s="1"/>
      <c r="SXR65" s="1"/>
      <c r="SXS65" s="1"/>
      <c r="SXT65" s="1"/>
      <c r="SXU65" s="1"/>
      <c r="SXV65" s="1"/>
      <c r="SXW65" s="1"/>
      <c r="SXX65" s="1"/>
      <c r="SXY65" s="1"/>
      <c r="SXZ65" s="1"/>
      <c r="SYA65" s="1"/>
      <c r="SYB65" s="1"/>
      <c r="SYC65" s="1"/>
      <c r="SYD65" s="1"/>
      <c r="SYE65" s="1"/>
      <c r="SYF65" s="1"/>
      <c r="SYG65" s="1"/>
      <c r="SYH65" s="1"/>
      <c r="SYI65" s="1"/>
      <c r="SYJ65" s="1"/>
      <c r="SYK65" s="1"/>
      <c r="SYL65" s="1"/>
      <c r="SYM65" s="1"/>
      <c r="SYN65" s="1"/>
      <c r="SYO65" s="1"/>
      <c r="SYP65" s="1"/>
      <c r="SYQ65" s="1"/>
      <c r="SYR65" s="1"/>
      <c r="SYS65" s="1"/>
      <c r="SYT65" s="1"/>
      <c r="SYU65" s="1"/>
      <c r="SYV65" s="1"/>
      <c r="SYW65" s="1"/>
      <c r="SYX65" s="1"/>
      <c r="SYY65" s="1"/>
      <c r="SYZ65" s="1"/>
      <c r="SZA65" s="1"/>
      <c r="SZB65" s="1"/>
      <c r="SZC65" s="1"/>
      <c r="SZD65" s="1"/>
      <c r="SZE65" s="1"/>
      <c r="SZF65" s="1"/>
      <c r="SZG65" s="1"/>
      <c r="SZH65" s="1"/>
      <c r="SZI65" s="1"/>
      <c r="SZJ65" s="1"/>
      <c r="SZK65" s="1"/>
      <c r="SZL65" s="1"/>
      <c r="SZM65" s="1"/>
      <c r="SZN65" s="1"/>
      <c r="SZO65" s="1"/>
      <c r="SZP65" s="1"/>
      <c r="SZQ65" s="1"/>
      <c r="SZR65" s="1"/>
      <c r="SZS65" s="1"/>
      <c r="SZT65" s="1"/>
      <c r="SZU65" s="1"/>
      <c r="SZV65" s="1"/>
      <c r="SZW65" s="1"/>
      <c r="SZX65" s="1"/>
      <c r="SZY65" s="1"/>
      <c r="SZZ65" s="1"/>
      <c r="TAA65" s="1"/>
      <c r="TAB65" s="1"/>
      <c r="TAC65" s="1"/>
      <c r="TAD65" s="1"/>
      <c r="TAE65" s="1"/>
      <c r="TAF65" s="1"/>
      <c r="TAG65" s="1"/>
      <c r="TAH65" s="1"/>
      <c r="TAI65" s="1"/>
      <c r="TAJ65" s="1"/>
      <c r="TAK65" s="1"/>
      <c r="TAL65" s="1"/>
      <c r="TAM65" s="1"/>
      <c r="TAN65" s="1"/>
      <c r="TAO65" s="1"/>
      <c r="TAP65" s="1"/>
      <c r="TAQ65" s="1"/>
      <c r="TAR65" s="1"/>
      <c r="TAS65" s="1"/>
      <c r="TAT65" s="1"/>
      <c r="TAU65" s="1"/>
      <c r="TAV65" s="1"/>
      <c r="TAW65" s="1"/>
      <c r="TAX65" s="1"/>
      <c r="TAY65" s="1"/>
      <c r="TAZ65" s="1"/>
      <c r="TBA65" s="1"/>
      <c r="TBB65" s="1"/>
      <c r="TBC65" s="1"/>
      <c r="TBD65" s="1"/>
      <c r="TBE65" s="1"/>
      <c r="TBF65" s="1"/>
      <c r="TBG65" s="1"/>
      <c r="TBH65" s="1"/>
      <c r="TBI65" s="1"/>
      <c r="TBJ65" s="1"/>
      <c r="TBK65" s="1"/>
      <c r="TBL65" s="1"/>
      <c r="TBM65" s="1"/>
      <c r="TBN65" s="1"/>
      <c r="TBO65" s="1"/>
      <c r="TBP65" s="1"/>
      <c r="TBQ65" s="1"/>
      <c r="TBR65" s="1"/>
      <c r="TBS65" s="1"/>
      <c r="TBT65" s="1"/>
      <c r="TBU65" s="1"/>
      <c r="TBV65" s="1"/>
      <c r="TBW65" s="1"/>
      <c r="TBX65" s="1"/>
      <c r="TBY65" s="1"/>
      <c r="TBZ65" s="1"/>
      <c r="TCA65" s="1"/>
      <c r="TCB65" s="1"/>
      <c r="TCC65" s="1"/>
      <c r="TCD65" s="1"/>
      <c r="TCE65" s="1"/>
      <c r="TCF65" s="1"/>
      <c r="TCG65" s="1"/>
      <c r="TCH65" s="1"/>
      <c r="TCI65" s="1"/>
      <c r="TCJ65" s="1"/>
      <c r="TCK65" s="1"/>
      <c r="TCL65" s="1"/>
      <c r="TCM65" s="1"/>
      <c r="TCN65" s="1"/>
      <c r="TCO65" s="1"/>
      <c r="TCP65" s="1"/>
      <c r="TCQ65" s="1"/>
      <c r="TCR65" s="1"/>
      <c r="TCS65" s="1"/>
      <c r="TCT65" s="1"/>
      <c r="TCU65" s="1"/>
      <c r="TCV65" s="1"/>
      <c r="TCW65" s="1"/>
      <c r="TCX65" s="1"/>
      <c r="TCY65" s="1"/>
      <c r="TCZ65" s="1"/>
      <c r="TDA65" s="1"/>
      <c r="TDB65" s="1"/>
      <c r="TDC65" s="1"/>
      <c r="TDD65" s="1"/>
      <c r="TDE65" s="1"/>
      <c r="TDF65" s="1"/>
      <c r="TDG65" s="1"/>
      <c r="TDH65" s="1"/>
      <c r="TDI65" s="1"/>
      <c r="TDJ65" s="1"/>
      <c r="TDK65" s="1"/>
      <c r="TDL65" s="1"/>
      <c r="TDM65" s="1"/>
      <c r="TDN65" s="1"/>
      <c r="TDO65" s="1"/>
      <c r="TDP65" s="1"/>
      <c r="TDQ65" s="1"/>
      <c r="TDR65" s="1"/>
      <c r="TDS65" s="1"/>
      <c r="TDT65" s="1"/>
      <c r="TDU65" s="1"/>
      <c r="TDV65" s="1"/>
      <c r="TDW65" s="1"/>
      <c r="TDX65" s="1"/>
      <c r="TDY65" s="1"/>
      <c r="TDZ65" s="1"/>
      <c r="TEA65" s="1"/>
      <c r="TEB65" s="1"/>
      <c r="TEC65" s="1"/>
      <c r="TED65" s="1"/>
      <c r="TEE65" s="1"/>
      <c r="TEF65" s="1"/>
      <c r="TEG65" s="1"/>
      <c r="TEH65" s="1"/>
      <c r="TEI65" s="1"/>
      <c r="TEJ65" s="1"/>
      <c r="TEK65" s="1"/>
      <c r="TEL65" s="1"/>
      <c r="TEM65" s="1"/>
      <c r="TEN65" s="1"/>
      <c r="TEO65" s="1"/>
      <c r="TEP65" s="1"/>
      <c r="TEQ65" s="1"/>
      <c r="TER65" s="1"/>
      <c r="TES65" s="1"/>
      <c r="TET65" s="1"/>
      <c r="TEU65" s="1"/>
      <c r="TEV65" s="1"/>
      <c r="TEW65" s="1"/>
      <c r="TEX65" s="1"/>
      <c r="TEY65" s="1"/>
      <c r="TEZ65" s="1"/>
      <c r="TFA65" s="1"/>
      <c r="TFB65" s="1"/>
      <c r="TFC65" s="1"/>
      <c r="TFD65" s="1"/>
      <c r="TFE65" s="1"/>
      <c r="TFF65" s="1"/>
      <c r="TFG65" s="1"/>
      <c r="TFH65" s="1"/>
      <c r="TFI65" s="1"/>
      <c r="TFJ65" s="1"/>
      <c r="TFK65" s="1"/>
      <c r="TFL65" s="1"/>
      <c r="TFM65" s="1"/>
      <c r="TFN65" s="1"/>
      <c r="TFO65" s="1"/>
      <c r="TFP65" s="1"/>
      <c r="TFQ65" s="1"/>
      <c r="TFR65" s="1"/>
      <c r="TFS65" s="1"/>
      <c r="TFT65" s="1"/>
      <c r="TFU65" s="1"/>
      <c r="TFV65" s="1"/>
      <c r="TFW65" s="1"/>
      <c r="TFX65" s="1"/>
      <c r="TFY65" s="1"/>
      <c r="TFZ65" s="1"/>
      <c r="TGA65" s="1"/>
      <c r="TGB65" s="1"/>
      <c r="TGC65" s="1"/>
      <c r="TGD65" s="1"/>
      <c r="TGE65" s="1"/>
      <c r="TGF65" s="1"/>
      <c r="TGG65" s="1"/>
      <c r="TGH65" s="1"/>
      <c r="TGI65" s="1"/>
      <c r="TGJ65" s="1"/>
      <c r="TGK65" s="1"/>
      <c r="TGL65" s="1"/>
      <c r="TGM65" s="1"/>
      <c r="TGN65" s="1"/>
      <c r="TGO65" s="1"/>
      <c r="TGP65" s="1"/>
      <c r="TGQ65" s="1"/>
      <c r="TGR65" s="1"/>
      <c r="TGS65" s="1"/>
      <c r="TGT65" s="1"/>
      <c r="TGU65" s="1"/>
      <c r="TGV65" s="1"/>
      <c r="TGW65" s="1"/>
      <c r="TGX65" s="1"/>
      <c r="TGY65" s="1"/>
      <c r="TGZ65" s="1"/>
      <c r="THA65" s="1"/>
      <c r="THB65" s="1"/>
      <c r="THC65" s="1"/>
      <c r="THD65" s="1"/>
      <c r="THE65" s="1"/>
      <c r="THF65" s="1"/>
      <c r="THG65" s="1"/>
      <c r="THH65" s="1"/>
      <c r="THI65" s="1"/>
      <c r="THJ65" s="1"/>
      <c r="THK65" s="1"/>
      <c r="THL65" s="1"/>
      <c r="THM65" s="1"/>
      <c r="THN65" s="1"/>
      <c r="THO65" s="1"/>
      <c r="THP65" s="1"/>
      <c r="THQ65" s="1"/>
      <c r="THR65" s="1"/>
      <c r="THS65" s="1"/>
      <c r="THT65" s="1"/>
      <c r="THU65" s="1"/>
      <c r="THV65" s="1"/>
      <c r="THW65" s="1"/>
      <c r="THX65" s="1"/>
      <c r="THY65" s="1"/>
      <c r="THZ65" s="1"/>
      <c r="TIA65" s="1"/>
      <c r="TIB65" s="1"/>
      <c r="TIC65" s="1"/>
      <c r="TID65" s="1"/>
      <c r="TIE65" s="1"/>
      <c r="TIF65" s="1"/>
      <c r="TIG65" s="1"/>
      <c r="TIH65" s="1"/>
      <c r="TII65" s="1"/>
      <c r="TIJ65" s="1"/>
      <c r="TIK65" s="1"/>
      <c r="TIL65" s="1"/>
      <c r="TIM65" s="1"/>
      <c r="TIN65" s="1"/>
      <c r="TIO65" s="1"/>
      <c r="TIP65" s="1"/>
      <c r="TIQ65" s="1"/>
      <c r="TIR65" s="1"/>
      <c r="TIS65" s="1"/>
      <c r="TIT65" s="1"/>
      <c r="TIU65" s="1"/>
      <c r="TIV65" s="1"/>
      <c r="TIW65" s="1"/>
      <c r="TIX65" s="1"/>
      <c r="TIY65" s="1"/>
      <c r="TIZ65" s="1"/>
      <c r="TJA65" s="1"/>
      <c r="TJB65" s="1"/>
      <c r="TJC65" s="1"/>
      <c r="TJD65" s="1"/>
      <c r="TJE65" s="1"/>
      <c r="TJF65" s="1"/>
      <c r="TJG65" s="1"/>
      <c r="TJH65" s="1"/>
      <c r="TJI65" s="1"/>
      <c r="TJJ65" s="1"/>
      <c r="TJK65" s="1"/>
      <c r="TJL65" s="1"/>
      <c r="TJM65" s="1"/>
      <c r="TJN65" s="1"/>
      <c r="TJO65" s="1"/>
      <c r="TJP65" s="1"/>
      <c r="TJQ65" s="1"/>
      <c r="TJR65" s="1"/>
      <c r="TJS65" s="1"/>
      <c r="TJT65" s="1"/>
      <c r="TJU65" s="1"/>
      <c r="TJV65" s="1"/>
      <c r="TJW65" s="1"/>
      <c r="TJX65" s="1"/>
      <c r="TJY65" s="1"/>
      <c r="TJZ65" s="1"/>
      <c r="TKA65" s="1"/>
      <c r="TKB65" s="1"/>
      <c r="TKC65" s="1"/>
      <c r="TKD65" s="1"/>
      <c r="TKE65" s="1"/>
      <c r="TKF65" s="1"/>
      <c r="TKG65" s="1"/>
      <c r="TKH65" s="1"/>
      <c r="TKI65" s="1"/>
      <c r="TKJ65" s="1"/>
      <c r="TKK65" s="1"/>
      <c r="TKL65" s="1"/>
      <c r="TKM65" s="1"/>
      <c r="TKN65" s="1"/>
      <c r="TKO65" s="1"/>
      <c r="TKP65" s="1"/>
      <c r="TKQ65" s="1"/>
      <c r="TKR65" s="1"/>
      <c r="TKS65" s="1"/>
      <c r="TKT65" s="1"/>
      <c r="TKU65" s="1"/>
      <c r="TKV65" s="1"/>
      <c r="TKW65" s="1"/>
      <c r="TKX65" s="1"/>
      <c r="TKY65" s="1"/>
      <c r="TKZ65" s="1"/>
      <c r="TLA65" s="1"/>
      <c r="TLB65" s="1"/>
      <c r="TLC65" s="1"/>
      <c r="TLD65" s="1"/>
      <c r="TLE65" s="1"/>
      <c r="TLF65" s="1"/>
      <c r="TLG65" s="1"/>
      <c r="TLH65" s="1"/>
      <c r="TLI65" s="1"/>
      <c r="TLJ65" s="1"/>
      <c r="TLK65" s="1"/>
      <c r="TLL65" s="1"/>
      <c r="TLM65" s="1"/>
      <c r="TLN65" s="1"/>
      <c r="TLO65" s="1"/>
      <c r="TLP65" s="1"/>
      <c r="TLQ65" s="1"/>
      <c r="TLR65" s="1"/>
      <c r="TLS65" s="1"/>
      <c r="TLT65" s="1"/>
      <c r="TLU65" s="1"/>
      <c r="TLV65" s="1"/>
      <c r="TLW65" s="1"/>
      <c r="TLX65" s="1"/>
      <c r="TLY65" s="1"/>
      <c r="TLZ65" s="1"/>
      <c r="TMA65" s="1"/>
      <c r="TMB65" s="1"/>
      <c r="TMC65" s="1"/>
      <c r="TMD65" s="1"/>
      <c r="TME65" s="1"/>
      <c r="TMF65" s="1"/>
      <c r="TMG65" s="1"/>
      <c r="TMH65" s="1"/>
      <c r="TMI65" s="1"/>
      <c r="TMJ65" s="1"/>
      <c r="TMK65" s="1"/>
      <c r="TML65" s="1"/>
      <c r="TMM65" s="1"/>
      <c r="TMN65" s="1"/>
      <c r="TMO65" s="1"/>
      <c r="TMP65" s="1"/>
      <c r="TMQ65" s="1"/>
      <c r="TMR65" s="1"/>
      <c r="TMS65" s="1"/>
      <c r="TMT65" s="1"/>
      <c r="TMU65" s="1"/>
      <c r="TMV65" s="1"/>
      <c r="TMW65" s="1"/>
      <c r="TMX65" s="1"/>
      <c r="TMY65" s="1"/>
      <c r="TMZ65" s="1"/>
      <c r="TNA65" s="1"/>
      <c r="TNB65" s="1"/>
      <c r="TNC65" s="1"/>
      <c r="TND65" s="1"/>
      <c r="TNE65" s="1"/>
      <c r="TNF65" s="1"/>
      <c r="TNG65" s="1"/>
      <c r="TNH65" s="1"/>
      <c r="TNI65" s="1"/>
      <c r="TNJ65" s="1"/>
      <c r="TNK65" s="1"/>
      <c r="TNL65" s="1"/>
      <c r="TNM65" s="1"/>
      <c r="TNN65" s="1"/>
      <c r="TNO65" s="1"/>
      <c r="TNP65" s="1"/>
      <c r="TNQ65" s="1"/>
      <c r="TNR65" s="1"/>
      <c r="TNS65" s="1"/>
      <c r="TNT65" s="1"/>
      <c r="TNU65" s="1"/>
      <c r="TNV65" s="1"/>
      <c r="TNW65" s="1"/>
      <c r="TNX65" s="1"/>
      <c r="TNY65" s="1"/>
      <c r="TNZ65" s="1"/>
      <c r="TOA65" s="1"/>
      <c r="TOB65" s="1"/>
      <c r="TOC65" s="1"/>
      <c r="TOD65" s="1"/>
      <c r="TOE65" s="1"/>
      <c r="TOF65" s="1"/>
      <c r="TOG65" s="1"/>
      <c r="TOH65" s="1"/>
      <c r="TOI65" s="1"/>
      <c r="TOJ65" s="1"/>
      <c r="TOK65" s="1"/>
      <c r="TOL65" s="1"/>
      <c r="TOM65" s="1"/>
      <c r="TON65" s="1"/>
      <c r="TOO65" s="1"/>
      <c r="TOP65" s="1"/>
      <c r="TOQ65" s="1"/>
      <c r="TOR65" s="1"/>
      <c r="TOS65" s="1"/>
      <c r="TOT65" s="1"/>
      <c r="TOU65" s="1"/>
      <c r="TOV65" s="1"/>
      <c r="TOW65" s="1"/>
      <c r="TOX65" s="1"/>
      <c r="TOY65" s="1"/>
      <c r="TOZ65" s="1"/>
      <c r="TPA65" s="1"/>
      <c r="TPB65" s="1"/>
      <c r="TPC65" s="1"/>
      <c r="TPD65" s="1"/>
      <c r="TPE65" s="1"/>
      <c r="TPF65" s="1"/>
      <c r="TPG65" s="1"/>
      <c r="TPH65" s="1"/>
      <c r="TPI65" s="1"/>
      <c r="TPJ65" s="1"/>
      <c r="TPK65" s="1"/>
      <c r="TPL65" s="1"/>
      <c r="TPM65" s="1"/>
      <c r="TPN65" s="1"/>
      <c r="TPO65" s="1"/>
      <c r="TPP65" s="1"/>
      <c r="TPQ65" s="1"/>
      <c r="TPR65" s="1"/>
      <c r="TPS65" s="1"/>
      <c r="TPT65" s="1"/>
      <c r="TPU65" s="1"/>
      <c r="TPV65" s="1"/>
      <c r="TPW65" s="1"/>
      <c r="TPX65" s="1"/>
      <c r="TPY65" s="1"/>
      <c r="TPZ65" s="1"/>
      <c r="TQA65" s="1"/>
      <c r="TQB65" s="1"/>
      <c r="TQC65" s="1"/>
      <c r="TQD65" s="1"/>
      <c r="TQE65" s="1"/>
      <c r="TQF65" s="1"/>
      <c r="TQG65" s="1"/>
      <c r="TQH65" s="1"/>
      <c r="TQI65" s="1"/>
      <c r="TQJ65" s="1"/>
      <c r="TQK65" s="1"/>
      <c r="TQL65" s="1"/>
      <c r="TQM65" s="1"/>
      <c r="TQN65" s="1"/>
      <c r="TQO65" s="1"/>
      <c r="TQP65" s="1"/>
      <c r="TQQ65" s="1"/>
      <c r="TQR65" s="1"/>
      <c r="TQS65" s="1"/>
      <c r="TQT65" s="1"/>
      <c r="TQU65" s="1"/>
      <c r="TQV65" s="1"/>
      <c r="TQW65" s="1"/>
      <c r="TQX65" s="1"/>
      <c r="TQY65" s="1"/>
      <c r="TQZ65" s="1"/>
      <c r="TRA65" s="1"/>
      <c r="TRB65" s="1"/>
      <c r="TRC65" s="1"/>
      <c r="TRD65" s="1"/>
      <c r="TRE65" s="1"/>
      <c r="TRF65" s="1"/>
      <c r="TRG65" s="1"/>
      <c r="TRH65" s="1"/>
      <c r="TRI65" s="1"/>
      <c r="TRJ65" s="1"/>
      <c r="TRK65" s="1"/>
      <c r="TRL65" s="1"/>
      <c r="TRM65" s="1"/>
      <c r="TRN65" s="1"/>
      <c r="TRO65" s="1"/>
      <c r="TRP65" s="1"/>
      <c r="TRQ65" s="1"/>
      <c r="TRR65" s="1"/>
      <c r="TRS65" s="1"/>
      <c r="TRT65" s="1"/>
      <c r="TRU65" s="1"/>
      <c r="TRV65" s="1"/>
      <c r="TRW65" s="1"/>
      <c r="TRX65" s="1"/>
      <c r="TRY65" s="1"/>
      <c r="TRZ65" s="1"/>
      <c r="TSA65" s="1"/>
      <c r="TSB65" s="1"/>
      <c r="TSC65" s="1"/>
      <c r="TSD65" s="1"/>
      <c r="TSE65" s="1"/>
      <c r="TSF65" s="1"/>
      <c r="TSG65" s="1"/>
      <c r="TSH65" s="1"/>
      <c r="TSI65" s="1"/>
      <c r="TSJ65" s="1"/>
      <c r="TSK65" s="1"/>
      <c r="TSL65" s="1"/>
      <c r="TSM65" s="1"/>
      <c r="TSN65" s="1"/>
      <c r="TSO65" s="1"/>
      <c r="TSP65" s="1"/>
      <c r="TSQ65" s="1"/>
      <c r="TSR65" s="1"/>
      <c r="TSS65" s="1"/>
      <c r="TST65" s="1"/>
      <c r="TSU65" s="1"/>
      <c r="TSV65" s="1"/>
      <c r="TSW65" s="1"/>
      <c r="TSX65" s="1"/>
      <c r="TSY65" s="1"/>
      <c r="TSZ65" s="1"/>
      <c r="TTA65" s="1"/>
      <c r="TTB65" s="1"/>
      <c r="TTC65" s="1"/>
      <c r="TTD65" s="1"/>
      <c r="TTE65" s="1"/>
      <c r="TTF65" s="1"/>
      <c r="TTG65" s="1"/>
      <c r="TTH65" s="1"/>
      <c r="TTI65" s="1"/>
      <c r="TTJ65" s="1"/>
      <c r="TTK65" s="1"/>
      <c r="TTL65" s="1"/>
      <c r="TTM65" s="1"/>
      <c r="TTN65" s="1"/>
      <c r="TTO65" s="1"/>
      <c r="TTP65" s="1"/>
      <c r="TTQ65" s="1"/>
      <c r="TTR65" s="1"/>
      <c r="TTS65" s="1"/>
      <c r="TTT65" s="1"/>
      <c r="TTU65" s="1"/>
      <c r="TTV65" s="1"/>
      <c r="TTW65" s="1"/>
      <c r="TTX65" s="1"/>
      <c r="TTY65" s="1"/>
      <c r="TTZ65" s="1"/>
      <c r="TUA65" s="1"/>
      <c r="TUB65" s="1"/>
      <c r="TUC65" s="1"/>
      <c r="TUD65" s="1"/>
      <c r="TUE65" s="1"/>
      <c r="TUF65" s="1"/>
      <c r="TUG65" s="1"/>
      <c r="TUH65" s="1"/>
      <c r="TUI65" s="1"/>
      <c r="TUJ65" s="1"/>
      <c r="TUK65" s="1"/>
      <c r="TUL65" s="1"/>
      <c r="TUM65" s="1"/>
      <c r="TUN65" s="1"/>
      <c r="TUO65" s="1"/>
      <c r="TUP65" s="1"/>
      <c r="TUQ65" s="1"/>
      <c r="TUR65" s="1"/>
      <c r="TUS65" s="1"/>
      <c r="TUT65" s="1"/>
      <c r="TUU65" s="1"/>
      <c r="TUV65" s="1"/>
      <c r="TUW65" s="1"/>
      <c r="TUX65" s="1"/>
      <c r="TUY65" s="1"/>
      <c r="TUZ65" s="1"/>
      <c r="TVA65" s="1"/>
      <c r="TVB65" s="1"/>
      <c r="TVC65" s="1"/>
      <c r="TVD65" s="1"/>
      <c r="TVE65" s="1"/>
      <c r="TVF65" s="1"/>
      <c r="TVG65" s="1"/>
      <c r="TVH65" s="1"/>
      <c r="TVI65" s="1"/>
      <c r="TVJ65" s="1"/>
      <c r="TVK65" s="1"/>
      <c r="TVL65" s="1"/>
      <c r="TVM65" s="1"/>
      <c r="TVN65" s="1"/>
      <c r="TVO65" s="1"/>
      <c r="TVP65" s="1"/>
      <c r="TVQ65" s="1"/>
      <c r="TVR65" s="1"/>
      <c r="TVS65" s="1"/>
      <c r="TVT65" s="1"/>
      <c r="TVU65" s="1"/>
      <c r="TVV65" s="1"/>
      <c r="TVW65" s="1"/>
      <c r="TVX65" s="1"/>
      <c r="TVY65" s="1"/>
      <c r="TVZ65" s="1"/>
      <c r="TWA65" s="1"/>
      <c r="TWB65" s="1"/>
      <c r="TWC65" s="1"/>
      <c r="TWD65" s="1"/>
      <c r="TWE65" s="1"/>
      <c r="TWF65" s="1"/>
      <c r="TWG65" s="1"/>
      <c r="TWH65" s="1"/>
      <c r="TWI65" s="1"/>
      <c r="TWJ65" s="1"/>
      <c r="TWK65" s="1"/>
      <c r="TWL65" s="1"/>
      <c r="TWM65" s="1"/>
      <c r="TWN65" s="1"/>
      <c r="TWO65" s="1"/>
      <c r="TWP65" s="1"/>
      <c r="TWQ65" s="1"/>
      <c r="TWR65" s="1"/>
      <c r="TWS65" s="1"/>
      <c r="TWT65" s="1"/>
      <c r="TWU65" s="1"/>
      <c r="TWV65" s="1"/>
      <c r="TWW65" s="1"/>
      <c r="TWX65" s="1"/>
      <c r="TWY65" s="1"/>
      <c r="TWZ65" s="1"/>
      <c r="TXA65" s="1"/>
      <c r="TXB65" s="1"/>
      <c r="TXC65" s="1"/>
      <c r="TXD65" s="1"/>
      <c r="TXE65" s="1"/>
      <c r="TXF65" s="1"/>
      <c r="TXG65" s="1"/>
      <c r="TXH65" s="1"/>
      <c r="TXI65" s="1"/>
      <c r="TXJ65" s="1"/>
      <c r="TXK65" s="1"/>
      <c r="TXL65" s="1"/>
      <c r="TXM65" s="1"/>
      <c r="TXN65" s="1"/>
      <c r="TXO65" s="1"/>
      <c r="TXP65" s="1"/>
      <c r="TXQ65" s="1"/>
      <c r="TXR65" s="1"/>
      <c r="TXS65" s="1"/>
      <c r="TXT65" s="1"/>
      <c r="TXU65" s="1"/>
      <c r="TXV65" s="1"/>
      <c r="TXW65" s="1"/>
      <c r="TXX65" s="1"/>
      <c r="TXY65" s="1"/>
      <c r="TXZ65" s="1"/>
      <c r="TYA65" s="1"/>
      <c r="TYB65" s="1"/>
      <c r="TYC65" s="1"/>
      <c r="TYD65" s="1"/>
      <c r="TYE65" s="1"/>
      <c r="TYF65" s="1"/>
      <c r="TYG65" s="1"/>
      <c r="TYH65" s="1"/>
      <c r="TYI65" s="1"/>
      <c r="TYJ65" s="1"/>
      <c r="TYK65" s="1"/>
      <c r="TYL65" s="1"/>
      <c r="TYM65" s="1"/>
      <c r="TYN65" s="1"/>
      <c r="TYO65" s="1"/>
      <c r="TYP65" s="1"/>
      <c r="TYQ65" s="1"/>
      <c r="TYR65" s="1"/>
      <c r="TYS65" s="1"/>
      <c r="TYT65" s="1"/>
      <c r="TYU65" s="1"/>
      <c r="TYV65" s="1"/>
      <c r="TYW65" s="1"/>
      <c r="TYX65" s="1"/>
      <c r="TYY65" s="1"/>
      <c r="TYZ65" s="1"/>
      <c r="TZA65" s="1"/>
      <c r="TZB65" s="1"/>
      <c r="TZC65" s="1"/>
      <c r="TZD65" s="1"/>
      <c r="TZE65" s="1"/>
      <c r="TZF65" s="1"/>
      <c r="TZG65" s="1"/>
      <c r="TZH65" s="1"/>
      <c r="TZI65" s="1"/>
      <c r="TZJ65" s="1"/>
      <c r="TZK65" s="1"/>
      <c r="TZL65" s="1"/>
      <c r="TZM65" s="1"/>
      <c r="TZN65" s="1"/>
      <c r="TZO65" s="1"/>
      <c r="TZP65" s="1"/>
      <c r="TZQ65" s="1"/>
      <c r="TZR65" s="1"/>
      <c r="TZS65" s="1"/>
      <c r="TZT65" s="1"/>
      <c r="TZU65" s="1"/>
      <c r="TZV65" s="1"/>
      <c r="TZW65" s="1"/>
      <c r="TZX65" s="1"/>
      <c r="TZY65" s="1"/>
      <c r="TZZ65" s="1"/>
      <c r="UAA65" s="1"/>
      <c r="UAB65" s="1"/>
      <c r="UAC65" s="1"/>
      <c r="UAD65" s="1"/>
      <c r="UAE65" s="1"/>
      <c r="UAF65" s="1"/>
      <c r="UAG65" s="1"/>
      <c r="UAH65" s="1"/>
      <c r="UAI65" s="1"/>
      <c r="UAJ65" s="1"/>
      <c r="UAK65" s="1"/>
      <c r="UAL65" s="1"/>
      <c r="UAM65" s="1"/>
      <c r="UAN65" s="1"/>
      <c r="UAO65" s="1"/>
      <c r="UAP65" s="1"/>
      <c r="UAQ65" s="1"/>
      <c r="UAR65" s="1"/>
      <c r="UAS65" s="1"/>
      <c r="UAT65" s="1"/>
      <c r="UAU65" s="1"/>
      <c r="UAV65" s="1"/>
      <c r="UAW65" s="1"/>
      <c r="UAX65" s="1"/>
      <c r="UAY65" s="1"/>
      <c r="UAZ65" s="1"/>
      <c r="UBA65" s="1"/>
      <c r="UBB65" s="1"/>
      <c r="UBC65" s="1"/>
      <c r="UBD65" s="1"/>
      <c r="UBE65" s="1"/>
      <c r="UBF65" s="1"/>
      <c r="UBG65" s="1"/>
      <c r="UBH65" s="1"/>
      <c r="UBI65" s="1"/>
      <c r="UBJ65" s="1"/>
      <c r="UBK65" s="1"/>
      <c r="UBL65" s="1"/>
      <c r="UBM65" s="1"/>
      <c r="UBN65" s="1"/>
      <c r="UBO65" s="1"/>
      <c r="UBP65" s="1"/>
      <c r="UBQ65" s="1"/>
      <c r="UBR65" s="1"/>
      <c r="UBS65" s="1"/>
      <c r="UBT65" s="1"/>
      <c r="UBU65" s="1"/>
      <c r="UBV65" s="1"/>
      <c r="UBW65" s="1"/>
      <c r="UBX65" s="1"/>
      <c r="UBY65" s="1"/>
      <c r="UBZ65" s="1"/>
      <c r="UCA65" s="1"/>
      <c r="UCB65" s="1"/>
      <c r="UCC65" s="1"/>
      <c r="UCD65" s="1"/>
      <c r="UCE65" s="1"/>
      <c r="UCF65" s="1"/>
      <c r="UCG65" s="1"/>
      <c r="UCH65" s="1"/>
      <c r="UCI65" s="1"/>
      <c r="UCJ65" s="1"/>
      <c r="UCK65" s="1"/>
      <c r="UCL65" s="1"/>
      <c r="UCM65" s="1"/>
      <c r="UCN65" s="1"/>
      <c r="UCO65" s="1"/>
      <c r="UCP65" s="1"/>
      <c r="UCQ65" s="1"/>
      <c r="UCR65" s="1"/>
      <c r="UCS65" s="1"/>
      <c r="UCT65" s="1"/>
      <c r="UCU65" s="1"/>
      <c r="UCV65" s="1"/>
      <c r="UCW65" s="1"/>
      <c r="UCX65" s="1"/>
      <c r="UCY65" s="1"/>
      <c r="UCZ65" s="1"/>
      <c r="UDA65" s="1"/>
      <c r="UDB65" s="1"/>
      <c r="UDC65" s="1"/>
      <c r="UDD65" s="1"/>
      <c r="UDE65" s="1"/>
      <c r="UDF65" s="1"/>
      <c r="UDG65" s="1"/>
      <c r="UDH65" s="1"/>
      <c r="UDI65" s="1"/>
      <c r="UDJ65" s="1"/>
      <c r="UDK65" s="1"/>
      <c r="UDL65" s="1"/>
      <c r="UDM65" s="1"/>
      <c r="UDN65" s="1"/>
      <c r="UDO65" s="1"/>
      <c r="UDP65" s="1"/>
      <c r="UDQ65" s="1"/>
      <c r="UDR65" s="1"/>
      <c r="UDS65" s="1"/>
      <c r="UDT65" s="1"/>
      <c r="UDU65" s="1"/>
      <c r="UDV65" s="1"/>
      <c r="UDW65" s="1"/>
      <c r="UDX65" s="1"/>
      <c r="UDY65" s="1"/>
      <c r="UDZ65" s="1"/>
      <c r="UEA65" s="1"/>
      <c r="UEB65" s="1"/>
      <c r="UEC65" s="1"/>
      <c r="UED65" s="1"/>
      <c r="UEE65" s="1"/>
      <c r="UEF65" s="1"/>
      <c r="UEG65" s="1"/>
      <c r="UEH65" s="1"/>
      <c r="UEI65" s="1"/>
      <c r="UEJ65" s="1"/>
      <c r="UEK65" s="1"/>
      <c r="UEL65" s="1"/>
      <c r="UEM65" s="1"/>
      <c r="UEN65" s="1"/>
      <c r="UEO65" s="1"/>
      <c r="UEP65" s="1"/>
      <c r="UEQ65" s="1"/>
      <c r="UER65" s="1"/>
      <c r="UES65" s="1"/>
      <c r="UET65" s="1"/>
      <c r="UEU65" s="1"/>
      <c r="UEV65" s="1"/>
      <c r="UEW65" s="1"/>
      <c r="UEX65" s="1"/>
      <c r="UEY65" s="1"/>
      <c r="UEZ65" s="1"/>
      <c r="UFA65" s="1"/>
      <c r="UFB65" s="1"/>
      <c r="UFC65" s="1"/>
      <c r="UFD65" s="1"/>
      <c r="UFE65" s="1"/>
      <c r="UFF65" s="1"/>
      <c r="UFG65" s="1"/>
      <c r="UFH65" s="1"/>
      <c r="UFI65" s="1"/>
      <c r="UFJ65" s="1"/>
      <c r="UFK65" s="1"/>
      <c r="UFL65" s="1"/>
      <c r="UFM65" s="1"/>
      <c r="UFN65" s="1"/>
      <c r="UFO65" s="1"/>
      <c r="UFP65" s="1"/>
      <c r="UFQ65" s="1"/>
      <c r="UFR65" s="1"/>
      <c r="UFS65" s="1"/>
      <c r="UFT65" s="1"/>
      <c r="UFU65" s="1"/>
      <c r="UFV65" s="1"/>
      <c r="UFW65" s="1"/>
      <c r="UFX65" s="1"/>
      <c r="UFY65" s="1"/>
      <c r="UFZ65" s="1"/>
      <c r="UGA65" s="1"/>
      <c r="UGB65" s="1"/>
      <c r="UGC65" s="1"/>
      <c r="UGD65" s="1"/>
      <c r="UGE65" s="1"/>
      <c r="UGF65" s="1"/>
      <c r="UGG65" s="1"/>
      <c r="UGH65" s="1"/>
      <c r="UGI65" s="1"/>
      <c r="UGJ65" s="1"/>
      <c r="UGK65" s="1"/>
      <c r="UGL65" s="1"/>
      <c r="UGM65" s="1"/>
      <c r="UGN65" s="1"/>
      <c r="UGO65" s="1"/>
      <c r="UGP65" s="1"/>
      <c r="UGQ65" s="1"/>
      <c r="UGR65" s="1"/>
      <c r="UGS65" s="1"/>
      <c r="UGT65" s="1"/>
      <c r="UGU65" s="1"/>
      <c r="UGV65" s="1"/>
      <c r="UGW65" s="1"/>
      <c r="UGX65" s="1"/>
      <c r="UGY65" s="1"/>
      <c r="UGZ65" s="1"/>
      <c r="UHA65" s="1"/>
      <c r="UHB65" s="1"/>
      <c r="UHC65" s="1"/>
      <c r="UHD65" s="1"/>
      <c r="UHE65" s="1"/>
      <c r="UHF65" s="1"/>
      <c r="UHG65" s="1"/>
      <c r="UHH65" s="1"/>
      <c r="UHI65" s="1"/>
      <c r="UHJ65" s="1"/>
      <c r="UHK65" s="1"/>
      <c r="UHL65" s="1"/>
      <c r="UHM65" s="1"/>
      <c r="UHN65" s="1"/>
      <c r="UHO65" s="1"/>
      <c r="UHP65" s="1"/>
      <c r="UHQ65" s="1"/>
      <c r="UHR65" s="1"/>
      <c r="UHS65" s="1"/>
      <c r="UHT65" s="1"/>
      <c r="UHU65" s="1"/>
      <c r="UHV65" s="1"/>
      <c r="UHW65" s="1"/>
      <c r="UHX65" s="1"/>
      <c r="UHY65" s="1"/>
      <c r="UHZ65" s="1"/>
      <c r="UIA65" s="1"/>
      <c r="UIB65" s="1"/>
      <c r="UIC65" s="1"/>
      <c r="UID65" s="1"/>
      <c r="UIE65" s="1"/>
      <c r="UIF65" s="1"/>
      <c r="UIG65" s="1"/>
      <c r="UIH65" s="1"/>
      <c r="UII65" s="1"/>
      <c r="UIJ65" s="1"/>
      <c r="UIK65" s="1"/>
      <c r="UIL65" s="1"/>
      <c r="UIM65" s="1"/>
      <c r="UIN65" s="1"/>
      <c r="UIO65" s="1"/>
      <c r="UIP65" s="1"/>
      <c r="UIQ65" s="1"/>
      <c r="UIR65" s="1"/>
      <c r="UIS65" s="1"/>
      <c r="UIT65" s="1"/>
      <c r="UIU65" s="1"/>
      <c r="UIV65" s="1"/>
      <c r="UIW65" s="1"/>
      <c r="UIX65" s="1"/>
      <c r="UIY65" s="1"/>
      <c r="UIZ65" s="1"/>
      <c r="UJA65" s="1"/>
      <c r="UJB65" s="1"/>
      <c r="UJC65" s="1"/>
      <c r="UJD65" s="1"/>
      <c r="UJE65" s="1"/>
      <c r="UJF65" s="1"/>
      <c r="UJG65" s="1"/>
      <c r="UJH65" s="1"/>
      <c r="UJI65" s="1"/>
      <c r="UJJ65" s="1"/>
      <c r="UJK65" s="1"/>
      <c r="UJL65" s="1"/>
      <c r="UJM65" s="1"/>
      <c r="UJN65" s="1"/>
      <c r="UJO65" s="1"/>
      <c r="UJP65" s="1"/>
      <c r="UJQ65" s="1"/>
      <c r="UJR65" s="1"/>
      <c r="UJS65" s="1"/>
      <c r="UJT65" s="1"/>
      <c r="UJU65" s="1"/>
      <c r="UJV65" s="1"/>
      <c r="UJW65" s="1"/>
      <c r="UJX65" s="1"/>
      <c r="UJY65" s="1"/>
      <c r="UJZ65" s="1"/>
      <c r="UKA65" s="1"/>
      <c r="UKB65" s="1"/>
      <c r="UKC65" s="1"/>
      <c r="UKD65" s="1"/>
      <c r="UKE65" s="1"/>
      <c r="UKF65" s="1"/>
      <c r="UKG65" s="1"/>
      <c r="UKH65" s="1"/>
      <c r="UKI65" s="1"/>
      <c r="UKJ65" s="1"/>
      <c r="UKK65" s="1"/>
      <c r="UKL65" s="1"/>
      <c r="UKM65" s="1"/>
      <c r="UKN65" s="1"/>
      <c r="UKO65" s="1"/>
      <c r="UKP65" s="1"/>
      <c r="UKQ65" s="1"/>
      <c r="UKR65" s="1"/>
      <c r="UKS65" s="1"/>
      <c r="UKT65" s="1"/>
      <c r="UKU65" s="1"/>
      <c r="UKV65" s="1"/>
      <c r="UKW65" s="1"/>
      <c r="UKX65" s="1"/>
      <c r="UKY65" s="1"/>
      <c r="UKZ65" s="1"/>
      <c r="ULA65" s="1"/>
      <c r="ULB65" s="1"/>
      <c r="ULC65" s="1"/>
      <c r="ULD65" s="1"/>
      <c r="ULE65" s="1"/>
      <c r="ULF65" s="1"/>
      <c r="ULG65" s="1"/>
      <c r="ULH65" s="1"/>
      <c r="ULI65" s="1"/>
      <c r="ULJ65" s="1"/>
      <c r="ULK65" s="1"/>
      <c r="ULL65" s="1"/>
      <c r="ULM65" s="1"/>
      <c r="ULN65" s="1"/>
      <c r="ULO65" s="1"/>
      <c r="ULP65" s="1"/>
      <c r="ULQ65" s="1"/>
      <c r="ULR65" s="1"/>
      <c r="ULS65" s="1"/>
      <c r="ULT65" s="1"/>
      <c r="ULU65" s="1"/>
      <c r="ULV65" s="1"/>
      <c r="ULW65" s="1"/>
      <c r="ULX65" s="1"/>
      <c r="ULY65" s="1"/>
      <c r="ULZ65" s="1"/>
      <c r="UMA65" s="1"/>
      <c r="UMB65" s="1"/>
      <c r="UMC65" s="1"/>
      <c r="UMD65" s="1"/>
      <c r="UME65" s="1"/>
      <c r="UMF65" s="1"/>
      <c r="UMG65" s="1"/>
      <c r="UMH65" s="1"/>
      <c r="UMI65" s="1"/>
      <c r="UMJ65" s="1"/>
      <c r="UMK65" s="1"/>
      <c r="UML65" s="1"/>
      <c r="UMM65" s="1"/>
      <c r="UMN65" s="1"/>
      <c r="UMO65" s="1"/>
      <c r="UMP65" s="1"/>
      <c r="UMQ65" s="1"/>
      <c r="UMR65" s="1"/>
      <c r="UMS65" s="1"/>
      <c r="UMT65" s="1"/>
      <c r="UMU65" s="1"/>
      <c r="UMV65" s="1"/>
      <c r="UMW65" s="1"/>
      <c r="UMX65" s="1"/>
      <c r="UMY65" s="1"/>
      <c r="UMZ65" s="1"/>
      <c r="UNA65" s="1"/>
      <c r="UNB65" s="1"/>
      <c r="UNC65" s="1"/>
      <c r="UND65" s="1"/>
      <c r="UNE65" s="1"/>
      <c r="UNF65" s="1"/>
      <c r="UNG65" s="1"/>
      <c r="UNH65" s="1"/>
      <c r="UNI65" s="1"/>
      <c r="UNJ65" s="1"/>
      <c r="UNK65" s="1"/>
      <c r="UNL65" s="1"/>
      <c r="UNM65" s="1"/>
      <c r="UNN65" s="1"/>
      <c r="UNO65" s="1"/>
      <c r="UNP65" s="1"/>
      <c r="UNQ65" s="1"/>
      <c r="UNR65" s="1"/>
      <c r="UNS65" s="1"/>
      <c r="UNT65" s="1"/>
      <c r="UNU65" s="1"/>
      <c r="UNV65" s="1"/>
      <c r="UNW65" s="1"/>
      <c r="UNX65" s="1"/>
      <c r="UNY65" s="1"/>
      <c r="UNZ65" s="1"/>
      <c r="UOA65" s="1"/>
      <c r="UOB65" s="1"/>
      <c r="UOC65" s="1"/>
      <c r="UOD65" s="1"/>
      <c r="UOE65" s="1"/>
      <c r="UOF65" s="1"/>
      <c r="UOG65" s="1"/>
      <c r="UOH65" s="1"/>
      <c r="UOI65" s="1"/>
      <c r="UOJ65" s="1"/>
      <c r="UOK65" s="1"/>
      <c r="UOL65" s="1"/>
      <c r="UOM65" s="1"/>
      <c r="UON65" s="1"/>
      <c r="UOO65" s="1"/>
      <c r="UOP65" s="1"/>
      <c r="UOQ65" s="1"/>
      <c r="UOR65" s="1"/>
      <c r="UOS65" s="1"/>
      <c r="UOT65" s="1"/>
      <c r="UOU65" s="1"/>
      <c r="UOV65" s="1"/>
      <c r="UOW65" s="1"/>
      <c r="UOX65" s="1"/>
      <c r="UOY65" s="1"/>
      <c r="UOZ65" s="1"/>
      <c r="UPA65" s="1"/>
      <c r="UPB65" s="1"/>
      <c r="UPC65" s="1"/>
      <c r="UPD65" s="1"/>
      <c r="UPE65" s="1"/>
      <c r="UPF65" s="1"/>
      <c r="UPG65" s="1"/>
      <c r="UPH65" s="1"/>
      <c r="UPI65" s="1"/>
      <c r="UPJ65" s="1"/>
      <c r="UPK65" s="1"/>
      <c r="UPL65" s="1"/>
      <c r="UPM65" s="1"/>
      <c r="UPN65" s="1"/>
      <c r="UPO65" s="1"/>
      <c r="UPP65" s="1"/>
      <c r="UPQ65" s="1"/>
      <c r="UPR65" s="1"/>
      <c r="UPS65" s="1"/>
      <c r="UPT65" s="1"/>
      <c r="UPU65" s="1"/>
      <c r="UPV65" s="1"/>
      <c r="UPW65" s="1"/>
      <c r="UPX65" s="1"/>
      <c r="UPY65" s="1"/>
      <c r="UPZ65" s="1"/>
      <c r="UQA65" s="1"/>
      <c r="UQB65" s="1"/>
      <c r="UQC65" s="1"/>
      <c r="UQD65" s="1"/>
      <c r="UQE65" s="1"/>
      <c r="UQF65" s="1"/>
      <c r="UQG65" s="1"/>
      <c r="UQH65" s="1"/>
      <c r="UQI65" s="1"/>
      <c r="UQJ65" s="1"/>
      <c r="UQK65" s="1"/>
      <c r="UQL65" s="1"/>
      <c r="UQM65" s="1"/>
      <c r="UQN65" s="1"/>
      <c r="UQO65" s="1"/>
      <c r="UQP65" s="1"/>
      <c r="UQQ65" s="1"/>
      <c r="UQR65" s="1"/>
      <c r="UQS65" s="1"/>
      <c r="UQT65" s="1"/>
      <c r="UQU65" s="1"/>
      <c r="UQV65" s="1"/>
      <c r="UQW65" s="1"/>
      <c r="UQX65" s="1"/>
      <c r="UQY65" s="1"/>
      <c r="UQZ65" s="1"/>
      <c r="URA65" s="1"/>
      <c r="URB65" s="1"/>
      <c r="URC65" s="1"/>
      <c r="URD65" s="1"/>
      <c r="URE65" s="1"/>
      <c r="URF65" s="1"/>
      <c r="URG65" s="1"/>
      <c r="URH65" s="1"/>
      <c r="URI65" s="1"/>
      <c r="URJ65" s="1"/>
      <c r="URK65" s="1"/>
      <c r="URL65" s="1"/>
      <c r="URM65" s="1"/>
      <c r="URN65" s="1"/>
      <c r="URO65" s="1"/>
      <c r="URP65" s="1"/>
      <c r="URQ65" s="1"/>
      <c r="URR65" s="1"/>
      <c r="URS65" s="1"/>
      <c r="URT65" s="1"/>
      <c r="URU65" s="1"/>
      <c r="URV65" s="1"/>
      <c r="URW65" s="1"/>
      <c r="URX65" s="1"/>
      <c r="URY65" s="1"/>
      <c r="URZ65" s="1"/>
      <c r="USA65" s="1"/>
      <c r="USB65" s="1"/>
      <c r="USC65" s="1"/>
      <c r="USD65" s="1"/>
      <c r="USE65" s="1"/>
      <c r="USF65" s="1"/>
      <c r="USG65" s="1"/>
      <c r="USH65" s="1"/>
      <c r="USI65" s="1"/>
      <c r="USJ65" s="1"/>
      <c r="USK65" s="1"/>
      <c r="USL65" s="1"/>
      <c r="USM65" s="1"/>
      <c r="USN65" s="1"/>
      <c r="USO65" s="1"/>
      <c r="USP65" s="1"/>
      <c r="USQ65" s="1"/>
      <c r="USR65" s="1"/>
      <c r="USS65" s="1"/>
      <c r="UST65" s="1"/>
      <c r="USU65" s="1"/>
      <c r="USV65" s="1"/>
      <c r="USW65" s="1"/>
      <c r="USX65" s="1"/>
      <c r="USY65" s="1"/>
      <c r="USZ65" s="1"/>
      <c r="UTA65" s="1"/>
      <c r="UTB65" s="1"/>
      <c r="UTC65" s="1"/>
      <c r="UTD65" s="1"/>
      <c r="UTE65" s="1"/>
      <c r="UTF65" s="1"/>
      <c r="UTG65" s="1"/>
      <c r="UTH65" s="1"/>
      <c r="UTI65" s="1"/>
      <c r="UTJ65" s="1"/>
      <c r="UTK65" s="1"/>
      <c r="UTL65" s="1"/>
      <c r="UTM65" s="1"/>
      <c r="UTN65" s="1"/>
      <c r="UTO65" s="1"/>
      <c r="UTP65" s="1"/>
      <c r="UTQ65" s="1"/>
      <c r="UTR65" s="1"/>
      <c r="UTS65" s="1"/>
      <c r="UTT65" s="1"/>
      <c r="UTU65" s="1"/>
      <c r="UTV65" s="1"/>
      <c r="UTW65" s="1"/>
      <c r="UTX65" s="1"/>
      <c r="UTY65" s="1"/>
      <c r="UTZ65" s="1"/>
      <c r="UUA65" s="1"/>
      <c r="UUB65" s="1"/>
      <c r="UUC65" s="1"/>
      <c r="UUD65" s="1"/>
      <c r="UUE65" s="1"/>
      <c r="UUF65" s="1"/>
      <c r="UUG65" s="1"/>
      <c r="UUH65" s="1"/>
      <c r="UUI65" s="1"/>
      <c r="UUJ65" s="1"/>
      <c r="UUK65" s="1"/>
      <c r="UUL65" s="1"/>
      <c r="UUM65" s="1"/>
      <c r="UUN65" s="1"/>
      <c r="UUO65" s="1"/>
      <c r="UUP65" s="1"/>
      <c r="UUQ65" s="1"/>
      <c r="UUR65" s="1"/>
      <c r="UUS65" s="1"/>
      <c r="UUT65" s="1"/>
      <c r="UUU65" s="1"/>
      <c r="UUV65" s="1"/>
      <c r="UUW65" s="1"/>
      <c r="UUX65" s="1"/>
      <c r="UUY65" s="1"/>
      <c r="UUZ65" s="1"/>
      <c r="UVA65" s="1"/>
      <c r="UVB65" s="1"/>
      <c r="UVC65" s="1"/>
      <c r="UVD65" s="1"/>
      <c r="UVE65" s="1"/>
      <c r="UVF65" s="1"/>
      <c r="UVG65" s="1"/>
      <c r="UVH65" s="1"/>
      <c r="UVI65" s="1"/>
      <c r="UVJ65" s="1"/>
      <c r="UVK65" s="1"/>
      <c r="UVL65" s="1"/>
      <c r="UVM65" s="1"/>
      <c r="UVN65" s="1"/>
      <c r="UVO65" s="1"/>
      <c r="UVP65" s="1"/>
      <c r="UVQ65" s="1"/>
      <c r="UVR65" s="1"/>
      <c r="UVS65" s="1"/>
      <c r="UVT65" s="1"/>
      <c r="UVU65" s="1"/>
      <c r="UVV65" s="1"/>
      <c r="UVW65" s="1"/>
      <c r="UVX65" s="1"/>
      <c r="UVY65" s="1"/>
      <c r="UVZ65" s="1"/>
      <c r="UWA65" s="1"/>
      <c r="UWB65" s="1"/>
      <c r="UWC65" s="1"/>
      <c r="UWD65" s="1"/>
      <c r="UWE65" s="1"/>
      <c r="UWF65" s="1"/>
      <c r="UWG65" s="1"/>
      <c r="UWH65" s="1"/>
      <c r="UWI65" s="1"/>
      <c r="UWJ65" s="1"/>
      <c r="UWK65" s="1"/>
      <c r="UWL65" s="1"/>
      <c r="UWM65" s="1"/>
      <c r="UWN65" s="1"/>
      <c r="UWO65" s="1"/>
      <c r="UWP65" s="1"/>
      <c r="UWQ65" s="1"/>
      <c r="UWR65" s="1"/>
      <c r="UWS65" s="1"/>
      <c r="UWT65" s="1"/>
      <c r="UWU65" s="1"/>
      <c r="UWV65" s="1"/>
      <c r="UWW65" s="1"/>
      <c r="UWX65" s="1"/>
      <c r="UWY65" s="1"/>
      <c r="UWZ65" s="1"/>
      <c r="UXA65" s="1"/>
      <c r="UXB65" s="1"/>
      <c r="UXC65" s="1"/>
      <c r="UXD65" s="1"/>
      <c r="UXE65" s="1"/>
      <c r="UXF65" s="1"/>
      <c r="UXG65" s="1"/>
      <c r="UXH65" s="1"/>
      <c r="UXI65" s="1"/>
      <c r="UXJ65" s="1"/>
      <c r="UXK65" s="1"/>
      <c r="UXL65" s="1"/>
      <c r="UXM65" s="1"/>
      <c r="UXN65" s="1"/>
      <c r="UXO65" s="1"/>
      <c r="UXP65" s="1"/>
      <c r="UXQ65" s="1"/>
      <c r="UXR65" s="1"/>
      <c r="UXS65" s="1"/>
      <c r="UXT65" s="1"/>
      <c r="UXU65" s="1"/>
      <c r="UXV65" s="1"/>
      <c r="UXW65" s="1"/>
      <c r="UXX65" s="1"/>
      <c r="UXY65" s="1"/>
      <c r="UXZ65" s="1"/>
      <c r="UYA65" s="1"/>
      <c r="UYB65" s="1"/>
      <c r="UYC65" s="1"/>
      <c r="UYD65" s="1"/>
      <c r="UYE65" s="1"/>
      <c r="UYF65" s="1"/>
      <c r="UYG65" s="1"/>
      <c r="UYH65" s="1"/>
      <c r="UYI65" s="1"/>
      <c r="UYJ65" s="1"/>
      <c r="UYK65" s="1"/>
      <c r="UYL65" s="1"/>
      <c r="UYM65" s="1"/>
      <c r="UYN65" s="1"/>
      <c r="UYO65" s="1"/>
      <c r="UYP65" s="1"/>
      <c r="UYQ65" s="1"/>
      <c r="UYR65" s="1"/>
      <c r="UYS65" s="1"/>
      <c r="UYT65" s="1"/>
      <c r="UYU65" s="1"/>
      <c r="UYV65" s="1"/>
      <c r="UYW65" s="1"/>
      <c r="UYX65" s="1"/>
      <c r="UYY65" s="1"/>
      <c r="UYZ65" s="1"/>
      <c r="UZA65" s="1"/>
      <c r="UZB65" s="1"/>
      <c r="UZC65" s="1"/>
      <c r="UZD65" s="1"/>
      <c r="UZE65" s="1"/>
      <c r="UZF65" s="1"/>
      <c r="UZG65" s="1"/>
      <c r="UZH65" s="1"/>
      <c r="UZI65" s="1"/>
      <c r="UZJ65" s="1"/>
      <c r="UZK65" s="1"/>
      <c r="UZL65" s="1"/>
      <c r="UZM65" s="1"/>
      <c r="UZN65" s="1"/>
      <c r="UZO65" s="1"/>
      <c r="UZP65" s="1"/>
      <c r="UZQ65" s="1"/>
      <c r="UZR65" s="1"/>
      <c r="UZS65" s="1"/>
      <c r="UZT65" s="1"/>
      <c r="UZU65" s="1"/>
      <c r="UZV65" s="1"/>
      <c r="UZW65" s="1"/>
      <c r="UZX65" s="1"/>
      <c r="UZY65" s="1"/>
      <c r="UZZ65" s="1"/>
      <c r="VAA65" s="1"/>
      <c r="VAB65" s="1"/>
      <c r="VAC65" s="1"/>
      <c r="VAD65" s="1"/>
      <c r="VAE65" s="1"/>
      <c r="VAF65" s="1"/>
      <c r="VAG65" s="1"/>
      <c r="VAH65" s="1"/>
      <c r="VAI65" s="1"/>
      <c r="VAJ65" s="1"/>
      <c r="VAK65" s="1"/>
      <c r="VAL65" s="1"/>
      <c r="VAM65" s="1"/>
      <c r="VAN65" s="1"/>
      <c r="VAO65" s="1"/>
      <c r="VAP65" s="1"/>
      <c r="VAQ65" s="1"/>
      <c r="VAR65" s="1"/>
      <c r="VAS65" s="1"/>
      <c r="VAT65" s="1"/>
      <c r="VAU65" s="1"/>
      <c r="VAV65" s="1"/>
      <c r="VAW65" s="1"/>
      <c r="VAX65" s="1"/>
      <c r="VAY65" s="1"/>
      <c r="VAZ65" s="1"/>
      <c r="VBA65" s="1"/>
      <c r="VBB65" s="1"/>
      <c r="VBC65" s="1"/>
      <c r="VBD65" s="1"/>
      <c r="VBE65" s="1"/>
      <c r="VBF65" s="1"/>
      <c r="VBG65" s="1"/>
      <c r="VBH65" s="1"/>
      <c r="VBI65" s="1"/>
      <c r="VBJ65" s="1"/>
      <c r="VBK65" s="1"/>
      <c r="VBL65" s="1"/>
      <c r="VBM65" s="1"/>
      <c r="VBN65" s="1"/>
      <c r="VBO65" s="1"/>
      <c r="VBP65" s="1"/>
      <c r="VBQ65" s="1"/>
      <c r="VBR65" s="1"/>
      <c r="VBS65" s="1"/>
      <c r="VBT65" s="1"/>
      <c r="VBU65" s="1"/>
      <c r="VBV65" s="1"/>
      <c r="VBW65" s="1"/>
      <c r="VBX65" s="1"/>
      <c r="VBY65" s="1"/>
      <c r="VBZ65" s="1"/>
      <c r="VCA65" s="1"/>
      <c r="VCB65" s="1"/>
      <c r="VCC65" s="1"/>
      <c r="VCD65" s="1"/>
      <c r="VCE65" s="1"/>
      <c r="VCF65" s="1"/>
      <c r="VCG65" s="1"/>
      <c r="VCH65" s="1"/>
      <c r="VCI65" s="1"/>
      <c r="VCJ65" s="1"/>
      <c r="VCK65" s="1"/>
      <c r="VCL65" s="1"/>
      <c r="VCM65" s="1"/>
      <c r="VCN65" s="1"/>
      <c r="VCO65" s="1"/>
      <c r="VCP65" s="1"/>
      <c r="VCQ65" s="1"/>
      <c r="VCR65" s="1"/>
      <c r="VCS65" s="1"/>
      <c r="VCT65" s="1"/>
      <c r="VCU65" s="1"/>
      <c r="VCV65" s="1"/>
      <c r="VCW65" s="1"/>
      <c r="VCX65" s="1"/>
      <c r="VCY65" s="1"/>
      <c r="VCZ65" s="1"/>
      <c r="VDA65" s="1"/>
      <c r="VDB65" s="1"/>
      <c r="VDC65" s="1"/>
      <c r="VDD65" s="1"/>
      <c r="VDE65" s="1"/>
      <c r="VDF65" s="1"/>
      <c r="VDG65" s="1"/>
      <c r="VDH65" s="1"/>
      <c r="VDI65" s="1"/>
      <c r="VDJ65" s="1"/>
      <c r="VDK65" s="1"/>
      <c r="VDL65" s="1"/>
      <c r="VDM65" s="1"/>
      <c r="VDN65" s="1"/>
      <c r="VDO65" s="1"/>
      <c r="VDP65" s="1"/>
      <c r="VDQ65" s="1"/>
      <c r="VDR65" s="1"/>
      <c r="VDS65" s="1"/>
      <c r="VDT65" s="1"/>
      <c r="VDU65" s="1"/>
      <c r="VDV65" s="1"/>
      <c r="VDW65" s="1"/>
      <c r="VDX65" s="1"/>
      <c r="VDY65" s="1"/>
      <c r="VDZ65" s="1"/>
      <c r="VEA65" s="1"/>
      <c r="VEB65" s="1"/>
      <c r="VEC65" s="1"/>
      <c r="VED65" s="1"/>
      <c r="VEE65" s="1"/>
      <c r="VEF65" s="1"/>
      <c r="VEG65" s="1"/>
      <c r="VEH65" s="1"/>
      <c r="VEI65" s="1"/>
      <c r="VEJ65" s="1"/>
      <c r="VEK65" s="1"/>
      <c r="VEL65" s="1"/>
      <c r="VEM65" s="1"/>
      <c r="VEN65" s="1"/>
      <c r="VEO65" s="1"/>
      <c r="VEP65" s="1"/>
      <c r="VEQ65" s="1"/>
      <c r="VER65" s="1"/>
      <c r="VES65" s="1"/>
      <c r="VET65" s="1"/>
      <c r="VEU65" s="1"/>
      <c r="VEV65" s="1"/>
      <c r="VEW65" s="1"/>
      <c r="VEX65" s="1"/>
      <c r="VEY65" s="1"/>
      <c r="VEZ65" s="1"/>
      <c r="VFA65" s="1"/>
      <c r="VFB65" s="1"/>
      <c r="VFC65" s="1"/>
      <c r="VFD65" s="1"/>
      <c r="VFE65" s="1"/>
      <c r="VFF65" s="1"/>
      <c r="VFG65" s="1"/>
      <c r="VFH65" s="1"/>
      <c r="VFI65" s="1"/>
      <c r="VFJ65" s="1"/>
      <c r="VFK65" s="1"/>
      <c r="VFL65" s="1"/>
      <c r="VFM65" s="1"/>
      <c r="VFN65" s="1"/>
      <c r="VFO65" s="1"/>
      <c r="VFP65" s="1"/>
      <c r="VFQ65" s="1"/>
      <c r="VFR65" s="1"/>
      <c r="VFS65" s="1"/>
      <c r="VFT65" s="1"/>
      <c r="VFU65" s="1"/>
      <c r="VFV65" s="1"/>
      <c r="VFW65" s="1"/>
      <c r="VFX65" s="1"/>
      <c r="VFY65" s="1"/>
      <c r="VFZ65" s="1"/>
      <c r="VGA65" s="1"/>
      <c r="VGB65" s="1"/>
      <c r="VGC65" s="1"/>
      <c r="VGD65" s="1"/>
      <c r="VGE65" s="1"/>
      <c r="VGF65" s="1"/>
      <c r="VGG65" s="1"/>
      <c r="VGH65" s="1"/>
      <c r="VGI65" s="1"/>
      <c r="VGJ65" s="1"/>
      <c r="VGK65" s="1"/>
      <c r="VGL65" s="1"/>
      <c r="VGM65" s="1"/>
      <c r="VGN65" s="1"/>
      <c r="VGO65" s="1"/>
      <c r="VGP65" s="1"/>
      <c r="VGQ65" s="1"/>
      <c r="VGR65" s="1"/>
      <c r="VGS65" s="1"/>
      <c r="VGT65" s="1"/>
      <c r="VGU65" s="1"/>
      <c r="VGV65" s="1"/>
      <c r="VGW65" s="1"/>
      <c r="VGX65" s="1"/>
      <c r="VGY65" s="1"/>
      <c r="VGZ65" s="1"/>
      <c r="VHA65" s="1"/>
      <c r="VHB65" s="1"/>
      <c r="VHC65" s="1"/>
      <c r="VHD65" s="1"/>
      <c r="VHE65" s="1"/>
      <c r="VHF65" s="1"/>
      <c r="VHG65" s="1"/>
      <c r="VHH65" s="1"/>
      <c r="VHI65" s="1"/>
      <c r="VHJ65" s="1"/>
      <c r="VHK65" s="1"/>
      <c r="VHL65" s="1"/>
      <c r="VHM65" s="1"/>
      <c r="VHN65" s="1"/>
      <c r="VHO65" s="1"/>
      <c r="VHP65" s="1"/>
      <c r="VHQ65" s="1"/>
      <c r="VHR65" s="1"/>
      <c r="VHS65" s="1"/>
      <c r="VHT65" s="1"/>
      <c r="VHU65" s="1"/>
      <c r="VHV65" s="1"/>
      <c r="VHW65" s="1"/>
      <c r="VHX65" s="1"/>
      <c r="VHY65" s="1"/>
      <c r="VHZ65" s="1"/>
      <c r="VIA65" s="1"/>
      <c r="VIB65" s="1"/>
      <c r="VIC65" s="1"/>
      <c r="VID65" s="1"/>
      <c r="VIE65" s="1"/>
      <c r="VIF65" s="1"/>
      <c r="VIG65" s="1"/>
      <c r="VIH65" s="1"/>
      <c r="VII65" s="1"/>
      <c r="VIJ65" s="1"/>
      <c r="VIK65" s="1"/>
      <c r="VIL65" s="1"/>
      <c r="VIM65" s="1"/>
      <c r="VIN65" s="1"/>
      <c r="VIO65" s="1"/>
      <c r="VIP65" s="1"/>
      <c r="VIQ65" s="1"/>
      <c r="VIR65" s="1"/>
      <c r="VIS65" s="1"/>
      <c r="VIT65" s="1"/>
      <c r="VIU65" s="1"/>
      <c r="VIV65" s="1"/>
      <c r="VIW65" s="1"/>
      <c r="VIX65" s="1"/>
      <c r="VIY65" s="1"/>
      <c r="VIZ65" s="1"/>
      <c r="VJA65" s="1"/>
      <c r="VJB65" s="1"/>
      <c r="VJC65" s="1"/>
      <c r="VJD65" s="1"/>
      <c r="VJE65" s="1"/>
      <c r="VJF65" s="1"/>
      <c r="VJG65" s="1"/>
      <c r="VJH65" s="1"/>
      <c r="VJI65" s="1"/>
      <c r="VJJ65" s="1"/>
      <c r="VJK65" s="1"/>
      <c r="VJL65" s="1"/>
      <c r="VJM65" s="1"/>
      <c r="VJN65" s="1"/>
      <c r="VJO65" s="1"/>
      <c r="VJP65" s="1"/>
      <c r="VJQ65" s="1"/>
      <c r="VJR65" s="1"/>
      <c r="VJS65" s="1"/>
      <c r="VJT65" s="1"/>
      <c r="VJU65" s="1"/>
      <c r="VJV65" s="1"/>
      <c r="VJW65" s="1"/>
      <c r="VJX65" s="1"/>
      <c r="VJY65" s="1"/>
      <c r="VJZ65" s="1"/>
      <c r="VKA65" s="1"/>
      <c r="VKB65" s="1"/>
      <c r="VKC65" s="1"/>
      <c r="VKD65" s="1"/>
      <c r="VKE65" s="1"/>
      <c r="VKF65" s="1"/>
      <c r="VKG65" s="1"/>
      <c r="VKH65" s="1"/>
      <c r="VKI65" s="1"/>
      <c r="VKJ65" s="1"/>
      <c r="VKK65" s="1"/>
      <c r="VKL65" s="1"/>
      <c r="VKM65" s="1"/>
      <c r="VKN65" s="1"/>
      <c r="VKO65" s="1"/>
      <c r="VKP65" s="1"/>
      <c r="VKQ65" s="1"/>
      <c r="VKR65" s="1"/>
      <c r="VKS65" s="1"/>
      <c r="VKT65" s="1"/>
      <c r="VKU65" s="1"/>
      <c r="VKV65" s="1"/>
      <c r="VKW65" s="1"/>
      <c r="VKX65" s="1"/>
      <c r="VKY65" s="1"/>
      <c r="VKZ65" s="1"/>
      <c r="VLA65" s="1"/>
      <c r="VLB65" s="1"/>
      <c r="VLC65" s="1"/>
      <c r="VLD65" s="1"/>
      <c r="VLE65" s="1"/>
      <c r="VLF65" s="1"/>
      <c r="VLG65" s="1"/>
      <c r="VLH65" s="1"/>
      <c r="VLI65" s="1"/>
      <c r="VLJ65" s="1"/>
      <c r="VLK65" s="1"/>
      <c r="VLL65" s="1"/>
      <c r="VLM65" s="1"/>
      <c r="VLN65" s="1"/>
      <c r="VLO65" s="1"/>
      <c r="VLP65" s="1"/>
      <c r="VLQ65" s="1"/>
      <c r="VLR65" s="1"/>
      <c r="VLS65" s="1"/>
      <c r="VLT65" s="1"/>
      <c r="VLU65" s="1"/>
      <c r="VLV65" s="1"/>
      <c r="VLW65" s="1"/>
      <c r="VLX65" s="1"/>
      <c r="VLY65" s="1"/>
      <c r="VLZ65" s="1"/>
      <c r="VMA65" s="1"/>
      <c r="VMB65" s="1"/>
      <c r="VMC65" s="1"/>
      <c r="VMD65" s="1"/>
      <c r="VME65" s="1"/>
      <c r="VMF65" s="1"/>
      <c r="VMG65" s="1"/>
      <c r="VMH65" s="1"/>
      <c r="VMI65" s="1"/>
      <c r="VMJ65" s="1"/>
      <c r="VMK65" s="1"/>
      <c r="VML65" s="1"/>
      <c r="VMM65" s="1"/>
      <c r="VMN65" s="1"/>
      <c r="VMO65" s="1"/>
      <c r="VMP65" s="1"/>
      <c r="VMQ65" s="1"/>
      <c r="VMR65" s="1"/>
      <c r="VMS65" s="1"/>
      <c r="VMT65" s="1"/>
      <c r="VMU65" s="1"/>
      <c r="VMV65" s="1"/>
      <c r="VMW65" s="1"/>
      <c r="VMX65" s="1"/>
      <c r="VMY65" s="1"/>
      <c r="VMZ65" s="1"/>
      <c r="VNA65" s="1"/>
      <c r="VNB65" s="1"/>
      <c r="VNC65" s="1"/>
      <c r="VND65" s="1"/>
      <c r="VNE65" s="1"/>
      <c r="VNF65" s="1"/>
      <c r="VNG65" s="1"/>
      <c r="VNH65" s="1"/>
      <c r="VNI65" s="1"/>
      <c r="VNJ65" s="1"/>
      <c r="VNK65" s="1"/>
      <c r="VNL65" s="1"/>
      <c r="VNM65" s="1"/>
      <c r="VNN65" s="1"/>
      <c r="VNO65" s="1"/>
      <c r="VNP65" s="1"/>
      <c r="VNQ65" s="1"/>
      <c r="VNR65" s="1"/>
      <c r="VNS65" s="1"/>
      <c r="VNT65" s="1"/>
      <c r="VNU65" s="1"/>
      <c r="VNV65" s="1"/>
      <c r="VNW65" s="1"/>
      <c r="VNX65" s="1"/>
      <c r="VNY65" s="1"/>
      <c r="VNZ65" s="1"/>
      <c r="VOA65" s="1"/>
      <c r="VOB65" s="1"/>
      <c r="VOC65" s="1"/>
      <c r="VOD65" s="1"/>
      <c r="VOE65" s="1"/>
      <c r="VOF65" s="1"/>
      <c r="VOG65" s="1"/>
      <c r="VOH65" s="1"/>
      <c r="VOI65" s="1"/>
      <c r="VOJ65" s="1"/>
      <c r="VOK65" s="1"/>
      <c r="VOL65" s="1"/>
      <c r="VOM65" s="1"/>
      <c r="VON65" s="1"/>
      <c r="VOO65" s="1"/>
      <c r="VOP65" s="1"/>
      <c r="VOQ65" s="1"/>
      <c r="VOR65" s="1"/>
      <c r="VOS65" s="1"/>
      <c r="VOT65" s="1"/>
      <c r="VOU65" s="1"/>
      <c r="VOV65" s="1"/>
      <c r="VOW65" s="1"/>
      <c r="VOX65" s="1"/>
      <c r="VOY65" s="1"/>
      <c r="VOZ65" s="1"/>
      <c r="VPA65" s="1"/>
      <c r="VPB65" s="1"/>
      <c r="VPC65" s="1"/>
      <c r="VPD65" s="1"/>
      <c r="VPE65" s="1"/>
      <c r="VPF65" s="1"/>
      <c r="VPG65" s="1"/>
      <c r="VPH65" s="1"/>
      <c r="VPI65" s="1"/>
      <c r="VPJ65" s="1"/>
      <c r="VPK65" s="1"/>
      <c r="VPL65" s="1"/>
      <c r="VPM65" s="1"/>
      <c r="VPN65" s="1"/>
      <c r="VPO65" s="1"/>
      <c r="VPP65" s="1"/>
      <c r="VPQ65" s="1"/>
      <c r="VPR65" s="1"/>
      <c r="VPS65" s="1"/>
      <c r="VPT65" s="1"/>
      <c r="VPU65" s="1"/>
      <c r="VPV65" s="1"/>
      <c r="VPW65" s="1"/>
      <c r="VPX65" s="1"/>
      <c r="VPY65" s="1"/>
      <c r="VPZ65" s="1"/>
      <c r="VQA65" s="1"/>
      <c r="VQB65" s="1"/>
      <c r="VQC65" s="1"/>
      <c r="VQD65" s="1"/>
      <c r="VQE65" s="1"/>
      <c r="VQF65" s="1"/>
      <c r="VQG65" s="1"/>
      <c r="VQH65" s="1"/>
      <c r="VQI65" s="1"/>
      <c r="VQJ65" s="1"/>
      <c r="VQK65" s="1"/>
      <c r="VQL65" s="1"/>
      <c r="VQM65" s="1"/>
      <c r="VQN65" s="1"/>
      <c r="VQO65" s="1"/>
      <c r="VQP65" s="1"/>
      <c r="VQQ65" s="1"/>
      <c r="VQR65" s="1"/>
      <c r="VQS65" s="1"/>
      <c r="VQT65" s="1"/>
      <c r="VQU65" s="1"/>
      <c r="VQV65" s="1"/>
      <c r="VQW65" s="1"/>
      <c r="VQX65" s="1"/>
      <c r="VQY65" s="1"/>
      <c r="VQZ65" s="1"/>
      <c r="VRA65" s="1"/>
      <c r="VRB65" s="1"/>
      <c r="VRC65" s="1"/>
      <c r="VRD65" s="1"/>
      <c r="VRE65" s="1"/>
      <c r="VRF65" s="1"/>
      <c r="VRG65" s="1"/>
      <c r="VRH65" s="1"/>
      <c r="VRI65" s="1"/>
      <c r="VRJ65" s="1"/>
      <c r="VRK65" s="1"/>
      <c r="VRL65" s="1"/>
      <c r="VRM65" s="1"/>
      <c r="VRN65" s="1"/>
      <c r="VRO65" s="1"/>
      <c r="VRP65" s="1"/>
      <c r="VRQ65" s="1"/>
      <c r="VRR65" s="1"/>
      <c r="VRS65" s="1"/>
      <c r="VRT65" s="1"/>
      <c r="VRU65" s="1"/>
      <c r="VRV65" s="1"/>
      <c r="VRW65" s="1"/>
      <c r="VRX65" s="1"/>
      <c r="VRY65" s="1"/>
      <c r="VRZ65" s="1"/>
      <c r="VSA65" s="1"/>
      <c r="VSB65" s="1"/>
      <c r="VSC65" s="1"/>
      <c r="VSD65" s="1"/>
      <c r="VSE65" s="1"/>
      <c r="VSF65" s="1"/>
      <c r="VSG65" s="1"/>
      <c r="VSH65" s="1"/>
      <c r="VSI65" s="1"/>
      <c r="VSJ65" s="1"/>
      <c r="VSK65" s="1"/>
      <c r="VSL65" s="1"/>
      <c r="VSM65" s="1"/>
      <c r="VSN65" s="1"/>
      <c r="VSO65" s="1"/>
      <c r="VSP65" s="1"/>
      <c r="VSQ65" s="1"/>
      <c r="VSR65" s="1"/>
      <c r="VSS65" s="1"/>
      <c r="VST65" s="1"/>
      <c r="VSU65" s="1"/>
      <c r="VSV65" s="1"/>
      <c r="VSW65" s="1"/>
      <c r="VSX65" s="1"/>
      <c r="VSY65" s="1"/>
      <c r="VSZ65" s="1"/>
      <c r="VTA65" s="1"/>
      <c r="VTB65" s="1"/>
      <c r="VTC65" s="1"/>
      <c r="VTD65" s="1"/>
      <c r="VTE65" s="1"/>
      <c r="VTF65" s="1"/>
      <c r="VTG65" s="1"/>
      <c r="VTH65" s="1"/>
      <c r="VTI65" s="1"/>
      <c r="VTJ65" s="1"/>
      <c r="VTK65" s="1"/>
      <c r="VTL65" s="1"/>
      <c r="VTM65" s="1"/>
      <c r="VTN65" s="1"/>
      <c r="VTO65" s="1"/>
      <c r="VTP65" s="1"/>
      <c r="VTQ65" s="1"/>
      <c r="VTR65" s="1"/>
      <c r="VTS65" s="1"/>
      <c r="VTT65" s="1"/>
      <c r="VTU65" s="1"/>
      <c r="VTV65" s="1"/>
      <c r="VTW65" s="1"/>
      <c r="VTX65" s="1"/>
      <c r="VTY65" s="1"/>
      <c r="VTZ65" s="1"/>
      <c r="VUA65" s="1"/>
      <c r="VUB65" s="1"/>
      <c r="VUC65" s="1"/>
      <c r="VUD65" s="1"/>
      <c r="VUE65" s="1"/>
      <c r="VUF65" s="1"/>
      <c r="VUG65" s="1"/>
      <c r="VUH65" s="1"/>
      <c r="VUI65" s="1"/>
      <c r="VUJ65" s="1"/>
      <c r="VUK65" s="1"/>
      <c r="VUL65" s="1"/>
      <c r="VUM65" s="1"/>
      <c r="VUN65" s="1"/>
      <c r="VUO65" s="1"/>
      <c r="VUP65" s="1"/>
      <c r="VUQ65" s="1"/>
      <c r="VUR65" s="1"/>
      <c r="VUS65" s="1"/>
      <c r="VUT65" s="1"/>
      <c r="VUU65" s="1"/>
      <c r="VUV65" s="1"/>
      <c r="VUW65" s="1"/>
      <c r="VUX65" s="1"/>
      <c r="VUY65" s="1"/>
      <c r="VUZ65" s="1"/>
      <c r="VVA65" s="1"/>
      <c r="VVB65" s="1"/>
      <c r="VVC65" s="1"/>
      <c r="VVD65" s="1"/>
      <c r="VVE65" s="1"/>
      <c r="VVF65" s="1"/>
      <c r="VVG65" s="1"/>
      <c r="VVH65" s="1"/>
      <c r="VVI65" s="1"/>
      <c r="VVJ65" s="1"/>
      <c r="VVK65" s="1"/>
      <c r="VVL65" s="1"/>
      <c r="VVM65" s="1"/>
      <c r="VVN65" s="1"/>
      <c r="VVO65" s="1"/>
      <c r="VVP65" s="1"/>
      <c r="VVQ65" s="1"/>
      <c r="VVR65" s="1"/>
      <c r="VVS65" s="1"/>
      <c r="VVT65" s="1"/>
      <c r="VVU65" s="1"/>
      <c r="VVV65" s="1"/>
      <c r="VVW65" s="1"/>
      <c r="VVX65" s="1"/>
      <c r="VVY65" s="1"/>
      <c r="VVZ65" s="1"/>
      <c r="VWA65" s="1"/>
      <c r="VWB65" s="1"/>
      <c r="VWC65" s="1"/>
      <c r="VWD65" s="1"/>
      <c r="VWE65" s="1"/>
      <c r="VWF65" s="1"/>
      <c r="VWG65" s="1"/>
      <c r="VWH65" s="1"/>
      <c r="VWI65" s="1"/>
      <c r="VWJ65" s="1"/>
      <c r="VWK65" s="1"/>
      <c r="VWL65" s="1"/>
      <c r="VWM65" s="1"/>
      <c r="VWN65" s="1"/>
      <c r="VWO65" s="1"/>
      <c r="VWP65" s="1"/>
      <c r="VWQ65" s="1"/>
      <c r="VWR65" s="1"/>
      <c r="VWS65" s="1"/>
      <c r="VWT65" s="1"/>
      <c r="VWU65" s="1"/>
      <c r="VWV65" s="1"/>
      <c r="VWW65" s="1"/>
      <c r="VWX65" s="1"/>
      <c r="VWY65" s="1"/>
      <c r="VWZ65" s="1"/>
      <c r="VXA65" s="1"/>
      <c r="VXB65" s="1"/>
      <c r="VXC65" s="1"/>
      <c r="VXD65" s="1"/>
      <c r="VXE65" s="1"/>
      <c r="VXF65" s="1"/>
      <c r="VXG65" s="1"/>
      <c r="VXH65" s="1"/>
      <c r="VXI65" s="1"/>
      <c r="VXJ65" s="1"/>
      <c r="VXK65" s="1"/>
      <c r="VXL65" s="1"/>
      <c r="VXM65" s="1"/>
      <c r="VXN65" s="1"/>
      <c r="VXO65" s="1"/>
      <c r="VXP65" s="1"/>
      <c r="VXQ65" s="1"/>
      <c r="VXR65" s="1"/>
      <c r="VXS65" s="1"/>
      <c r="VXT65" s="1"/>
      <c r="VXU65" s="1"/>
      <c r="VXV65" s="1"/>
      <c r="VXW65" s="1"/>
      <c r="VXX65" s="1"/>
      <c r="VXY65" s="1"/>
      <c r="VXZ65" s="1"/>
      <c r="VYA65" s="1"/>
      <c r="VYB65" s="1"/>
      <c r="VYC65" s="1"/>
      <c r="VYD65" s="1"/>
      <c r="VYE65" s="1"/>
      <c r="VYF65" s="1"/>
      <c r="VYG65" s="1"/>
      <c r="VYH65" s="1"/>
      <c r="VYI65" s="1"/>
      <c r="VYJ65" s="1"/>
      <c r="VYK65" s="1"/>
      <c r="VYL65" s="1"/>
      <c r="VYM65" s="1"/>
      <c r="VYN65" s="1"/>
      <c r="VYO65" s="1"/>
      <c r="VYP65" s="1"/>
      <c r="VYQ65" s="1"/>
      <c r="VYR65" s="1"/>
      <c r="VYS65" s="1"/>
      <c r="VYT65" s="1"/>
      <c r="VYU65" s="1"/>
      <c r="VYV65" s="1"/>
      <c r="VYW65" s="1"/>
      <c r="VYX65" s="1"/>
      <c r="VYY65" s="1"/>
      <c r="VYZ65" s="1"/>
      <c r="VZA65" s="1"/>
      <c r="VZB65" s="1"/>
      <c r="VZC65" s="1"/>
      <c r="VZD65" s="1"/>
      <c r="VZE65" s="1"/>
      <c r="VZF65" s="1"/>
      <c r="VZG65" s="1"/>
      <c r="VZH65" s="1"/>
      <c r="VZI65" s="1"/>
      <c r="VZJ65" s="1"/>
      <c r="VZK65" s="1"/>
      <c r="VZL65" s="1"/>
      <c r="VZM65" s="1"/>
      <c r="VZN65" s="1"/>
      <c r="VZO65" s="1"/>
      <c r="VZP65" s="1"/>
      <c r="VZQ65" s="1"/>
      <c r="VZR65" s="1"/>
      <c r="VZS65" s="1"/>
      <c r="VZT65" s="1"/>
      <c r="VZU65" s="1"/>
      <c r="VZV65" s="1"/>
      <c r="VZW65" s="1"/>
      <c r="VZX65" s="1"/>
      <c r="VZY65" s="1"/>
      <c r="VZZ65" s="1"/>
      <c r="WAA65" s="1"/>
      <c r="WAB65" s="1"/>
      <c r="WAC65" s="1"/>
      <c r="WAD65" s="1"/>
      <c r="WAE65" s="1"/>
      <c r="WAF65" s="1"/>
      <c r="WAG65" s="1"/>
      <c r="WAH65" s="1"/>
      <c r="WAI65" s="1"/>
      <c r="WAJ65" s="1"/>
      <c r="WAK65" s="1"/>
      <c r="WAL65" s="1"/>
      <c r="WAM65" s="1"/>
      <c r="WAN65" s="1"/>
      <c r="WAO65" s="1"/>
      <c r="WAP65" s="1"/>
      <c r="WAQ65" s="1"/>
      <c r="WAR65" s="1"/>
      <c r="WAS65" s="1"/>
      <c r="WAT65" s="1"/>
      <c r="WAU65" s="1"/>
      <c r="WAV65" s="1"/>
      <c r="WAW65" s="1"/>
      <c r="WAX65" s="1"/>
      <c r="WAY65" s="1"/>
      <c r="WAZ65" s="1"/>
      <c r="WBA65" s="1"/>
      <c r="WBB65" s="1"/>
      <c r="WBC65" s="1"/>
      <c r="WBD65" s="1"/>
      <c r="WBE65" s="1"/>
      <c r="WBF65" s="1"/>
      <c r="WBG65" s="1"/>
      <c r="WBH65" s="1"/>
      <c r="WBI65" s="1"/>
      <c r="WBJ65" s="1"/>
      <c r="WBK65" s="1"/>
      <c r="WBL65" s="1"/>
      <c r="WBM65" s="1"/>
      <c r="WBN65" s="1"/>
      <c r="WBO65" s="1"/>
      <c r="WBP65" s="1"/>
      <c r="WBQ65" s="1"/>
      <c r="WBR65" s="1"/>
      <c r="WBS65" s="1"/>
      <c r="WBT65" s="1"/>
      <c r="WBU65" s="1"/>
      <c r="WBV65" s="1"/>
      <c r="WBW65" s="1"/>
      <c r="WBX65" s="1"/>
      <c r="WBY65" s="1"/>
      <c r="WBZ65" s="1"/>
      <c r="WCA65" s="1"/>
      <c r="WCB65" s="1"/>
      <c r="WCC65" s="1"/>
      <c r="WCD65" s="1"/>
      <c r="WCE65" s="1"/>
      <c r="WCF65" s="1"/>
      <c r="WCG65" s="1"/>
      <c r="WCH65" s="1"/>
      <c r="WCI65" s="1"/>
      <c r="WCJ65" s="1"/>
      <c r="WCK65" s="1"/>
      <c r="WCL65" s="1"/>
      <c r="WCM65" s="1"/>
      <c r="WCN65" s="1"/>
      <c r="WCO65" s="1"/>
      <c r="WCP65" s="1"/>
      <c r="WCQ65" s="1"/>
      <c r="WCR65" s="1"/>
      <c r="WCS65" s="1"/>
      <c r="WCT65" s="1"/>
      <c r="WCU65" s="1"/>
      <c r="WCV65" s="1"/>
      <c r="WCW65" s="1"/>
      <c r="WCX65" s="1"/>
      <c r="WCY65" s="1"/>
      <c r="WCZ65" s="1"/>
      <c r="WDA65" s="1"/>
      <c r="WDB65" s="1"/>
      <c r="WDC65" s="1"/>
      <c r="WDD65" s="1"/>
      <c r="WDE65" s="1"/>
      <c r="WDF65" s="1"/>
      <c r="WDG65" s="1"/>
      <c r="WDH65" s="1"/>
      <c r="WDI65" s="1"/>
      <c r="WDJ65" s="1"/>
      <c r="WDK65" s="1"/>
      <c r="WDL65" s="1"/>
      <c r="WDM65" s="1"/>
      <c r="WDN65" s="1"/>
      <c r="WDO65" s="1"/>
      <c r="WDP65" s="1"/>
      <c r="WDQ65" s="1"/>
      <c r="WDR65" s="1"/>
      <c r="WDS65" s="1"/>
      <c r="WDT65" s="1"/>
      <c r="WDU65" s="1"/>
      <c r="WDV65" s="1"/>
      <c r="WDW65" s="1"/>
      <c r="WDX65" s="1"/>
      <c r="WDY65" s="1"/>
      <c r="WDZ65" s="1"/>
      <c r="WEA65" s="1"/>
      <c r="WEB65" s="1"/>
      <c r="WEC65" s="1"/>
      <c r="WED65" s="1"/>
      <c r="WEE65" s="1"/>
      <c r="WEF65" s="1"/>
      <c r="WEG65" s="1"/>
      <c r="WEH65" s="1"/>
      <c r="WEI65" s="1"/>
      <c r="WEJ65" s="1"/>
      <c r="WEK65" s="1"/>
      <c r="WEL65" s="1"/>
      <c r="WEM65" s="1"/>
      <c r="WEN65" s="1"/>
      <c r="WEO65" s="1"/>
      <c r="WEP65" s="1"/>
      <c r="WEQ65" s="1"/>
      <c r="WER65" s="1"/>
      <c r="WES65" s="1"/>
      <c r="WET65" s="1"/>
      <c r="WEU65" s="1"/>
      <c r="WEV65" s="1"/>
      <c r="WEW65" s="1"/>
      <c r="WEX65" s="1"/>
      <c r="WEY65" s="1"/>
      <c r="WEZ65" s="1"/>
      <c r="WFA65" s="1"/>
      <c r="WFB65" s="1"/>
      <c r="WFC65" s="1"/>
      <c r="WFD65" s="1"/>
      <c r="WFE65" s="1"/>
      <c r="WFF65" s="1"/>
      <c r="WFG65" s="1"/>
      <c r="WFH65" s="1"/>
      <c r="WFI65" s="1"/>
      <c r="WFJ65" s="1"/>
      <c r="WFK65" s="1"/>
      <c r="WFL65" s="1"/>
      <c r="WFM65" s="1"/>
      <c r="WFN65" s="1"/>
      <c r="WFO65" s="1"/>
      <c r="WFP65" s="1"/>
      <c r="WFQ65" s="1"/>
      <c r="WFR65" s="1"/>
      <c r="WFS65" s="1"/>
      <c r="WFT65" s="1"/>
      <c r="WFU65" s="1"/>
      <c r="WFV65" s="1"/>
      <c r="WFW65" s="1"/>
      <c r="WFX65" s="1"/>
      <c r="WFY65" s="1"/>
      <c r="WFZ65" s="1"/>
      <c r="WGA65" s="1"/>
      <c r="WGB65" s="1"/>
      <c r="WGC65" s="1"/>
      <c r="WGD65" s="1"/>
      <c r="WGE65" s="1"/>
      <c r="WGF65" s="1"/>
      <c r="WGG65" s="1"/>
      <c r="WGH65" s="1"/>
      <c r="WGI65" s="1"/>
      <c r="WGJ65" s="1"/>
      <c r="WGK65" s="1"/>
      <c r="WGL65" s="1"/>
      <c r="WGM65" s="1"/>
      <c r="WGN65" s="1"/>
      <c r="WGO65" s="1"/>
      <c r="WGP65" s="1"/>
      <c r="WGQ65" s="1"/>
      <c r="WGR65" s="1"/>
      <c r="WGS65" s="1"/>
      <c r="WGT65" s="1"/>
      <c r="WGU65" s="1"/>
      <c r="WGV65" s="1"/>
      <c r="WGW65" s="1"/>
      <c r="WGX65" s="1"/>
      <c r="WGY65" s="1"/>
      <c r="WGZ65" s="1"/>
      <c r="WHA65" s="1"/>
      <c r="WHB65" s="1"/>
      <c r="WHC65" s="1"/>
      <c r="WHD65" s="1"/>
      <c r="WHE65" s="1"/>
      <c r="WHF65" s="1"/>
      <c r="WHG65" s="1"/>
      <c r="WHH65" s="1"/>
      <c r="WHI65" s="1"/>
      <c r="WHJ65" s="1"/>
      <c r="WHK65" s="1"/>
      <c r="WHL65" s="1"/>
      <c r="WHM65" s="1"/>
      <c r="WHN65" s="1"/>
      <c r="WHO65" s="1"/>
      <c r="WHP65" s="1"/>
      <c r="WHQ65" s="1"/>
      <c r="WHR65" s="1"/>
      <c r="WHS65" s="1"/>
      <c r="WHT65" s="1"/>
      <c r="WHU65" s="1"/>
      <c r="WHV65" s="1"/>
      <c r="WHW65" s="1"/>
      <c r="WHX65" s="1"/>
      <c r="WHY65" s="1"/>
      <c r="WHZ65" s="1"/>
      <c r="WIA65" s="1"/>
      <c r="WIB65" s="1"/>
      <c r="WIC65" s="1"/>
      <c r="WID65" s="1"/>
      <c r="WIE65" s="1"/>
      <c r="WIF65" s="1"/>
      <c r="WIG65" s="1"/>
      <c r="WIH65" s="1"/>
      <c r="WII65" s="1"/>
      <c r="WIJ65" s="1"/>
      <c r="WIK65" s="1"/>
      <c r="WIL65" s="1"/>
      <c r="WIM65" s="1"/>
      <c r="WIN65" s="1"/>
      <c r="WIO65" s="1"/>
      <c r="WIP65" s="1"/>
      <c r="WIQ65" s="1"/>
      <c r="WIR65" s="1"/>
      <c r="WIS65" s="1"/>
      <c r="WIT65" s="1"/>
      <c r="WIU65" s="1"/>
      <c r="WIV65" s="1"/>
      <c r="WIW65" s="1"/>
      <c r="WIX65" s="1"/>
      <c r="WIY65" s="1"/>
      <c r="WIZ65" s="1"/>
      <c r="WJA65" s="1"/>
      <c r="WJB65" s="1"/>
      <c r="WJC65" s="1"/>
      <c r="WJD65" s="1"/>
      <c r="WJE65" s="1"/>
      <c r="WJF65" s="1"/>
      <c r="WJG65" s="1"/>
      <c r="WJH65" s="1"/>
      <c r="WJI65" s="1"/>
      <c r="WJJ65" s="1"/>
      <c r="WJK65" s="1"/>
      <c r="WJL65" s="1"/>
      <c r="WJM65" s="1"/>
      <c r="WJN65" s="1"/>
      <c r="WJO65" s="1"/>
      <c r="WJP65" s="1"/>
      <c r="WJQ65" s="1"/>
      <c r="WJR65" s="1"/>
      <c r="WJS65" s="1"/>
      <c r="WJT65" s="1"/>
      <c r="WJU65" s="1"/>
      <c r="WJV65" s="1"/>
      <c r="WJW65" s="1"/>
      <c r="WJX65" s="1"/>
      <c r="WJY65" s="1"/>
      <c r="WJZ65" s="1"/>
      <c r="WKA65" s="1"/>
      <c r="WKB65" s="1"/>
      <c r="WKC65" s="1"/>
      <c r="WKD65" s="1"/>
      <c r="WKE65" s="1"/>
      <c r="WKF65" s="1"/>
      <c r="WKG65" s="1"/>
      <c r="WKH65" s="1"/>
      <c r="WKI65" s="1"/>
      <c r="WKJ65" s="1"/>
      <c r="WKK65" s="1"/>
      <c r="WKL65" s="1"/>
      <c r="WKM65" s="1"/>
      <c r="WKN65" s="1"/>
      <c r="WKO65" s="1"/>
      <c r="WKP65" s="1"/>
      <c r="WKQ65" s="1"/>
      <c r="WKR65" s="1"/>
      <c r="WKS65" s="1"/>
      <c r="WKT65" s="1"/>
      <c r="WKU65" s="1"/>
      <c r="WKV65" s="1"/>
      <c r="WKW65" s="1"/>
      <c r="WKX65" s="1"/>
      <c r="WKY65" s="1"/>
      <c r="WKZ65" s="1"/>
      <c r="WLA65" s="1"/>
      <c r="WLB65" s="1"/>
      <c r="WLC65" s="1"/>
      <c r="WLD65" s="1"/>
      <c r="WLE65" s="1"/>
      <c r="WLF65" s="1"/>
      <c r="WLG65" s="1"/>
      <c r="WLH65" s="1"/>
      <c r="WLI65" s="1"/>
      <c r="WLJ65" s="1"/>
      <c r="WLK65" s="1"/>
      <c r="WLL65" s="1"/>
      <c r="WLM65" s="1"/>
      <c r="WLN65" s="1"/>
      <c r="WLO65" s="1"/>
      <c r="WLP65" s="1"/>
      <c r="WLQ65" s="1"/>
      <c r="WLR65" s="1"/>
      <c r="WLS65" s="1"/>
      <c r="WLT65" s="1"/>
      <c r="WLU65" s="1"/>
      <c r="WLV65" s="1"/>
      <c r="WLW65" s="1"/>
      <c r="WLX65" s="1"/>
      <c r="WLY65" s="1"/>
      <c r="WLZ65" s="1"/>
      <c r="WMA65" s="1"/>
      <c r="WMB65" s="1"/>
      <c r="WMC65" s="1"/>
      <c r="WMD65" s="1"/>
      <c r="WME65" s="1"/>
      <c r="WMF65" s="1"/>
      <c r="WMG65" s="1"/>
      <c r="WMH65" s="1"/>
      <c r="WMI65" s="1"/>
      <c r="WMJ65" s="1"/>
      <c r="WMK65" s="1"/>
      <c r="WML65" s="1"/>
      <c r="WMM65" s="1"/>
      <c r="WMN65" s="1"/>
      <c r="WMO65" s="1"/>
      <c r="WMP65" s="1"/>
      <c r="WMQ65" s="1"/>
      <c r="WMR65" s="1"/>
      <c r="WMS65" s="1"/>
      <c r="WMT65" s="1"/>
      <c r="WMU65" s="1"/>
      <c r="WMV65" s="1"/>
      <c r="WMW65" s="1"/>
      <c r="WMX65" s="1"/>
      <c r="WMY65" s="1"/>
      <c r="WMZ65" s="1"/>
      <c r="WNA65" s="1"/>
      <c r="WNB65" s="1"/>
      <c r="WNC65" s="1"/>
      <c r="WND65" s="1"/>
      <c r="WNE65" s="1"/>
      <c r="WNF65" s="1"/>
      <c r="WNG65" s="1"/>
      <c r="WNH65" s="1"/>
      <c r="WNI65" s="1"/>
      <c r="WNJ65" s="1"/>
      <c r="WNK65" s="1"/>
      <c r="WNL65" s="1"/>
      <c r="WNM65" s="1"/>
      <c r="WNN65" s="1"/>
      <c r="WNO65" s="1"/>
      <c r="WNP65" s="1"/>
      <c r="WNQ65" s="1"/>
      <c r="WNR65" s="1"/>
      <c r="WNS65" s="1"/>
      <c r="WNT65" s="1"/>
      <c r="WNU65" s="1"/>
      <c r="WNV65" s="1"/>
      <c r="WNW65" s="1"/>
      <c r="WNX65" s="1"/>
      <c r="WNY65" s="1"/>
      <c r="WNZ65" s="1"/>
      <c r="WOA65" s="1"/>
      <c r="WOB65" s="1"/>
      <c r="WOC65" s="1"/>
      <c r="WOD65" s="1"/>
      <c r="WOE65" s="1"/>
      <c r="WOF65" s="1"/>
      <c r="WOG65" s="1"/>
      <c r="WOH65" s="1"/>
      <c r="WOI65" s="1"/>
      <c r="WOJ65" s="1"/>
      <c r="WOK65" s="1"/>
      <c r="WOL65" s="1"/>
      <c r="WOM65" s="1"/>
      <c r="WON65" s="1"/>
      <c r="WOO65" s="1"/>
      <c r="WOP65" s="1"/>
      <c r="WOQ65" s="1"/>
      <c r="WOR65" s="1"/>
      <c r="WOS65" s="1"/>
      <c r="WOT65" s="1"/>
      <c r="WOU65" s="1"/>
      <c r="WOV65" s="1"/>
      <c r="WOW65" s="1"/>
      <c r="WOX65" s="1"/>
      <c r="WOY65" s="1"/>
      <c r="WOZ65" s="1"/>
      <c r="WPA65" s="1"/>
      <c r="WPB65" s="1"/>
      <c r="WPC65" s="1"/>
      <c r="WPD65" s="1"/>
      <c r="WPE65" s="1"/>
      <c r="WPF65" s="1"/>
      <c r="WPG65" s="1"/>
      <c r="WPH65" s="1"/>
      <c r="WPI65" s="1"/>
      <c r="WPJ65" s="1"/>
      <c r="WPK65" s="1"/>
      <c r="WPL65" s="1"/>
      <c r="WPM65" s="1"/>
      <c r="WPN65" s="1"/>
      <c r="WPO65" s="1"/>
      <c r="WPP65" s="1"/>
      <c r="WPQ65" s="1"/>
      <c r="WPR65" s="1"/>
      <c r="WPS65" s="1"/>
      <c r="WPT65" s="1"/>
      <c r="WPU65" s="1"/>
      <c r="WPV65" s="1"/>
      <c r="WPW65" s="1"/>
      <c r="WPX65" s="1"/>
      <c r="WPY65" s="1"/>
      <c r="WPZ65" s="1"/>
      <c r="WQA65" s="1"/>
      <c r="WQB65" s="1"/>
      <c r="WQC65" s="1"/>
      <c r="WQD65" s="1"/>
      <c r="WQE65" s="1"/>
      <c r="WQF65" s="1"/>
      <c r="WQG65" s="1"/>
      <c r="WQH65" s="1"/>
      <c r="WQI65" s="1"/>
      <c r="WQJ65" s="1"/>
      <c r="WQK65" s="1"/>
      <c r="WQL65" s="1"/>
      <c r="WQM65" s="1"/>
      <c r="WQN65" s="1"/>
      <c r="WQO65" s="1"/>
      <c r="WQP65" s="1"/>
      <c r="WQQ65" s="1"/>
      <c r="WQR65" s="1"/>
      <c r="WQS65" s="1"/>
      <c r="WQT65" s="1"/>
      <c r="WQU65" s="1"/>
      <c r="WQV65" s="1"/>
      <c r="WQW65" s="1"/>
      <c r="WQX65" s="1"/>
      <c r="WQY65" s="1"/>
      <c r="WQZ65" s="1"/>
      <c r="WRA65" s="1"/>
      <c r="WRB65" s="1"/>
      <c r="WRC65" s="1"/>
      <c r="WRD65" s="1"/>
      <c r="WRE65" s="1"/>
      <c r="WRF65" s="1"/>
      <c r="WRG65" s="1"/>
      <c r="WRH65" s="1"/>
      <c r="WRI65" s="1"/>
      <c r="WRJ65" s="1"/>
      <c r="WRK65" s="1"/>
      <c r="WRL65" s="1"/>
      <c r="WRM65" s="1"/>
      <c r="WRN65" s="1"/>
      <c r="WRO65" s="1"/>
      <c r="WRP65" s="1"/>
      <c r="WRQ65" s="1"/>
      <c r="WRR65" s="1"/>
      <c r="WRS65" s="1"/>
      <c r="WRT65" s="1"/>
      <c r="WRU65" s="1"/>
      <c r="WRV65" s="1"/>
      <c r="WRW65" s="1"/>
      <c r="WRX65" s="1"/>
      <c r="WRY65" s="1"/>
      <c r="WRZ65" s="1"/>
      <c r="WSA65" s="1"/>
      <c r="WSB65" s="1"/>
      <c r="WSC65" s="1"/>
      <c r="WSD65" s="1"/>
      <c r="WSE65" s="1"/>
      <c r="WSF65" s="1"/>
      <c r="WSG65" s="1"/>
      <c r="WSH65" s="1"/>
      <c r="WSI65" s="1"/>
      <c r="WSJ65" s="1"/>
      <c r="WSK65" s="1"/>
      <c r="WSL65" s="1"/>
      <c r="WSM65" s="1"/>
      <c r="WSN65" s="1"/>
      <c r="WSO65" s="1"/>
      <c r="WSP65" s="1"/>
      <c r="WSQ65" s="1"/>
      <c r="WSR65" s="1"/>
      <c r="WSS65" s="1"/>
      <c r="WST65" s="1"/>
      <c r="WSU65" s="1"/>
      <c r="WSV65" s="1"/>
      <c r="WSW65" s="1"/>
      <c r="WSX65" s="1"/>
      <c r="WSY65" s="1"/>
      <c r="WSZ65" s="1"/>
      <c r="WTA65" s="1"/>
      <c r="WTB65" s="1"/>
      <c r="WTC65" s="1"/>
      <c r="WTD65" s="1"/>
      <c r="WTE65" s="1"/>
      <c r="WTF65" s="1"/>
      <c r="WTG65" s="1"/>
      <c r="WTH65" s="1"/>
      <c r="WTI65" s="1"/>
      <c r="WTJ65" s="1"/>
      <c r="WTK65" s="1"/>
      <c r="WTL65" s="1"/>
      <c r="WTM65" s="1"/>
      <c r="WTN65" s="1"/>
      <c r="WTO65" s="1"/>
      <c r="WTP65" s="1"/>
      <c r="WTQ65" s="1"/>
      <c r="WTR65" s="1"/>
      <c r="WTS65" s="1"/>
      <c r="WTT65" s="1"/>
      <c r="WTU65" s="1"/>
      <c r="WTV65" s="1"/>
      <c r="WTW65" s="1"/>
      <c r="WTX65" s="1"/>
      <c r="WTY65" s="1"/>
      <c r="WTZ65" s="1"/>
      <c r="WUA65" s="1"/>
      <c r="WUB65" s="1"/>
      <c r="WUC65" s="1"/>
      <c r="WUD65" s="1"/>
      <c r="WUE65" s="1"/>
      <c r="WUF65" s="1"/>
      <c r="WUG65" s="1"/>
      <c r="WUH65" s="1"/>
      <c r="WUI65" s="1"/>
      <c r="WUJ65" s="1"/>
      <c r="WUK65" s="1"/>
      <c r="WUL65" s="1"/>
      <c r="WUM65" s="1"/>
      <c r="WUN65" s="1"/>
      <c r="WUO65" s="1"/>
      <c r="WUP65" s="1"/>
      <c r="WUQ65" s="1"/>
      <c r="WUR65" s="1"/>
      <c r="WUS65" s="1"/>
      <c r="WUT65" s="1"/>
      <c r="WUU65" s="1"/>
      <c r="WUV65" s="1"/>
      <c r="WUW65" s="1"/>
      <c r="WUX65" s="1"/>
      <c r="WUY65" s="1"/>
      <c r="WUZ65" s="1"/>
      <c r="WVA65" s="1"/>
      <c r="WVB65" s="1"/>
      <c r="WVC65" s="1"/>
      <c r="WVD65" s="1"/>
      <c r="WVE65" s="1"/>
      <c r="WVF65" s="1"/>
      <c r="WVG65" s="1"/>
      <c r="WVH65" s="1"/>
      <c r="WVI65" s="1"/>
      <c r="WVJ65" s="1"/>
      <c r="WVK65" s="1"/>
      <c r="WVL65" s="1"/>
      <c r="WVM65" s="1"/>
      <c r="WVN65" s="1"/>
      <c r="WVO65" s="1"/>
      <c r="WVP65" s="1"/>
      <c r="WVQ65" s="1"/>
      <c r="WVR65" s="1"/>
      <c r="WVS65" s="1"/>
      <c r="WVT65" s="1"/>
      <c r="WVU65" s="1"/>
      <c r="WVV65" s="1"/>
      <c r="WVW65" s="1"/>
      <c r="WVX65" s="1"/>
      <c r="WVY65" s="1"/>
      <c r="WVZ65" s="1"/>
      <c r="WWA65" s="1"/>
      <c r="WWB65" s="1"/>
      <c r="WWC65" s="1"/>
      <c r="WWD65" s="1"/>
      <c r="WWE65" s="1"/>
      <c r="WWF65" s="1"/>
      <c r="WWG65" s="1"/>
      <c r="WWH65" s="1"/>
      <c r="WWI65" s="1"/>
      <c r="WWJ65" s="1"/>
      <c r="WWK65" s="1"/>
      <c r="WWL65" s="1"/>
      <c r="WWM65" s="1"/>
      <c r="WWN65" s="1"/>
      <c r="WWO65" s="1"/>
      <c r="WWP65" s="1"/>
      <c r="WWQ65" s="1"/>
      <c r="WWR65" s="1"/>
      <c r="WWS65" s="1"/>
      <c r="WWT65" s="1"/>
      <c r="WWU65" s="1"/>
      <c r="WWV65" s="1"/>
      <c r="WWW65" s="1"/>
      <c r="WWX65" s="1"/>
      <c r="WWY65" s="1"/>
      <c r="WWZ65" s="1"/>
      <c r="WXA65" s="1"/>
      <c r="WXB65" s="1"/>
      <c r="WXC65" s="1"/>
      <c r="WXD65" s="1"/>
      <c r="WXE65" s="1"/>
      <c r="WXF65" s="1"/>
      <c r="WXG65" s="1"/>
      <c r="WXH65" s="1"/>
      <c r="WXI65" s="1"/>
      <c r="WXJ65" s="1"/>
      <c r="WXK65" s="1"/>
      <c r="WXL65" s="1"/>
      <c r="WXM65" s="1"/>
      <c r="WXN65" s="1"/>
      <c r="WXO65" s="1"/>
      <c r="WXP65" s="1"/>
      <c r="WXQ65" s="1"/>
      <c r="WXR65" s="1"/>
      <c r="WXS65" s="1"/>
      <c r="WXT65" s="1"/>
      <c r="WXU65" s="1"/>
      <c r="WXV65" s="1"/>
      <c r="WXW65" s="1"/>
      <c r="WXX65" s="1"/>
      <c r="WXY65" s="1"/>
      <c r="WXZ65" s="1"/>
      <c r="WYA65" s="1"/>
      <c r="WYB65" s="1"/>
      <c r="WYC65" s="1"/>
      <c r="WYD65" s="1"/>
      <c r="WYE65" s="1"/>
      <c r="WYF65" s="1"/>
      <c r="WYG65" s="1"/>
      <c r="WYH65" s="1"/>
      <c r="WYI65" s="1"/>
      <c r="WYJ65" s="1"/>
      <c r="WYK65" s="1"/>
      <c r="WYL65" s="1"/>
      <c r="WYM65" s="1"/>
      <c r="WYN65" s="1"/>
      <c r="WYO65" s="1"/>
      <c r="WYP65" s="1"/>
      <c r="WYQ65" s="1"/>
      <c r="WYR65" s="1"/>
      <c r="WYS65" s="1"/>
      <c r="WYT65" s="1"/>
      <c r="WYU65" s="1"/>
      <c r="WYV65" s="1"/>
      <c r="WYW65" s="1"/>
      <c r="WYX65" s="1"/>
      <c r="WYY65" s="1"/>
      <c r="WYZ65" s="1"/>
      <c r="WZA65" s="1"/>
      <c r="WZB65" s="1"/>
      <c r="WZC65" s="1"/>
      <c r="WZD65" s="1"/>
      <c r="WZE65" s="1"/>
      <c r="WZF65" s="1"/>
      <c r="WZG65" s="1"/>
      <c r="WZH65" s="1"/>
      <c r="WZI65" s="1"/>
      <c r="WZJ65" s="1"/>
      <c r="WZK65" s="1"/>
      <c r="WZL65" s="1"/>
      <c r="WZM65" s="1"/>
      <c r="WZN65" s="1"/>
      <c r="WZO65" s="1"/>
      <c r="WZP65" s="1"/>
      <c r="WZQ65" s="1"/>
      <c r="WZR65" s="1"/>
      <c r="WZS65" s="1"/>
      <c r="WZT65" s="1"/>
      <c r="WZU65" s="1"/>
      <c r="WZV65" s="1"/>
      <c r="WZW65" s="1"/>
      <c r="WZX65" s="1"/>
      <c r="WZY65" s="1"/>
      <c r="WZZ65" s="1"/>
      <c r="XAA65" s="1"/>
      <c r="XAB65" s="1"/>
      <c r="XAC65" s="1"/>
      <c r="XAD65" s="1"/>
      <c r="XAE65" s="1"/>
      <c r="XAF65" s="1"/>
      <c r="XAG65" s="1"/>
      <c r="XAH65" s="1"/>
      <c r="XAI65" s="1"/>
      <c r="XAJ65" s="1"/>
      <c r="XAK65" s="1"/>
      <c r="XAL65" s="1"/>
      <c r="XAM65" s="1"/>
      <c r="XAN65" s="1"/>
      <c r="XAO65" s="1"/>
      <c r="XAP65" s="1"/>
      <c r="XAQ65" s="1"/>
      <c r="XAR65" s="1"/>
      <c r="XAS65" s="1"/>
      <c r="XAT65" s="1"/>
      <c r="XAU65" s="1"/>
      <c r="XAV65" s="1"/>
      <c r="XAW65" s="1"/>
      <c r="XAX65" s="1"/>
      <c r="XAY65" s="1"/>
      <c r="XAZ65" s="1"/>
      <c r="XBA65" s="1"/>
      <c r="XBB65" s="1"/>
      <c r="XBC65" s="1"/>
      <c r="XBD65" s="1"/>
      <c r="XBE65" s="1"/>
      <c r="XBF65" s="1"/>
      <c r="XBG65" s="1"/>
      <c r="XBH65" s="1"/>
      <c r="XBI65" s="1"/>
      <c r="XBJ65" s="1"/>
      <c r="XBK65" s="1"/>
      <c r="XBL65" s="1"/>
      <c r="XBM65" s="1"/>
      <c r="XBN65" s="1"/>
      <c r="XBO65" s="1"/>
      <c r="XBP65" s="1"/>
      <c r="XBQ65" s="1"/>
      <c r="XBR65" s="1"/>
      <c r="XBS65" s="1"/>
      <c r="XBT65" s="1"/>
      <c r="XBU65" s="1"/>
      <c r="XBV65" s="1"/>
      <c r="XBW65" s="1"/>
      <c r="XBX65" s="1"/>
      <c r="XBY65" s="1"/>
      <c r="XBZ65" s="1"/>
      <c r="XCA65" s="1"/>
    </row>
    <row r="66" s="1" customFormat="1" spans="1:16384">
      <c r="A66" s="1" t="s">
        <v>90</v>
      </c>
      <c r="B66" s="1">
        <v>11253699</v>
      </c>
      <c r="C66" s="1">
        <v>16.819</v>
      </c>
      <c r="D66" s="1">
        <v>15.883</v>
      </c>
      <c r="E66" s="1">
        <v>16.287</v>
      </c>
      <c r="F66" s="1">
        <v>22.73</v>
      </c>
      <c r="G66" s="1">
        <v>17.88</v>
      </c>
      <c r="H66" s="1">
        <v>17.91</v>
      </c>
      <c r="I66" s="1">
        <v>237.777</v>
      </c>
      <c r="J66" s="1">
        <v>14.365</v>
      </c>
      <c r="K66" s="1">
        <v>17.192</v>
      </c>
      <c r="L66" s="1">
        <v>15.671</v>
      </c>
      <c r="M66" s="1">
        <v>15.1405</v>
      </c>
      <c r="N66" s="1">
        <v>189.118</v>
      </c>
      <c r="O66" s="1">
        <v>9.495</v>
      </c>
      <c r="P66" s="1">
        <v>71.488</v>
      </c>
      <c r="Q66" s="1">
        <v>9.068</v>
      </c>
      <c r="R66" s="1">
        <v>65.104</v>
      </c>
      <c r="S66" s="1">
        <v>5.8865</v>
      </c>
      <c r="T66" s="1">
        <v>27.104</v>
      </c>
      <c r="U66" s="1">
        <v>7.716</v>
      </c>
      <c r="V66" s="1">
        <v>51.4</v>
      </c>
      <c r="W66" s="1">
        <v>4.817</v>
      </c>
      <c r="X66" s="1">
        <v>19.068</v>
      </c>
      <c r="Y66" s="1">
        <v>1.6</v>
      </c>
      <c r="XCB66" s="2"/>
      <c r="XCC66" s="2"/>
      <c r="XCD66" s="2"/>
      <c r="XCE66" s="2"/>
      <c r="XCF66" s="2"/>
      <c r="XCG66" s="2"/>
      <c r="XCH66" s="2"/>
      <c r="XCI66" s="2"/>
      <c r="XCJ66" s="2"/>
      <c r="XCK66" s="2"/>
      <c r="XCL66" s="2"/>
      <c r="XCM66" s="2"/>
      <c r="XCN66" s="2"/>
      <c r="XCO66" s="2"/>
      <c r="XCP66" s="2"/>
      <c r="XCQ66" s="2"/>
      <c r="XCR66" s="2"/>
      <c r="XCS66" s="2"/>
      <c r="XCT66" s="2"/>
      <c r="XCU66" s="2"/>
      <c r="XCV66" s="2"/>
      <c r="XCW66" s="2"/>
      <c r="XCX66" s="2"/>
      <c r="XCY66" s="2"/>
      <c r="XCZ66" s="2"/>
      <c r="XDA66" s="2"/>
      <c r="XDB66" s="2"/>
      <c r="XDC66" s="2"/>
      <c r="XDD66" s="2"/>
      <c r="XDE66" s="2"/>
      <c r="XDF66" s="2"/>
      <c r="XDG66" s="2"/>
      <c r="XDH66" s="2"/>
      <c r="XDI66" s="2"/>
      <c r="XDJ66" s="2"/>
      <c r="XDK66" s="2"/>
      <c r="XDL66" s="2"/>
      <c r="XDM66" s="2"/>
      <c r="XDN66" s="2"/>
      <c r="XDO66" s="2"/>
      <c r="XDP66" s="2"/>
      <c r="XDQ66" s="2"/>
      <c r="XDR66" s="2"/>
      <c r="XDS66" s="2"/>
      <c r="XDT66" s="2"/>
      <c r="XDU66" s="2"/>
      <c r="XDV66" s="2"/>
      <c r="XDW66" s="2"/>
      <c r="XDX66" s="2"/>
      <c r="XDY66" s="2"/>
      <c r="XDZ66" s="2"/>
      <c r="XEA66" s="2"/>
      <c r="XEB66" s="2"/>
      <c r="XEC66" s="2"/>
      <c r="XED66" s="2"/>
      <c r="XEE66" s="2"/>
      <c r="XEF66" s="2"/>
      <c r="XEG66" s="2"/>
      <c r="XEH66" s="2"/>
      <c r="XEI66" s="2"/>
      <c r="XEJ66" s="2"/>
      <c r="XEK66" s="2"/>
      <c r="XEL66" s="2"/>
      <c r="XEM66" s="2"/>
      <c r="XEN66" s="2"/>
      <c r="XEO66" s="2"/>
      <c r="XEP66" s="2"/>
      <c r="XEQ66" s="2"/>
      <c r="XER66" s="2"/>
      <c r="XES66" s="2"/>
      <c r="XET66" s="2"/>
      <c r="XEU66" s="2"/>
      <c r="XEV66" s="2"/>
      <c r="XEW66" s="2"/>
      <c r="XEX66" s="2"/>
      <c r="XEY66" s="2"/>
      <c r="XEZ66" s="2"/>
      <c r="XFA66" s="2"/>
      <c r="XFB66" s="2"/>
      <c r="XFC66" s="2"/>
      <c r="XFD66" s="2"/>
    </row>
    <row r="67" s="1" customFormat="1" spans="1:16384">
      <c r="A67" s="1" t="s">
        <v>91</v>
      </c>
      <c r="B67" s="1">
        <v>11223178</v>
      </c>
      <c r="C67" s="1">
        <v>17.453</v>
      </c>
      <c r="D67" s="1">
        <v>19.693</v>
      </c>
      <c r="E67" s="1">
        <v>18.7</v>
      </c>
      <c r="F67" s="1">
        <v>25.41</v>
      </c>
      <c r="G67" s="1">
        <v>20.14</v>
      </c>
      <c r="H67" s="1">
        <v>19.67</v>
      </c>
      <c r="I67" s="1">
        <v>304.327</v>
      </c>
      <c r="J67" s="1">
        <v>14.089</v>
      </c>
      <c r="K67" s="1">
        <v>19.73</v>
      </c>
      <c r="L67" s="1">
        <v>17.295</v>
      </c>
      <c r="M67" s="1">
        <v>16.265</v>
      </c>
      <c r="N67" s="1">
        <v>209.566</v>
      </c>
      <c r="O67" s="1">
        <v>10.0205</v>
      </c>
      <c r="P67" s="1">
        <v>81.855</v>
      </c>
      <c r="Q67" s="1">
        <v>11.9345</v>
      </c>
      <c r="R67" s="1">
        <v>116.862</v>
      </c>
      <c r="S67" s="1">
        <v>9.0365</v>
      </c>
      <c r="T67" s="1">
        <v>68.502</v>
      </c>
      <c r="U67" s="1">
        <v>7.3605</v>
      </c>
      <c r="V67" s="1">
        <v>47.515</v>
      </c>
      <c r="W67" s="1">
        <v>8.657</v>
      </c>
      <c r="X67" s="1">
        <v>60.691</v>
      </c>
      <c r="Y67" s="1">
        <v>1.8</v>
      </c>
      <c r="XCB67" s="2"/>
      <c r="XCC67" s="2"/>
      <c r="XCD67" s="2"/>
      <c r="XCE67" s="2"/>
      <c r="XCF67" s="2"/>
      <c r="XCG67" s="2"/>
      <c r="XCH67" s="2"/>
      <c r="XCI67" s="2"/>
      <c r="XCJ67" s="2"/>
      <c r="XCK67" s="2"/>
      <c r="XCL67" s="2"/>
      <c r="XCM67" s="2"/>
      <c r="XCN67" s="2"/>
      <c r="XCO67" s="2"/>
      <c r="XCP67" s="2"/>
      <c r="XCQ67" s="2"/>
      <c r="XCR67" s="2"/>
      <c r="XCS67" s="2"/>
      <c r="XCT67" s="2"/>
      <c r="XCU67" s="2"/>
      <c r="XCV67" s="2"/>
      <c r="XCW67" s="2"/>
      <c r="XCX67" s="2"/>
      <c r="XCY67" s="2"/>
      <c r="XCZ67" s="2"/>
      <c r="XDA67" s="2"/>
      <c r="XDB67" s="2"/>
      <c r="XDC67" s="2"/>
      <c r="XDD67" s="2"/>
      <c r="XDE67" s="2"/>
      <c r="XDF67" s="2"/>
      <c r="XDG67" s="2"/>
      <c r="XDH67" s="2"/>
      <c r="XDI67" s="2"/>
      <c r="XDJ67" s="2"/>
      <c r="XDK67" s="2"/>
      <c r="XDL67" s="2"/>
      <c r="XDM67" s="2"/>
      <c r="XDN67" s="2"/>
      <c r="XDO67" s="2"/>
      <c r="XDP67" s="2"/>
      <c r="XDQ67" s="2"/>
      <c r="XDR67" s="2"/>
      <c r="XDS67" s="2"/>
      <c r="XDT67" s="2"/>
      <c r="XDU67" s="2"/>
      <c r="XDV67" s="2"/>
      <c r="XDW67" s="2"/>
      <c r="XDX67" s="2"/>
      <c r="XDY67" s="2"/>
      <c r="XDZ67" s="2"/>
      <c r="XEA67" s="2"/>
      <c r="XEB67" s="2"/>
      <c r="XEC67" s="2"/>
      <c r="XED67" s="2"/>
      <c r="XEE67" s="2"/>
      <c r="XEF67" s="2"/>
      <c r="XEG67" s="2"/>
      <c r="XEH67" s="2"/>
      <c r="XEI67" s="2"/>
      <c r="XEJ67" s="2"/>
      <c r="XEK67" s="2"/>
      <c r="XEL67" s="2"/>
      <c r="XEM67" s="2"/>
      <c r="XEN67" s="2"/>
      <c r="XEO67" s="2"/>
      <c r="XEP67" s="2"/>
      <c r="XEQ67" s="2"/>
      <c r="XER67" s="2"/>
      <c r="XES67" s="2"/>
      <c r="XET67" s="2"/>
      <c r="XEU67" s="2"/>
      <c r="XEV67" s="2"/>
      <c r="XEW67" s="2"/>
      <c r="XEX67" s="2"/>
      <c r="XEY67" s="2"/>
      <c r="XEZ67" s="2"/>
      <c r="XFA67" s="2"/>
      <c r="XFB67" s="2"/>
      <c r="XFC67" s="2"/>
      <c r="XFD67" s="2"/>
    </row>
    <row r="68" s="1" customFormat="1" spans="1:16384">
      <c r="A68" s="1" t="s">
        <v>92</v>
      </c>
      <c r="B68" s="1">
        <v>11251470</v>
      </c>
      <c r="C68" s="1">
        <v>15.25</v>
      </c>
      <c r="D68" s="1">
        <v>15.23</v>
      </c>
      <c r="E68" s="1">
        <v>14.587</v>
      </c>
      <c r="F68" s="1">
        <v>16.81</v>
      </c>
      <c r="G68" s="1">
        <v>17.82</v>
      </c>
      <c r="H68" s="1">
        <v>15.34</v>
      </c>
      <c r="I68" s="1">
        <v>189.032</v>
      </c>
      <c r="J68" s="1">
        <v>14.176</v>
      </c>
      <c r="K68" s="1">
        <v>15.506</v>
      </c>
      <c r="L68" s="1">
        <v>13.568</v>
      </c>
      <c r="M68" s="1">
        <v>12.507</v>
      </c>
      <c r="N68" s="1">
        <v>124.574</v>
      </c>
      <c r="O68" s="1">
        <v>9.543</v>
      </c>
      <c r="P68" s="1">
        <v>70.078</v>
      </c>
      <c r="Q68" s="1">
        <v>7.0925</v>
      </c>
      <c r="R68" s="1">
        <v>37.579</v>
      </c>
      <c r="S68" s="1">
        <v>6.377</v>
      </c>
      <c r="T68" s="1">
        <v>33.097</v>
      </c>
      <c r="U68" s="1">
        <v>7.9305</v>
      </c>
      <c r="V68" s="1">
        <v>48.513</v>
      </c>
      <c r="W68" s="1">
        <v>8.3925</v>
      </c>
      <c r="X68" s="1">
        <v>53.224</v>
      </c>
      <c r="Y68" s="1">
        <v>2</v>
      </c>
      <c r="XCB68" s="2"/>
      <c r="XCC68" s="2"/>
      <c r="XCD68" s="2"/>
      <c r="XCE68" s="2"/>
      <c r="XCF68" s="2"/>
      <c r="XCG68" s="2"/>
      <c r="XCH68" s="2"/>
      <c r="XCI68" s="2"/>
      <c r="XCJ68" s="2"/>
      <c r="XCK68" s="2"/>
      <c r="XCL68" s="2"/>
      <c r="XCM68" s="2"/>
      <c r="XCN68" s="2"/>
      <c r="XCO68" s="2"/>
      <c r="XCP68" s="2"/>
      <c r="XCQ68" s="2"/>
      <c r="XCR68" s="2"/>
      <c r="XCS68" s="2"/>
      <c r="XCT68" s="2"/>
      <c r="XCU68" s="2"/>
      <c r="XCV68" s="2"/>
      <c r="XCW68" s="2"/>
      <c r="XCX68" s="2"/>
      <c r="XCY68" s="2"/>
      <c r="XCZ68" s="2"/>
      <c r="XDA68" s="2"/>
      <c r="XDB68" s="2"/>
      <c r="XDC68" s="2"/>
      <c r="XDD68" s="2"/>
      <c r="XDE68" s="2"/>
      <c r="XDF68" s="2"/>
      <c r="XDG68" s="2"/>
      <c r="XDH68" s="2"/>
      <c r="XDI68" s="2"/>
      <c r="XDJ68" s="2"/>
      <c r="XDK68" s="2"/>
      <c r="XDL68" s="2"/>
      <c r="XDM68" s="2"/>
      <c r="XDN68" s="2"/>
      <c r="XDO68" s="2"/>
      <c r="XDP68" s="2"/>
      <c r="XDQ68" s="2"/>
      <c r="XDR68" s="2"/>
      <c r="XDS68" s="2"/>
      <c r="XDT68" s="2"/>
      <c r="XDU68" s="2"/>
      <c r="XDV68" s="2"/>
      <c r="XDW68" s="2"/>
      <c r="XDX68" s="2"/>
      <c r="XDY68" s="2"/>
      <c r="XDZ68" s="2"/>
      <c r="XEA68" s="2"/>
      <c r="XEB68" s="2"/>
      <c r="XEC68" s="2"/>
      <c r="XED68" s="2"/>
      <c r="XEE68" s="2"/>
      <c r="XEF68" s="2"/>
      <c r="XEG68" s="2"/>
      <c r="XEH68" s="2"/>
      <c r="XEI68" s="2"/>
      <c r="XEJ68" s="2"/>
      <c r="XEK68" s="2"/>
      <c r="XEL68" s="2"/>
      <c r="XEM68" s="2"/>
      <c r="XEN68" s="2"/>
      <c r="XEO68" s="2"/>
      <c r="XEP68" s="2"/>
      <c r="XEQ68" s="2"/>
      <c r="XER68" s="2"/>
      <c r="XES68" s="2"/>
      <c r="XET68" s="2"/>
      <c r="XEU68" s="2"/>
      <c r="XEV68" s="2"/>
      <c r="XEW68" s="2"/>
      <c r="XEX68" s="2"/>
      <c r="XEY68" s="2"/>
      <c r="XEZ68" s="2"/>
      <c r="XFA68" s="2"/>
      <c r="XFB68" s="2"/>
      <c r="XFC68" s="2"/>
      <c r="XFD68" s="2"/>
    </row>
    <row r="69" s="1" customFormat="1" spans="1:16384">
      <c r="A69" s="1" t="s">
        <v>93</v>
      </c>
      <c r="B69" s="1">
        <v>11466990</v>
      </c>
      <c r="C69" s="1">
        <v>14.951</v>
      </c>
      <c r="D69" s="1">
        <v>15.084</v>
      </c>
      <c r="E69" s="1">
        <v>16.627</v>
      </c>
      <c r="F69" s="1">
        <v>14.65</v>
      </c>
      <c r="G69" s="1">
        <v>17.39</v>
      </c>
      <c r="H69" s="1">
        <v>22.67</v>
      </c>
      <c r="I69" s="1">
        <v>217.856</v>
      </c>
      <c r="J69" s="1">
        <v>16.914</v>
      </c>
      <c r="K69" s="1">
        <v>11.988</v>
      </c>
      <c r="L69" s="1">
        <v>12.375</v>
      </c>
      <c r="M69" s="1">
        <v>14.1285</v>
      </c>
      <c r="N69" s="1">
        <v>164.09</v>
      </c>
      <c r="O69" s="1">
        <v>8.3095</v>
      </c>
      <c r="P69" s="1">
        <v>56.7</v>
      </c>
      <c r="Q69" s="1">
        <v>6.3725</v>
      </c>
      <c r="R69" s="1">
        <v>31.417</v>
      </c>
      <c r="S69" s="1">
        <v>7.2535</v>
      </c>
      <c r="T69" s="1">
        <v>43.085</v>
      </c>
      <c r="U69" s="1">
        <v>6.456</v>
      </c>
      <c r="V69" s="1">
        <v>35.165</v>
      </c>
      <c r="W69" s="1">
        <v>7.4885</v>
      </c>
      <c r="X69" s="1">
        <v>44.807</v>
      </c>
      <c r="Y69" s="1">
        <v>1.7</v>
      </c>
      <c r="XCB69" s="2"/>
      <c r="XCC69" s="2"/>
      <c r="XCD69" s="2"/>
      <c r="XCE69" s="2"/>
      <c r="XCF69" s="2"/>
      <c r="XCG69" s="2"/>
      <c r="XCH69" s="2"/>
      <c r="XCI69" s="2"/>
      <c r="XCJ69" s="2"/>
      <c r="XCK69" s="2"/>
      <c r="XCL69" s="2"/>
      <c r="XCM69" s="2"/>
      <c r="XCN69" s="2"/>
      <c r="XCO69" s="2"/>
      <c r="XCP69" s="2"/>
      <c r="XCQ69" s="2"/>
      <c r="XCR69" s="2"/>
      <c r="XCS69" s="2"/>
      <c r="XCT69" s="2"/>
      <c r="XCU69" s="2"/>
      <c r="XCV69" s="2"/>
      <c r="XCW69" s="2"/>
      <c r="XCX69" s="2"/>
      <c r="XCY69" s="2"/>
      <c r="XCZ69" s="2"/>
      <c r="XDA69" s="2"/>
      <c r="XDB69" s="2"/>
      <c r="XDC69" s="2"/>
      <c r="XDD69" s="2"/>
      <c r="XDE69" s="2"/>
      <c r="XDF69" s="2"/>
      <c r="XDG69" s="2"/>
      <c r="XDH69" s="2"/>
      <c r="XDI69" s="2"/>
      <c r="XDJ69" s="2"/>
      <c r="XDK69" s="2"/>
      <c r="XDL69" s="2"/>
      <c r="XDM69" s="2"/>
      <c r="XDN69" s="2"/>
      <c r="XDO69" s="2"/>
      <c r="XDP69" s="2"/>
      <c r="XDQ69" s="2"/>
      <c r="XDR69" s="2"/>
      <c r="XDS69" s="2"/>
      <c r="XDT69" s="2"/>
      <c r="XDU69" s="2"/>
      <c r="XDV69" s="2"/>
      <c r="XDW69" s="2"/>
      <c r="XDX69" s="2"/>
      <c r="XDY69" s="2"/>
      <c r="XDZ69" s="2"/>
      <c r="XEA69" s="2"/>
      <c r="XEB69" s="2"/>
      <c r="XEC69" s="2"/>
      <c r="XED69" s="2"/>
      <c r="XEE69" s="2"/>
      <c r="XEF69" s="2"/>
      <c r="XEG69" s="2"/>
      <c r="XEH69" s="2"/>
      <c r="XEI69" s="2"/>
      <c r="XEJ69" s="2"/>
      <c r="XEK69" s="2"/>
      <c r="XEL69" s="2"/>
      <c r="XEM69" s="2"/>
      <c r="XEN69" s="2"/>
      <c r="XEO69" s="2"/>
      <c r="XEP69" s="2"/>
      <c r="XEQ69" s="2"/>
      <c r="XER69" s="2"/>
      <c r="XES69" s="2"/>
      <c r="XET69" s="2"/>
      <c r="XEU69" s="2"/>
      <c r="XEV69" s="2"/>
      <c r="XEW69" s="2"/>
      <c r="XEX69" s="2"/>
      <c r="XEY69" s="2"/>
      <c r="XEZ69" s="2"/>
      <c r="XFA69" s="2"/>
      <c r="XFB69" s="2"/>
      <c r="XFC69" s="2"/>
      <c r="XFD69" s="2"/>
    </row>
    <row r="70" s="1" customFormat="1" spans="1:16384">
      <c r="A70" s="1" t="s">
        <v>94</v>
      </c>
      <c r="B70" s="1">
        <v>10667994</v>
      </c>
      <c r="C70" s="1">
        <v>16.371</v>
      </c>
      <c r="D70" s="1">
        <v>18.652</v>
      </c>
      <c r="E70" s="1">
        <v>17.211</v>
      </c>
      <c r="F70" s="1">
        <v>18.31</v>
      </c>
      <c r="G70" s="1">
        <v>24.52</v>
      </c>
      <c r="H70" s="1">
        <v>20.69</v>
      </c>
      <c r="I70" s="1">
        <v>272.839</v>
      </c>
      <c r="J70" s="1">
        <v>13.657</v>
      </c>
      <c r="K70" s="1">
        <v>17.352</v>
      </c>
      <c r="L70" s="1">
        <v>14.229</v>
      </c>
      <c r="M70" s="1">
        <v>14.7345</v>
      </c>
      <c r="N70" s="1">
        <v>166.28</v>
      </c>
      <c r="O70" s="1">
        <v>10.4655</v>
      </c>
      <c r="P70" s="1">
        <v>87.742</v>
      </c>
      <c r="Q70" s="1">
        <v>8.162</v>
      </c>
      <c r="R70" s="1">
        <v>56.341</v>
      </c>
      <c r="S70" s="1">
        <v>6.225</v>
      </c>
      <c r="T70" s="1">
        <v>32.989</v>
      </c>
      <c r="U70" s="1">
        <v>9.858</v>
      </c>
      <c r="V70" s="1">
        <v>82.589</v>
      </c>
      <c r="W70" s="1">
        <v>7.192</v>
      </c>
      <c r="X70" s="1">
        <v>49.955</v>
      </c>
      <c r="Y70" s="1">
        <v>2</v>
      </c>
      <c r="XCB70" s="2"/>
      <c r="XCC70" s="2"/>
      <c r="XCD70" s="2"/>
      <c r="XCE70" s="2"/>
      <c r="XCF70" s="2"/>
      <c r="XCG70" s="2"/>
      <c r="XCH70" s="2"/>
      <c r="XCI70" s="2"/>
      <c r="XCJ70" s="2"/>
      <c r="XCK70" s="2"/>
      <c r="XCL70" s="2"/>
      <c r="XCM70" s="2"/>
      <c r="XCN70" s="2"/>
      <c r="XCO70" s="2"/>
      <c r="XCP70" s="2"/>
      <c r="XCQ70" s="2"/>
      <c r="XCR70" s="2"/>
      <c r="XCS70" s="2"/>
      <c r="XCT70" s="2"/>
      <c r="XCU70" s="2"/>
      <c r="XCV70" s="2"/>
      <c r="XCW70" s="2"/>
      <c r="XCX70" s="2"/>
      <c r="XCY70" s="2"/>
      <c r="XCZ70" s="2"/>
      <c r="XDA70" s="2"/>
      <c r="XDB70" s="2"/>
      <c r="XDC70" s="2"/>
      <c r="XDD70" s="2"/>
      <c r="XDE70" s="2"/>
      <c r="XDF70" s="2"/>
      <c r="XDG70" s="2"/>
      <c r="XDH70" s="2"/>
      <c r="XDI70" s="2"/>
      <c r="XDJ70" s="2"/>
      <c r="XDK70" s="2"/>
      <c r="XDL70" s="2"/>
      <c r="XDM70" s="2"/>
      <c r="XDN70" s="2"/>
      <c r="XDO70" s="2"/>
      <c r="XDP70" s="2"/>
      <c r="XDQ70" s="2"/>
      <c r="XDR70" s="2"/>
      <c r="XDS70" s="2"/>
      <c r="XDT70" s="2"/>
      <c r="XDU70" s="2"/>
      <c r="XDV70" s="2"/>
      <c r="XDW70" s="2"/>
      <c r="XDX70" s="2"/>
      <c r="XDY70" s="2"/>
      <c r="XDZ70" s="2"/>
      <c r="XEA70" s="2"/>
      <c r="XEB70" s="2"/>
      <c r="XEC70" s="2"/>
      <c r="XED70" s="2"/>
      <c r="XEE70" s="2"/>
      <c r="XEF70" s="2"/>
      <c r="XEG70" s="2"/>
      <c r="XEH70" s="2"/>
      <c r="XEI70" s="2"/>
      <c r="XEJ70" s="2"/>
      <c r="XEK70" s="2"/>
      <c r="XEL70" s="2"/>
      <c r="XEM70" s="2"/>
      <c r="XEN70" s="2"/>
      <c r="XEO70" s="2"/>
      <c r="XEP70" s="2"/>
      <c r="XEQ70" s="2"/>
      <c r="XER70" s="2"/>
      <c r="XES70" s="2"/>
      <c r="XET70" s="2"/>
      <c r="XEU70" s="2"/>
      <c r="XEV70" s="2"/>
      <c r="XEW70" s="2"/>
      <c r="XEX70" s="2"/>
      <c r="XEY70" s="2"/>
      <c r="XEZ70" s="2"/>
      <c r="XFA70" s="2"/>
      <c r="XFB70" s="2"/>
      <c r="XFC70" s="2"/>
      <c r="XFD70" s="2"/>
    </row>
    <row r="71" s="1" customFormat="1" spans="1:16384">
      <c r="A71" s="1" t="s">
        <v>95</v>
      </c>
      <c r="B71" s="1">
        <v>11324239</v>
      </c>
      <c r="C71" s="1">
        <v>16.174</v>
      </c>
      <c r="D71" s="1">
        <v>16.086</v>
      </c>
      <c r="E71" s="1">
        <v>15.809</v>
      </c>
      <c r="F71" s="1">
        <v>23.53</v>
      </c>
      <c r="G71" s="1">
        <v>18.02</v>
      </c>
      <c r="H71" s="1">
        <v>15.94</v>
      </c>
      <c r="I71" s="1">
        <v>218.964</v>
      </c>
      <c r="J71" s="1">
        <v>14.686</v>
      </c>
      <c r="K71" s="1">
        <v>17.215</v>
      </c>
      <c r="L71" s="1">
        <v>14.403</v>
      </c>
      <c r="M71" s="1">
        <v>14.2685</v>
      </c>
      <c r="N71" s="1">
        <v>152.824</v>
      </c>
      <c r="O71" s="1">
        <v>10.0445</v>
      </c>
      <c r="P71" s="1">
        <v>80.488</v>
      </c>
      <c r="Q71" s="1">
        <v>7.645</v>
      </c>
      <c r="R71" s="1">
        <v>55.603</v>
      </c>
      <c r="S71" s="1">
        <v>5.5335</v>
      </c>
      <c r="T71" s="1">
        <v>27.21</v>
      </c>
      <c r="U71" s="1">
        <v>5.798</v>
      </c>
      <c r="V71" s="1">
        <v>29.555</v>
      </c>
      <c r="W71" s="1">
        <v>5.075</v>
      </c>
      <c r="X71" s="1">
        <v>22.124</v>
      </c>
      <c r="Y71" s="1">
        <v>1.4</v>
      </c>
      <c r="XCB71" s="2"/>
      <c r="XCC71" s="2"/>
      <c r="XCD71" s="2"/>
      <c r="XCE71" s="2"/>
      <c r="XCF71" s="2"/>
      <c r="XCG71" s="2"/>
      <c r="XCH71" s="2"/>
      <c r="XCI71" s="2"/>
      <c r="XCJ71" s="2"/>
      <c r="XCK71" s="2"/>
      <c r="XCL71" s="2"/>
      <c r="XCM71" s="2"/>
      <c r="XCN71" s="2"/>
      <c r="XCO71" s="2"/>
      <c r="XCP71" s="2"/>
      <c r="XCQ71" s="2"/>
      <c r="XCR71" s="2"/>
      <c r="XCS71" s="2"/>
      <c r="XCT71" s="2"/>
      <c r="XCU71" s="2"/>
      <c r="XCV71" s="2"/>
      <c r="XCW71" s="2"/>
      <c r="XCX71" s="2"/>
      <c r="XCY71" s="2"/>
      <c r="XCZ71" s="2"/>
      <c r="XDA71" s="2"/>
      <c r="XDB71" s="2"/>
      <c r="XDC71" s="2"/>
      <c r="XDD71" s="2"/>
      <c r="XDE71" s="2"/>
      <c r="XDF71" s="2"/>
      <c r="XDG71" s="2"/>
      <c r="XDH71" s="2"/>
      <c r="XDI71" s="2"/>
      <c r="XDJ71" s="2"/>
      <c r="XDK71" s="2"/>
      <c r="XDL71" s="2"/>
      <c r="XDM71" s="2"/>
      <c r="XDN71" s="2"/>
      <c r="XDO71" s="2"/>
      <c r="XDP71" s="2"/>
      <c r="XDQ71" s="2"/>
      <c r="XDR71" s="2"/>
      <c r="XDS71" s="2"/>
      <c r="XDT71" s="2"/>
      <c r="XDU71" s="2"/>
      <c r="XDV71" s="2"/>
      <c r="XDW71" s="2"/>
      <c r="XDX71" s="2"/>
      <c r="XDY71" s="2"/>
      <c r="XDZ71" s="2"/>
      <c r="XEA71" s="2"/>
      <c r="XEB71" s="2"/>
      <c r="XEC71" s="2"/>
      <c r="XED71" s="2"/>
      <c r="XEE71" s="2"/>
      <c r="XEF71" s="2"/>
      <c r="XEG71" s="2"/>
      <c r="XEH71" s="2"/>
      <c r="XEI71" s="2"/>
      <c r="XEJ71" s="2"/>
      <c r="XEK71" s="2"/>
      <c r="XEL71" s="2"/>
      <c r="XEM71" s="2"/>
      <c r="XEN71" s="2"/>
      <c r="XEO71" s="2"/>
      <c r="XEP71" s="2"/>
      <c r="XEQ71" s="2"/>
      <c r="XER71" s="2"/>
      <c r="XES71" s="2"/>
      <c r="XET71" s="2"/>
      <c r="XEU71" s="2"/>
      <c r="XEV71" s="2"/>
      <c r="XEW71" s="2"/>
      <c r="XEX71" s="2"/>
      <c r="XEY71" s="2"/>
      <c r="XEZ71" s="2"/>
      <c r="XFA71" s="2"/>
      <c r="XFB71" s="2"/>
      <c r="XFC71" s="2"/>
      <c r="XFD71" s="2"/>
    </row>
    <row r="72" s="1" customFormat="1" spans="1:16384">
      <c r="A72" s="1" t="s">
        <v>96</v>
      </c>
      <c r="B72" s="1">
        <v>10612963</v>
      </c>
      <c r="C72" s="1">
        <v>13.563</v>
      </c>
      <c r="D72" s="1">
        <v>16.677</v>
      </c>
      <c r="E72" s="1">
        <v>13.603</v>
      </c>
      <c r="F72" s="1">
        <v>12.96</v>
      </c>
      <c r="G72" s="1">
        <v>23.35</v>
      </c>
      <c r="H72" s="1">
        <v>21.06</v>
      </c>
      <c r="I72" s="1">
        <v>207.805</v>
      </c>
      <c r="J72" s="1">
        <v>16.603</v>
      </c>
      <c r="K72" s="1">
        <v>10.968</v>
      </c>
      <c r="L72" s="1">
        <v>12.593</v>
      </c>
      <c r="M72" s="1">
        <v>14.379</v>
      </c>
      <c r="N72" s="1">
        <v>171.002</v>
      </c>
      <c r="O72" s="1">
        <v>8.9655</v>
      </c>
      <c r="P72" s="1">
        <v>67.8</v>
      </c>
      <c r="Q72" s="1">
        <f>(5.288+5.613)/2</f>
        <v>5.4505</v>
      </c>
      <c r="R72" s="1">
        <v>20.876</v>
      </c>
      <c r="S72" s="1">
        <f>(6.104+6.849)/2</f>
        <v>6.4765</v>
      </c>
      <c r="T72" s="1">
        <v>35.92</v>
      </c>
      <c r="U72" s="1">
        <f>(5.652+4.453)/2</f>
        <v>5.0525</v>
      </c>
      <c r="V72" s="1">
        <v>23.655</v>
      </c>
      <c r="W72" s="1">
        <f>(6.833+7.308)/2</f>
        <v>7.0705</v>
      </c>
      <c r="X72" s="1">
        <v>39.627</v>
      </c>
      <c r="Y72" s="1">
        <v>1.46</v>
      </c>
      <c r="XCB72" s="2"/>
      <c r="XCC72" s="2"/>
      <c r="XCD72" s="2"/>
      <c r="XCE72" s="2"/>
      <c r="XCF72" s="2"/>
      <c r="XCG72" s="2"/>
      <c r="XCH72" s="2"/>
      <c r="XCI72" s="2"/>
      <c r="XCJ72" s="2"/>
      <c r="XCK72" s="2"/>
      <c r="XCL72" s="2"/>
      <c r="XCM72" s="2"/>
      <c r="XCN72" s="2"/>
      <c r="XCO72" s="2"/>
      <c r="XCP72" s="2"/>
      <c r="XCQ72" s="2"/>
      <c r="XCR72" s="2"/>
      <c r="XCS72" s="2"/>
      <c r="XCT72" s="2"/>
      <c r="XCU72" s="2"/>
      <c r="XCV72" s="2"/>
      <c r="XCW72" s="2"/>
      <c r="XCX72" s="2"/>
      <c r="XCY72" s="2"/>
      <c r="XCZ72" s="2"/>
      <c r="XDA72" s="2"/>
      <c r="XDB72" s="2"/>
      <c r="XDC72" s="2"/>
      <c r="XDD72" s="2"/>
      <c r="XDE72" s="2"/>
      <c r="XDF72" s="2"/>
      <c r="XDG72" s="2"/>
      <c r="XDH72" s="2"/>
      <c r="XDI72" s="2"/>
      <c r="XDJ72" s="2"/>
      <c r="XDK72" s="2"/>
      <c r="XDL72" s="2"/>
      <c r="XDM72" s="2"/>
      <c r="XDN72" s="2"/>
      <c r="XDO72" s="2"/>
      <c r="XDP72" s="2"/>
      <c r="XDQ72" s="2"/>
      <c r="XDR72" s="2"/>
      <c r="XDS72" s="2"/>
      <c r="XDT72" s="2"/>
      <c r="XDU72" s="2"/>
      <c r="XDV72" s="2"/>
      <c r="XDW72" s="2"/>
      <c r="XDX72" s="2"/>
      <c r="XDY72" s="2"/>
      <c r="XDZ72" s="2"/>
      <c r="XEA72" s="2"/>
      <c r="XEB72" s="2"/>
      <c r="XEC72" s="2"/>
      <c r="XED72" s="2"/>
      <c r="XEE72" s="2"/>
      <c r="XEF72" s="2"/>
      <c r="XEG72" s="2"/>
      <c r="XEH72" s="2"/>
      <c r="XEI72" s="2"/>
      <c r="XEJ72" s="2"/>
      <c r="XEK72" s="2"/>
      <c r="XEL72" s="2"/>
      <c r="XEM72" s="2"/>
      <c r="XEN72" s="2"/>
      <c r="XEO72" s="2"/>
      <c r="XEP72" s="2"/>
      <c r="XEQ72" s="2"/>
      <c r="XER72" s="2"/>
      <c r="XES72" s="2"/>
      <c r="XET72" s="2"/>
      <c r="XEU72" s="2"/>
      <c r="XEV72" s="2"/>
      <c r="XEW72" s="2"/>
      <c r="XEX72" s="2"/>
      <c r="XEY72" s="2"/>
      <c r="XEZ72" s="2"/>
      <c r="XFA72" s="2"/>
      <c r="XFB72" s="2"/>
      <c r="XFC72" s="2"/>
      <c r="XFD72" s="2"/>
    </row>
    <row r="73" s="1" customFormat="1" spans="1:16384">
      <c r="A73" s="1" t="s">
        <v>97</v>
      </c>
      <c r="B73" s="1">
        <v>10525812</v>
      </c>
      <c r="C73" s="1">
        <v>14.067</v>
      </c>
      <c r="D73" s="1">
        <v>14.181</v>
      </c>
      <c r="E73" s="1">
        <v>15.982</v>
      </c>
      <c r="F73" s="1">
        <v>23.8</v>
      </c>
      <c r="G73" s="1">
        <v>24.23</v>
      </c>
      <c r="H73" s="1">
        <v>20.71</v>
      </c>
      <c r="I73" s="1">
        <v>239.649</v>
      </c>
      <c r="J73" s="1">
        <v>12.961</v>
      </c>
      <c r="K73" s="1">
        <v>16.67</v>
      </c>
      <c r="L73" s="1">
        <v>12.328</v>
      </c>
      <c r="M73" s="1">
        <v>12.0775</v>
      </c>
      <c r="N73" s="1">
        <v>119.497</v>
      </c>
      <c r="O73" s="1">
        <f>(8.451+11.581)/2</f>
        <v>10.016</v>
      </c>
      <c r="P73" s="1">
        <v>80.542</v>
      </c>
      <c r="Q73" s="1">
        <v>6.829</v>
      </c>
      <c r="R73" s="1">
        <v>36.167</v>
      </c>
      <c r="S73" s="1">
        <v>8.6215</v>
      </c>
      <c r="T73" s="1">
        <v>61.702</v>
      </c>
      <c r="U73" s="1">
        <v>6.85</v>
      </c>
      <c r="V73" s="1">
        <v>40.648</v>
      </c>
      <c r="W73" s="1">
        <v>8.858</v>
      </c>
      <c r="X73" s="1">
        <v>59.97</v>
      </c>
      <c r="Y73" s="1">
        <v>2.5</v>
      </c>
      <c r="XCB73" s="2"/>
      <c r="XCC73" s="2"/>
      <c r="XCD73" s="2"/>
      <c r="XCE73" s="2"/>
      <c r="XCF73" s="2"/>
      <c r="XCG73" s="2"/>
      <c r="XCH73" s="2"/>
      <c r="XCI73" s="2"/>
      <c r="XCJ73" s="2"/>
      <c r="XCK73" s="2"/>
      <c r="XCL73" s="2"/>
      <c r="XCM73" s="2"/>
      <c r="XCN73" s="2"/>
      <c r="XCO73" s="2"/>
      <c r="XCP73" s="2"/>
      <c r="XCQ73" s="2"/>
      <c r="XCR73" s="2"/>
      <c r="XCS73" s="2"/>
      <c r="XCT73" s="2"/>
      <c r="XCU73" s="2"/>
      <c r="XCV73" s="2"/>
      <c r="XCW73" s="2"/>
      <c r="XCX73" s="2"/>
      <c r="XCY73" s="2"/>
      <c r="XCZ73" s="2"/>
      <c r="XDA73" s="2"/>
      <c r="XDB73" s="2"/>
      <c r="XDC73" s="2"/>
      <c r="XDD73" s="2"/>
      <c r="XDE73" s="2"/>
      <c r="XDF73" s="2"/>
      <c r="XDG73" s="2"/>
      <c r="XDH73" s="2"/>
      <c r="XDI73" s="2"/>
      <c r="XDJ73" s="2"/>
      <c r="XDK73" s="2"/>
      <c r="XDL73" s="2"/>
      <c r="XDM73" s="2"/>
      <c r="XDN73" s="2"/>
      <c r="XDO73" s="2"/>
      <c r="XDP73" s="2"/>
      <c r="XDQ73" s="2"/>
      <c r="XDR73" s="2"/>
      <c r="XDS73" s="2"/>
      <c r="XDT73" s="2"/>
      <c r="XDU73" s="2"/>
      <c r="XDV73" s="2"/>
      <c r="XDW73" s="2"/>
      <c r="XDX73" s="2"/>
      <c r="XDY73" s="2"/>
      <c r="XDZ73" s="2"/>
      <c r="XEA73" s="2"/>
      <c r="XEB73" s="2"/>
      <c r="XEC73" s="2"/>
      <c r="XED73" s="2"/>
      <c r="XEE73" s="2"/>
      <c r="XEF73" s="2"/>
      <c r="XEG73" s="2"/>
      <c r="XEH73" s="2"/>
      <c r="XEI73" s="2"/>
      <c r="XEJ73" s="2"/>
      <c r="XEK73" s="2"/>
      <c r="XEL73" s="2"/>
      <c r="XEM73" s="2"/>
      <c r="XEN73" s="2"/>
      <c r="XEO73" s="2"/>
      <c r="XEP73" s="2"/>
      <c r="XEQ73" s="2"/>
      <c r="XER73" s="2"/>
      <c r="XES73" s="2"/>
      <c r="XET73" s="2"/>
      <c r="XEU73" s="2"/>
      <c r="XEV73" s="2"/>
      <c r="XEW73" s="2"/>
      <c r="XEX73" s="2"/>
      <c r="XEY73" s="2"/>
      <c r="XEZ73" s="2"/>
      <c r="XFA73" s="2"/>
      <c r="XFB73" s="2"/>
      <c r="XFC73" s="2"/>
      <c r="XFD73" s="2"/>
    </row>
    <row r="74" s="1" customFormat="1" spans="1:16384">
      <c r="A74" s="1" t="s">
        <v>98</v>
      </c>
      <c r="B74" s="1">
        <v>11147929</v>
      </c>
      <c r="C74" s="1">
        <v>15.738</v>
      </c>
      <c r="D74" s="1">
        <v>16.288</v>
      </c>
      <c r="E74" s="1">
        <v>16.314</v>
      </c>
      <c r="F74" s="1">
        <v>20.21</v>
      </c>
      <c r="G74" s="1">
        <v>17.88</v>
      </c>
      <c r="H74" s="1">
        <v>20.17</v>
      </c>
      <c r="I74" s="1">
        <v>234.51</v>
      </c>
      <c r="J74" s="1">
        <v>10.951</v>
      </c>
      <c r="K74" s="1">
        <v>15.434</v>
      </c>
      <c r="L74" s="1">
        <v>12.27</v>
      </c>
      <c r="M74" s="1">
        <v>13.5175</v>
      </c>
      <c r="N74" s="1">
        <v>145.366</v>
      </c>
      <c r="O74" s="1">
        <v>11.57</v>
      </c>
      <c r="P74" s="1">
        <v>106.886</v>
      </c>
      <c r="Q74" s="1">
        <v>7.5915</v>
      </c>
      <c r="R74" s="1">
        <v>50.718</v>
      </c>
      <c r="S74" s="1">
        <v>6.245</v>
      </c>
      <c r="T74" s="1">
        <v>36.844</v>
      </c>
      <c r="U74" s="1">
        <v>8.551</v>
      </c>
      <c r="V74" s="1">
        <v>68.474</v>
      </c>
      <c r="W74" s="1">
        <v>7.506</v>
      </c>
      <c r="X74" s="1">
        <v>45.963</v>
      </c>
      <c r="Y74" s="1">
        <v>2</v>
      </c>
      <c r="XCB74" s="2"/>
      <c r="XCC74" s="2"/>
      <c r="XCD74" s="2"/>
      <c r="XCE74" s="2"/>
      <c r="XCF74" s="2"/>
      <c r="XCG74" s="2"/>
      <c r="XCH74" s="2"/>
      <c r="XCI74" s="2"/>
      <c r="XCJ74" s="2"/>
      <c r="XCK74" s="2"/>
      <c r="XCL74" s="2"/>
      <c r="XCM74" s="2"/>
      <c r="XCN74" s="2"/>
      <c r="XCO74" s="2"/>
      <c r="XCP74" s="2"/>
      <c r="XCQ74" s="2"/>
      <c r="XCR74" s="2"/>
      <c r="XCS74" s="2"/>
      <c r="XCT74" s="2"/>
      <c r="XCU74" s="2"/>
      <c r="XCV74" s="2"/>
      <c r="XCW74" s="2"/>
      <c r="XCX74" s="2"/>
      <c r="XCY74" s="2"/>
      <c r="XCZ74" s="2"/>
      <c r="XDA74" s="2"/>
      <c r="XDB74" s="2"/>
      <c r="XDC74" s="2"/>
      <c r="XDD74" s="2"/>
      <c r="XDE74" s="2"/>
      <c r="XDF74" s="2"/>
      <c r="XDG74" s="2"/>
      <c r="XDH74" s="2"/>
      <c r="XDI74" s="2"/>
      <c r="XDJ74" s="2"/>
      <c r="XDK74" s="2"/>
      <c r="XDL74" s="2"/>
      <c r="XDM74" s="2"/>
      <c r="XDN74" s="2"/>
      <c r="XDO74" s="2"/>
      <c r="XDP74" s="2"/>
      <c r="XDQ74" s="2"/>
      <c r="XDR74" s="2"/>
      <c r="XDS74" s="2"/>
      <c r="XDT74" s="2"/>
      <c r="XDU74" s="2"/>
      <c r="XDV74" s="2"/>
      <c r="XDW74" s="2"/>
      <c r="XDX74" s="2"/>
      <c r="XDY74" s="2"/>
      <c r="XDZ74" s="2"/>
      <c r="XEA74" s="2"/>
      <c r="XEB74" s="2"/>
      <c r="XEC74" s="2"/>
      <c r="XED74" s="2"/>
      <c r="XEE74" s="2"/>
      <c r="XEF74" s="2"/>
      <c r="XEG74" s="2"/>
      <c r="XEH74" s="2"/>
      <c r="XEI74" s="2"/>
      <c r="XEJ74" s="2"/>
      <c r="XEK74" s="2"/>
      <c r="XEL74" s="2"/>
      <c r="XEM74" s="2"/>
      <c r="XEN74" s="2"/>
      <c r="XEO74" s="2"/>
      <c r="XEP74" s="2"/>
      <c r="XEQ74" s="2"/>
      <c r="XER74" s="2"/>
      <c r="XES74" s="2"/>
      <c r="XET74" s="2"/>
      <c r="XEU74" s="2"/>
      <c r="XEV74" s="2"/>
      <c r="XEW74" s="2"/>
      <c r="XEX74" s="2"/>
      <c r="XEY74" s="2"/>
      <c r="XEZ74" s="2"/>
      <c r="XFA74" s="2"/>
      <c r="XFB74" s="2"/>
      <c r="XFC74" s="2"/>
      <c r="XFD74" s="2"/>
    </row>
    <row r="75" s="1" customFormat="1" spans="1:16384">
      <c r="A75" s="1" t="s">
        <v>99</v>
      </c>
      <c r="B75" s="1">
        <v>11442255</v>
      </c>
      <c r="C75" s="1">
        <v>16.321</v>
      </c>
      <c r="D75" s="1">
        <v>16.3</v>
      </c>
      <c r="E75" s="1">
        <v>15.917</v>
      </c>
      <c r="F75" s="1">
        <v>17.36</v>
      </c>
      <c r="G75" s="1">
        <v>17.01</v>
      </c>
      <c r="H75" s="1">
        <v>20.71</v>
      </c>
      <c r="I75" s="1">
        <v>217.501</v>
      </c>
      <c r="J75" s="1">
        <v>14.063</v>
      </c>
      <c r="K75" s="1">
        <v>15.377</v>
      </c>
      <c r="L75" s="1">
        <v>13.677</v>
      </c>
      <c r="M75" s="1">
        <v>13.784</v>
      </c>
      <c r="N75" s="1">
        <v>146.99</v>
      </c>
      <c r="O75" s="1">
        <v>18.1595</v>
      </c>
      <c r="P75" s="1">
        <v>268.238</v>
      </c>
      <c r="Q75" s="1">
        <v>14.822</v>
      </c>
      <c r="R75" s="1">
        <v>163.031</v>
      </c>
      <c r="S75" s="1">
        <v>9.216</v>
      </c>
      <c r="T75" s="1">
        <v>75.434</v>
      </c>
      <c r="U75" s="1">
        <v>13.0005</v>
      </c>
      <c r="V75" s="1">
        <v>149.08</v>
      </c>
      <c r="W75" s="1">
        <v>11.8945</v>
      </c>
      <c r="X75" s="1">
        <v>106.95</v>
      </c>
      <c r="Y75" s="1">
        <f>(Q75+S75)/5.606</f>
        <v>4.287905815198</v>
      </c>
      <c r="XCB75" s="2"/>
      <c r="XCC75" s="2"/>
      <c r="XCD75" s="2"/>
      <c r="XCE75" s="2"/>
      <c r="XCF75" s="2"/>
      <c r="XCG75" s="2"/>
      <c r="XCH75" s="2"/>
      <c r="XCI75" s="2"/>
      <c r="XCJ75" s="2"/>
      <c r="XCK75" s="2"/>
      <c r="XCL75" s="2"/>
      <c r="XCM75" s="2"/>
      <c r="XCN75" s="2"/>
      <c r="XCO75" s="2"/>
      <c r="XCP75" s="2"/>
      <c r="XCQ75" s="2"/>
      <c r="XCR75" s="2"/>
      <c r="XCS75" s="2"/>
      <c r="XCT75" s="2"/>
      <c r="XCU75" s="2"/>
      <c r="XCV75" s="2"/>
      <c r="XCW75" s="2"/>
      <c r="XCX75" s="2"/>
      <c r="XCY75" s="2"/>
      <c r="XCZ75" s="2"/>
      <c r="XDA75" s="2"/>
      <c r="XDB75" s="2"/>
      <c r="XDC75" s="2"/>
      <c r="XDD75" s="2"/>
      <c r="XDE75" s="2"/>
      <c r="XDF75" s="2"/>
      <c r="XDG75" s="2"/>
      <c r="XDH75" s="2"/>
      <c r="XDI75" s="2"/>
      <c r="XDJ75" s="2"/>
      <c r="XDK75" s="2"/>
      <c r="XDL75" s="2"/>
      <c r="XDM75" s="2"/>
      <c r="XDN75" s="2"/>
      <c r="XDO75" s="2"/>
      <c r="XDP75" s="2"/>
      <c r="XDQ75" s="2"/>
      <c r="XDR75" s="2"/>
      <c r="XDS75" s="2"/>
      <c r="XDT75" s="2"/>
      <c r="XDU75" s="2"/>
      <c r="XDV75" s="2"/>
      <c r="XDW75" s="2"/>
      <c r="XDX75" s="2"/>
      <c r="XDY75" s="2"/>
      <c r="XDZ75" s="2"/>
      <c r="XEA75" s="2"/>
      <c r="XEB75" s="2"/>
      <c r="XEC75" s="2"/>
      <c r="XED75" s="2"/>
      <c r="XEE75" s="2"/>
      <c r="XEF75" s="2"/>
      <c r="XEG75" s="2"/>
      <c r="XEH75" s="2"/>
      <c r="XEI75" s="2"/>
      <c r="XEJ75" s="2"/>
      <c r="XEK75" s="2"/>
      <c r="XEL75" s="2"/>
      <c r="XEM75" s="2"/>
      <c r="XEN75" s="2"/>
      <c r="XEO75" s="2"/>
      <c r="XEP75" s="2"/>
      <c r="XEQ75" s="2"/>
      <c r="XER75" s="2"/>
      <c r="XES75" s="2"/>
      <c r="XET75" s="2"/>
      <c r="XEU75" s="2"/>
      <c r="XEV75" s="2"/>
      <c r="XEW75" s="2"/>
      <c r="XEX75" s="2"/>
      <c r="XEY75" s="2"/>
      <c r="XEZ75" s="2"/>
      <c r="XFA75" s="2"/>
      <c r="XFB75" s="2"/>
      <c r="XFC75" s="2"/>
      <c r="XFD75" s="2"/>
    </row>
    <row r="76" s="1" customFormat="1" spans="1:16384">
      <c r="A76" s="1" t="s">
        <v>100</v>
      </c>
      <c r="B76" s="1">
        <v>11081436</v>
      </c>
      <c r="C76" s="1">
        <v>11.425</v>
      </c>
      <c r="D76" s="1">
        <v>16.028</v>
      </c>
      <c r="E76" s="1">
        <v>13.022</v>
      </c>
      <c r="F76" s="1">
        <v>18.61</v>
      </c>
      <c r="G76" s="1">
        <v>25.2</v>
      </c>
      <c r="H76" s="1">
        <v>16.19</v>
      </c>
      <c r="I76" s="1">
        <v>191.993</v>
      </c>
      <c r="J76" s="1">
        <v>15.197</v>
      </c>
      <c r="K76" s="1">
        <v>12.684</v>
      </c>
      <c r="L76" s="1">
        <v>11.325</v>
      </c>
      <c r="M76" s="1">
        <v>10.9665</v>
      </c>
      <c r="N76" s="1">
        <v>105.025</v>
      </c>
      <c r="O76" s="1">
        <f>(7.435+8.844)/2</f>
        <v>8.1395</v>
      </c>
      <c r="P76" s="1">
        <v>56.583</v>
      </c>
      <c r="Q76" s="1">
        <f>(5.961+7.767)/2</f>
        <v>6.864</v>
      </c>
      <c r="R76" s="1">
        <v>44.844</v>
      </c>
      <c r="S76" s="1">
        <v>6.7605</v>
      </c>
      <c r="T76" s="1">
        <v>23.655</v>
      </c>
      <c r="U76" s="1">
        <f>(7.504+8.773)/2</f>
        <v>8.1385</v>
      </c>
      <c r="V76" s="1">
        <v>51.592</v>
      </c>
      <c r="W76" s="1">
        <f>(4.713+6.657)/2</f>
        <v>5.685</v>
      </c>
      <c r="X76" s="1">
        <v>26.33</v>
      </c>
      <c r="Y76" s="1">
        <v>2.4</v>
      </c>
      <c r="XCB76" s="2"/>
      <c r="XCC76" s="2"/>
      <c r="XCD76" s="2"/>
      <c r="XCE76" s="2"/>
      <c r="XCF76" s="2"/>
      <c r="XCG76" s="2"/>
      <c r="XCH76" s="2"/>
      <c r="XCI76" s="2"/>
      <c r="XCJ76" s="2"/>
      <c r="XCK76" s="2"/>
      <c r="XCL76" s="2"/>
      <c r="XCM76" s="2"/>
      <c r="XCN76" s="2"/>
      <c r="XCO76" s="2"/>
      <c r="XCP76" s="2"/>
      <c r="XCQ76" s="2"/>
      <c r="XCR76" s="2"/>
      <c r="XCS76" s="2"/>
      <c r="XCT76" s="2"/>
      <c r="XCU76" s="2"/>
      <c r="XCV76" s="2"/>
      <c r="XCW76" s="2"/>
      <c r="XCX76" s="2"/>
      <c r="XCY76" s="2"/>
      <c r="XCZ76" s="2"/>
      <c r="XDA76" s="2"/>
      <c r="XDB76" s="2"/>
      <c r="XDC76" s="2"/>
      <c r="XDD76" s="2"/>
      <c r="XDE76" s="2"/>
      <c r="XDF76" s="2"/>
      <c r="XDG76" s="2"/>
      <c r="XDH76" s="2"/>
      <c r="XDI76" s="2"/>
      <c r="XDJ76" s="2"/>
      <c r="XDK76" s="2"/>
      <c r="XDL76" s="2"/>
      <c r="XDM76" s="2"/>
      <c r="XDN76" s="2"/>
      <c r="XDO76" s="2"/>
      <c r="XDP76" s="2"/>
      <c r="XDQ76" s="2"/>
      <c r="XDR76" s="2"/>
      <c r="XDS76" s="2"/>
      <c r="XDT76" s="2"/>
      <c r="XDU76" s="2"/>
      <c r="XDV76" s="2"/>
      <c r="XDW76" s="2"/>
      <c r="XDX76" s="2"/>
      <c r="XDY76" s="2"/>
      <c r="XDZ76" s="2"/>
      <c r="XEA76" s="2"/>
      <c r="XEB76" s="2"/>
      <c r="XEC76" s="2"/>
      <c r="XED76" s="2"/>
      <c r="XEE76" s="2"/>
      <c r="XEF76" s="2"/>
      <c r="XEG76" s="2"/>
      <c r="XEH76" s="2"/>
      <c r="XEI76" s="2"/>
      <c r="XEJ76" s="2"/>
      <c r="XEK76" s="2"/>
      <c r="XEL76" s="2"/>
      <c r="XEM76" s="2"/>
      <c r="XEN76" s="2"/>
      <c r="XEO76" s="2"/>
      <c r="XEP76" s="2"/>
      <c r="XEQ76" s="2"/>
      <c r="XER76" s="2"/>
      <c r="XES76" s="2"/>
      <c r="XET76" s="2"/>
      <c r="XEU76" s="2"/>
      <c r="XEV76" s="2"/>
      <c r="XEW76" s="2"/>
      <c r="XEX76" s="2"/>
      <c r="XEY76" s="2"/>
      <c r="XEZ76" s="2"/>
      <c r="XFA76" s="2"/>
      <c r="XFB76" s="2"/>
      <c r="XFC76" s="2"/>
      <c r="XFD76" s="2"/>
    </row>
    <row r="77" s="1" customFormat="1" spans="1:16384">
      <c r="A77" s="1" t="s">
        <v>101</v>
      </c>
      <c r="B77" s="1">
        <v>11152396</v>
      </c>
      <c r="C77" s="1">
        <v>17.013</v>
      </c>
      <c r="D77" s="1">
        <v>15.664</v>
      </c>
      <c r="E77" s="1">
        <v>15.889</v>
      </c>
      <c r="F77" s="1">
        <v>22.7</v>
      </c>
      <c r="G77" s="1">
        <v>17.96</v>
      </c>
      <c r="H77" s="1">
        <v>18.55</v>
      </c>
      <c r="I77" s="1">
        <v>244.533</v>
      </c>
      <c r="J77" s="1">
        <v>13.884</v>
      </c>
      <c r="K77" s="1">
        <v>16.247</v>
      </c>
      <c r="L77" s="1">
        <v>14.005</v>
      </c>
      <c r="M77" s="1">
        <v>13.5955</v>
      </c>
      <c r="N77" s="1">
        <v>155.525</v>
      </c>
      <c r="O77" s="1">
        <v>8.2795</v>
      </c>
      <c r="P77" s="1">
        <v>59.677</v>
      </c>
      <c r="Q77" s="1">
        <v>6.2315</v>
      </c>
      <c r="R77" s="1">
        <v>31.569</v>
      </c>
      <c r="S77" s="1">
        <v>5.331</v>
      </c>
      <c r="T77" s="1">
        <v>24.378</v>
      </c>
      <c r="U77" s="1">
        <v>5.6485</v>
      </c>
      <c r="V77" s="1">
        <v>28.836</v>
      </c>
      <c r="W77" s="1">
        <v>5.838</v>
      </c>
      <c r="X77" s="1">
        <v>31.786</v>
      </c>
      <c r="Y77" s="1">
        <v>1.64</v>
      </c>
      <c r="XCB77" s="2"/>
      <c r="XCC77" s="2"/>
      <c r="XCD77" s="2"/>
      <c r="XCE77" s="2"/>
      <c r="XCF77" s="2"/>
      <c r="XCG77" s="2"/>
      <c r="XCH77" s="2"/>
      <c r="XCI77" s="2"/>
      <c r="XCJ77" s="2"/>
      <c r="XCK77" s="2"/>
      <c r="XCL77" s="2"/>
      <c r="XCM77" s="2"/>
      <c r="XCN77" s="2"/>
      <c r="XCO77" s="2"/>
      <c r="XCP77" s="2"/>
      <c r="XCQ77" s="2"/>
      <c r="XCR77" s="2"/>
      <c r="XCS77" s="2"/>
      <c r="XCT77" s="2"/>
      <c r="XCU77" s="2"/>
      <c r="XCV77" s="2"/>
      <c r="XCW77" s="2"/>
      <c r="XCX77" s="2"/>
      <c r="XCY77" s="2"/>
      <c r="XCZ77" s="2"/>
      <c r="XDA77" s="2"/>
      <c r="XDB77" s="2"/>
      <c r="XDC77" s="2"/>
      <c r="XDD77" s="2"/>
      <c r="XDE77" s="2"/>
      <c r="XDF77" s="2"/>
      <c r="XDG77" s="2"/>
      <c r="XDH77" s="2"/>
      <c r="XDI77" s="2"/>
      <c r="XDJ77" s="2"/>
      <c r="XDK77" s="2"/>
      <c r="XDL77" s="2"/>
      <c r="XDM77" s="2"/>
      <c r="XDN77" s="2"/>
      <c r="XDO77" s="2"/>
      <c r="XDP77" s="2"/>
      <c r="XDQ77" s="2"/>
      <c r="XDR77" s="2"/>
      <c r="XDS77" s="2"/>
      <c r="XDT77" s="2"/>
      <c r="XDU77" s="2"/>
      <c r="XDV77" s="2"/>
      <c r="XDW77" s="2"/>
      <c r="XDX77" s="2"/>
      <c r="XDY77" s="2"/>
      <c r="XDZ77" s="2"/>
      <c r="XEA77" s="2"/>
      <c r="XEB77" s="2"/>
      <c r="XEC77" s="2"/>
      <c r="XED77" s="2"/>
      <c r="XEE77" s="2"/>
      <c r="XEF77" s="2"/>
      <c r="XEG77" s="2"/>
      <c r="XEH77" s="2"/>
      <c r="XEI77" s="2"/>
      <c r="XEJ77" s="2"/>
      <c r="XEK77" s="2"/>
      <c r="XEL77" s="2"/>
      <c r="XEM77" s="2"/>
      <c r="XEN77" s="2"/>
      <c r="XEO77" s="2"/>
      <c r="XEP77" s="2"/>
      <c r="XEQ77" s="2"/>
      <c r="XER77" s="2"/>
      <c r="XES77" s="2"/>
      <c r="XET77" s="2"/>
      <c r="XEU77" s="2"/>
      <c r="XEV77" s="2"/>
      <c r="XEW77" s="2"/>
      <c r="XEX77" s="2"/>
      <c r="XEY77" s="2"/>
      <c r="XEZ77" s="2"/>
      <c r="XFA77" s="2"/>
      <c r="XFB77" s="2"/>
      <c r="XFC77" s="2"/>
      <c r="XFD77" s="2"/>
    </row>
    <row r="78" s="1" customFormat="1" spans="1:16384">
      <c r="A78" s="1" t="s">
        <v>102</v>
      </c>
      <c r="B78" s="1">
        <v>11369658</v>
      </c>
      <c r="C78" s="1">
        <v>16.081</v>
      </c>
      <c r="D78" s="1">
        <v>16.204</v>
      </c>
      <c r="E78" s="1">
        <v>14.944</v>
      </c>
      <c r="F78" s="1">
        <v>22.15</v>
      </c>
      <c r="G78" s="1">
        <v>18.55</v>
      </c>
      <c r="H78" s="1">
        <v>16.54</v>
      </c>
      <c r="I78" s="1">
        <v>225.33</v>
      </c>
      <c r="J78" s="1">
        <v>11.366</v>
      </c>
      <c r="K78" s="1">
        <v>15.815</v>
      </c>
      <c r="L78" s="1">
        <v>13.47</v>
      </c>
      <c r="M78" s="1">
        <v>13.4935</v>
      </c>
      <c r="N78" s="1">
        <v>148.411</v>
      </c>
      <c r="O78" s="1">
        <v>10.305</v>
      </c>
      <c r="P78" s="1">
        <v>77.274</v>
      </c>
      <c r="Q78" s="1">
        <v>9.0185</v>
      </c>
      <c r="R78" s="1">
        <v>70.42</v>
      </c>
      <c r="S78" s="1">
        <v>4.302</v>
      </c>
      <c r="T78" s="1">
        <v>17.831</v>
      </c>
      <c r="U78" s="1">
        <v>9.3545</v>
      </c>
      <c r="V78" s="1">
        <v>69.245</v>
      </c>
      <c r="W78" s="1">
        <v>6.508</v>
      </c>
      <c r="X78" s="1">
        <v>30.895</v>
      </c>
      <c r="Y78" s="1">
        <v>2.3</v>
      </c>
      <c r="XCB78" s="2"/>
      <c r="XCC78" s="2"/>
      <c r="XCD78" s="2"/>
      <c r="XCE78" s="2"/>
      <c r="XCF78" s="2"/>
      <c r="XCG78" s="2"/>
      <c r="XCH78" s="2"/>
      <c r="XCI78" s="2"/>
      <c r="XCJ78" s="2"/>
      <c r="XCK78" s="2"/>
      <c r="XCL78" s="2"/>
      <c r="XCM78" s="2"/>
      <c r="XCN78" s="2"/>
      <c r="XCO78" s="2"/>
      <c r="XCP78" s="2"/>
      <c r="XCQ78" s="2"/>
      <c r="XCR78" s="2"/>
      <c r="XCS78" s="2"/>
      <c r="XCT78" s="2"/>
      <c r="XCU78" s="2"/>
      <c r="XCV78" s="2"/>
      <c r="XCW78" s="2"/>
      <c r="XCX78" s="2"/>
      <c r="XCY78" s="2"/>
      <c r="XCZ78" s="2"/>
      <c r="XDA78" s="2"/>
      <c r="XDB78" s="2"/>
      <c r="XDC78" s="2"/>
      <c r="XDD78" s="2"/>
      <c r="XDE78" s="2"/>
      <c r="XDF78" s="2"/>
      <c r="XDG78" s="2"/>
      <c r="XDH78" s="2"/>
      <c r="XDI78" s="2"/>
      <c r="XDJ78" s="2"/>
      <c r="XDK78" s="2"/>
      <c r="XDL78" s="2"/>
      <c r="XDM78" s="2"/>
      <c r="XDN78" s="2"/>
      <c r="XDO78" s="2"/>
      <c r="XDP78" s="2"/>
      <c r="XDQ78" s="2"/>
      <c r="XDR78" s="2"/>
      <c r="XDS78" s="2"/>
      <c r="XDT78" s="2"/>
      <c r="XDU78" s="2"/>
      <c r="XDV78" s="2"/>
      <c r="XDW78" s="2"/>
      <c r="XDX78" s="2"/>
      <c r="XDY78" s="2"/>
      <c r="XDZ78" s="2"/>
      <c r="XEA78" s="2"/>
      <c r="XEB78" s="2"/>
      <c r="XEC78" s="2"/>
      <c r="XED78" s="2"/>
      <c r="XEE78" s="2"/>
      <c r="XEF78" s="2"/>
      <c r="XEG78" s="2"/>
      <c r="XEH78" s="2"/>
      <c r="XEI78" s="2"/>
      <c r="XEJ78" s="2"/>
      <c r="XEK78" s="2"/>
      <c r="XEL78" s="2"/>
      <c r="XEM78" s="2"/>
      <c r="XEN78" s="2"/>
      <c r="XEO78" s="2"/>
      <c r="XEP78" s="2"/>
      <c r="XEQ78" s="2"/>
      <c r="XER78" s="2"/>
      <c r="XES78" s="2"/>
      <c r="XET78" s="2"/>
      <c r="XEU78" s="2"/>
      <c r="XEV78" s="2"/>
      <c r="XEW78" s="2"/>
      <c r="XEX78" s="2"/>
      <c r="XEY78" s="2"/>
      <c r="XEZ78" s="2"/>
      <c r="XFA78" s="2"/>
      <c r="XFB78" s="2"/>
      <c r="XFC78" s="2"/>
      <c r="XFD78" s="2"/>
    </row>
    <row r="79" s="1" customFormat="1" spans="1:16384">
      <c r="A79" s="1" t="s">
        <v>103</v>
      </c>
      <c r="B79" s="1">
        <v>10558605</v>
      </c>
      <c r="C79" s="1">
        <v>17.874</v>
      </c>
      <c r="D79" s="1">
        <v>15.666</v>
      </c>
      <c r="E79" s="1">
        <v>15.733</v>
      </c>
      <c r="F79" s="1">
        <v>20.22</v>
      </c>
      <c r="G79" s="1">
        <v>20.25</v>
      </c>
      <c r="H79" s="1">
        <v>18.37</v>
      </c>
      <c r="I79" s="1">
        <v>227.999</v>
      </c>
      <c r="J79" s="1">
        <v>15.896</v>
      </c>
      <c r="K79" s="1">
        <v>10.381</v>
      </c>
      <c r="L79" s="1">
        <v>13.223</v>
      </c>
      <c r="M79" s="1">
        <v>14.5725</v>
      </c>
      <c r="N79" s="1">
        <v>167.434</v>
      </c>
      <c r="O79" s="1">
        <v>10.0315</v>
      </c>
      <c r="P79" s="1">
        <v>79.549</v>
      </c>
      <c r="Q79" s="1">
        <v>7.509</v>
      </c>
      <c r="R79" s="1">
        <v>45.664</v>
      </c>
      <c r="S79" s="1">
        <v>7.5515</v>
      </c>
      <c r="T79" s="1">
        <v>50.484</v>
      </c>
      <c r="U79" s="1">
        <v>5.8545</v>
      </c>
      <c r="V79" s="1">
        <v>34.265</v>
      </c>
      <c r="W79" s="1">
        <v>7.3415</v>
      </c>
      <c r="X79" s="1">
        <v>44.541</v>
      </c>
      <c r="Y79" s="1">
        <v>1.6</v>
      </c>
      <c r="XCB79" s="2"/>
      <c r="XCC79" s="2"/>
      <c r="XCD79" s="2"/>
      <c r="XCE79" s="2"/>
      <c r="XCF79" s="2"/>
      <c r="XCG79" s="2"/>
      <c r="XCH79" s="2"/>
      <c r="XCI79" s="2"/>
      <c r="XCJ79" s="2"/>
      <c r="XCK79" s="2"/>
      <c r="XCL79" s="2"/>
      <c r="XCM79" s="2"/>
      <c r="XCN79" s="2"/>
      <c r="XCO79" s="2"/>
      <c r="XCP79" s="2"/>
      <c r="XCQ79" s="2"/>
      <c r="XCR79" s="2"/>
      <c r="XCS79" s="2"/>
      <c r="XCT79" s="2"/>
      <c r="XCU79" s="2"/>
      <c r="XCV79" s="2"/>
      <c r="XCW79" s="2"/>
      <c r="XCX79" s="2"/>
      <c r="XCY79" s="2"/>
      <c r="XCZ79" s="2"/>
      <c r="XDA79" s="2"/>
      <c r="XDB79" s="2"/>
      <c r="XDC79" s="2"/>
      <c r="XDD79" s="2"/>
      <c r="XDE79" s="2"/>
      <c r="XDF79" s="2"/>
      <c r="XDG79" s="2"/>
      <c r="XDH79" s="2"/>
      <c r="XDI79" s="2"/>
      <c r="XDJ79" s="2"/>
      <c r="XDK79" s="2"/>
      <c r="XDL79" s="2"/>
      <c r="XDM79" s="2"/>
      <c r="XDN79" s="2"/>
      <c r="XDO79" s="2"/>
      <c r="XDP79" s="2"/>
      <c r="XDQ79" s="2"/>
      <c r="XDR79" s="2"/>
      <c r="XDS79" s="2"/>
      <c r="XDT79" s="2"/>
      <c r="XDU79" s="2"/>
      <c r="XDV79" s="2"/>
      <c r="XDW79" s="2"/>
      <c r="XDX79" s="2"/>
      <c r="XDY79" s="2"/>
      <c r="XDZ79" s="2"/>
      <c r="XEA79" s="2"/>
      <c r="XEB79" s="2"/>
      <c r="XEC79" s="2"/>
      <c r="XED79" s="2"/>
      <c r="XEE79" s="2"/>
      <c r="XEF79" s="2"/>
      <c r="XEG79" s="2"/>
      <c r="XEH79" s="2"/>
      <c r="XEI79" s="2"/>
      <c r="XEJ79" s="2"/>
      <c r="XEK79" s="2"/>
      <c r="XEL79" s="2"/>
      <c r="XEM79" s="2"/>
      <c r="XEN79" s="2"/>
      <c r="XEO79" s="2"/>
      <c r="XEP79" s="2"/>
      <c r="XEQ79" s="2"/>
      <c r="XER79" s="2"/>
      <c r="XES79" s="2"/>
      <c r="XET79" s="2"/>
      <c r="XEU79" s="2"/>
      <c r="XEV79" s="2"/>
      <c r="XEW79" s="2"/>
      <c r="XEX79" s="2"/>
      <c r="XEY79" s="2"/>
      <c r="XEZ79" s="2"/>
      <c r="XFA79" s="2"/>
      <c r="XFB79" s="2"/>
      <c r="XFC79" s="2"/>
      <c r="XFD79" s="2"/>
    </row>
    <row r="80" s="1" customFormat="1" spans="1:16384">
      <c r="A80" s="1" t="s">
        <v>104</v>
      </c>
      <c r="B80" s="1">
        <v>10802812</v>
      </c>
      <c r="C80" s="1">
        <v>16.837</v>
      </c>
      <c r="D80" s="1">
        <v>15.106</v>
      </c>
      <c r="E80" s="1">
        <v>14.982</v>
      </c>
      <c r="F80" s="1">
        <v>22.37</v>
      </c>
      <c r="G80" s="1">
        <v>18.38</v>
      </c>
      <c r="H80" s="1">
        <v>20.04</v>
      </c>
      <c r="I80" s="1">
        <v>232.107</v>
      </c>
      <c r="J80" s="1">
        <v>16.893</v>
      </c>
      <c r="K80" s="1">
        <v>13.254</v>
      </c>
      <c r="L80" s="1">
        <v>10.536</v>
      </c>
      <c r="M80" s="1">
        <v>13.1295</v>
      </c>
      <c r="N80" s="1">
        <v>131.29</v>
      </c>
      <c r="O80" s="1">
        <v>7.509</v>
      </c>
      <c r="P80" s="1">
        <v>50.07</v>
      </c>
      <c r="Q80" s="1">
        <v>5.2105</v>
      </c>
      <c r="R80" s="1">
        <v>27.737</v>
      </c>
      <c r="S80" s="1">
        <v>7.9555</v>
      </c>
      <c r="T80" s="1">
        <v>54.795</v>
      </c>
      <c r="U80" s="1">
        <v>5.563</v>
      </c>
      <c r="V80" s="1">
        <v>27.919</v>
      </c>
      <c r="W80" s="1">
        <v>8.8605</v>
      </c>
      <c r="X80" s="1">
        <v>63.421</v>
      </c>
      <c r="Y80" s="1">
        <v>1.5</v>
      </c>
      <c r="XCB80" s="2"/>
      <c r="XCC80" s="2"/>
      <c r="XCD80" s="2"/>
      <c r="XCE80" s="2"/>
      <c r="XCF80" s="2"/>
      <c r="XCG80" s="2"/>
      <c r="XCH80" s="2"/>
      <c r="XCI80" s="2"/>
      <c r="XCJ80" s="2"/>
      <c r="XCK80" s="2"/>
      <c r="XCL80" s="2"/>
      <c r="XCM80" s="2"/>
      <c r="XCN80" s="2"/>
      <c r="XCO80" s="2"/>
      <c r="XCP80" s="2"/>
      <c r="XCQ80" s="2"/>
      <c r="XCR80" s="2"/>
      <c r="XCS80" s="2"/>
      <c r="XCT80" s="2"/>
      <c r="XCU80" s="2"/>
      <c r="XCV80" s="2"/>
      <c r="XCW80" s="2"/>
      <c r="XCX80" s="2"/>
      <c r="XCY80" s="2"/>
      <c r="XCZ80" s="2"/>
      <c r="XDA80" s="2"/>
      <c r="XDB80" s="2"/>
      <c r="XDC80" s="2"/>
      <c r="XDD80" s="2"/>
      <c r="XDE80" s="2"/>
      <c r="XDF80" s="2"/>
      <c r="XDG80" s="2"/>
      <c r="XDH80" s="2"/>
      <c r="XDI80" s="2"/>
      <c r="XDJ80" s="2"/>
      <c r="XDK80" s="2"/>
      <c r="XDL80" s="2"/>
      <c r="XDM80" s="2"/>
      <c r="XDN80" s="2"/>
      <c r="XDO80" s="2"/>
      <c r="XDP80" s="2"/>
      <c r="XDQ80" s="2"/>
      <c r="XDR80" s="2"/>
      <c r="XDS80" s="2"/>
      <c r="XDT80" s="2"/>
      <c r="XDU80" s="2"/>
      <c r="XDV80" s="2"/>
      <c r="XDW80" s="2"/>
      <c r="XDX80" s="2"/>
      <c r="XDY80" s="2"/>
      <c r="XDZ80" s="2"/>
      <c r="XEA80" s="2"/>
      <c r="XEB80" s="2"/>
      <c r="XEC80" s="2"/>
      <c r="XED80" s="2"/>
      <c r="XEE80" s="2"/>
      <c r="XEF80" s="2"/>
      <c r="XEG80" s="2"/>
      <c r="XEH80" s="2"/>
      <c r="XEI80" s="2"/>
      <c r="XEJ80" s="2"/>
      <c r="XEK80" s="2"/>
      <c r="XEL80" s="2"/>
      <c r="XEM80" s="2"/>
      <c r="XEN80" s="2"/>
      <c r="XEO80" s="2"/>
      <c r="XEP80" s="2"/>
      <c r="XEQ80" s="2"/>
      <c r="XER80" s="2"/>
      <c r="XES80" s="2"/>
      <c r="XET80" s="2"/>
      <c r="XEU80" s="2"/>
      <c r="XEV80" s="2"/>
      <c r="XEW80" s="2"/>
      <c r="XEX80" s="2"/>
      <c r="XEY80" s="2"/>
      <c r="XEZ80" s="2"/>
      <c r="XFA80" s="2"/>
      <c r="XFB80" s="2"/>
      <c r="XFC80" s="2"/>
      <c r="XFD80" s="2"/>
    </row>
    <row r="81" s="1" customFormat="1" spans="1:16384">
      <c r="A81" s="1" t="s">
        <v>105</v>
      </c>
      <c r="B81" s="1">
        <v>11120471</v>
      </c>
      <c r="C81" s="1">
        <v>14.678</v>
      </c>
      <c r="D81" s="1">
        <v>15.555</v>
      </c>
      <c r="E81" s="1">
        <v>14.386</v>
      </c>
      <c r="F81" s="1">
        <v>16.09</v>
      </c>
      <c r="G81" s="1">
        <v>18.61</v>
      </c>
      <c r="H81" s="1">
        <v>15.9</v>
      </c>
      <c r="I81" s="1">
        <v>187.646</v>
      </c>
      <c r="J81" s="1">
        <v>11.529</v>
      </c>
      <c r="K81" s="1">
        <v>15.608</v>
      </c>
      <c r="L81" s="1">
        <v>12.715</v>
      </c>
      <c r="M81" s="1">
        <v>12.656</v>
      </c>
      <c r="N81" s="1">
        <v>129.499</v>
      </c>
      <c r="O81" s="1">
        <v>6.8105</v>
      </c>
      <c r="P81" s="1">
        <v>38.11</v>
      </c>
      <c r="Q81" s="1">
        <v>6.8355</v>
      </c>
      <c r="R81" s="1">
        <v>41.697</v>
      </c>
      <c r="S81" s="1">
        <v>6.1045</v>
      </c>
      <c r="T81" s="1">
        <v>34.214</v>
      </c>
      <c r="U81" s="1">
        <v>10.538</v>
      </c>
      <c r="V81" s="1">
        <v>100.802</v>
      </c>
      <c r="W81" s="1">
        <v>7.4605</v>
      </c>
      <c r="X81" s="1">
        <v>44.663</v>
      </c>
      <c r="Y81" s="1">
        <v>2.1</v>
      </c>
      <c r="XCB81" s="2"/>
      <c r="XCC81" s="2"/>
      <c r="XCD81" s="2"/>
      <c r="XCE81" s="2"/>
      <c r="XCF81" s="2"/>
      <c r="XCG81" s="2"/>
      <c r="XCH81" s="2"/>
      <c r="XCI81" s="2"/>
      <c r="XCJ81" s="2"/>
      <c r="XCK81" s="2"/>
      <c r="XCL81" s="2"/>
      <c r="XCM81" s="2"/>
      <c r="XCN81" s="2"/>
      <c r="XCO81" s="2"/>
      <c r="XCP81" s="2"/>
      <c r="XCQ81" s="2"/>
      <c r="XCR81" s="2"/>
      <c r="XCS81" s="2"/>
      <c r="XCT81" s="2"/>
      <c r="XCU81" s="2"/>
      <c r="XCV81" s="2"/>
      <c r="XCW81" s="2"/>
      <c r="XCX81" s="2"/>
      <c r="XCY81" s="2"/>
      <c r="XCZ81" s="2"/>
      <c r="XDA81" s="2"/>
      <c r="XDB81" s="2"/>
      <c r="XDC81" s="2"/>
      <c r="XDD81" s="2"/>
      <c r="XDE81" s="2"/>
      <c r="XDF81" s="2"/>
      <c r="XDG81" s="2"/>
      <c r="XDH81" s="2"/>
      <c r="XDI81" s="2"/>
      <c r="XDJ81" s="2"/>
      <c r="XDK81" s="2"/>
      <c r="XDL81" s="2"/>
      <c r="XDM81" s="2"/>
      <c r="XDN81" s="2"/>
      <c r="XDO81" s="2"/>
      <c r="XDP81" s="2"/>
      <c r="XDQ81" s="2"/>
      <c r="XDR81" s="2"/>
      <c r="XDS81" s="2"/>
      <c r="XDT81" s="2"/>
      <c r="XDU81" s="2"/>
      <c r="XDV81" s="2"/>
      <c r="XDW81" s="2"/>
      <c r="XDX81" s="2"/>
      <c r="XDY81" s="2"/>
      <c r="XDZ81" s="2"/>
      <c r="XEA81" s="2"/>
      <c r="XEB81" s="2"/>
      <c r="XEC81" s="2"/>
      <c r="XED81" s="2"/>
      <c r="XEE81" s="2"/>
      <c r="XEF81" s="2"/>
      <c r="XEG81" s="2"/>
      <c r="XEH81" s="2"/>
      <c r="XEI81" s="2"/>
      <c r="XEJ81" s="2"/>
      <c r="XEK81" s="2"/>
      <c r="XEL81" s="2"/>
      <c r="XEM81" s="2"/>
      <c r="XEN81" s="2"/>
      <c r="XEO81" s="2"/>
      <c r="XEP81" s="2"/>
      <c r="XEQ81" s="2"/>
      <c r="XER81" s="2"/>
      <c r="XES81" s="2"/>
      <c r="XET81" s="2"/>
      <c r="XEU81" s="2"/>
      <c r="XEV81" s="2"/>
      <c r="XEW81" s="2"/>
      <c r="XEX81" s="2"/>
      <c r="XEY81" s="2"/>
      <c r="XEZ81" s="2"/>
      <c r="XFA81" s="2"/>
      <c r="XFB81" s="2"/>
      <c r="XFC81" s="2"/>
      <c r="XFD81" s="2"/>
    </row>
    <row r="82" s="1" customFormat="1" spans="1:16384">
      <c r="A82" s="1" t="s">
        <v>106</v>
      </c>
      <c r="B82" s="1">
        <v>11181764</v>
      </c>
      <c r="C82" s="1">
        <v>15.44</v>
      </c>
      <c r="D82" s="1">
        <v>16.86</v>
      </c>
      <c r="E82" s="1">
        <v>15.691</v>
      </c>
      <c r="F82" s="1">
        <v>17.82</v>
      </c>
      <c r="G82" s="1">
        <v>19.23</v>
      </c>
      <c r="H82" s="1">
        <v>19.38</v>
      </c>
      <c r="I82" s="1">
        <v>223.061</v>
      </c>
      <c r="J82" s="1">
        <v>12.296</v>
      </c>
      <c r="K82" s="1">
        <v>15.863</v>
      </c>
      <c r="L82" s="1">
        <v>14.032</v>
      </c>
      <c r="M82" s="1">
        <v>14.137</v>
      </c>
      <c r="N82" s="1">
        <v>161.742</v>
      </c>
      <c r="O82" s="1">
        <v>5.477</v>
      </c>
      <c r="P82" s="1">
        <v>27.566</v>
      </c>
      <c r="Q82" s="1">
        <v>4.461</v>
      </c>
      <c r="R82" s="1">
        <v>19.598</v>
      </c>
      <c r="S82" s="1">
        <v>5.266</v>
      </c>
      <c r="T82" s="1">
        <v>22.327</v>
      </c>
      <c r="U82" s="1">
        <v>8.866</v>
      </c>
      <c r="V82" s="1">
        <v>61.971</v>
      </c>
      <c r="W82" s="1">
        <v>7.562</v>
      </c>
      <c r="X82" s="1">
        <v>46.56</v>
      </c>
      <c r="Y82" s="1">
        <v>1.4</v>
      </c>
      <c r="XCB82" s="2"/>
      <c r="XCC82" s="2"/>
      <c r="XCD82" s="2"/>
      <c r="XCE82" s="2"/>
      <c r="XCF82" s="2"/>
      <c r="XCG82" s="2"/>
      <c r="XCH82" s="2"/>
      <c r="XCI82" s="2"/>
      <c r="XCJ82" s="2"/>
      <c r="XCK82" s="2"/>
      <c r="XCL82" s="2"/>
      <c r="XCM82" s="2"/>
      <c r="XCN82" s="2"/>
      <c r="XCO82" s="2"/>
      <c r="XCP82" s="2"/>
      <c r="XCQ82" s="2"/>
      <c r="XCR82" s="2"/>
      <c r="XCS82" s="2"/>
      <c r="XCT82" s="2"/>
      <c r="XCU82" s="2"/>
      <c r="XCV82" s="2"/>
      <c r="XCW82" s="2"/>
      <c r="XCX82" s="2"/>
      <c r="XCY82" s="2"/>
      <c r="XCZ82" s="2"/>
      <c r="XDA82" s="2"/>
      <c r="XDB82" s="2"/>
      <c r="XDC82" s="2"/>
      <c r="XDD82" s="2"/>
      <c r="XDE82" s="2"/>
      <c r="XDF82" s="2"/>
      <c r="XDG82" s="2"/>
      <c r="XDH82" s="2"/>
      <c r="XDI82" s="2"/>
      <c r="XDJ82" s="2"/>
      <c r="XDK82" s="2"/>
      <c r="XDL82" s="2"/>
      <c r="XDM82" s="2"/>
      <c r="XDN82" s="2"/>
      <c r="XDO82" s="2"/>
      <c r="XDP82" s="2"/>
      <c r="XDQ82" s="2"/>
      <c r="XDR82" s="2"/>
      <c r="XDS82" s="2"/>
      <c r="XDT82" s="2"/>
      <c r="XDU82" s="2"/>
      <c r="XDV82" s="2"/>
      <c r="XDW82" s="2"/>
      <c r="XDX82" s="2"/>
      <c r="XDY82" s="2"/>
      <c r="XDZ82" s="2"/>
      <c r="XEA82" s="2"/>
      <c r="XEB82" s="2"/>
      <c r="XEC82" s="2"/>
      <c r="XED82" s="2"/>
      <c r="XEE82" s="2"/>
      <c r="XEF82" s="2"/>
      <c r="XEG82" s="2"/>
      <c r="XEH82" s="2"/>
      <c r="XEI82" s="2"/>
      <c r="XEJ82" s="2"/>
      <c r="XEK82" s="2"/>
      <c r="XEL82" s="2"/>
      <c r="XEM82" s="2"/>
      <c r="XEN82" s="2"/>
      <c r="XEO82" s="2"/>
      <c r="XEP82" s="2"/>
      <c r="XEQ82" s="2"/>
      <c r="XER82" s="2"/>
      <c r="XES82" s="2"/>
      <c r="XET82" s="2"/>
      <c r="XEU82" s="2"/>
      <c r="XEV82" s="2"/>
      <c r="XEW82" s="2"/>
      <c r="XEX82" s="2"/>
      <c r="XEY82" s="2"/>
      <c r="XEZ82" s="2"/>
      <c r="XFA82" s="2"/>
      <c r="XFB82" s="2"/>
      <c r="XFC82" s="2"/>
      <c r="XFD82" s="2"/>
    </row>
    <row r="83" s="1" customFormat="1" spans="1:16384">
      <c r="A83" s="1" t="s">
        <v>107</v>
      </c>
      <c r="B83" s="1">
        <v>11261294</v>
      </c>
      <c r="C83" s="1">
        <v>16.129</v>
      </c>
      <c r="D83" s="1">
        <v>16.391</v>
      </c>
      <c r="E83" s="1">
        <v>17.123</v>
      </c>
      <c r="F83" s="1">
        <v>16.27</v>
      </c>
      <c r="G83" s="1">
        <v>22.88</v>
      </c>
      <c r="H83" s="1">
        <v>19.65</v>
      </c>
      <c r="I83" s="1">
        <v>251.258</v>
      </c>
      <c r="J83" s="1">
        <v>14.288</v>
      </c>
      <c r="K83" s="1">
        <v>17.416</v>
      </c>
      <c r="L83" s="1">
        <v>14.316</v>
      </c>
      <c r="M83" s="1">
        <v>13.7235</v>
      </c>
      <c r="N83" s="1">
        <v>159.137</v>
      </c>
      <c r="O83" s="1">
        <v>17.292</v>
      </c>
      <c r="P83" s="1">
        <v>240.2</v>
      </c>
      <c r="Q83" s="1">
        <v>20.1605</v>
      </c>
      <c r="R83" s="1">
        <v>329.974</v>
      </c>
      <c r="S83" s="1">
        <v>26.0815</v>
      </c>
      <c r="T83" s="1">
        <v>560.05</v>
      </c>
      <c r="U83" s="1">
        <f>(18.081+20.399)/2</f>
        <v>19.24</v>
      </c>
      <c r="V83" s="1">
        <v>275.794</v>
      </c>
      <c r="W83" s="1">
        <f>(21.261+24.289)/2</f>
        <v>22.775</v>
      </c>
      <c r="X83" s="1">
        <v>399.948</v>
      </c>
      <c r="Y83" s="1">
        <f>(Q83+S83)/6.437</f>
        <v>7.18378126456424</v>
      </c>
      <c r="XCB83" s="2"/>
      <c r="XCC83" s="2"/>
      <c r="XCD83" s="2"/>
      <c r="XCE83" s="2"/>
      <c r="XCF83" s="2"/>
      <c r="XCG83" s="2"/>
      <c r="XCH83" s="2"/>
      <c r="XCI83" s="2"/>
      <c r="XCJ83" s="2"/>
      <c r="XCK83" s="2"/>
      <c r="XCL83" s="2"/>
      <c r="XCM83" s="2"/>
      <c r="XCN83" s="2"/>
      <c r="XCO83" s="2"/>
      <c r="XCP83" s="2"/>
      <c r="XCQ83" s="2"/>
      <c r="XCR83" s="2"/>
      <c r="XCS83" s="2"/>
      <c r="XCT83" s="2"/>
      <c r="XCU83" s="2"/>
      <c r="XCV83" s="2"/>
      <c r="XCW83" s="2"/>
      <c r="XCX83" s="2"/>
      <c r="XCY83" s="2"/>
      <c r="XCZ83" s="2"/>
      <c r="XDA83" s="2"/>
      <c r="XDB83" s="2"/>
      <c r="XDC83" s="2"/>
      <c r="XDD83" s="2"/>
      <c r="XDE83" s="2"/>
      <c r="XDF83" s="2"/>
      <c r="XDG83" s="2"/>
      <c r="XDH83" s="2"/>
      <c r="XDI83" s="2"/>
      <c r="XDJ83" s="2"/>
      <c r="XDK83" s="2"/>
      <c r="XDL83" s="2"/>
      <c r="XDM83" s="2"/>
      <c r="XDN83" s="2"/>
      <c r="XDO83" s="2"/>
      <c r="XDP83" s="2"/>
      <c r="XDQ83" s="2"/>
      <c r="XDR83" s="2"/>
      <c r="XDS83" s="2"/>
      <c r="XDT83" s="2"/>
      <c r="XDU83" s="2"/>
      <c r="XDV83" s="2"/>
      <c r="XDW83" s="2"/>
      <c r="XDX83" s="2"/>
      <c r="XDY83" s="2"/>
      <c r="XDZ83" s="2"/>
      <c r="XEA83" s="2"/>
      <c r="XEB83" s="2"/>
      <c r="XEC83" s="2"/>
      <c r="XED83" s="2"/>
      <c r="XEE83" s="2"/>
      <c r="XEF83" s="2"/>
      <c r="XEG83" s="2"/>
      <c r="XEH83" s="2"/>
      <c r="XEI83" s="2"/>
      <c r="XEJ83" s="2"/>
      <c r="XEK83" s="2"/>
      <c r="XEL83" s="2"/>
      <c r="XEM83" s="2"/>
      <c r="XEN83" s="2"/>
      <c r="XEO83" s="2"/>
      <c r="XEP83" s="2"/>
      <c r="XEQ83" s="2"/>
      <c r="XER83" s="2"/>
      <c r="XES83" s="2"/>
      <c r="XET83" s="2"/>
      <c r="XEU83" s="2"/>
      <c r="XEV83" s="2"/>
      <c r="XEW83" s="2"/>
      <c r="XEX83" s="2"/>
      <c r="XEY83" s="2"/>
      <c r="XEZ83" s="2"/>
      <c r="XFA83" s="2"/>
      <c r="XFB83" s="2"/>
      <c r="XFC83" s="2"/>
      <c r="XFD83" s="2"/>
    </row>
    <row r="84" s="1" customFormat="1" spans="1:16384">
      <c r="A84" s="1" t="s">
        <v>108</v>
      </c>
      <c r="B84" s="1">
        <v>11270372</v>
      </c>
      <c r="C84" s="1">
        <v>15.549</v>
      </c>
      <c r="D84" s="1">
        <v>16.327</v>
      </c>
      <c r="E84" s="1">
        <v>15.313</v>
      </c>
      <c r="F84" s="1">
        <v>17.32</v>
      </c>
      <c r="G84" s="1">
        <v>20.14</v>
      </c>
      <c r="H84" s="1">
        <v>17.93</v>
      </c>
      <c r="I84" s="1">
        <v>221.004</v>
      </c>
      <c r="J84" s="1">
        <v>11.016</v>
      </c>
      <c r="K84" s="1">
        <v>16.188</v>
      </c>
      <c r="L84" s="1">
        <v>14.823</v>
      </c>
      <c r="M84" s="1">
        <v>12.9135</v>
      </c>
      <c r="N84" s="1">
        <v>136.964</v>
      </c>
      <c r="O84" s="1">
        <v>12.019</v>
      </c>
      <c r="P84" s="1">
        <v>121.159</v>
      </c>
      <c r="Q84" s="1">
        <v>9.0325</v>
      </c>
      <c r="R84" s="1">
        <v>69.491</v>
      </c>
      <c r="S84" s="1">
        <v>7.37</v>
      </c>
      <c r="T84" s="1">
        <v>49.581</v>
      </c>
      <c r="U84" s="1">
        <v>9.319</v>
      </c>
      <c r="V84" s="1">
        <v>73.294</v>
      </c>
      <c r="W84" s="1">
        <v>7.645</v>
      </c>
      <c r="X84" s="1">
        <v>46.922</v>
      </c>
      <c r="Y84" s="1">
        <v>2.4</v>
      </c>
      <c r="XCB84" s="2"/>
      <c r="XCC84" s="2"/>
      <c r="XCD84" s="2"/>
      <c r="XCE84" s="2"/>
      <c r="XCF84" s="2"/>
      <c r="XCG84" s="2"/>
      <c r="XCH84" s="2"/>
      <c r="XCI84" s="2"/>
      <c r="XCJ84" s="2"/>
      <c r="XCK84" s="2"/>
      <c r="XCL84" s="2"/>
      <c r="XCM84" s="2"/>
      <c r="XCN84" s="2"/>
      <c r="XCO84" s="2"/>
      <c r="XCP84" s="2"/>
      <c r="XCQ84" s="2"/>
      <c r="XCR84" s="2"/>
      <c r="XCS84" s="2"/>
      <c r="XCT84" s="2"/>
      <c r="XCU84" s="2"/>
      <c r="XCV84" s="2"/>
      <c r="XCW84" s="2"/>
      <c r="XCX84" s="2"/>
      <c r="XCY84" s="2"/>
      <c r="XCZ84" s="2"/>
      <c r="XDA84" s="2"/>
      <c r="XDB84" s="2"/>
      <c r="XDC84" s="2"/>
      <c r="XDD84" s="2"/>
      <c r="XDE84" s="2"/>
      <c r="XDF84" s="2"/>
      <c r="XDG84" s="2"/>
      <c r="XDH84" s="2"/>
      <c r="XDI84" s="2"/>
      <c r="XDJ84" s="2"/>
      <c r="XDK84" s="2"/>
      <c r="XDL84" s="2"/>
      <c r="XDM84" s="2"/>
      <c r="XDN84" s="2"/>
      <c r="XDO84" s="2"/>
      <c r="XDP84" s="2"/>
      <c r="XDQ84" s="2"/>
      <c r="XDR84" s="2"/>
      <c r="XDS84" s="2"/>
      <c r="XDT84" s="2"/>
      <c r="XDU84" s="2"/>
      <c r="XDV84" s="2"/>
      <c r="XDW84" s="2"/>
      <c r="XDX84" s="2"/>
      <c r="XDY84" s="2"/>
      <c r="XDZ84" s="2"/>
      <c r="XEA84" s="2"/>
      <c r="XEB84" s="2"/>
      <c r="XEC84" s="2"/>
      <c r="XED84" s="2"/>
      <c r="XEE84" s="2"/>
      <c r="XEF84" s="2"/>
      <c r="XEG84" s="2"/>
      <c r="XEH84" s="2"/>
      <c r="XEI84" s="2"/>
      <c r="XEJ84" s="2"/>
      <c r="XEK84" s="2"/>
      <c r="XEL84" s="2"/>
      <c r="XEM84" s="2"/>
      <c r="XEN84" s="2"/>
      <c r="XEO84" s="2"/>
      <c r="XEP84" s="2"/>
      <c r="XEQ84" s="2"/>
      <c r="XER84" s="2"/>
      <c r="XES84" s="2"/>
      <c r="XET84" s="2"/>
      <c r="XEU84" s="2"/>
      <c r="XEV84" s="2"/>
      <c r="XEW84" s="2"/>
      <c r="XEX84" s="2"/>
      <c r="XEY84" s="2"/>
      <c r="XEZ84" s="2"/>
      <c r="XFA84" s="2"/>
      <c r="XFB84" s="2"/>
      <c r="XFC84" s="2"/>
      <c r="XFD84" s="2"/>
    </row>
    <row r="85" s="1" customFormat="1" spans="1:16384">
      <c r="A85" s="1" t="s">
        <v>109</v>
      </c>
      <c r="B85" s="1">
        <v>10800089</v>
      </c>
      <c r="C85" s="1">
        <v>16.225</v>
      </c>
      <c r="D85" s="1">
        <v>15.642</v>
      </c>
      <c r="E85" s="1">
        <v>15.073</v>
      </c>
      <c r="F85" s="1">
        <v>20.79</v>
      </c>
      <c r="G85" s="1">
        <v>19.11</v>
      </c>
      <c r="H85" s="1">
        <v>17.87</v>
      </c>
      <c r="I85" s="1">
        <v>228.323</v>
      </c>
      <c r="J85" s="1">
        <v>14.258</v>
      </c>
      <c r="K85" s="1">
        <v>16.751</v>
      </c>
      <c r="L85" s="1">
        <v>14.999</v>
      </c>
      <c r="M85" s="1">
        <v>14.6995</v>
      </c>
      <c r="N85" s="1">
        <v>172.376</v>
      </c>
      <c r="O85" s="1">
        <v>10.8635</v>
      </c>
      <c r="P85" s="1">
        <v>91.963</v>
      </c>
      <c r="Q85" s="1">
        <v>5.9735</v>
      </c>
      <c r="R85" s="1">
        <v>32.495</v>
      </c>
      <c r="S85" s="1">
        <v>8.4</v>
      </c>
      <c r="T85" s="1">
        <v>56.441</v>
      </c>
      <c r="U85" s="1">
        <v>9.173</v>
      </c>
      <c r="V85" s="1">
        <v>72.873</v>
      </c>
      <c r="W85" s="1">
        <v>7.215</v>
      </c>
      <c r="X85" s="1">
        <v>45.489</v>
      </c>
      <c r="Y85" s="1">
        <v>2.1</v>
      </c>
      <c r="XCB85" s="2"/>
      <c r="XCC85" s="2"/>
      <c r="XCD85" s="2"/>
      <c r="XCE85" s="2"/>
      <c r="XCF85" s="2"/>
      <c r="XCG85" s="2"/>
      <c r="XCH85" s="2"/>
      <c r="XCI85" s="2"/>
      <c r="XCJ85" s="2"/>
      <c r="XCK85" s="2"/>
      <c r="XCL85" s="2"/>
      <c r="XCM85" s="2"/>
      <c r="XCN85" s="2"/>
      <c r="XCO85" s="2"/>
      <c r="XCP85" s="2"/>
      <c r="XCQ85" s="2"/>
      <c r="XCR85" s="2"/>
      <c r="XCS85" s="2"/>
      <c r="XCT85" s="2"/>
      <c r="XCU85" s="2"/>
      <c r="XCV85" s="2"/>
      <c r="XCW85" s="2"/>
      <c r="XCX85" s="2"/>
      <c r="XCY85" s="2"/>
      <c r="XCZ85" s="2"/>
      <c r="XDA85" s="2"/>
      <c r="XDB85" s="2"/>
      <c r="XDC85" s="2"/>
      <c r="XDD85" s="2"/>
      <c r="XDE85" s="2"/>
      <c r="XDF85" s="2"/>
      <c r="XDG85" s="2"/>
      <c r="XDH85" s="2"/>
      <c r="XDI85" s="2"/>
      <c r="XDJ85" s="2"/>
      <c r="XDK85" s="2"/>
      <c r="XDL85" s="2"/>
      <c r="XDM85" s="2"/>
      <c r="XDN85" s="2"/>
      <c r="XDO85" s="2"/>
      <c r="XDP85" s="2"/>
      <c r="XDQ85" s="2"/>
      <c r="XDR85" s="2"/>
      <c r="XDS85" s="2"/>
      <c r="XDT85" s="2"/>
      <c r="XDU85" s="2"/>
      <c r="XDV85" s="2"/>
      <c r="XDW85" s="2"/>
      <c r="XDX85" s="2"/>
      <c r="XDY85" s="2"/>
      <c r="XDZ85" s="2"/>
      <c r="XEA85" s="2"/>
      <c r="XEB85" s="2"/>
      <c r="XEC85" s="2"/>
      <c r="XED85" s="2"/>
      <c r="XEE85" s="2"/>
      <c r="XEF85" s="2"/>
      <c r="XEG85" s="2"/>
      <c r="XEH85" s="2"/>
      <c r="XEI85" s="2"/>
      <c r="XEJ85" s="2"/>
      <c r="XEK85" s="2"/>
      <c r="XEL85" s="2"/>
      <c r="XEM85" s="2"/>
      <c r="XEN85" s="2"/>
      <c r="XEO85" s="2"/>
      <c r="XEP85" s="2"/>
      <c r="XEQ85" s="2"/>
      <c r="XER85" s="2"/>
      <c r="XES85" s="2"/>
      <c r="XET85" s="2"/>
      <c r="XEU85" s="2"/>
      <c r="XEV85" s="2"/>
      <c r="XEW85" s="2"/>
      <c r="XEX85" s="2"/>
      <c r="XEY85" s="2"/>
      <c r="XEZ85" s="2"/>
      <c r="XFA85" s="2"/>
      <c r="XFB85" s="2"/>
      <c r="XFC85" s="2"/>
      <c r="XFD85" s="2"/>
    </row>
    <row r="86" s="1" customFormat="1" spans="1:16384">
      <c r="A86" s="1" t="s">
        <v>110</v>
      </c>
      <c r="B86" s="1">
        <v>11507534</v>
      </c>
      <c r="C86" s="1">
        <v>16.189</v>
      </c>
      <c r="D86" s="1">
        <v>18.639</v>
      </c>
      <c r="E86" s="1">
        <v>17.059</v>
      </c>
      <c r="F86" s="1">
        <v>18.92</v>
      </c>
      <c r="G86" s="1">
        <v>24.21</v>
      </c>
      <c r="H86" s="1">
        <v>18.86</v>
      </c>
      <c r="I86" s="1">
        <v>277.417</v>
      </c>
      <c r="J86" s="1">
        <v>15.429</v>
      </c>
      <c r="K86" s="1">
        <v>20.253</v>
      </c>
      <c r="L86" s="1">
        <v>13.21</v>
      </c>
      <c r="M86" s="1">
        <v>14.7655</v>
      </c>
      <c r="N86" s="1">
        <v>187.44</v>
      </c>
      <c r="O86" s="1">
        <v>14.9565</v>
      </c>
      <c r="P86" s="1">
        <v>182.23</v>
      </c>
      <c r="Q86" s="1">
        <v>9.8345</v>
      </c>
      <c r="R86" s="1">
        <v>87.06</v>
      </c>
      <c r="S86" s="1">
        <v>12.9925</v>
      </c>
      <c r="T86" s="1">
        <v>131.264</v>
      </c>
      <c r="U86" s="1">
        <v>10.381</v>
      </c>
      <c r="V86" s="1">
        <v>93.375</v>
      </c>
      <c r="W86" s="1">
        <v>11.2495</v>
      </c>
      <c r="X86" s="1">
        <v>108.588</v>
      </c>
      <c r="Y86" s="1">
        <v>3.14</v>
      </c>
      <c r="XCB86" s="2"/>
      <c r="XCC86" s="2"/>
      <c r="XCD86" s="2"/>
      <c r="XCE86" s="2"/>
      <c r="XCF86" s="2"/>
      <c r="XCG86" s="2"/>
      <c r="XCH86" s="2"/>
      <c r="XCI86" s="2"/>
      <c r="XCJ86" s="2"/>
      <c r="XCK86" s="2"/>
      <c r="XCL86" s="2"/>
      <c r="XCM86" s="2"/>
      <c r="XCN86" s="2"/>
      <c r="XCO86" s="2"/>
      <c r="XCP86" s="2"/>
      <c r="XCQ86" s="2"/>
      <c r="XCR86" s="2"/>
      <c r="XCS86" s="2"/>
      <c r="XCT86" s="2"/>
      <c r="XCU86" s="2"/>
      <c r="XCV86" s="2"/>
      <c r="XCW86" s="2"/>
      <c r="XCX86" s="2"/>
      <c r="XCY86" s="2"/>
      <c r="XCZ86" s="2"/>
      <c r="XDA86" s="2"/>
      <c r="XDB86" s="2"/>
      <c r="XDC86" s="2"/>
      <c r="XDD86" s="2"/>
      <c r="XDE86" s="2"/>
      <c r="XDF86" s="2"/>
      <c r="XDG86" s="2"/>
      <c r="XDH86" s="2"/>
      <c r="XDI86" s="2"/>
      <c r="XDJ86" s="2"/>
      <c r="XDK86" s="2"/>
      <c r="XDL86" s="2"/>
      <c r="XDM86" s="2"/>
      <c r="XDN86" s="2"/>
      <c r="XDO86" s="2"/>
      <c r="XDP86" s="2"/>
      <c r="XDQ86" s="2"/>
      <c r="XDR86" s="2"/>
      <c r="XDS86" s="2"/>
      <c r="XDT86" s="2"/>
      <c r="XDU86" s="2"/>
      <c r="XDV86" s="2"/>
      <c r="XDW86" s="2"/>
      <c r="XDX86" s="2"/>
      <c r="XDY86" s="2"/>
      <c r="XDZ86" s="2"/>
      <c r="XEA86" s="2"/>
      <c r="XEB86" s="2"/>
      <c r="XEC86" s="2"/>
      <c r="XED86" s="2"/>
      <c r="XEE86" s="2"/>
      <c r="XEF86" s="2"/>
      <c r="XEG86" s="2"/>
      <c r="XEH86" s="2"/>
      <c r="XEI86" s="2"/>
      <c r="XEJ86" s="2"/>
      <c r="XEK86" s="2"/>
      <c r="XEL86" s="2"/>
      <c r="XEM86" s="2"/>
      <c r="XEN86" s="2"/>
      <c r="XEO86" s="2"/>
      <c r="XEP86" s="2"/>
      <c r="XEQ86" s="2"/>
      <c r="XER86" s="2"/>
      <c r="XES86" s="2"/>
      <c r="XET86" s="2"/>
      <c r="XEU86" s="2"/>
      <c r="XEV86" s="2"/>
      <c r="XEW86" s="2"/>
      <c r="XEX86" s="2"/>
      <c r="XEY86" s="2"/>
      <c r="XEZ86" s="2"/>
      <c r="XFA86" s="2"/>
      <c r="XFB86" s="2"/>
      <c r="XFC86" s="2"/>
      <c r="XFD86" s="2"/>
    </row>
    <row r="87" s="1" customFormat="1" spans="1:16384">
      <c r="A87" s="1" t="s">
        <v>111</v>
      </c>
      <c r="B87" s="1" t="s">
        <v>112</v>
      </c>
      <c r="C87" s="1">
        <v>27.726</v>
      </c>
      <c r="D87" s="1">
        <v>28.354</v>
      </c>
      <c r="E87" s="1">
        <v>26.843</v>
      </c>
      <c r="F87" s="1">
        <v>33.62</v>
      </c>
      <c r="G87" s="1">
        <v>34.96</v>
      </c>
      <c r="H87" s="1">
        <v>30.07</v>
      </c>
      <c r="I87" s="1">
        <v>698.867</v>
      </c>
      <c r="J87" s="1">
        <v>19.531</v>
      </c>
      <c r="K87" s="1">
        <v>25.884</v>
      </c>
      <c r="L87" s="1">
        <v>29.968</v>
      </c>
      <c r="M87" s="1">
        <v>29.926</v>
      </c>
      <c r="N87" s="1">
        <v>754.218</v>
      </c>
      <c r="O87" s="1">
        <v>19.8965</v>
      </c>
      <c r="P87" s="1">
        <v>315.086</v>
      </c>
      <c r="Q87" s="1">
        <v>18.0755</v>
      </c>
      <c r="R87" s="1">
        <v>250.844</v>
      </c>
      <c r="S87" s="1">
        <v>14.699</v>
      </c>
      <c r="T87" s="1">
        <v>186.637</v>
      </c>
      <c r="U87" s="1">
        <v>27.622</v>
      </c>
      <c r="V87" s="1">
        <v>643.548</v>
      </c>
      <c r="W87" s="1">
        <v>19.0605</v>
      </c>
      <c r="X87" s="1">
        <v>292.86</v>
      </c>
      <c r="Y87" s="1">
        <v>2.9</v>
      </c>
      <c r="XCB87" s="2"/>
      <c r="XCC87" s="2"/>
      <c r="XCD87" s="2"/>
      <c r="XCE87" s="2"/>
      <c r="XCF87" s="2"/>
      <c r="XCG87" s="2"/>
      <c r="XCH87" s="2"/>
      <c r="XCI87" s="2"/>
      <c r="XCJ87" s="2"/>
      <c r="XCK87" s="2"/>
      <c r="XCL87" s="2"/>
      <c r="XCM87" s="2"/>
      <c r="XCN87" s="2"/>
      <c r="XCO87" s="2"/>
      <c r="XCP87" s="2"/>
      <c r="XCQ87" s="2"/>
      <c r="XCR87" s="2"/>
      <c r="XCS87" s="2"/>
      <c r="XCT87" s="2"/>
      <c r="XCU87" s="2"/>
      <c r="XCV87" s="2"/>
      <c r="XCW87" s="2"/>
      <c r="XCX87" s="2"/>
      <c r="XCY87" s="2"/>
      <c r="XCZ87" s="2"/>
      <c r="XDA87" s="2"/>
      <c r="XDB87" s="2"/>
      <c r="XDC87" s="2"/>
      <c r="XDD87" s="2"/>
      <c r="XDE87" s="2"/>
      <c r="XDF87" s="2"/>
      <c r="XDG87" s="2"/>
      <c r="XDH87" s="2"/>
      <c r="XDI87" s="2"/>
      <c r="XDJ87" s="2"/>
      <c r="XDK87" s="2"/>
      <c r="XDL87" s="2"/>
      <c r="XDM87" s="2"/>
      <c r="XDN87" s="2"/>
      <c r="XDO87" s="2"/>
      <c r="XDP87" s="2"/>
      <c r="XDQ87" s="2"/>
      <c r="XDR87" s="2"/>
      <c r="XDS87" s="2"/>
      <c r="XDT87" s="2"/>
      <c r="XDU87" s="2"/>
      <c r="XDV87" s="2"/>
      <c r="XDW87" s="2"/>
      <c r="XDX87" s="2"/>
      <c r="XDY87" s="2"/>
      <c r="XDZ87" s="2"/>
      <c r="XEA87" s="2"/>
      <c r="XEB87" s="2"/>
      <c r="XEC87" s="2"/>
      <c r="XED87" s="2"/>
      <c r="XEE87" s="2"/>
      <c r="XEF87" s="2"/>
      <c r="XEG87" s="2"/>
      <c r="XEH87" s="2"/>
      <c r="XEI87" s="2"/>
      <c r="XEJ87" s="2"/>
      <c r="XEK87" s="2"/>
      <c r="XEL87" s="2"/>
      <c r="XEM87" s="2"/>
      <c r="XEN87" s="2"/>
      <c r="XEO87" s="2"/>
      <c r="XEP87" s="2"/>
      <c r="XEQ87" s="2"/>
      <c r="XER87" s="2"/>
      <c r="XES87" s="2"/>
      <c r="XET87" s="2"/>
      <c r="XEU87" s="2"/>
      <c r="XEV87" s="2"/>
      <c r="XEW87" s="2"/>
      <c r="XEX87" s="2"/>
      <c r="XEY87" s="2"/>
      <c r="XEZ87" s="2"/>
      <c r="XFA87" s="2"/>
      <c r="XFB87" s="2"/>
      <c r="XFC87" s="2"/>
      <c r="XFD87" s="2"/>
    </row>
    <row r="88" s="1" customFormat="1" spans="1:16384">
      <c r="A88" s="1" t="s">
        <v>113</v>
      </c>
      <c r="B88" s="1" t="s">
        <v>114</v>
      </c>
      <c r="C88" s="1">
        <v>37.093</v>
      </c>
      <c r="D88" s="1">
        <v>37.524</v>
      </c>
      <c r="E88" s="1">
        <v>35.354</v>
      </c>
      <c r="F88" s="1">
        <v>35.9</v>
      </c>
      <c r="G88" s="1">
        <v>46.13</v>
      </c>
      <c r="H88" s="1">
        <v>48.62</v>
      </c>
      <c r="I88" s="1">
        <v>1210</v>
      </c>
      <c r="J88" s="1">
        <v>26.199</v>
      </c>
      <c r="K88" s="1">
        <v>35.911</v>
      </c>
      <c r="L88" s="1">
        <v>31.979</v>
      </c>
      <c r="M88" s="1">
        <v>32.2325</v>
      </c>
      <c r="N88" s="1">
        <v>825.024</v>
      </c>
      <c r="O88" s="1">
        <v>17.9665</v>
      </c>
      <c r="P88" s="1">
        <v>268.04</v>
      </c>
      <c r="Q88" s="1">
        <f>(13.76+16.73)/2</f>
        <v>15.245</v>
      </c>
      <c r="R88" s="1">
        <v>178.785</v>
      </c>
      <c r="S88" s="1">
        <v>13.9705</v>
      </c>
      <c r="T88" s="1">
        <v>149.788</v>
      </c>
      <c r="U88" s="1">
        <f>(10.797+12.039)/2</f>
        <v>11.418</v>
      </c>
      <c r="V88" s="1">
        <v>99.231</v>
      </c>
      <c r="W88" s="1">
        <v>11.3125</v>
      </c>
      <c r="X88" s="1">
        <v>99.536</v>
      </c>
      <c r="Y88" s="1">
        <v>1.6</v>
      </c>
      <c r="XCB88" s="2"/>
      <c r="XCC88" s="2"/>
      <c r="XCD88" s="2"/>
      <c r="XCE88" s="2"/>
      <c r="XCF88" s="2"/>
      <c r="XCG88" s="2"/>
      <c r="XCH88" s="2"/>
      <c r="XCI88" s="2"/>
      <c r="XCJ88" s="2"/>
      <c r="XCK88" s="2"/>
      <c r="XCL88" s="2"/>
      <c r="XCM88" s="2"/>
      <c r="XCN88" s="2"/>
      <c r="XCO88" s="2"/>
      <c r="XCP88" s="2"/>
      <c r="XCQ88" s="2"/>
      <c r="XCR88" s="2"/>
      <c r="XCS88" s="2"/>
      <c r="XCT88" s="2"/>
      <c r="XCU88" s="2"/>
      <c r="XCV88" s="2"/>
      <c r="XCW88" s="2"/>
      <c r="XCX88" s="2"/>
      <c r="XCY88" s="2"/>
      <c r="XCZ88" s="2"/>
      <c r="XDA88" s="2"/>
      <c r="XDB88" s="2"/>
      <c r="XDC88" s="2"/>
      <c r="XDD88" s="2"/>
      <c r="XDE88" s="2"/>
      <c r="XDF88" s="2"/>
      <c r="XDG88" s="2"/>
      <c r="XDH88" s="2"/>
      <c r="XDI88" s="2"/>
      <c r="XDJ88" s="2"/>
      <c r="XDK88" s="2"/>
      <c r="XDL88" s="2"/>
      <c r="XDM88" s="2"/>
      <c r="XDN88" s="2"/>
      <c r="XDO88" s="2"/>
      <c r="XDP88" s="2"/>
      <c r="XDQ88" s="2"/>
      <c r="XDR88" s="2"/>
      <c r="XDS88" s="2"/>
      <c r="XDT88" s="2"/>
      <c r="XDU88" s="2"/>
      <c r="XDV88" s="2"/>
      <c r="XDW88" s="2"/>
      <c r="XDX88" s="2"/>
      <c r="XDY88" s="2"/>
      <c r="XDZ88" s="2"/>
      <c r="XEA88" s="2"/>
      <c r="XEB88" s="2"/>
      <c r="XEC88" s="2"/>
      <c r="XED88" s="2"/>
      <c r="XEE88" s="2"/>
      <c r="XEF88" s="2"/>
      <c r="XEG88" s="2"/>
      <c r="XEH88" s="2"/>
      <c r="XEI88" s="2"/>
      <c r="XEJ88" s="2"/>
      <c r="XEK88" s="2"/>
      <c r="XEL88" s="2"/>
      <c r="XEM88" s="2"/>
      <c r="XEN88" s="2"/>
      <c r="XEO88" s="2"/>
      <c r="XEP88" s="2"/>
      <c r="XEQ88" s="2"/>
      <c r="XER88" s="2"/>
      <c r="XES88" s="2"/>
      <c r="XET88" s="2"/>
      <c r="XEU88" s="2"/>
      <c r="XEV88" s="2"/>
      <c r="XEW88" s="2"/>
      <c r="XEX88" s="2"/>
      <c r="XEY88" s="2"/>
      <c r="XEZ88" s="2"/>
      <c r="XFA88" s="2"/>
      <c r="XFB88" s="2"/>
      <c r="XFC88" s="2"/>
      <c r="XFD88" s="2"/>
    </row>
    <row r="89" s="1" customFormat="1" spans="1:16384">
      <c r="A89" s="1" t="s">
        <v>115</v>
      </c>
      <c r="B89" s="1" t="s">
        <v>116</v>
      </c>
      <c r="C89" s="1">
        <v>33.513</v>
      </c>
      <c r="D89" s="1">
        <v>32.408</v>
      </c>
      <c r="E89" s="1">
        <v>36.552</v>
      </c>
      <c r="F89" s="1">
        <v>36.24</v>
      </c>
      <c r="G89" s="1">
        <v>43.35</v>
      </c>
      <c r="H89" s="1">
        <v>39.81</v>
      </c>
      <c r="I89" s="1">
        <v>1010</v>
      </c>
      <c r="J89" s="1">
        <v>31.55</v>
      </c>
      <c r="K89" s="1">
        <v>38.161</v>
      </c>
      <c r="L89" s="1">
        <v>32.797</v>
      </c>
      <c r="M89" s="1">
        <v>28.3655</v>
      </c>
      <c r="N89" s="1">
        <v>674.439</v>
      </c>
      <c r="O89" s="1">
        <v>24.256</v>
      </c>
      <c r="P89" s="1">
        <v>499.761</v>
      </c>
      <c r="Q89" s="1">
        <v>17.3965</v>
      </c>
      <c r="R89" s="1">
        <v>245.065</v>
      </c>
      <c r="S89" s="1">
        <v>16.713</v>
      </c>
      <c r="T89" s="1">
        <v>234.743</v>
      </c>
      <c r="U89" s="1">
        <f>(11.396+17.178)/2</f>
        <v>14.287</v>
      </c>
      <c r="V89" s="1">
        <v>174.72</v>
      </c>
      <c r="W89" s="1">
        <v>16.1285</v>
      </c>
      <c r="X89" s="1">
        <v>216.851</v>
      </c>
      <c r="Y89" s="1">
        <v>1.7</v>
      </c>
      <c r="XCB89" s="2"/>
      <c r="XCC89" s="2"/>
      <c r="XCD89" s="2"/>
      <c r="XCE89" s="2"/>
      <c r="XCF89" s="2"/>
      <c r="XCG89" s="2"/>
      <c r="XCH89" s="2"/>
      <c r="XCI89" s="2"/>
      <c r="XCJ89" s="2"/>
      <c r="XCK89" s="2"/>
      <c r="XCL89" s="2"/>
      <c r="XCM89" s="2"/>
      <c r="XCN89" s="2"/>
      <c r="XCO89" s="2"/>
      <c r="XCP89" s="2"/>
      <c r="XCQ89" s="2"/>
      <c r="XCR89" s="2"/>
      <c r="XCS89" s="2"/>
      <c r="XCT89" s="2"/>
      <c r="XCU89" s="2"/>
      <c r="XCV89" s="2"/>
      <c r="XCW89" s="2"/>
      <c r="XCX89" s="2"/>
      <c r="XCY89" s="2"/>
      <c r="XCZ89" s="2"/>
      <c r="XDA89" s="2"/>
      <c r="XDB89" s="2"/>
      <c r="XDC89" s="2"/>
      <c r="XDD89" s="2"/>
      <c r="XDE89" s="2"/>
      <c r="XDF89" s="2"/>
      <c r="XDG89" s="2"/>
      <c r="XDH89" s="2"/>
      <c r="XDI89" s="2"/>
      <c r="XDJ89" s="2"/>
      <c r="XDK89" s="2"/>
      <c r="XDL89" s="2"/>
      <c r="XDM89" s="2"/>
      <c r="XDN89" s="2"/>
      <c r="XDO89" s="2"/>
      <c r="XDP89" s="2"/>
      <c r="XDQ89" s="2"/>
      <c r="XDR89" s="2"/>
      <c r="XDS89" s="2"/>
      <c r="XDT89" s="2"/>
      <c r="XDU89" s="2"/>
      <c r="XDV89" s="2"/>
      <c r="XDW89" s="2"/>
      <c r="XDX89" s="2"/>
      <c r="XDY89" s="2"/>
      <c r="XDZ89" s="2"/>
      <c r="XEA89" s="2"/>
      <c r="XEB89" s="2"/>
      <c r="XEC89" s="2"/>
      <c r="XED89" s="2"/>
      <c r="XEE89" s="2"/>
      <c r="XEF89" s="2"/>
      <c r="XEG89" s="2"/>
      <c r="XEH89" s="2"/>
      <c r="XEI89" s="2"/>
      <c r="XEJ89" s="2"/>
      <c r="XEK89" s="2"/>
      <c r="XEL89" s="2"/>
      <c r="XEM89" s="2"/>
      <c r="XEN89" s="2"/>
      <c r="XEO89" s="2"/>
      <c r="XEP89" s="2"/>
      <c r="XEQ89" s="2"/>
      <c r="XER89" s="2"/>
      <c r="XES89" s="2"/>
      <c r="XET89" s="2"/>
      <c r="XEU89" s="2"/>
      <c r="XEV89" s="2"/>
      <c r="XEW89" s="2"/>
      <c r="XEX89" s="2"/>
      <c r="XEY89" s="2"/>
      <c r="XEZ89" s="2"/>
      <c r="XFA89" s="2"/>
      <c r="XFB89" s="2"/>
      <c r="XFC89" s="2"/>
      <c r="XFD89" s="2"/>
    </row>
    <row r="90" s="1" customFormat="1" spans="1:16384">
      <c r="A90" s="1" t="s">
        <v>117</v>
      </c>
      <c r="B90" s="1" t="s">
        <v>118</v>
      </c>
      <c r="C90" s="1">
        <v>36.341</v>
      </c>
      <c r="D90" s="1">
        <v>36.21</v>
      </c>
      <c r="E90" s="1">
        <v>38.786</v>
      </c>
      <c r="F90" s="1">
        <v>46.01</v>
      </c>
      <c r="G90" s="1">
        <v>46.19</v>
      </c>
      <c r="H90" s="1">
        <v>43.93</v>
      </c>
      <c r="I90" s="1">
        <v>1300</v>
      </c>
      <c r="J90" s="1">
        <v>25.885</v>
      </c>
      <c r="K90" s="1">
        <v>40.149</v>
      </c>
      <c r="L90" s="1">
        <v>37.365</v>
      </c>
      <c r="M90" s="1">
        <v>38.461</v>
      </c>
      <c r="N90" s="1">
        <v>1220</v>
      </c>
      <c r="O90" s="1">
        <v>22.1425</v>
      </c>
      <c r="P90" s="1">
        <v>430.512</v>
      </c>
      <c r="Q90" s="1">
        <v>31.3425</v>
      </c>
      <c r="R90" s="1">
        <v>807.125</v>
      </c>
      <c r="S90" s="1">
        <v>20.745</v>
      </c>
      <c r="T90" s="1">
        <v>384.164</v>
      </c>
      <c r="U90" s="1">
        <v>38.297</v>
      </c>
      <c r="V90" s="1">
        <v>1210</v>
      </c>
      <c r="W90" s="1">
        <v>20.5405</v>
      </c>
      <c r="X90" s="1">
        <v>337.418</v>
      </c>
      <c r="Y90" s="1">
        <f>(Q90+S90)/21.401</f>
        <v>2.43388159431802</v>
      </c>
      <c r="XCB90" s="2"/>
      <c r="XCC90" s="2"/>
      <c r="XCD90" s="2"/>
      <c r="XCE90" s="2"/>
      <c r="XCF90" s="2"/>
      <c r="XCG90" s="2"/>
      <c r="XCH90" s="2"/>
      <c r="XCI90" s="2"/>
      <c r="XCJ90" s="2"/>
      <c r="XCK90" s="2"/>
      <c r="XCL90" s="2"/>
      <c r="XCM90" s="2"/>
      <c r="XCN90" s="2"/>
      <c r="XCO90" s="2"/>
      <c r="XCP90" s="2"/>
      <c r="XCQ90" s="2"/>
      <c r="XCR90" s="2"/>
      <c r="XCS90" s="2"/>
      <c r="XCT90" s="2"/>
      <c r="XCU90" s="2"/>
      <c r="XCV90" s="2"/>
      <c r="XCW90" s="2"/>
      <c r="XCX90" s="2"/>
      <c r="XCY90" s="2"/>
      <c r="XCZ90" s="2"/>
      <c r="XDA90" s="2"/>
      <c r="XDB90" s="2"/>
      <c r="XDC90" s="2"/>
      <c r="XDD90" s="2"/>
      <c r="XDE90" s="2"/>
      <c r="XDF90" s="2"/>
      <c r="XDG90" s="2"/>
      <c r="XDH90" s="2"/>
      <c r="XDI90" s="2"/>
      <c r="XDJ90" s="2"/>
      <c r="XDK90" s="2"/>
      <c r="XDL90" s="2"/>
      <c r="XDM90" s="2"/>
      <c r="XDN90" s="2"/>
      <c r="XDO90" s="2"/>
      <c r="XDP90" s="2"/>
      <c r="XDQ90" s="2"/>
      <c r="XDR90" s="2"/>
      <c r="XDS90" s="2"/>
      <c r="XDT90" s="2"/>
      <c r="XDU90" s="2"/>
      <c r="XDV90" s="2"/>
      <c r="XDW90" s="2"/>
      <c r="XDX90" s="2"/>
      <c r="XDY90" s="2"/>
      <c r="XDZ90" s="2"/>
      <c r="XEA90" s="2"/>
      <c r="XEB90" s="2"/>
      <c r="XEC90" s="2"/>
      <c r="XED90" s="2"/>
      <c r="XEE90" s="2"/>
      <c r="XEF90" s="2"/>
      <c r="XEG90" s="2"/>
      <c r="XEH90" s="2"/>
      <c r="XEI90" s="2"/>
      <c r="XEJ90" s="2"/>
      <c r="XEK90" s="2"/>
      <c r="XEL90" s="2"/>
      <c r="XEM90" s="2"/>
      <c r="XEN90" s="2"/>
      <c r="XEO90" s="2"/>
      <c r="XEP90" s="2"/>
      <c r="XEQ90" s="2"/>
      <c r="XER90" s="2"/>
      <c r="XES90" s="2"/>
      <c r="XET90" s="2"/>
      <c r="XEU90" s="2"/>
      <c r="XEV90" s="2"/>
      <c r="XEW90" s="2"/>
      <c r="XEX90" s="2"/>
      <c r="XEY90" s="2"/>
      <c r="XEZ90" s="2"/>
      <c r="XFA90" s="2"/>
      <c r="XFB90" s="2"/>
      <c r="XFC90" s="2"/>
      <c r="XFD90" s="2"/>
    </row>
    <row r="91" s="1" customFormat="1" spans="1:16384">
      <c r="A91" s="1" t="s">
        <v>119</v>
      </c>
      <c r="B91" s="1" t="s">
        <v>120</v>
      </c>
      <c r="C91" s="1">
        <v>38.625</v>
      </c>
      <c r="D91" s="1">
        <v>39.829</v>
      </c>
      <c r="E91" s="1">
        <v>30.343</v>
      </c>
      <c r="F91" s="1">
        <v>57.34</v>
      </c>
      <c r="G91" s="1">
        <v>66.32</v>
      </c>
      <c r="H91" s="1">
        <v>50.55</v>
      </c>
      <c r="I91" s="1">
        <v>1570</v>
      </c>
      <c r="J91" s="1">
        <v>29.263</v>
      </c>
      <c r="K91" s="1">
        <v>39.442</v>
      </c>
      <c r="L91" s="1">
        <v>30.444</v>
      </c>
      <c r="M91" s="1">
        <v>35.351</v>
      </c>
      <c r="N91" s="1">
        <v>1010</v>
      </c>
      <c r="O91" s="1">
        <v>15.9255</v>
      </c>
      <c r="P91" s="1">
        <v>227.193</v>
      </c>
      <c r="Q91" s="1">
        <f>(21.068+24.858)/2</f>
        <v>22.963</v>
      </c>
      <c r="R91" s="1">
        <v>448.271</v>
      </c>
      <c r="S91" s="1">
        <f>(17.557+20.919)/2</f>
        <v>19.238</v>
      </c>
      <c r="T91" s="1">
        <v>297.707</v>
      </c>
      <c r="U91" s="1">
        <f>(18.538+19.739)/2</f>
        <v>19.1385</v>
      </c>
      <c r="V91" s="1">
        <v>316.227</v>
      </c>
      <c r="W91" s="1">
        <f>(16.183+20.705)/2</f>
        <v>18.444</v>
      </c>
      <c r="X91" s="1">
        <v>277.262</v>
      </c>
      <c r="Y91" s="1">
        <v>1.8</v>
      </c>
      <c r="XCB91" s="2"/>
      <c r="XCC91" s="2"/>
      <c r="XCD91" s="2"/>
      <c r="XCE91" s="2"/>
      <c r="XCF91" s="2"/>
      <c r="XCG91" s="2"/>
      <c r="XCH91" s="2"/>
      <c r="XCI91" s="2"/>
      <c r="XCJ91" s="2"/>
      <c r="XCK91" s="2"/>
      <c r="XCL91" s="2"/>
      <c r="XCM91" s="2"/>
      <c r="XCN91" s="2"/>
      <c r="XCO91" s="2"/>
      <c r="XCP91" s="2"/>
      <c r="XCQ91" s="2"/>
      <c r="XCR91" s="2"/>
      <c r="XCS91" s="2"/>
      <c r="XCT91" s="2"/>
      <c r="XCU91" s="2"/>
      <c r="XCV91" s="2"/>
      <c r="XCW91" s="2"/>
      <c r="XCX91" s="2"/>
      <c r="XCY91" s="2"/>
      <c r="XCZ91" s="2"/>
      <c r="XDA91" s="2"/>
      <c r="XDB91" s="2"/>
      <c r="XDC91" s="2"/>
      <c r="XDD91" s="2"/>
      <c r="XDE91" s="2"/>
      <c r="XDF91" s="2"/>
      <c r="XDG91" s="2"/>
      <c r="XDH91" s="2"/>
      <c r="XDI91" s="2"/>
      <c r="XDJ91" s="2"/>
      <c r="XDK91" s="2"/>
      <c r="XDL91" s="2"/>
      <c r="XDM91" s="2"/>
      <c r="XDN91" s="2"/>
      <c r="XDO91" s="2"/>
      <c r="XDP91" s="2"/>
      <c r="XDQ91" s="2"/>
      <c r="XDR91" s="2"/>
      <c r="XDS91" s="2"/>
      <c r="XDT91" s="2"/>
      <c r="XDU91" s="2"/>
      <c r="XDV91" s="2"/>
      <c r="XDW91" s="2"/>
      <c r="XDX91" s="2"/>
      <c r="XDY91" s="2"/>
      <c r="XDZ91" s="2"/>
      <c r="XEA91" s="2"/>
      <c r="XEB91" s="2"/>
      <c r="XEC91" s="2"/>
      <c r="XED91" s="2"/>
      <c r="XEE91" s="2"/>
      <c r="XEF91" s="2"/>
      <c r="XEG91" s="2"/>
      <c r="XEH91" s="2"/>
      <c r="XEI91" s="2"/>
      <c r="XEJ91" s="2"/>
      <c r="XEK91" s="2"/>
      <c r="XEL91" s="2"/>
      <c r="XEM91" s="2"/>
      <c r="XEN91" s="2"/>
      <c r="XEO91" s="2"/>
      <c r="XEP91" s="2"/>
      <c r="XEQ91" s="2"/>
      <c r="XER91" s="2"/>
      <c r="XES91" s="2"/>
      <c r="XET91" s="2"/>
      <c r="XEU91" s="2"/>
      <c r="XEV91" s="2"/>
      <c r="XEW91" s="2"/>
      <c r="XEX91" s="2"/>
      <c r="XEY91" s="2"/>
      <c r="XEZ91" s="2"/>
      <c r="XFA91" s="2"/>
      <c r="XFB91" s="2"/>
      <c r="XFC91" s="2"/>
      <c r="XFD91" s="2"/>
    </row>
    <row r="92" s="1" customFormat="1" spans="1:16384">
      <c r="A92" s="1" t="s">
        <v>121</v>
      </c>
      <c r="B92" s="1" t="s">
        <v>122</v>
      </c>
      <c r="C92" s="1">
        <v>35.099</v>
      </c>
      <c r="D92" s="1">
        <v>37.385</v>
      </c>
      <c r="E92" s="1">
        <v>37.463</v>
      </c>
      <c r="F92" s="1">
        <v>52.75</v>
      </c>
      <c r="G92" s="1">
        <v>46.93</v>
      </c>
      <c r="H92" s="1">
        <v>39.79</v>
      </c>
      <c r="I92" s="1">
        <v>1250</v>
      </c>
      <c r="J92" s="1">
        <v>31.037</v>
      </c>
      <c r="K92" s="1">
        <v>39.776</v>
      </c>
      <c r="L92" s="1">
        <v>35.858</v>
      </c>
      <c r="M92" s="1">
        <v>37.4185</v>
      </c>
      <c r="N92" s="1">
        <v>1130</v>
      </c>
      <c r="O92" s="1">
        <v>22.169</v>
      </c>
      <c r="P92" s="1">
        <v>385.928</v>
      </c>
      <c r="Q92" s="1">
        <v>15.577</v>
      </c>
      <c r="R92" s="1">
        <v>202.937</v>
      </c>
      <c r="S92" s="1">
        <v>18.221</v>
      </c>
      <c r="T92" s="1">
        <v>280.057</v>
      </c>
      <c r="U92" s="1">
        <v>13.282</v>
      </c>
      <c r="V92" s="1">
        <v>144.968</v>
      </c>
      <c r="W92" s="1">
        <v>17.7795</v>
      </c>
      <c r="X92" s="1">
        <v>258.155</v>
      </c>
      <c r="Y92" s="1">
        <v>1.9</v>
      </c>
      <c r="XCB92" s="2"/>
      <c r="XCC92" s="2"/>
      <c r="XCD92" s="2"/>
      <c r="XCE92" s="2"/>
      <c r="XCF92" s="2"/>
      <c r="XCG92" s="2"/>
      <c r="XCH92" s="2"/>
      <c r="XCI92" s="2"/>
      <c r="XCJ92" s="2"/>
      <c r="XCK92" s="2"/>
      <c r="XCL92" s="2"/>
      <c r="XCM92" s="2"/>
      <c r="XCN92" s="2"/>
      <c r="XCO92" s="2"/>
      <c r="XCP92" s="2"/>
      <c r="XCQ92" s="2"/>
      <c r="XCR92" s="2"/>
      <c r="XCS92" s="2"/>
      <c r="XCT92" s="2"/>
      <c r="XCU92" s="2"/>
      <c r="XCV92" s="2"/>
      <c r="XCW92" s="2"/>
      <c r="XCX92" s="2"/>
      <c r="XCY92" s="2"/>
      <c r="XCZ92" s="2"/>
      <c r="XDA92" s="2"/>
      <c r="XDB92" s="2"/>
      <c r="XDC92" s="2"/>
      <c r="XDD92" s="2"/>
      <c r="XDE92" s="2"/>
      <c r="XDF92" s="2"/>
      <c r="XDG92" s="2"/>
      <c r="XDH92" s="2"/>
      <c r="XDI92" s="2"/>
      <c r="XDJ92" s="2"/>
      <c r="XDK92" s="2"/>
      <c r="XDL92" s="2"/>
      <c r="XDM92" s="2"/>
      <c r="XDN92" s="2"/>
      <c r="XDO92" s="2"/>
      <c r="XDP92" s="2"/>
      <c r="XDQ92" s="2"/>
      <c r="XDR92" s="2"/>
      <c r="XDS92" s="2"/>
      <c r="XDT92" s="2"/>
      <c r="XDU92" s="2"/>
      <c r="XDV92" s="2"/>
      <c r="XDW92" s="2"/>
      <c r="XDX92" s="2"/>
      <c r="XDY92" s="2"/>
      <c r="XDZ92" s="2"/>
      <c r="XEA92" s="2"/>
      <c r="XEB92" s="2"/>
      <c r="XEC92" s="2"/>
      <c r="XED92" s="2"/>
      <c r="XEE92" s="2"/>
      <c r="XEF92" s="2"/>
      <c r="XEG92" s="2"/>
      <c r="XEH92" s="2"/>
      <c r="XEI92" s="2"/>
      <c r="XEJ92" s="2"/>
      <c r="XEK92" s="2"/>
      <c r="XEL92" s="2"/>
      <c r="XEM92" s="2"/>
      <c r="XEN92" s="2"/>
      <c r="XEO92" s="2"/>
      <c r="XEP92" s="2"/>
      <c r="XEQ92" s="2"/>
      <c r="XER92" s="2"/>
      <c r="XES92" s="2"/>
      <c r="XET92" s="2"/>
      <c r="XEU92" s="2"/>
      <c r="XEV92" s="2"/>
      <c r="XEW92" s="2"/>
      <c r="XEX92" s="2"/>
      <c r="XEY92" s="2"/>
      <c r="XEZ92" s="2"/>
      <c r="XFA92" s="2"/>
      <c r="XFB92" s="2"/>
      <c r="XFC92" s="2"/>
      <c r="XFD92" s="2"/>
    </row>
    <row r="93" s="1" customFormat="1" spans="1:16384">
      <c r="A93" s="1" t="s">
        <v>123</v>
      </c>
      <c r="B93" s="1" t="s">
        <v>124</v>
      </c>
      <c r="C93" s="1">
        <v>39.701</v>
      </c>
      <c r="D93" s="1">
        <v>35.767</v>
      </c>
      <c r="E93" s="1">
        <v>29.388</v>
      </c>
      <c r="F93" s="1">
        <v>62.15</v>
      </c>
      <c r="G93" s="1">
        <v>62.4</v>
      </c>
      <c r="H93" s="1">
        <v>52.49</v>
      </c>
      <c r="I93" s="1">
        <v>1350</v>
      </c>
      <c r="J93" s="1">
        <v>32.641</v>
      </c>
      <c r="K93" s="1">
        <v>43.994</v>
      </c>
      <c r="L93" s="1">
        <v>33.259</v>
      </c>
      <c r="M93" s="1">
        <v>35.3995</v>
      </c>
      <c r="N93" s="1">
        <v>1010</v>
      </c>
      <c r="O93" s="1">
        <v>21.9875</v>
      </c>
      <c r="P93" s="1">
        <v>407.811</v>
      </c>
      <c r="Q93" s="1">
        <v>18.2635</v>
      </c>
      <c r="R93" s="1">
        <v>275.98</v>
      </c>
      <c r="S93" s="1">
        <v>17.032</v>
      </c>
      <c r="T93" s="1">
        <v>240.477</v>
      </c>
      <c r="U93" s="1">
        <v>11.155</v>
      </c>
      <c r="V93" s="1">
        <v>107.683</v>
      </c>
      <c r="W93" s="1">
        <v>15.3015</v>
      </c>
      <c r="X93" s="1">
        <v>198.067</v>
      </c>
      <c r="Y93" s="1">
        <v>1.5</v>
      </c>
      <c r="XCB93" s="2"/>
      <c r="XCC93" s="2"/>
      <c r="XCD93" s="2"/>
      <c r="XCE93" s="2"/>
      <c r="XCF93" s="2"/>
      <c r="XCG93" s="2"/>
      <c r="XCH93" s="2"/>
      <c r="XCI93" s="2"/>
      <c r="XCJ93" s="2"/>
      <c r="XCK93" s="2"/>
      <c r="XCL93" s="2"/>
      <c r="XCM93" s="2"/>
      <c r="XCN93" s="2"/>
      <c r="XCO93" s="2"/>
      <c r="XCP93" s="2"/>
      <c r="XCQ93" s="2"/>
      <c r="XCR93" s="2"/>
      <c r="XCS93" s="2"/>
      <c r="XCT93" s="2"/>
      <c r="XCU93" s="2"/>
      <c r="XCV93" s="2"/>
      <c r="XCW93" s="2"/>
      <c r="XCX93" s="2"/>
      <c r="XCY93" s="2"/>
      <c r="XCZ93" s="2"/>
      <c r="XDA93" s="2"/>
      <c r="XDB93" s="2"/>
      <c r="XDC93" s="2"/>
      <c r="XDD93" s="2"/>
      <c r="XDE93" s="2"/>
      <c r="XDF93" s="2"/>
      <c r="XDG93" s="2"/>
      <c r="XDH93" s="2"/>
      <c r="XDI93" s="2"/>
      <c r="XDJ93" s="2"/>
      <c r="XDK93" s="2"/>
      <c r="XDL93" s="2"/>
      <c r="XDM93" s="2"/>
      <c r="XDN93" s="2"/>
      <c r="XDO93" s="2"/>
      <c r="XDP93" s="2"/>
      <c r="XDQ93" s="2"/>
      <c r="XDR93" s="2"/>
      <c r="XDS93" s="2"/>
      <c r="XDT93" s="2"/>
      <c r="XDU93" s="2"/>
      <c r="XDV93" s="2"/>
      <c r="XDW93" s="2"/>
      <c r="XDX93" s="2"/>
      <c r="XDY93" s="2"/>
      <c r="XDZ93" s="2"/>
      <c r="XEA93" s="2"/>
      <c r="XEB93" s="2"/>
      <c r="XEC93" s="2"/>
      <c r="XED93" s="2"/>
      <c r="XEE93" s="2"/>
      <c r="XEF93" s="2"/>
      <c r="XEG93" s="2"/>
      <c r="XEH93" s="2"/>
      <c r="XEI93" s="2"/>
      <c r="XEJ93" s="2"/>
      <c r="XEK93" s="2"/>
      <c r="XEL93" s="2"/>
      <c r="XEM93" s="2"/>
      <c r="XEN93" s="2"/>
      <c r="XEO93" s="2"/>
      <c r="XEP93" s="2"/>
      <c r="XEQ93" s="2"/>
      <c r="XER93" s="2"/>
      <c r="XES93" s="2"/>
      <c r="XET93" s="2"/>
      <c r="XEU93" s="2"/>
      <c r="XEV93" s="2"/>
      <c r="XEW93" s="2"/>
      <c r="XEX93" s="2"/>
      <c r="XEY93" s="2"/>
      <c r="XEZ93" s="2"/>
      <c r="XFA93" s="2"/>
      <c r="XFB93" s="2"/>
      <c r="XFC93" s="2"/>
      <c r="XFD93" s="2"/>
    </row>
    <row r="94" s="1" customFormat="1" spans="1:16384">
      <c r="A94" s="1" t="s">
        <v>125</v>
      </c>
      <c r="B94" s="1" t="s">
        <v>126</v>
      </c>
      <c r="C94" s="1">
        <v>38.892</v>
      </c>
      <c r="D94" s="1">
        <v>38.297</v>
      </c>
      <c r="E94" s="1">
        <v>36.135</v>
      </c>
      <c r="F94" s="1">
        <v>42.63</v>
      </c>
      <c r="G94" s="1">
        <v>46.74</v>
      </c>
      <c r="H94" s="1">
        <v>40.74</v>
      </c>
      <c r="I94" s="1">
        <v>1300</v>
      </c>
      <c r="J94" s="1">
        <v>36.536</v>
      </c>
      <c r="K94" s="1">
        <v>40.143</v>
      </c>
      <c r="L94" s="1">
        <v>39.337</v>
      </c>
      <c r="M94" s="1">
        <v>39.6315</v>
      </c>
      <c r="N94" s="1">
        <v>1280</v>
      </c>
      <c r="O94" s="1">
        <v>28.04</v>
      </c>
      <c r="P94" s="1">
        <v>649.715</v>
      </c>
      <c r="Q94" s="1">
        <v>21.931</v>
      </c>
      <c r="R94" s="1">
        <v>383.815</v>
      </c>
      <c r="S94" s="1">
        <v>17.28</v>
      </c>
      <c r="T94" s="1">
        <v>248.849</v>
      </c>
      <c r="U94" s="1">
        <v>21.337</v>
      </c>
      <c r="V94" s="1">
        <v>379.604</v>
      </c>
      <c r="W94" s="1">
        <v>15.423</v>
      </c>
      <c r="X94" s="1">
        <v>204.714</v>
      </c>
      <c r="Y94" s="1">
        <v>2.18</v>
      </c>
      <c r="XCB94" s="2"/>
      <c r="XCC94" s="2"/>
      <c r="XCD94" s="2"/>
      <c r="XCE94" s="2"/>
      <c r="XCF94" s="2"/>
      <c r="XCG94" s="2"/>
      <c r="XCH94" s="2"/>
      <c r="XCI94" s="2"/>
      <c r="XCJ94" s="2"/>
      <c r="XCK94" s="2"/>
      <c r="XCL94" s="2"/>
      <c r="XCM94" s="2"/>
      <c r="XCN94" s="2"/>
      <c r="XCO94" s="2"/>
      <c r="XCP94" s="2"/>
      <c r="XCQ94" s="2"/>
      <c r="XCR94" s="2"/>
      <c r="XCS94" s="2"/>
      <c r="XCT94" s="2"/>
      <c r="XCU94" s="2"/>
      <c r="XCV94" s="2"/>
      <c r="XCW94" s="2"/>
      <c r="XCX94" s="2"/>
      <c r="XCY94" s="2"/>
      <c r="XCZ94" s="2"/>
      <c r="XDA94" s="2"/>
      <c r="XDB94" s="2"/>
      <c r="XDC94" s="2"/>
      <c r="XDD94" s="2"/>
      <c r="XDE94" s="2"/>
      <c r="XDF94" s="2"/>
      <c r="XDG94" s="2"/>
      <c r="XDH94" s="2"/>
      <c r="XDI94" s="2"/>
      <c r="XDJ94" s="2"/>
      <c r="XDK94" s="2"/>
      <c r="XDL94" s="2"/>
      <c r="XDM94" s="2"/>
      <c r="XDN94" s="2"/>
      <c r="XDO94" s="2"/>
      <c r="XDP94" s="2"/>
      <c r="XDQ94" s="2"/>
      <c r="XDR94" s="2"/>
      <c r="XDS94" s="2"/>
      <c r="XDT94" s="2"/>
      <c r="XDU94" s="2"/>
      <c r="XDV94" s="2"/>
      <c r="XDW94" s="2"/>
      <c r="XDX94" s="2"/>
      <c r="XDY94" s="2"/>
      <c r="XDZ94" s="2"/>
      <c r="XEA94" s="2"/>
      <c r="XEB94" s="2"/>
      <c r="XEC94" s="2"/>
      <c r="XED94" s="2"/>
      <c r="XEE94" s="2"/>
      <c r="XEF94" s="2"/>
      <c r="XEG94" s="2"/>
      <c r="XEH94" s="2"/>
      <c r="XEI94" s="2"/>
      <c r="XEJ94" s="2"/>
      <c r="XEK94" s="2"/>
      <c r="XEL94" s="2"/>
      <c r="XEM94" s="2"/>
      <c r="XEN94" s="2"/>
      <c r="XEO94" s="2"/>
      <c r="XEP94" s="2"/>
      <c r="XEQ94" s="2"/>
      <c r="XER94" s="2"/>
      <c r="XES94" s="2"/>
      <c r="XET94" s="2"/>
      <c r="XEU94" s="2"/>
      <c r="XEV94" s="2"/>
      <c r="XEW94" s="2"/>
      <c r="XEX94" s="2"/>
      <c r="XEY94" s="2"/>
      <c r="XEZ94" s="2"/>
      <c r="XFA94" s="2"/>
      <c r="XFB94" s="2"/>
      <c r="XFC94" s="2"/>
      <c r="XFD94" s="2"/>
    </row>
    <row r="95" s="1" customFormat="1" spans="1:16384">
      <c r="A95" s="1" t="s">
        <v>127</v>
      </c>
      <c r="B95" s="1" t="s">
        <v>128</v>
      </c>
      <c r="C95" s="1">
        <v>35.236</v>
      </c>
      <c r="D95" s="1">
        <v>36.209</v>
      </c>
      <c r="E95" s="1">
        <v>36.501</v>
      </c>
      <c r="F95" s="1">
        <v>38.32</v>
      </c>
      <c r="G95" s="1">
        <v>46.88</v>
      </c>
      <c r="H95" s="1">
        <v>42.65</v>
      </c>
      <c r="I95" s="1">
        <v>1160</v>
      </c>
      <c r="J95" s="1">
        <v>25.816</v>
      </c>
      <c r="K95" s="1">
        <v>36.062</v>
      </c>
      <c r="L95" s="1">
        <v>31.421</v>
      </c>
      <c r="M95" s="1">
        <v>39.6985</v>
      </c>
      <c r="N95" s="1">
        <v>1330</v>
      </c>
      <c r="O95" s="1">
        <v>31.861</v>
      </c>
      <c r="P95" s="1">
        <v>863.858</v>
      </c>
      <c r="Q95" s="1">
        <v>25.8765</v>
      </c>
      <c r="R95" s="1">
        <v>557.583</v>
      </c>
      <c r="S95" s="1">
        <v>25.32</v>
      </c>
      <c r="T95" s="1">
        <v>551.851</v>
      </c>
      <c r="U95" s="1">
        <v>18.9865</v>
      </c>
      <c r="V95" s="1">
        <v>302.911</v>
      </c>
      <c r="W95" s="1">
        <v>24.446</v>
      </c>
      <c r="X95" s="1">
        <v>500.604</v>
      </c>
      <c r="Y95" s="1">
        <v>2.1</v>
      </c>
      <c r="XCB95" s="2"/>
      <c r="XCC95" s="2"/>
      <c r="XCD95" s="2"/>
      <c r="XCE95" s="2"/>
      <c r="XCF95" s="2"/>
      <c r="XCG95" s="2"/>
      <c r="XCH95" s="2"/>
      <c r="XCI95" s="2"/>
      <c r="XCJ95" s="2"/>
      <c r="XCK95" s="2"/>
      <c r="XCL95" s="2"/>
      <c r="XCM95" s="2"/>
      <c r="XCN95" s="2"/>
      <c r="XCO95" s="2"/>
      <c r="XCP95" s="2"/>
      <c r="XCQ95" s="2"/>
      <c r="XCR95" s="2"/>
      <c r="XCS95" s="2"/>
      <c r="XCT95" s="2"/>
      <c r="XCU95" s="2"/>
      <c r="XCV95" s="2"/>
      <c r="XCW95" s="2"/>
      <c r="XCX95" s="2"/>
      <c r="XCY95" s="2"/>
      <c r="XCZ95" s="2"/>
      <c r="XDA95" s="2"/>
      <c r="XDB95" s="2"/>
      <c r="XDC95" s="2"/>
      <c r="XDD95" s="2"/>
      <c r="XDE95" s="2"/>
      <c r="XDF95" s="2"/>
      <c r="XDG95" s="2"/>
      <c r="XDH95" s="2"/>
      <c r="XDI95" s="2"/>
      <c r="XDJ95" s="2"/>
      <c r="XDK95" s="2"/>
      <c r="XDL95" s="2"/>
      <c r="XDM95" s="2"/>
      <c r="XDN95" s="2"/>
      <c r="XDO95" s="2"/>
      <c r="XDP95" s="2"/>
      <c r="XDQ95" s="2"/>
      <c r="XDR95" s="2"/>
      <c r="XDS95" s="2"/>
      <c r="XDT95" s="2"/>
      <c r="XDU95" s="2"/>
      <c r="XDV95" s="2"/>
      <c r="XDW95" s="2"/>
      <c r="XDX95" s="2"/>
      <c r="XDY95" s="2"/>
      <c r="XDZ95" s="2"/>
      <c r="XEA95" s="2"/>
      <c r="XEB95" s="2"/>
      <c r="XEC95" s="2"/>
      <c r="XED95" s="2"/>
      <c r="XEE95" s="2"/>
      <c r="XEF95" s="2"/>
      <c r="XEG95" s="2"/>
      <c r="XEH95" s="2"/>
      <c r="XEI95" s="2"/>
      <c r="XEJ95" s="2"/>
      <c r="XEK95" s="2"/>
      <c r="XEL95" s="2"/>
      <c r="XEM95" s="2"/>
      <c r="XEN95" s="2"/>
      <c r="XEO95" s="2"/>
      <c r="XEP95" s="2"/>
      <c r="XEQ95" s="2"/>
      <c r="XER95" s="2"/>
      <c r="XES95" s="2"/>
      <c r="XET95" s="2"/>
      <c r="XEU95" s="2"/>
      <c r="XEV95" s="2"/>
      <c r="XEW95" s="2"/>
      <c r="XEX95" s="2"/>
      <c r="XEY95" s="2"/>
      <c r="XEZ95" s="2"/>
      <c r="XFA95" s="2"/>
      <c r="XFB95" s="2"/>
      <c r="XFC95" s="2"/>
      <c r="XFD95" s="2"/>
    </row>
    <row r="96" s="1" customFormat="1" spans="1:16384">
      <c r="A96" s="1" t="s">
        <v>129</v>
      </c>
      <c r="B96" s="1" t="s">
        <v>130</v>
      </c>
      <c r="C96" s="1">
        <v>27.085</v>
      </c>
      <c r="D96" s="1">
        <v>34.965</v>
      </c>
      <c r="E96" s="1">
        <v>31.666</v>
      </c>
      <c r="F96" s="1">
        <v>45.65</v>
      </c>
      <c r="G96" s="1">
        <v>58.79</v>
      </c>
      <c r="H96" s="1">
        <v>60.88</v>
      </c>
      <c r="I96" s="1">
        <v>1210</v>
      </c>
      <c r="J96" s="1">
        <v>29.03</v>
      </c>
      <c r="K96" s="1">
        <v>41.58</v>
      </c>
      <c r="L96" s="1">
        <v>27.321</v>
      </c>
      <c r="M96" s="1">
        <v>31.577</v>
      </c>
      <c r="N96" s="1">
        <v>789.75</v>
      </c>
      <c r="O96" s="1">
        <v>18.7</v>
      </c>
      <c r="P96" s="1">
        <v>303.867</v>
      </c>
      <c r="Q96" s="1">
        <v>17.8285</v>
      </c>
      <c r="R96" s="1">
        <v>284.481</v>
      </c>
      <c r="S96" s="1">
        <v>15.5335</v>
      </c>
      <c r="T96" s="1">
        <v>202.149</v>
      </c>
      <c r="U96" s="1">
        <v>17.8325</v>
      </c>
      <c r="V96" s="1">
        <v>267.483</v>
      </c>
      <c r="W96" s="1">
        <v>15.9825</v>
      </c>
      <c r="X96" s="1">
        <v>230.773</v>
      </c>
      <c r="Y96" s="1">
        <v>1.7</v>
      </c>
      <c r="XCB96" s="2"/>
      <c r="XCC96" s="2"/>
      <c r="XCD96" s="2"/>
      <c r="XCE96" s="2"/>
      <c r="XCF96" s="2"/>
      <c r="XCG96" s="2"/>
      <c r="XCH96" s="2"/>
      <c r="XCI96" s="2"/>
      <c r="XCJ96" s="2"/>
      <c r="XCK96" s="2"/>
      <c r="XCL96" s="2"/>
      <c r="XCM96" s="2"/>
      <c r="XCN96" s="2"/>
      <c r="XCO96" s="2"/>
      <c r="XCP96" s="2"/>
      <c r="XCQ96" s="2"/>
      <c r="XCR96" s="2"/>
      <c r="XCS96" s="2"/>
      <c r="XCT96" s="2"/>
      <c r="XCU96" s="2"/>
      <c r="XCV96" s="2"/>
      <c r="XCW96" s="2"/>
      <c r="XCX96" s="2"/>
      <c r="XCY96" s="2"/>
      <c r="XCZ96" s="2"/>
      <c r="XDA96" s="2"/>
      <c r="XDB96" s="2"/>
      <c r="XDC96" s="2"/>
      <c r="XDD96" s="2"/>
      <c r="XDE96" s="2"/>
      <c r="XDF96" s="2"/>
      <c r="XDG96" s="2"/>
      <c r="XDH96" s="2"/>
      <c r="XDI96" s="2"/>
      <c r="XDJ96" s="2"/>
      <c r="XDK96" s="2"/>
      <c r="XDL96" s="2"/>
      <c r="XDM96" s="2"/>
      <c r="XDN96" s="2"/>
      <c r="XDO96" s="2"/>
      <c r="XDP96" s="2"/>
      <c r="XDQ96" s="2"/>
      <c r="XDR96" s="2"/>
      <c r="XDS96" s="2"/>
      <c r="XDT96" s="2"/>
      <c r="XDU96" s="2"/>
      <c r="XDV96" s="2"/>
      <c r="XDW96" s="2"/>
      <c r="XDX96" s="2"/>
      <c r="XDY96" s="2"/>
      <c r="XDZ96" s="2"/>
      <c r="XEA96" s="2"/>
      <c r="XEB96" s="2"/>
      <c r="XEC96" s="2"/>
      <c r="XED96" s="2"/>
      <c r="XEE96" s="2"/>
      <c r="XEF96" s="2"/>
      <c r="XEG96" s="2"/>
      <c r="XEH96" s="2"/>
      <c r="XEI96" s="2"/>
      <c r="XEJ96" s="2"/>
      <c r="XEK96" s="2"/>
      <c r="XEL96" s="2"/>
      <c r="XEM96" s="2"/>
      <c r="XEN96" s="2"/>
      <c r="XEO96" s="2"/>
      <c r="XEP96" s="2"/>
      <c r="XEQ96" s="2"/>
      <c r="XER96" s="2"/>
      <c r="XES96" s="2"/>
      <c r="XET96" s="2"/>
      <c r="XEU96" s="2"/>
      <c r="XEV96" s="2"/>
      <c r="XEW96" s="2"/>
      <c r="XEX96" s="2"/>
      <c r="XEY96" s="2"/>
      <c r="XEZ96" s="2"/>
      <c r="XFA96" s="2"/>
      <c r="XFB96" s="2"/>
      <c r="XFC96" s="2"/>
      <c r="XFD96" s="2"/>
    </row>
    <row r="97" s="1" customFormat="1" spans="1:16384">
      <c r="A97" s="1" t="s">
        <v>131</v>
      </c>
      <c r="B97" s="1" t="s">
        <v>132</v>
      </c>
      <c r="C97" s="1">
        <v>38.022</v>
      </c>
      <c r="D97" s="1">
        <v>33.406</v>
      </c>
      <c r="E97" s="1">
        <v>35.83</v>
      </c>
      <c r="F97" s="1">
        <v>49.94</v>
      </c>
      <c r="G97" s="1">
        <v>39.79</v>
      </c>
      <c r="H97" s="1">
        <v>46.07</v>
      </c>
      <c r="I97" s="1">
        <v>1210</v>
      </c>
      <c r="J97" s="1">
        <v>28.68</v>
      </c>
      <c r="K97" s="1">
        <v>38.848</v>
      </c>
      <c r="L97" s="1">
        <v>36.935</v>
      </c>
      <c r="M97" s="1">
        <v>41.8775</v>
      </c>
      <c r="N97" s="1">
        <v>1430</v>
      </c>
      <c r="O97" s="1">
        <v>16.9375</v>
      </c>
      <c r="P97" s="1">
        <v>239.771</v>
      </c>
      <c r="Q97" s="1">
        <v>18.3445</v>
      </c>
      <c r="R97" s="1">
        <v>300.189</v>
      </c>
      <c r="S97" s="1">
        <v>18.6595</v>
      </c>
      <c r="T97" s="1">
        <v>288.627</v>
      </c>
      <c r="U97" s="1">
        <v>20.166</v>
      </c>
      <c r="V97" s="1">
        <v>336.092</v>
      </c>
      <c r="W97" s="1">
        <v>21.2175</v>
      </c>
      <c r="X97" s="1">
        <v>361.737</v>
      </c>
      <c r="Y97" s="1">
        <v>1.4</v>
      </c>
      <c r="XCB97" s="2"/>
      <c r="XCC97" s="2"/>
      <c r="XCD97" s="2"/>
      <c r="XCE97" s="2"/>
      <c r="XCF97" s="2"/>
      <c r="XCG97" s="2"/>
      <c r="XCH97" s="2"/>
      <c r="XCI97" s="2"/>
      <c r="XCJ97" s="2"/>
      <c r="XCK97" s="2"/>
      <c r="XCL97" s="2"/>
      <c r="XCM97" s="2"/>
      <c r="XCN97" s="2"/>
      <c r="XCO97" s="2"/>
      <c r="XCP97" s="2"/>
      <c r="XCQ97" s="2"/>
      <c r="XCR97" s="2"/>
      <c r="XCS97" s="2"/>
      <c r="XCT97" s="2"/>
      <c r="XCU97" s="2"/>
      <c r="XCV97" s="2"/>
      <c r="XCW97" s="2"/>
      <c r="XCX97" s="2"/>
      <c r="XCY97" s="2"/>
      <c r="XCZ97" s="2"/>
      <c r="XDA97" s="2"/>
      <c r="XDB97" s="2"/>
      <c r="XDC97" s="2"/>
      <c r="XDD97" s="2"/>
      <c r="XDE97" s="2"/>
      <c r="XDF97" s="2"/>
      <c r="XDG97" s="2"/>
      <c r="XDH97" s="2"/>
      <c r="XDI97" s="2"/>
      <c r="XDJ97" s="2"/>
      <c r="XDK97" s="2"/>
      <c r="XDL97" s="2"/>
      <c r="XDM97" s="2"/>
      <c r="XDN97" s="2"/>
      <c r="XDO97" s="2"/>
      <c r="XDP97" s="2"/>
      <c r="XDQ97" s="2"/>
      <c r="XDR97" s="2"/>
      <c r="XDS97" s="2"/>
      <c r="XDT97" s="2"/>
      <c r="XDU97" s="2"/>
      <c r="XDV97" s="2"/>
      <c r="XDW97" s="2"/>
      <c r="XDX97" s="2"/>
      <c r="XDY97" s="2"/>
      <c r="XDZ97" s="2"/>
      <c r="XEA97" s="2"/>
      <c r="XEB97" s="2"/>
      <c r="XEC97" s="2"/>
      <c r="XED97" s="2"/>
      <c r="XEE97" s="2"/>
      <c r="XEF97" s="2"/>
      <c r="XEG97" s="2"/>
      <c r="XEH97" s="2"/>
      <c r="XEI97" s="2"/>
      <c r="XEJ97" s="2"/>
      <c r="XEK97" s="2"/>
      <c r="XEL97" s="2"/>
      <c r="XEM97" s="2"/>
      <c r="XEN97" s="2"/>
      <c r="XEO97" s="2"/>
      <c r="XEP97" s="2"/>
      <c r="XEQ97" s="2"/>
      <c r="XER97" s="2"/>
      <c r="XES97" s="2"/>
      <c r="XET97" s="2"/>
      <c r="XEU97" s="2"/>
      <c r="XEV97" s="2"/>
      <c r="XEW97" s="2"/>
      <c r="XEX97" s="2"/>
      <c r="XEY97" s="2"/>
      <c r="XEZ97" s="2"/>
      <c r="XFA97" s="2"/>
      <c r="XFB97" s="2"/>
      <c r="XFC97" s="2"/>
      <c r="XFD97" s="2"/>
    </row>
    <row r="98" s="1" customFormat="1" spans="1:16384">
      <c r="A98" s="1" t="s">
        <v>133</v>
      </c>
      <c r="B98" s="1" t="s">
        <v>134</v>
      </c>
      <c r="C98" s="1">
        <v>15.572</v>
      </c>
      <c r="D98" s="1">
        <v>16.821</v>
      </c>
      <c r="E98" s="1">
        <v>15.63</v>
      </c>
      <c r="F98" s="1">
        <v>18.53</v>
      </c>
      <c r="G98" s="1">
        <v>22.3</v>
      </c>
      <c r="H98" s="1">
        <v>18.63</v>
      </c>
      <c r="I98" s="1">
        <v>228.308</v>
      </c>
      <c r="J98" s="1">
        <v>14.045</v>
      </c>
      <c r="K98" s="1">
        <v>17.075</v>
      </c>
      <c r="L98" s="1">
        <v>13.601</v>
      </c>
      <c r="M98" s="1">
        <v>12.843</v>
      </c>
      <c r="N98" s="1">
        <v>133.47</v>
      </c>
      <c r="O98" s="1">
        <v>6.2805</v>
      </c>
      <c r="P98" s="1">
        <v>32.095</v>
      </c>
      <c r="Q98" s="1">
        <v>5.5115</v>
      </c>
      <c r="R98" s="1">
        <v>24.453</v>
      </c>
      <c r="S98" s="1">
        <v>7.7345</v>
      </c>
      <c r="T98" s="1">
        <v>43.181</v>
      </c>
      <c r="U98" s="1">
        <v>5.9665</v>
      </c>
      <c r="V98" s="1">
        <v>29.45</v>
      </c>
      <c r="W98" s="1">
        <v>9.75</v>
      </c>
      <c r="X98" s="1">
        <v>73.396</v>
      </c>
      <c r="Y98" s="1">
        <v>2</v>
      </c>
      <c r="XCB98" s="2"/>
      <c r="XCC98" s="2"/>
      <c r="XCD98" s="2"/>
      <c r="XCE98" s="2"/>
      <c r="XCF98" s="2"/>
      <c r="XCG98" s="2"/>
      <c r="XCH98" s="2"/>
      <c r="XCI98" s="2"/>
      <c r="XCJ98" s="2"/>
      <c r="XCK98" s="2"/>
      <c r="XCL98" s="2"/>
      <c r="XCM98" s="2"/>
      <c r="XCN98" s="2"/>
      <c r="XCO98" s="2"/>
      <c r="XCP98" s="2"/>
      <c r="XCQ98" s="2"/>
      <c r="XCR98" s="2"/>
      <c r="XCS98" s="2"/>
      <c r="XCT98" s="2"/>
      <c r="XCU98" s="2"/>
      <c r="XCV98" s="2"/>
      <c r="XCW98" s="2"/>
      <c r="XCX98" s="2"/>
      <c r="XCY98" s="2"/>
      <c r="XCZ98" s="2"/>
      <c r="XDA98" s="2"/>
      <c r="XDB98" s="2"/>
      <c r="XDC98" s="2"/>
      <c r="XDD98" s="2"/>
      <c r="XDE98" s="2"/>
      <c r="XDF98" s="2"/>
      <c r="XDG98" s="2"/>
      <c r="XDH98" s="2"/>
      <c r="XDI98" s="2"/>
      <c r="XDJ98" s="2"/>
      <c r="XDK98" s="2"/>
      <c r="XDL98" s="2"/>
      <c r="XDM98" s="2"/>
      <c r="XDN98" s="2"/>
      <c r="XDO98" s="2"/>
      <c r="XDP98" s="2"/>
      <c r="XDQ98" s="2"/>
      <c r="XDR98" s="2"/>
      <c r="XDS98" s="2"/>
      <c r="XDT98" s="2"/>
      <c r="XDU98" s="2"/>
      <c r="XDV98" s="2"/>
      <c r="XDW98" s="2"/>
      <c r="XDX98" s="2"/>
      <c r="XDY98" s="2"/>
      <c r="XDZ98" s="2"/>
      <c r="XEA98" s="2"/>
      <c r="XEB98" s="2"/>
      <c r="XEC98" s="2"/>
      <c r="XED98" s="2"/>
      <c r="XEE98" s="2"/>
      <c r="XEF98" s="2"/>
      <c r="XEG98" s="2"/>
      <c r="XEH98" s="2"/>
      <c r="XEI98" s="2"/>
      <c r="XEJ98" s="2"/>
      <c r="XEK98" s="2"/>
      <c r="XEL98" s="2"/>
      <c r="XEM98" s="2"/>
      <c r="XEN98" s="2"/>
      <c r="XEO98" s="2"/>
      <c r="XEP98" s="2"/>
      <c r="XEQ98" s="2"/>
      <c r="XER98" s="2"/>
      <c r="XES98" s="2"/>
      <c r="XET98" s="2"/>
      <c r="XEU98" s="2"/>
      <c r="XEV98" s="2"/>
      <c r="XEW98" s="2"/>
      <c r="XEX98" s="2"/>
      <c r="XEY98" s="2"/>
      <c r="XEZ98" s="2"/>
      <c r="XFA98" s="2"/>
      <c r="XFB98" s="2"/>
      <c r="XFC98" s="2"/>
      <c r="XFD98" s="2"/>
    </row>
    <row r="99" s="1" customFormat="1" spans="1:16384">
      <c r="A99" s="1" t="s">
        <v>135</v>
      </c>
      <c r="B99" s="1">
        <v>11309298</v>
      </c>
      <c r="C99" s="1">
        <v>17.198</v>
      </c>
      <c r="D99" s="1">
        <v>17.711</v>
      </c>
      <c r="E99" s="1">
        <v>17.396</v>
      </c>
      <c r="F99" s="1">
        <v>20.301</v>
      </c>
      <c r="G99" s="1">
        <v>18.95</v>
      </c>
      <c r="H99" s="1">
        <v>24.29</v>
      </c>
      <c r="I99" s="1">
        <v>281.499</v>
      </c>
      <c r="J99" s="1">
        <v>19.777</v>
      </c>
      <c r="K99" s="1">
        <v>15.244</v>
      </c>
      <c r="L99" s="1">
        <v>14.001</v>
      </c>
      <c r="M99" s="1">
        <v>17.8565</v>
      </c>
      <c r="N99" s="1">
        <v>239.339</v>
      </c>
      <c r="O99" s="1">
        <f>(9.38+7.713)/2</f>
        <v>8.5465</v>
      </c>
      <c r="P99" s="1">
        <v>66.164</v>
      </c>
      <c r="Q99" s="1">
        <v>6.049</v>
      </c>
      <c r="R99" s="1">
        <v>48.913</v>
      </c>
      <c r="S99" s="1">
        <f>(8.109+6.791)/2</f>
        <v>7.45</v>
      </c>
      <c r="T99" s="1">
        <v>43.808</v>
      </c>
      <c r="U99" s="1">
        <f>(13.336+12.787)/2</f>
        <v>13.0615</v>
      </c>
      <c r="V99" s="1">
        <v>129.879</v>
      </c>
      <c r="W99" s="1">
        <f>(6.173+6.814)/2</f>
        <v>6.4935</v>
      </c>
      <c r="X99" s="1">
        <v>32.027</v>
      </c>
      <c r="Y99" s="1">
        <v>1.93625213918996</v>
      </c>
      <c r="XCB99" s="2"/>
      <c r="XCC99" s="2"/>
      <c r="XCD99" s="2"/>
      <c r="XCE99" s="2"/>
      <c r="XCF99" s="2"/>
      <c r="XCG99" s="2"/>
      <c r="XCH99" s="2"/>
      <c r="XCI99" s="2"/>
      <c r="XCJ99" s="2"/>
      <c r="XCK99" s="2"/>
      <c r="XCL99" s="2"/>
      <c r="XCM99" s="2"/>
      <c r="XCN99" s="2"/>
      <c r="XCO99" s="2"/>
      <c r="XCP99" s="2"/>
      <c r="XCQ99" s="2"/>
      <c r="XCR99" s="2"/>
      <c r="XCS99" s="2"/>
      <c r="XCT99" s="2"/>
      <c r="XCU99" s="2"/>
      <c r="XCV99" s="2"/>
      <c r="XCW99" s="2"/>
      <c r="XCX99" s="2"/>
      <c r="XCY99" s="2"/>
      <c r="XCZ99" s="2"/>
      <c r="XDA99" s="2"/>
      <c r="XDB99" s="2"/>
      <c r="XDC99" s="2"/>
      <c r="XDD99" s="2"/>
      <c r="XDE99" s="2"/>
      <c r="XDF99" s="2"/>
      <c r="XDG99" s="2"/>
      <c r="XDH99" s="2"/>
      <c r="XDI99" s="2"/>
      <c r="XDJ99" s="2"/>
      <c r="XDK99" s="2"/>
      <c r="XDL99" s="2"/>
      <c r="XDM99" s="2"/>
      <c r="XDN99" s="2"/>
      <c r="XDO99" s="2"/>
      <c r="XDP99" s="2"/>
      <c r="XDQ99" s="2"/>
      <c r="XDR99" s="2"/>
      <c r="XDS99" s="2"/>
      <c r="XDT99" s="2"/>
      <c r="XDU99" s="2"/>
      <c r="XDV99" s="2"/>
      <c r="XDW99" s="2"/>
      <c r="XDX99" s="2"/>
      <c r="XDY99" s="2"/>
      <c r="XDZ99" s="2"/>
      <c r="XEA99" s="2"/>
      <c r="XEB99" s="2"/>
      <c r="XEC99" s="2"/>
      <c r="XED99" s="2"/>
      <c r="XEE99" s="2"/>
      <c r="XEF99" s="2"/>
      <c r="XEG99" s="2"/>
      <c r="XEH99" s="2"/>
      <c r="XEI99" s="2"/>
      <c r="XEJ99" s="2"/>
      <c r="XEK99" s="2"/>
      <c r="XEL99" s="2"/>
      <c r="XEM99" s="2"/>
      <c r="XEN99" s="2"/>
      <c r="XEO99" s="2"/>
      <c r="XEP99" s="2"/>
      <c r="XEQ99" s="2"/>
      <c r="XER99" s="2"/>
      <c r="XES99" s="2"/>
      <c r="XET99" s="2"/>
      <c r="XEU99" s="2"/>
      <c r="XEV99" s="2"/>
      <c r="XEW99" s="2"/>
      <c r="XEX99" s="2"/>
      <c r="XEY99" s="2"/>
      <c r="XEZ99" s="2"/>
      <c r="XFA99" s="2"/>
      <c r="XFB99" s="2"/>
      <c r="XFC99" s="2"/>
      <c r="XFD99" s="2"/>
    </row>
    <row r="100" s="1" customFormat="1" spans="1:16384">
      <c r="A100" s="1" t="s">
        <v>136</v>
      </c>
      <c r="B100" s="1">
        <v>11369844</v>
      </c>
      <c r="C100" s="1">
        <v>15.16</v>
      </c>
      <c r="D100" s="1">
        <v>16.009</v>
      </c>
      <c r="E100" s="1">
        <v>13.796</v>
      </c>
      <c r="F100" s="1">
        <v>15.52</v>
      </c>
      <c r="G100" s="1">
        <v>13.54</v>
      </c>
      <c r="H100" s="1">
        <v>13.5</v>
      </c>
      <c r="I100" s="1">
        <v>179.746</v>
      </c>
      <c r="J100" s="1">
        <v>14.711</v>
      </c>
      <c r="K100" s="1">
        <v>11.568</v>
      </c>
      <c r="L100" s="1">
        <v>12.291</v>
      </c>
      <c r="M100" s="1">
        <v>16.6795</v>
      </c>
      <c r="N100" s="1">
        <v>184.218</v>
      </c>
      <c r="O100" s="1">
        <f>(2.559+3.847)/2</f>
        <v>3.203</v>
      </c>
      <c r="P100" s="1">
        <v>10.076</v>
      </c>
      <c r="Q100" s="1">
        <v>1.127</v>
      </c>
      <c r="R100" s="1">
        <v>2.513</v>
      </c>
      <c r="S100" s="1">
        <f>(4.606+4.077)/2</f>
        <v>4.3415</v>
      </c>
      <c r="T100" s="1">
        <v>14.275</v>
      </c>
      <c r="U100" s="1">
        <f>(2.47+2.205)/2</f>
        <v>2.3375</v>
      </c>
      <c r="V100" s="1">
        <v>4.835</v>
      </c>
      <c r="W100" s="1">
        <f>(9.066+7.812)/2</f>
        <v>8.439</v>
      </c>
      <c r="X100" s="1">
        <v>55.165</v>
      </c>
      <c r="Y100" s="1">
        <v>0.5</v>
      </c>
      <c r="XCB100" s="2"/>
      <c r="XCC100" s="2"/>
      <c r="XCD100" s="2"/>
      <c r="XCE100" s="2"/>
      <c r="XCF100" s="2"/>
      <c r="XCG100" s="2"/>
      <c r="XCH100" s="2"/>
      <c r="XCI100" s="2"/>
      <c r="XCJ100" s="2"/>
      <c r="XCK100" s="2"/>
      <c r="XCL100" s="2"/>
      <c r="XCM100" s="2"/>
      <c r="XCN100" s="2"/>
      <c r="XCO100" s="2"/>
      <c r="XCP100" s="2"/>
      <c r="XCQ100" s="2"/>
      <c r="XCR100" s="2"/>
      <c r="XCS100" s="2"/>
      <c r="XCT100" s="2"/>
      <c r="XCU100" s="2"/>
      <c r="XCV100" s="2"/>
      <c r="XCW100" s="2"/>
      <c r="XCX100" s="2"/>
      <c r="XCY100" s="2"/>
      <c r="XCZ100" s="2"/>
      <c r="XDA100" s="2"/>
      <c r="XDB100" s="2"/>
      <c r="XDC100" s="2"/>
      <c r="XDD100" s="2"/>
      <c r="XDE100" s="2"/>
      <c r="XDF100" s="2"/>
      <c r="XDG100" s="2"/>
      <c r="XDH100" s="2"/>
      <c r="XDI100" s="2"/>
      <c r="XDJ100" s="2"/>
      <c r="XDK100" s="2"/>
      <c r="XDL100" s="2"/>
      <c r="XDM100" s="2"/>
      <c r="XDN100" s="2"/>
      <c r="XDO100" s="2"/>
      <c r="XDP100" s="2"/>
      <c r="XDQ100" s="2"/>
      <c r="XDR100" s="2"/>
      <c r="XDS100" s="2"/>
      <c r="XDT100" s="2"/>
      <c r="XDU100" s="2"/>
      <c r="XDV100" s="2"/>
      <c r="XDW100" s="2"/>
      <c r="XDX100" s="2"/>
      <c r="XDY100" s="2"/>
      <c r="XDZ100" s="2"/>
      <c r="XEA100" s="2"/>
      <c r="XEB100" s="2"/>
      <c r="XEC100" s="2"/>
      <c r="XED100" s="2"/>
      <c r="XEE100" s="2"/>
      <c r="XEF100" s="2"/>
      <c r="XEG100" s="2"/>
      <c r="XEH100" s="2"/>
      <c r="XEI100" s="2"/>
      <c r="XEJ100" s="2"/>
      <c r="XEK100" s="2"/>
      <c r="XEL100" s="2"/>
      <c r="XEM100" s="2"/>
      <c r="XEN100" s="2"/>
      <c r="XEO100" s="2"/>
      <c r="XEP100" s="2"/>
      <c r="XEQ100" s="2"/>
      <c r="XER100" s="2"/>
      <c r="XES100" s="2"/>
      <c r="XET100" s="2"/>
      <c r="XEU100" s="2"/>
      <c r="XEV100" s="2"/>
      <c r="XEW100" s="2"/>
      <c r="XEX100" s="2"/>
      <c r="XEY100" s="2"/>
      <c r="XEZ100" s="2"/>
      <c r="XFA100" s="2"/>
      <c r="XFB100" s="2"/>
      <c r="XFC100" s="2"/>
      <c r="XFD100" s="2"/>
    </row>
    <row r="101" s="1" customFormat="1" spans="1:16384">
      <c r="A101" s="1" t="s">
        <v>137</v>
      </c>
      <c r="B101" s="1">
        <v>11391610</v>
      </c>
      <c r="C101" s="1">
        <v>15.134</v>
      </c>
      <c r="D101" s="1">
        <v>16.471</v>
      </c>
      <c r="E101" s="1">
        <v>15.36</v>
      </c>
      <c r="F101" s="1">
        <v>20.1</v>
      </c>
      <c r="G101" s="1">
        <v>20.1</v>
      </c>
      <c r="H101" s="1">
        <v>15.3</v>
      </c>
      <c r="I101" s="1">
        <v>251.615</v>
      </c>
      <c r="J101" s="1">
        <v>16.853</v>
      </c>
      <c r="K101" s="1">
        <v>12.73</v>
      </c>
      <c r="L101" s="1">
        <v>13.53</v>
      </c>
      <c r="M101" s="1">
        <v>14.565</v>
      </c>
      <c r="N101" s="1">
        <v>158.777</v>
      </c>
      <c r="O101" s="1">
        <f>(12.847+13.527)/2</f>
        <v>13.187</v>
      </c>
      <c r="P101" s="1">
        <v>140.875</v>
      </c>
      <c r="Q101" s="1">
        <f>(8.105+9.284)/2</f>
        <v>8.6945</v>
      </c>
      <c r="R101" s="1">
        <v>66.044</v>
      </c>
      <c r="S101" s="1">
        <f>(8.656+7.144)/2</f>
        <v>7.9</v>
      </c>
      <c r="T101" s="1">
        <v>50.234</v>
      </c>
      <c r="U101" s="1">
        <f>(7.056+9.26)/2</f>
        <v>8.158</v>
      </c>
      <c r="V101" s="1">
        <v>60.653</v>
      </c>
      <c r="W101" s="1">
        <f>(10.248+8.815)/2</f>
        <v>9.5315</v>
      </c>
      <c r="X101" s="1">
        <v>65.065</v>
      </c>
      <c r="Y101" s="1">
        <v>2.59133431806992</v>
      </c>
      <c r="XCB101" s="2"/>
      <c r="XCC101" s="2"/>
      <c r="XCD101" s="2"/>
      <c r="XCE101" s="2"/>
      <c r="XCF101" s="2"/>
      <c r="XCG101" s="2"/>
      <c r="XCH101" s="2"/>
      <c r="XCI101" s="2"/>
      <c r="XCJ101" s="2"/>
      <c r="XCK101" s="2"/>
      <c r="XCL101" s="2"/>
      <c r="XCM101" s="2"/>
      <c r="XCN101" s="2"/>
      <c r="XCO101" s="2"/>
      <c r="XCP101" s="2"/>
      <c r="XCQ101" s="2"/>
      <c r="XCR101" s="2"/>
      <c r="XCS101" s="2"/>
      <c r="XCT101" s="2"/>
      <c r="XCU101" s="2"/>
      <c r="XCV101" s="2"/>
      <c r="XCW101" s="2"/>
      <c r="XCX101" s="2"/>
      <c r="XCY101" s="2"/>
      <c r="XCZ101" s="2"/>
      <c r="XDA101" s="2"/>
      <c r="XDB101" s="2"/>
      <c r="XDC101" s="2"/>
      <c r="XDD101" s="2"/>
      <c r="XDE101" s="2"/>
      <c r="XDF101" s="2"/>
      <c r="XDG101" s="2"/>
      <c r="XDH101" s="2"/>
      <c r="XDI101" s="2"/>
      <c r="XDJ101" s="2"/>
      <c r="XDK101" s="2"/>
      <c r="XDL101" s="2"/>
      <c r="XDM101" s="2"/>
      <c r="XDN101" s="2"/>
      <c r="XDO101" s="2"/>
      <c r="XDP101" s="2"/>
      <c r="XDQ101" s="2"/>
      <c r="XDR101" s="2"/>
      <c r="XDS101" s="2"/>
      <c r="XDT101" s="2"/>
      <c r="XDU101" s="2"/>
      <c r="XDV101" s="2"/>
      <c r="XDW101" s="2"/>
      <c r="XDX101" s="2"/>
      <c r="XDY101" s="2"/>
      <c r="XDZ101" s="2"/>
      <c r="XEA101" s="2"/>
      <c r="XEB101" s="2"/>
      <c r="XEC101" s="2"/>
      <c r="XED101" s="2"/>
      <c r="XEE101" s="2"/>
      <c r="XEF101" s="2"/>
      <c r="XEG101" s="2"/>
      <c r="XEH101" s="2"/>
      <c r="XEI101" s="2"/>
      <c r="XEJ101" s="2"/>
      <c r="XEK101" s="2"/>
      <c r="XEL101" s="2"/>
      <c r="XEM101" s="2"/>
      <c r="XEN101" s="2"/>
      <c r="XEO101" s="2"/>
      <c r="XEP101" s="2"/>
      <c r="XEQ101" s="2"/>
      <c r="XER101" s="2"/>
      <c r="XES101" s="2"/>
      <c r="XET101" s="2"/>
      <c r="XEU101" s="2"/>
      <c r="XEV101" s="2"/>
      <c r="XEW101" s="2"/>
      <c r="XEX101" s="2"/>
      <c r="XEY101" s="2"/>
      <c r="XEZ101" s="2"/>
      <c r="XFA101" s="2"/>
      <c r="XFB101" s="2"/>
      <c r="XFC101" s="2"/>
      <c r="XFD101" s="2"/>
    </row>
  </sheetData>
  <conditionalFormatting sqref="A$1:B$1048576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doctor</dc:creator>
  <cp:lastModifiedBy>doctor</cp:lastModifiedBy>
  <dcterms:created xsi:type="dcterms:W3CDTF">2022-01-11T16:33:00Z</dcterms:created>
  <dcterms:modified xsi:type="dcterms:W3CDTF">2022-01-11T16:33:47Z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43F6B751B44E4256B3E3AE665735CF62</vt:lpwstr>
  </property>
  <property fmtid="{D5CDD505-2E9C-101B-9397-08002B2CF9AE}" pid="3" name="KSOProductBuildVer">
    <vt:lpwstr>2052-11.1.0.10578</vt:lpwstr>
  </property>
</Properties>
</file>