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whitegg/Documents/GitHub/Project/FinalSemesterProject/"/>
    </mc:Choice>
  </mc:AlternateContent>
  <xr:revisionPtr revIDLastSave="0" documentId="8_{AC0E3032-4AED-E642-8D85-0CF6DEA625D0}" xr6:coauthVersionLast="47" xr6:coauthVersionMax="47" xr10:uidLastSave="{00000000-0000-0000-0000-000000000000}"/>
  <bookViews>
    <workbookView xWindow="0" yWindow="500" windowWidth="28800" windowHeight="16680" xr2:uid="{00000000-000D-0000-FFFF-FFFF00000000}"/>
  </bookViews>
  <sheets>
    <sheet name="Project schedule" sheetId="11" r:id="rId1"/>
    <sheet name="About" sheetId="12" r:id="rId2"/>
  </sheets>
  <definedNames>
    <definedName name="Display_Week">'Project schedule'!$P$3</definedName>
    <definedName name="_xlnm.Print_Titles" localSheetId="0">'Project schedule'!$5:$7</definedName>
    <definedName name="Project_Start">'Project schedule'!$P$2</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11" l="1"/>
  <c r="D30" i="11"/>
  <c r="D29" i="11"/>
  <c r="D28" i="11"/>
  <c r="D31" i="11" s="1"/>
  <c r="D26" i="11"/>
  <c r="D22" i="11"/>
  <c r="D14" i="11"/>
  <c r="D13" i="11"/>
  <c r="D12" i="11"/>
  <c r="D11" i="11"/>
  <c r="AM6" i="11"/>
  <c r="AN6" i="11"/>
  <c r="AO6" i="11"/>
  <c r="AP6" i="11" s="1"/>
  <c r="AQ6" i="11" s="1"/>
  <c r="AR6" i="11" s="1"/>
  <c r="AS6" i="11" s="1"/>
  <c r="AT6" i="11" s="1"/>
  <c r="AU6" i="11" s="1"/>
  <c r="AV6" i="11" s="1"/>
  <c r="AW6" i="11" s="1"/>
  <c r="AX6" i="11" s="1"/>
  <c r="AY6" i="11" s="1"/>
  <c r="AZ6" i="11" s="1"/>
  <c r="BA6" i="11" s="1"/>
  <c r="BB6" i="11" s="1"/>
  <c r="BC6" i="11" s="1"/>
  <c r="BD6" i="11" s="1"/>
  <c r="BE6" i="11" s="1"/>
  <c r="BF6" i="11" s="1"/>
  <c r="BG6" i="11" s="1"/>
  <c r="BH6" i="11" s="1"/>
  <c r="BI6" i="11" s="1"/>
  <c r="BJ6" i="11" s="1"/>
  <c r="BK6" i="11" s="1"/>
  <c r="BL6" i="11" s="1"/>
  <c r="J6" i="11"/>
  <c r="K6" i="1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AI6" i="11" s="1"/>
  <c r="AJ6" i="11" s="1"/>
  <c r="AK6" i="11" s="1"/>
  <c r="AL6" i="11" s="1"/>
  <c r="I6" i="11"/>
  <c r="H6" i="11"/>
  <c r="P2" i="11"/>
  <c r="G8" i="11"/>
  <c r="O5" i="11" l="1"/>
  <c r="D10" i="11"/>
  <c r="E22" i="11" l="1"/>
  <c r="D23" i="11" s="1"/>
  <c r="D24" i="11" s="1"/>
  <c r="E10" i="11"/>
  <c r="G34" i="11"/>
  <c r="G33" i="11"/>
  <c r="G27" i="11"/>
  <c r="G21" i="11"/>
  <c r="G15" i="11"/>
  <c r="G9" i="11"/>
  <c r="G22" i="11" l="1"/>
  <c r="E23" i="11"/>
  <c r="G23" i="11" s="1"/>
  <c r="E28" i="11"/>
  <c r="G10" i="11"/>
  <c r="E24" i="11"/>
  <c r="E11" i="11"/>
  <c r="D16" i="11"/>
  <c r="D17" i="11" s="1"/>
  <c r="H7" i="11"/>
  <c r="E32" i="11" l="1"/>
  <c r="G32" i="11" s="1"/>
  <c r="E29" i="11"/>
  <c r="E31" i="11"/>
  <c r="G31" i="11" s="1"/>
  <c r="G28" i="11"/>
  <c r="E26" i="11"/>
  <c r="G26" i="11" s="1"/>
  <c r="G11" i="11"/>
  <c r="D25" i="11"/>
  <c r="G24" i="11"/>
  <c r="E17" i="11"/>
  <c r="D18" i="11" s="1"/>
  <c r="D19" i="11" s="1"/>
  <c r="E16" i="11"/>
  <c r="G16" i="11" s="1"/>
  <c r="E14" i="11"/>
  <c r="G14" i="11" s="1"/>
  <c r="E12" i="11"/>
  <c r="H5" i="11"/>
  <c r="G29" i="11" l="1"/>
  <c r="E30" i="11"/>
  <c r="G30" i="11" s="1"/>
  <c r="E25" i="11"/>
  <c r="G25" i="11" s="1"/>
  <c r="G17" i="11"/>
  <c r="D20" i="11"/>
  <c r="G12" i="11"/>
  <c r="E13" i="11"/>
  <c r="G13" i="11" s="1"/>
  <c r="I7" i="11"/>
  <c r="E20" i="11" l="1"/>
  <c r="G20" i="11" s="1"/>
  <c r="E19" i="11"/>
  <c r="G19" i="11" s="1"/>
  <c r="E18" i="11"/>
  <c r="G18" i="11" s="1"/>
  <c r="V5" i="11"/>
  <c r="J7" i="11"/>
  <c r="AC5" i="11" l="1"/>
  <c r="K7" i="11"/>
  <c r="L7" i="11" l="1"/>
  <c r="AJ5" i="11" l="1"/>
  <c r="M7" i="11"/>
  <c r="AR7" i="11" l="1"/>
  <c r="AQ5" i="11"/>
  <c r="N7" i="11"/>
  <c r="AS7" i="11" l="1"/>
  <c r="AT7" i="11" l="1"/>
  <c r="O7" i="11"/>
  <c r="P7" i="11"/>
  <c r="AU7" i="11" l="1"/>
  <c r="Q7" i="11"/>
  <c r="AV7" i="11" l="1"/>
  <c r="R7" i="11"/>
  <c r="AX7" i="11" l="1"/>
  <c r="AX5" i="11"/>
  <c r="AW7" i="11"/>
  <c r="S7" i="11"/>
  <c r="AY7" i="11" l="1"/>
  <c r="T7" i="11"/>
  <c r="AZ7" i="11" l="1"/>
  <c r="U7" i="11"/>
  <c r="BA7" i="11" l="1"/>
  <c r="V7" i="11"/>
  <c r="BB7" i="11" l="1"/>
  <c r="W7" i="11"/>
  <c r="BC7" i="11" l="1"/>
  <c r="X7" i="11"/>
  <c r="BD7" i="11" l="1"/>
  <c r="Y7" i="11"/>
  <c r="BE7" i="11" l="1"/>
  <c r="BE5" i="11"/>
  <c r="Z7" i="11"/>
  <c r="BF7" i="11" l="1"/>
  <c r="AA7" i="11"/>
  <c r="BG7" i="11" l="1"/>
  <c r="AB7" i="11"/>
  <c r="BH7" i="11" l="1"/>
  <c r="AC7" i="11"/>
  <c r="BI7" i="11" l="1"/>
  <c r="AD7" i="11"/>
  <c r="BJ7" i="11" l="1"/>
  <c r="AE7" i="11"/>
  <c r="BK7" i="11" l="1"/>
  <c r="AF7" i="11"/>
  <c r="AG7" i="11" l="1"/>
  <c r="AH7" i="11" l="1"/>
  <c r="AI7" i="11" l="1"/>
  <c r="AJ7" i="11" l="1"/>
  <c r="AK7" i="11" l="1"/>
  <c r="AL7" i="11" l="1"/>
  <c r="AM7" i="11" l="1"/>
  <c r="AN7" i="11" l="1"/>
  <c r="AO7" i="11" l="1"/>
  <c r="AP7" i="11" l="1"/>
  <c r="AQ7" i="11" l="1"/>
</calcChain>
</file>

<file path=xl/sharedStrings.xml><?xml version="1.0" encoding="utf-8"?>
<sst xmlns="http://schemas.openxmlformats.org/spreadsheetml/2006/main" count="49" uniqueCount="48">
  <si>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</si>
  <si>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</si>
  <si>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</si>
  <si>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</si>
  <si>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</si>
  <si>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</si>
  <si>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</si>
  <si>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</si>
  <si>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</si>
  <si>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</si>
  <si>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</si>
  <si>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</si>
  <si>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</si>
  <si>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</si>
  <si>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</si>
  <si>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</si>
  <si>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</si>
  <si>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</si>
  <si>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</si>
  <si>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</si>
  <si>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</si>
  <si>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Identify risks</t>
  </si>
  <si>
    <t>Testing and validation</t>
  </si>
  <si>
    <t>Gather feedback</t>
  </si>
  <si>
    <t>Project start:</t>
  </si>
  <si>
    <t>Display week:</t>
  </si>
  <si>
    <t>Developing a Data-Driven Personalized Fitness Web Application for Obese and Sedentary Individuals</t>
  </si>
  <si>
    <t>Dr. Celestine Iwendi</t>
  </si>
  <si>
    <t>Phase 1: Initiation</t>
  </si>
  <si>
    <t>Phase 2: Planning and design</t>
  </si>
  <si>
    <t>Phase 3: Execution</t>
  </si>
  <si>
    <t>Project Proposal Approval</t>
  </si>
  <si>
    <t>Introduction</t>
  </si>
  <si>
    <t>Background</t>
  </si>
  <si>
    <t>Methodology Development</t>
  </si>
  <si>
    <t>Data Collection</t>
  </si>
  <si>
    <t>Data Preprocessing</t>
  </si>
  <si>
    <t>Model Development</t>
  </si>
  <si>
    <t>Web Application Development</t>
  </si>
  <si>
    <t>Model Integration</t>
  </si>
  <si>
    <t>Comparison and Statistical Analysis</t>
  </si>
  <si>
    <t xml:space="preserve">Deployment </t>
  </si>
  <si>
    <t>Report Writing and Discussion</t>
  </si>
  <si>
    <t>Continuous Improvement</t>
  </si>
  <si>
    <t>Phase 4: Feedback and Evaluation</t>
  </si>
  <si>
    <t>Evaluation and Testing</t>
  </si>
  <si>
    <t>Final Review and Submission</t>
  </si>
  <si>
    <t>System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</si>
</sst>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4"/>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2" borderId="20"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4" fontId="16"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164" fontId="16" fillId="10" borderId="9"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4"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8" fillId="0" borderId="0" xfId="5" applyFont="1" applyAlignment="1">
      <alignment horizontal="left"/>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166" fontId="16" fillId="2" borderId="18" xfId="0" applyNumberFormat="1" applyFont="1" applyFill="1" applyBorder="1" applyAlignment="1">
      <alignment horizontal="center" vertical="center" wrapText="1"/>
    </xf>
    <xf numFmtId="0" fontId="17" fillId="11" borderId="16" xfId="0" applyFont="1" applyFill="1" applyBorder="1" applyAlignment="1">
      <alignment horizontal="center" vertical="center"/>
    </xf>
    <xf numFmtId="0" fontId="4" fillId="2" borderId="21" xfId="0" applyFont="1" applyFill="1" applyBorder="1"/>
    <xf numFmtId="0" fontId="24" fillId="0" borderId="0" xfId="0" applyFont="1" applyAlignment="1">
      <alignment horizontal="left"/>
    </xf>
    <xf numFmtId="0" fontId="25" fillId="0" borderId="0" xfId="0" applyFont="1"/>
    <xf numFmtId="14" fontId="24" fillId="0" borderId="0" xfId="9" applyNumberFormat="1" applyFont="1" applyBorder="1" applyAlignment="1">
      <alignment horizontal="left"/>
    </xf>
    <xf numFmtId="14" fontId="25" fillId="0" borderId="0" xfId="0" applyNumberFormat="1" applyFont="1"/>
    <xf numFmtId="0" fontId="23" fillId="0" borderId="0" xfId="8" applyFont="1" applyAlignment="1">
      <alignment horizontal="left"/>
    </xf>
    <xf numFmtId="0" fontId="4" fillId="0" borderId="0" xfId="0" applyFont="1"/>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4" zoomScaleNormal="90" zoomScalePageLayoutView="70" workbookViewId="0">
      <selection activeCell="D33" sqref="D33"/>
    </sheetView>
  </sheetViews>
  <sheetFormatPr baseColWidth="10" defaultColWidth="8.6640625" defaultRowHeight="30" customHeight="1" x14ac:dyDescent="0.15"/>
  <cols>
    <col min="1" max="1" width="2.6640625" style="12" customWidth="1"/>
    <col min="2" max="2" width="29.6640625" customWidth="1"/>
    <col min="3" max="3" width="10.6640625" customWidth="1"/>
    <col min="4" max="4" width="10.6640625" style="2" customWidth="1"/>
    <col min="5" max="5" width="10.6640625" customWidth="1"/>
    <col min="6" max="6" width="2.6640625" customWidth="1"/>
    <col min="7" max="7" width="6" hidden="1" customWidth="1"/>
    <col min="8" max="64" width="2.6640625" customWidth="1"/>
  </cols>
  <sheetData>
    <row r="1" spans="1:64" ht="30" customHeight="1" x14ac:dyDescent="0.5">
      <c r="B1" s="87" t="s">
        <v>26</v>
      </c>
    </row>
    <row r="2" spans="1:64" ht="24" customHeight="1" x14ac:dyDescent="0.4">
      <c r="A2" s="13"/>
      <c r="C2" s="16"/>
      <c r="D2" s="17"/>
      <c r="E2" s="18"/>
      <c r="G2" s="1"/>
      <c r="H2" s="97" t="s">
        <v>24</v>
      </c>
      <c r="I2" s="98"/>
      <c r="J2" s="98"/>
      <c r="K2" s="98"/>
      <c r="L2" s="98"/>
      <c r="M2" s="98"/>
      <c r="N2" s="98"/>
      <c r="O2" s="21"/>
      <c r="P2" s="95">
        <f>DATE(2024, 5, 30)</f>
        <v>45442</v>
      </c>
      <c r="Q2" s="96"/>
      <c r="R2" s="96"/>
      <c r="S2" s="96"/>
      <c r="T2" s="96"/>
      <c r="U2" s="96"/>
      <c r="V2" s="96"/>
      <c r="W2" s="96"/>
      <c r="X2" s="96"/>
      <c r="Y2" s="96"/>
    </row>
    <row r="3" spans="1:64" ht="30" customHeight="1" x14ac:dyDescent="0.4">
      <c r="B3" s="79" t="s">
        <v>20</v>
      </c>
      <c r="C3" s="79" t="s">
        <v>27</v>
      </c>
      <c r="D3" s="20"/>
      <c r="E3" s="19"/>
      <c r="H3" s="97" t="s">
        <v>25</v>
      </c>
      <c r="I3" s="98"/>
      <c r="J3" s="98"/>
      <c r="K3" s="98"/>
      <c r="L3" s="98"/>
      <c r="M3" s="98"/>
      <c r="N3" s="98"/>
      <c r="O3" s="21"/>
      <c r="P3" s="93">
        <v>1</v>
      </c>
      <c r="Q3" s="94"/>
      <c r="R3" s="94"/>
      <c r="S3" s="94"/>
      <c r="T3" s="94"/>
      <c r="U3" s="94"/>
      <c r="V3" s="94"/>
      <c r="W3" s="94"/>
      <c r="X3" s="94"/>
      <c r="Y3" s="94"/>
    </row>
    <row r="4" spans="1:64" s="23" customFormat="1" ht="30" customHeight="1" x14ac:dyDescent="0.15">
      <c r="A4" s="12"/>
      <c r="B4" s="22"/>
      <c r="C4" s="24"/>
      <c r="D4" s="25"/>
    </row>
    <row r="5" spans="1:64" s="23" customFormat="1" ht="30" customHeight="1" x14ac:dyDescent="0.15">
      <c r="A5" s="13"/>
      <c r="B5" s="26"/>
      <c r="D5" s="27"/>
      <c r="H5" s="90">
        <f>H6</f>
        <v>45439</v>
      </c>
      <c r="I5" s="88"/>
      <c r="J5" s="88"/>
      <c r="K5" s="88"/>
      <c r="L5" s="88"/>
      <c r="M5" s="88"/>
      <c r="N5" s="88"/>
      <c r="O5" s="88">
        <f>O6</f>
        <v>45453</v>
      </c>
      <c r="P5" s="88"/>
      <c r="Q5" s="88"/>
      <c r="R5" s="88"/>
      <c r="S5" s="88"/>
      <c r="T5" s="88"/>
      <c r="U5" s="88"/>
      <c r="V5" s="88">
        <f>V6</f>
        <v>45467</v>
      </c>
      <c r="W5" s="88"/>
      <c r="X5" s="88"/>
      <c r="Y5" s="88"/>
      <c r="Z5" s="88"/>
      <c r="AA5" s="88"/>
      <c r="AB5" s="88"/>
      <c r="AC5" s="88">
        <f>AC6</f>
        <v>45481</v>
      </c>
      <c r="AD5" s="88"/>
      <c r="AE5" s="88"/>
      <c r="AF5" s="88"/>
      <c r="AG5" s="88"/>
      <c r="AH5" s="88"/>
      <c r="AI5" s="88"/>
      <c r="AJ5" s="88">
        <f>AJ6</f>
        <v>45495</v>
      </c>
      <c r="AK5" s="88"/>
      <c r="AL5" s="88"/>
      <c r="AM5" s="88"/>
      <c r="AN5" s="88"/>
      <c r="AO5" s="88"/>
      <c r="AP5" s="88"/>
      <c r="AQ5" s="88">
        <f>AQ6</f>
        <v>45509</v>
      </c>
      <c r="AR5" s="88"/>
      <c r="AS5" s="88"/>
      <c r="AT5" s="88"/>
      <c r="AU5" s="88"/>
      <c r="AV5" s="88"/>
      <c r="AW5" s="88"/>
      <c r="AX5" s="88">
        <f>AX6</f>
        <v>45523</v>
      </c>
      <c r="AY5" s="88"/>
      <c r="AZ5" s="88"/>
      <c r="BA5" s="88"/>
      <c r="BB5" s="88"/>
      <c r="BC5" s="88"/>
      <c r="BD5" s="88"/>
      <c r="BE5" s="88">
        <f>BE6</f>
        <v>45537</v>
      </c>
      <c r="BF5" s="88"/>
      <c r="BG5" s="88"/>
      <c r="BH5" s="88"/>
      <c r="BI5" s="88"/>
      <c r="BJ5" s="88"/>
      <c r="BK5" s="89"/>
    </row>
    <row r="6" spans="1:64" s="23" customFormat="1" ht="15" customHeight="1" x14ac:dyDescent="0.15">
      <c r="A6" s="99"/>
      <c r="B6" s="100" t="s">
        <v>5</v>
      </c>
      <c r="C6" s="91" t="s">
        <v>1</v>
      </c>
      <c r="D6" s="91" t="s">
        <v>3</v>
      </c>
      <c r="E6" s="91" t="s">
        <v>4</v>
      </c>
      <c r="H6" s="28">
        <f>Project_Start-WEEKDAY(Project_Start,1)+2+7*(Display_Week-1)</f>
        <v>45439</v>
      </c>
      <c r="I6" s="28">
        <f>H6+2</f>
        <v>45441</v>
      </c>
      <c r="J6" s="28">
        <f t="shared" ref="J6:BL6" si="0">I6+2</f>
        <v>45443</v>
      </c>
      <c r="K6" s="28">
        <f t="shared" si="0"/>
        <v>45445</v>
      </c>
      <c r="L6" s="28">
        <f t="shared" si="0"/>
        <v>45447</v>
      </c>
      <c r="M6" s="28">
        <f t="shared" si="0"/>
        <v>45449</v>
      </c>
      <c r="N6" s="28">
        <f t="shared" si="0"/>
        <v>45451</v>
      </c>
      <c r="O6" s="28">
        <f t="shared" si="0"/>
        <v>45453</v>
      </c>
      <c r="P6" s="28">
        <f t="shared" si="0"/>
        <v>45455</v>
      </c>
      <c r="Q6" s="28">
        <f t="shared" si="0"/>
        <v>45457</v>
      </c>
      <c r="R6" s="28">
        <f t="shared" si="0"/>
        <v>45459</v>
      </c>
      <c r="S6" s="28">
        <f t="shared" si="0"/>
        <v>45461</v>
      </c>
      <c r="T6" s="28">
        <f t="shared" si="0"/>
        <v>45463</v>
      </c>
      <c r="U6" s="28">
        <f t="shared" si="0"/>
        <v>45465</v>
      </c>
      <c r="V6" s="28">
        <f t="shared" si="0"/>
        <v>45467</v>
      </c>
      <c r="W6" s="28">
        <f t="shared" si="0"/>
        <v>45469</v>
      </c>
      <c r="X6" s="28">
        <f t="shared" si="0"/>
        <v>45471</v>
      </c>
      <c r="Y6" s="28">
        <f t="shared" si="0"/>
        <v>45473</v>
      </c>
      <c r="Z6" s="28">
        <f t="shared" si="0"/>
        <v>45475</v>
      </c>
      <c r="AA6" s="28">
        <f t="shared" si="0"/>
        <v>45477</v>
      </c>
      <c r="AB6" s="28">
        <f t="shared" si="0"/>
        <v>45479</v>
      </c>
      <c r="AC6" s="28">
        <f t="shared" si="0"/>
        <v>45481</v>
      </c>
      <c r="AD6" s="28">
        <f t="shared" si="0"/>
        <v>45483</v>
      </c>
      <c r="AE6" s="28">
        <f t="shared" si="0"/>
        <v>45485</v>
      </c>
      <c r="AF6" s="28">
        <f t="shared" si="0"/>
        <v>45487</v>
      </c>
      <c r="AG6" s="28">
        <f t="shared" si="0"/>
        <v>45489</v>
      </c>
      <c r="AH6" s="28">
        <f t="shared" si="0"/>
        <v>45491</v>
      </c>
      <c r="AI6" s="28">
        <f t="shared" si="0"/>
        <v>45493</v>
      </c>
      <c r="AJ6" s="28">
        <f t="shared" si="0"/>
        <v>45495</v>
      </c>
      <c r="AK6" s="28">
        <f t="shared" si="0"/>
        <v>45497</v>
      </c>
      <c r="AL6" s="28">
        <f t="shared" si="0"/>
        <v>45499</v>
      </c>
      <c r="AM6" s="28">
        <f>AL6+2</f>
        <v>45501</v>
      </c>
      <c r="AN6" s="28">
        <f t="shared" si="0"/>
        <v>45503</v>
      </c>
      <c r="AO6" s="28">
        <f t="shared" si="0"/>
        <v>45505</v>
      </c>
      <c r="AP6" s="28">
        <f t="shared" si="0"/>
        <v>45507</v>
      </c>
      <c r="AQ6" s="28">
        <f t="shared" si="0"/>
        <v>45509</v>
      </c>
      <c r="AR6" s="28">
        <f t="shared" si="0"/>
        <v>45511</v>
      </c>
      <c r="AS6" s="28">
        <f t="shared" si="0"/>
        <v>45513</v>
      </c>
      <c r="AT6" s="28">
        <f t="shared" si="0"/>
        <v>45515</v>
      </c>
      <c r="AU6" s="28">
        <f t="shared" si="0"/>
        <v>45517</v>
      </c>
      <c r="AV6" s="28">
        <f t="shared" si="0"/>
        <v>45519</v>
      </c>
      <c r="AW6" s="28">
        <f t="shared" si="0"/>
        <v>45521</v>
      </c>
      <c r="AX6" s="28">
        <f t="shared" si="0"/>
        <v>45523</v>
      </c>
      <c r="AY6" s="28">
        <f t="shared" si="0"/>
        <v>45525</v>
      </c>
      <c r="AZ6" s="28">
        <f t="shared" si="0"/>
        <v>45527</v>
      </c>
      <c r="BA6" s="28">
        <f t="shared" si="0"/>
        <v>45529</v>
      </c>
      <c r="BB6" s="28">
        <f t="shared" si="0"/>
        <v>45531</v>
      </c>
      <c r="BC6" s="28">
        <f t="shared" si="0"/>
        <v>45533</v>
      </c>
      <c r="BD6" s="28">
        <f t="shared" si="0"/>
        <v>45535</v>
      </c>
      <c r="BE6" s="28">
        <f t="shared" si="0"/>
        <v>45537</v>
      </c>
      <c r="BF6" s="28">
        <f t="shared" si="0"/>
        <v>45539</v>
      </c>
      <c r="BG6" s="28">
        <f t="shared" si="0"/>
        <v>45541</v>
      </c>
      <c r="BH6" s="28">
        <f t="shared" si="0"/>
        <v>45543</v>
      </c>
      <c r="BI6" s="28">
        <f t="shared" si="0"/>
        <v>45545</v>
      </c>
      <c r="BJ6" s="28">
        <f t="shared" si="0"/>
        <v>45547</v>
      </c>
      <c r="BK6" s="28">
        <f t="shared" si="0"/>
        <v>45549</v>
      </c>
      <c r="BL6" s="28">
        <f t="shared" si="0"/>
        <v>45551</v>
      </c>
    </row>
    <row r="7" spans="1:64" s="23" customFormat="1" ht="15" customHeight="1" thickBot="1" x14ac:dyDescent="0.2">
      <c r="A7" s="99"/>
      <c r="B7" s="101"/>
      <c r="C7" s="92"/>
      <c r="D7" s="92"/>
      <c r="E7" s="92"/>
      <c r="H7" s="29" t="str">
        <f t="shared" ref="H7:AM7" si="1">LEFT(TEXT(H6,"ddd"),1)</f>
        <v>M</v>
      </c>
      <c r="I7" s="30" t="str">
        <f t="shared" si="1"/>
        <v>W</v>
      </c>
      <c r="J7" s="30" t="str">
        <f t="shared" si="1"/>
        <v>F</v>
      </c>
      <c r="K7" s="30" t="str">
        <f t="shared" si="1"/>
        <v>S</v>
      </c>
      <c r="L7" s="30" t="str">
        <f t="shared" si="1"/>
        <v>T</v>
      </c>
      <c r="M7" s="30" t="str">
        <f t="shared" si="1"/>
        <v>T</v>
      </c>
      <c r="N7" s="30" t="str">
        <f t="shared" si="1"/>
        <v>S</v>
      </c>
      <c r="O7" s="30" t="str">
        <f t="shared" si="1"/>
        <v>M</v>
      </c>
      <c r="P7" s="30" t="str">
        <f t="shared" si="1"/>
        <v>W</v>
      </c>
      <c r="Q7" s="30" t="str">
        <f t="shared" si="1"/>
        <v>F</v>
      </c>
      <c r="R7" s="30" t="str">
        <f t="shared" si="1"/>
        <v>S</v>
      </c>
      <c r="S7" s="30" t="str">
        <f t="shared" si="1"/>
        <v>T</v>
      </c>
      <c r="T7" s="30" t="str">
        <f t="shared" si="1"/>
        <v>T</v>
      </c>
      <c r="U7" s="30" t="str">
        <f t="shared" si="1"/>
        <v>S</v>
      </c>
      <c r="V7" s="30" t="str">
        <f t="shared" si="1"/>
        <v>M</v>
      </c>
      <c r="W7" s="30" t="str">
        <f t="shared" si="1"/>
        <v>W</v>
      </c>
      <c r="X7" s="30" t="str">
        <f t="shared" si="1"/>
        <v>F</v>
      </c>
      <c r="Y7" s="30" t="str">
        <f t="shared" si="1"/>
        <v>S</v>
      </c>
      <c r="Z7" s="30" t="str">
        <f t="shared" si="1"/>
        <v>T</v>
      </c>
      <c r="AA7" s="30" t="str">
        <f t="shared" si="1"/>
        <v>T</v>
      </c>
      <c r="AB7" s="30" t="str">
        <f t="shared" si="1"/>
        <v>S</v>
      </c>
      <c r="AC7" s="30" t="str">
        <f t="shared" si="1"/>
        <v>M</v>
      </c>
      <c r="AD7" s="30" t="str">
        <f t="shared" si="1"/>
        <v>W</v>
      </c>
      <c r="AE7" s="30" t="str">
        <f t="shared" si="1"/>
        <v>F</v>
      </c>
      <c r="AF7" s="30" t="str">
        <f t="shared" si="1"/>
        <v>S</v>
      </c>
      <c r="AG7" s="30" t="str">
        <f t="shared" si="1"/>
        <v>T</v>
      </c>
      <c r="AH7" s="30" t="str">
        <f t="shared" si="1"/>
        <v>T</v>
      </c>
      <c r="AI7" s="30" t="str">
        <f t="shared" si="1"/>
        <v>S</v>
      </c>
      <c r="AJ7" s="30" t="str">
        <f t="shared" si="1"/>
        <v>M</v>
      </c>
      <c r="AK7" s="30" t="str">
        <f t="shared" si="1"/>
        <v>W</v>
      </c>
      <c r="AL7" s="30" t="str">
        <f t="shared" si="1"/>
        <v>F</v>
      </c>
      <c r="AM7" s="30" t="str">
        <f t="shared" si="1"/>
        <v>S</v>
      </c>
      <c r="AN7" s="30" t="str">
        <f t="shared" ref="AN7:BK7" si="2">LEFT(TEXT(AN6,"ddd"),1)</f>
        <v>T</v>
      </c>
      <c r="AO7" s="30" t="str">
        <f t="shared" si="2"/>
        <v>T</v>
      </c>
      <c r="AP7" s="30" t="str">
        <f t="shared" si="2"/>
        <v>S</v>
      </c>
      <c r="AQ7" s="30" t="str">
        <f t="shared" si="2"/>
        <v>M</v>
      </c>
      <c r="AR7" s="30" t="str">
        <f t="shared" si="2"/>
        <v>W</v>
      </c>
      <c r="AS7" s="30" t="str">
        <f t="shared" si="2"/>
        <v>F</v>
      </c>
      <c r="AT7" s="30" t="str">
        <f t="shared" si="2"/>
        <v>S</v>
      </c>
      <c r="AU7" s="30" t="str">
        <f t="shared" si="2"/>
        <v>T</v>
      </c>
      <c r="AV7" s="30" t="str">
        <f t="shared" si="2"/>
        <v>T</v>
      </c>
      <c r="AW7" s="30" t="str">
        <f t="shared" si="2"/>
        <v>S</v>
      </c>
      <c r="AX7" s="30" t="str">
        <f t="shared" si="2"/>
        <v>M</v>
      </c>
      <c r="AY7" s="30" t="str">
        <f t="shared" si="2"/>
        <v>W</v>
      </c>
      <c r="AZ7" s="30" t="str">
        <f t="shared" si="2"/>
        <v>F</v>
      </c>
      <c r="BA7" s="30" t="str">
        <f t="shared" si="2"/>
        <v>S</v>
      </c>
      <c r="BB7" s="30" t="str">
        <f t="shared" si="2"/>
        <v>T</v>
      </c>
      <c r="BC7" s="30" t="str">
        <f t="shared" si="2"/>
        <v>T</v>
      </c>
      <c r="BD7" s="30" t="str">
        <f t="shared" si="2"/>
        <v>S</v>
      </c>
      <c r="BE7" s="30" t="str">
        <f t="shared" si="2"/>
        <v>M</v>
      </c>
      <c r="BF7" s="30" t="str">
        <f t="shared" si="2"/>
        <v>W</v>
      </c>
      <c r="BG7" s="30" t="str">
        <f t="shared" si="2"/>
        <v>F</v>
      </c>
      <c r="BH7" s="30" t="str">
        <f t="shared" si="2"/>
        <v>S</v>
      </c>
      <c r="BI7" s="30" t="str">
        <f t="shared" si="2"/>
        <v>T</v>
      </c>
      <c r="BJ7" s="30" t="str">
        <f t="shared" si="2"/>
        <v>T</v>
      </c>
      <c r="BK7" s="31" t="str">
        <f t="shared" si="2"/>
        <v>S</v>
      </c>
    </row>
    <row r="8" spans="1:64" s="23" customFormat="1" ht="30" hidden="1" customHeight="1" thickBot="1" x14ac:dyDescent="0.2">
      <c r="A8" s="12" t="s">
        <v>19</v>
      </c>
      <c r="B8" s="32"/>
      <c r="C8" s="32"/>
      <c r="D8" s="32"/>
      <c r="E8" s="32"/>
      <c r="G8" s="23" t="str">
        <f>IF(OR(ISBLANK(task_start),ISBLANK(task_end)),"",task_end-task_start+1)</f>
        <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row>
    <row r="9" spans="1:64" s="39" customFormat="1" ht="30" customHeight="1" thickBot="1" x14ac:dyDescent="0.2">
      <c r="A9" s="13"/>
      <c r="B9" s="34" t="s">
        <v>28</v>
      </c>
      <c r="C9" s="35"/>
      <c r="D9" s="36"/>
      <c r="E9" s="37"/>
      <c r="F9" s="15"/>
      <c r="G9" s="4" t="str">
        <f t="shared" ref="G9:G34" si="3">IF(OR(ISBLANK(task_start),ISBLANK(task_end)),"",task_end-task_start+1)</f>
        <v/>
      </c>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row>
    <row r="10" spans="1:64" s="39" customFormat="1" ht="30" customHeight="1" thickBot="1" x14ac:dyDescent="0.2">
      <c r="A10" s="13"/>
      <c r="B10" s="40" t="s">
        <v>31</v>
      </c>
      <c r="C10" s="41">
        <v>1</v>
      </c>
      <c r="D10" s="42">
        <f>Project_Start</f>
        <v>45442</v>
      </c>
      <c r="E10" s="42">
        <f>D10+3</f>
        <v>45445</v>
      </c>
      <c r="F10" s="15"/>
      <c r="G10" s="4">
        <f t="shared" si="3"/>
        <v>4</v>
      </c>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row>
    <row r="11" spans="1:64" s="39" customFormat="1" ht="30" customHeight="1" thickBot="1" x14ac:dyDescent="0.2">
      <c r="A11" s="13"/>
      <c r="B11" s="44" t="s">
        <v>32</v>
      </c>
      <c r="C11" s="45">
        <v>1</v>
      </c>
      <c r="D11" s="46">
        <f>E10+5</f>
        <v>45450</v>
      </c>
      <c r="E11" s="46">
        <f>D11+2</f>
        <v>45452</v>
      </c>
      <c r="F11" s="15"/>
      <c r="G11" s="4">
        <f t="shared" si="3"/>
        <v>3</v>
      </c>
      <c r="H11" s="43"/>
      <c r="I11" s="43"/>
      <c r="J11" s="43"/>
      <c r="K11" s="43"/>
      <c r="L11" s="43"/>
      <c r="M11" s="43"/>
      <c r="N11" s="43"/>
      <c r="O11" s="43"/>
      <c r="P11" s="43"/>
      <c r="Q11" s="43"/>
      <c r="R11" s="43"/>
      <c r="S11" s="43"/>
      <c r="T11" s="47"/>
      <c r="U11" s="47"/>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row>
    <row r="12" spans="1:64" s="39" customFormat="1" ht="30" customHeight="1" thickBot="1" x14ac:dyDescent="0.2">
      <c r="A12" s="12"/>
      <c r="B12" s="44" t="s">
        <v>33</v>
      </c>
      <c r="C12" s="45">
        <v>1</v>
      </c>
      <c r="D12" s="46">
        <f>E11+5</f>
        <v>45457</v>
      </c>
      <c r="E12" s="46">
        <f>D12+4</f>
        <v>45461</v>
      </c>
      <c r="F12" s="15"/>
      <c r="G12" s="4">
        <f t="shared" si="3"/>
        <v>5</v>
      </c>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row>
    <row r="13" spans="1:64" s="39" customFormat="1" ht="30" customHeight="1" thickBot="1" x14ac:dyDescent="0.2">
      <c r="A13" s="12"/>
      <c r="B13" s="44" t="s">
        <v>34</v>
      </c>
      <c r="C13" s="45">
        <v>1</v>
      </c>
      <c r="D13" s="46">
        <f>E12+5</f>
        <v>45466</v>
      </c>
      <c r="E13" s="46">
        <f>D13+5</f>
        <v>45471</v>
      </c>
      <c r="F13" s="15"/>
      <c r="G13" s="4">
        <f t="shared" si="3"/>
        <v>6</v>
      </c>
      <c r="H13" s="43"/>
      <c r="I13" s="43"/>
      <c r="J13" s="43"/>
      <c r="K13" s="43"/>
      <c r="L13" s="43"/>
      <c r="M13" s="43"/>
      <c r="N13" s="43"/>
      <c r="O13" s="43"/>
      <c r="P13" s="43"/>
      <c r="Q13" s="43"/>
      <c r="R13" s="43"/>
      <c r="S13" s="43"/>
      <c r="T13" s="43"/>
      <c r="U13" s="43"/>
      <c r="V13" s="43"/>
      <c r="W13" s="43"/>
      <c r="X13" s="47"/>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row>
    <row r="14" spans="1:64" s="39" customFormat="1" ht="30" customHeight="1" thickBot="1" x14ac:dyDescent="0.2">
      <c r="A14" s="12"/>
      <c r="B14" s="44" t="s">
        <v>35</v>
      </c>
      <c r="C14" s="45">
        <v>1</v>
      </c>
      <c r="D14" s="46">
        <f>D11+25</f>
        <v>45475</v>
      </c>
      <c r="E14" s="46">
        <f>D14+2</f>
        <v>45477</v>
      </c>
      <c r="F14" s="15"/>
      <c r="G14" s="4">
        <f t="shared" si="3"/>
        <v>3</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row>
    <row r="15" spans="1:64" s="39" customFormat="1" ht="30" customHeight="1" thickBot="1" x14ac:dyDescent="0.2">
      <c r="A15" s="13"/>
      <c r="B15" s="48" t="s">
        <v>29</v>
      </c>
      <c r="C15" s="49"/>
      <c r="D15" s="50"/>
      <c r="E15" s="51"/>
      <c r="F15" s="15"/>
      <c r="G15" s="4" t="str">
        <f t="shared" si="3"/>
        <v/>
      </c>
    </row>
    <row r="16" spans="1:64" s="39" customFormat="1" ht="30" customHeight="1" thickBot="1" x14ac:dyDescent="0.2">
      <c r="A16" s="13"/>
      <c r="B16" s="52" t="s">
        <v>36</v>
      </c>
      <c r="C16" s="53">
        <v>1</v>
      </c>
      <c r="D16" s="54">
        <f>D14+10</f>
        <v>45485</v>
      </c>
      <c r="E16" s="54">
        <f>D16+4</f>
        <v>45489</v>
      </c>
      <c r="F16" s="15"/>
      <c r="G16" s="4">
        <f t="shared" si="3"/>
        <v>5</v>
      </c>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row>
    <row r="17" spans="1:63" s="39" customFormat="1" ht="30" customHeight="1" thickBot="1" x14ac:dyDescent="0.2">
      <c r="A17" s="12"/>
      <c r="B17" s="52" t="s">
        <v>37</v>
      </c>
      <c r="C17" s="53">
        <v>1</v>
      </c>
      <c r="D17" s="54">
        <f>D16+5</f>
        <v>45490</v>
      </c>
      <c r="E17" s="54">
        <f>D17+5</f>
        <v>45495</v>
      </c>
      <c r="F17" s="15"/>
      <c r="G17" s="4">
        <f t="shared" si="3"/>
        <v>6</v>
      </c>
      <c r="H17" s="43"/>
      <c r="I17" s="43"/>
      <c r="J17" s="43"/>
      <c r="K17" s="43"/>
      <c r="L17" s="43"/>
      <c r="M17" s="43"/>
      <c r="N17" s="43"/>
      <c r="O17" s="43"/>
      <c r="P17" s="43"/>
      <c r="Q17" s="43"/>
      <c r="R17" s="43"/>
      <c r="S17" s="43"/>
      <c r="T17" s="47"/>
      <c r="U17" s="47"/>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row>
    <row r="18" spans="1:63" s="39" customFormat="1" ht="30" customHeight="1" thickBot="1" x14ac:dyDescent="0.2">
      <c r="A18" s="12"/>
      <c r="B18" s="52" t="s">
        <v>38</v>
      </c>
      <c r="C18" s="53">
        <v>1</v>
      </c>
      <c r="D18" s="54">
        <f>E17+2</f>
        <v>45497</v>
      </c>
      <c r="E18" s="54">
        <f>D18+3</f>
        <v>45500</v>
      </c>
      <c r="F18" s="15"/>
      <c r="G18" s="4">
        <f t="shared" si="3"/>
        <v>4</v>
      </c>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row>
    <row r="19" spans="1:63" s="39" customFormat="1" ht="30" customHeight="1" thickBot="1" x14ac:dyDescent="0.2">
      <c r="A19" s="12"/>
      <c r="B19" s="52" t="s">
        <v>39</v>
      </c>
      <c r="C19" s="53">
        <v>1</v>
      </c>
      <c r="D19" s="54">
        <f>D18</f>
        <v>45497</v>
      </c>
      <c r="E19" s="54">
        <f>D19+2</f>
        <v>45499</v>
      </c>
      <c r="F19" s="15"/>
      <c r="G19" s="4">
        <f t="shared" si="3"/>
        <v>3</v>
      </c>
      <c r="H19" s="43"/>
      <c r="I19" s="43"/>
      <c r="J19" s="43"/>
      <c r="K19" s="43"/>
      <c r="L19" s="43"/>
      <c r="M19" s="43"/>
      <c r="N19" s="43"/>
      <c r="O19" s="43"/>
      <c r="P19" s="43"/>
      <c r="Q19" s="43"/>
      <c r="R19" s="43"/>
      <c r="S19" s="43"/>
      <c r="T19" s="43"/>
      <c r="U19" s="43"/>
      <c r="V19" s="43"/>
      <c r="W19" s="43"/>
      <c r="X19" s="47"/>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row>
    <row r="20" spans="1:63" s="39" customFormat="1" ht="30" customHeight="1" thickBot="1" x14ac:dyDescent="0.2">
      <c r="A20" s="12"/>
      <c r="B20" s="52" t="s">
        <v>21</v>
      </c>
      <c r="C20" s="53">
        <v>1</v>
      </c>
      <c r="D20" s="54">
        <f>D19</f>
        <v>45497</v>
      </c>
      <c r="E20" s="54">
        <f>D20+3</f>
        <v>45500</v>
      </c>
      <c r="F20" s="15"/>
      <c r="G20" s="4">
        <f t="shared" si="3"/>
        <v>4</v>
      </c>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row>
    <row r="21" spans="1:63" s="39" customFormat="1" ht="30" customHeight="1" thickBot="1" x14ac:dyDescent="0.2">
      <c r="A21" s="12"/>
      <c r="B21" s="55" t="s">
        <v>30</v>
      </c>
      <c r="C21" s="56"/>
      <c r="D21" s="57"/>
      <c r="E21" s="58"/>
      <c r="F21" s="15"/>
      <c r="G21" s="4" t="str">
        <f t="shared" si="3"/>
        <v/>
      </c>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row>
    <row r="22" spans="1:63" s="39" customFormat="1" ht="30" customHeight="1" thickBot="1" x14ac:dyDescent="0.2">
      <c r="A22" s="12"/>
      <c r="B22" s="60" t="s">
        <v>40</v>
      </c>
      <c r="C22" s="61">
        <v>1</v>
      </c>
      <c r="D22" s="62">
        <f>D10+57</f>
        <v>45499</v>
      </c>
      <c r="E22" s="62">
        <f>D22+5</f>
        <v>45504</v>
      </c>
      <c r="F22" s="15"/>
      <c r="G22" s="4">
        <f t="shared" si="3"/>
        <v>6</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row>
    <row r="23" spans="1:63" s="39" customFormat="1" ht="30" customHeight="1" thickBot="1" x14ac:dyDescent="0.2">
      <c r="A23" s="12"/>
      <c r="B23" s="60" t="s">
        <v>41</v>
      </c>
      <c r="C23" s="61">
        <v>1</v>
      </c>
      <c r="D23" s="62">
        <f>E22+1</f>
        <v>45505</v>
      </c>
      <c r="E23" s="62">
        <f>D23+4</f>
        <v>45509</v>
      </c>
      <c r="F23" s="15"/>
      <c r="G23" s="4">
        <f t="shared" si="3"/>
        <v>5</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row>
    <row r="24" spans="1:63" s="39" customFormat="1" ht="30" customHeight="1" thickBot="1" x14ac:dyDescent="0.2">
      <c r="A24" s="12"/>
      <c r="B24" s="60" t="s">
        <v>42</v>
      </c>
      <c r="C24" s="61">
        <v>1</v>
      </c>
      <c r="D24" s="62">
        <f>D23+5</f>
        <v>45510</v>
      </c>
      <c r="E24" s="62">
        <f>D24+5</f>
        <v>45515</v>
      </c>
      <c r="F24" s="15"/>
      <c r="G24" s="4">
        <f t="shared" si="3"/>
        <v>6</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row>
    <row r="25" spans="1:63" s="39" customFormat="1" ht="30" customHeight="1" thickBot="1" x14ac:dyDescent="0.2">
      <c r="A25" s="12"/>
      <c r="B25" s="60" t="s">
        <v>47</v>
      </c>
      <c r="C25" s="61">
        <v>1</v>
      </c>
      <c r="D25" s="62">
        <f>E24+1</f>
        <v>45516</v>
      </c>
      <c r="E25" s="62">
        <f>D25+4</f>
        <v>45520</v>
      </c>
      <c r="F25" s="15"/>
      <c r="G25" s="4">
        <f t="shared" si="3"/>
        <v>5</v>
      </c>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row>
    <row r="26" spans="1:63" s="39" customFormat="1" ht="30" customHeight="1" thickBot="1" x14ac:dyDescent="0.2">
      <c r="A26" s="12"/>
      <c r="B26" s="60" t="s">
        <v>22</v>
      </c>
      <c r="C26" s="61">
        <v>1</v>
      </c>
      <c r="D26" s="62">
        <f>D24+7</f>
        <v>45517</v>
      </c>
      <c r="E26" s="62">
        <f>D26+4</f>
        <v>45521</v>
      </c>
      <c r="F26" s="15"/>
      <c r="G26" s="4">
        <f t="shared" si="3"/>
        <v>5</v>
      </c>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row>
    <row r="27" spans="1:63" s="39" customFormat="1" ht="30" customHeight="1" thickBot="1" x14ac:dyDescent="0.2">
      <c r="A27" s="12"/>
      <c r="B27" s="63" t="s">
        <v>44</v>
      </c>
      <c r="C27" s="64"/>
      <c r="D27" s="65"/>
      <c r="E27" s="66"/>
      <c r="F27" s="15"/>
      <c r="G27" s="4" t="str">
        <f t="shared" si="3"/>
        <v/>
      </c>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row>
    <row r="28" spans="1:63" s="39" customFormat="1" ht="30" customHeight="1" thickBot="1" x14ac:dyDescent="0.2">
      <c r="A28" s="12"/>
      <c r="B28" s="68" t="s">
        <v>45</v>
      </c>
      <c r="C28" s="69">
        <v>1</v>
      </c>
      <c r="D28" s="70">
        <f>D22+24</f>
        <v>45523</v>
      </c>
      <c r="E28" s="70">
        <f>D28+3</f>
        <v>45526</v>
      </c>
      <c r="F28" s="15"/>
      <c r="G28" s="4">
        <f t="shared" si="3"/>
        <v>4</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row>
    <row r="29" spans="1:63" s="39" customFormat="1" ht="30" customHeight="1" thickBot="1" x14ac:dyDescent="0.2">
      <c r="A29" s="12"/>
      <c r="B29" s="68" t="s">
        <v>42</v>
      </c>
      <c r="C29" s="69">
        <v>1</v>
      </c>
      <c r="D29" s="70">
        <f>E28+4</f>
        <v>45530</v>
      </c>
      <c r="E29" s="70">
        <f>D29+4</f>
        <v>45534</v>
      </c>
      <c r="F29" s="15"/>
      <c r="G29" s="4">
        <f t="shared" si="3"/>
        <v>5</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row>
    <row r="30" spans="1:63" s="39" customFormat="1" ht="30" customHeight="1" thickBot="1" x14ac:dyDescent="0.2">
      <c r="A30" s="12"/>
      <c r="B30" s="68" t="s">
        <v>43</v>
      </c>
      <c r="C30" s="69">
        <v>0.5</v>
      </c>
      <c r="D30" s="70">
        <f>E29+6</f>
        <v>45540</v>
      </c>
      <c r="E30" s="70">
        <f>D30+3</f>
        <v>45543</v>
      </c>
      <c r="F30" s="15"/>
      <c r="G30" s="4">
        <f t="shared" si="3"/>
        <v>4</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row>
    <row r="31" spans="1:63" s="39" customFormat="1" ht="30" customHeight="1" thickBot="1" x14ac:dyDescent="0.2">
      <c r="A31" s="12"/>
      <c r="B31" s="68" t="s">
        <v>46</v>
      </c>
      <c r="C31" s="69">
        <v>0.6</v>
      </c>
      <c r="D31" s="70">
        <f>D28+40</f>
        <v>45563</v>
      </c>
      <c r="E31" s="70">
        <f>D31+3</f>
        <v>45566</v>
      </c>
      <c r="F31" s="15"/>
      <c r="G31" s="4">
        <f t="shared" si="3"/>
        <v>4</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row>
    <row r="32" spans="1:63" s="39" customFormat="1" ht="30" customHeight="1" thickBot="1" x14ac:dyDescent="0.2">
      <c r="A32" s="12"/>
      <c r="B32" s="68" t="s">
        <v>23</v>
      </c>
      <c r="C32" s="69">
        <v>0.5</v>
      </c>
      <c r="D32" s="70">
        <f>D28+23</f>
        <v>45546</v>
      </c>
      <c r="E32" s="70">
        <f>D32+5</f>
        <v>45551</v>
      </c>
      <c r="F32" s="15"/>
      <c r="G32" s="4">
        <f t="shared" si="3"/>
        <v>6</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row>
    <row r="33" spans="1:63" s="39" customFormat="1" ht="30" customHeight="1" thickBot="1" x14ac:dyDescent="0.2">
      <c r="A33" s="12"/>
      <c r="B33" s="71"/>
      <c r="C33" s="72"/>
      <c r="D33" s="73"/>
      <c r="E33" s="73"/>
      <c r="F33" s="15"/>
      <c r="G33" s="4" t="str">
        <f t="shared" si="3"/>
        <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row>
    <row r="34" spans="1:63" s="39" customFormat="1" ht="30" customHeight="1" thickBot="1" x14ac:dyDescent="0.2">
      <c r="A34" s="13"/>
      <c r="B34" s="74" t="s">
        <v>0</v>
      </c>
      <c r="C34" s="75"/>
      <c r="D34" s="76"/>
      <c r="E34" s="77"/>
      <c r="F34" s="15"/>
      <c r="G34" s="5" t="str">
        <f t="shared" si="3"/>
        <v/>
      </c>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row>
    <row r="35" spans="1:63" ht="30" customHeight="1" x14ac:dyDescent="0.15">
      <c r="F35" s="3"/>
    </row>
    <row r="36" spans="1:63" ht="30" customHeight="1" x14ac:dyDescent="0.15">
      <c r="E36" s="14"/>
    </row>
  </sheetData>
  <mergeCells count="17">
    <mergeCell ref="A6:A7"/>
    <mergeCell ref="B6:B7"/>
    <mergeCell ref="C6:C7"/>
    <mergeCell ref="D6:D7"/>
    <mergeCell ref="E6:E7"/>
    <mergeCell ref="P3:Y3"/>
    <mergeCell ref="P2:Y2"/>
    <mergeCell ref="H2:N2"/>
    <mergeCell ref="H3:N3"/>
    <mergeCell ref="BE5:BK5"/>
    <mergeCell ref="H5:N5"/>
    <mergeCell ref="O5:U5"/>
    <mergeCell ref="V5:AB5"/>
    <mergeCell ref="AC5:AI5"/>
    <mergeCell ref="AJ5:AP5"/>
    <mergeCell ref="AQ5:AW5"/>
    <mergeCell ref="AX5:BD5"/>
  </mergeCells>
  <conditionalFormatting sqref="C8:C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5:BK5 H6:BL6 H7:BK32">
    <cfRule type="expression" dxfId="8" priority="1">
      <formula>AND(TODAY()&gt;=H$6, TODAY()&lt;I$6)</formula>
    </cfRule>
  </conditionalFormatting>
  <conditionalFormatting sqref="H10:BK14">
    <cfRule type="expression" dxfId="7" priority="6">
      <formula>AND(task_start&lt;=H$6,ROUNDDOWN((task_end-task_start+1)*task_progress,0)+task_start-1&gt;=H$6)</formula>
    </cfRule>
    <cfRule type="expression" dxfId="6" priority="7" stopIfTrue="1">
      <formula>AND(task_end&gt;=H$6,task_start&lt;I$6)</formula>
    </cfRule>
  </conditionalFormatting>
  <conditionalFormatting sqref="H16:BK20">
    <cfRule type="expression" dxfId="5" priority="5" stopIfTrue="1">
      <formula>AND(task_end&gt;=H$6,task_start&lt;I$6)</formula>
    </cfRule>
    <cfRule type="expression" dxfId="4" priority="4">
      <formula>AND(task_start&lt;=H$6,ROUNDDOWN((task_end-task_start+1)*task_progress,0)+task_start-1&gt;=H$6)</formula>
    </cfRule>
  </conditionalFormatting>
  <conditionalFormatting sqref="H22:BK26">
    <cfRule type="expression" dxfId="3" priority="3" stopIfTrue="1">
      <formula>AND(task_end&gt;=H$6,task_start&lt;I$6)</formula>
    </cfRule>
    <cfRule type="expression" dxfId="2" priority="2">
      <formula>AND(task_start&lt;=H$6,ROUNDDOWN((task_end-task_start+1)*task_progress,0)+task_start-1&gt;=H$6)</formula>
    </cfRule>
  </conditionalFormatting>
  <conditionalFormatting sqref="H28:BK32">
    <cfRule type="expression" dxfId="1" priority="36">
      <formula>AND(task_start&lt;=H$6,ROUNDDOWN((task_end-task_start+1)*task_progress,0)+task_start-1&gt;=H$6)</formula>
    </cfRule>
    <cfRule type="expression" dxfId="0" priority="37" stopIfTrue="1">
      <formula>AND(task_end&gt;=H$6,task_start&lt;I$6)</formula>
    </cfRule>
  </conditionalFormatting>
  <dataValidations count="13">
    <dataValidation type="whole" operator="greaterThanOrEqual" allowBlank="1" showInputMessage="1" promptTitle="Display Week" prompt="Changing this number will scroll the Gantt Chart view." sqref="P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2" xr:uid="{D005F8F4-EA16-4627-8A05-1997BE425B88}"/>
    <dataValidation allowBlank="1" showInputMessage="1" showErrorMessage="1" prompt="Enter Company name in cel B2." sqref="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9 E23:E24 D24 E2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C8:C34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6" customWidth="1"/>
    <col min="2" max="16384" width="9" style="1"/>
  </cols>
  <sheetData>
    <row r="1" spans="1:2" ht="46.5" customHeight="1" x14ac:dyDescent="0.15"/>
    <row r="2" spans="1:2" s="8" customFormat="1" ht="16" x14ac:dyDescent="0.15">
      <c r="A2" s="80" t="s">
        <v>8</v>
      </c>
      <c r="B2" s="7"/>
    </row>
    <row r="3" spans="1:2" s="10" customFormat="1" ht="27" customHeight="1" x14ac:dyDescent="0.15">
      <c r="A3" s="81"/>
      <c r="B3" s="11"/>
    </row>
    <row r="4" spans="1:2" s="9" customFormat="1" ht="31" x14ac:dyDescent="0.45">
      <c r="A4" s="82" t="s">
        <v>7</v>
      </c>
    </row>
    <row r="5" spans="1:2" ht="74.25" customHeight="1" x14ac:dyDescent="0.15">
      <c r="A5" s="83" t="s">
        <v>15</v>
      </c>
    </row>
    <row r="6" spans="1:2" ht="26.25" customHeight="1" x14ac:dyDescent="0.15">
      <c r="A6" s="82" t="s">
        <v>18</v>
      </c>
    </row>
    <row r="7" spans="1:2" s="6" customFormat="1" ht="205" customHeight="1" x14ac:dyDescent="0.15">
      <c r="A7" s="84" t="s">
        <v>17</v>
      </c>
    </row>
    <row r="8" spans="1:2" s="9" customFormat="1" ht="31" x14ac:dyDescent="0.45">
      <c r="A8" s="82" t="s">
        <v>9</v>
      </c>
    </row>
    <row r="9" spans="1:2" ht="60" x14ac:dyDescent="0.15">
      <c r="A9" s="83" t="s">
        <v>16</v>
      </c>
    </row>
    <row r="10" spans="1:2" s="6" customFormat="1" ht="28" customHeight="1" x14ac:dyDescent="0.15">
      <c r="A10" s="85" t="s">
        <v>14</v>
      </c>
    </row>
    <row r="11" spans="1:2" s="9" customFormat="1" ht="31" x14ac:dyDescent="0.45">
      <c r="A11" s="82" t="s">
        <v>6</v>
      </c>
    </row>
    <row r="12" spans="1:2" ht="30" x14ac:dyDescent="0.15">
      <c r="A12" s="83" t="s">
        <v>13</v>
      </c>
    </row>
    <row r="13" spans="1:2" s="6" customFormat="1" ht="28" customHeight="1" x14ac:dyDescent="0.15">
      <c r="A13" s="85" t="s">
        <v>2</v>
      </c>
    </row>
    <row r="14" spans="1:2" s="9" customFormat="1" ht="31" x14ac:dyDescent="0.45">
      <c r="A14" s="82" t="s">
        <v>10</v>
      </c>
    </row>
    <row r="15" spans="1:2" ht="75" customHeight="1" x14ac:dyDescent="0.15">
      <c r="A15" s="83" t="s">
        <v>11</v>
      </c>
    </row>
    <row r="16" spans="1:2" ht="75" x14ac:dyDescent="0.15">
      <c r="A16" s="83" t="s">
        <v>12</v>
      </c>
    </row>
    <row r="17" spans="1:1" x14ac:dyDescent="0.15">
      <c r="A17" s="86"/>
    </row>
    <row r="18" spans="1:1" x14ac:dyDescent="0.15">
      <c r="A18" s="86"/>
    </row>
    <row r="19" spans="1:1" x14ac:dyDescent="0.15">
      <c r="A19" s="86"/>
    </row>
    <row r="20" spans="1:1" x14ac:dyDescent="0.15">
      <c r="A20" s="86"/>
    </row>
    <row r="21" spans="1:1" x14ac:dyDescent="0.15">
      <c r="A21" s="86"/>
    </row>
    <row r="22" spans="1:1" x14ac:dyDescent="0.15">
      <c r="A22" s="86"/>
    </row>
    <row r="23" spans="1:1" x14ac:dyDescent="0.15">
      <c r="A23" s="86"/>
    </row>
    <row r="24" spans="1:1" x14ac:dyDescent="0.1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Balogun, Rukayat</cp:lastModifiedBy>
  <dcterms:created xsi:type="dcterms:W3CDTF">2022-03-11T22:41:12Z</dcterms:created>
  <dcterms:modified xsi:type="dcterms:W3CDTF">2024-09-11T11:36:34Z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