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rukayat/Documents/GitHub/excel-grouping-and-table/"/>
    </mc:Choice>
  </mc:AlternateContent>
  <xr:revisionPtr revIDLastSave="0" documentId="13_ncr:1_{779253A5-24A6-8640-8C70-4A72A9F237DC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Customer" sheetId="1" r:id="rId1"/>
    <sheet name="Orders" sheetId="2" r:id="rId2"/>
    <sheet name="Phone_Numbers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2" l="1"/>
  <c r="E9" i="2"/>
  <c r="E10" i="2"/>
  <c r="E16" i="2"/>
  <c r="E17" i="2"/>
  <c r="E18" i="2"/>
  <c r="E24" i="2"/>
  <c r="E25" i="2"/>
  <c r="E26" i="2"/>
  <c r="E32" i="2"/>
  <c r="E33" i="2"/>
  <c r="E34" i="2"/>
  <c r="E40" i="2"/>
  <c r="E41" i="2"/>
  <c r="E42" i="2"/>
  <c r="E48" i="2"/>
  <c r="E49" i="2"/>
  <c r="E50" i="2"/>
  <c r="E56" i="2"/>
  <c r="E57" i="2"/>
  <c r="E58" i="2"/>
  <c r="E64" i="2"/>
  <c r="E65" i="2"/>
  <c r="E66" i="2"/>
  <c r="E72" i="2"/>
  <c r="E73" i="2"/>
  <c r="E74" i="2"/>
  <c r="E80" i="2"/>
  <c r="E81" i="2"/>
  <c r="E82" i="2"/>
  <c r="E88" i="2"/>
  <c r="E89" i="2"/>
  <c r="E90" i="2"/>
  <c r="E96" i="2"/>
  <c r="E97" i="2"/>
  <c r="E98" i="2"/>
  <c r="E104" i="2"/>
  <c r="E105" i="2"/>
  <c r="E106" i="2"/>
  <c r="E112" i="2"/>
  <c r="E113" i="2"/>
  <c r="E114" i="2"/>
  <c r="E120" i="2"/>
  <c r="E121" i="2"/>
  <c r="E122" i="2"/>
  <c r="E128" i="2"/>
  <c r="E129" i="2"/>
  <c r="E130" i="2"/>
  <c r="E136" i="2"/>
  <c r="E137" i="2"/>
  <c r="E138" i="2"/>
  <c r="E144" i="2"/>
  <c r="E145" i="2"/>
  <c r="E146" i="2"/>
  <c r="E152" i="2"/>
  <c r="E153" i="2"/>
  <c r="E154" i="2"/>
  <c r="E160" i="2"/>
  <c r="E161" i="2"/>
  <c r="E162" i="2"/>
  <c r="E168" i="2"/>
  <c r="E169" i="2"/>
  <c r="E170" i="2"/>
  <c r="E176" i="2"/>
  <c r="E177" i="2"/>
  <c r="E178" i="2"/>
  <c r="E184" i="2"/>
  <c r="E185" i="2"/>
  <c r="E186" i="2"/>
  <c r="E192" i="2"/>
  <c r="E193" i="2"/>
  <c r="E194" i="2"/>
  <c r="E200" i="2"/>
  <c r="E201" i="2"/>
  <c r="E202" i="2"/>
  <c r="E208" i="2"/>
  <c r="E209" i="2"/>
  <c r="E210" i="2"/>
  <c r="E216" i="2"/>
  <c r="E217" i="2"/>
  <c r="E218" i="2"/>
  <c r="E224" i="2"/>
  <c r="E225" i="2"/>
  <c r="E226" i="2"/>
  <c r="E232" i="2"/>
  <c r="E233" i="2"/>
  <c r="E234" i="2"/>
  <c r="E240" i="2"/>
  <c r="E241" i="2"/>
  <c r="E242" i="2"/>
  <c r="E248" i="2"/>
  <c r="E249" i="2"/>
  <c r="E250" i="2"/>
  <c r="E256" i="2"/>
  <c r="E257" i="2"/>
  <c r="E258" i="2"/>
  <c r="E264" i="2"/>
  <c r="E265" i="2"/>
  <c r="E266" i="2"/>
  <c r="E272" i="2"/>
  <c r="E273" i="2"/>
  <c r="E274" i="2"/>
  <c r="E280" i="2"/>
  <c r="E281" i="2"/>
  <c r="E282" i="2"/>
  <c r="E288" i="2"/>
  <c r="E289" i="2"/>
  <c r="E290" i="2"/>
  <c r="E296" i="2"/>
  <c r="E297" i="2"/>
  <c r="E298" i="2"/>
  <c r="E304" i="2"/>
  <c r="E305" i="2"/>
  <c r="E306" i="2"/>
  <c r="E312" i="2"/>
  <c r="E313" i="2"/>
  <c r="E314" i="2"/>
  <c r="E320" i="2"/>
  <c r="E321" i="2"/>
  <c r="E322" i="2"/>
  <c r="E328" i="2"/>
  <c r="E329" i="2"/>
  <c r="E330" i="2"/>
  <c r="E336" i="2"/>
  <c r="E337" i="2"/>
  <c r="E338" i="2"/>
  <c r="E344" i="2"/>
  <c r="E345" i="2"/>
  <c r="E346" i="2"/>
  <c r="E352" i="2"/>
  <c r="E353" i="2"/>
  <c r="E354" i="2"/>
  <c r="E360" i="2"/>
  <c r="E361" i="2"/>
  <c r="E362" i="2"/>
  <c r="E368" i="2"/>
  <c r="E369" i="2"/>
  <c r="E370" i="2"/>
  <c r="E376" i="2"/>
  <c r="E377" i="2"/>
  <c r="E378" i="2"/>
  <c r="E384" i="2"/>
  <c r="E385" i="2"/>
  <c r="E386" i="2"/>
  <c r="E392" i="2"/>
  <c r="E393" i="2"/>
  <c r="E394" i="2"/>
  <c r="E400" i="2"/>
  <c r="E401" i="2"/>
  <c r="E402" i="2"/>
  <c r="E408" i="2"/>
  <c r="E409" i="2"/>
  <c r="E410" i="2"/>
  <c r="E416" i="2"/>
  <c r="E417" i="2"/>
  <c r="E418" i="2"/>
  <c r="E424" i="2"/>
  <c r="E425" i="2"/>
  <c r="E426" i="2"/>
  <c r="E432" i="2"/>
  <c r="E433" i="2"/>
  <c r="E434" i="2"/>
  <c r="E440" i="2"/>
  <c r="E441" i="2"/>
  <c r="E442" i="2"/>
  <c r="E448" i="2"/>
  <c r="E449" i="2"/>
  <c r="E450" i="2"/>
  <c r="E456" i="2"/>
  <c r="E457" i="2"/>
  <c r="E458" i="2"/>
  <c r="E464" i="2"/>
  <c r="E465" i="2"/>
  <c r="E466" i="2"/>
  <c r="E472" i="2"/>
  <c r="E473" i="2"/>
  <c r="E474" i="2"/>
  <c r="E480" i="2"/>
  <c r="E481" i="2"/>
  <c r="E482" i="2"/>
  <c r="E488" i="2"/>
  <c r="E489" i="2"/>
  <c r="E490" i="2"/>
  <c r="E496" i="2"/>
  <c r="E497" i="2"/>
  <c r="E498" i="2"/>
  <c r="D4" i="2"/>
  <c r="E4" i="2" s="1"/>
  <c r="D5" i="2"/>
  <c r="E5" i="2" s="1"/>
  <c r="D6" i="2"/>
  <c r="E6" i="2" s="1"/>
  <c r="D7" i="2"/>
  <c r="E7" i="2" s="1"/>
  <c r="D8" i="2"/>
  <c r="D9" i="2"/>
  <c r="D10" i="2"/>
  <c r="D11" i="2"/>
  <c r="E11" i="2" s="1"/>
  <c r="D12" i="2"/>
  <c r="E12" i="2" s="1"/>
  <c r="D13" i="2"/>
  <c r="E13" i="2" s="1"/>
  <c r="D14" i="2"/>
  <c r="E14" i="2" s="1"/>
  <c r="D15" i="2"/>
  <c r="E15" i="2" s="1"/>
  <c r="D16" i="2"/>
  <c r="D17" i="2"/>
  <c r="D18" i="2"/>
  <c r="D19" i="2"/>
  <c r="E19" i="2" s="1"/>
  <c r="D20" i="2"/>
  <c r="E20" i="2" s="1"/>
  <c r="D21" i="2"/>
  <c r="E21" i="2" s="1"/>
  <c r="D22" i="2"/>
  <c r="E22" i="2" s="1"/>
  <c r="D23" i="2"/>
  <c r="E23" i="2" s="1"/>
  <c r="D24" i="2"/>
  <c r="D25" i="2"/>
  <c r="D26" i="2"/>
  <c r="D27" i="2"/>
  <c r="E27" i="2" s="1"/>
  <c r="D28" i="2"/>
  <c r="E28" i="2" s="1"/>
  <c r="D29" i="2"/>
  <c r="E29" i="2" s="1"/>
  <c r="D30" i="2"/>
  <c r="E30" i="2" s="1"/>
  <c r="D31" i="2"/>
  <c r="E31" i="2" s="1"/>
  <c r="D32" i="2"/>
  <c r="D33" i="2"/>
  <c r="D34" i="2"/>
  <c r="D35" i="2"/>
  <c r="E35" i="2" s="1"/>
  <c r="D36" i="2"/>
  <c r="E36" i="2" s="1"/>
  <c r="D37" i="2"/>
  <c r="E37" i="2" s="1"/>
  <c r="D38" i="2"/>
  <c r="E38" i="2" s="1"/>
  <c r="D39" i="2"/>
  <c r="E39" i="2" s="1"/>
  <c r="D40" i="2"/>
  <c r="D41" i="2"/>
  <c r="D42" i="2"/>
  <c r="D43" i="2"/>
  <c r="E43" i="2" s="1"/>
  <c r="D44" i="2"/>
  <c r="E44" i="2" s="1"/>
  <c r="D45" i="2"/>
  <c r="E45" i="2" s="1"/>
  <c r="D46" i="2"/>
  <c r="E46" i="2" s="1"/>
  <c r="D47" i="2"/>
  <c r="E47" i="2" s="1"/>
  <c r="D48" i="2"/>
  <c r="D49" i="2"/>
  <c r="D50" i="2"/>
  <c r="D51" i="2"/>
  <c r="E51" i="2" s="1"/>
  <c r="D52" i="2"/>
  <c r="E52" i="2" s="1"/>
  <c r="D53" i="2"/>
  <c r="E53" i="2" s="1"/>
  <c r="D54" i="2"/>
  <c r="E54" i="2" s="1"/>
  <c r="D55" i="2"/>
  <c r="E55" i="2" s="1"/>
  <c r="D56" i="2"/>
  <c r="D57" i="2"/>
  <c r="D58" i="2"/>
  <c r="D59" i="2"/>
  <c r="E59" i="2" s="1"/>
  <c r="D60" i="2"/>
  <c r="E60" i="2" s="1"/>
  <c r="D61" i="2"/>
  <c r="E61" i="2" s="1"/>
  <c r="D62" i="2"/>
  <c r="E62" i="2" s="1"/>
  <c r="D63" i="2"/>
  <c r="E63" i="2" s="1"/>
  <c r="D64" i="2"/>
  <c r="D65" i="2"/>
  <c r="D66" i="2"/>
  <c r="D67" i="2"/>
  <c r="E67" i="2" s="1"/>
  <c r="D68" i="2"/>
  <c r="E68" i="2" s="1"/>
  <c r="D69" i="2"/>
  <c r="E69" i="2" s="1"/>
  <c r="D70" i="2"/>
  <c r="E70" i="2" s="1"/>
  <c r="D71" i="2"/>
  <c r="E71" i="2" s="1"/>
  <c r="D72" i="2"/>
  <c r="D73" i="2"/>
  <c r="D74" i="2"/>
  <c r="D75" i="2"/>
  <c r="E75" i="2" s="1"/>
  <c r="D76" i="2"/>
  <c r="E76" i="2" s="1"/>
  <c r="D77" i="2"/>
  <c r="E77" i="2" s="1"/>
  <c r="D78" i="2"/>
  <c r="E78" i="2" s="1"/>
  <c r="D79" i="2"/>
  <c r="E79" i="2" s="1"/>
  <c r="D80" i="2"/>
  <c r="D81" i="2"/>
  <c r="D82" i="2"/>
  <c r="D83" i="2"/>
  <c r="E83" i="2" s="1"/>
  <c r="D84" i="2"/>
  <c r="E84" i="2" s="1"/>
  <c r="D85" i="2"/>
  <c r="E85" i="2" s="1"/>
  <c r="D86" i="2"/>
  <c r="E86" i="2" s="1"/>
  <c r="D87" i="2"/>
  <c r="E87" i="2" s="1"/>
  <c r="D88" i="2"/>
  <c r="D89" i="2"/>
  <c r="D90" i="2"/>
  <c r="D91" i="2"/>
  <c r="E91" i="2" s="1"/>
  <c r="D92" i="2"/>
  <c r="E92" i="2" s="1"/>
  <c r="D93" i="2"/>
  <c r="E93" i="2" s="1"/>
  <c r="D94" i="2"/>
  <c r="E94" i="2" s="1"/>
  <c r="D95" i="2"/>
  <c r="E95" i="2" s="1"/>
  <c r="D96" i="2"/>
  <c r="D97" i="2"/>
  <c r="D98" i="2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D106" i="2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D113" i="2"/>
  <c r="D114" i="2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D121" i="2"/>
  <c r="D122" i="2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D129" i="2"/>
  <c r="D130" i="2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D137" i="2"/>
  <c r="D138" i="2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D145" i="2"/>
  <c r="D146" i="2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D153" i="2"/>
  <c r="D154" i="2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D161" i="2"/>
  <c r="D162" i="2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D169" i="2"/>
  <c r="D170" i="2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D177" i="2"/>
  <c r="D178" i="2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D185" i="2"/>
  <c r="D186" i="2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D193" i="2"/>
  <c r="D194" i="2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D201" i="2"/>
  <c r="D202" i="2"/>
  <c r="D203" i="2"/>
  <c r="E203" i="2" s="1"/>
  <c r="D204" i="2"/>
  <c r="E204" i="2" s="1"/>
  <c r="D205" i="2"/>
  <c r="E205" i="2" s="1"/>
  <c r="D206" i="2"/>
  <c r="E206" i="2" s="1"/>
  <c r="D207" i="2"/>
  <c r="E207" i="2" s="1"/>
  <c r="D208" i="2"/>
  <c r="D209" i="2"/>
  <c r="D210" i="2"/>
  <c r="D211" i="2"/>
  <c r="E211" i="2" s="1"/>
  <c r="D212" i="2"/>
  <c r="E212" i="2" s="1"/>
  <c r="D213" i="2"/>
  <c r="E213" i="2" s="1"/>
  <c r="D214" i="2"/>
  <c r="E214" i="2" s="1"/>
  <c r="D215" i="2"/>
  <c r="E215" i="2" s="1"/>
  <c r="D216" i="2"/>
  <c r="D217" i="2"/>
  <c r="D218" i="2"/>
  <c r="D219" i="2"/>
  <c r="E219" i="2" s="1"/>
  <c r="D220" i="2"/>
  <c r="E220" i="2" s="1"/>
  <c r="D221" i="2"/>
  <c r="E221" i="2" s="1"/>
  <c r="D222" i="2"/>
  <c r="E222" i="2" s="1"/>
  <c r="D223" i="2"/>
  <c r="E223" i="2" s="1"/>
  <c r="D224" i="2"/>
  <c r="D225" i="2"/>
  <c r="D226" i="2"/>
  <c r="D227" i="2"/>
  <c r="E227" i="2" s="1"/>
  <c r="D228" i="2"/>
  <c r="E228" i="2" s="1"/>
  <c r="D229" i="2"/>
  <c r="E229" i="2" s="1"/>
  <c r="D230" i="2"/>
  <c r="E230" i="2" s="1"/>
  <c r="D231" i="2"/>
  <c r="E231" i="2" s="1"/>
  <c r="D232" i="2"/>
  <c r="D233" i="2"/>
  <c r="D234" i="2"/>
  <c r="D235" i="2"/>
  <c r="E235" i="2" s="1"/>
  <c r="D236" i="2"/>
  <c r="E236" i="2" s="1"/>
  <c r="D237" i="2"/>
  <c r="E237" i="2" s="1"/>
  <c r="D238" i="2"/>
  <c r="E238" i="2" s="1"/>
  <c r="D239" i="2"/>
  <c r="E239" i="2" s="1"/>
  <c r="D240" i="2"/>
  <c r="D241" i="2"/>
  <c r="D242" i="2"/>
  <c r="D243" i="2"/>
  <c r="E243" i="2" s="1"/>
  <c r="D244" i="2"/>
  <c r="E244" i="2" s="1"/>
  <c r="D245" i="2"/>
  <c r="E245" i="2" s="1"/>
  <c r="D246" i="2"/>
  <c r="E246" i="2" s="1"/>
  <c r="D247" i="2"/>
  <c r="E247" i="2" s="1"/>
  <c r="D248" i="2"/>
  <c r="D249" i="2"/>
  <c r="D250" i="2"/>
  <c r="D251" i="2"/>
  <c r="E251" i="2" s="1"/>
  <c r="D252" i="2"/>
  <c r="E252" i="2" s="1"/>
  <c r="D253" i="2"/>
  <c r="E253" i="2" s="1"/>
  <c r="D254" i="2"/>
  <c r="E254" i="2" s="1"/>
  <c r="D255" i="2"/>
  <c r="E255" i="2" s="1"/>
  <c r="D256" i="2"/>
  <c r="D257" i="2"/>
  <c r="D258" i="2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D265" i="2"/>
  <c r="D266" i="2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D273" i="2"/>
  <c r="D274" i="2"/>
  <c r="D275" i="2"/>
  <c r="E275" i="2" s="1"/>
  <c r="D276" i="2"/>
  <c r="E276" i="2" s="1"/>
  <c r="D277" i="2"/>
  <c r="E277" i="2" s="1"/>
  <c r="D278" i="2"/>
  <c r="E278" i="2" s="1"/>
  <c r="D279" i="2"/>
  <c r="E279" i="2" s="1"/>
  <c r="D280" i="2"/>
  <c r="D281" i="2"/>
  <c r="D282" i="2"/>
  <c r="D283" i="2"/>
  <c r="E283" i="2" s="1"/>
  <c r="D284" i="2"/>
  <c r="E284" i="2" s="1"/>
  <c r="D285" i="2"/>
  <c r="E285" i="2" s="1"/>
  <c r="D286" i="2"/>
  <c r="E286" i="2" s="1"/>
  <c r="D287" i="2"/>
  <c r="E287" i="2" s="1"/>
  <c r="D288" i="2"/>
  <c r="D289" i="2"/>
  <c r="D290" i="2"/>
  <c r="D291" i="2"/>
  <c r="E291" i="2" s="1"/>
  <c r="D292" i="2"/>
  <c r="E292" i="2" s="1"/>
  <c r="D293" i="2"/>
  <c r="E293" i="2" s="1"/>
  <c r="D294" i="2"/>
  <c r="E294" i="2" s="1"/>
  <c r="D295" i="2"/>
  <c r="E295" i="2" s="1"/>
  <c r="D296" i="2"/>
  <c r="D297" i="2"/>
  <c r="D298" i="2"/>
  <c r="D299" i="2"/>
  <c r="E299" i="2" s="1"/>
  <c r="D300" i="2"/>
  <c r="E300" i="2" s="1"/>
  <c r="D301" i="2"/>
  <c r="E301" i="2" s="1"/>
  <c r="D302" i="2"/>
  <c r="E302" i="2" s="1"/>
  <c r="D303" i="2"/>
  <c r="E303" i="2" s="1"/>
  <c r="D304" i="2"/>
  <c r="D305" i="2"/>
  <c r="D306" i="2"/>
  <c r="D307" i="2"/>
  <c r="E307" i="2" s="1"/>
  <c r="D308" i="2"/>
  <c r="E308" i="2" s="1"/>
  <c r="D309" i="2"/>
  <c r="E309" i="2" s="1"/>
  <c r="D310" i="2"/>
  <c r="E310" i="2" s="1"/>
  <c r="D311" i="2"/>
  <c r="E311" i="2" s="1"/>
  <c r="D312" i="2"/>
  <c r="D313" i="2"/>
  <c r="D314" i="2"/>
  <c r="D315" i="2"/>
  <c r="E315" i="2" s="1"/>
  <c r="D316" i="2"/>
  <c r="E316" i="2" s="1"/>
  <c r="D317" i="2"/>
  <c r="E317" i="2" s="1"/>
  <c r="D318" i="2"/>
  <c r="E318" i="2" s="1"/>
  <c r="D319" i="2"/>
  <c r="E319" i="2" s="1"/>
  <c r="D320" i="2"/>
  <c r="D321" i="2"/>
  <c r="D322" i="2"/>
  <c r="D323" i="2"/>
  <c r="E323" i="2" s="1"/>
  <c r="D324" i="2"/>
  <c r="E324" i="2" s="1"/>
  <c r="D325" i="2"/>
  <c r="E325" i="2" s="1"/>
  <c r="D326" i="2"/>
  <c r="E326" i="2" s="1"/>
  <c r="D327" i="2"/>
  <c r="E327" i="2" s="1"/>
  <c r="D328" i="2"/>
  <c r="D329" i="2"/>
  <c r="D330" i="2"/>
  <c r="D331" i="2"/>
  <c r="E331" i="2" s="1"/>
  <c r="D332" i="2"/>
  <c r="E332" i="2" s="1"/>
  <c r="D333" i="2"/>
  <c r="E333" i="2" s="1"/>
  <c r="D334" i="2"/>
  <c r="E334" i="2" s="1"/>
  <c r="D335" i="2"/>
  <c r="E335" i="2" s="1"/>
  <c r="D336" i="2"/>
  <c r="D337" i="2"/>
  <c r="D338" i="2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D345" i="2"/>
  <c r="D346" i="2"/>
  <c r="D347" i="2"/>
  <c r="E347" i="2" s="1"/>
  <c r="D348" i="2"/>
  <c r="E348" i="2" s="1"/>
  <c r="D349" i="2"/>
  <c r="E349" i="2" s="1"/>
  <c r="D350" i="2"/>
  <c r="E350" i="2" s="1"/>
  <c r="D351" i="2"/>
  <c r="E351" i="2" s="1"/>
  <c r="D352" i="2"/>
  <c r="D353" i="2"/>
  <c r="D354" i="2"/>
  <c r="D355" i="2"/>
  <c r="E355" i="2" s="1"/>
  <c r="D356" i="2"/>
  <c r="E356" i="2" s="1"/>
  <c r="D357" i="2"/>
  <c r="E357" i="2" s="1"/>
  <c r="D358" i="2"/>
  <c r="E358" i="2" s="1"/>
  <c r="D359" i="2"/>
  <c r="E359" i="2" s="1"/>
  <c r="D360" i="2"/>
  <c r="D361" i="2"/>
  <c r="D362" i="2"/>
  <c r="D363" i="2"/>
  <c r="E363" i="2" s="1"/>
  <c r="D364" i="2"/>
  <c r="E364" i="2" s="1"/>
  <c r="D365" i="2"/>
  <c r="E365" i="2" s="1"/>
  <c r="D366" i="2"/>
  <c r="E366" i="2" s="1"/>
  <c r="D367" i="2"/>
  <c r="E367" i="2" s="1"/>
  <c r="D368" i="2"/>
  <c r="D369" i="2"/>
  <c r="D370" i="2"/>
  <c r="D371" i="2"/>
  <c r="E371" i="2" s="1"/>
  <c r="D372" i="2"/>
  <c r="E372" i="2" s="1"/>
  <c r="D373" i="2"/>
  <c r="E373" i="2" s="1"/>
  <c r="D374" i="2"/>
  <c r="E374" i="2" s="1"/>
  <c r="D375" i="2"/>
  <c r="E375" i="2" s="1"/>
  <c r="D376" i="2"/>
  <c r="D377" i="2"/>
  <c r="D378" i="2"/>
  <c r="D379" i="2"/>
  <c r="E379" i="2" s="1"/>
  <c r="D380" i="2"/>
  <c r="E380" i="2" s="1"/>
  <c r="D381" i="2"/>
  <c r="E381" i="2" s="1"/>
  <c r="D382" i="2"/>
  <c r="E382" i="2" s="1"/>
  <c r="D383" i="2"/>
  <c r="E383" i="2" s="1"/>
  <c r="D384" i="2"/>
  <c r="D385" i="2"/>
  <c r="D386" i="2"/>
  <c r="D387" i="2"/>
  <c r="E387" i="2" s="1"/>
  <c r="D388" i="2"/>
  <c r="E388" i="2" s="1"/>
  <c r="D389" i="2"/>
  <c r="E389" i="2" s="1"/>
  <c r="D390" i="2"/>
  <c r="E390" i="2" s="1"/>
  <c r="D391" i="2"/>
  <c r="E391" i="2" s="1"/>
  <c r="D392" i="2"/>
  <c r="D393" i="2"/>
  <c r="D394" i="2"/>
  <c r="D395" i="2"/>
  <c r="E395" i="2" s="1"/>
  <c r="D396" i="2"/>
  <c r="E396" i="2" s="1"/>
  <c r="D397" i="2"/>
  <c r="E397" i="2" s="1"/>
  <c r="D398" i="2"/>
  <c r="E398" i="2" s="1"/>
  <c r="D399" i="2"/>
  <c r="E399" i="2" s="1"/>
  <c r="D400" i="2"/>
  <c r="D401" i="2"/>
  <c r="D402" i="2"/>
  <c r="D403" i="2"/>
  <c r="E403" i="2" s="1"/>
  <c r="D404" i="2"/>
  <c r="E404" i="2" s="1"/>
  <c r="D405" i="2"/>
  <c r="E405" i="2" s="1"/>
  <c r="D406" i="2"/>
  <c r="E406" i="2" s="1"/>
  <c r="D407" i="2"/>
  <c r="E407" i="2" s="1"/>
  <c r="D408" i="2"/>
  <c r="D409" i="2"/>
  <c r="D410" i="2"/>
  <c r="D411" i="2"/>
  <c r="E411" i="2" s="1"/>
  <c r="D412" i="2"/>
  <c r="E412" i="2" s="1"/>
  <c r="D413" i="2"/>
  <c r="E413" i="2" s="1"/>
  <c r="D414" i="2"/>
  <c r="E414" i="2" s="1"/>
  <c r="D415" i="2"/>
  <c r="E415" i="2" s="1"/>
  <c r="D416" i="2"/>
  <c r="D417" i="2"/>
  <c r="D418" i="2"/>
  <c r="D419" i="2"/>
  <c r="E419" i="2" s="1"/>
  <c r="D420" i="2"/>
  <c r="E420" i="2" s="1"/>
  <c r="D421" i="2"/>
  <c r="E421" i="2" s="1"/>
  <c r="D422" i="2"/>
  <c r="E422" i="2" s="1"/>
  <c r="D423" i="2"/>
  <c r="E423" i="2" s="1"/>
  <c r="D424" i="2"/>
  <c r="D425" i="2"/>
  <c r="D426" i="2"/>
  <c r="D427" i="2"/>
  <c r="E427" i="2" s="1"/>
  <c r="D428" i="2"/>
  <c r="E428" i="2" s="1"/>
  <c r="D429" i="2"/>
  <c r="E429" i="2" s="1"/>
  <c r="D430" i="2"/>
  <c r="E430" i="2" s="1"/>
  <c r="D431" i="2"/>
  <c r="E431" i="2" s="1"/>
  <c r="D432" i="2"/>
  <c r="D433" i="2"/>
  <c r="D434" i="2"/>
  <c r="D435" i="2"/>
  <c r="E435" i="2" s="1"/>
  <c r="D436" i="2"/>
  <c r="E436" i="2" s="1"/>
  <c r="D437" i="2"/>
  <c r="E437" i="2" s="1"/>
  <c r="D438" i="2"/>
  <c r="E438" i="2" s="1"/>
  <c r="D439" i="2"/>
  <c r="E439" i="2" s="1"/>
  <c r="D440" i="2"/>
  <c r="D441" i="2"/>
  <c r="D442" i="2"/>
  <c r="D443" i="2"/>
  <c r="E443" i="2" s="1"/>
  <c r="D444" i="2"/>
  <c r="E444" i="2" s="1"/>
  <c r="D445" i="2"/>
  <c r="E445" i="2" s="1"/>
  <c r="D446" i="2"/>
  <c r="E446" i="2" s="1"/>
  <c r="D447" i="2"/>
  <c r="E447" i="2" s="1"/>
  <c r="D448" i="2"/>
  <c r="D449" i="2"/>
  <c r="D450" i="2"/>
  <c r="D451" i="2"/>
  <c r="E451" i="2" s="1"/>
  <c r="D452" i="2"/>
  <c r="E452" i="2" s="1"/>
  <c r="D453" i="2"/>
  <c r="E453" i="2" s="1"/>
  <c r="D454" i="2"/>
  <c r="E454" i="2" s="1"/>
  <c r="D455" i="2"/>
  <c r="E455" i="2" s="1"/>
  <c r="D456" i="2"/>
  <c r="D457" i="2"/>
  <c r="D458" i="2"/>
  <c r="D459" i="2"/>
  <c r="E459" i="2" s="1"/>
  <c r="D460" i="2"/>
  <c r="E460" i="2" s="1"/>
  <c r="D461" i="2"/>
  <c r="E461" i="2" s="1"/>
  <c r="D462" i="2"/>
  <c r="E462" i="2" s="1"/>
  <c r="D463" i="2"/>
  <c r="E463" i="2" s="1"/>
  <c r="D464" i="2"/>
  <c r="D465" i="2"/>
  <c r="D466" i="2"/>
  <c r="D467" i="2"/>
  <c r="E467" i="2" s="1"/>
  <c r="D468" i="2"/>
  <c r="E468" i="2" s="1"/>
  <c r="D469" i="2"/>
  <c r="E469" i="2" s="1"/>
  <c r="D470" i="2"/>
  <c r="E470" i="2" s="1"/>
  <c r="D471" i="2"/>
  <c r="E471" i="2" s="1"/>
  <c r="D472" i="2"/>
  <c r="D473" i="2"/>
  <c r="D474" i="2"/>
  <c r="D475" i="2"/>
  <c r="E475" i="2" s="1"/>
  <c r="D476" i="2"/>
  <c r="E476" i="2" s="1"/>
  <c r="D477" i="2"/>
  <c r="E477" i="2" s="1"/>
  <c r="D478" i="2"/>
  <c r="E478" i="2" s="1"/>
  <c r="D479" i="2"/>
  <c r="E479" i="2" s="1"/>
  <c r="D480" i="2"/>
  <c r="D481" i="2"/>
  <c r="D482" i="2"/>
  <c r="D483" i="2"/>
  <c r="E483" i="2" s="1"/>
  <c r="D484" i="2"/>
  <c r="E484" i="2" s="1"/>
  <c r="D485" i="2"/>
  <c r="E485" i="2" s="1"/>
  <c r="D486" i="2"/>
  <c r="E486" i="2" s="1"/>
  <c r="D487" i="2"/>
  <c r="E487" i="2" s="1"/>
  <c r="D488" i="2"/>
  <c r="D489" i="2"/>
  <c r="D490" i="2"/>
  <c r="D491" i="2"/>
  <c r="E491" i="2" s="1"/>
  <c r="D492" i="2"/>
  <c r="E492" i="2" s="1"/>
  <c r="D493" i="2"/>
  <c r="E493" i="2" s="1"/>
  <c r="D494" i="2"/>
  <c r="E494" i="2" s="1"/>
  <c r="D495" i="2"/>
  <c r="E495" i="2" s="1"/>
  <c r="D496" i="2"/>
  <c r="D497" i="2"/>
  <c r="D498" i="2"/>
  <c r="D499" i="2"/>
  <c r="E499" i="2" s="1"/>
  <c r="D500" i="2"/>
  <c r="E500" i="2" s="1"/>
  <c r="D501" i="2"/>
  <c r="E501" i="2" s="1"/>
  <c r="D3" i="2"/>
  <c r="E3" i="2" s="1"/>
  <c r="D2" i="2"/>
  <c r="E2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2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3" i="2"/>
  <c r="N2" i="2"/>
  <c r="W8" i="2"/>
  <c r="W9" i="2"/>
  <c r="W10" i="2"/>
  <c r="W11" i="2"/>
  <c r="W12" i="2"/>
  <c r="W13" i="2"/>
  <c r="W14" i="2"/>
  <c r="W15" i="2"/>
  <c r="W16" i="2"/>
  <c r="W7" i="2"/>
  <c r="V8" i="2"/>
  <c r="V9" i="2"/>
  <c r="V10" i="2"/>
  <c r="V11" i="2"/>
  <c r="V12" i="2"/>
  <c r="V13" i="2"/>
  <c r="V14" i="2"/>
  <c r="V15" i="2"/>
  <c r="V16" i="2"/>
  <c r="V7" i="2"/>
  <c r="L9" i="1"/>
  <c r="K6" i="1"/>
  <c r="K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I3" i="2"/>
  <c r="L3" i="2" s="1"/>
  <c r="I4" i="2"/>
  <c r="I5" i="2"/>
  <c r="I6" i="2"/>
  <c r="L6" i="2" s="1"/>
  <c r="I7" i="2"/>
  <c r="I8" i="2"/>
  <c r="I9" i="2"/>
  <c r="I10" i="2"/>
  <c r="I11" i="2"/>
  <c r="I12" i="2"/>
  <c r="L12" i="2" s="1"/>
  <c r="I13" i="2"/>
  <c r="I14" i="2"/>
  <c r="L14" i="2" s="1"/>
  <c r="I15" i="2"/>
  <c r="I16" i="2"/>
  <c r="L16" i="2" s="1"/>
  <c r="I17" i="2"/>
  <c r="I18" i="2"/>
  <c r="I19" i="2"/>
  <c r="L19" i="2" s="1"/>
  <c r="I20" i="2"/>
  <c r="L20" i="2" s="1"/>
  <c r="I21" i="2"/>
  <c r="I22" i="2"/>
  <c r="L22" i="2" s="1"/>
  <c r="I23" i="2"/>
  <c r="I24" i="2"/>
  <c r="I25" i="2"/>
  <c r="I26" i="2"/>
  <c r="I27" i="2"/>
  <c r="I28" i="2"/>
  <c r="L28" i="2" s="1"/>
  <c r="I29" i="2"/>
  <c r="I30" i="2"/>
  <c r="I31" i="2"/>
  <c r="I32" i="2"/>
  <c r="I33" i="2"/>
  <c r="I34" i="2"/>
  <c r="I35" i="2"/>
  <c r="L35" i="2" s="1"/>
  <c r="I36" i="2"/>
  <c r="L36" i="2" s="1"/>
  <c r="I37" i="2"/>
  <c r="I38" i="2"/>
  <c r="I39" i="2"/>
  <c r="L39" i="2" s="1"/>
  <c r="M39" i="2" s="1"/>
  <c r="I40" i="2"/>
  <c r="I41" i="2"/>
  <c r="I42" i="2"/>
  <c r="I43" i="2"/>
  <c r="L43" i="2" s="1"/>
  <c r="I44" i="2"/>
  <c r="I45" i="2"/>
  <c r="I46" i="2"/>
  <c r="I47" i="2"/>
  <c r="I48" i="2"/>
  <c r="I49" i="2"/>
  <c r="I50" i="2"/>
  <c r="I51" i="2"/>
  <c r="L51" i="2" s="1"/>
  <c r="M51" i="2" s="1"/>
  <c r="I52" i="2"/>
  <c r="I53" i="2"/>
  <c r="L53" i="2" s="1"/>
  <c r="I54" i="2"/>
  <c r="I55" i="2"/>
  <c r="I56" i="2"/>
  <c r="I57" i="2"/>
  <c r="I58" i="2"/>
  <c r="I59" i="2"/>
  <c r="L59" i="2" s="1"/>
  <c r="I60" i="2"/>
  <c r="L60" i="2" s="1"/>
  <c r="I61" i="2"/>
  <c r="I62" i="2"/>
  <c r="L62" i="2" s="1"/>
  <c r="I63" i="2"/>
  <c r="I64" i="2"/>
  <c r="L64" i="2" s="1"/>
  <c r="I65" i="2"/>
  <c r="I66" i="2"/>
  <c r="I67" i="2"/>
  <c r="L67" i="2" s="1"/>
  <c r="I68" i="2"/>
  <c r="L68" i="2" s="1"/>
  <c r="I69" i="2"/>
  <c r="I70" i="2"/>
  <c r="L70" i="2" s="1"/>
  <c r="I71" i="2"/>
  <c r="I72" i="2"/>
  <c r="I73" i="2"/>
  <c r="I74" i="2"/>
  <c r="I75" i="2"/>
  <c r="L75" i="2" s="1"/>
  <c r="I76" i="2"/>
  <c r="L76" i="2" s="1"/>
  <c r="I77" i="2"/>
  <c r="I78" i="2"/>
  <c r="I79" i="2"/>
  <c r="I80" i="2"/>
  <c r="I81" i="2"/>
  <c r="I82" i="2"/>
  <c r="I83" i="2"/>
  <c r="L83" i="2" s="1"/>
  <c r="I84" i="2"/>
  <c r="L84" i="2" s="1"/>
  <c r="I85" i="2"/>
  <c r="I86" i="2"/>
  <c r="L86" i="2" s="1"/>
  <c r="I87" i="2"/>
  <c r="I88" i="2"/>
  <c r="I89" i="2"/>
  <c r="L89" i="2" s="1"/>
  <c r="I90" i="2"/>
  <c r="I91" i="2"/>
  <c r="L91" i="2" s="1"/>
  <c r="I92" i="2"/>
  <c r="I93" i="2"/>
  <c r="I94" i="2"/>
  <c r="I95" i="2"/>
  <c r="I96" i="2"/>
  <c r="I97" i="2"/>
  <c r="I98" i="2"/>
  <c r="I99" i="2"/>
  <c r="L99" i="2" s="1"/>
  <c r="I100" i="2"/>
  <c r="L100" i="2" s="1"/>
  <c r="I101" i="2"/>
  <c r="L101" i="2" s="1"/>
  <c r="M101" i="2" s="1"/>
  <c r="I102" i="2"/>
  <c r="I103" i="2"/>
  <c r="I104" i="2"/>
  <c r="I105" i="2"/>
  <c r="I106" i="2"/>
  <c r="I107" i="2"/>
  <c r="L107" i="2" s="1"/>
  <c r="I108" i="2"/>
  <c r="I109" i="2"/>
  <c r="I110" i="2"/>
  <c r="I111" i="2"/>
  <c r="I112" i="2"/>
  <c r="L112" i="2" s="1"/>
  <c r="I113" i="2"/>
  <c r="I114" i="2"/>
  <c r="I115" i="2"/>
  <c r="I116" i="2"/>
  <c r="I117" i="2"/>
  <c r="I118" i="2"/>
  <c r="I119" i="2"/>
  <c r="I120" i="2"/>
  <c r="I121" i="2"/>
  <c r="I122" i="2"/>
  <c r="I123" i="2"/>
  <c r="L123" i="2" s="1"/>
  <c r="I124" i="2"/>
  <c r="L124" i="2" s="1"/>
  <c r="I125" i="2"/>
  <c r="I126" i="2"/>
  <c r="L126" i="2" s="1"/>
  <c r="I127" i="2"/>
  <c r="I128" i="2"/>
  <c r="I129" i="2"/>
  <c r="I130" i="2"/>
  <c r="I131" i="2"/>
  <c r="L131" i="2" s="1"/>
  <c r="I132" i="2"/>
  <c r="L132" i="2" s="1"/>
  <c r="I133" i="2"/>
  <c r="I134" i="2"/>
  <c r="I135" i="2"/>
  <c r="I136" i="2"/>
  <c r="I137" i="2"/>
  <c r="L137" i="2" s="1"/>
  <c r="I138" i="2"/>
  <c r="I139" i="2"/>
  <c r="L139" i="2" s="1"/>
  <c r="I140" i="2"/>
  <c r="I141" i="2"/>
  <c r="I142" i="2"/>
  <c r="I143" i="2"/>
  <c r="I144" i="2"/>
  <c r="I145" i="2"/>
  <c r="I146" i="2"/>
  <c r="I147" i="2"/>
  <c r="L147" i="2" s="1"/>
  <c r="M147" i="2" s="1"/>
  <c r="I148" i="2"/>
  <c r="L148" i="2" s="1"/>
  <c r="I149" i="2"/>
  <c r="L149" i="2" s="1"/>
  <c r="I150" i="2"/>
  <c r="I151" i="2"/>
  <c r="I152" i="2"/>
  <c r="I153" i="2"/>
  <c r="I154" i="2"/>
  <c r="I155" i="2"/>
  <c r="L155" i="2" s="1"/>
  <c r="M155" i="2" s="1"/>
  <c r="I156" i="2"/>
  <c r="L156" i="2" s="1"/>
  <c r="I157" i="2"/>
  <c r="I158" i="2"/>
  <c r="I159" i="2"/>
  <c r="I160" i="2"/>
  <c r="I161" i="2"/>
  <c r="L161" i="2" s="1"/>
  <c r="I162" i="2"/>
  <c r="L162" i="2" s="1"/>
  <c r="I163" i="2"/>
  <c r="L163" i="2" s="1"/>
  <c r="I164" i="2"/>
  <c r="I165" i="2"/>
  <c r="I166" i="2"/>
  <c r="I167" i="2"/>
  <c r="I168" i="2"/>
  <c r="I169" i="2"/>
  <c r="I170" i="2"/>
  <c r="I171" i="2"/>
  <c r="L171" i="2" s="1"/>
  <c r="I172" i="2"/>
  <c r="I173" i="2"/>
  <c r="I174" i="2"/>
  <c r="L174" i="2" s="1"/>
  <c r="M174" i="2" s="1"/>
  <c r="I175" i="2"/>
  <c r="I176" i="2"/>
  <c r="I177" i="2"/>
  <c r="I178" i="2"/>
  <c r="I179" i="2"/>
  <c r="L179" i="2" s="1"/>
  <c r="I180" i="2"/>
  <c r="I181" i="2"/>
  <c r="I182" i="2"/>
  <c r="I183" i="2"/>
  <c r="I184" i="2"/>
  <c r="I185" i="2"/>
  <c r="L185" i="2" s="1"/>
  <c r="I186" i="2"/>
  <c r="I187" i="2"/>
  <c r="L187" i="2" s="1"/>
  <c r="I188" i="2"/>
  <c r="I189" i="2"/>
  <c r="I190" i="2"/>
  <c r="I191" i="2"/>
  <c r="I192" i="2"/>
  <c r="I193" i="2"/>
  <c r="I194" i="2"/>
  <c r="I195" i="2"/>
  <c r="L195" i="2" s="1"/>
  <c r="I196" i="2"/>
  <c r="I197" i="2"/>
  <c r="I198" i="2"/>
  <c r="I199" i="2"/>
  <c r="L199" i="2" s="1"/>
  <c r="I200" i="2"/>
  <c r="I201" i="2"/>
  <c r="I202" i="2"/>
  <c r="I203" i="2"/>
  <c r="I204" i="2"/>
  <c r="I205" i="2"/>
  <c r="I206" i="2"/>
  <c r="I207" i="2"/>
  <c r="L207" i="2" s="1"/>
  <c r="I208" i="2"/>
  <c r="I209" i="2"/>
  <c r="I210" i="2"/>
  <c r="L210" i="2" s="1"/>
  <c r="I211" i="2"/>
  <c r="L211" i="2" s="1"/>
  <c r="I212" i="2"/>
  <c r="I213" i="2"/>
  <c r="I214" i="2"/>
  <c r="I215" i="2"/>
  <c r="I216" i="2"/>
  <c r="I217" i="2"/>
  <c r="L217" i="2" s="1"/>
  <c r="I218" i="2"/>
  <c r="I219" i="2"/>
  <c r="L219" i="2" s="1"/>
  <c r="M219" i="2" s="1"/>
  <c r="I220" i="2"/>
  <c r="I221" i="2"/>
  <c r="I222" i="2"/>
  <c r="L222" i="2" s="1"/>
  <c r="I223" i="2"/>
  <c r="I224" i="2"/>
  <c r="I225" i="2"/>
  <c r="I226" i="2"/>
  <c r="I227" i="2"/>
  <c r="L227" i="2" s="1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L247" i="2" s="1"/>
  <c r="I248" i="2"/>
  <c r="I249" i="2"/>
  <c r="I250" i="2"/>
  <c r="I251" i="2"/>
  <c r="L251" i="2" s="1"/>
  <c r="I252" i="2"/>
  <c r="I253" i="2"/>
  <c r="I254" i="2"/>
  <c r="I255" i="2"/>
  <c r="I256" i="2"/>
  <c r="I257" i="2"/>
  <c r="I258" i="2"/>
  <c r="L258" i="2" s="1"/>
  <c r="I259" i="2"/>
  <c r="L259" i="2" s="1"/>
  <c r="I260" i="2"/>
  <c r="I261" i="2"/>
  <c r="I262" i="2"/>
  <c r="I263" i="2"/>
  <c r="I264" i="2"/>
  <c r="I265" i="2"/>
  <c r="I266" i="2"/>
  <c r="I267" i="2"/>
  <c r="L267" i="2" s="1"/>
  <c r="M267" i="2" s="1"/>
  <c r="I268" i="2"/>
  <c r="L268" i="2" s="1"/>
  <c r="I269" i="2"/>
  <c r="I270" i="2"/>
  <c r="L270" i="2" s="1"/>
  <c r="I271" i="2"/>
  <c r="I272" i="2"/>
  <c r="L272" i="2" s="1"/>
  <c r="I273" i="2"/>
  <c r="I274" i="2"/>
  <c r="I275" i="2"/>
  <c r="L275" i="2" s="1"/>
  <c r="I276" i="2"/>
  <c r="L276" i="2" s="1"/>
  <c r="I277" i="2"/>
  <c r="I278" i="2"/>
  <c r="I279" i="2"/>
  <c r="I280" i="2"/>
  <c r="I281" i="2"/>
  <c r="I282" i="2"/>
  <c r="I283" i="2"/>
  <c r="I284" i="2"/>
  <c r="L284" i="2" s="1"/>
  <c r="I285" i="2"/>
  <c r="I286" i="2"/>
  <c r="I287" i="2"/>
  <c r="I288" i="2"/>
  <c r="L288" i="2" s="1"/>
  <c r="I289" i="2"/>
  <c r="I290" i="2"/>
  <c r="I291" i="2"/>
  <c r="L291" i="2" s="1"/>
  <c r="M291" i="2" s="1"/>
  <c r="I292" i="2"/>
  <c r="L292" i="2" s="1"/>
  <c r="I293" i="2"/>
  <c r="I294" i="2"/>
  <c r="I295" i="2"/>
  <c r="L295" i="2" s="1"/>
  <c r="I296" i="2"/>
  <c r="I297" i="2"/>
  <c r="L297" i="2" s="1"/>
  <c r="I298" i="2"/>
  <c r="I299" i="2"/>
  <c r="I300" i="2"/>
  <c r="L300" i="2" s="1"/>
  <c r="I301" i="2"/>
  <c r="I302" i="2"/>
  <c r="I303" i="2"/>
  <c r="I304" i="2"/>
  <c r="I305" i="2"/>
  <c r="I306" i="2"/>
  <c r="I307" i="2"/>
  <c r="L307" i="2" s="1"/>
  <c r="M307" i="2" s="1"/>
  <c r="I308" i="2"/>
  <c r="I309" i="2"/>
  <c r="L309" i="2" s="1"/>
  <c r="I310" i="2"/>
  <c r="I311" i="2"/>
  <c r="I312" i="2"/>
  <c r="I313" i="2"/>
  <c r="I314" i="2"/>
  <c r="I315" i="2"/>
  <c r="L315" i="2" s="1"/>
  <c r="I316" i="2"/>
  <c r="I317" i="2"/>
  <c r="I318" i="2"/>
  <c r="I319" i="2"/>
  <c r="I320" i="2"/>
  <c r="L320" i="2" s="1"/>
  <c r="I321" i="2"/>
  <c r="I322" i="2"/>
  <c r="I323" i="2"/>
  <c r="L323" i="2" s="1"/>
  <c r="I324" i="2"/>
  <c r="L324" i="2" s="1"/>
  <c r="I325" i="2"/>
  <c r="I326" i="2"/>
  <c r="I327" i="2"/>
  <c r="I328" i="2"/>
  <c r="I329" i="2"/>
  <c r="I330" i="2"/>
  <c r="I331" i="2"/>
  <c r="I332" i="2"/>
  <c r="L332" i="2" s="1"/>
  <c r="I333" i="2"/>
  <c r="I334" i="2"/>
  <c r="L334" i="2" s="1"/>
  <c r="I335" i="2"/>
  <c r="I336" i="2"/>
  <c r="I337" i="2"/>
  <c r="I338" i="2"/>
  <c r="I339" i="2"/>
  <c r="L339" i="2" s="1"/>
  <c r="M339" i="2" s="1"/>
  <c r="I340" i="2"/>
  <c r="L340" i="2" s="1"/>
  <c r="I341" i="2"/>
  <c r="I342" i="2"/>
  <c r="I343" i="2"/>
  <c r="I344" i="2"/>
  <c r="I345" i="2"/>
  <c r="L345" i="2" s="1"/>
  <c r="I346" i="2"/>
  <c r="I347" i="2"/>
  <c r="L347" i="2" s="1"/>
  <c r="I348" i="2"/>
  <c r="L348" i="2" s="1"/>
  <c r="I349" i="2"/>
  <c r="I350" i="2"/>
  <c r="I351" i="2"/>
  <c r="I352" i="2"/>
  <c r="L352" i="2" s="1"/>
  <c r="I353" i="2"/>
  <c r="I354" i="2"/>
  <c r="I355" i="2"/>
  <c r="L355" i="2" s="1"/>
  <c r="M355" i="2" s="1"/>
  <c r="I356" i="2"/>
  <c r="L356" i="2" s="1"/>
  <c r="I357" i="2"/>
  <c r="L357" i="2" s="1"/>
  <c r="I358" i="2"/>
  <c r="I359" i="2"/>
  <c r="I360" i="2"/>
  <c r="I361" i="2"/>
  <c r="L361" i="2" s="1"/>
  <c r="I362" i="2"/>
  <c r="I363" i="2"/>
  <c r="L363" i="2" s="1"/>
  <c r="I364" i="2"/>
  <c r="L364" i="2" s="1"/>
  <c r="I365" i="2"/>
  <c r="I366" i="2"/>
  <c r="I367" i="2"/>
  <c r="I368" i="2"/>
  <c r="L368" i="2" s="1"/>
  <c r="I369" i="2"/>
  <c r="I370" i="2"/>
  <c r="I371" i="2"/>
  <c r="I372" i="2"/>
  <c r="I373" i="2"/>
  <c r="I374" i="2"/>
  <c r="I375" i="2"/>
  <c r="I376" i="2"/>
  <c r="I377" i="2"/>
  <c r="I378" i="2"/>
  <c r="I379" i="2"/>
  <c r="L379" i="2" s="1"/>
  <c r="I380" i="2"/>
  <c r="I381" i="2"/>
  <c r="I382" i="2"/>
  <c r="L382" i="2" s="1"/>
  <c r="I383" i="2"/>
  <c r="I384" i="2"/>
  <c r="I385" i="2"/>
  <c r="I386" i="2"/>
  <c r="I387" i="2"/>
  <c r="L387" i="2" s="1"/>
  <c r="I388" i="2"/>
  <c r="L388" i="2" s="1"/>
  <c r="I389" i="2"/>
  <c r="I390" i="2"/>
  <c r="I391" i="2"/>
  <c r="I392" i="2"/>
  <c r="I393" i="2"/>
  <c r="L393" i="2" s="1"/>
  <c r="I394" i="2"/>
  <c r="I395" i="2"/>
  <c r="L395" i="2" s="1"/>
  <c r="I396" i="2"/>
  <c r="L396" i="2" s="1"/>
  <c r="I397" i="2"/>
  <c r="I398" i="2"/>
  <c r="L398" i="2" s="1"/>
  <c r="I399" i="2"/>
  <c r="I400" i="2"/>
  <c r="I401" i="2"/>
  <c r="I402" i="2"/>
  <c r="I403" i="2"/>
  <c r="I404" i="2"/>
  <c r="L404" i="2" s="1"/>
  <c r="I405" i="2"/>
  <c r="L405" i="2" s="1"/>
  <c r="I406" i="2"/>
  <c r="I407" i="2"/>
  <c r="I408" i="2"/>
  <c r="I409" i="2"/>
  <c r="I410" i="2"/>
  <c r="I411" i="2"/>
  <c r="I412" i="2"/>
  <c r="L412" i="2" s="1"/>
  <c r="I413" i="2"/>
  <c r="I414" i="2"/>
  <c r="I415" i="2"/>
  <c r="I416" i="2"/>
  <c r="L416" i="2" s="1"/>
  <c r="I417" i="2"/>
  <c r="I418" i="2"/>
  <c r="L418" i="2" s="1"/>
  <c r="I419" i="2"/>
  <c r="I420" i="2"/>
  <c r="L420" i="2" s="1"/>
  <c r="I421" i="2"/>
  <c r="I422" i="2"/>
  <c r="I423" i="2"/>
  <c r="I424" i="2"/>
  <c r="I425" i="2"/>
  <c r="L425" i="2" s="1"/>
  <c r="I426" i="2"/>
  <c r="I427" i="2"/>
  <c r="L427" i="2" s="1"/>
  <c r="M427" i="2" s="1"/>
  <c r="I428" i="2"/>
  <c r="L428" i="2" s="1"/>
  <c r="I429" i="2"/>
  <c r="I430" i="2"/>
  <c r="L430" i="2" s="1"/>
  <c r="I431" i="2"/>
  <c r="I432" i="2"/>
  <c r="I433" i="2"/>
  <c r="I434" i="2"/>
  <c r="I435" i="2"/>
  <c r="L435" i="2" s="1"/>
  <c r="I436" i="2"/>
  <c r="I437" i="2"/>
  <c r="I438" i="2"/>
  <c r="I439" i="2"/>
  <c r="I440" i="2"/>
  <c r="I441" i="2"/>
  <c r="L441" i="2" s="1"/>
  <c r="I442" i="2"/>
  <c r="I443" i="2"/>
  <c r="L443" i="2" s="1"/>
  <c r="I444" i="2"/>
  <c r="I445" i="2"/>
  <c r="I446" i="2"/>
  <c r="I447" i="2"/>
  <c r="I448" i="2"/>
  <c r="I449" i="2"/>
  <c r="I450" i="2"/>
  <c r="I451" i="2"/>
  <c r="L451" i="2" s="1"/>
  <c r="I452" i="2"/>
  <c r="L452" i="2" s="1"/>
  <c r="I453" i="2"/>
  <c r="I454" i="2"/>
  <c r="I455" i="2"/>
  <c r="L455" i="2" s="1"/>
  <c r="I456" i="2"/>
  <c r="I457" i="2"/>
  <c r="I458" i="2"/>
  <c r="I459" i="2"/>
  <c r="I460" i="2"/>
  <c r="L460" i="2" s="1"/>
  <c r="I461" i="2"/>
  <c r="I462" i="2"/>
  <c r="I463" i="2"/>
  <c r="I464" i="2"/>
  <c r="I465" i="2"/>
  <c r="I466" i="2"/>
  <c r="L466" i="2" s="1"/>
  <c r="I467" i="2"/>
  <c r="I468" i="2"/>
  <c r="L468" i="2" s="1"/>
  <c r="I469" i="2"/>
  <c r="I470" i="2"/>
  <c r="I471" i="2"/>
  <c r="I472" i="2"/>
  <c r="I473" i="2"/>
  <c r="I474" i="2"/>
  <c r="I475" i="2"/>
  <c r="I476" i="2"/>
  <c r="L476" i="2" s="1"/>
  <c r="I477" i="2"/>
  <c r="I478" i="2"/>
  <c r="L478" i="2" s="1"/>
  <c r="I479" i="2"/>
  <c r="I480" i="2"/>
  <c r="I481" i="2"/>
  <c r="I482" i="2"/>
  <c r="I483" i="2"/>
  <c r="L483" i="2" s="1"/>
  <c r="I484" i="2"/>
  <c r="L484" i="2" s="1"/>
  <c r="I485" i="2"/>
  <c r="I486" i="2"/>
  <c r="I487" i="2"/>
  <c r="I488" i="2"/>
  <c r="I489" i="2"/>
  <c r="I490" i="2"/>
  <c r="I491" i="2"/>
  <c r="L491" i="2" s="1"/>
  <c r="I492" i="2"/>
  <c r="L492" i="2" s="1"/>
  <c r="I493" i="2"/>
  <c r="I494" i="2"/>
  <c r="I495" i="2"/>
  <c r="I496" i="2"/>
  <c r="I497" i="2"/>
  <c r="I498" i="2"/>
  <c r="I499" i="2"/>
  <c r="L499" i="2" s="1"/>
  <c r="M499" i="2" s="1"/>
  <c r="I500" i="2"/>
  <c r="L500" i="2" s="1"/>
  <c r="I501" i="2"/>
  <c r="I2" i="2"/>
  <c r="L243" i="2" l="1"/>
  <c r="M243" i="2" s="1"/>
  <c r="L11" i="2"/>
  <c r="M11" i="2" s="1"/>
  <c r="M382" i="2"/>
  <c r="M222" i="2"/>
  <c r="M99" i="2"/>
  <c r="L403" i="2"/>
  <c r="M403" i="2" s="1"/>
  <c r="L331" i="2"/>
  <c r="M331" i="2" s="1"/>
  <c r="L283" i="2"/>
  <c r="M283" i="2" s="1"/>
  <c r="L235" i="2"/>
  <c r="M235" i="2" s="1"/>
  <c r="M357" i="2"/>
  <c r="M210" i="2"/>
  <c r="M83" i="2"/>
  <c r="M491" i="2"/>
  <c r="M199" i="2"/>
  <c r="M75" i="2"/>
  <c r="L475" i="2"/>
  <c r="M475" i="2" s="1"/>
  <c r="M478" i="2"/>
  <c r="M309" i="2"/>
  <c r="M171" i="2"/>
  <c r="M64" i="2"/>
  <c r="M295" i="2"/>
  <c r="M137" i="2"/>
  <c r="M53" i="2"/>
  <c r="M149" i="2"/>
  <c r="M483" i="2"/>
  <c r="M395" i="2"/>
  <c r="M347" i="2"/>
  <c r="M275" i="2"/>
  <c r="M227" i="2"/>
  <c r="M211" i="2"/>
  <c r="M179" i="2"/>
  <c r="L467" i="2"/>
  <c r="M467" i="2" s="1"/>
  <c r="L419" i="2"/>
  <c r="M419" i="2" s="1"/>
  <c r="L27" i="2"/>
  <c r="M27" i="2" s="1"/>
  <c r="M455" i="2"/>
  <c r="M126" i="2"/>
  <c r="M35" i="2"/>
  <c r="L203" i="2"/>
  <c r="M203" i="2" s="1"/>
  <c r="M112" i="2"/>
  <c r="L459" i="2"/>
  <c r="M459" i="2" s="1"/>
  <c r="L411" i="2"/>
  <c r="M411" i="2" s="1"/>
  <c r="M393" i="2"/>
  <c r="M107" i="2"/>
  <c r="L498" i="2"/>
  <c r="M498" i="2" s="1"/>
  <c r="L490" i="2"/>
  <c r="M490" i="2" s="1"/>
  <c r="L482" i="2"/>
  <c r="M482" i="2" s="1"/>
  <c r="L474" i="2"/>
  <c r="M474" i="2" s="1"/>
  <c r="L458" i="2"/>
  <c r="M458" i="2" s="1"/>
  <c r="L450" i="2"/>
  <c r="M450" i="2" s="1"/>
  <c r="L442" i="2"/>
  <c r="M442" i="2" s="1"/>
  <c r="L426" i="2"/>
  <c r="M426" i="2" s="1"/>
  <c r="L410" i="2"/>
  <c r="M410" i="2" s="1"/>
  <c r="L402" i="2"/>
  <c r="M402" i="2" s="1"/>
  <c r="L394" i="2"/>
  <c r="M394" i="2" s="1"/>
  <c r="L386" i="2"/>
  <c r="M386" i="2" s="1"/>
  <c r="L378" i="2"/>
  <c r="M378" i="2" s="1"/>
  <c r="L362" i="2"/>
  <c r="M362" i="2" s="1"/>
  <c r="L354" i="2"/>
  <c r="M354" i="2" s="1"/>
  <c r="L346" i="2"/>
  <c r="M346" i="2" s="1"/>
  <c r="L338" i="2"/>
  <c r="M338" i="2" s="1"/>
  <c r="L330" i="2"/>
  <c r="M330" i="2" s="1"/>
  <c r="L322" i="2"/>
  <c r="M322" i="2" s="1"/>
  <c r="L314" i="2"/>
  <c r="M314" i="2" s="1"/>
  <c r="L298" i="2"/>
  <c r="M298" i="2" s="1"/>
  <c r="L290" i="2"/>
  <c r="M290" i="2" s="1"/>
  <c r="L282" i="2"/>
  <c r="M282" i="2" s="1"/>
  <c r="L274" i="2"/>
  <c r="M274" i="2" s="1"/>
  <c r="L266" i="2"/>
  <c r="M266" i="2" s="1"/>
  <c r="L250" i="2"/>
  <c r="M250" i="2" s="1"/>
  <c r="L242" i="2"/>
  <c r="M242" i="2" s="1"/>
  <c r="L234" i="2"/>
  <c r="M234" i="2" s="1"/>
  <c r="L226" i="2"/>
  <c r="M226" i="2" s="1"/>
  <c r="L218" i="2"/>
  <c r="M218" i="2" s="1"/>
  <c r="L202" i="2"/>
  <c r="M202" i="2" s="1"/>
  <c r="L194" i="2"/>
  <c r="M194" i="2" s="1"/>
  <c r="L186" i="2"/>
  <c r="M186" i="2" s="1"/>
  <c r="L178" i="2"/>
  <c r="M178" i="2" s="1"/>
  <c r="L170" i="2"/>
  <c r="M170" i="2" s="1"/>
  <c r="L154" i="2"/>
  <c r="M154" i="2" s="1"/>
  <c r="L146" i="2"/>
  <c r="M146" i="2" s="1"/>
  <c r="L130" i="2"/>
  <c r="M130" i="2" s="1"/>
  <c r="L122" i="2"/>
  <c r="M122" i="2" s="1"/>
  <c r="L114" i="2"/>
  <c r="M114" i="2" s="1"/>
  <c r="L106" i="2"/>
  <c r="M106" i="2" s="1"/>
  <c r="L98" i="2"/>
  <c r="M98" i="2" s="1"/>
  <c r="L90" i="2"/>
  <c r="M90" i="2" s="1"/>
  <c r="L82" i="2"/>
  <c r="M82" i="2" s="1"/>
  <c r="L74" i="2"/>
  <c r="M74" i="2" s="1"/>
  <c r="L66" i="2"/>
  <c r="M66" i="2" s="1"/>
  <c r="L58" i="2"/>
  <c r="M58" i="2" s="1"/>
  <c r="L50" i="2"/>
  <c r="M50" i="2" s="1"/>
  <c r="L42" i="2"/>
  <c r="M42" i="2" s="1"/>
  <c r="L34" i="2"/>
  <c r="M34" i="2" s="1"/>
  <c r="L26" i="2"/>
  <c r="M26" i="2" s="1"/>
  <c r="L18" i="2"/>
  <c r="M18" i="2" s="1"/>
  <c r="L10" i="2"/>
  <c r="M10" i="2" s="1"/>
  <c r="M466" i="2"/>
  <c r="L497" i="2"/>
  <c r="M497" i="2" s="1"/>
  <c r="L489" i="2"/>
  <c r="M489" i="2" s="1"/>
  <c r="L481" i="2"/>
  <c r="M481" i="2" s="1"/>
  <c r="L473" i="2"/>
  <c r="M473" i="2" s="1"/>
  <c r="L465" i="2"/>
  <c r="M465" i="2" s="1"/>
  <c r="L457" i="2"/>
  <c r="M457" i="2" s="1"/>
  <c r="L449" i="2"/>
  <c r="M449" i="2" s="1"/>
  <c r="L433" i="2"/>
  <c r="M433" i="2" s="1"/>
  <c r="M425" i="2"/>
  <c r="L417" i="2"/>
  <c r="M417" i="2" s="1"/>
  <c r="L409" i="2"/>
  <c r="M409" i="2" s="1"/>
  <c r="L401" i="2"/>
  <c r="M401" i="2" s="1"/>
  <c r="L385" i="2"/>
  <c r="M385" i="2" s="1"/>
  <c r="L377" i="2"/>
  <c r="M377" i="2" s="1"/>
  <c r="L369" i="2"/>
  <c r="M369" i="2" s="1"/>
  <c r="M361" i="2"/>
  <c r="L353" i="2"/>
  <c r="M353" i="2" s="1"/>
  <c r="L337" i="2"/>
  <c r="M337" i="2" s="1"/>
  <c r="L329" i="2"/>
  <c r="M329" i="2" s="1"/>
  <c r="L321" i="2"/>
  <c r="M321" i="2" s="1"/>
  <c r="L313" i="2"/>
  <c r="M313" i="2" s="1"/>
  <c r="L305" i="2"/>
  <c r="M305" i="2" s="1"/>
  <c r="M297" i="2"/>
  <c r="L289" i="2"/>
  <c r="M289" i="2" s="1"/>
  <c r="L281" i="2"/>
  <c r="M281" i="2" s="1"/>
  <c r="L273" i="2"/>
  <c r="M273" i="2" s="1"/>
  <c r="L265" i="2"/>
  <c r="M265" i="2" s="1"/>
  <c r="L257" i="2"/>
  <c r="M257" i="2" s="1"/>
  <c r="L241" i="2"/>
  <c r="M241" i="2" s="1"/>
  <c r="L233" i="2"/>
  <c r="M233" i="2" s="1"/>
  <c r="L225" i="2"/>
  <c r="M225" i="2" s="1"/>
  <c r="M217" i="2"/>
  <c r="L209" i="2"/>
  <c r="M209" i="2" s="1"/>
  <c r="L201" i="2"/>
  <c r="M201" i="2" s="1"/>
  <c r="L193" i="2"/>
  <c r="M193" i="2" s="1"/>
  <c r="L177" i="2"/>
  <c r="M177" i="2" s="1"/>
  <c r="L169" i="2"/>
  <c r="M169" i="2" s="1"/>
  <c r="M161" i="2"/>
  <c r="L153" i="2"/>
  <c r="M153" i="2" s="1"/>
  <c r="L145" i="2"/>
  <c r="M145" i="2" s="1"/>
  <c r="L129" i="2"/>
  <c r="M129" i="2" s="1"/>
  <c r="L121" i="2"/>
  <c r="M121" i="2" s="1"/>
  <c r="L105" i="2"/>
  <c r="M105" i="2" s="1"/>
  <c r="L97" i="2"/>
  <c r="M97" i="2" s="1"/>
  <c r="L81" i="2"/>
  <c r="M81" i="2" s="1"/>
  <c r="L73" i="2"/>
  <c r="M73" i="2" s="1"/>
  <c r="L57" i="2"/>
  <c r="M57" i="2" s="1"/>
  <c r="L49" i="2"/>
  <c r="M49" i="2" s="1"/>
  <c r="L41" i="2"/>
  <c r="M41" i="2" s="1"/>
  <c r="L33" i="2"/>
  <c r="M33" i="2" s="1"/>
  <c r="L25" i="2"/>
  <c r="M25" i="2" s="1"/>
  <c r="X15" i="2"/>
  <c r="L17" i="2"/>
  <c r="M17" i="2" s="1"/>
  <c r="X13" i="2"/>
  <c r="L9" i="2"/>
  <c r="M9" i="2" s="1"/>
  <c r="L113" i="2"/>
  <c r="M113" i="2" s="1"/>
  <c r="L65" i="2"/>
  <c r="M65" i="2" s="1"/>
  <c r="M368" i="2"/>
  <c r="M272" i="2"/>
  <c r="M185" i="2"/>
  <c r="L496" i="2"/>
  <c r="M496" i="2" s="1"/>
  <c r="L488" i="2"/>
  <c r="M488" i="2" s="1"/>
  <c r="L480" i="2"/>
  <c r="M480" i="2" s="1"/>
  <c r="L472" i="2"/>
  <c r="M472" i="2" s="1"/>
  <c r="L464" i="2"/>
  <c r="M464" i="2" s="1"/>
  <c r="L456" i="2"/>
  <c r="M456" i="2" s="1"/>
  <c r="L448" i="2"/>
  <c r="M448" i="2" s="1"/>
  <c r="L440" i="2"/>
  <c r="M440" i="2" s="1"/>
  <c r="L432" i="2"/>
  <c r="M432" i="2" s="1"/>
  <c r="L424" i="2"/>
  <c r="M424" i="2" s="1"/>
  <c r="M416" i="2"/>
  <c r="L408" i="2"/>
  <c r="M408" i="2" s="1"/>
  <c r="L400" i="2"/>
  <c r="M400" i="2" s="1"/>
  <c r="L392" i="2"/>
  <c r="M392" i="2" s="1"/>
  <c r="L384" i="2"/>
  <c r="M384" i="2" s="1"/>
  <c r="L376" i="2"/>
  <c r="M376" i="2" s="1"/>
  <c r="L360" i="2"/>
  <c r="M360" i="2" s="1"/>
  <c r="M352" i="2"/>
  <c r="L344" i="2"/>
  <c r="M344" i="2" s="1"/>
  <c r="L336" i="2"/>
  <c r="M336" i="2" s="1"/>
  <c r="L328" i="2"/>
  <c r="M328" i="2" s="1"/>
  <c r="L312" i="2"/>
  <c r="M312" i="2" s="1"/>
  <c r="L304" i="2"/>
  <c r="M304" i="2" s="1"/>
  <c r="L296" i="2"/>
  <c r="M296" i="2" s="1"/>
  <c r="M288" i="2"/>
  <c r="L280" i="2"/>
  <c r="M280" i="2" s="1"/>
  <c r="L264" i="2"/>
  <c r="M264" i="2" s="1"/>
  <c r="L256" i="2"/>
  <c r="M256" i="2" s="1"/>
  <c r="L248" i="2"/>
  <c r="M248" i="2" s="1"/>
  <c r="L240" i="2"/>
  <c r="M240" i="2" s="1"/>
  <c r="L232" i="2"/>
  <c r="M232" i="2" s="1"/>
  <c r="L224" i="2"/>
  <c r="M224" i="2" s="1"/>
  <c r="L216" i="2"/>
  <c r="M216" i="2" s="1"/>
  <c r="L208" i="2"/>
  <c r="M208" i="2" s="1"/>
  <c r="L200" i="2"/>
  <c r="M200" i="2" s="1"/>
  <c r="L192" i="2"/>
  <c r="M192" i="2" s="1"/>
  <c r="L184" i="2"/>
  <c r="M184" i="2" s="1"/>
  <c r="L176" i="2"/>
  <c r="M176" i="2" s="1"/>
  <c r="L168" i="2"/>
  <c r="M168" i="2" s="1"/>
  <c r="L160" i="2"/>
  <c r="M160" i="2" s="1"/>
  <c r="L152" i="2"/>
  <c r="M152" i="2" s="1"/>
  <c r="L144" i="2"/>
  <c r="M144" i="2" s="1"/>
  <c r="L136" i="2"/>
  <c r="M136" i="2" s="1"/>
  <c r="L128" i="2"/>
  <c r="M128" i="2" s="1"/>
  <c r="L120" i="2"/>
  <c r="M120" i="2" s="1"/>
  <c r="L104" i="2"/>
  <c r="M104" i="2" s="1"/>
  <c r="L96" i="2"/>
  <c r="M96" i="2" s="1"/>
  <c r="L88" i="2"/>
  <c r="M88" i="2" s="1"/>
  <c r="L80" i="2"/>
  <c r="M80" i="2" s="1"/>
  <c r="L72" i="2"/>
  <c r="M72" i="2" s="1"/>
  <c r="L56" i="2"/>
  <c r="M56" i="2" s="1"/>
  <c r="L48" i="2"/>
  <c r="M48" i="2" s="1"/>
  <c r="L40" i="2"/>
  <c r="M40" i="2" s="1"/>
  <c r="L32" i="2"/>
  <c r="M32" i="2" s="1"/>
  <c r="L24" i="2"/>
  <c r="M24" i="2" s="1"/>
  <c r="X9" i="2"/>
  <c r="L8" i="2"/>
  <c r="M8" i="2" s="1"/>
  <c r="V18" i="2"/>
  <c r="M441" i="2"/>
  <c r="M258" i="2"/>
  <c r="L495" i="2"/>
  <c r="M495" i="2" s="1"/>
  <c r="L487" i="2"/>
  <c r="M487" i="2" s="1"/>
  <c r="L479" i="2"/>
  <c r="M479" i="2" s="1"/>
  <c r="L471" i="2"/>
  <c r="M471" i="2" s="1"/>
  <c r="L463" i="2"/>
  <c r="M463" i="2" s="1"/>
  <c r="L447" i="2"/>
  <c r="M447" i="2" s="1"/>
  <c r="L439" i="2"/>
  <c r="M439" i="2" s="1"/>
  <c r="L431" i="2"/>
  <c r="M431" i="2" s="1"/>
  <c r="L423" i="2"/>
  <c r="M423" i="2" s="1"/>
  <c r="L415" i="2"/>
  <c r="M415" i="2" s="1"/>
  <c r="L399" i="2"/>
  <c r="M399" i="2" s="1"/>
  <c r="L391" i="2"/>
  <c r="M391" i="2" s="1"/>
  <c r="L383" i="2"/>
  <c r="M383" i="2" s="1"/>
  <c r="L375" i="2"/>
  <c r="M375" i="2" s="1"/>
  <c r="L367" i="2"/>
  <c r="M367" i="2" s="1"/>
  <c r="L359" i="2"/>
  <c r="M359" i="2" s="1"/>
  <c r="L351" i="2"/>
  <c r="M351" i="2" s="1"/>
  <c r="L335" i="2"/>
  <c r="M335" i="2" s="1"/>
  <c r="L327" i="2"/>
  <c r="M327" i="2" s="1"/>
  <c r="L319" i="2"/>
  <c r="M319" i="2" s="1"/>
  <c r="L311" i="2"/>
  <c r="M311" i="2" s="1"/>
  <c r="L303" i="2"/>
  <c r="M303" i="2" s="1"/>
  <c r="L287" i="2"/>
  <c r="M287" i="2" s="1"/>
  <c r="L271" i="2"/>
  <c r="M271" i="2" s="1"/>
  <c r="L263" i="2"/>
  <c r="M263" i="2" s="1"/>
  <c r="L255" i="2"/>
  <c r="M255" i="2" s="1"/>
  <c r="L231" i="2"/>
  <c r="M231" i="2" s="1"/>
  <c r="L223" i="2"/>
  <c r="M223" i="2" s="1"/>
  <c r="L215" i="2"/>
  <c r="M215" i="2" s="1"/>
  <c r="M207" i="2"/>
  <c r="L191" i="2"/>
  <c r="M191" i="2" s="1"/>
  <c r="L183" i="2"/>
  <c r="M183" i="2" s="1"/>
  <c r="L175" i="2"/>
  <c r="M175" i="2" s="1"/>
  <c r="L167" i="2"/>
  <c r="M167" i="2" s="1"/>
  <c r="L159" i="2"/>
  <c r="M159" i="2" s="1"/>
  <c r="L151" i="2"/>
  <c r="M151" i="2" s="1"/>
  <c r="L143" i="2"/>
  <c r="M143" i="2" s="1"/>
  <c r="L135" i="2"/>
  <c r="M135" i="2" s="1"/>
  <c r="L127" i="2"/>
  <c r="M127" i="2" s="1"/>
  <c r="L119" i="2"/>
  <c r="M119" i="2" s="1"/>
  <c r="L111" i="2"/>
  <c r="M111" i="2" s="1"/>
  <c r="L103" i="2"/>
  <c r="M103" i="2" s="1"/>
  <c r="L95" i="2"/>
  <c r="M95" i="2" s="1"/>
  <c r="L79" i="2"/>
  <c r="M79" i="2" s="1"/>
  <c r="L71" i="2"/>
  <c r="M71" i="2" s="1"/>
  <c r="L63" i="2"/>
  <c r="M63" i="2" s="1"/>
  <c r="L55" i="2"/>
  <c r="M55" i="2" s="1"/>
  <c r="L47" i="2"/>
  <c r="M47" i="2" s="1"/>
  <c r="L31" i="2"/>
  <c r="M31" i="2" s="1"/>
  <c r="L23" i="2"/>
  <c r="M23" i="2" s="1"/>
  <c r="L15" i="2"/>
  <c r="M15" i="2" s="1"/>
  <c r="X11" i="2"/>
  <c r="L7" i="2"/>
  <c r="M7" i="2" s="1"/>
  <c r="L249" i="2"/>
  <c r="M249" i="2" s="1"/>
  <c r="M430" i="2"/>
  <c r="M345" i="2"/>
  <c r="M247" i="2"/>
  <c r="U20" i="2"/>
  <c r="L2" i="2"/>
  <c r="M2" i="2" s="1"/>
  <c r="L494" i="2"/>
  <c r="M494" i="2" s="1"/>
  <c r="L486" i="2"/>
  <c r="M486" i="2" s="1"/>
  <c r="L470" i="2"/>
  <c r="M470" i="2" s="1"/>
  <c r="L462" i="2"/>
  <c r="M462" i="2" s="1"/>
  <c r="L454" i="2"/>
  <c r="M454" i="2" s="1"/>
  <c r="L446" i="2"/>
  <c r="M446" i="2" s="1"/>
  <c r="L438" i="2"/>
  <c r="M438" i="2" s="1"/>
  <c r="L422" i="2"/>
  <c r="M422" i="2" s="1"/>
  <c r="L414" i="2"/>
  <c r="M414" i="2" s="1"/>
  <c r="L406" i="2"/>
  <c r="M406" i="2" s="1"/>
  <c r="M398" i="2"/>
  <c r="L390" i="2"/>
  <c r="M390" i="2" s="1"/>
  <c r="L374" i="2"/>
  <c r="M374" i="2" s="1"/>
  <c r="L366" i="2"/>
  <c r="M366" i="2" s="1"/>
  <c r="L358" i="2"/>
  <c r="M358" i="2" s="1"/>
  <c r="L350" i="2"/>
  <c r="M350" i="2" s="1"/>
  <c r="L342" i="2"/>
  <c r="M342" i="2" s="1"/>
  <c r="M334" i="2"/>
  <c r="L326" i="2"/>
  <c r="M326" i="2" s="1"/>
  <c r="L318" i="2"/>
  <c r="M318" i="2" s="1"/>
  <c r="L310" i="2"/>
  <c r="M310" i="2" s="1"/>
  <c r="L302" i="2"/>
  <c r="M302" i="2" s="1"/>
  <c r="L294" i="2"/>
  <c r="M294" i="2" s="1"/>
  <c r="L286" i="2"/>
  <c r="M286" i="2" s="1"/>
  <c r="L278" i="2"/>
  <c r="M278" i="2" s="1"/>
  <c r="M270" i="2"/>
  <c r="L262" i="2"/>
  <c r="M262" i="2" s="1"/>
  <c r="L254" i="2"/>
  <c r="M254" i="2" s="1"/>
  <c r="L246" i="2"/>
  <c r="M246" i="2" s="1"/>
  <c r="L238" i="2"/>
  <c r="M238" i="2" s="1"/>
  <c r="L230" i="2"/>
  <c r="M230" i="2" s="1"/>
  <c r="L214" i="2"/>
  <c r="M214" i="2" s="1"/>
  <c r="L206" i="2"/>
  <c r="M206" i="2" s="1"/>
  <c r="L198" i="2"/>
  <c r="M198" i="2" s="1"/>
  <c r="L190" i="2"/>
  <c r="M190" i="2" s="1"/>
  <c r="L182" i="2"/>
  <c r="M182" i="2" s="1"/>
  <c r="L166" i="2"/>
  <c r="M166" i="2" s="1"/>
  <c r="L158" i="2"/>
  <c r="M158" i="2" s="1"/>
  <c r="L150" i="2"/>
  <c r="M150" i="2" s="1"/>
  <c r="L142" i="2"/>
  <c r="M142" i="2" s="1"/>
  <c r="L134" i="2"/>
  <c r="M134" i="2" s="1"/>
  <c r="L118" i="2"/>
  <c r="M118" i="2" s="1"/>
  <c r="L110" i="2"/>
  <c r="M110" i="2" s="1"/>
  <c r="L102" i="2"/>
  <c r="M102" i="2" s="1"/>
  <c r="L94" i="2"/>
  <c r="M94" i="2" s="1"/>
  <c r="L407" i="2"/>
  <c r="M407" i="2" s="1"/>
  <c r="L343" i="2"/>
  <c r="M343" i="2" s="1"/>
  <c r="L279" i="2"/>
  <c r="M279" i="2" s="1"/>
  <c r="L138" i="2"/>
  <c r="M138" i="2" s="1"/>
  <c r="L87" i="2"/>
  <c r="M87" i="2" s="1"/>
  <c r="M418" i="2"/>
  <c r="M162" i="2"/>
  <c r="M89" i="2"/>
  <c r="M16" i="2"/>
  <c r="L501" i="2"/>
  <c r="M501" i="2" s="1"/>
  <c r="L493" i="2"/>
  <c r="M493" i="2" s="1"/>
  <c r="L485" i="2"/>
  <c r="M485" i="2" s="1"/>
  <c r="L477" i="2"/>
  <c r="M477" i="2" s="1"/>
  <c r="L469" i="2"/>
  <c r="M469" i="2" s="1"/>
  <c r="L461" i="2"/>
  <c r="M461" i="2" s="1"/>
  <c r="L453" i="2"/>
  <c r="M453" i="2" s="1"/>
  <c r="L445" i="2"/>
  <c r="M445" i="2" s="1"/>
  <c r="L437" i="2"/>
  <c r="M437" i="2" s="1"/>
  <c r="L429" i="2"/>
  <c r="M429" i="2" s="1"/>
  <c r="L421" i="2"/>
  <c r="M421" i="2" s="1"/>
  <c r="L413" i="2"/>
  <c r="M413" i="2" s="1"/>
  <c r="L397" i="2"/>
  <c r="M397" i="2" s="1"/>
  <c r="L389" i="2"/>
  <c r="M389" i="2" s="1"/>
  <c r="L381" i="2"/>
  <c r="M381" i="2" s="1"/>
  <c r="L373" i="2"/>
  <c r="M373" i="2" s="1"/>
  <c r="L365" i="2"/>
  <c r="M365" i="2" s="1"/>
  <c r="L349" i="2"/>
  <c r="M349" i="2" s="1"/>
  <c r="L341" i="2"/>
  <c r="M341" i="2" s="1"/>
  <c r="L333" i="2"/>
  <c r="M333" i="2" s="1"/>
  <c r="L325" i="2"/>
  <c r="M325" i="2" s="1"/>
  <c r="L317" i="2"/>
  <c r="M317" i="2" s="1"/>
  <c r="L301" i="2"/>
  <c r="M301" i="2" s="1"/>
  <c r="L293" i="2"/>
  <c r="M293" i="2" s="1"/>
  <c r="L285" i="2"/>
  <c r="M285" i="2" s="1"/>
  <c r="L277" i="2"/>
  <c r="M277" i="2" s="1"/>
  <c r="L269" i="2"/>
  <c r="M269" i="2" s="1"/>
  <c r="L261" i="2"/>
  <c r="M261" i="2" s="1"/>
  <c r="L253" i="2"/>
  <c r="M253" i="2" s="1"/>
  <c r="L245" i="2"/>
  <c r="M245" i="2" s="1"/>
  <c r="L237" i="2"/>
  <c r="M237" i="2" s="1"/>
  <c r="L229" i="2"/>
  <c r="M229" i="2" s="1"/>
  <c r="L221" i="2"/>
  <c r="M221" i="2" s="1"/>
  <c r="L213" i="2"/>
  <c r="M213" i="2" s="1"/>
  <c r="L205" i="2"/>
  <c r="M205" i="2" s="1"/>
  <c r="L197" i="2"/>
  <c r="M197" i="2" s="1"/>
  <c r="L189" i="2"/>
  <c r="M189" i="2" s="1"/>
  <c r="L181" i="2"/>
  <c r="M181" i="2" s="1"/>
  <c r="L173" i="2"/>
  <c r="M173" i="2" s="1"/>
  <c r="L165" i="2"/>
  <c r="M165" i="2" s="1"/>
  <c r="L157" i="2"/>
  <c r="M157" i="2" s="1"/>
  <c r="L141" i="2"/>
  <c r="M141" i="2" s="1"/>
  <c r="L133" i="2"/>
  <c r="M133" i="2" s="1"/>
  <c r="L125" i="2"/>
  <c r="M125" i="2" s="1"/>
  <c r="L117" i="2"/>
  <c r="M117" i="2" s="1"/>
  <c r="L109" i="2"/>
  <c r="M109" i="2" s="1"/>
  <c r="L93" i="2"/>
  <c r="M93" i="2" s="1"/>
  <c r="L85" i="2"/>
  <c r="M85" i="2" s="1"/>
  <c r="L77" i="2"/>
  <c r="M77" i="2" s="1"/>
  <c r="L69" i="2"/>
  <c r="M69" i="2" s="1"/>
  <c r="L61" i="2"/>
  <c r="M61" i="2" s="1"/>
  <c r="L45" i="2"/>
  <c r="M45" i="2" s="1"/>
  <c r="L37" i="2"/>
  <c r="M37" i="2" s="1"/>
  <c r="L29" i="2"/>
  <c r="M29" i="2" s="1"/>
  <c r="L21" i="2"/>
  <c r="M21" i="2" s="1"/>
  <c r="L13" i="2"/>
  <c r="M13" i="2" s="1"/>
  <c r="X12" i="2"/>
  <c r="L5" i="2"/>
  <c r="M5" i="2" s="1"/>
  <c r="L434" i="2"/>
  <c r="M434" i="2" s="1"/>
  <c r="L370" i="2"/>
  <c r="M370" i="2" s="1"/>
  <c r="L306" i="2"/>
  <c r="M306" i="2" s="1"/>
  <c r="L239" i="2"/>
  <c r="M239" i="2" s="1"/>
  <c r="M405" i="2"/>
  <c r="M320" i="2"/>
  <c r="L38" i="2"/>
  <c r="M38" i="2" s="1"/>
  <c r="M62" i="2"/>
  <c r="M86" i="2"/>
  <c r="X10" i="2"/>
  <c r="M22" i="2"/>
  <c r="M14" i="2"/>
  <c r="W18" i="2"/>
  <c r="L46" i="2"/>
  <c r="M46" i="2" s="1"/>
  <c r="M363" i="2"/>
  <c r="M435" i="2"/>
  <c r="M70" i="2"/>
  <c r="M19" i="2"/>
  <c r="M500" i="2"/>
  <c r="M492" i="2"/>
  <c r="M484" i="2"/>
  <c r="M476" i="2"/>
  <c r="M468" i="2"/>
  <c r="M460" i="2"/>
  <c r="M452" i="2"/>
  <c r="M428" i="2"/>
  <c r="M420" i="2"/>
  <c r="M412" i="2"/>
  <c r="M404" i="2"/>
  <c r="M396" i="2"/>
  <c r="M388" i="2"/>
  <c r="M364" i="2"/>
  <c r="M356" i="2"/>
  <c r="M348" i="2"/>
  <c r="M340" i="2"/>
  <c r="M332" i="2"/>
  <c r="M324" i="2"/>
  <c r="M300" i="2"/>
  <c r="M292" i="2"/>
  <c r="M284" i="2"/>
  <c r="M276" i="2"/>
  <c r="M268" i="2"/>
  <c r="L260" i="2"/>
  <c r="M260" i="2" s="1"/>
  <c r="L252" i="2"/>
  <c r="M252" i="2" s="1"/>
  <c r="L244" i="2"/>
  <c r="M244" i="2" s="1"/>
  <c r="L236" i="2"/>
  <c r="M236" i="2" s="1"/>
  <c r="L228" i="2"/>
  <c r="M228" i="2" s="1"/>
  <c r="L220" i="2"/>
  <c r="M220" i="2" s="1"/>
  <c r="L212" i="2"/>
  <c r="M212" i="2" s="1"/>
  <c r="L204" i="2"/>
  <c r="M204" i="2" s="1"/>
  <c r="L196" i="2"/>
  <c r="M196" i="2" s="1"/>
  <c r="L188" i="2"/>
  <c r="M188" i="2" s="1"/>
  <c r="L180" i="2"/>
  <c r="M180" i="2" s="1"/>
  <c r="L172" i="2"/>
  <c r="M172" i="2" s="1"/>
  <c r="M156" i="2"/>
  <c r="M148" i="2"/>
  <c r="M132" i="2"/>
  <c r="M124" i="2"/>
  <c r="L116" i="2"/>
  <c r="M116" i="2" s="1"/>
  <c r="L108" i="2"/>
  <c r="M108" i="2" s="1"/>
  <c r="M100" i="2"/>
  <c r="M84" i="2"/>
  <c r="M76" i="2"/>
  <c r="M68" i="2"/>
  <c r="M60" i="2"/>
  <c r="L52" i="2"/>
  <c r="M52" i="2" s="1"/>
  <c r="L44" i="2"/>
  <c r="M44" i="2" s="1"/>
  <c r="M36" i="2"/>
  <c r="M28" i="2"/>
  <c r="M20" i="2"/>
  <c r="X8" i="2"/>
  <c r="M12" i="2"/>
  <c r="X16" i="2"/>
  <c r="L436" i="2"/>
  <c r="M436" i="2" s="1"/>
  <c r="L372" i="2"/>
  <c r="M372" i="2" s="1"/>
  <c r="L308" i="2"/>
  <c r="M308" i="2" s="1"/>
  <c r="L299" i="2"/>
  <c r="M299" i="2" s="1"/>
  <c r="L140" i="2"/>
  <c r="M140" i="2" s="1"/>
  <c r="L115" i="2"/>
  <c r="M115" i="2" s="1"/>
  <c r="L92" i="2"/>
  <c r="M92" i="2" s="1"/>
  <c r="L78" i="2"/>
  <c r="M78" i="2" s="1"/>
  <c r="L30" i="2"/>
  <c r="M30" i="2" s="1"/>
  <c r="M139" i="2"/>
  <c r="M91" i="2"/>
  <c r="M43" i="2"/>
  <c r="M451" i="2"/>
  <c r="M443" i="2"/>
  <c r="M387" i="2"/>
  <c r="M379" i="2"/>
  <c r="M323" i="2"/>
  <c r="M315" i="2"/>
  <c r="M259" i="2"/>
  <c r="M251" i="2"/>
  <c r="M195" i="2"/>
  <c r="M187" i="2"/>
  <c r="M131" i="2"/>
  <c r="M123" i="2"/>
  <c r="M67" i="2"/>
  <c r="M59" i="2"/>
  <c r="X7" i="2"/>
  <c r="M3" i="2"/>
  <c r="L444" i="2"/>
  <c r="M444" i="2" s="1"/>
  <c r="L380" i="2"/>
  <c r="M380" i="2" s="1"/>
  <c r="L371" i="2"/>
  <c r="M371" i="2" s="1"/>
  <c r="L316" i="2"/>
  <c r="M316" i="2" s="1"/>
  <c r="L164" i="2"/>
  <c r="M164" i="2" s="1"/>
  <c r="L54" i="2"/>
  <c r="M54" i="2" s="1"/>
  <c r="L4" i="2"/>
  <c r="M4" i="2" s="1"/>
  <c r="M163" i="2"/>
  <c r="M6" i="2"/>
  <c r="X14" i="2"/>
  <c r="X18" i="2" l="1"/>
</calcChain>
</file>

<file path=xl/sharedStrings.xml><?xml version="1.0" encoding="utf-8"?>
<sst xmlns="http://schemas.openxmlformats.org/spreadsheetml/2006/main" count="2447" uniqueCount="1063">
  <si>
    <t>omrrts</t>
  </si>
  <si>
    <t>First Name</t>
  </si>
  <si>
    <t>Last Name</t>
  </si>
  <si>
    <t>Gender</t>
  </si>
  <si>
    <t>City</t>
  </si>
  <si>
    <t>Country</t>
  </si>
  <si>
    <t>Cornelius</t>
  </si>
  <si>
    <t>Kujawa</t>
  </si>
  <si>
    <t>Male</t>
  </si>
  <si>
    <t>Tokyo</t>
  </si>
  <si>
    <t>Japan</t>
  </si>
  <si>
    <t>Patrica</t>
  </si>
  <si>
    <t>Courville</t>
  </si>
  <si>
    <t>Female</t>
  </si>
  <si>
    <t>New York Metro</t>
  </si>
  <si>
    <t>USA</t>
  </si>
  <si>
    <t>Sanford</t>
  </si>
  <si>
    <t>Xiong</t>
  </si>
  <si>
    <t>Sao Paulo</t>
  </si>
  <si>
    <t>Brazil</t>
  </si>
  <si>
    <t>Allen</t>
  </si>
  <si>
    <t>Burrus</t>
  </si>
  <si>
    <t>Seoul</t>
  </si>
  <si>
    <t>South Korea</t>
  </si>
  <si>
    <t>Kathrine</t>
  </si>
  <si>
    <t>Fritzler</t>
  </si>
  <si>
    <t>Mexico City</t>
  </si>
  <si>
    <t>Mexico</t>
  </si>
  <si>
    <t>Colin</t>
  </si>
  <si>
    <t>Minter</t>
  </si>
  <si>
    <t>Osaka</t>
  </si>
  <si>
    <t>Velda</t>
  </si>
  <si>
    <t>Kimberling</t>
  </si>
  <si>
    <t>Manila</t>
  </si>
  <si>
    <t>Philippines</t>
  </si>
  <si>
    <t>Vernon</t>
  </si>
  <si>
    <t>Addy</t>
  </si>
  <si>
    <t>Mumbai</t>
  </si>
  <si>
    <t>India</t>
  </si>
  <si>
    <t>Blythe</t>
  </si>
  <si>
    <t>Fleischer</t>
  </si>
  <si>
    <t>Delhi</t>
  </si>
  <si>
    <t>Tad</t>
  </si>
  <si>
    <t>Hammack</t>
  </si>
  <si>
    <t>Jakarta</t>
  </si>
  <si>
    <t>Indonesia</t>
  </si>
  <si>
    <t>Carlita</t>
  </si>
  <si>
    <t>Schroyer</t>
  </si>
  <si>
    <t>Lagos</t>
  </si>
  <si>
    <t>Nigeria</t>
  </si>
  <si>
    <t>Trisha</t>
  </si>
  <si>
    <t>Arter</t>
  </si>
  <si>
    <t>Kolkata</t>
  </si>
  <si>
    <t>Leigha</t>
  </si>
  <si>
    <t>Bouffard</t>
  </si>
  <si>
    <t>Cairo</t>
  </si>
  <si>
    <t>Egypt</t>
  </si>
  <si>
    <t>Lola</t>
  </si>
  <si>
    <t>Schmidt</t>
  </si>
  <si>
    <t>Los Angeles</t>
  </si>
  <si>
    <t>Bella</t>
  </si>
  <si>
    <t>Logan</t>
  </si>
  <si>
    <t>Buenos Aires</t>
  </si>
  <si>
    <t>Argentina</t>
  </si>
  <si>
    <t>Myung</t>
  </si>
  <si>
    <t>Koons</t>
  </si>
  <si>
    <t>Rio de Janeiro</t>
  </si>
  <si>
    <t>Genaro</t>
  </si>
  <si>
    <t>Knutson</t>
  </si>
  <si>
    <t>Moscow</t>
  </si>
  <si>
    <t>Russia</t>
  </si>
  <si>
    <t>Isaiah</t>
  </si>
  <si>
    <t>Chavarria</t>
  </si>
  <si>
    <t>Shanghai</t>
  </si>
  <si>
    <t>China</t>
  </si>
  <si>
    <t>Thi</t>
  </si>
  <si>
    <t>Tipton</t>
  </si>
  <si>
    <t>Karachi</t>
  </si>
  <si>
    <t>Pakistan</t>
  </si>
  <si>
    <t>Erik</t>
  </si>
  <si>
    <t>Crinklaw</t>
  </si>
  <si>
    <t>Paris</t>
  </si>
  <si>
    <t>France</t>
  </si>
  <si>
    <t>Jesus</t>
  </si>
  <si>
    <t>Dallas</t>
  </si>
  <si>
    <t>Celeste</t>
  </si>
  <si>
    <t>Weidner</t>
  </si>
  <si>
    <t>Richie</t>
  </si>
  <si>
    <t>Beata</t>
  </si>
  <si>
    <t>Smyth</t>
  </si>
  <si>
    <t>Ho Chi Minh City</t>
  </si>
  <si>
    <t>Vietnam</t>
  </si>
  <si>
    <t>Franklyn</t>
  </si>
  <si>
    <t>Brandenberger</t>
  </si>
  <si>
    <t>Madrid</t>
  </si>
  <si>
    <t>Spain</t>
  </si>
  <si>
    <t>Lennie</t>
  </si>
  <si>
    <t>Grasso</t>
  </si>
  <si>
    <t>Tianjin</t>
  </si>
  <si>
    <t>Leona</t>
  </si>
  <si>
    <t>Saia</t>
  </si>
  <si>
    <t>Kuala Lumpur</t>
  </si>
  <si>
    <t>Malaysia</t>
  </si>
  <si>
    <t>Margery</t>
  </si>
  <si>
    <t>Farabee</t>
  </si>
  <si>
    <t>Toronto</t>
  </si>
  <si>
    <t>Canada</t>
  </si>
  <si>
    <t>Annabel</t>
  </si>
  <si>
    <t>Rawlings</t>
  </si>
  <si>
    <t>Milan</t>
  </si>
  <si>
    <t>Italy</t>
  </si>
  <si>
    <t>Britni</t>
  </si>
  <si>
    <t>Baisden</t>
  </si>
  <si>
    <t>Lima</t>
  </si>
  <si>
    <t>Peru</t>
  </si>
  <si>
    <t>Jeannine</t>
  </si>
  <si>
    <t>Clayton</t>
  </si>
  <si>
    <t>Bangkok</t>
  </si>
  <si>
    <t>Thailand</t>
  </si>
  <si>
    <t>Henry</t>
  </si>
  <si>
    <t>Steinmetz</t>
  </si>
  <si>
    <t>Brussels</t>
  </si>
  <si>
    <t>Belgium</t>
  </si>
  <si>
    <t>Cherish</t>
  </si>
  <si>
    <t>Breland</t>
  </si>
  <si>
    <t>Vienna</t>
  </si>
  <si>
    <t>Austria</t>
  </si>
  <si>
    <t>Debi</t>
  </si>
  <si>
    <t>Mealy</t>
  </si>
  <si>
    <t>San Jose</t>
  </si>
  <si>
    <t>Houston</t>
  </si>
  <si>
    <t>Gouin</t>
  </si>
  <si>
    <t xml:space="preserve">Damman </t>
  </si>
  <si>
    <t>Saudi Arabia</t>
  </si>
  <si>
    <t>Cathern</t>
  </si>
  <si>
    <t>Howey</t>
  </si>
  <si>
    <t>Copenhagen</t>
  </si>
  <si>
    <t>Denmark</t>
  </si>
  <si>
    <t>Leonore</t>
  </si>
  <si>
    <t>Cloud</t>
  </si>
  <si>
    <t>Brisbane</t>
  </si>
  <si>
    <t>Australia</t>
  </si>
  <si>
    <t>Desmond</t>
  </si>
  <si>
    <t>Bradfield</t>
  </si>
  <si>
    <t>Riverside</t>
  </si>
  <si>
    <t>Jere</t>
  </si>
  <si>
    <t>Waters</t>
  </si>
  <si>
    <t>Cincinnati</t>
  </si>
  <si>
    <t>Lenita</t>
  </si>
  <si>
    <t>Blankenship</t>
  </si>
  <si>
    <t>Accra</t>
  </si>
  <si>
    <t>Ghana</t>
  </si>
  <si>
    <t>Mattie</t>
  </si>
  <si>
    <t>Gebhardt</t>
  </si>
  <si>
    <t>Lizette</t>
  </si>
  <si>
    <t>Minto</t>
  </si>
  <si>
    <t>Lydia</t>
  </si>
  <si>
    <t>Geil</t>
  </si>
  <si>
    <t>Jerrell</t>
  </si>
  <si>
    <t>Mccafferty</t>
  </si>
  <si>
    <t>Foster</t>
  </si>
  <si>
    <t>Czaja</t>
  </si>
  <si>
    <t>Jewell</t>
  </si>
  <si>
    <t>Kyser</t>
  </si>
  <si>
    <t>Stewart</t>
  </si>
  <si>
    <t>Warthen</t>
  </si>
  <si>
    <t>Clorinda</t>
  </si>
  <si>
    <t>Clemmer</t>
  </si>
  <si>
    <t>Terresa</t>
  </si>
  <si>
    <t>Murrieta</t>
  </si>
  <si>
    <t>Christen</t>
  </si>
  <si>
    <t>Donnelly</t>
  </si>
  <si>
    <t>Shenyang</t>
  </si>
  <si>
    <t>Madge</t>
  </si>
  <si>
    <t>Freudenthal</t>
  </si>
  <si>
    <t>Precious</t>
  </si>
  <si>
    <t>Ellett</t>
  </si>
  <si>
    <t>Boston</t>
  </si>
  <si>
    <t>Sueann</t>
  </si>
  <si>
    <t>Oster</t>
  </si>
  <si>
    <t>Belo Horizonte</t>
  </si>
  <si>
    <t>Gracie</t>
  </si>
  <si>
    <t>Linwood</t>
  </si>
  <si>
    <t>Khartoum</t>
  </si>
  <si>
    <t>Sudan</t>
  </si>
  <si>
    <t>Joshua</t>
  </si>
  <si>
    <t>Farone</t>
  </si>
  <si>
    <t>Riyadh</t>
  </si>
  <si>
    <t>Candra</t>
  </si>
  <si>
    <t>Derrick</t>
  </si>
  <si>
    <t>Singapore</t>
  </si>
  <si>
    <t>Willis</t>
  </si>
  <si>
    <t>Brinks</t>
  </si>
  <si>
    <t>Washington</t>
  </si>
  <si>
    <t>Margy</t>
  </si>
  <si>
    <t>Gamet</t>
  </si>
  <si>
    <t>Sharlene</t>
  </si>
  <si>
    <t>Rothschild</t>
  </si>
  <si>
    <t>Solomon</t>
  </si>
  <si>
    <t>Mahurin</t>
  </si>
  <si>
    <t>Tolbert</t>
  </si>
  <si>
    <t>Josefa</t>
  </si>
  <si>
    <t>Effinger</t>
  </si>
  <si>
    <t>Vida</t>
  </si>
  <si>
    <t>Gayer</t>
  </si>
  <si>
    <t>Damian</t>
  </si>
  <si>
    <t>Nedeau</t>
  </si>
  <si>
    <t>Tracey</t>
  </si>
  <si>
    <t>Voyles</t>
  </si>
  <si>
    <t>Berry</t>
  </si>
  <si>
    <t>Plumadore</t>
  </si>
  <si>
    <t>Irina</t>
  </si>
  <si>
    <t>Roberge</t>
  </si>
  <si>
    <t>Neda</t>
  </si>
  <si>
    <t>Asmus</t>
  </si>
  <si>
    <t>Larissa</t>
  </si>
  <si>
    <t>Louviere</t>
  </si>
  <si>
    <t>Lorina</t>
  </si>
  <si>
    <t>Shawgo</t>
  </si>
  <si>
    <t>Ankara</t>
  </si>
  <si>
    <t>Turkey</t>
  </si>
  <si>
    <t>Alex</t>
  </si>
  <si>
    <t>Turnbull</t>
  </si>
  <si>
    <t>Recife</t>
  </si>
  <si>
    <t>Artie</t>
  </si>
  <si>
    <t>Mendoza</t>
  </si>
  <si>
    <t>Mesa</t>
  </si>
  <si>
    <t>Danuta</t>
  </si>
  <si>
    <t>Hennig</t>
  </si>
  <si>
    <t>Durban</t>
  </si>
  <si>
    <t>South Africa</t>
  </si>
  <si>
    <t>Jewel</t>
  </si>
  <si>
    <t>Dumbleton</t>
  </si>
  <si>
    <t>Porto Alegre</t>
  </si>
  <si>
    <t>Evangeline</t>
  </si>
  <si>
    <t>Grandstaff</t>
  </si>
  <si>
    <t>Dalian</t>
  </si>
  <si>
    <t>Flora</t>
  </si>
  <si>
    <t>Zuniga</t>
  </si>
  <si>
    <t>Jeddah</t>
  </si>
  <si>
    <t>Theresia</t>
  </si>
  <si>
    <t>Folk</t>
  </si>
  <si>
    <t>Seattle</t>
  </si>
  <si>
    <t>Schwan</t>
  </si>
  <si>
    <t>Cape Town</t>
  </si>
  <si>
    <t>Marilyn</t>
  </si>
  <si>
    <t>Wittner</t>
  </si>
  <si>
    <t>San Diego</t>
  </si>
  <si>
    <t>Hue</t>
  </si>
  <si>
    <t>Beeson</t>
  </si>
  <si>
    <t>Fortaleza</t>
  </si>
  <si>
    <t>Anya</t>
  </si>
  <si>
    <t>Tellez</t>
  </si>
  <si>
    <t>Curitiba</t>
  </si>
  <si>
    <t>Charles</t>
  </si>
  <si>
    <t>Ascencio</t>
  </si>
  <si>
    <t>Rome</t>
  </si>
  <si>
    <t>Delta</t>
  </si>
  <si>
    <t>Seitz</t>
  </si>
  <si>
    <t>Naples</t>
  </si>
  <si>
    <t>Mauricio</t>
  </si>
  <si>
    <t>Thetford</t>
  </si>
  <si>
    <t>Minneapolis</t>
  </si>
  <si>
    <t>Dorothy</t>
  </si>
  <si>
    <t>Tel Aviv</t>
  </si>
  <si>
    <t>Israel</t>
  </si>
  <si>
    <t>Lisette</t>
  </si>
  <si>
    <t>Bowsher</t>
  </si>
  <si>
    <t>Birmingham</t>
  </si>
  <si>
    <t>UK</t>
  </si>
  <si>
    <t>Annamaria</t>
  </si>
  <si>
    <t>Valdovinos</t>
  </si>
  <si>
    <t>Frankfurt</t>
  </si>
  <si>
    <t>Germany</t>
  </si>
  <si>
    <t>Christene</t>
  </si>
  <si>
    <t>Kennell</t>
  </si>
  <si>
    <t>Lisbon</t>
  </si>
  <si>
    <t>Portugal</t>
  </si>
  <si>
    <t>Evan</t>
  </si>
  <si>
    <t>Maxie</t>
  </si>
  <si>
    <t>Manchester</t>
  </si>
  <si>
    <t>Tiana</t>
  </si>
  <si>
    <t>Brigham</t>
  </si>
  <si>
    <t>San Juan</t>
  </si>
  <si>
    <t>Puerto Rico</t>
  </si>
  <si>
    <t>Milagros</t>
  </si>
  <si>
    <t>Colangelo</t>
  </si>
  <si>
    <t>Katowice</t>
  </si>
  <si>
    <t>Poland</t>
  </si>
  <si>
    <t>Percy</t>
  </si>
  <si>
    <t>Rizzuto</t>
  </si>
  <si>
    <t>Tashkent</t>
  </si>
  <si>
    <t>Uzbekistan</t>
  </si>
  <si>
    <t>Jack</t>
  </si>
  <si>
    <t>Dimas</t>
  </si>
  <si>
    <t>Fukuoka</t>
  </si>
  <si>
    <t>Cristobal</t>
  </si>
  <si>
    <t>Ritter</t>
  </si>
  <si>
    <t>Baku</t>
  </si>
  <si>
    <t>Azerbaijan</t>
  </si>
  <si>
    <t>Camelia</t>
  </si>
  <si>
    <t>Korn</t>
  </si>
  <si>
    <t>St. Louis</t>
  </si>
  <si>
    <t>Edwin</t>
  </si>
  <si>
    <t>Mehr</t>
  </si>
  <si>
    <t>Baltimore</t>
  </si>
  <si>
    <t>Bulah</t>
  </si>
  <si>
    <t>Kaplan</t>
  </si>
  <si>
    <t>Sapporo</t>
  </si>
  <si>
    <t>Emerald</t>
  </si>
  <si>
    <t>Fernald</t>
  </si>
  <si>
    <t>Tampa</t>
  </si>
  <si>
    <t>Cecille</t>
  </si>
  <si>
    <t>Holdridge</t>
  </si>
  <si>
    <t>Taichung</t>
  </si>
  <si>
    <t>Taiwan</t>
  </si>
  <si>
    <t>Patrick</t>
  </si>
  <si>
    <t>Manuel</t>
  </si>
  <si>
    <t>Warsaw</t>
  </si>
  <si>
    <t>Steve</t>
  </si>
  <si>
    <t>Meinhardt</t>
  </si>
  <si>
    <t>Denver</t>
  </si>
  <si>
    <t>Jonell</t>
  </si>
  <si>
    <t>Archibald</t>
  </si>
  <si>
    <t>Cologne/Bonn</t>
  </si>
  <si>
    <t>Kit</t>
  </si>
  <si>
    <t>Platner</t>
  </si>
  <si>
    <t>Hamburg</t>
  </si>
  <si>
    <t>Landon</t>
  </si>
  <si>
    <t>Zerr</t>
  </si>
  <si>
    <t>Dubai</t>
  </si>
  <si>
    <t>UAE</t>
  </si>
  <si>
    <t>Dave</t>
  </si>
  <si>
    <t>Shives</t>
  </si>
  <si>
    <t>Pretoria</t>
  </si>
  <si>
    <t>Ignacio</t>
  </si>
  <si>
    <t>Lucas</t>
  </si>
  <si>
    <t>Vancouver</t>
  </si>
  <si>
    <t>Teresita</t>
  </si>
  <si>
    <t>Schatz</t>
  </si>
  <si>
    <t>Beirut</t>
  </si>
  <si>
    <t>Lebanon</t>
  </si>
  <si>
    <t>Margit</t>
  </si>
  <si>
    <t>Gardenhire</t>
  </si>
  <si>
    <t>Budapest</t>
  </si>
  <si>
    <t>Hungary</t>
  </si>
  <si>
    <t>Belen</t>
  </si>
  <si>
    <t>Sanden</t>
  </si>
  <si>
    <t>Cleveland</t>
  </si>
  <si>
    <t>Granville</t>
  </si>
  <si>
    <t>Core</t>
  </si>
  <si>
    <t>Pittsburgh</t>
  </si>
  <si>
    <t>Boris</t>
  </si>
  <si>
    <t>Hine</t>
  </si>
  <si>
    <t>Campinas</t>
  </si>
  <si>
    <t>Dylan</t>
  </si>
  <si>
    <t>Beeks</t>
  </si>
  <si>
    <t>Harare</t>
  </si>
  <si>
    <t>Zimbabwe</t>
  </si>
  <si>
    <t>Jenniffer</t>
  </si>
  <si>
    <t>Mangual</t>
  </si>
  <si>
    <t>Brasilia</t>
  </si>
  <si>
    <t>Lorri</t>
  </si>
  <si>
    <t>Brook</t>
  </si>
  <si>
    <t>Kuwait</t>
  </si>
  <si>
    <t>Krystle</t>
  </si>
  <si>
    <t>Spainhour</t>
  </si>
  <si>
    <t>Munich</t>
  </si>
  <si>
    <t>Michael</t>
  </si>
  <si>
    <t>Villareal</t>
  </si>
  <si>
    <t>Portland</t>
  </si>
  <si>
    <t>Anton</t>
  </si>
  <si>
    <t>Higuera</t>
  </si>
  <si>
    <t>Therese</t>
  </si>
  <si>
    <t>Mcnellis</t>
  </si>
  <si>
    <t>Beverlee</t>
  </si>
  <si>
    <t>Lawlor</t>
  </si>
  <si>
    <t>Iris</t>
  </si>
  <si>
    <t>Delosantos</t>
  </si>
  <si>
    <t>Dorris</t>
  </si>
  <si>
    <t>Bennetts</t>
  </si>
  <si>
    <t>Mark</t>
  </si>
  <si>
    <t>Macy</t>
  </si>
  <si>
    <t>Tamika</t>
  </si>
  <si>
    <t>Pritchett</t>
  </si>
  <si>
    <t>Verda</t>
  </si>
  <si>
    <t>Pilot</t>
  </si>
  <si>
    <t>Kyra</t>
  </si>
  <si>
    <t>Coffin</t>
  </si>
  <si>
    <t>Roy</t>
  </si>
  <si>
    <t>Reber</t>
  </si>
  <si>
    <t>Lyndsey</t>
  </si>
  <si>
    <t>Fagen</t>
  </si>
  <si>
    <t>Tynisha</t>
  </si>
  <si>
    <t>Kyllonen</t>
  </si>
  <si>
    <t>Corine</t>
  </si>
  <si>
    <t>Ashline</t>
  </si>
  <si>
    <t>Omega</t>
  </si>
  <si>
    <t>Woolford</t>
  </si>
  <si>
    <t>Wilmer</t>
  </si>
  <si>
    <t>Markert</t>
  </si>
  <si>
    <t>Alden</t>
  </si>
  <si>
    <t>Overbey</t>
  </si>
  <si>
    <t>Conrad</t>
  </si>
  <si>
    <t>Haggard</t>
  </si>
  <si>
    <t>Marco</t>
  </si>
  <si>
    <t>Jacobo</t>
  </si>
  <si>
    <t>Santiago</t>
  </si>
  <si>
    <t>Nold</t>
  </si>
  <si>
    <t>Ela</t>
  </si>
  <si>
    <t>Omara</t>
  </si>
  <si>
    <t>Gwyneth</t>
  </si>
  <si>
    <t>Goodsell</t>
  </si>
  <si>
    <t>Jamel</t>
  </si>
  <si>
    <t>Biery</t>
  </si>
  <si>
    <t>Federico</t>
  </si>
  <si>
    <t>Taliaferro</t>
  </si>
  <si>
    <t>Gordon</t>
  </si>
  <si>
    <t>Lehr</t>
  </si>
  <si>
    <t>Vanetta</t>
  </si>
  <si>
    <t>Eisenhower</t>
  </si>
  <si>
    <t>Byron</t>
  </si>
  <si>
    <t>Flick</t>
  </si>
  <si>
    <t>Gertude</t>
  </si>
  <si>
    <t>Neitzel</t>
  </si>
  <si>
    <t>Mariella</t>
  </si>
  <si>
    <t>Lansford</t>
  </si>
  <si>
    <t>Nicol</t>
  </si>
  <si>
    <t>Westerberg</t>
  </si>
  <si>
    <t>Bobby</t>
  </si>
  <si>
    <t>Greening</t>
  </si>
  <si>
    <t>Johnathon</t>
  </si>
  <si>
    <t>Haug</t>
  </si>
  <si>
    <t>Etta</t>
  </si>
  <si>
    <t>Bosque</t>
  </si>
  <si>
    <t>Tomas</t>
  </si>
  <si>
    <t>Coppinger</t>
  </si>
  <si>
    <t>Nanci</t>
  </si>
  <si>
    <t>Bonier</t>
  </si>
  <si>
    <t>Order_Date</t>
  </si>
  <si>
    <t>Product_#</t>
  </si>
  <si>
    <t>Quantity</t>
  </si>
  <si>
    <t>Unit_Price</t>
  </si>
  <si>
    <t>Order_Category</t>
  </si>
  <si>
    <t>customer_id</t>
  </si>
  <si>
    <t>FullName</t>
  </si>
  <si>
    <t>Phone_Number</t>
  </si>
  <si>
    <t>Discount</t>
  </si>
  <si>
    <t>Large Order</t>
  </si>
  <si>
    <t>Product 1</t>
  </si>
  <si>
    <t>Normal Order</t>
  </si>
  <si>
    <t>Product 10</t>
  </si>
  <si>
    <t>Product 6</t>
  </si>
  <si>
    <t>Product 5</t>
  </si>
  <si>
    <t>Product 3</t>
  </si>
  <si>
    <t>Product 7</t>
  </si>
  <si>
    <t>Product 2</t>
  </si>
  <si>
    <t>Product 9</t>
  </si>
  <si>
    <t>Product 8</t>
  </si>
  <si>
    <t>Small Order</t>
  </si>
  <si>
    <t>Product 4</t>
  </si>
  <si>
    <t>555-1234</t>
  </si>
  <si>
    <t>555-1236</t>
  </si>
  <si>
    <t>555-1238</t>
  </si>
  <si>
    <t>555-1240</t>
  </si>
  <si>
    <t>555-1242</t>
  </si>
  <si>
    <t>555-1244</t>
  </si>
  <si>
    <t>555-1246</t>
  </si>
  <si>
    <t>555-1248</t>
  </si>
  <si>
    <t>555-1250</t>
  </si>
  <si>
    <t>555-1252</t>
  </si>
  <si>
    <t>555-1256</t>
  </si>
  <si>
    <t>555-1258</t>
  </si>
  <si>
    <t>555-1260</t>
  </si>
  <si>
    <t>555-1262</t>
  </si>
  <si>
    <t>555-1264</t>
  </si>
  <si>
    <t>555-1266</t>
  </si>
  <si>
    <t>555-1268</t>
  </si>
  <si>
    <t>555-1270</t>
  </si>
  <si>
    <t>555-1272</t>
  </si>
  <si>
    <t>555-1274</t>
  </si>
  <si>
    <t>555-1276</t>
  </si>
  <si>
    <t>555-1278</t>
  </si>
  <si>
    <t>555-1280</t>
  </si>
  <si>
    <t>555-1284</t>
  </si>
  <si>
    <t>555-1286</t>
  </si>
  <si>
    <t>555-1288</t>
  </si>
  <si>
    <t>555-1290</t>
  </si>
  <si>
    <t>555-1292</t>
  </si>
  <si>
    <t>555-1294</t>
  </si>
  <si>
    <t>555-1296</t>
  </si>
  <si>
    <t>555-1298</t>
  </si>
  <si>
    <t>555-1300</t>
  </si>
  <si>
    <t>555-1302</t>
  </si>
  <si>
    <t>555-1304</t>
  </si>
  <si>
    <t>555-1306</t>
  </si>
  <si>
    <t>555-1308</t>
  </si>
  <si>
    <t>555-1310</t>
  </si>
  <si>
    <t>555-1312</t>
  </si>
  <si>
    <t>555-1314</t>
  </si>
  <si>
    <t>555-1316</t>
  </si>
  <si>
    <t>555-1318</t>
  </si>
  <si>
    <t>555-1320</t>
  </si>
  <si>
    <t>555-1322</t>
  </si>
  <si>
    <t>555-1324</t>
  </si>
  <si>
    <t>555-1326</t>
  </si>
  <si>
    <t>555-1328</t>
  </si>
  <si>
    <t>555-1330</t>
  </si>
  <si>
    <t>555-1332</t>
  </si>
  <si>
    <t>555-1334</t>
  </si>
  <si>
    <t>555-1336</t>
  </si>
  <si>
    <t>555-1338</t>
  </si>
  <si>
    <t>555-1340</t>
  </si>
  <si>
    <t>555-1342</t>
  </si>
  <si>
    <t>555-1344</t>
  </si>
  <si>
    <t>555-1346</t>
  </si>
  <si>
    <t>555-1348</t>
  </si>
  <si>
    <t>555-1352</t>
  </si>
  <si>
    <t>555-1354</t>
  </si>
  <si>
    <t>555-1356</t>
  </si>
  <si>
    <t>555-1358</t>
  </si>
  <si>
    <t>555-1360</t>
  </si>
  <si>
    <t>555-1362</t>
  </si>
  <si>
    <t>555-1364</t>
  </si>
  <si>
    <t>555-1366</t>
  </si>
  <si>
    <t>555-1368</t>
  </si>
  <si>
    <t>555-1370</t>
  </si>
  <si>
    <t>555-1372</t>
  </si>
  <si>
    <t>555-1374</t>
  </si>
  <si>
    <t>555-1376</t>
  </si>
  <si>
    <t>555-1380</t>
  </si>
  <si>
    <t>555-1382</t>
  </si>
  <si>
    <t>555-1384</t>
  </si>
  <si>
    <t>555-1386</t>
  </si>
  <si>
    <t>555-1388</t>
  </si>
  <si>
    <t>555-1390</t>
  </si>
  <si>
    <t>555-1392</t>
  </si>
  <si>
    <t>555-1394</t>
  </si>
  <si>
    <t>555-1396</t>
  </si>
  <si>
    <t>555-1398</t>
  </si>
  <si>
    <t>555-1400</t>
  </si>
  <si>
    <t>555-1402</t>
  </si>
  <si>
    <t>555-1404</t>
  </si>
  <si>
    <t>555-1406</t>
  </si>
  <si>
    <t>555-1408</t>
  </si>
  <si>
    <t>555-1410</t>
  </si>
  <si>
    <t>555-1412</t>
  </si>
  <si>
    <t>555-1414</t>
  </si>
  <si>
    <t>555-1416</t>
  </si>
  <si>
    <t>555-1418</t>
  </si>
  <si>
    <t>555-1420</t>
  </si>
  <si>
    <t>555-1422</t>
  </si>
  <si>
    <t>555-1424</t>
  </si>
  <si>
    <t>555-1426</t>
  </si>
  <si>
    <t>555-1428</t>
  </si>
  <si>
    <t>555-1430</t>
  </si>
  <si>
    <t>555-1432</t>
  </si>
  <si>
    <t>555-1434</t>
  </si>
  <si>
    <t>555-1436</t>
  </si>
  <si>
    <t>555-1438</t>
  </si>
  <si>
    <t>555-1440</t>
  </si>
  <si>
    <t>555-1442</t>
  </si>
  <si>
    <t>555-1444</t>
  </si>
  <si>
    <t>555-1446</t>
  </si>
  <si>
    <t>555-1448</t>
  </si>
  <si>
    <t>555-1450</t>
  </si>
  <si>
    <t>555-1452</t>
  </si>
  <si>
    <t>555-1454</t>
  </si>
  <si>
    <t>555-1456</t>
  </si>
  <si>
    <t>555-1458</t>
  </si>
  <si>
    <t>555-1462</t>
  </si>
  <si>
    <t>555-1464</t>
  </si>
  <si>
    <t>555-1466</t>
  </si>
  <si>
    <t>555-1468</t>
  </si>
  <si>
    <t>555-1470</t>
  </si>
  <si>
    <t>555-1472</t>
  </si>
  <si>
    <t>555-1474</t>
  </si>
  <si>
    <t>555-1476</t>
  </si>
  <si>
    <t>555-1478</t>
  </si>
  <si>
    <t>555-1480</t>
  </si>
  <si>
    <t>555-1482</t>
  </si>
  <si>
    <t>555-1484</t>
  </si>
  <si>
    <t>555-1486</t>
  </si>
  <si>
    <t>555-1488</t>
  </si>
  <si>
    <t>555-1490</t>
  </si>
  <si>
    <t>555-1492</t>
  </si>
  <si>
    <t>555-1494</t>
  </si>
  <si>
    <t>555-1496</t>
  </si>
  <si>
    <t>555-1498</t>
  </si>
  <si>
    <t>555-1500</t>
  </si>
  <si>
    <t>555-1502</t>
  </si>
  <si>
    <t>555-1504</t>
  </si>
  <si>
    <t>555-1506</t>
  </si>
  <si>
    <t>555-1508</t>
  </si>
  <si>
    <t>555-1510</t>
  </si>
  <si>
    <t>555-1512</t>
  </si>
  <si>
    <t>555-1514</t>
  </si>
  <si>
    <t>555-1516</t>
  </si>
  <si>
    <t>555-1518</t>
  </si>
  <si>
    <t>555-1520</t>
  </si>
  <si>
    <t>555-1522</t>
  </si>
  <si>
    <t>555-1524</t>
  </si>
  <si>
    <t>555-1526</t>
  </si>
  <si>
    <t>555-1528</t>
  </si>
  <si>
    <t>555-1530</t>
  </si>
  <si>
    <t>555-1532</t>
  </si>
  <si>
    <t>555-1534</t>
  </si>
  <si>
    <t>Total Cost</t>
  </si>
  <si>
    <t>concat</t>
  </si>
  <si>
    <t>count</t>
  </si>
  <si>
    <t>Countif</t>
  </si>
  <si>
    <t>Countifs</t>
  </si>
  <si>
    <t>Total</t>
  </si>
  <si>
    <t>Count</t>
  </si>
  <si>
    <t>Sum</t>
  </si>
  <si>
    <t>Sum of Total Cost</t>
  </si>
  <si>
    <t>DiscountedAmount</t>
  </si>
  <si>
    <t>order_id</t>
  </si>
  <si>
    <t>Customer_id</t>
  </si>
  <si>
    <t>Customer_id(Customer)</t>
  </si>
  <si>
    <t>~42270%</t>
  </si>
  <si>
    <t>~42318%</t>
  </si>
  <si>
    <t>~40266%</t>
  </si>
  <si>
    <t>~41792%</t>
  </si>
  <si>
    <t>~40837%</t>
  </si>
  <si>
    <t>~41510%</t>
  </si>
  <si>
    <t>~40970%</t>
  </si>
  <si>
    <t>~40817%</t>
  </si>
  <si>
    <t>~41606%</t>
  </si>
  <si>
    <t>~42245%</t>
  </si>
  <si>
    <t>~42346%</t>
  </si>
  <si>
    <t>~40364%</t>
  </si>
  <si>
    <t>~40939%</t>
  </si>
  <si>
    <t>~40878%</t>
  </si>
  <si>
    <t>~41492%</t>
  </si>
  <si>
    <t>~42337%</t>
  </si>
  <si>
    <t>~42021%</t>
  </si>
  <si>
    <t>~40262%</t>
  </si>
  <si>
    <t>~42310%</t>
  </si>
  <si>
    <t>~41598%</t>
  </si>
  <si>
    <t>~41958%</t>
  </si>
  <si>
    <t>~40416%</t>
  </si>
  <si>
    <t>~40459%</t>
  </si>
  <si>
    <t>~41390%</t>
  </si>
  <si>
    <t>~42086%</t>
  </si>
  <si>
    <t>~41395%</t>
  </si>
  <si>
    <t>~41799%</t>
  </si>
  <si>
    <t>~40332%</t>
  </si>
  <si>
    <t>~40959%</t>
  </si>
  <si>
    <t>~40963%</t>
  </si>
  <si>
    <t>~40801%</t>
  </si>
  <si>
    <t>~40535%</t>
  </si>
  <si>
    <t>~41514%</t>
  </si>
  <si>
    <t>~41675%</t>
  </si>
  <si>
    <t>~41441%</t>
  </si>
  <si>
    <t>~41548%</t>
  </si>
  <si>
    <t>~41064%</t>
  </si>
  <si>
    <t>~41040%</t>
  </si>
  <si>
    <t>~41352%</t>
  </si>
  <si>
    <t>~42117%</t>
  </si>
  <si>
    <t>~41282%</t>
  </si>
  <si>
    <t>~42184%</t>
  </si>
  <si>
    <t>~41229%</t>
  </si>
  <si>
    <t>~41738%</t>
  </si>
  <si>
    <t>~41542%</t>
  </si>
  <si>
    <t>~40380%</t>
  </si>
  <si>
    <t>~41614%</t>
  </si>
  <si>
    <t>~40415%</t>
  </si>
  <si>
    <t>~40910%</t>
  </si>
  <si>
    <t>~40859%</t>
  </si>
  <si>
    <t>~41693%</t>
  </si>
  <si>
    <t>~41038%</t>
  </si>
  <si>
    <t>~40781%</t>
  </si>
  <si>
    <t>~41268%</t>
  </si>
  <si>
    <t>~41223%</t>
  </si>
  <si>
    <t>~41159%</t>
  </si>
  <si>
    <t>~41300%</t>
  </si>
  <si>
    <t>~40514%</t>
  </si>
  <si>
    <t>~40740%</t>
  </si>
  <si>
    <t>~40846%</t>
  </si>
  <si>
    <t>~41627%</t>
  </si>
  <si>
    <t>~41991%</t>
  </si>
  <si>
    <t>~42008%</t>
  </si>
  <si>
    <t>~42258%</t>
  </si>
  <si>
    <t>~40311%</t>
  </si>
  <si>
    <t>~41842%</t>
  </si>
  <si>
    <t>~40411%</t>
  </si>
  <si>
    <t>~42234%</t>
  </si>
  <si>
    <t>~40460%</t>
  </si>
  <si>
    <t>~40326%</t>
  </si>
  <si>
    <t>~40270%</t>
  </si>
  <si>
    <t>~40976%</t>
  </si>
  <si>
    <t>~41961%</t>
  </si>
  <si>
    <t>~42079%</t>
  </si>
  <si>
    <t>~40922%</t>
  </si>
  <si>
    <t>~40219%</t>
  </si>
  <si>
    <t>~40198%</t>
  </si>
  <si>
    <t>~40911%</t>
  </si>
  <si>
    <t>~40665%</t>
  </si>
  <si>
    <t>~41827%</t>
  </si>
  <si>
    <t>~40190%</t>
  </si>
  <si>
    <t>~41919%</t>
  </si>
  <si>
    <t>~40856%</t>
  </si>
  <si>
    <t>~41526%</t>
  </si>
  <si>
    <t>~41193%</t>
  </si>
  <si>
    <t>~41787%</t>
  </si>
  <si>
    <t>~41685%</t>
  </si>
  <si>
    <t>~42360%</t>
  </si>
  <si>
    <t>~40235%</t>
  </si>
  <si>
    <t>~42242%</t>
  </si>
  <si>
    <t>~41580%</t>
  </si>
  <si>
    <t>~40902%</t>
  </si>
  <si>
    <t>~40693%</t>
  </si>
  <si>
    <t>~40888%</t>
  </si>
  <si>
    <t>~42146%</t>
  </si>
  <si>
    <t>~41347%</t>
  </si>
  <si>
    <t>~41891%</t>
  </si>
  <si>
    <t>~42327%</t>
  </si>
  <si>
    <t>~41172%</t>
  </si>
  <si>
    <t>~42066%</t>
  </si>
  <si>
    <t>~41688%</t>
  </si>
  <si>
    <t>~42047%</t>
  </si>
  <si>
    <t>~42275%</t>
  </si>
  <si>
    <t>~41716%</t>
  </si>
  <si>
    <t>~40892%</t>
  </si>
  <si>
    <t>~42355%</t>
  </si>
  <si>
    <t>~41531%</t>
  </si>
  <si>
    <t>~40650%</t>
  </si>
  <si>
    <t>~41968%</t>
  </si>
  <si>
    <t>~40958%</t>
  </si>
  <si>
    <t>~42227%</t>
  </si>
  <si>
    <t>~40965%</t>
  </si>
  <si>
    <t>~40765%</t>
  </si>
  <si>
    <t>~41484%</t>
  </si>
  <si>
    <t>~41186%</t>
  </si>
  <si>
    <t>~41678%</t>
  </si>
  <si>
    <t>~41304%</t>
  </si>
  <si>
    <t>~40474%</t>
  </si>
  <si>
    <t>~40409%</t>
  </si>
  <si>
    <t>~41884%</t>
  </si>
  <si>
    <t>~41984%</t>
  </si>
  <si>
    <t>~41200%</t>
  </si>
  <si>
    <t>~42165%</t>
  </si>
  <si>
    <t>~40802%</t>
  </si>
  <si>
    <t>~40580%</t>
  </si>
  <si>
    <t>~42294%</t>
  </si>
  <si>
    <t>~40964%</t>
  </si>
  <si>
    <t>~41590%</t>
  </si>
  <si>
    <t>~41826%</t>
  </si>
  <si>
    <t>~40996%</t>
  </si>
  <si>
    <t>~41364%</t>
  </si>
  <si>
    <t>~40261%</t>
  </si>
  <si>
    <t>~41235%</t>
  </si>
  <si>
    <t>~41227%</t>
  </si>
  <si>
    <t>~42071%</t>
  </si>
  <si>
    <t>~41797%</t>
  </si>
  <si>
    <t>~40490%</t>
  </si>
  <si>
    <t>~41582%</t>
  </si>
  <si>
    <t>~41761%</t>
  </si>
  <si>
    <t>~41950%</t>
  </si>
  <si>
    <t>~40298%</t>
  </si>
  <si>
    <t>~41449%</t>
  </si>
  <si>
    <t>~41141%</t>
  </si>
  <si>
    <t>~41176%</t>
  </si>
  <si>
    <t>~40329%</t>
  </si>
  <si>
    <t>~41137%</t>
  </si>
  <si>
    <t>~40768%</t>
  </si>
  <si>
    <t>~41554%</t>
  </si>
  <si>
    <t>~40589%</t>
  </si>
  <si>
    <t>~41387%</t>
  </si>
  <si>
    <t>~41148%</t>
  </si>
  <si>
    <t>~41351%</t>
  </si>
  <si>
    <t>~42007%</t>
  </si>
  <si>
    <t>~40692%</t>
  </si>
  <si>
    <t>~41501%</t>
  </si>
  <si>
    <t>~41607%</t>
  </si>
  <si>
    <t>~41920%</t>
  </si>
  <si>
    <t>~40705%</t>
  </si>
  <si>
    <t>~41795%</t>
  </si>
  <si>
    <t>~40749%</t>
  </si>
  <si>
    <t>~40689%</t>
  </si>
  <si>
    <t>~42248%</t>
  </si>
  <si>
    <t>~41091%</t>
  </si>
  <si>
    <t>~42107%</t>
  </si>
  <si>
    <t>~42253%</t>
  </si>
  <si>
    <t>~41266%</t>
  </si>
  <si>
    <t>~40712%</t>
  </si>
  <si>
    <t>~40813%</t>
  </si>
  <si>
    <t>~41050%</t>
  </si>
  <si>
    <t>~40302%</t>
  </si>
  <si>
    <t>~41079%</t>
  </si>
  <si>
    <t>~41587%</t>
  </si>
  <si>
    <t>~41399%</t>
  </si>
  <si>
    <t>~41615%</t>
  </si>
  <si>
    <t>~42204%</t>
  </si>
  <si>
    <t>~40776%</t>
  </si>
  <si>
    <t>~41129%</t>
  </si>
  <si>
    <t>~41165%</t>
  </si>
  <si>
    <t>~41052%</t>
  </si>
  <si>
    <t>~42173%</t>
  </si>
  <si>
    <t>~40279%</t>
  </si>
  <si>
    <t>~40575%</t>
  </si>
  <si>
    <t>~40405%</t>
  </si>
  <si>
    <t>~42263%</t>
  </si>
  <si>
    <t>~41853%</t>
  </si>
  <si>
    <t>~41466%</t>
  </si>
  <si>
    <t>~40542%</t>
  </si>
  <si>
    <t>~41240%</t>
  </si>
  <si>
    <t>~40983%</t>
  </si>
  <si>
    <t>~40702%</t>
  </si>
  <si>
    <t>~40566%</t>
  </si>
  <si>
    <t>~41013%</t>
  </si>
  <si>
    <t>~41839%</t>
  </si>
  <si>
    <t>~41437%</t>
  </si>
  <si>
    <t>~42281%</t>
  </si>
  <si>
    <t>~42002%</t>
  </si>
  <si>
    <t>~42097%</t>
  </si>
  <si>
    <t>~40479%</t>
  </si>
  <si>
    <t>~40370%</t>
  </si>
  <si>
    <t>~41428%</t>
  </si>
  <si>
    <t>~41753%</t>
  </si>
  <si>
    <t>~41179%</t>
  </si>
  <si>
    <t>~41574%</t>
  </si>
  <si>
    <t>~40935%</t>
  </si>
  <si>
    <t>~40582%</t>
  </si>
  <si>
    <t>~41397%</t>
  </si>
  <si>
    <t>~40873%</t>
  </si>
  <si>
    <t>~40417%</t>
  </si>
  <si>
    <t>~41293%</t>
  </si>
  <si>
    <t>~41263%</t>
  </si>
  <si>
    <t>~41198%</t>
  </si>
  <si>
    <t>~41899%</t>
  </si>
  <si>
    <t>~42140%</t>
  </si>
  <si>
    <t>~40468%</t>
  </si>
  <si>
    <t>~42061%</t>
  </si>
  <si>
    <t>~42036%</t>
  </si>
  <si>
    <t>~40453%</t>
  </si>
  <si>
    <t>~40784%</t>
  </si>
  <si>
    <t>~40483%</t>
  </si>
  <si>
    <t>~41660%</t>
  </si>
  <si>
    <t>~40433%</t>
  </si>
  <si>
    <t>~41550%</t>
  </si>
  <si>
    <t>~42369%</t>
  </si>
  <si>
    <t>~41540%</t>
  </si>
  <si>
    <t>~40986%</t>
  </si>
  <si>
    <t>~40586%</t>
  </si>
  <si>
    <t>~41082%</t>
  </si>
  <si>
    <t>~41160%</t>
  </si>
  <si>
    <t>~41861%</t>
  </si>
  <si>
    <t>~41922%</t>
  </si>
  <si>
    <t>~41084%</t>
  </si>
  <si>
    <t>~41851%</t>
  </si>
  <si>
    <t>~41290%</t>
  </si>
  <si>
    <t>~41011%</t>
  </si>
  <si>
    <t>~40275%</t>
  </si>
  <si>
    <t>~40893%</t>
  </si>
  <si>
    <t>~40884%</t>
  </si>
  <si>
    <t>~41192%</t>
  </si>
  <si>
    <t>~40503%</t>
  </si>
  <si>
    <t>~41710%</t>
  </si>
  <si>
    <t>~40653%</t>
  </si>
  <si>
    <t>~40249%</t>
  </si>
  <si>
    <t>~41900%</t>
  </si>
  <si>
    <t>~41302%</t>
  </si>
  <si>
    <t>~41464%</t>
  </si>
  <si>
    <t>~41747%</t>
  </si>
  <si>
    <t>~40890%</t>
  </si>
  <si>
    <t>~40607%</t>
  </si>
  <si>
    <t>~40920%</t>
  </si>
  <si>
    <t>~41679%</t>
  </si>
  <si>
    <t>~42349%</t>
  </si>
  <si>
    <t>~41700%</t>
  </si>
  <si>
    <t>~40314%</t>
  </si>
  <si>
    <t>~41664%</t>
  </si>
  <si>
    <t>~42265%</t>
  </si>
  <si>
    <t>~41259%</t>
  </si>
  <si>
    <t>~40188%</t>
  </si>
  <si>
    <t>~41372%</t>
  </si>
  <si>
    <t>~41392%</t>
  </si>
  <si>
    <t>~40680%</t>
  </si>
  <si>
    <t>~40620%</t>
  </si>
  <si>
    <t>~41085%</t>
  </si>
  <si>
    <t>~41552%</t>
  </si>
  <si>
    <t>~40247%</t>
  </si>
  <si>
    <t>~41926%</t>
  </si>
  <si>
    <t>~41487%</t>
  </si>
  <si>
    <t>~40894%</t>
  </si>
  <si>
    <t>~40414%</t>
  </si>
  <si>
    <t>~41727%</t>
  </si>
  <si>
    <t>~40706%</t>
  </si>
  <si>
    <t>~40392%</t>
  </si>
  <si>
    <t>~40435%</t>
  </si>
  <si>
    <t>~42119%</t>
  </si>
  <si>
    <t>~40677%</t>
  </si>
  <si>
    <t>~42334%</t>
  </si>
  <si>
    <t>~41835%</t>
  </si>
  <si>
    <t>~40371%</t>
  </si>
  <si>
    <t>~40806%</t>
  </si>
  <si>
    <t>~41980%</t>
  </si>
  <si>
    <t>~41698%</t>
  </si>
  <si>
    <t>~40987%</t>
  </si>
  <si>
    <t>~42039%</t>
  </si>
  <si>
    <t>~41014%</t>
  </si>
  <si>
    <t>~41809%</t>
  </si>
  <si>
    <t>~40496%</t>
  </si>
  <si>
    <t>~42102%</t>
  </si>
  <si>
    <t>~41630%</t>
  </si>
  <si>
    <t>~40374%</t>
  </si>
  <si>
    <t>~41019%</t>
  </si>
  <si>
    <t>~41585%</t>
  </si>
  <si>
    <t>~41944%</t>
  </si>
  <si>
    <t>~41210%</t>
  </si>
  <si>
    <t>~40573%</t>
  </si>
  <si>
    <t>~42255%</t>
  </si>
  <si>
    <t>~42206%</t>
  </si>
  <si>
    <t>~40450%</t>
  </si>
  <si>
    <t>~41462%</t>
  </si>
  <si>
    <t>~40945%</t>
  </si>
  <si>
    <t>~42292%</t>
  </si>
  <si>
    <t>~42201%</t>
  </si>
  <si>
    <t>~41451%</t>
  </si>
  <si>
    <t>~42217%</t>
  </si>
  <si>
    <t>~40446%</t>
  </si>
  <si>
    <t>~40960%</t>
  </si>
  <si>
    <t>~40443%</t>
  </si>
  <si>
    <t>~40634%</t>
  </si>
  <si>
    <t>~42224%</t>
  </si>
  <si>
    <t>~40577%</t>
  </si>
  <si>
    <t>~42323%</t>
  </si>
  <si>
    <t>~41786%</t>
  </si>
  <si>
    <t>~40427%</t>
  </si>
  <si>
    <t>~40509%</t>
  </si>
  <si>
    <t>~41652%</t>
  </si>
  <si>
    <t>~42291%</t>
  </si>
  <si>
    <t>~41745%</t>
  </si>
  <si>
    <t>~41975%</t>
  </si>
  <si>
    <t>~41756%</t>
  </si>
  <si>
    <t>~41702%</t>
  </si>
  <si>
    <t>~41543%</t>
  </si>
  <si>
    <t>~40502%</t>
  </si>
  <si>
    <t>~40404%</t>
  </si>
  <si>
    <t>~41796%</t>
  </si>
  <si>
    <t>~41760%</t>
  </si>
  <si>
    <t>~42087%</t>
  </si>
  <si>
    <t>~41463%</t>
  </si>
  <si>
    <t>~41766%</t>
  </si>
  <si>
    <t>~41867%</t>
  </si>
  <si>
    <t>~42077%</t>
  </si>
  <si>
    <t>~42317%</t>
  </si>
  <si>
    <t>~42267%</t>
  </si>
  <si>
    <t>~40774%</t>
  </si>
  <si>
    <t>~42065%</t>
  </si>
  <si>
    <t>~42238%</t>
  </si>
  <si>
    <t>~40635%</t>
  </si>
  <si>
    <t>~42225%</t>
  </si>
  <si>
    <t>~40525%</t>
  </si>
  <si>
    <t>~41442%</t>
  </si>
  <si>
    <t>~42174%</t>
  </si>
  <si>
    <t>~42320%</t>
  </si>
  <si>
    <t>~41715%</t>
  </si>
  <si>
    <t>~41881%</t>
  </si>
  <si>
    <t>~40512%</t>
  </si>
  <si>
    <t>~42315%</t>
  </si>
  <si>
    <t>~41665%</t>
  </si>
  <si>
    <t>~40325%</t>
  </si>
  <si>
    <t>~41505%</t>
  </si>
  <si>
    <t>~40246%</t>
  </si>
  <si>
    <t>~40904%</t>
  </si>
  <si>
    <t>~41333%</t>
  </si>
  <si>
    <t>~41307%</t>
  </si>
  <si>
    <t>~40431%</t>
  </si>
  <si>
    <t>~41061%</t>
  </si>
  <si>
    <t>~41564%</t>
  </si>
  <si>
    <t>~40906%</t>
  </si>
  <si>
    <t>~41182%</t>
  </si>
  <si>
    <t>~41255%</t>
  </si>
  <si>
    <t>~41541%</t>
  </si>
  <si>
    <t>~42336%</t>
  </si>
  <si>
    <t>~40236%</t>
  </si>
  <si>
    <t>~41507%</t>
  </si>
  <si>
    <t>~42164%</t>
  </si>
  <si>
    <t>~41936%</t>
  </si>
  <si>
    <t>~40184%</t>
  </si>
  <si>
    <t>~41516%</t>
  </si>
  <si>
    <t>~40921%</t>
  </si>
  <si>
    <t>~42350%</t>
  </si>
  <si>
    <t>~41426%</t>
  </si>
  <si>
    <t>~40598%</t>
  </si>
  <si>
    <t>~41374%</t>
  </si>
  <si>
    <t>~41404%</t>
  </si>
  <si>
    <t>~40747%</t>
  </si>
  <si>
    <t>~40748%</t>
  </si>
  <si>
    <t>~40561%</t>
  </si>
  <si>
    <t>~40384%</t>
  </si>
  <si>
    <t>~42367%</t>
  </si>
  <si>
    <t>~41219%</t>
  </si>
  <si>
    <t>~41823%</t>
  </si>
  <si>
    <t>~42091%</t>
  </si>
  <si>
    <t>~42027%</t>
  </si>
  <si>
    <t>~41561%</t>
  </si>
  <si>
    <t>~40932%</t>
  </si>
  <si>
    <t>~41596%</t>
  </si>
  <si>
    <t>~40857%</t>
  </si>
  <si>
    <t>~40782%</t>
  </si>
  <si>
    <t>~41122%</t>
  </si>
  <si>
    <t>~41578%</t>
  </si>
  <si>
    <t>~40500%</t>
  </si>
  <si>
    <t>~40390%</t>
  </si>
  <si>
    <t>~41055%</t>
  </si>
  <si>
    <t>~41829%</t>
  </si>
  <si>
    <t>~41648%</t>
  </si>
  <si>
    <t>~40594%</t>
  </si>
  <si>
    <t>~41687%</t>
  </si>
  <si>
    <t>~40762%</t>
  </si>
  <si>
    <t>~40685%</t>
  </si>
  <si>
    <t>~41874%</t>
  </si>
  <si>
    <t>~41174%</t>
  </si>
  <si>
    <t>~41489%</t>
  </si>
  <si>
    <t>~41504%</t>
  </si>
  <si>
    <t>~41699%</t>
  </si>
  <si>
    <t>~40352%</t>
  </si>
  <si>
    <t>~41659%</t>
  </si>
  <si>
    <t>~42298%</t>
  </si>
  <si>
    <t>~41431%</t>
  </si>
  <si>
    <t>~42060%</t>
  </si>
  <si>
    <t>~41152%</t>
  </si>
  <si>
    <t>~41996%</t>
  </si>
  <si>
    <t>~41006%</t>
  </si>
  <si>
    <t>~41036%</t>
  </si>
  <si>
    <t>~42144%</t>
  </si>
  <si>
    <t>~41269%</t>
  </si>
  <si>
    <t>~40930%</t>
  </si>
  <si>
    <t>~41521%</t>
  </si>
  <si>
    <t>~40555%</t>
  </si>
  <si>
    <t>~40956%</t>
  </si>
  <si>
    <t>~41758%</t>
  </si>
  <si>
    <t>~41954%</t>
  </si>
  <si>
    <t>~40194%</t>
  </si>
  <si>
    <t>~41383%</t>
  </si>
  <si>
    <t>~40881%</t>
  </si>
  <si>
    <t>~40667%</t>
  </si>
  <si>
    <t>~41169%</t>
  </si>
  <si>
    <t>~41181%</t>
  </si>
  <si>
    <t>~40376%</t>
  </si>
  <si>
    <t>~40715%</t>
  </si>
  <si>
    <t>~41701%</t>
  </si>
  <si>
    <t>~41119%</t>
  </si>
  <si>
    <t>~40203%</t>
  </si>
  <si>
    <t>~40919%</t>
  </si>
  <si>
    <t>~41681%</t>
  </si>
  <si>
    <t>~41966%</t>
  </si>
  <si>
    <t>~40440%</t>
  </si>
  <si>
    <t>~41023%</t>
  </si>
  <si>
    <t>~40766%</t>
  </si>
  <si>
    <t>~40824%</t>
  </si>
  <si>
    <t>~41458%</t>
  </si>
  <si>
    <t>~40470%</t>
  </si>
  <si>
    <t>~41446%</t>
  </si>
  <si>
    <t>~41403%</t>
  </si>
  <si>
    <t>~41197%</t>
  </si>
  <si>
    <t>~42325%</t>
  </si>
  <si>
    <t>mid</t>
  </si>
  <si>
    <t>CleanedOrderDate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</si>
</sst>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2"/>
      <color theme="1"/>
      <name val="Calibri"/>
      <charset val="134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wrapText="1"/>
    </xf>
    <xf numFmtId="14" fontId="0" fillId="0" borderId="0" xfId="0" applyNumberFormat="1"/>
    <xf numFmtId="0" fontId="4" fillId="2" borderId="0" xfId="0" applyFont="1" applyFill="1" applyAlignment="1">
      <alignment wrapText="1"/>
    </xf>
    <xf numFmtId="164" fontId="4" fillId="2" borderId="0" xfId="0" applyNumberFormat="1" applyFont="1" applyFill="1"/>
    <xf numFmtId="2" fontId="1" fillId="0" borderId="0" xfId="0" applyNumberFormat="1" applyFont="1" applyAlignment="1">
      <alignment wrapText="1"/>
    </xf>
    <xf numFmtId="2" fontId="2" fillId="0" borderId="0" xfId="0" applyNumberFormat="1" applyFont="1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zoomScale="150" zoomScaleNormal="150" workbookViewId="0">
      <selection activeCell="G129" sqref="G129"/>
    </sheetView>
  </sheetViews>
  <sheetFormatPr baseColWidth="10" defaultColWidth="9" defaultRowHeight="16" x14ac:dyDescent="0.2"/>
  <cols>
    <col min="1" max="6" width="16.6640625" customWidth="1"/>
    <col min="7" max="7" width="21.83203125" customWidth="1"/>
  </cols>
  <sheetData>
    <row r="1" spans="1:12" x14ac:dyDescent="0.2">
      <c r="A1" s="1" t="s">
        <v>444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445</v>
      </c>
    </row>
    <row r="2" spans="1:12" x14ac:dyDescent="0.2">
      <c r="A2" s="2">
        <v>10001</v>
      </c>
      <c r="B2" s="5" t="s">
        <v>6</v>
      </c>
      <c r="C2" s="5" t="s">
        <v>7</v>
      </c>
      <c r="D2" s="5" t="s">
        <v>8</v>
      </c>
      <c r="E2" s="5" t="s">
        <v>9</v>
      </c>
      <c r="F2" s="5" t="s">
        <v>10</v>
      </c>
      <c r="G2" t="str">
        <f>_xlfn.CONCAT(B2," ",C2)</f>
        <v>Cornelius Kujawa</v>
      </c>
      <c r="J2" t="s">
        <v>608</v>
      </c>
    </row>
    <row r="3" spans="1:12" x14ac:dyDescent="0.2">
      <c r="A3" s="2">
        <v>10002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t="str">
        <f t="shared" ref="G3:G66" si="0">_xlfn.CONCAT(B3," ",C3)</f>
        <v>Patrica Courville</v>
      </c>
      <c r="J3" t="s">
        <v>609</v>
      </c>
    </row>
    <row r="4" spans="1:12" x14ac:dyDescent="0.2">
      <c r="A4" s="2">
        <v>10003</v>
      </c>
      <c r="B4" s="5" t="s">
        <v>16</v>
      </c>
      <c r="C4" s="5" t="s">
        <v>17</v>
      </c>
      <c r="D4" s="5" t="s">
        <v>8</v>
      </c>
      <c r="E4" s="5" t="s">
        <v>18</v>
      </c>
      <c r="F4" s="5" t="s">
        <v>19</v>
      </c>
      <c r="G4" t="str">
        <f t="shared" si="0"/>
        <v>Sanford Xiong</v>
      </c>
      <c r="J4" t="s">
        <v>610</v>
      </c>
      <c r="K4" t="s">
        <v>611</v>
      </c>
    </row>
    <row r="5" spans="1:12" x14ac:dyDescent="0.2">
      <c r="A5" s="2">
        <v>10004</v>
      </c>
      <c r="B5" s="5" t="s">
        <v>20</v>
      </c>
      <c r="C5" s="5" t="s">
        <v>21</v>
      </c>
      <c r="D5" s="5" t="s">
        <v>8</v>
      </c>
      <c r="E5" s="5" t="s">
        <v>22</v>
      </c>
      <c r="F5" s="5" t="s">
        <v>23</v>
      </c>
      <c r="G5" t="str">
        <f t="shared" si="0"/>
        <v>Allen Burrus</v>
      </c>
      <c r="J5" t="s">
        <v>49</v>
      </c>
      <c r="K5">
        <f>LEN(J5)</f>
        <v>7</v>
      </c>
    </row>
    <row r="6" spans="1:12" x14ac:dyDescent="0.2">
      <c r="A6" s="2">
        <v>10005</v>
      </c>
      <c r="B6" s="5" t="s">
        <v>24</v>
      </c>
      <c r="C6" s="5" t="s">
        <v>25</v>
      </c>
      <c r="D6" s="5" t="s">
        <v>13</v>
      </c>
      <c r="E6" s="5" t="s">
        <v>26</v>
      </c>
      <c r="F6" s="5" t="s">
        <v>27</v>
      </c>
      <c r="G6" t="str">
        <f t="shared" si="0"/>
        <v>Kathrine Fritzler</v>
      </c>
      <c r="J6" t="s">
        <v>38</v>
      </c>
      <c r="K6">
        <f>COUNTIF(F:F,J6)</f>
        <v>8</v>
      </c>
    </row>
    <row r="7" spans="1:12" x14ac:dyDescent="0.2">
      <c r="A7" s="2">
        <v>10006</v>
      </c>
      <c r="B7" s="5" t="s">
        <v>28</v>
      </c>
      <c r="C7" s="5" t="s">
        <v>29</v>
      </c>
      <c r="D7" s="5" t="s">
        <v>8</v>
      </c>
      <c r="E7" s="5" t="s">
        <v>30</v>
      </c>
      <c r="F7" s="5" t="s">
        <v>10</v>
      </c>
      <c r="G7" t="str">
        <f t="shared" si="0"/>
        <v>Colin Minter</v>
      </c>
    </row>
    <row r="8" spans="1:12" x14ac:dyDescent="0.2">
      <c r="A8" s="2">
        <v>10007</v>
      </c>
      <c r="B8" s="5" t="s">
        <v>31</v>
      </c>
      <c r="C8" s="5" t="s">
        <v>32</v>
      </c>
      <c r="D8" s="5" t="s">
        <v>13</v>
      </c>
      <c r="E8" s="5" t="s">
        <v>33</v>
      </c>
      <c r="F8" s="5" t="s">
        <v>34</v>
      </c>
      <c r="G8" t="str">
        <f t="shared" si="0"/>
        <v>Velda Kimberling</v>
      </c>
    </row>
    <row r="9" spans="1:12" x14ac:dyDescent="0.2">
      <c r="A9" s="2">
        <v>10008</v>
      </c>
      <c r="B9" s="5" t="s">
        <v>35</v>
      </c>
      <c r="C9" s="5" t="s">
        <v>36</v>
      </c>
      <c r="D9" s="5" t="s">
        <v>8</v>
      </c>
      <c r="E9" s="5" t="s">
        <v>37</v>
      </c>
      <c r="F9" s="5" t="s">
        <v>38</v>
      </c>
      <c r="G9" t="str">
        <f t="shared" si="0"/>
        <v>Vernon Addy</v>
      </c>
      <c r="J9" t="s">
        <v>38</v>
      </c>
      <c r="K9" t="s">
        <v>41</v>
      </c>
      <c r="L9">
        <f>COUNTIFS(F:F,J9,E:E,K9)</f>
        <v>3</v>
      </c>
    </row>
    <row r="10" spans="1:12" x14ac:dyDescent="0.2">
      <c r="A10" s="2">
        <v>10009</v>
      </c>
      <c r="B10" s="5" t="s">
        <v>39</v>
      </c>
      <c r="C10" s="5" t="s">
        <v>40</v>
      </c>
      <c r="D10" s="5" t="s">
        <v>13</v>
      </c>
      <c r="E10" s="5" t="s">
        <v>41</v>
      </c>
      <c r="F10" s="5" t="s">
        <v>38</v>
      </c>
      <c r="G10" t="str">
        <f t="shared" si="0"/>
        <v>Blythe Fleischer</v>
      </c>
    </row>
    <row r="11" spans="1:12" x14ac:dyDescent="0.2">
      <c r="A11" s="2">
        <v>10010</v>
      </c>
      <c r="B11" s="5" t="s">
        <v>42</v>
      </c>
      <c r="C11" s="5" t="s">
        <v>43</v>
      </c>
      <c r="D11" s="5" t="s">
        <v>8</v>
      </c>
      <c r="E11" s="5" t="s">
        <v>44</v>
      </c>
      <c r="F11" s="5" t="s">
        <v>45</v>
      </c>
      <c r="G11" t="str">
        <f t="shared" si="0"/>
        <v>Tad Hammack</v>
      </c>
    </row>
    <row r="12" spans="1:12" x14ac:dyDescent="0.2">
      <c r="A12" s="2">
        <v>10011</v>
      </c>
      <c r="B12" s="5" t="s">
        <v>46</v>
      </c>
      <c r="C12" s="5" t="s">
        <v>47</v>
      </c>
      <c r="D12" s="5" t="s">
        <v>13</v>
      </c>
      <c r="E12" s="5" t="s">
        <v>48</v>
      </c>
      <c r="F12" s="5" t="s">
        <v>49</v>
      </c>
      <c r="G12" t="str">
        <f t="shared" si="0"/>
        <v>Carlita Schroyer</v>
      </c>
    </row>
    <row r="13" spans="1:12" x14ac:dyDescent="0.2">
      <c r="A13" s="2">
        <v>10012</v>
      </c>
      <c r="B13" s="5" t="s">
        <v>50</v>
      </c>
      <c r="C13" s="5" t="s">
        <v>51</v>
      </c>
      <c r="D13" s="5" t="s">
        <v>13</v>
      </c>
      <c r="E13" s="5" t="s">
        <v>52</v>
      </c>
      <c r="F13" s="5" t="s">
        <v>38</v>
      </c>
      <c r="G13" t="str">
        <f t="shared" si="0"/>
        <v>Trisha Arter</v>
      </c>
    </row>
    <row r="14" spans="1:12" x14ac:dyDescent="0.2">
      <c r="A14" s="2">
        <v>10013</v>
      </c>
      <c r="B14" s="5" t="s">
        <v>53</v>
      </c>
      <c r="C14" s="5" t="s">
        <v>54</v>
      </c>
      <c r="D14" s="5" t="s">
        <v>13</v>
      </c>
      <c r="E14" s="5" t="s">
        <v>55</v>
      </c>
      <c r="F14" s="5" t="s">
        <v>56</v>
      </c>
      <c r="G14" t="str">
        <f t="shared" si="0"/>
        <v>Leigha Bouffard</v>
      </c>
    </row>
    <row r="15" spans="1:12" x14ac:dyDescent="0.2">
      <c r="A15" s="2">
        <v>10014</v>
      </c>
      <c r="B15" s="5" t="s">
        <v>57</v>
      </c>
      <c r="C15" s="5" t="s">
        <v>58</v>
      </c>
      <c r="D15" s="5" t="s">
        <v>13</v>
      </c>
      <c r="E15" s="5" t="s">
        <v>59</v>
      </c>
      <c r="F15" s="5" t="s">
        <v>15</v>
      </c>
      <c r="G15" t="str">
        <f t="shared" si="0"/>
        <v>Lola Schmidt</v>
      </c>
    </row>
    <row r="16" spans="1:12" x14ac:dyDescent="0.2">
      <c r="A16" s="2">
        <v>10015</v>
      </c>
      <c r="B16" s="5" t="s">
        <v>60</v>
      </c>
      <c r="C16" s="5" t="s">
        <v>61</v>
      </c>
      <c r="D16" s="5" t="s">
        <v>13</v>
      </c>
      <c r="E16" s="5" t="s">
        <v>62</v>
      </c>
      <c r="F16" s="5" t="s">
        <v>63</v>
      </c>
      <c r="G16" t="str">
        <f t="shared" si="0"/>
        <v>Bella Logan</v>
      </c>
    </row>
    <row r="17" spans="1:7" x14ac:dyDescent="0.2">
      <c r="A17" s="2">
        <v>10016</v>
      </c>
      <c r="B17" s="5" t="s">
        <v>64</v>
      </c>
      <c r="C17" s="5" t="s">
        <v>65</v>
      </c>
      <c r="D17" s="5" t="s">
        <v>13</v>
      </c>
      <c r="E17" s="5" t="s">
        <v>66</v>
      </c>
      <c r="F17" s="5" t="s">
        <v>19</v>
      </c>
      <c r="G17" t="str">
        <f t="shared" si="0"/>
        <v>Myung Koons</v>
      </c>
    </row>
    <row r="18" spans="1:7" x14ac:dyDescent="0.2">
      <c r="A18" s="2">
        <v>10017</v>
      </c>
      <c r="B18" s="5" t="s">
        <v>67</v>
      </c>
      <c r="C18" s="5" t="s">
        <v>68</v>
      </c>
      <c r="D18" s="5" t="s">
        <v>8</v>
      </c>
      <c r="E18" s="5" t="s">
        <v>69</v>
      </c>
      <c r="F18" s="5" t="s">
        <v>70</v>
      </c>
      <c r="G18" t="str">
        <f t="shared" si="0"/>
        <v>Genaro Knutson</v>
      </c>
    </row>
    <row r="19" spans="1:7" x14ac:dyDescent="0.2">
      <c r="A19" s="2">
        <v>10018</v>
      </c>
      <c r="B19" s="5" t="s">
        <v>71</v>
      </c>
      <c r="C19" s="5" t="s">
        <v>72</v>
      </c>
      <c r="D19" s="5" t="s">
        <v>8</v>
      </c>
      <c r="E19" s="5" t="s">
        <v>73</v>
      </c>
      <c r="F19" s="5" t="s">
        <v>74</v>
      </c>
      <c r="G19" t="str">
        <f t="shared" si="0"/>
        <v>Isaiah Chavarria</v>
      </c>
    </row>
    <row r="20" spans="1:7" x14ac:dyDescent="0.2">
      <c r="A20" s="2">
        <v>10019</v>
      </c>
      <c r="B20" s="5" t="s">
        <v>75</v>
      </c>
      <c r="C20" s="5" t="s">
        <v>76</v>
      </c>
      <c r="D20" s="5" t="s">
        <v>13</v>
      </c>
      <c r="E20" s="5" t="s">
        <v>77</v>
      </c>
      <c r="F20" s="5" t="s">
        <v>78</v>
      </c>
      <c r="G20" t="str">
        <f t="shared" si="0"/>
        <v>Thi Tipton</v>
      </c>
    </row>
    <row r="21" spans="1:7" x14ac:dyDescent="0.2">
      <c r="A21" s="2">
        <v>10020</v>
      </c>
      <c r="B21" s="5" t="s">
        <v>79</v>
      </c>
      <c r="C21" s="5" t="s">
        <v>80</v>
      </c>
      <c r="D21" s="5" t="s">
        <v>8</v>
      </c>
      <c r="E21" s="5" t="s">
        <v>81</v>
      </c>
      <c r="F21" s="5" t="s">
        <v>82</v>
      </c>
      <c r="G21" t="str">
        <f t="shared" si="0"/>
        <v>Erik Crinklaw</v>
      </c>
    </row>
    <row r="22" spans="1:7" x14ac:dyDescent="0.2">
      <c r="A22" s="2">
        <v>10021</v>
      </c>
      <c r="B22" s="5" t="s">
        <v>83</v>
      </c>
      <c r="C22" s="5" t="s">
        <v>84</v>
      </c>
      <c r="D22" s="5" t="s">
        <v>8</v>
      </c>
      <c r="E22" s="5" t="s">
        <v>9</v>
      </c>
      <c r="F22" s="5" t="s">
        <v>10</v>
      </c>
      <c r="G22" t="str">
        <f t="shared" si="0"/>
        <v>Jesus Dallas</v>
      </c>
    </row>
    <row r="23" spans="1:7" x14ac:dyDescent="0.2">
      <c r="A23" s="2">
        <v>10022</v>
      </c>
      <c r="B23" s="5" t="s">
        <v>85</v>
      </c>
      <c r="C23" s="5" t="s">
        <v>86</v>
      </c>
      <c r="D23" s="5" t="s">
        <v>13</v>
      </c>
      <c r="E23" s="5" t="s">
        <v>14</v>
      </c>
      <c r="F23" s="5" t="s">
        <v>15</v>
      </c>
      <c r="G23" t="str">
        <f t="shared" si="0"/>
        <v>Celeste Weidner</v>
      </c>
    </row>
    <row r="24" spans="1:7" x14ac:dyDescent="0.2">
      <c r="A24" s="2">
        <v>10023</v>
      </c>
      <c r="B24" s="5" t="s">
        <v>87</v>
      </c>
      <c r="C24" s="5" t="s">
        <v>32</v>
      </c>
      <c r="D24" s="5" t="s">
        <v>8</v>
      </c>
      <c r="E24" s="5" t="s">
        <v>18</v>
      </c>
      <c r="F24" s="5" t="s">
        <v>19</v>
      </c>
      <c r="G24" t="str">
        <f t="shared" si="0"/>
        <v>Richie Kimberling</v>
      </c>
    </row>
    <row r="25" spans="1:7" x14ac:dyDescent="0.2">
      <c r="A25" s="2">
        <v>10024</v>
      </c>
      <c r="B25" s="5" t="s">
        <v>88</v>
      </c>
      <c r="C25" s="5" t="s">
        <v>89</v>
      </c>
      <c r="D25" s="5" t="s">
        <v>13</v>
      </c>
      <c r="E25" s="5" t="s">
        <v>90</v>
      </c>
      <c r="F25" s="5" t="s">
        <v>91</v>
      </c>
      <c r="G25" t="str">
        <f t="shared" si="0"/>
        <v>Beata Smyth</v>
      </c>
    </row>
    <row r="26" spans="1:7" x14ac:dyDescent="0.2">
      <c r="A26" s="2">
        <v>10025</v>
      </c>
      <c r="B26" s="5" t="s">
        <v>92</v>
      </c>
      <c r="C26" s="5" t="s">
        <v>93</v>
      </c>
      <c r="D26" s="5" t="s">
        <v>8</v>
      </c>
      <c r="E26" s="5" t="s">
        <v>94</v>
      </c>
      <c r="F26" s="5" t="s">
        <v>95</v>
      </c>
      <c r="G26" t="str">
        <f t="shared" si="0"/>
        <v>Franklyn Brandenberger</v>
      </c>
    </row>
    <row r="27" spans="1:7" x14ac:dyDescent="0.2">
      <c r="A27" s="2">
        <v>10026</v>
      </c>
      <c r="B27" s="5" t="s">
        <v>96</v>
      </c>
      <c r="C27" s="5" t="s">
        <v>97</v>
      </c>
      <c r="D27" s="5" t="s">
        <v>8</v>
      </c>
      <c r="E27" s="5" t="s">
        <v>98</v>
      </c>
      <c r="F27" s="5" t="s">
        <v>74</v>
      </c>
      <c r="G27" t="str">
        <f t="shared" si="0"/>
        <v>Lennie Grasso</v>
      </c>
    </row>
    <row r="28" spans="1:7" x14ac:dyDescent="0.2">
      <c r="A28" s="2">
        <v>10027</v>
      </c>
      <c r="B28" s="5" t="s">
        <v>99</v>
      </c>
      <c r="C28" s="5" t="s">
        <v>100</v>
      </c>
      <c r="D28" s="5" t="s">
        <v>13</v>
      </c>
      <c r="E28" s="5" t="s">
        <v>101</v>
      </c>
      <c r="F28" s="5" t="s">
        <v>102</v>
      </c>
      <c r="G28" t="str">
        <f t="shared" si="0"/>
        <v>Leona Saia</v>
      </c>
    </row>
    <row r="29" spans="1:7" x14ac:dyDescent="0.2">
      <c r="A29" s="2">
        <v>10028</v>
      </c>
      <c r="B29" s="5" t="s">
        <v>103</v>
      </c>
      <c r="C29" s="5" t="s">
        <v>104</v>
      </c>
      <c r="D29" s="5" t="s">
        <v>13</v>
      </c>
      <c r="E29" s="5" t="s">
        <v>105</v>
      </c>
      <c r="F29" s="5" t="s">
        <v>106</v>
      </c>
      <c r="G29" t="str">
        <f t="shared" si="0"/>
        <v>Margery Farabee</v>
      </c>
    </row>
    <row r="30" spans="1:7" x14ac:dyDescent="0.2">
      <c r="A30" s="2">
        <v>10029</v>
      </c>
      <c r="B30" s="5" t="s">
        <v>107</v>
      </c>
      <c r="C30" s="5" t="s">
        <v>108</v>
      </c>
      <c r="D30" s="5" t="s">
        <v>13</v>
      </c>
      <c r="E30" s="5" t="s">
        <v>109</v>
      </c>
      <c r="F30" s="5" t="s">
        <v>110</v>
      </c>
      <c r="G30" t="str">
        <f t="shared" si="0"/>
        <v>Annabel Rawlings</v>
      </c>
    </row>
    <row r="31" spans="1:7" x14ac:dyDescent="0.2">
      <c r="A31" s="2">
        <v>10030</v>
      </c>
      <c r="B31" s="5" t="s">
        <v>111</v>
      </c>
      <c r="C31" s="5" t="s">
        <v>112</v>
      </c>
      <c r="D31" s="5" t="s">
        <v>13</v>
      </c>
      <c r="E31" s="5" t="s">
        <v>113</v>
      </c>
      <c r="F31" s="5" t="s">
        <v>114</v>
      </c>
      <c r="G31" t="str">
        <f t="shared" si="0"/>
        <v>Britni Baisden</v>
      </c>
    </row>
    <row r="32" spans="1:7" x14ac:dyDescent="0.2">
      <c r="A32" s="2">
        <v>10031</v>
      </c>
      <c r="B32" s="5" t="s">
        <v>115</v>
      </c>
      <c r="C32" s="5" t="s">
        <v>116</v>
      </c>
      <c r="D32" s="5" t="s">
        <v>13</v>
      </c>
      <c r="E32" s="5" t="s">
        <v>117</v>
      </c>
      <c r="F32" s="5" t="s">
        <v>118</v>
      </c>
      <c r="G32" t="str">
        <f t="shared" si="0"/>
        <v>Jeannine Clayton</v>
      </c>
    </row>
    <row r="33" spans="1:7" x14ac:dyDescent="0.2">
      <c r="A33" s="2">
        <v>10032</v>
      </c>
      <c r="B33" s="5" t="s">
        <v>119</v>
      </c>
      <c r="C33" s="5" t="s">
        <v>120</v>
      </c>
      <c r="D33" s="5" t="s">
        <v>8</v>
      </c>
      <c r="E33" s="5" t="s">
        <v>121</v>
      </c>
      <c r="F33" s="5" t="s">
        <v>122</v>
      </c>
      <c r="G33" t="str">
        <f t="shared" si="0"/>
        <v>Henry Steinmetz</v>
      </c>
    </row>
    <row r="34" spans="1:7" x14ac:dyDescent="0.2">
      <c r="A34" s="2">
        <v>10033</v>
      </c>
      <c r="B34" s="5" t="s">
        <v>123</v>
      </c>
      <c r="C34" s="5" t="s">
        <v>124</v>
      </c>
      <c r="D34" s="5" t="s">
        <v>13</v>
      </c>
      <c r="E34" s="5" t="s">
        <v>125</v>
      </c>
      <c r="F34" s="5" t="s">
        <v>126</v>
      </c>
      <c r="G34" t="str">
        <f t="shared" si="0"/>
        <v>Cherish Breland</v>
      </c>
    </row>
    <row r="35" spans="1:7" x14ac:dyDescent="0.2">
      <c r="A35" s="2">
        <v>10034</v>
      </c>
      <c r="B35" s="5" t="s">
        <v>127</v>
      </c>
      <c r="C35" s="5" t="s">
        <v>128</v>
      </c>
      <c r="D35" s="5" t="s">
        <v>13</v>
      </c>
      <c r="E35" s="5" t="s">
        <v>129</v>
      </c>
      <c r="F35" s="5" t="s">
        <v>15</v>
      </c>
      <c r="G35" t="str">
        <f t="shared" si="0"/>
        <v>Debi Mealy</v>
      </c>
    </row>
    <row r="36" spans="1:7" x14ac:dyDescent="0.2">
      <c r="A36" s="2">
        <v>10035</v>
      </c>
      <c r="B36" s="5" t="s">
        <v>130</v>
      </c>
      <c r="C36" s="5" t="s">
        <v>131</v>
      </c>
      <c r="D36" s="5" t="s">
        <v>8</v>
      </c>
      <c r="E36" s="5" t="s">
        <v>132</v>
      </c>
      <c r="F36" s="5" t="s">
        <v>133</v>
      </c>
      <c r="G36" t="str">
        <f t="shared" si="0"/>
        <v>Houston Gouin</v>
      </c>
    </row>
    <row r="37" spans="1:7" x14ac:dyDescent="0.2">
      <c r="A37" s="2">
        <v>10036</v>
      </c>
      <c r="B37" s="5" t="s">
        <v>134</v>
      </c>
      <c r="C37" s="5" t="s">
        <v>135</v>
      </c>
      <c r="D37" s="5" t="s">
        <v>13</v>
      </c>
      <c r="E37" s="5" t="s">
        <v>136</v>
      </c>
      <c r="F37" s="5" t="s">
        <v>137</v>
      </c>
      <c r="G37" t="str">
        <f t="shared" si="0"/>
        <v>Cathern Howey</v>
      </c>
    </row>
    <row r="38" spans="1:7" x14ac:dyDescent="0.2">
      <c r="A38" s="2">
        <v>10037</v>
      </c>
      <c r="B38" s="5" t="s">
        <v>138</v>
      </c>
      <c r="C38" s="5" t="s">
        <v>139</v>
      </c>
      <c r="D38" s="5" t="s">
        <v>13</v>
      </c>
      <c r="E38" s="5" t="s">
        <v>140</v>
      </c>
      <c r="F38" s="5" t="s">
        <v>141</v>
      </c>
      <c r="G38" t="str">
        <f t="shared" si="0"/>
        <v>Leonore Cloud</v>
      </c>
    </row>
    <row r="39" spans="1:7" x14ac:dyDescent="0.2">
      <c r="A39" s="2">
        <v>10038</v>
      </c>
      <c r="B39" s="5" t="s">
        <v>142</v>
      </c>
      <c r="C39" s="5" t="s">
        <v>143</v>
      </c>
      <c r="D39" s="5" t="s">
        <v>8</v>
      </c>
      <c r="E39" s="5" t="s">
        <v>144</v>
      </c>
      <c r="F39" s="5" t="s">
        <v>15</v>
      </c>
      <c r="G39" t="str">
        <f t="shared" si="0"/>
        <v>Desmond Bradfield</v>
      </c>
    </row>
    <row r="40" spans="1:7" x14ac:dyDescent="0.2">
      <c r="A40" s="2">
        <v>10039</v>
      </c>
      <c r="B40" s="5" t="s">
        <v>145</v>
      </c>
      <c r="C40" s="5" t="s">
        <v>146</v>
      </c>
      <c r="D40" s="5" t="s">
        <v>8</v>
      </c>
      <c r="E40" s="5" t="s">
        <v>147</v>
      </c>
      <c r="F40" s="5" t="s">
        <v>15</v>
      </c>
      <c r="G40" t="str">
        <f t="shared" si="0"/>
        <v>Jere Waters</v>
      </c>
    </row>
    <row r="41" spans="1:7" x14ac:dyDescent="0.2">
      <c r="A41" s="2">
        <v>10040</v>
      </c>
      <c r="B41" s="5" t="s">
        <v>148</v>
      </c>
      <c r="C41" s="5" t="s">
        <v>149</v>
      </c>
      <c r="D41" s="5" t="s">
        <v>13</v>
      </c>
      <c r="E41" s="5" t="s">
        <v>150</v>
      </c>
      <c r="F41" s="5" t="s">
        <v>151</v>
      </c>
      <c r="G41" t="str">
        <f t="shared" si="0"/>
        <v>Lenita Blankenship</v>
      </c>
    </row>
    <row r="42" spans="1:7" x14ac:dyDescent="0.2">
      <c r="A42" s="2">
        <v>10041</v>
      </c>
      <c r="B42" s="5" t="s">
        <v>152</v>
      </c>
      <c r="C42" s="5" t="s">
        <v>153</v>
      </c>
      <c r="D42" s="5" t="s">
        <v>8</v>
      </c>
      <c r="E42" s="5" t="s">
        <v>9</v>
      </c>
      <c r="F42" s="5" t="s">
        <v>10</v>
      </c>
      <c r="G42" t="str">
        <f t="shared" si="0"/>
        <v>Mattie Gebhardt</v>
      </c>
    </row>
    <row r="43" spans="1:7" x14ac:dyDescent="0.2">
      <c r="A43" s="2">
        <v>10042</v>
      </c>
      <c r="B43" s="5" t="s">
        <v>154</v>
      </c>
      <c r="C43" s="5" t="s">
        <v>155</v>
      </c>
      <c r="D43" s="5" t="s">
        <v>13</v>
      </c>
      <c r="E43" s="5" t="s">
        <v>14</v>
      </c>
      <c r="F43" s="5" t="s">
        <v>15</v>
      </c>
      <c r="G43" t="str">
        <f t="shared" si="0"/>
        <v>Lizette Minto</v>
      </c>
    </row>
    <row r="44" spans="1:7" x14ac:dyDescent="0.2">
      <c r="A44" s="2">
        <v>10043</v>
      </c>
      <c r="B44" s="5" t="s">
        <v>156</v>
      </c>
      <c r="C44" s="5" t="s">
        <v>157</v>
      </c>
      <c r="D44" s="5" t="s">
        <v>13</v>
      </c>
      <c r="E44" s="5" t="s">
        <v>18</v>
      </c>
      <c r="F44" s="5" t="s">
        <v>19</v>
      </c>
      <c r="G44" t="str">
        <f t="shared" si="0"/>
        <v>Lydia Geil</v>
      </c>
    </row>
    <row r="45" spans="1:7" x14ac:dyDescent="0.2">
      <c r="A45" s="2">
        <v>10044</v>
      </c>
      <c r="B45" s="5" t="s">
        <v>158</v>
      </c>
      <c r="C45" s="5" t="s">
        <v>159</v>
      </c>
      <c r="D45" s="5" t="s">
        <v>8</v>
      </c>
      <c r="E45" s="5" t="s">
        <v>90</v>
      </c>
      <c r="F45" s="5" t="s">
        <v>91</v>
      </c>
      <c r="G45" t="str">
        <f t="shared" si="0"/>
        <v>Jerrell Mccafferty</v>
      </c>
    </row>
    <row r="46" spans="1:7" x14ac:dyDescent="0.2">
      <c r="A46" s="2">
        <v>10045</v>
      </c>
      <c r="B46" s="5" t="s">
        <v>160</v>
      </c>
      <c r="C46" s="5" t="s">
        <v>161</v>
      </c>
      <c r="D46" s="5" t="s">
        <v>8</v>
      </c>
      <c r="E46" s="5" t="s">
        <v>94</v>
      </c>
      <c r="F46" s="5" t="s">
        <v>95</v>
      </c>
      <c r="G46" t="str">
        <f t="shared" si="0"/>
        <v>Foster Czaja</v>
      </c>
    </row>
    <row r="47" spans="1:7" x14ac:dyDescent="0.2">
      <c r="A47" s="2">
        <v>10046</v>
      </c>
      <c r="B47" s="5" t="s">
        <v>162</v>
      </c>
      <c r="C47" s="5" t="s">
        <v>163</v>
      </c>
      <c r="D47" s="5" t="s">
        <v>13</v>
      </c>
      <c r="E47" s="5" t="s">
        <v>98</v>
      </c>
      <c r="F47" s="5" t="s">
        <v>74</v>
      </c>
      <c r="G47" t="str">
        <f t="shared" si="0"/>
        <v>Jewell Kyser</v>
      </c>
    </row>
    <row r="48" spans="1:7" x14ac:dyDescent="0.2">
      <c r="A48" s="2">
        <v>10047</v>
      </c>
      <c r="B48" s="5" t="s">
        <v>164</v>
      </c>
      <c r="C48" s="5" t="s">
        <v>165</v>
      </c>
      <c r="D48" s="5" t="s">
        <v>8</v>
      </c>
      <c r="E48" s="5" t="s">
        <v>101</v>
      </c>
      <c r="F48" s="5" t="s">
        <v>102</v>
      </c>
      <c r="G48" t="str">
        <f t="shared" si="0"/>
        <v>Stewart Warthen</v>
      </c>
    </row>
    <row r="49" spans="1:7" x14ac:dyDescent="0.2">
      <c r="A49" s="2">
        <v>10048</v>
      </c>
      <c r="B49" s="5" t="s">
        <v>166</v>
      </c>
      <c r="C49" s="5" t="s">
        <v>167</v>
      </c>
      <c r="D49" s="5" t="s">
        <v>13</v>
      </c>
      <c r="E49" s="5" t="s">
        <v>105</v>
      </c>
      <c r="F49" s="5" t="s">
        <v>106</v>
      </c>
      <c r="G49" t="str">
        <f t="shared" si="0"/>
        <v>Clorinda Clemmer</v>
      </c>
    </row>
    <row r="50" spans="1:7" x14ac:dyDescent="0.2">
      <c r="A50" s="2">
        <v>10049</v>
      </c>
      <c r="B50" s="5" t="s">
        <v>168</v>
      </c>
      <c r="C50" s="5" t="s">
        <v>169</v>
      </c>
      <c r="D50" s="5" t="s">
        <v>13</v>
      </c>
      <c r="E50" s="5" t="s">
        <v>109</v>
      </c>
      <c r="F50" s="5" t="s">
        <v>110</v>
      </c>
      <c r="G50" t="str">
        <f t="shared" si="0"/>
        <v>Terresa Murrieta</v>
      </c>
    </row>
    <row r="51" spans="1:7" x14ac:dyDescent="0.2">
      <c r="A51" s="2">
        <v>10050</v>
      </c>
      <c r="B51" s="5" t="s">
        <v>170</v>
      </c>
      <c r="C51" s="5" t="s">
        <v>171</v>
      </c>
      <c r="D51" s="5" t="s">
        <v>13</v>
      </c>
      <c r="E51" s="5" t="s">
        <v>172</v>
      </c>
      <c r="F51" s="5" t="s">
        <v>74</v>
      </c>
      <c r="G51" t="str">
        <f t="shared" si="0"/>
        <v>Christen Donnelly</v>
      </c>
    </row>
    <row r="52" spans="1:7" x14ac:dyDescent="0.2">
      <c r="A52" s="2">
        <v>10051</v>
      </c>
      <c r="B52" s="5" t="s">
        <v>173</v>
      </c>
      <c r="C52" s="5" t="s">
        <v>174</v>
      </c>
      <c r="D52" s="5" t="s">
        <v>13</v>
      </c>
      <c r="E52" s="5" t="s">
        <v>84</v>
      </c>
      <c r="F52" s="5" t="s">
        <v>15</v>
      </c>
      <c r="G52" t="str">
        <f t="shared" si="0"/>
        <v>Madge Freudenthal</v>
      </c>
    </row>
    <row r="53" spans="1:7" x14ac:dyDescent="0.2">
      <c r="A53" s="2">
        <v>10052</v>
      </c>
      <c r="B53" s="5" t="s">
        <v>175</v>
      </c>
      <c r="C53" s="5" t="s">
        <v>176</v>
      </c>
      <c r="D53" s="5" t="s">
        <v>13</v>
      </c>
      <c r="E53" s="5" t="s">
        <v>177</v>
      </c>
      <c r="F53" s="5" t="s">
        <v>15</v>
      </c>
      <c r="G53" t="str">
        <f t="shared" si="0"/>
        <v>Precious Ellett</v>
      </c>
    </row>
    <row r="54" spans="1:7" x14ac:dyDescent="0.2">
      <c r="A54" s="2">
        <v>10053</v>
      </c>
      <c r="B54" s="5" t="s">
        <v>178</v>
      </c>
      <c r="C54" s="5" t="s">
        <v>179</v>
      </c>
      <c r="D54" s="5" t="s">
        <v>13</v>
      </c>
      <c r="E54" s="5" t="s">
        <v>180</v>
      </c>
      <c r="F54" s="5" t="s">
        <v>19</v>
      </c>
      <c r="G54" t="str">
        <f t="shared" si="0"/>
        <v>Sueann Oster</v>
      </c>
    </row>
    <row r="55" spans="1:7" x14ac:dyDescent="0.2">
      <c r="A55" s="2">
        <v>10054</v>
      </c>
      <c r="B55" s="5" t="s">
        <v>181</v>
      </c>
      <c r="C55" s="5" t="s">
        <v>182</v>
      </c>
      <c r="D55" s="5" t="s">
        <v>13</v>
      </c>
      <c r="E55" s="5" t="s">
        <v>183</v>
      </c>
      <c r="F55" s="5" t="s">
        <v>184</v>
      </c>
      <c r="G55" t="str">
        <f t="shared" si="0"/>
        <v>Gracie Linwood</v>
      </c>
    </row>
    <row r="56" spans="1:7" x14ac:dyDescent="0.2">
      <c r="A56" s="2">
        <v>10055</v>
      </c>
      <c r="B56" s="5" t="s">
        <v>185</v>
      </c>
      <c r="C56" s="5" t="s">
        <v>186</v>
      </c>
      <c r="D56" s="5" t="s">
        <v>8</v>
      </c>
      <c r="E56" s="5" t="s">
        <v>187</v>
      </c>
      <c r="F56" s="5" t="s">
        <v>133</v>
      </c>
      <c r="G56" t="str">
        <f t="shared" si="0"/>
        <v>Joshua Farone</v>
      </c>
    </row>
    <row r="57" spans="1:7" x14ac:dyDescent="0.2">
      <c r="A57" s="2">
        <v>10056</v>
      </c>
      <c r="B57" s="5" t="s">
        <v>188</v>
      </c>
      <c r="C57" s="5" t="s">
        <v>189</v>
      </c>
      <c r="D57" s="5" t="s">
        <v>13</v>
      </c>
      <c r="E57" s="5" t="s">
        <v>190</v>
      </c>
      <c r="F57" s="5" t="s">
        <v>190</v>
      </c>
      <c r="G57" t="str">
        <f t="shared" si="0"/>
        <v>Candra Derrick</v>
      </c>
    </row>
    <row r="58" spans="1:7" x14ac:dyDescent="0.2">
      <c r="A58" s="2">
        <v>10057</v>
      </c>
      <c r="B58" s="5" t="s">
        <v>191</v>
      </c>
      <c r="C58" s="5" t="s">
        <v>192</v>
      </c>
      <c r="D58" s="5" t="s">
        <v>8</v>
      </c>
      <c r="E58" s="5" t="s">
        <v>193</v>
      </c>
      <c r="F58" s="5" t="s">
        <v>15</v>
      </c>
      <c r="G58" t="str">
        <f t="shared" si="0"/>
        <v>Willis Brinks</v>
      </c>
    </row>
    <row r="59" spans="1:7" x14ac:dyDescent="0.2">
      <c r="A59" s="2">
        <v>10058</v>
      </c>
      <c r="B59" s="5" t="s">
        <v>194</v>
      </c>
      <c r="C59" s="5" t="s">
        <v>195</v>
      </c>
      <c r="D59" s="5" t="s">
        <v>13</v>
      </c>
      <c r="E59" s="5" t="s">
        <v>121</v>
      </c>
      <c r="F59" s="5" t="s">
        <v>122</v>
      </c>
      <c r="G59" t="str">
        <f t="shared" si="0"/>
        <v>Margy Gamet</v>
      </c>
    </row>
    <row r="60" spans="1:7" x14ac:dyDescent="0.2">
      <c r="A60" s="2">
        <v>10059</v>
      </c>
      <c r="B60" s="5" t="s">
        <v>196</v>
      </c>
      <c r="C60" s="5" t="s">
        <v>197</v>
      </c>
      <c r="D60" s="5" t="s">
        <v>13</v>
      </c>
      <c r="E60" s="5" t="s">
        <v>125</v>
      </c>
      <c r="F60" s="5" t="s">
        <v>126</v>
      </c>
      <c r="G60" t="str">
        <f t="shared" si="0"/>
        <v>Sharlene Rothschild</v>
      </c>
    </row>
    <row r="61" spans="1:7" x14ac:dyDescent="0.2">
      <c r="A61" s="2">
        <v>10060</v>
      </c>
      <c r="B61" s="5" t="s">
        <v>198</v>
      </c>
      <c r="C61" s="5" t="s">
        <v>199</v>
      </c>
      <c r="D61" s="5" t="s">
        <v>8</v>
      </c>
      <c r="E61" s="5" t="s">
        <v>129</v>
      </c>
      <c r="F61" s="5" t="s">
        <v>15</v>
      </c>
      <c r="G61" t="str">
        <f t="shared" si="0"/>
        <v>Solomon Mahurin</v>
      </c>
    </row>
    <row r="62" spans="1:7" x14ac:dyDescent="0.2">
      <c r="A62" s="2">
        <v>10061</v>
      </c>
      <c r="B62" s="5" t="s">
        <v>191</v>
      </c>
      <c r="C62" s="5" t="s">
        <v>200</v>
      </c>
      <c r="D62" s="5" t="s">
        <v>8</v>
      </c>
      <c r="E62" s="5" t="s">
        <v>132</v>
      </c>
      <c r="F62" s="5" t="s">
        <v>133</v>
      </c>
      <c r="G62" t="str">
        <f t="shared" si="0"/>
        <v>Willis Tolbert</v>
      </c>
    </row>
    <row r="63" spans="1:7" x14ac:dyDescent="0.2">
      <c r="A63" s="2">
        <v>10062</v>
      </c>
      <c r="B63" s="5" t="s">
        <v>201</v>
      </c>
      <c r="C63" s="5" t="s">
        <v>202</v>
      </c>
      <c r="D63" s="5" t="s">
        <v>8</v>
      </c>
      <c r="E63" s="5" t="s">
        <v>136</v>
      </c>
      <c r="F63" s="5" t="s">
        <v>137</v>
      </c>
      <c r="G63" t="str">
        <f t="shared" si="0"/>
        <v>Josefa Effinger</v>
      </c>
    </row>
    <row r="64" spans="1:7" x14ac:dyDescent="0.2">
      <c r="A64" s="2">
        <v>10063</v>
      </c>
      <c r="B64" s="5" t="s">
        <v>203</v>
      </c>
      <c r="C64" s="5" t="s">
        <v>204</v>
      </c>
      <c r="D64" s="5" t="s">
        <v>13</v>
      </c>
      <c r="E64" s="5" t="s">
        <v>140</v>
      </c>
      <c r="F64" s="5" t="s">
        <v>141</v>
      </c>
      <c r="G64" t="str">
        <f t="shared" si="0"/>
        <v>Vida Gayer</v>
      </c>
    </row>
    <row r="65" spans="1:7" x14ac:dyDescent="0.2">
      <c r="A65" s="2">
        <v>10064</v>
      </c>
      <c r="B65" s="5" t="s">
        <v>205</v>
      </c>
      <c r="C65" s="5" t="s">
        <v>206</v>
      </c>
      <c r="D65" s="5" t="s">
        <v>8</v>
      </c>
      <c r="E65" s="5" t="s">
        <v>144</v>
      </c>
      <c r="F65" s="5" t="s">
        <v>15</v>
      </c>
      <c r="G65" t="str">
        <f t="shared" si="0"/>
        <v>Damian Nedeau</v>
      </c>
    </row>
    <row r="66" spans="1:7" x14ac:dyDescent="0.2">
      <c r="A66" s="2">
        <v>10065</v>
      </c>
      <c r="B66" s="5" t="s">
        <v>207</v>
      </c>
      <c r="C66" s="5" t="s">
        <v>208</v>
      </c>
      <c r="D66" s="5" t="s">
        <v>8</v>
      </c>
      <c r="E66" s="5" t="s">
        <v>147</v>
      </c>
      <c r="F66" s="5" t="s">
        <v>15</v>
      </c>
      <c r="G66" t="str">
        <f t="shared" si="0"/>
        <v>Tracey Voyles</v>
      </c>
    </row>
    <row r="67" spans="1:7" x14ac:dyDescent="0.2">
      <c r="A67" s="2">
        <v>10066</v>
      </c>
      <c r="B67" s="5" t="s">
        <v>209</v>
      </c>
      <c r="C67" s="5" t="s">
        <v>210</v>
      </c>
      <c r="D67" s="5" t="s">
        <v>8</v>
      </c>
      <c r="E67" s="5" t="s">
        <v>150</v>
      </c>
      <c r="F67" s="5" t="s">
        <v>151</v>
      </c>
      <c r="G67" t="str">
        <f t="shared" ref="G67:G130" si="1">_xlfn.CONCAT(B67," ",C67)</f>
        <v>Berry Plumadore</v>
      </c>
    </row>
    <row r="68" spans="1:7" x14ac:dyDescent="0.2">
      <c r="A68" s="2">
        <v>10067</v>
      </c>
      <c r="B68" s="5" t="s">
        <v>211</v>
      </c>
      <c r="C68" s="5" t="s">
        <v>212</v>
      </c>
      <c r="D68" s="5" t="s">
        <v>13</v>
      </c>
      <c r="E68" s="5" t="s">
        <v>9</v>
      </c>
      <c r="F68" s="5" t="s">
        <v>10</v>
      </c>
      <c r="G68" t="str">
        <f t="shared" si="1"/>
        <v>Irina Roberge</v>
      </c>
    </row>
    <row r="69" spans="1:7" x14ac:dyDescent="0.2">
      <c r="A69" s="2">
        <v>10068</v>
      </c>
      <c r="B69" s="5" t="s">
        <v>213</v>
      </c>
      <c r="C69" s="5" t="s">
        <v>214</v>
      </c>
      <c r="D69" s="5" t="s">
        <v>13</v>
      </c>
      <c r="E69" s="5" t="s">
        <v>14</v>
      </c>
      <c r="F69" s="5" t="s">
        <v>15</v>
      </c>
      <c r="G69" t="str">
        <f t="shared" si="1"/>
        <v>Neda Asmus</v>
      </c>
    </row>
    <row r="70" spans="1:7" x14ac:dyDescent="0.2">
      <c r="A70" s="2">
        <v>10069</v>
      </c>
      <c r="B70" s="5" t="s">
        <v>215</v>
      </c>
      <c r="C70" s="5" t="s">
        <v>216</v>
      </c>
      <c r="D70" s="5" t="s">
        <v>13</v>
      </c>
      <c r="E70" s="5" t="s">
        <v>18</v>
      </c>
      <c r="F70" s="5" t="s">
        <v>19</v>
      </c>
      <c r="G70" t="str">
        <f t="shared" si="1"/>
        <v>Larissa Louviere</v>
      </c>
    </row>
    <row r="71" spans="1:7" x14ac:dyDescent="0.2">
      <c r="A71" s="2">
        <v>10070</v>
      </c>
      <c r="B71" s="5" t="s">
        <v>217</v>
      </c>
      <c r="C71" s="5" t="s">
        <v>218</v>
      </c>
      <c r="D71" s="5" t="s">
        <v>13</v>
      </c>
      <c r="E71" s="5" t="s">
        <v>219</v>
      </c>
      <c r="F71" s="5" t="s">
        <v>220</v>
      </c>
      <c r="G71" t="str">
        <f t="shared" si="1"/>
        <v>Lorina Shawgo</v>
      </c>
    </row>
    <row r="72" spans="1:7" x14ac:dyDescent="0.2">
      <c r="A72" s="2">
        <v>10071</v>
      </c>
      <c r="B72" s="5" t="s">
        <v>221</v>
      </c>
      <c r="C72" s="5" t="s">
        <v>222</v>
      </c>
      <c r="D72" s="5" t="s">
        <v>8</v>
      </c>
      <c r="E72" s="5" t="s">
        <v>223</v>
      </c>
      <c r="F72" s="5" t="s">
        <v>19</v>
      </c>
      <c r="G72" t="str">
        <f t="shared" si="1"/>
        <v>Alex Turnbull</v>
      </c>
    </row>
    <row r="73" spans="1:7" x14ac:dyDescent="0.2">
      <c r="A73" s="2">
        <v>10072</v>
      </c>
      <c r="B73" s="5" t="s">
        <v>224</v>
      </c>
      <c r="C73" s="5" t="s">
        <v>225</v>
      </c>
      <c r="D73" s="5" t="s">
        <v>8</v>
      </c>
      <c r="E73" s="5" t="s">
        <v>226</v>
      </c>
      <c r="F73" s="5" t="s">
        <v>15</v>
      </c>
      <c r="G73" t="str">
        <f t="shared" si="1"/>
        <v>Artie Mendoza</v>
      </c>
    </row>
    <row r="74" spans="1:7" x14ac:dyDescent="0.2">
      <c r="A74" s="2">
        <v>10073</v>
      </c>
      <c r="B74" s="5" t="s">
        <v>227</v>
      </c>
      <c r="C74" s="5" t="s">
        <v>228</v>
      </c>
      <c r="D74" s="5" t="s">
        <v>13</v>
      </c>
      <c r="E74" s="5" t="s">
        <v>229</v>
      </c>
      <c r="F74" s="5" t="s">
        <v>230</v>
      </c>
      <c r="G74" t="str">
        <f t="shared" si="1"/>
        <v>Danuta Hennig</v>
      </c>
    </row>
    <row r="75" spans="1:7" x14ac:dyDescent="0.2">
      <c r="A75" s="2">
        <v>10074</v>
      </c>
      <c r="B75" s="5" t="s">
        <v>231</v>
      </c>
      <c r="C75" s="5" t="s">
        <v>232</v>
      </c>
      <c r="D75" s="5" t="s">
        <v>8</v>
      </c>
      <c r="E75" s="5" t="s">
        <v>233</v>
      </c>
      <c r="F75" s="5" t="s">
        <v>19</v>
      </c>
      <c r="G75" t="str">
        <f t="shared" si="1"/>
        <v>Jewel Dumbleton</v>
      </c>
    </row>
    <row r="76" spans="1:7" x14ac:dyDescent="0.2">
      <c r="A76" s="2">
        <v>10075</v>
      </c>
      <c r="B76" s="5" t="s">
        <v>234</v>
      </c>
      <c r="C76" s="5" t="s">
        <v>235</v>
      </c>
      <c r="D76" s="5" t="s">
        <v>13</v>
      </c>
      <c r="E76" s="5" t="s">
        <v>236</v>
      </c>
      <c r="F76" s="5" t="s">
        <v>74</v>
      </c>
      <c r="G76" t="str">
        <f t="shared" si="1"/>
        <v>Evangeline Grandstaff</v>
      </c>
    </row>
    <row r="77" spans="1:7" x14ac:dyDescent="0.2">
      <c r="A77" s="2">
        <v>10076</v>
      </c>
      <c r="B77" s="5" t="s">
        <v>237</v>
      </c>
      <c r="C77" s="5" t="s">
        <v>238</v>
      </c>
      <c r="D77" s="5" t="s">
        <v>13</v>
      </c>
      <c r="E77" s="5" t="s">
        <v>239</v>
      </c>
      <c r="F77" s="5" t="s">
        <v>133</v>
      </c>
      <c r="G77" t="str">
        <f t="shared" si="1"/>
        <v>Flora Zuniga</v>
      </c>
    </row>
    <row r="78" spans="1:7" x14ac:dyDescent="0.2">
      <c r="A78" s="2">
        <v>10077</v>
      </c>
      <c r="B78" s="5" t="s">
        <v>240</v>
      </c>
      <c r="C78" s="5" t="s">
        <v>241</v>
      </c>
      <c r="D78" s="5" t="s">
        <v>13</v>
      </c>
      <c r="E78" s="5" t="s">
        <v>242</v>
      </c>
      <c r="F78" s="5" t="s">
        <v>15</v>
      </c>
      <c r="G78" t="str">
        <f t="shared" si="1"/>
        <v>Theresia Folk</v>
      </c>
    </row>
    <row r="79" spans="1:7" x14ac:dyDescent="0.2">
      <c r="A79" s="2">
        <v>10078</v>
      </c>
      <c r="B79" s="5" t="s">
        <v>61</v>
      </c>
      <c r="C79" s="5" t="s">
        <v>243</v>
      </c>
      <c r="D79" s="5" t="s">
        <v>8</v>
      </c>
      <c r="E79" s="5" t="s">
        <v>244</v>
      </c>
      <c r="F79" s="5" t="s">
        <v>230</v>
      </c>
      <c r="G79" t="str">
        <f t="shared" si="1"/>
        <v>Logan Schwan</v>
      </c>
    </row>
    <row r="80" spans="1:7" x14ac:dyDescent="0.2">
      <c r="A80" s="2">
        <v>10079</v>
      </c>
      <c r="B80" s="5" t="s">
        <v>245</v>
      </c>
      <c r="C80" s="5" t="s">
        <v>246</v>
      </c>
      <c r="D80" s="5" t="s">
        <v>13</v>
      </c>
      <c r="E80" s="5" t="s">
        <v>247</v>
      </c>
      <c r="F80" s="5" t="s">
        <v>15</v>
      </c>
      <c r="G80" t="str">
        <f t="shared" si="1"/>
        <v>Marilyn Wittner</v>
      </c>
    </row>
    <row r="81" spans="1:7" x14ac:dyDescent="0.2">
      <c r="A81" s="2">
        <v>10080</v>
      </c>
      <c r="B81" s="5" t="s">
        <v>248</v>
      </c>
      <c r="C81" s="5" t="s">
        <v>249</v>
      </c>
      <c r="D81" s="5" t="s">
        <v>8</v>
      </c>
      <c r="E81" s="5" t="s">
        <v>250</v>
      </c>
      <c r="F81" s="5" t="s">
        <v>19</v>
      </c>
      <c r="G81" t="str">
        <f t="shared" si="1"/>
        <v>Hue Beeson</v>
      </c>
    </row>
    <row r="82" spans="1:7" x14ac:dyDescent="0.2">
      <c r="A82" s="2">
        <v>10081</v>
      </c>
      <c r="B82" s="5" t="s">
        <v>251</v>
      </c>
      <c r="C82" s="5" t="s">
        <v>252</v>
      </c>
      <c r="D82" s="5" t="s">
        <v>13</v>
      </c>
      <c r="E82" s="5" t="s">
        <v>253</v>
      </c>
      <c r="F82" s="5" t="s">
        <v>19</v>
      </c>
      <c r="G82" t="str">
        <f t="shared" si="1"/>
        <v>Anya Tellez</v>
      </c>
    </row>
    <row r="83" spans="1:7" x14ac:dyDescent="0.2">
      <c r="A83" s="2">
        <v>10082</v>
      </c>
      <c r="B83" s="5" t="s">
        <v>254</v>
      </c>
      <c r="C83" s="5" t="s">
        <v>255</v>
      </c>
      <c r="D83" s="5" t="s">
        <v>8</v>
      </c>
      <c r="E83" s="5" t="s">
        <v>256</v>
      </c>
      <c r="F83" s="5" t="s">
        <v>110</v>
      </c>
      <c r="G83" t="str">
        <f t="shared" si="1"/>
        <v>Charles Ascencio</v>
      </c>
    </row>
    <row r="84" spans="1:7" x14ac:dyDescent="0.2">
      <c r="A84" s="2">
        <v>10082</v>
      </c>
      <c r="B84" s="5" t="s">
        <v>254</v>
      </c>
      <c r="C84" s="5" t="s">
        <v>255</v>
      </c>
      <c r="D84" s="5" t="s">
        <v>8</v>
      </c>
      <c r="E84" s="5" t="s">
        <v>256</v>
      </c>
      <c r="F84" s="5" t="s">
        <v>110</v>
      </c>
      <c r="G84" t="str">
        <f t="shared" si="1"/>
        <v>Charles Ascencio</v>
      </c>
    </row>
    <row r="85" spans="1:7" x14ac:dyDescent="0.2">
      <c r="A85" s="2">
        <v>10083</v>
      </c>
      <c r="B85" s="5" t="s">
        <v>257</v>
      </c>
      <c r="C85" s="5" t="s">
        <v>258</v>
      </c>
      <c r="D85" s="5" t="s">
        <v>8</v>
      </c>
      <c r="E85" s="5" t="s">
        <v>259</v>
      </c>
      <c r="F85" s="5" t="s">
        <v>110</v>
      </c>
      <c r="G85" t="str">
        <f t="shared" si="1"/>
        <v>Delta Seitz</v>
      </c>
    </row>
    <row r="86" spans="1:7" x14ac:dyDescent="0.2">
      <c r="A86" s="2">
        <v>10084</v>
      </c>
      <c r="B86" s="5" t="s">
        <v>260</v>
      </c>
      <c r="C86" s="5" t="s">
        <v>261</v>
      </c>
      <c r="D86" s="5" t="s">
        <v>8</v>
      </c>
      <c r="E86" s="5" t="s">
        <v>262</v>
      </c>
      <c r="F86" s="5" t="s">
        <v>15</v>
      </c>
      <c r="G86" t="str">
        <f t="shared" si="1"/>
        <v>Mauricio Thetford</v>
      </c>
    </row>
    <row r="87" spans="1:7" x14ac:dyDescent="0.2">
      <c r="A87" s="2">
        <v>10085</v>
      </c>
      <c r="B87" s="5" t="s">
        <v>85</v>
      </c>
      <c r="C87" s="5" t="s">
        <v>263</v>
      </c>
      <c r="D87" s="5" t="s">
        <v>13</v>
      </c>
      <c r="E87" s="5" t="s">
        <v>264</v>
      </c>
      <c r="F87" s="5" t="s">
        <v>265</v>
      </c>
      <c r="G87" t="str">
        <f t="shared" si="1"/>
        <v>Celeste Dorothy</v>
      </c>
    </row>
    <row r="88" spans="1:7" x14ac:dyDescent="0.2">
      <c r="A88" s="2">
        <v>10086</v>
      </c>
      <c r="B88" s="5" t="s">
        <v>266</v>
      </c>
      <c r="C88" s="5" t="s">
        <v>267</v>
      </c>
      <c r="D88" s="5" t="s">
        <v>13</v>
      </c>
      <c r="E88" s="5" t="s">
        <v>268</v>
      </c>
      <c r="F88" s="5" t="s">
        <v>269</v>
      </c>
      <c r="G88" t="str">
        <f t="shared" si="1"/>
        <v>Lisette Bowsher</v>
      </c>
    </row>
    <row r="89" spans="1:7" x14ac:dyDescent="0.2">
      <c r="A89" s="2">
        <v>10087</v>
      </c>
      <c r="B89" s="5" t="s">
        <v>270</v>
      </c>
      <c r="C89" s="5" t="s">
        <v>271</v>
      </c>
      <c r="D89" s="5" t="s">
        <v>13</v>
      </c>
      <c r="E89" s="5" t="s">
        <v>272</v>
      </c>
      <c r="F89" s="5" t="s">
        <v>273</v>
      </c>
      <c r="G89" t="str">
        <f t="shared" si="1"/>
        <v>Annamaria Valdovinos</v>
      </c>
    </row>
    <row r="90" spans="1:7" x14ac:dyDescent="0.2">
      <c r="A90" s="2">
        <v>10088</v>
      </c>
      <c r="B90" s="5" t="s">
        <v>274</v>
      </c>
      <c r="C90" s="5" t="s">
        <v>275</v>
      </c>
      <c r="D90" s="5" t="s">
        <v>13</v>
      </c>
      <c r="E90" s="5" t="s">
        <v>276</v>
      </c>
      <c r="F90" s="5" t="s">
        <v>277</v>
      </c>
      <c r="G90" t="str">
        <f t="shared" si="1"/>
        <v>Christene Kennell</v>
      </c>
    </row>
    <row r="91" spans="1:7" x14ac:dyDescent="0.2">
      <c r="A91" s="2">
        <v>10089</v>
      </c>
      <c r="B91" s="5" t="s">
        <v>278</v>
      </c>
      <c r="C91" s="5" t="s">
        <v>279</v>
      </c>
      <c r="D91" s="5" t="s">
        <v>8</v>
      </c>
      <c r="E91" s="5" t="s">
        <v>280</v>
      </c>
      <c r="F91" s="5" t="s">
        <v>269</v>
      </c>
      <c r="G91" t="str">
        <f t="shared" si="1"/>
        <v>Evan Maxie</v>
      </c>
    </row>
    <row r="92" spans="1:7" x14ac:dyDescent="0.2">
      <c r="A92" s="2">
        <v>10090</v>
      </c>
      <c r="B92" s="5" t="s">
        <v>281</v>
      </c>
      <c r="C92" s="5" t="s">
        <v>282</v>
      </c>
      <c r="D92" s="5" t="s">
        <v>13</v>
      </c>
      <c r="E92" s="5" t="s">
        <v>283</v>
      </c>
      <c r="F92" s="5" t="s">
        <v>284</v>
      </c>
      <c r="G92" t="str">
        <f t="shared" si="1"/>
        <v>Tiana Brigham</v>
      </c>
    </row>
    <row r="93" spans="1:7" x14ac:dyDescent="0.2">
      <c r="A93" s="2">
        <v>10091</v>
      </c>
      <c r="B93" s="5" t="s">
        <v>285</v>
      </c>
      <c r="C93" s="5" t="s">
        <v>286</v>
      </c>
      <c r="D93" s="5" t="s">
        <v>8</v>
      </c>
      <c r="E93" s="5" t="s">
        <v>287</v>
      </c>
      <c r="F93" s="5" t="s">
        <v>288</v>
      </c>
      <c r="G93" t="str">
        <f t="shared" si="1"/>
        <v>Milagros Colangelo</v>
      </c>
    </row>
    <row r="94" spans="1:7" x14ac:dyDescent="0.2">
      <c r="A94" s="2">
        <v>10092</v>
      </c>
      <c r="B94" s="5" t="s">
        <v>289</v>
      </c>
      <c r="C94" s="5" t="s">
        <v>290</v>
      </c>
      <c r="D94" s="5" t="s">
        <v>13</v>
      </c>
      <c r="E94" s="5" t="s">
        <v>291</v>
      </c>
      <c r="F94" s="5" t="s">
        <v>292</v>
      </c>
      <c r="G94" t="str">
        <f t="shared" si="1"/>
        <v>Percy Rizzuto</v>
      </c>
    </row>
    <row r="95" spans="1:7" x14ac:dyDescent="0.2">
      <c r="A95" s="2">
        <v>10093</v>
      </c>
      <c r="B95" s="5" t="s">
        <v>293</v>
      </c>
      <c r="C95" s="5" t="s">
        <v>294</v>
      </c>
      <c r="D95" s="5" t="s">
        <v>8</v>
      </c>
      <c r="E95" s="5" t="s">
        <v>295</v>
      </c>
      <c r="F95" s="5" t="s">
        <v>10</v>
      </c>
      <c r="G95" t="str">
        <f t="shared" si="1"/>
        <v>Jack Dimas</v>
      </c>
    </row>
    <row r="96" spans="1:7" x14ac:dyDescent="0.2">
      <c r="A96" s="2">
        <v>10094</v>
      </c>
      <c r="B96" s="5" t="s">
        <v>296</v>
      </c>
      <c r="C96" s="5" t="s">
        <v>297</v>
      </c>
      <c r="D96" s="5" t="s">
        <v>8</v>
      </c>
      <c r="E96" s="5" t="s">
        <v>298</v>
      </c>
      <c r="F96" s="5" t="s">
        <v>299</v>
      </c>
      <c r="G96" t="str">
        <f t="shared" si="1"/>
        <v>Cristobal Ritter</v>
      </c>
    </row>
    <row r="97" spans="1:7" x14ac:dyDescent="0.2">
      <c r="A97" s="2">
        <v>10095</v>
      </c>
      <c r="B97" s="5" t="s">
        <v>300</v>
      </c>
      <c r="C97" s="5" t="s">
        <v>301</v>
      </c>
      <c r="D97" s="5" t="s">
        <v>13</v>
      </c>
      <c r="E97" s="5" t="s">
        <v>302</v>
      </c>
      <c r="F97" s="5" t="s">
        <v>15</v>
      </c>
      <c r="G97" t="str">
        <f t="shared" si="1"/>
        <v>Camelia Korn</v>
      </c>
    </row>
    <row r="98" spans="1:7" x14ac:dyDescent="0.2">
      <c r="A98" s="2">
        <v>10096</v>
      </c>
      <c r="B98" s="5" t="s">
        <v>303</v>
      </c>
      <c r="C98" s="5" t="s">
        <v>304</v>
      </c>
      <c r="D98" s="5" t="s">
        <v>8</v>
      </c>
      <c r="E98" s="5" t="s">
        <v>305</v>
      </c>
      <c r="F98" s="5" t="s">
        <v>15</v>
      </c>
      <c r="G98" t="str">
        <f t="shared" si="1"/>
        <v>Edwin Mehr</v>
      </c>
    </row>
    <row r="99" spans="1:7" x14ac:dyDescent="0.2">
      <c r="A99" s="2">
        <v>10097</v>
      </c>
      <c r="B99" s="5" t="s">
        <v>306</v>
      </c>
      <c r="C99" s="5" t="s">
        <v>307</v>
      </c>
      <c r="D99" s="5" t="s">
        <v>13</v>
      </c>
      <c r="E99" s="5" t="s">
        <v>308</v>
      </c>
      <c r="F99" s="5" t="s">
        <v>10</v>
      </c>
      <c r="G99" t="str">
        <f t="shared" si="1"/>
        <v>Bulah Kaplan</v>
      </c>
    </row>
    <row r="100" spans="1:7" x14ac:dyDescent="0.2">
      <c r="A100" s="2">
        <v>10098</v>
      </c>
      <c r="B100" s="5" t="s">
        <v>309</v>
      </c>
      <c r="C100" s="5" t="s">
        <v>310</v>
      </c>
      <c r="D100" s="5" t="s">
        <v>13</v>
      </c>
      <c r="E100" s="5" t="s">
        <v>311</v>
      </c>
      <c r="F100" s="5" t="s">
        <v>15</v>
      </c>
      <c r="G100" t="str">
        <f t="shared" si="1"/>
        <v>Emerald Fernald</v>
      </c>
    </row>
    <row r="101" spans="1:7" x14ac:dyDescent="0.2">
      <c r="A101" s="2">
        <v>10099</v>
      </c>
      <c r="B101" s="5" t="s">
        <v>312</v>
      </c>
      <c r="C101" s="5" t="s">
        <v>313</v>
      </c>
      <c r="D101" s="5" t="s">
        <v>13</v>
      </c>
      <c r="E101" s="5" t="s">
        <v>314</v>
      </c>
      <c r="F101" s="5" t="s">
        <v>315</v>
      </c>
      <c r="G101" t="str">
        <f t="shared" si="1"/>
        <v>Cecille Holdridge</v>
      </c>
    </row>
    <row r="102" spans="1:7" x14ac:dyDescent="0.2">
      <c r="A102" s="2">
        <v>10100</v>
      </c>
      <c r="B102" s="5" t="s">
        <v>316</v>
      </c>
      <c r="C102" s="5" t="s">
        <v>317</v>
      </c>
      <c r="D102" s="5" t="s">
        <v>8</v>
      </c>
      <c r="E102" s="5" t="s">
        <v>318</v>
      </c>
      <c r="F102" s="5" t="s">
        <v>288</v>
      </c>
      <c r="G102" t="str">
        <f t="shared" si="1"/>
        <v>Patrick Manuel</v>
      </c>
    </row>
    <row r="103" spans="1:7" x14ac:dyDescent="0.2">
      <c r="A103" s="2">
        <v>10101</v>
      </c>
      <c r="B103" s="5" t="s">
        <v>319</v>
      </c>
      <c r="C103" s="5" t="s">
        <v>320</v>
      </c>
      <c r="D103" s="5" t="s">
        <v>8</v>
      </c>
      <c r="E103" s="5" t="s">
        <v>321</v>
      </c>
      <c r="F103" s="5" t="s">
        <v>15</v>
      </c>
      <c r="G103" t="str">
        <f t="shared" si="1"/>
        <v>Steve Meinhardt</v>
      </c>
    </row>
    <row r="104" spans="1:7" x14ac:dyDescent="0.2">
      <c r="A104" s="2">
        <v>10102</v>
      </c>
      <c r="B104" s="5" t="s">
        <v>322</v>
      </c>
      <c r="C104" s="5" t="s">
        <v>323</v>
      </c>
      <c r="D104" s="5" t="s">
        <v>13</v>
      </c>
      <c r="E104" s="5" t="s">
        <v>324</v>
      </c>
      <c r="F104" s="5" t="s">
        <v>273</v>
      </c>
      <c r="G104" t="str">
        <f t="shared" si="1"/>
        <v>Jonell Archibald</v>
      </c>
    </row>
    <row r="105" spans="1:7" x14ac:dyDescent="0.2">
      <c r="A105" s="2">
        <v>10103</v>
      </c>
      <c r="B105" s="5" t="s">
        <v>325</v>
      </c>
      <c r="C105" s="5" t="s">
        <v>326</v>
      </c>
      <c r="D105" s="5" t="s">
        <v>8</v>
      </c>
      <c r="E105" s="5" t="s">
        <v>327</v>
      </c>
      <c r="F105" s="5" t="s">
        <v>273</v>
      </c>
      <c r="G105" t="str">
        <f t="shared" si="1"/>
        <v>Kit Platner</v>
      </c>
    </row>
    <row r="106" spans="1:7" x14ac:dyDescent="0.2">
      <c r="A106" s="2">
        <v>10104</v>
      </c>
      <c r="B106" s="5" t="s">
        <v>328</v>
      </c>
      <c r="C106" s="5" t="s">
        <v>329</v>
      </c>
      <c r="D106" s="5" t="s">
        <v>8</v>
      </c>
      <c r="E106" s="5" t="s">
        <v>330</v>
      </c>
      <c r="F106" s="5" t="s">
        <v>331</v>
      </c>
      <c r="G106" t="str">
        <f t="shared" si="1"/>
        <v>Landon Zerr</v>
      </c>
    </row>
    <row r="107" spans="1:7" x14ac:dyDescent="0.2">
      <c r="A107" s="2">
        <v>10105</v>
      </c>
      <c r="B107" s="5" t="s">
        <v>332</v>
      </c>
      <c r="C107" s="5" t="s">
        <v>333</v>
      </c>
      <c r="D107" s="5" t="s">
        <v>8</v>
      </c>
      <c r="E107" s="5" t="s">
        <v>334</v>
      </c>
      <c r="F107" s="5" t="s">
        <v>230</v>
      </c>
      <c r="G107" t="str">
        <f t="shared" si="1"/>
        <v>Dave Shives</v>
      </c>
    </row>
    <row r="108" spans="1:7" x14ac:dyDescent="0.2">
      <c r="A108" s="2">
        <v>10106</v>
      </c>
      <c r="B108" s="5" t="s">
        <v>335</v>
      </c>
      <c r="C108" s="5" t="s">
        <v>336</v>
      </c>
      <c r="D108" s="5" t="s">
        <v>8</v>
      </c>
      <c r="E108" s="5" t="s">
        <v>337</v>
      </c>
      <c r="F108" s="5" t="s">
        <v>106</v>
      </c>
      <c r="G108" t="str">
        <f t="shared" si="1"/>
        <v>Ignacio Lucas</v>
      </c>
    </row>
    <row r="109" spans="1:7" x14ac:dyDescent="0.2">
      <c r="A109" s="2">
        <v>10107</v>
      </c>
      <c r="B109" s="5" t="s">
        <v>338</v>
      </c>
      <c r="C109" s="5" t="s">
        <v>339</v>
      </c>
      <c r="D109" s="5" t="s">
        <v>13</v>
      </c>
      <c r="E109" s="5" t="s">
        <v>340</v>
      </c>
      <c r="F109" s="5" t="s">
        <v>341</v>
      </c>
      <c r="G109" t="str">
        <f t="shared" si="1"/>
        <v>Teresita Schatz</v>
      </c>
    </row>
    <row r="110" spans="1:7" x14ac:dyDescent="0.2">
      <c r="A110" s="2">
        <v>10108</v>
      </c>
      <c r="B110" s="5" t="s">
        <v>342</v>
      </c>
      <c r="C110" s="5" t="s">
        <v>343</v>
      </c>
      <c r="D110" s="5" t="s">
        <v>13</v>
      </c>
      <c r="E110" s="5" t="s">
        <v>344</v>
      </c>
      <c r="F110" s="5" t="s">
        <v>345</v>
      </c>
      <c r="G110" t="str">
        <f t="shared" si="1"/>
        <v>Margit Gardenhire</v>
      </c>
    </row>
    <row r="111" spans="1:7" x14ac:dyDescent="0.2">
      <c r="A111" s="2">
        <v>10109</v>
      </c>
      <c r="B111" s="5" t="s">
        <v>346</v>
      </c>
      <c r="C111" s="5" t="s">
        <v>347</v>
      </c>
      <c r="D111" s="5" t="s">
        <v>8</v>
      </c>
      <c r="E111" s="5" t="s">
        <v>348</v>
      </c>
      <c r="F111" s="5" t="s">
        <v>15</v>
      </c>
      <c r="G111" t="str">
        <f t="shared" si="1"/>
        <v>Belen Sanden</v>
      </c>
    </row>
    <row r="112" spans="1:7" x14ac:dyDescent="0.2">
      <c r="A112" s="2">
        <v>10110</v>
      </c>
      <c r="B112" s="5" t="s">
        <v>349</v>
      </c>
      <c r="C112" s="5" t="s">
        <v>350</v>
      </c>
      <c r="D112" s="5" t="s">
        <v>8</v>
      </c>
      <c r="E112" s="5" t="s">
        <v>351</v>
      </c>
      <c r="F112" s="5" t="s">
        <v>15</v>
      </c>
      <c r="G112" t="str">
        <f t="shared" si="1"/>
        <v>Granville Core</v>
      </c>
    </row>
    <row r="113" spans="1:7" x14ac:dyDescent="0.2">
      <c r="A113" s="2">
        <v>10111</v>
      </c>
      <c r="B113" s="5" t="s">
        <v>352</v>
      </c>
      <c r="C113" s="5" t="s">
        <v>353</v>
      </c>
      <c r="D113" s="5" t="s">
        <v>8</v>
      </c>
      <c r="E113" s="5" t="s">
        <v>354</v>
      </c>
      <c r="F113" s="5" t="s">
        <v>19</v>
      </c>
      <c r="G113" t="str">
        <f t="shared" si="1"/>
        <v>Boris Hine</v>
      </c>
    </row>
    <row r="114" spans="1:7" x14ac:dyDescent="0.2">
      <c r="A114" s="2">
        <v>10112</v>
      </c>
      <c r="B114" s="5" t="s">
        <v>355</v>
      </c>
      <c r="C114" s="5" t="s">
        <v>356</v>
      </c>
      <c r="D114" s="5" t="s">
        <v>8</v>
      </c>
      <c r="E114" s="5" t="s">
        <v>357</v>
      </c>
      <c r="F114" s="5" t="s">
        <v>358</v>
      </c>
      <c r="G114" t="str">
        <f t="shared" si="1"/>
        <v>Dylan Beeks</v>
      </c>
    </row>
    <row r="115" spans="1:7" x14ac:dyDescent="0.2">
      <c r="A115" s="2">
        <v>10113</v>
      </c>
      <c r="B115" s="5" t="s">
        <v>359</v>
      </c>
      <c r="C115" s="5" t="s">
        <v>360</v>
      </c>
      <c r="D115" s="5" t="s">
        <v>13</v>
      </c>
      <c r="E115" s="5" t="s">
        <v>361</v>
      </c>
      <c r="F115" s="5" t="s">
        <v>19</v>
      </c>
      <c r="G115" t="str">
        <f t="shared" si="1"/>
        <v>Jenniffer Mangual</v>
      </c>
    </row>
    <row r="116" spans="1:7" x14ac:dyDescent="0.2">
      <c r="A116" s="2">
        <v>10114</v>
      </c>
      <c r="B116" s="5" t="s">
        <v>362</v>
      </c>
      <c r="C116" s="5" t="s">
        <v>363</v>
      </c>
      <c r="D116" s="5" t="s">
        <v>13</v>
      </c>
      <c r="E116" s="5" t="s">
        <v>364</v>
      </c>
      <c r="F116" s="5" t="s">
        <v>364</v>
      </c>
      <c r="G116" t="str">
        <f t="shared" si="1"/>
        <v>Lorri Brook</v>
      </c>
    </row>
    <row r="117" spans="1:7" x14ac:dyDescent="0.2">
      <c r="A117" s="2">
        <v>10115</v>
      </c>
      <c r="B117" s="5" t="s">
        <v>365</v>
      </c>
      <c r="C117" s="5" t="s">
        <v>366</v>
      </c>
      <c r="D117" s="5" t="s">
        <v>13</v>
      </c>
      <c r="E117" s="5" t="s">
        <v>367</v>
      </c>
      <c r="F117" s="5" t="s">
        <v>273</v>
      </c>
      <c r="G117" t="str">
        <f t="shared" si="1"/>
        <v>Krystle Spainhour</v>
      </c>
    </row>
    <row r="118" spans="1:7" x14ac:dyDescent="0.2">
      <c r="A118" s="2">
        <v>10116</v>
      </c>
      <c r="B118" s="5" t="s">
        <v>368</v>
      </c>
      <c r="C118" s="5" t="s">
        <v>369</v>
      </c>
      <c r="D118" s="5" t="s">
        <v>8</v>
      </c>
      <c r="E118" s="5" t="s">
        <v>370</v>
      </c>
      <c r="F118" s="5" t="s">
        <v>15</v>
      </c>
      <c r="G118" t="str">
        <f t="shared" si="1"/>
        <v>Michael Villareal</v>
      </c>
    </row>
    <row r="119" spans="1:7" x14ac:dyDescent="0.2">
      <c r="A119" s="2">
        <v>10117</v>
      </c>
      <c r="B119" s="5" t="s">
        <v>371</v>
      </c>
      <c r="C119" s="5" t="s">
        <v>372</v>
      </c>
      <c r="D119" s="5" t="s">
        <v>8</v>
      </c>
      <c r="E119" s="5" t="s">
        <v>121</v>
      </c>
      <c r="F119" s="5" t="s">
        <v>122</v>
      </c>
      <c r="G119" t="str">
        <f t="shared" si="1"/>
        <v>Anton Higuera</v>
      </c>
    </row>
    <row r="120" spans="1:7" x14ac:dyDescent="0.2">
      <c r="A120" s="2">
        <v>10118</v>
      </c>
      <c r="B120" s="5" t="s">
        <v>373</v>
      </c>
      <c r="C120" s="5" t="s">
        <v>374</v>
      </c>
      <c r="D120" s="5" t="s">
        <v>13</v>
      </c>
      <c r="E120" s="5" t="s">
        <v>125</v>
      </c>
      <c r="F120" s="5" t="s">
        <v>126</v>
      </c>
      <c r="G120" t="str">
        <f t="shared" si="1"/>
        <v>Therese Mcnellis</v>
      </c>
    </row>
    <row r="121" spans="1:7" x14ac:dyDescent="0.2">
      <c r="A121" s="2">
        <v>10119</v>
      </c>
      <c r="B121" s="5" t="s">
        <v>375</v>
      </c>
      <c r="C121" s="5" t="s">
        <v>376</v>
      </c>
      <c r="D121" s="5" t="s">
        <v>13</v>
      </c>
      <c r="E121" s="5" t="s">
        <v>129</v>
      </c>
      <c r="F121" s="5" t="s">
        <v>15</v>
      </c>
      <c r="G121" t="str">
        <f t="shared" si="1"/>
        <v>Beverlee Lawlor</v>
      </c>
    </row>
    <row r="122" spans="1:7" x14ac:dyDescent="0.2">
      <c r="A122" s="2">
        <v>10120</v>
      </c>
      <c r="B122" s="5" t="s">
        <v>377</v>
      </c>
      <c r="C122" s="5" t="s">
        <v>378</v>
      </c>
      <c r="D122" s="5" t="s">
        <v>13</v>
      </c>
      <c r="E122" s="5" t="s">
        <v>132</v>
      </c>
      <c r="F122" s="5" t="s">
        <v>133</v>
      </c>
      <c r="G122" t="str">
        <f t="shared" si="1"/>
        <v>Iris Delosantos</v>
      </c>
    </row>
    <row r="123" spans="1:7" x14ac:dyDescent="0.2">
      <c r="A123" s="2">
        <v>10121</v>
      </c>
      <c r="B123" s="5" t="s">
        <v>379</v>
      </c>
      <c r="C123" s="5" t="s">
        <v>380</v>
      </c>
      <c r="D123" s="5" t="s">
        <v>13</v>
      </c>
      <c r="E123" s="5" t="s">
        <v>136</v>
      </c>
      <c r="F123" s="5" t="s">
        <v>137</v>
      </c>
      <c r="G123" t="str">
        <f t="shared" si="1"/>
        <v>Dorris Bennetts</v>
      </c>
    </row>
    <row r="124" spans="1:7" x14ac:dyDescent="0.2">
      <c r="A124" s="2">
        <v>10122</v>
      </c>
      <c r="B124" s="5" t="s">
        <v>381</v>
      </c>
      <c r="C124" s="5" t="s">
        <v>382</v>
      </c>
      <c r="D124" s="5" t="s">
        <v>8</v>
      </c>
      <c r="E124" s="5" t="s">
        <v>140</v>
      </c>
      <c r="F124" s="5" t="s">
        <v>141</v>
      </c>
      <c r="G124" t="str">
        <f t="shared" si="1"/>
        <v>Mark Macy</v>
      </c>
    </row>
    <row r="125" spans="1:7" x14ac:dyDescent="0.2">
      <c r="A125" s="2">
        <v>10123</v>
      </c>
      <c r="B125" s="5" t="s">
        <v>383</v>
      </c>
      <c r="C125" s="5" t="s">
        <v>384</v>
      </c>
      <c r="D125" s="5" t="s">
        <v>13</v>
      </c>
      <c r="E125" s="5" t="s">
        <v>144</v>
      </c>
      <c r="F125" s="5" t="s">
        <v>15</v>
      </c>
      <c r="G125" t="str">
        <f t="shared" si="1"/>
        <v>Tamika Pritchett</v>
      </c>
    </row>
    <row r="126" spans="1:7" x14ac:dyDescent="0.2">
      <c r="A126" s="2">
        <v>10124</v>
      </c>
      <c r="B126" s="5" t="s">
        <v>385</v>
      </c>
      <c r="C126" s="5" t="s">
        <v>386</v>
      </c>
      <c r="D126" s="5" t="s">
        <v>13</v>
      </c>
      <c r="E126" s="5" t="s">
        <v>147</v>
      </c>
      <c r="F126" s="5" t="s">
        <v>15</v>
      </c>
      <c r="G126" t="str">
        <f t="shared" si="1"/>
        <v>Verda Pilot</v>
      </c>
    </row>
    <row r="127" spans="1:7" x14ac:dyDescent="0.2">
      <c r="A127" s="2">
        <v>10125</v>
      </c>
      <c r="B127" s="5" t="s">
        <v>387</v>
      </c>
      <c r="C127" s="5" t="s">
        <v>388</v>
      </c>
      <c r="D127" s="5" t="s">
        <v>13</v>
      </c>
      <c r="E127" s="5" t="s">
        <v>150</v>
      </c>
      <c r="F127" s="5" t="s">
        <v>151</v>
      </c>
      <c r="G127" t="str">
        <f t="shared" si="1"/>
        <v>Kyra Coffin</v>
      </c>
    </row>
    <row r="128" spans="1:7" x14ac:dyDescent="0.2">
      <c r="A128" s="2">
        <v>10126</v>
      </c>
      <c r="B128" s="5" t="s">
        <v>389</v>
      </c>
      <c r="C128" s="5" t="s">
        <v>390</v>
      </c>
      <c r="D128" s="5" t="s">
        <v>8</v>
      </c>
      <c r="E128" s="5" t="s">
        <v>9</v>
      </c>
      <c r="F128" s="5" t="s">
        <v>10</v>
      </c>
      <c r="G128" t="str">
        <f t="shared" si="1"/>
        <v>Roy Reber</v>
      </c>
    </row>
    <row r="129" spans="1:7" x14ac:dyDescent="0.2">
      <c r="A129" s="2">
        <v>10127</v>
      </c>
      <c r="B129" s="5" t="s">
        <v>391</v>
      </c>
      <c r="C129" s="5" t="s">
        <v>392</v>
      </c>
      <c r="D129" s="5" t="s">
        <v>13</v>
      </c>
      <c r="E129" s="5" t="s">
        <v>14</v>
      </c>
      <c r="F129" s="5" t="s">
        <v>15</v>
      </c>
      <c r="G129" t="str">
        <f t="shared" si="1"/>
        <v>Lyndsey Fagen</v>
      </c>
    </row>
    <row r="130" spans="1:7" x14ac:dyDescent="0.2">
      <c r="A130" s="2">
        <v>10128</v>
      </c>
      <c r="B130" s="5" t="s">
        <v>393</v>
      </c>
      <c r="C130" s="5" t="s">
        <v>394</v>
      </c>
      <c r="D130" s="5" t="s">
        <v>13</v>
      </c>
      <c r="E130" s="5" t="s">
        <v>18</v>
      </c>
      <c r="F130" s="5" t="s">
        <v>19</v>
      </c>
      <c r="G130" t="str">
        <f t="shared" si="1"/>
        <v>Tynisha Kyllonen</v>
      </c>
    </row>
    <row r="131" spans="1:7" x14ac:dyDescent="0.2">
      <c r="A131" s="2">
        <v>10129</v>
      </c>
      <c r="B131" s="5" t="s">
        <v>395</v>
      </c>
      <c r="C131" s="5" t="s">
        <v>396</v>
      </c>
      <c r="D131" s="5" t="s">
        <v>13</v>
      </c>
      <c r="E131" s="5" t="s">
        <v>22</v>
      </c>
      <c r="F131" s="5" t="s">
        <v>23</v>
      </c>
      <c r="G131" t="str">
        <f t="shared" ref="G131:G152" si="2">_xlfn.CONCAT(B131," ",C131)</f>
        <v>Corine Ashline</v>
      </c>
    </row>
    <row r="132" spans="1:7" x14ac:dyDescent="0.2">
      <c r="A132" s="2">
        <v>10130</v>
      </c>
      <c r="B132" s="5" t="s">
        <v>397</v>
      </c>
      <c r="C132" s="5" t="s">
        <v>398</v>
      </c>
      <c r="D132" s="5" t="s">
        <v>13</v>
      </c>
      <c r="E132" s="5" t="s">
        <v>26</v>
      </c>
      <c r="F132" s="5" t="s">
        <v>27</v>
      </c>
      <c r="G132" t="str">
        <f t="shared" si="2"/>
        <v>Omega Woolford</v>
      </c>
    </row>
    <row r="133" spans="1:7" x14ac:dyDescent="0.2">
      <c r="A133" s="2">
        <v>10131</v>
      </c>
      <c r="B133" s="5" t="s">
        <v>399</v>
      </c>
      <c r="C133" s="5" t="s">
        <v>400</v>
      </c>
      <c r="D133" s="5" t="s">
        <v>8</v>
      </c>
      <c r="E133" s="5" t="s">
        <v>30</v>
      </c>
      <c r="F133" s="5" t="s">
        <v>10</v>
      </c>
      <c r="G133" t="str">
        <f t="shared" si="2"/>
        <v>Wilmer Markert</v>
      </c>
    </row>
    <row r="134" spans="1:7" x14ac:dyDescent="0.2">
      <c r="A134" s="2">
        <v>10132</v>
      </c>
      <c r="B134" s="5" t="s">
        <v>401</v>
      </c>
      <c r="C134" s="5" t="s">
        <v>402</v>
      </c>
      <c r="D134" s="5" t="s">
        <v>8</v>
      </c>
      <c r="E134" s="5" t="s">
        <v>33</v>
      </c>
      <c r="F134" s="5" t="s">
        <v>34</v>
      </c>
      <c r="G134" t="str">
        <f t="shared" si="2"/>
        <v>Alden Overbey</v>
      </c>
    </row>
    <row r="135" spans="1:7" x14ac:dyDescent="0.2">
      <c r="A135" s="2">
        <v>10133</v>
      </c>
      <c r="B135" s="5" t="s">
        <v>403</v>
      </c>
      <c r="C135" s="5" t="s">
        <v>404</v>
      </c>
      <c r="D135" s="5" t="s">
        <v>8</v>
      </c>
      <c r="E135" s="5" t="s">
        <v>37</v>
      </c>
      <c r="F135" s="5" t="s">
        <v>38</v>
      </c>
      <c r="G135" t="str">
        <f t="shared" si="2"/>
        <v>Conrad Haggard</v>
      </c>
    </row>
    <row r="136" spans="1:7" x14ac:dyDescent="0.2">
      <c r="A136" s="2">
        <v>10134</v>
      </c>
      <c r="B136" s="5" t="s">
        <v>405</v>
      </c>
      <c r="C136" s="5" t="s">
        <v>406</v>
      </c>
      <c r="D136" s="5" t="s">
        <v>8</v>
      </c>
      <c r="E136" s="5" t="s">
        <v>41</v>
      </c>
      <c r="F136" s="5" t="s">
        <v>38</v>
      </c>
      <c r="G136" t="str">
        <f t="shared" si="2"/>
        <v>Marco Jacobo</v>
      </c>
    </row>
    <row r="137" spans="1:7" x14ac:dyDescent="0.2">
      <c r="A137" s="2">
        <v>10135</v>
      </c>
      <c r="B137" s="5" t="s">
        <v>407</v>
      </c>
      <c r="C137" s="5" t="s">
        <v>408</v>
      </c>
      <c r="D137" s="5" t="s">
        <v>8</v>
      </c>
      <c r="E137" s="5" t="s">
        <v>44</v>
      </c>
      <c r="F137" s="5" t="s">
        <v>45</v>
      </c>
      <c r="G137" t="str">
        <f t="shared" si="2"/>
        <v>Santiago Nold</v>
      </c>
    </row>
    <row r="138" spans="1:7" x14ac:dyDescent="0.2">
      <c r="A138" s="2">
        <v>10136</v>
      </c>
      <c r="B138" s="5" t="s">
        <v>409</v>
      </c>
      <c r="C138" s="5" t="s">
        <v>410</v>
      </c>
      <c r="D138" s="5" t="s">
        <v>13</v>
      </c>
      <c r="E138" s="5" t="s">
        <v>48</v>
      </c>
      <c r="F138" s="5" t="s">
        <v>49</v>
      </c>
      <c r="G138" t="str">
        <f t="shared" si="2"/>
        <v>Ela Omara</v>
      </c>
    </row>
    <row r="139" spans="1:7" x14ac:dyDescent="0.2">
      <c r="A139" s="2">
        <v>10137</v>
      </c>
      <c r="B139" s="5" t="s">
        <v>411</v>
      </c>
      <c r="C139" s="5" t="s">
        <v>412</v>
      </c>
      <c r="D139" s="5" t="s">
        <v>13</v>
      </c>
      <c r="E139" s="5" t="s">
        <v>52</v>
      </c>
      <c r="F139" s="5" t="s">
        <v>38</v>
      </c>
      <c r="G139" t="str">
        <f t="shared" si="2"/>
        <v>Gwyneth Goodsell</v>
      </c>
    </row>
    <row r="140" spans="1:7" x14ac:dyDescent="0.2">
      <c r="A140" s="2">
        <v>10138</v>
      </c>
      <c r="B140" s="5" t="s">
        <v>413</v>
      </c>
      <c r="C140" s="5" t="s">
        <v>414</v>
      </c>
      <c r="D140" s="5" t="s">
        <v>8</v>
      </c>
      <c r="E140" s="5" t="s">
        <v>55</v>
      </c>
      <c r="F140" s="5" t="s">
        <v>56</v>
      </c>
      <c r="G140" t="str">
        <f t="shared" si="2"/>
        <v>Jamel Biery</v>
      </c>
    </row>
    <row r="141" spans="1:7" x14ac:dyDescent="0.2">
      <c r="A141" s="2">
        <v>10139</v>
      </c>
      <c r="B141" s="5" t="s">
        <v>415</v>
      </c>
      <c r="C141" s="5" t="s">
        <v>416</v>
      </c>
      <c r="D141" s="5" t="s">
        <v>8</v>
      </c>
      <c r="E141" s="5" t="s">
        <v>101</v>
      </c>
      <c r="F141" s="5" t="s">
        <v>102</v>
      </c>
      <c r="G141" t="str">
        <f t="shared" si="2"/>
        <v>Federico Taliaferro</v>
      </c>
    </row>
    <row r="142" spans="1:7" x14ac:dyDescent="0.2">
      <c r="A142" s="2">
        <v>10140</v>
      </c>
      <c r="B142" s="5" t="s">
        <v>417</v>
      </c>
      <c r="C142" s="5" t="s">
        <v>418</v>
      </c>
      <c r="D142" s="5" t="s">
        <v>8</v>
      </c>
      <c r="E142" s="5" t="s">
        <v>105</v>
      </c>
      <c r="F142" s="5" t="s">
        <v>106</v>
      </c>
      <c r="G142" t="str">
        <f t="shared" si="2"/>
        <v>Gordon Lehr</v>
      </c>
    </row>
    <row r="143" spans="1:7" x14ac:dyDescent="0.2">
      <c r="A143" s="2">
        <v>10141</v>
      </c>
      <c r="B143" s="5" t="s">
        <v>419</v>
      </c>
      <c r="C143" s="5" t="s">
        <v>420</v>
      </c>
      <c r="D143" s="5" t="s">
        <v>13</v>
      </c>
      <c r="E143" s="5" t="s">
        <v>41</v>
      </c>
      <c r="F143" s="5" t="s">
        <v>38</v>
      </c>
      <c r="G143" t="str">
        <f t="shared" si="2"/>
        <v>Vanetta Eisenhower</v>
      </c>
    </row>
    <row r="144" spans="1:7" x14ac:dyDescent="0.2">
      <c r="A144" s="2">
        <v>10142</v>
      </c>
      <c r="B144" s="5" t="s">
        <v>421</v>
      </c>
      <c r="C144" s="5" t="s">
        <v>422</v>
      </c>
      <c r="D144" s="5" t="s">
        <v>8</v>
      </c>
      <c r="E144" s="5" t="s">
        <v>44</v>
      </c>
      <c r="F144" s="5" t="s">
        <v>45</v>
      </c>
      <c r="G144" t="str">
        <f t="shared" si="2"/>
        <v>Byron Flick</v>
      </c>
    </row>
    <row r="145" spans="1:7" x14ac:dyDescent="0.2">
      <c r="A145" s="2">
        <v>10143</v>
      </c>
      <c r="B145" s="5" t="s">
        <v>423</v>
      </c>
      <c r="C145" s="5" t="s">
        <v>424</v>
      </c>
      <c r="D145" s="5" t="s">
        <v>13</v>
      </c>
      <c r="E145" s="5" t="s">
        <v>48</v>
      </c>
      <c r="F145" s="5" t="s">
        <v>49</v>
      </c>
      <c r="G145" t="str">
        <f t="shared" si="2"/>
        <v>Gertude Neitzel</v>
      </c>
    </row>
    <row r="146" spans="1:7" x14ac:dyDescent="0.2">
      <c r="A146" s="2">
        <v>10144</v>
      </c>
      <c r="B146" s="5" t="s">
        <v>425</v>
      </c>
      <c r="C146" s="5" t="s">
        <v>426</v>
      </c>
      <c r="D146" s="5" t="s">
        <v>13</v>
      </c>
      <c r="E146" s="5" t="s">
        <v>52</v>
      </c>
      <c r="F146" s="5" t="s">
        <v>38</v>
      </c>
      <c r="G146" t="str">
        <f t="shared" si="2"/>
        <v>Mariella Lansford</v>
      </c>
    </row>
    <row r="147" spans="1:7" x14ac:dyDescent="0.2">
      <c r="A147" s="2">
        <v>10145</v>
      </c>
      <c r="B147" s="5" t="s">
        <v>427</v>
      </c>
      <c r="C147" s="5" t="s">
        <v>428</v>
      </c>
      <c r="D147" s="5" t="s">
        <v>13</v>
      </c>
      <c r="E147" s="5" t="s">
        <v>172</v>
      </c>
      <c r="F147" s="5" t="s">
        <v>74</v>
      </c>
      <c r="G147" t="str">
        <f t="shared" si="2"/>
        <v>Nicol Westerberg</v>
      </c>
    </row>
    <row r="148" spans="1:7" x14ac:dyDescent="0.2">
      <c r="A148" s="2">
        <v>10146</v>
      </c>
      <c r="B148" s="5" t="s">
        <v>429</v>
      </c>
      <c r="C148" s="5" t="s">
        <v>430</v>
      </c>
      <c r="D148" s="5" t="s">
        <v>8</v>
      </c>
      <c r="E148" s="5" t="s">
        <v>84</v>
      </c>
      <c r="F148" s="5" t="s">
        <v>15</v>
      </c>
      <c r="G148" t="str">
        <f t="shared" si="2"/>
        <v>Bobby Greening</v>
      </c>
    </row>
    <row r="149" spans="1:7" x14ac:dyDescent="0.2">
      <c r="A149" s="2">
        <v>10147</v>
      </c>
      <c r="B149" s="5" t="s">
        <v>431</v>
      </c>
      <c r="C149" s="5" t="s">
        <v>432</v>
      </c>
      <c r="D149" s="5" t="s">
        <v>8</v>
      </c>
      <c r="E149" s="5" t="s">
        <v>177</v>
      </c>
      <c r="F149" s="5" t="s">
        <v>15</v>
      </c>
      <c r="G149" t="str">
        <f t="shared" si="2"/>
        <v>Johnathon Haug</v>
      </c>
    </row>
    <row r="150" spans="1:7" x14ac:dyDescent="0.2">
      <c r="A150" s="2">
        <v>10148</v>
      </c>
      <c r="B150" s="5" t="s">
        <v>433</v>
      </c>
      <c r="C150" s="5" t="s">
        <v>434</v>
      </c>
      <c r="D150" s="5" t="s">
        <v>13</v>
      </c>
      <c r="E150" s="5" t="s">
        <v>180</v>
      </c>
      <c r="F150" s="5" t="s">
        <v>19</v>
      </c>
      <c r="G150" t="str">
        <f t="shared" si="2"/>
        <v>Etta Bosque</v>
      </c>
    </row>
    <row r="151" spans="1:7" x14ac:dyDescent="0.2">
      <c r="A151" s="2">
        <v>10149</v>
      </c>
      <c r="B151" s="5" t="s">
        <v>435</v>
      </c>
      <c r="C151" s="5" t="s">
        <v>436</v>
      </c>
      <c r="D151" s="5" t="s">
        <v>8</v>
      </c>
      <c r="E151" s="5" t="s">
        <v>183</v>
      </c>
      <c r="F151" s="5" t="s">
        <v>184</v>
      </c>
      <c r="G151" t="str">
        <f t="shared" si="2"/>
        <v>Tomas Coppinger</v>
      </c>
    </row>
    <row r="152" spans="1:7" x14ac:dyDescent="0.2">
      <c r="A152" s="2">
        <v>10150</v>
      </c>
      <c r="B152" s="5" t="s">
        <v>437</v>
      </c>
      <c r="C152" s="5" t="s">
        <v>438</v>
      </c>
      <c r="D152" s="5" t="s">
        <v>13</v>
      </c>
      <c r="E152" s="5" t="s">
        <v>187</v>
      </c>
      <c r="F152" s="5" t="s">
        <v>133</v>
      </c>
      <c r="G152" t="str">
        <f t="shared" si="2"/>
        <v>Nanci Bonier</v>
      </c>
    </row>
  </sheetData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501"/>
  <sheetViews>
    <sheetView tabSelected="1" zoomScale="150" zoomScaleNormal="150" workbookViewId="0">
      <selection activeCell="P2" sqref="P2"/>
    </sheetView>
  </sheetViews>
  <sheetFormatPr baseColWidth="10" defaultColWidth="9" defaultRowHeight="16" x14ac:dyDescent="0.2"/>
  <cols>
    <col min="1" max="1" width="16.83203125" customWidth="1"/>
    <col min="2" max="2" width="16.1640625" customWidth="1"/>
    <col min="3" max="5" width="16.1640625" style="11" customWidth="1"/>
    <col min="6" max="6" width="16.33203125" customWidth="1"/>
    <col min="7" max="8" width="12.33203125" customWidth="1"/>
    <col min="9" max="11" width="15.5" customWidth="1"/>
    <col min="12" max="12" width="9" customWidth="1"/>
    <col min="13" max="13" width="17.83203125" style="4" customWidth="1"/>
    <col min="14" max="14" width="16.5" customWidth="1"/>
    <col min="15" max="19" width="21" customWidth="1"/>
    <col min="20" max="20" width="18.5" customWidth="1"/>
    <col min="21" max="21" width="11.33203125" customWidth="1"/>
    <col min="24" max="24" width="13.83203125" customWidth="1"/>
  </cols>
  <sheetData>
    <row r="1" spans="1:26" x14ac:dyDescent="0.2">
      <c r="A1" s="1" t="s">
        <v>617</v>
      </c>
      <c r="B1" s="1" t="s">
        <v>618</v>
      </c>
      <c r="C1" s="9" t="s">
        <v>439</v>
      </c>
      <c r="D1" s="9" t="s">
        <v>1061</v>
      </c>
      <c r="E1" s="9" t="s">
        <v>1062</v>
      </c>
      <c r="F1" s="1" t="s">
        <v>440</v>
      </c>
      <c r="G1" s="1" t="s">
        <v>441</v>
      </c>
      <c r="H1" s="1" t="s">
        <v>442</v>
      </c>
      <c r="I1" s="1" t="s">
        <v>607</v>
      </c>
      <c r="J1" s="3" t="s">
        <v>443</v>
      </c>
      <c r="K1" s="3"/>
      <c r="L1" s="1" t="s">
        <v>447</v>
      </c>
      <c r="M1" s="1" t="s">
        <v>616</v>
      </c>
      <c r="N1" s="1" t="s">
        <v>445</v>
      </c>
      <c r="O1" s="1" t="s">
        <v>619</v>
      </c>
      <c r="P1" s="1"/>
      <c r="Q1" s="1"/>
      <c r="R1" s="1"/>
      <c r="S1" s="1"/>
      <c r="T1" s="1"/>
    </row>
    <row r="2" spans="1:26" x14ac:dyDescent="0.2">
      <c r="A2" s="2">
        <v>101</v>
      </c>
      <c r="B2" s="2">
        <v>10127</v>
      </c>
      <c r="C2" s="10" t="s">
        <v>620</v>
      </c>
      <c r="D2" s="10" t="str">
        <f>MID(C2,2,5)</f>
        <v>42270</v>
      </c>
      <c r="E2" s="10" t="str">
        <f>TEXT(D2,"DD/MM/YYYY")</f>
        <v>23/09/2015</v>
      </c>
      <c r="F2" s="2" t="s">
        <v>458</v>
      </c>
      <c r="G2" s="2">
        <v>23</v>
      </c>
      <c r="H2" s="4">
        <v>8</v>
      </c>
      <c r="I2" s="4">
        <f>G2*H2</f>
        <v>184</v>
      </c>
      <c r="J2" s="5" t="s">
        <v>448</v>
      </c>
      <c r="K2" s="5"/>
      <c r="L2">
        <f>IF(AND(I2&gt;=0,I2&lt;200),0.2,IF(AND(I2&gt;=200,I2&lt;500),0.3,0.4))</f>
        <v>0.2</v>
      </c>
      <c r="M2" s="4">
        <f>I2 -(L2*I2)</f>
        <v>147.19999999999999</v>
      </c>
      <c r="N2" t="str">
        <f>VLOOKUP(B2,Customer!A:G,7,FALSE)</f>
        <v>Lyndsey Fagen</v>
      </c>
      <c r="O2">
        <f>VLOOKUP(B2,Customer!A:G,1,FALSE)</f>
        <v>10127</v>
      </c>
    </row>
    <row r="3" spans="1:26" x14ac:dyDescent="0.2">
      <c r="A3" s="2">
        <v>102</v>
      </c>
      <c r="B3" s="2">
        <v>10041</v>
      </c>
      <c r="C3" s="10" t="s">
        <v>621</v>
      </c>
      <c r="D3" s="10" t="str">
        <f>MID(C3,2,5)</f>
        <v>42318</v>
      </c>
      <c r="E3" s="10" t="str">
        <f t="shared" ref="E3:E66" si="0">TEXT(D3,"DD/MM/YYYY")</f>
        <v>10/11/2015</v>
      </c>
      <c r="F3" s="2" t="s">
        <v>449</v>
      </c>
      <c r="G3" s="2">
        <v>6</v>
      </c>
      <c r="H3" s="4">
        <v>18</v>
      </c>
      <c r="I3" s="4">
        <f t="shared" ref="I3:I66" si="1">G3*H3</f>
        <v>108</v>
      </c>
      <c r="J3" s="5" t="s">
        <v>450</v>
      </c>
      <c r="K3" s="5"/>
      <c r="L3">
        <f>IF(AND(I3&gt;=0,I3&lt;200),0.2,IF(AND(I3&gt;=200,I3&lt;500),0.3,0.4))</f>
        <v>0.2</v>
      </c>
      <c r="M3" s="4">
        <f>I3 -(L3*I3)</f>
        <v>86.4</v>
      </c>
      <c r="N3" t="str">
        <f>VLOOKUP(B3,Customer!A:G,7,FALSE)</f>
        <v>Mattie Gebhardt</v>
      </c>
      <c r="O3">
        <f>VLOOKUP(B3,Customer!A:G,1,FALSE)</f>
        <v>10041</v>
      </c>
    </row>
    <row r="4" spans="1:26" x14ac:dyDescent="0.2">
      <c r="A4" s="2">
        <v>103</v>
      </c>
      <c r="B4" s="2">
        <v>10044</v>
      </c>
      <c r="C4" s="10" t="s">
        <v>622</v>
      </c>
      <c r="D4" s="10" t="str">
        <f>MID(C4,2,5)</f>
        <v>40266</v>
      </c>
      <c r="E4" s="10" t="str">
        <f t="shared" si="0"/>
        <v>29/03/2010</v>
      </c>
      <c r="F4" s="2" t="s">
        <v>451</v>
      </c>
      <c r="G4" s="2">
        <v>19</v>
      </c>
      <c r="H4" s="4">
        <v>13</v>
      </c>
      <c r="I4" s="4">
        <f t="shared" si="1"/>
        <v>247</v>
      </c>
      <c r="J4" s="5" t="s">
        <v>448</v>
      </c>
      <c r="K4" s="5"/>
      <c r="L4">
        <f>IF(AND(I4&gt;=0,I4&lt;200),0.2,IF(AND(I4&gt;=200,I4&lt;500),0.3,0.4))</f>
        <v>0.3</v>
      </c>
      <c r="M4" s="4">
        <f>I4 -(L4*I4)</f>
        <v>172.9</v>
      </c>
      <c r="N4" t="str">
        <f>VLOOKUP(B4,Customer!A:G,7,FALSE)</f>
        <v>Jerrell Mccafferty</v>
      </c>
      <c r="O4">
        <f>VLOOKUP(B4,Customer!A:G,1,FALSE)</f>
        <v>10044</v>
      </c>
    </row>
    <row r="5" spans="1:26" x14ac:dyDescent="0.2">
      <c r="A5" s="2">
        <v>104</v>
      </c>
      <c r="B5" s="2">
        <v>10125</v>
      </c>
      <c r="C5" s="10" t="s">
        <v>623</v>
      </c>
      <c r="D5" s="10" t="str">
        <f>MID(C5,2,5)</f>
        <v>41792</v>
      </c>
      <c r="E5" s="10" t="str">
        <f t="shared" si="0"/>
        <v>02/06/2014</v>
      </c>
      <c r="F5" s="2" t="s">
        <v>452</v>
      </c>
      <c r="G5" s="2">
        <v>29</v>
      </c>
      <c r="H5" s="4">
        <v>4</v>
      </c>
      <c r="I5" s="4">
        <f t="shared" si="1"/>
        <v>116</v>
      </c>
      <c r="J5" s="5" t="s">
        <v>448</v>
      </c>
      <c r="K5" s="5"/>
      <c r="L5">
        <f>IF(AND(I5&gt;=0,I5&lt;200),0.2,IF(AND(I5&gt;=200,I5&lt;500),0.3,0.4))</f>
        <v>0.2</v>
      </c>
      <c r="M5" s="4">
        <f>I5 -(L5*I5)</f>
        <v>92.8</v>
      </c>
      <c r="N5" t="str">
        <f>VLOOKUP(B5,Customer!A:G,7,FALSE)</f>
        <v>Kyra Coffin</v>
      </c>
      <c r="O5">
        <f>VLOOKUP(B5,Customer!A:G,1,FALSE)</f>
        <v>10125</v>
      </c>
    </row>
    <row r="6" spans="1:26" x14ac:dyDescent="0.2">
      <c r="A6" s="2">
        <v>105</v>
      </c>
      <c r="B6" s="2">
        <v>10034</v>
      </c>
      <c r="C6" s="10" t="s">
        <v>624</v>
      </c>
      <c r="D6" s="10" t="str">
        <f>MID(C6,2,5)</f>
        <v>40837</v>
      </c>
      <c r="E6" s="10" t="str">
        <f t="shared" si="0"/>
        <v>21/10/2011</v>
      </c>
      <c r="F6" s="2" t="s">
        <v>452</v>
      </c>
      <c r="G6" s="2">
        <v>30</v>
      </c>
      <c r="H6" s="4">
        <v>4</v>
      </c>
      <c r="I6" s="4">
        <f t="shared" si="1"/>
        <v>120</v>
      </c>
      <c r="J6" s="5" t="s">
        <v>448</v>
      </c>
      <c r="K6" s="5"/>
      <c r="L6">
        <f>IF(AND(I6&gt;=0,I6&lt;200),0.2,IF(AND(I6&gt;=200,I6&lt;500),0.3,0.4))</f>
        <v>0.2</v>
      </c>
      <c r="M6" s="4">
        <f>I6 -(L6*I6)</f>
        <v>96</v>
      </c>
      <c r="N6" t="str">
        <f>VLOOKUP(B6,Customer!A:G,7,FALSE)</f>
        <v>Debi Mealy</v>
      </c>
      <c r="O6">
        <f>VLOOKUP(B6,Customer!A:G,1,FALSE)</f>
        <v>10034</v>
      </c>
      <c r="V6" t="s">
        <v>613</v>
      </c>
      <c r="W6" t="s">
        <v>441</v>
      </c>
      <c r="X6" t="s">
        <v>614</v>
      </c>
    </row>
    <row r="7" spans="1:26" x14ac:dyDescent="0.2">
      <c r="A7" s="2">
        <v>106</v>
      </c>
      <c r="B7" s="2">
        <v>10054</v>
      </c>
      <c r="C7" s="10" t="s">
        <v>625</v>
      </c>
      <c r="D7" s="10" t="str">
        <f>MID(C7,2,5)</f>
        <v>41510</v>
      </c>
      <c r="E7" s="10" t="str">
        <f t="shared" si="0"/>
        <v>24/08/2013</v>
      </c>
      <c r="F7" s="2" t="s">
        <v>453</v>
      </c>
      <c r="G7" s="2">
        <v>30</v>
      </c>
      <c r="H7" s="4">
        <v>12</v>
      </c>
      <c r="I7" s="4">
        <f t="shared" si="1"/>
        <v>360</v>
      </c>
      <c r="J7" s="5" t="s">
        <v>448</v>
      </c>
      <c r="K7" s="5"/>
      <c r="L7">
        <f>IF(AND(I7&gt;=0,I7&lt;200),0.2,IF(AND(I7&gt;=200,I7&lt;500),0.3,0.4))</f>
        <v>0.3</v>
      </c>
      <c r="M7" s="4">
        <f>I7 -(L7*I7)</f>
        <v>252</v>
      </c>
      <c r="N7" t="str">
        <f>VLOOKUP(B7,Customer!A:G,7,FALSE)</f>
        <v>Gracie Linwood</v>
      </c>
      <c r="O7">
        <f>VLOOKUP(B7,Customer!A:G,1,FALSE)</f>
        <v>10054</v>
      </c>
      <c r="U7" t="s">
        <v>449</v>
      </c>
      <c r="V7">
        <f>COUNTIF(F:F,U7)</f>
        <v>57</v>
      </c>
      <c r="W7">
        <f>SUMIF(F:F,U7,G:G)</f>
        <v>865</v>
      </c>
      <c r="X7" s="4">
        <f>SUMIFS(I:I,F:F,U7)</f>
        <v>15570</v>
      </c>
    </row>
    <row r="8" spans="1:26" x14ac:dyDescent="0.2">
      <c r="A8" s="2">
        <v>107</v>
      </c>
      <c r="B8" s="2">
        <v>10075</v>
      </c>
      <c r="C8" s="10" t="s">
        <v>626</v>
      </c>
      <c r="D8" s="10" t="str">
        <f>MID(C8,2,5)</f>
        <v>40970</v>
      </c>
      <c r="E8" s="10" t="str">
        <f t="shared" si="0"/>
        <v>02/03/2012</v>
      </c>
      <c r="F8" s="2" t="s">
        <v>454</v>
      </c>
      <c r="G8" s="2">
        <v>24</v>
      </c>
      <c r="H8" s="4">
        <v>12</v>
      </c>
      <c r="I8" s="4">
        <f t="shared" si="1"/>
        <v>288</v>
      </c>
      <c r="J8" s="5" t="s">
        <v>448</v>
      </c>
      <c r="K8" s="5"/>
      <c r="L8">
        <f>IF(AND(I8&gt;=0,I8&lt;200),0.2,IF(AND(I8&gt;=200,I8&lt;500),0.3,0.4))</f>
        <v>0.3</v>
      </c>
      <c r="M8" s="4">
        <f>I8 -(L8*I8)</f>
        <v>201.60000000000002</v>
      </c>
      <c r="N8" t="str">
        <f>VLOOKUP(B8,Customer!A:G,7,FALSE)</f>
        <v>Evangeline Grandstaff</v>
      </c>
      <c r="O8">
        <f>VLOOKUP(B8,Customer!A:G,1,FALSE)</f>
        <v>10075</v>
      </c>
      <c r="U8" t="s">
        <v>456</v>
      </c>
      <c r="V8">
        <f>COUNTIF(F:F,U8)</f>
        <v>54</v>
      </c>
      <c r="W8">
        <f>SUMIF(F:F,U8,G:G)</f>
        <v>716</v>
      </c>
      <c r="X8" s="4">
        <f>SUMIFS(I:I,F:F,U8)</f>
        <v>8592</v>
      </c>
    </row>
    <row r="9" spans="1:26" x14ac:dyDescent="0.2">
      <c r="A9" s="2">
        <v>108</v>
      </c>
      <c r="B9" s="2">
        <v>10123</v>
      </c>
      <c r="C9" s="10" t="s">
        <v>627</v>
      </c>
      <c r="D9" s="10" t="str">
        <f>MID(C9,2,5)</f>
        <v>40817</v>
      </c>
      <c r="E9" s="10" t="str">
        <f t="shared" si="0"/>
        <v>01/10/2011</v>
      </c>
      <c r="F9" s="2" t="s">
        <v>455</v>
      </c>
      <c r="G9" s="2">
        <v>16</v>
      </c>
      <c r="H9" s="4">
        <v>9</v>
      </c>
      <c r="I9" s="4">
        <f t="shared" si="1"/>
        <v>144</v>
      </c>
      <c r="J9" s="5" t="s">
        <v>448</v>
      </c>
      <c r="K9" s="5"/>
      <c r="L9">
        <f>IF(AND(I9&gt;=0,I9&lt;200),0.2,IF(AND(I9&gt;=200,I9&lt;500),0.3,0.4))</f>
        <v>0.2</v>
      </c>
      <c r="M9" s="4">
        <f>I9 -(L9*I9)</f>
        <v>115.2</v>
      </c>
      <c r="N9" t="str">
        <f>VLOOKUP(B9,Customer!A:G,7,FALSE)</f>
        <v>Tamika Pritchett</v>
      </c>
      <c r="O9">
        <f>VLOOKUP(B9,Customer!A:G,1,FALSE)</f>
        <v>10123</v>
      </c>
      <c r="U9" t="s">
        <v>454</v>
      </c>
      <c r="V9">
        <f>COUNTIF(F:F,U9)</f>
        <v>60</v>
      </c>
      <c r="W9">
        <f>SUMIF(F:F,U9,G:G)</f>
        <v>861</v>
      </c>
      <c r="X9" s="4">
        <f>SUMIFS(I:I,F:F,U9)</f>
        <v>10332</v>
      </c>
      <c r="Y9" s="3"/>
      <c r="Z9" s="6"/>
    </row>
    <row r="10" spans="1:26" x14ac:dyDescent="0.2">
      <c r="A10" s="2">
        <v>109</v>
      </c>
      <c r="B10" s="2">
        <v>10036</v>
      </c>
      <c r="C10" s="10" t="s">
        <v>628</v>
      </c>
      <c r="D10" s="10" t="str">
        <f>MID(C10,2,5)</f>
        <v>41606</v>
      </c>
      <c r="E10" s="10" t="str">
        <f t="shared" si="0"/>
        <v>28/11/2013</v>
      </c>
      <c r="F10" s="2" t="s">
        <v>454</v>
      </c>
      <c r="G10" s="2">
        <v>13</v>
      </c>
      <c r="H10" s="4">
        <v>12</v>
      </c>
      <c r="I10" s="4">
        <f t="shared" si="1"/>
        <v>156</v>
      </c>
      <c r="J10" s="5" t="s">
        <v>450</v>
      </c>
      <c r="K10" s="5"/>
      <c r="L10">
        <f>IF(AND(I10&gt;=0,I10&lt;200),0.2,IF(AND(I10&gt;=200,I10&lt;500),0.3,0.4))</f>
        <v>0.2</v>
      </c>
      <c r="M10" s="4">
        <f>I10 -(L10*I10)</f>
        <v>124.8</v>
      </c>
      <c r="N10" t="str">
        <f>VLOOKUP(B10,Customer!A:G,7,FALSE)</f>
        <v>Cathern Howey</v>
      </c>
      <c r="O10">
        <f>VLOOKUP(B10,Customer!A:G,1,FALSE)</f>
        <v>10036</v>
      </c>
      <c r="U10" t="s">
        <v>460</v>
      </c>
      <c r="V10">
        <f>COUNTIF(F:F,U10)</f>
        <v>51</v>
      </c>
      <c r="W10">
        <f>SUMIF(F:F,U10,G:G)</f>
        <v>810</v>
      </c>
      <c r="X10" s="4">
        <f>SUMIFS(I:I,F:F,U10)</f>
        <v>1620</v>
      </c>
    </row>
    <row r="11" spans="1:26" x14ac:dyDescent="0.2">
      <c r="A11" s="2">
        <v>110</v>
      </c>
      <c r="B11" s="2">
        <v>10017</v>
      </c>
      <c r="C11" s="10" t="s">
        <v>629</v>
      </c>
      <c r="D11" s="10" t="str">
        <f>MID(C11,2,5)</f>
        <v>42245</v>
      </c>
      <c r="E11" s="10" t="str">
        <f t="shared" si="0"/>
        <v>29/08/2015</v>
      </c>
      <c r="F11" s="2" t="s">
        <v>455</v>
      </c>
      <c r="G11" s="2">
        <v>17</v>
      </c>
      <c r="H11" s="4">
        <v>9</v>
      </c>
      <c r="I11" s="4">
        <f t="shared" si="1"/>
        <v>153</v>
      </c>
      <c r="J11" s="5" t="s">
        <v>448</v>
      </c>
      <c r="K11" s="5"/>
      <c r="L11">
        <f>IF(AND(I11&gt;=0,I11&lt;200),0.2,IF(AND(I11&gt;=200,I11&lt;500),0.3,0.4))</f>
        <v>0.2</v>
      </c>
      <c r="M11" s="4">
        <f>I11 -(L11*I11)</f>
        <v>122.4</v>
      </c>
      <c r="N11" t="str">
        <f>VLOOKUP(B11,Customer!A:G,7,FALSE)</f>
        <v>Genaro Knutson</v>
      </c>
      <c r="O11">
        <f>VLOOKUP(B11,Customer!A:G,1,FALSE)</f>
        <v>10017</v>
      </c>
      <c r="U11" t="s">
        <v>453</v>
      </c>
      <c r="V11">
        <f>COUNTIF(F:F,U11)</f>
        <v>46</v>
      </c>
      <c r="W11">
        <f>SUMIF(F:F,U11,G:G)</f>
        <v>735</v>
      </c>
      <c r="X11" s="4">
        <f>SUMIFS(I:I,F:F,U11)</f>
        <v>8820</v>
      </c>
      <c r="Y11" s="1"/>
    </row>
    <row r="12" spans="1:26" x14ac:dyDescent="0.2">
      <c r="A12" s="2">
        <v>111</v>
      </c>
      <c r="B12" s="2">
        <v>10041</v>
      </c>
      <c r="C12" s="10" t="s">
        <v>630</v>
      </c>
      <c r="D12" s="10" t="str">
        <f>MID(C12,2,5)</f>
        <v>42346</v>
      </c>
      <c r="E12" s="10" t="str">
        <f t="shared" si="0"/>
        <v>08/12/2015</v>
      </c>
      <c r="F12" s="2" t="s">
        <v>456</v>
      </c>
      <c r="G12" s="2">
        <v>7</v>
      </c>
      <c r="H12" s="4">
        <v>12</v>
      </c>
      <c r="I12" s="4">
        <f t="shared" si="1"/>
        <v>84</v>
      </c>
      <c r="J12" s="5" t="s">
        <v>450</v>
      </c>
      <c r="K12" s="5"/>
      <c r="L12">
        <f>IF(AND(I12&gt;=0,I12&lt;200),0.2,IF(AND(I12&gt;=200,I12&lt;500),0.3,0.4))</f>
        <v>0.2</v>
      </c>
      <c r="M12" s="4">
        <f>I12 -(L12*I12)</f>
        <v>67.2</v>
      </c>
      <c r="N12" t="str">
        <f>VLOOKUP(B12,Customer!A:G,7,FALSE)</f>
        <v>Mattie Gebhardt</v>
      </c>
      <c r="O12">
        <f>VLOOKUP(B12,Customer!A:G,1,FALSE)</f>
        <v>10041</v>
      </c>
      <c r="U12" t="s">
        <v>452</v>
      </c>
      <c r="V12">
        <f>COUNTIF(F:F,U12)</f>
        <v>42</v>
      </c>
      <c r="W12">
        <f>SUMIF(F:F,U12,G:G)</f>
        <v>771</v>
      </c>
      <c r="X12" s="4">
        <f>SUMIFS(I:I,F:F,U12)</f>
        <v>3084</v>
      </c>
      <c r="Y12" s="1"/>
    </row>
    <row r="13" spans="1:26" x14ac:dyDescent="0.2">
      <c r="A13" s="2">
        <v>112</v>
      </c>
      <c r="B13" s="2">
        <v>10051</v>
      </c>
      <c r="C13" s="10" t="s">
        <v>631</v>
      </c>
      <c r="D13" s="10" t="str">
        <f>MID(C13,2,5)</f>
        <v>40364</v>
      </c>
      <c r="E13" s="10" t="str">
        <f t="shared" si="0"/>
        <v>05/07/2010</v>
      </c>
      <c r="F13" s="2" t="s">
        <v>453</v>
      </c>
      <c r="G13" s="2">
        <v>22</v>
      </c>
      <c r="H13" s="4">
        <v>12</v>
      </c>
      <c r="I13" s="4">
        <f t="shared" si="1"/>
        <v>264</v>
      </c>
      <c r="J13" s="5" t="s">
        <v>448</v>
      </c>
      <c r="K13" s="5"/>
      <c r="L13">
        <f>IF(AND(I13&gt;=0,I13&lt;200),0.2,IF(AND(I13&gt;=200,I13&lt;500),0.3,0.4))</f>
        <v>0.3</v>
      </c>
      <c r="M13" s="4">
        <f>I13 -(L13*I13)</f>
        <v>184.8</v>
      </c>
      <c r="N13" t="str">
        <f>VLOOKUP(B13,Customer!A:G,7,FALSE)</f>
        <v>Madge Freudenthal</v>
      </c>
      <c r="O13">
        <f>VLOOKUP(B13,Customer!A:G,1,FALSE)</f>
        <v>10051</v>
      </c>
      <c r="U13" t="s">
        <v>455</v>
      </c>
      <c r="V13">
        <f>COUNTIF(F:F,U13)</f>
        <v>48</v>
      </c>
      <c r="W13">
        <f>SUMIF(F:F,U13,G:G)</f>
        <v>787</v>
      </c>
      <c r="X13" s="4">
        <f>SUMIFS(I:I,F:F,U13)</f>
        <v>7083</v>
      </c>
      <c r="Y13" s="1"/>
    </row>
    <row r="14" spans="1:26" x14ac:dyDescent="0.2">
      <c r="A14" s="2">
        <v>113</v>
      </c>
      <c r="B14" s="2">
        <v>10057</v>
      </c>
      <c r="C14" s="10" t="s">
        <v>632</v>
      </c>
      <c r="D14" s="10" t="str">
        <f>MID(C14,2,5)</f>
        <v>40939</v>
      </c>
      <c r="E14" s="10" t="str">
        <f t="shared" si="0"/>
        <v>31/01/2012</v>
      </c>
      <c r="F14" s="2" t="s">
        <v>454</v>
      </c>
      <c r="G14" s="2">
        <v>25</v>
      </c>
      <c r="H14" s="4">
        <v>12</v>
      </c>
      <c r="I14" s="4">
        <f t="shared" si="1"/>
        <v>300</v>
      </c>
      <c r="J14" s="5" t="s">
        <v>448</v>
      </c>
      <c r="K14" s="5"/>
      <c r="L14">
        <f>IF(AND(I14&gt;=0,I14&lt;200),0.2,IF(AND(I14&gt;=200,I14&lt;500),0.3,0.4))</f>
        <v>0.3</v>
      </c>
      <c r="M14" s="4">
        <f>I14 -(L14*I14)</f>
        <v>210</v>
      </c>
      <c r="N14" t="str">
        <f>VLOOKUP(B14,Customer!A:G,7,FALSE)</f>
        <v>Willis Brinks</v>
      </c>
      <c r="O14">
        <f>VLOOKUP(B14,Customer!A:G,1,FALSE)</f>
        <v>10057</v>
      </c>
      <c r="U14" t="s">
        <v>458</v>
      </c>
      <c r="V14">
        <f>COUNTIF(F:F,U14)</f>
        <v>50</v>
      </c>
      <c r="W14">
        <f>SUMIF(F:F,U14,G:G)</f>
        <v>789</v>
      </c>
      <c r="X14" s="4">
        <f>SUMIFS(I:I,F:F,U14)</f>
        <v>6312</v>
      </c>
      <c r="Y14" s="1"/>
    </row>
    <row r="15" spans="1:26" x14ac:dyDescent="0.2">
      <c r="A15" s="2">
        <v>114</v>
      </c>
      <c r="B15" s="2">
        <v>10113</v>
      </c>
      <c r="C15" s="10" t="s">
        <v>633</v>
      </c>
      <c r="D15" s="10" t="str">
        <f>MID(C15,2,5)</f>
        <v>40878</v>
      </c>
      <c r="E15" s="10" t="str">
        <f t="shared" si="0"/>
        <v>01/12/2011</v>
      </c>
      <c r="F15" s="2" t="s">
        <v>449</v>
      </c>
      <c r="G15" s="2">
        <v>29</v>
      </c>
      <c r="H15" s="4">
        <v>18</v>
      </c>
      <c r="I15" s="4">
        <f t="shared" si="1"/>
        <v>522</v>
      </c>
      <c r="J15" s="5" t="s">
        <v>448</v>
      </c>
      <c r="K15" s="5"/>
      <c r="L15">
        <f>IF(AND(I15&gt;=0,I15&lt;200),0.2,IF(AND(I15&gt;=200,I15&lt;500),0.3,0.4))</f>
        <v>0.4</v>
      </c>
      <c r="M15" s="4">
        <f>I15 -(L15*I15)</f>
        <v>313.2</v>
      </c>
      <c r="N15" t="str">
        <f>VLOOKUP(B15,Customer!A:G,7,FALSE)</f>
        <v>Jenniffer Mangual</v>
      </c>
      <c r="O15">
        <f>VLOOKUP(B15,Customer!A:G,1,FALSE)</f>
        <v>10113</v>
      </c>
      <c r="U15" t="s">
        <v>457</v>
      </c>
      <c r="V15">
        <f>COUNTIF(F:F,U15)</f>
        <v>52</v>
      </c>
      <c r="W15">
        <f>SUMIF(F:F,U15,G:G)</f>
        <v>753</v>
      </c>
      <c r="X15" s="4">
        <f>SUMIFS(I:I,F:F,U15)</f>
        <v>1506</v>
      </c>
      <c r="Y15" s="1"/>
    </row>
    <row r="16" spans="1:26" x14ac:dyDescent="0.2">
      <c r="A16" s="2">
        <v>115</v>
      </c>
      <c r="B16" s="2">
        <v>10123</v>
      </c>
      <c r="C16" s="10" t="s">
        <v>634</v>
      </c>
      <c r="D16" s="10" t="str">
        <f>MID(C16,2,5)</f>
        <v>41492</v>
      </c>
      <c r="E16" s="10" t="str">
        <f t="shared" si="0"/>
        <v>06/08/2013</v>
      </c>
      <c r="F16" s="2" t="s">
        <v>452</v>
      </c>
      <c r="G16" s="2">
        <v>17</v>
      </c>
      <c r="H16" s="4">
        <v>4</v>
      </c>
      <c r="I16" s="4">
        <f t="shared" si="1"/>
        <v>68</v>
      </c>
      <c r="J16" s="5" t="s">
        <v>448</v>
      </c>
      <c r="K16" s="5"/>
      <c r="L16">
        <f>IF(AND(I16&gt;=0,I16&lt;200),0.2,IF(AND(I16&gt;=200,I16&lt;500),0.3,0.4))</f>
        <v>0.2</v>
      </c>
      <c r="M16" s="4">
        <f>I16 -(L16*I16)</f>
        <v>54.4</v>
      </c>
      <c r="N16" t="str">
        <f>VLOOKUP(B16,Customer!A:G,7,FALSE)</f>
        <v>Tamika Pritchett</v>
      </c>
      <c r="O16">
        <f>VLOOKUP(B16,Customer!A:G,1,FALSE)</f>
        <v>10123</v>
      </c>
      <c r="U16" t="s">
        <v>451</v>
      </c>
      <c r="V16">
        <f>COUNTIF(F:F,U16)</f>
        <v>40</v>
      </c>
      <c r="W16">
        <f>SUMIF(F:F,U16,G:G)</f>
        <v>625</v>
      </c>
      <c r="X16" s="4">
        <f>SUMIFS(I:I,F:F,U16)</f>
        <v>8125</v>
      </c>
      <c r="Y16" s="1"/>
    </row>
    <row r="17" spans="1:24" x14ac:dyDescent="0.2">
      <c r="A17" s="2">
        <v>116</v>
      </c>
      <c r="B17" s="2">
        <v>10104</v>
      </c>
      <c r="C17" s="10" t="s">
        <v>635</v>
      </c>
      <c r="D17" s="10" t="str">
        <f>MID(C17,2,5)</f>
        <v>42337</v>
      </c>
      <c r="E17" s="10" t="str">
        <f t="shared" si="0"/>
        <v>29/11/2015</v>
      </c>
      <c r="F17" s="2" t="s">
        <v>457</v>
      </c>
      <c r="G17" s="2">
        <v>29</v>
      </c>
      <c r="H17" s="4">
        <v>2</v>
      </c>
      <c r="I17" s="4">
        <f t="shared" si="1"/>
        <v>58</v>
      </c>
      <c r="J17" s="5" t="s">
        <v>448</v>
      </c>
      <c r="K17" s="5"/>
      <c r="L17">
        <f>IF(AND(I17&gt;=0,I17&lt;200),0.2,IF(AND(I17&gt;=200,I17&lt;500),0.3,0.4))</f>
        <v>0.2</v>
      </c>
      <c r="M17" s="4">
        <f>I17 -(L17*I17)</f>
        <v>46.4</v>
      </c>
      <c r="N17" t="str">
        <f>VLOOKUP(B17,Customer!A:G,7,FALSE)</f>
        <v>Landon Zerr</v>
      </c>
      <c r="O17">
        <f>VLOOKUP(B17,Customer!A:G,1,FALSE)</f>
        <v>10104</v>
      </c>
    </row>
    <row r="18" spans="1:24" x14ac:dyDescent="0.2">
      <c r="A18" s="2">
        <v>117</v>
      </c>
      <c r="B18" s="2">
        <v>10083</v>
      </c>
      <c r="C18" s="10" t="s">
        <v>636</v>
      </c>
      <c r="D18" s="10" t="str">
        <f>MID(C18,2,5)</f>
        <v>42021</v>
      </c>
      <c r="E18" s="10" t="str">
        <f t="shared" si="0"/>
        <v>17/01/2015</v>
      </c>
      <c r="F18" s="2" t="s">
        <v>458</v>
      </c>
      <c r="G18" s="2">
        <v>1</v>
      </c>
      <c r="H18" s="4">
        <v>8</v>
      </c>
      <c r="I18" s="4">
        <f t="shared" si="1"/>
        <v>8</v>
      </c>
      <c r="J18" s="5" t="s">
        <v>459</v>
      </c>
      <c r="K18" s="5"/>
      <c r="L18">
        <f>IF(AND(I18&gt;=0,I18&lt;200),0.2,IF(AND(I18&gt;=200,I18&lt;500),0.3,0.4))</f>
        <v>0.2</v>
      </c>
      <c r="M18" s="4">
        <f>I18 -(L18*I18)</f>
        <v>6.4</v>
      </c>
      <c r="N18" t="str">
        <f>VLOOKUP(B18,Customer!A:G,7,FALSE)</f>
        <v>Delta Seitz</v>
      </c>
      <c r="O18">
        <f>VLOOKUP(B18,Customer!A:G,1,FALSE)</f>
        <v>10083</v>
      </c>
      <c r="U18" t="s">
        <v>612</v>
      </c>
      <c r="V18">
        <f>SUM(V7:V16)</f>
        <v>500</v>
      </c>
      <c r="W18">
        <f>SUM(W7:W16)</f>
        <v>7712</v>
      </c>
      <c r="X18" s="4">
        <f>SUM(X7:X16)</f>
        <v>71044</v>
      </c>
    </row>
    <row r="19" spans="1:24" x14ac:dyDescent="0.2">
      <c r="A19" s="2">
        <v>118</v>
      </c>
      <c r="B19" s="2">
        <v>10050</v>
      </c>
      <c r="C19" s="10" t="s">
        <v>637</v>
      </c>
      <c r="D19" s="10" t="str">
        <f>MID(C19,2,5)</f>
        <v>40262</v>
      </c>
      <c r="E19" s="10" t="str">
        <f t="shared" si="0"/>
        <v>25/03/2010</v>
      </c>
      <c r="F19" s="2" t="s">
        <v>454</v>
      </c>
      <c r="G19" s="2">
        <v>2</v>
      </c>
      <c r="H19" s="4">
        <v>12</v>
      </c>
      <c r="I19" s="4">
        <f t="shared" si="1"/>
        <v>24</v>
      </c>
      <c r="J19" s="5" t="s">
        <v>459</v>
      </c>
      <c r="K19" s="5"/>
      <c r="L19">
        <f>IF(AND(I19&gt;=0,I19&lt;200),0.2,IF(AND(I19&gt;=200,I19&lt;500),0.3,0.4))</f>
        <v>0.2</v>
      </c>
      <c r="M19" s="4">
        <f>I19 -(L19*I19)</f>
        <v>19.2</v>
      </c>
      <c r="N19" t="str">
        <f>VLOOKUP(B19,Customer!A:G,7,FALSE)</f>
        <v>Christen Donnelly</v>
      </c>
      <c r="O19">
        <f>VLOOKUP(B19,Customer!A:G,1,FALSE)</f>
        <v>10050</v>
      </c>
      <c r="X19" s="4"/>
    </row>
    <row r="20" spans="1:24" ht="17" x14ac:dyDescent="0.2">
      <c r="A20" s="2">
        <v>119</v>
      </c>
      <c r="B20" s="2">
        <v>10063</v>
      </c>
      <c r="C20" s="10" t="s">
        <v>638</v>
      </c>
      <c r="D20" s="10" t="str">
        <f>MID(C20,2,5)</f>
        <v>42310</v>
      </c>
      <c r="E20" s="10" t="str">
        <f t="shared" si="0"/>
        <v>02/11/2015</v>
      </c>
      <c r="F20" s="2" t="s">
        <v>453</v>
      </c>
      <c r="G20" s="2">
        <v>25</v>
      </c>
      <c r="H20" s="4">
        <v>12</v>
      </c>
      <c r="I20" s="4">
        <f t="shared" si="1"/>
        <v>300</v>
      </c>
      <c r="J20" s="5" t="s">
        <v>448</v>
      </c>
      <c r="K20" s="5"/>
      <c r="L20">
        <f>IF(AND(I20&gt;=0,I20&lt;200),0.2,IF(AND(I20&gt;=200,I20&lt;500),0.3,0.4))</f>
        <v>0.3</v>
      </c>
      <c r="M20" s="4">
        <f>I20 -(L20*I20)</f>
        <v>210</v>
      </c>
      <c r="N20" t="str">
        <f>VLOOKUP(B20,Customer!A:G,7,FALSE)</f>
        <v>Vida Gayer</v>
      </c>
      <c r="O20">
        <f>VLOOKUP(B20,Customer!A:G,1,FALSE)</f>
        <v>10063</v>
      </c>
      <c r="T20" s="7" t="s">
        <v>615</v>
      </c>
      <c r="U20" s="8">
        <f>SUM(I2:I501)</f>
        <v>71044</v>
      </c>
      <c r="X20" s="4"/>
    </row>
    <row r="21" spans="1:24" x14ac:dyDescent="0.2">
      <c r="A21" s="2">
        <v>120</v>
      </c>
      <c r="B21" s="2">
        <v>10040</v>
      </c>
      <c r="C21" s="10" t="s">
        <v>639</v>
      </c>
      <c r="D21" s="10" t="str">
        <f>MID(C21,2,5)</f>
        <v>41598</v>
      </c>
      <c r="E21" s="10" t="str">
        <f t="shared" si="0"/>
        <v>20/11/2013</v>
      </c>
      <c r="F21" s="2" t="s">
        <v>455</v>
      </c>
      <c r="G21" s="2">
        <v>23</v>
      </c>
      <c r="H21" s="4">
        <v>9</v>
      </c>
      <c r="I21" s="4">
        <f t="shared" si="1"/>
        <v>207</v>
      </c>
      <c r="J21" s="5" t="s">
        <v>448</v>
      </c>
      <c r="K21" s="5"/>
      <c r="L21">
        <f>IF(AND(I21&gt;=0,I21&lt;200),0.2,IF(AND(I21&gt;=200,I21&lt;500),0.3,0.4))</f>
        <v>0.3</v>
      </c>
      <c r="M21" s="4">
        <f>I21 -(L21*I21)</f>
        <v>144.9</v>
      </c>
      <c r="N21" t="str">
        <f>VLOOKUP(B21,Customer!A:G,7,FALSE)</f>
        <v>Lenita Blankenship</v>
      </c>
      <c r="O21">
        <f>VLOOKUP(B21,Customer!A:G,1,FALSE)</f>
        <v>10040</v>
      </c>
      <c r="X21" s="4"/>
    </row>
    <row r="22" spans="1:24" x14ac:dyDescent="0.2">
      <c r="A22" s="2">
        <v>121</v>
      </c>
      <c r="B22" s="2">
        <v>10017</v>
      </c>
      <c r="C22" s="10" t="s">
        <v>640</v>
      </c>
      <c r="D22" s="10" t="str">
        <f>MID(C22,2,5)</f>
        <v>41958</v>
      </c>
      <c r="E22" s="10" t="str">
        <f t="shared" si="0"/>
        <v>15/11/2014</v>
      </c>
      <c r="F22" s="2" t="s">
        <v>460</v>
      </c>
      <c r="G22" s="2">
        <v>19</v>
      </c>
      <c r="H22" s="4">
        <v>2</v>
      </c>
      <c r="I22" s="4">
        <f t="shared" si="1"/>
        <v>38</v>
      </c>
      <c r="J22" s="5" t="s">
        <v>448</v>
      </c>
      <c r="K22" s="5"/>
      <c r="L22">
        <f>IF(AND(I22&gt;=0,I22&lt;200),0.2,IF(AND(I22&gt;=200,I22&lt;500),0.3,0.4))</f>
        <v>0.2</v>
      </c>
      <c r="M22" s="4">
        <f>I22 -(L22*I22)</f>
        <v>30.4</v>
      </c>
      <c r="N22" t="str">
        <f>VLOOKUP(B22,Customer!A:G,7,FALSE)</f>
        <v>Genaro Knutson</v>
      </c>
      <c r="O22">
        <f>VLOOKUP(B22,Customer!A:G,1,FALSE)</f>
        <v>10017</v>
      </c>
      <c r="X22" s="4"/>
    </row>
    <row r="23" spans="1:24" x14ac:dyDescent="0.2">
      <c r="A23" s="2">
        <v>122</v>
      </c>
      <c r="B23" s="2">
        <v>10078</v>
      </c>
      <c r="C23" s="10" t="s">
        <v>641</v>
      </c>
      <c r="D23" s="10" t="str">
        <f>MID(C23,2,5)</f>
        <v>40416</v>
      </c>
      <c r="E23" s="10" t="str">
        <f t="shared" si="0"/>
        <v>26/08/2010</v>
      </c>
      <c r="F23" s="2" t="s">
        <v>460</v>
      </c>
      <c r="G23" s="2">
        <v>18</v>
      </c>
      <c r="H23" s="4">
        <v>2</v>
      </c>
      <c r="I23" s="4">
        <f t="shared" si="1"/>
        <v>36</v>
      </c>
      <c r="J23" s="5" t="s">
        <v>448</v>
      </c>
      <c r="K23" s="5"/>
      <c r="L23">
        <f>IF(AND(I23&gt;=0,I23&lt;200),0.2,IF(AND(I23&gt;=200,I23&lt;500),0.3,0.4))</f>
        <v>0.2</v>
      </c>
      <c r="M23" s="4">
        <f>I23 -(L23*I23)</f>
        <v>28.8</v>
      </c>
      <c r="N23" t="str">
        <f>VLOOKUP(B23,Customer!A:G,7,FALSE)</f>
        <v>Logan Schwan</v>
      </c>
      <c r="O23">
        <f>VLOOKUP(B23,Customer!A:G,1,FALSE)</f>
        <v>10078</v>
      </c>
      <c r="X23" s="4"/>
    </row>
    <row r="24" spans="1:24" x14ac:dyDescent="0.2">
      <c r="A24" s="2">
        <v>123</v>
      </c>
      <c r="B24" s="2">
        <v>10028</v>
      </c>
      <c r="C24" s="10" t="s">
        <v>642</v>
      </c>
      <c r="D24" s="10" t="str">
        <f>MID(C24,2,5)</f>
        <v>40459</v>
      </c>
      <c r="E24" s="10" t="str">
        <f t="shared" si="0"/>
        <v>08/10/2010</v>
      </c>
      <c r="F24" s="2" t="s">
        <v>456</v>
      </c>
      <c r="G24" s="2">
        <v>20</v>
      </c>
      <c r="H24" s="4">
        <v>12</v>
      </c>
      <c r="I24" s="4">
        <f t="shared" si="1"/>
        <v>240</v>
      </c>
      <c r="J24" s="5" t="s">
        <v>448</v>
      </c>
      <c r="K24" s="5"/>
      <c r="L24">
        <f>IF(AND(I24&gt;=0,I24&lt;200),0.2,IF(AND(I24&gt;=200,I24&lt;500),0.3,0.4))</f>
        <v>0.3</v>
      </c>
      <c r="M24" s="4">
        <f>I24 -(L24*I24)</f>
        <v>168</v>
      </c>
      <c r="N24" t="str">
        <f>VLOOKUP(B24,Customer!A:G,7,FALSE)</f>
        <v>Margery Farabee</v>
      </c>
      <c r="O24">
        <f>VLOOKUP(B24,Customer!A:G,1,FALSE)</f>
        <v>10028</v>
      </c>
      <c r="X24" s="4"/>
    </row>
    <row r="25" spans="1:24" x14ac:dyDescent="0.2">
      <c r="A25" s="2">
        <v>124</v>
      </c>
      <c r="B25" s="2">
        <v>10047</v>
      </c>
      <c r="C25" s="10" t="s">
        <v>643</v>
      </c>
      <c r="D25" s="10" t="str">
        <f>MID(C25,2,5)</f>
        <v>41390</v>
      </c>
      <c r="E25" s="10" t="str">
        <f t="shared" si="0"/>
        <v>26/04/2013</v>
      </c>
      <c r="F25" s="2" t="s">
        <v>449</v>
      </c>
      <c r="G25" s="2">
        <v>17</v>
      </c>
      <c r="H25" s="4">
        <v>18</v>
      </c>
      <c r="I25" s="4">
        <f t="shared" si="1"/>
        <v>306</v>
      </c>
      <c r="J25" s="5" t="s">
        <v>448</v>
      </c>
      <c r="K25" s="5"/>
      <c r="L25">
        <f>IF(AND(I25&gt;=0,I25&lt;200),0.2,IF(AND(I25&gt;=200,I25&lt;500),0.3,0.4))</f>
        <v>0.3</v>
      </c>
      <c r="M25" s="4">
        <f>I25 -(L25*I25)</f>
        <v>214.2</v>
      </c>
      <c r="N25" t="str">
        <f>VLOOKUP(B25,Customer!A:G,7,FALSE)</f>
        <v>Stewart Warthen</v>
      </c>
      <c r="O25">
        <f>VLOOKUP(B25,Customer!A:G,1,FALSE)</f>
        <v>10047</v>
      </c>
      <c r="X25" s="4"/>
    </row>
    <row r="26" spans="1:24" x14ac:dyDescent="0.2">
      <c r="A26" s="2">
        <v>125</v>
      </c>
      <c r="B26" s="2">
        <v>10076</v>
      </c>
      <c r="C26" s="10" t="s">
        <v>644</v>
      </c>
      <c r="D26" s="10" t="str">
        <f>MID(C26,2,5)</f>
        <v>42086</v>
      </c>
      <c r="E26" s="10" t="str">
        <f t="shared" si="0"/>
        <v>23/03/2015</v>
      </c>
      <c r="F26" s="2" t="s">
        <v>458</v>
      </c>
      <c r="G26" s="2">
        <v>18</v>
      </c>
      <c r="H26" s="4">
        <v>8</v>
      </c>
      <c r="I26" s="4">
        <f t="shared" si="1"/>
        <v>144</v>
      </c>
      <c r="J26" s="5" t="s">
        <v>448</v>
      </c>
      <c r="K26" s="5"/>
      <c r="L26">
        <f>IF(AND(I26&gt;=0,I26&lt;200),0.2,IF(AND(I26&gt;=200,I26&lt;500),0.3,0.4))</f>
        <v>0.2</v>
      </c>
      <c r="M26" s="4">
        <f>I26 -(L26*I26)</f>
        <v>115.2</v>
      </c>
      <c r="N26" t="str">
        <f>VLOOKUP(B26,Customer!A:G,7,FALSE)</f>
        <v>Flora Zuniga</v>
      </c>
      <c r="O26">
        <f>VLOOKUP(B26,Customer!A:G,1,FALSE)</f>
        <v>10076</v>
      </c>
      <c r="X26" s="4"/>
    </row>
    <row r="27" spans="1:24" x14ac:dyDescent="0.2">
      <c r="A27" s="2">
        <v>126</v>
      </c>
      <c r="B27" s="2">
        <v>10102</v>
      </c>
      <c r="C27" s="10" t="s">
        <v>645</v>
      </c>
      <c r="D27" s="10" t="str">
        <f>MID(C27,2,5)</f>
        <v>41395</v>
      </c>
      <c r="E27" s="10" t="str">
        <f t="shared" si="0"/>
        <v>01/05/2013</v>
      </c>
      <c r="F27" s="2" t="s">
        <v>452</v>
      </c>
      <c r="G27" s="2">
        <v>28</v>
      </c>
      <c r="H27" s="4">
        <v>4</v>
      </c>
      <c r="I27" s="4">
        <f t="shared" si="1"/>
        <v>112</v>
      </c>
      <c r="J27" s="5" t="s">
        <v>448</v>
      </c>
      <c r="K27" s="5"/>
      <c r="L27">
        <f>IF(AND(I27&gt;=0,I27&lt;200),0.2,IF(AND(I27&gt;=200,I27&lt;500),0.3,0.4))</f>
        <v>0.2</v>
      </c>
      <c r="M27" s="4">
        <f>I27 -(L27*I27)</f>
        <v>89.6</v>
      </c>
      <c r="N27" t="str">
        <f>VLOOKUP(B27,Customer!A:G,7,FALSE)</f>
        <v>Jonell Archibald</v>
      </c>
      <c r="O27">
        <f>VLOOKUP(B27,Customer!A:G,1,FALSE)</f>
        <v>10102</v>
      </c>
      <c r="X27" s="4"/>
    </row>
    <row r="28" spans="1:24" x14ac:dyDescent="0.2">
      <c r="A28" s="2">
        <v>127</v>
      </c>
      <c r="B28" s="2">
        <v>10033</v>
      </c>
      <c r="C28" s="10" t="s">
        <v>646</v>
      </c>
      <c r="D28" s="10" t="str">
        <f>MID(C28,2,5)</f>
        <v>41799</v>
      </c>
      <c r="E28" s="10" t="str">
        <f t="shared" si="0"/>
        <v>09/06/2014</v>
      </c>
      <c r="F28" s="2" t="s">
        <v>454</v>
      </c>
      <c r="G28" s="2">
        <v>23</v>
      </c>
      <c r="H28" s="4">
        <v>12</v>
      </c>
      <c r="I28" s="4">
        <f t="shared" si="1"/>
        <v>276</v>
      </c>
      <c r="J28" s="5" t="s">
        <v>448</v>
      </c>
      <c r="K28" s="5"/>
      <c r="L28">
        <f>IF(AND(I28&gt;=0,I28&lt;200),0.2,IF(AND(I28&gt;=200,I28&lt;500),0.3,0.4))</f>
        <v>0.3</v>
      </c>
      <c r="M28" s="4">
        <f>I28 -(L28*I28)</f>
        <v>193.2</v>
      </c>
      <c r="N28" t="str">
        <f>VLOOKUP(B28,Customer!A:G,7,FALSE)</f>
        <v>Cherish Breland</v>
      </c>
      <c r="O28">
        <f>VLOOKUP(B28,Customer!A:G,1,FALSE)</f>
        <v>10033</v>
      </c>
    </row>
    <row r="29" spans="1:24" x14ac:dyDescent="0.2">
      <c r="A29" s="2">
        <v>128</v>
      </c>
      <c r="B29" s="2">
        <v>10102</v>
      </c>
      <c r="C29" s="10" t="s">
        <v>647</v>
      </c>
      <c r="D29" s="10" t="str">
        <f>MID(C29,2,5)</f>
        <v>40332</v>
      </c>
      <c r="E29" s="10" t="str">
        <f t="shared" si="0"/>
        <v>03/06/2010</v>
      </c>
      <c r="F29" s="2" t="s">
        <v>456</v>
      </c>
      <c r="G29" s="2">
        <v>18</v>
      </c>
      <c r="H29" s="4">
        <v>12</v>
      </c>
      <c r="I29" s="4">
        <f t="shared" si="1"/>
        <v>216</v>
      </c>
      <c r="J29" s="5" t="s">
        <v>448</v>
      </c>
      <c r="K29" s="5"/>
      <c r="L29">
        <f>IF(AND(I29&gt;=0,I29&lt;200),0.2,IF(AND(I29&gt;=200,I29&lt;500),0.3,0.4))</f>
        <v>0.3</v>
      </c>
      <c r="M29" s="4">
        <f>I29 -(L29*I29)</f>
        <v>151.19999999999999</v>
      </c>
      <c r="N29" t="str">
        <f>VLOOKUP(B29,Customer!A:G,7,FALSE)</f>
        <v>Jonell Archibald</v>
      </c>
      <c r="O29">
        <f>VLOOKUP(B29,Customer!A:G,1,FALSE)</f>
        <v>10102</v>
      </c>
    </row>
    <row r="30" spans="1:24" x14ac:dyDescent="0.2">
      <c r="A30" s="2">
        <v>129</v>
      </c>
      <c r="B30" s="2">
        <v>10131</v>
      </c>
      <c r="C30" s="10" t="s">
        <v>648</v>
      </c>
      <c r="D30" s="10" t="str">
        <f>MID(C30,2,5)</f>
        <v>40959</v>
      </c>
      <c r="E30" s="10" t="str">
        <f t="shared" si="0"/>
        <v>20/02/2012</v>
      </c>
      <c r="F30" s="2" t="s">
        <v>456</v>
      </c>
      <c r="G30" s="2">
        <v>30</v>
      </c>
      <c r="H30" s="4">
        <v>12</v>
      </c>
      <c r="I30" s="4">
        <f t="shared" si="1"/>
        <v>360</v>
      </c>
      <c r="J30" s="5" t="s">
        <v>448</v>
      </c>
      <c r="K30" s="5"/>
      <c r="L30">
        <f>IF(AND(I30&gt;=0,I30&lt;200),0.2,IF(AND(I30&gt;=200,I30&lt;500),0.3,0.4))</f>
        <v>0.3</v>
      </c>
      <c r="M30" s="4">
        <f>I30 -(L30*I30)</f>
        <v>252</v>
      </c>
      <c r="N30" t="str">
        <f>VLOOKUP(B30,Customer!A:G,7,FALSE)</f>
        <v>Wilmer Markert</v>
      </c>
      <c r="O30">
        <f>VLOOKUP(B30,Customer!A:G,1,FALSE)</f>
        <v>10131</v>
      </c>
    </row>
    <row r="31" spans="1:24" x14ac:dyDescent="0.2">
      <c r="A31" s="2">
        <v>130</v>
      </c>
      <c r="B31" s="2">
        <v>10022</v>
      </c>
      <c r="C31" s="10" t="s">
        <v>649</v>
      </c>
      <c r="D31" s="10" t="str">
        <f>MID(C31,2,5)</f>
        <v>40963</v>
      </c>
      <c r="E31" s="10" t="str">
        <f t="shared" si="0"/>
        <v>24/02/2012</v>
      </c>
      <c r="F31" s="2" t="s">
        <v>455</v>
      </c>
      <c r="G31" s="2">
        <v>8</v>
      </c>
      <c r="H31" s="4">
        <v>9</v>
      </c>
      <c r="I31" s="4">
        <f t="shared" si="1"/>
        <v>72</v>
      </c>
      <c r="J31" s="5" t="s">
        <v>450</v>
      </c>
      <c r="K31" s="5"/>
      <c r="L31">
        <f>IF(AND(I31&gt;=0,I31&lt;200),0.2,IF(AND(I31&gt;=200,I31&lt;500),0.3,0.4))</f>
        <v>0.2</v>
      </c>
      <c r="M31" s="4">
        <f>I31 -(L31*I31)</f>
        <v>57.6</v>
      </c>
      <c r="N31" t="str">
        <f>VLOOKUP(B31,Customer!A:G,7,FALSE)</f>
        <v>Celeste Weidner</v>
      </c>
      <c r="O31">
        <f>VLOOKUP(B31,Customer!A:G,1,FALSE)</f>
        <v>10022</v>
      </c>
    </row>
    <row r="32" spans="1:24" x14ac:dyDescent="0.2">
      <c r="A32" s="2">
        <v>131</v>
      </c>
      <c r="B32" s="2">
        <v>10140</v>
      </c>
      <c r="C32" s="10" t="s">
        <v>650</v>
      </c>
      <c r="D32" s="10" t="str">
        <f>MID(C32,2,5)</f>
        <v>40801</v>
      </c>
      <c r="E32" s="10" t="str">
        <f t="shared" si="0"/>
        <v>15/09/2011</v>
      </c>
      <c r="F32" s="2" t="s">
        <v>454</v>
      </c>
      <c r="G32" s="2">
        <v>16</v>
      </c>
      <c r="H32" s="4">
        <v>12</v>
      </c>
      <c r="I32" s="4">
        <f t="shared" si="1"/>
        <v>192</v>
      </c>
      <c r="J32" s="5" t="s">
        <v>448</v>
      </c>
      <c r="K32" s="5"/>
      <c r="L32">
        <f>IF(AND(I32&gt;=0,I32&lt;200),0.2,IF(AND(I32&gt;=200,I32&lt;500),0.3,0.4))</f>
        <v>0.2</v>
      </c>
      <c r="M32" s="4">
        <f>I32 -(L32*I32)</f>
        <v>153.6</v>
      </c>
      <c r="N32" t="str">
        <f>VLOOKUP(B32,Customer!A:G,7,FALSE)</f>
        <v>Gordon Lehr</v>
      </c>
      <c r="O32">
        <f>VLOOKUP(B32,Customer!A:G,1,FALSE)</f>
        <v>10140</v>
      </c>
    </row>
    <row r="33" spans="1:15" x14ac:dyDescent="0.2">
      <c r="A33" s="2">
        <v>132</v>
      </c>
      <c r="B33" s="2">
        <v>10143</v>
      </c>
      <c r="C33" s="10" t="s">
        <v>651</v>
      </c>
      <c r="D33" s="10" t="str">
        <f>MID(C33,2,5)</f>
        <v>40535</v>
      </c>
      <c r="E33" s="10" t="str">
        <f t="shared" si="0"/>
        <v>23/12/2010</v>
      </c>
      <c r="F33" s="2" t="s">
        <v>449</v>
      </c>
      <c r="G33" s="2">
        <v>1</v>
      </c>
      <c r="H33" s="4">
        <v>18</v>
      </c>
      <c r="I33" s="4">
        <f t="shared" si="1"/>
        <v>18</v>
      </c>
      <c r="J33" s="5" t="s">
        <v>459</v>
      </c>
      <c r="K33" s="5"/>
      <c r="L33">
        <f>IF(AND(I33&gt;=0,I33&lt;200),0.2,IF(AND(I33&gt;=200,I33&lt;500),0.3,0.4))</f>
        <v>0.2</v>
      </c>
      <c r="M33" s="4">
        <f>I33 -(L33*I33)</f>
        <v>14.4</v>
      </c>
      <c r="N33" t="str">
        <f>VLOOKUP(B33,Customer!A:G,7,FALSE)</f>
        <v>Gertude Neitzel</v>
      </c>
      <c r="O33">
        <f>VLOOKUP(B33,Customer!A:G,1,FALSE)</f>
        <v>10143</v>
      </c>
    </row>
    <row r="34" spans="1:15" x14ac:dyDescent="0.2">
      <c r="A34" s="2">
        <v>133</v>
      </c>
      <c r="B34" s="2">
        <v>10133</v>
      </c>
      <c r="C34" s="10" t="s">
        <v>652</v>
      </c>
      <c r="D34" s="10" t="str">
        <f>MID(C34,2,5)</f>
        <v>41514</v>
      </c>
      <c r="E34" s="10" t="str">
        <f t="shared" si="0"/>
        <v>28/08/2013</v>
      </c>
      <c r="F34" s="2" t="s">
        <v>451</v>
      </c>
      <c r="G34" s="2">
        <v>18</v>
      </c>
      <c r="H34" s="4">
        <v>13</v>
      </c>
      <c r="I34" s="4">
        <f t="shared" si="1"/>
        <v>234</v>
      </c>
      <c r="J34" s="5" t="s">
        <v>448</v>
      </c>
      <c r="K34" s="5"/>
      <c r="L34">
        <f>IF(AND(I34&gt;=0,I34&lt;200),0.2,IF(AND(I34&gt;=200,I34&lt;500),0.3,0.4))</f>
        <v>0.3</v>
      </c>
      <c r="M34" s="4">
        <f>I34 -(L34*I34)</f>
        <v>163.80000000000001</v>
      </c>
      <c r="N34" t="str">
        <f>VLOOKUP(B34,Customer!A:G,7,FALSE)</f>
        <v>Conrad Haggard</v>
      </c>
      <c r="O34">
        <f>VLOOKUP(B34,Customer!A:G,1,FALSE)</f>
        <v>10133</v>
      </c>
    </row>
    <row r="35" spans="1:15" x14ac:dyDescent="0.2">
      <c r="A35" s="2">
        <v>134</v>
      </c>
      <c r="B35" s="2">
        <v>10127</v>
      </c>
      <c r="C35" s="10" t="s">
        <v>653</v>
      </c>
      <c r="D35" s="10" t="str">
        <f>MID(C35,2,5)</f>
        <v>41675</v>
      </c>
      <c r="E35" s="10" t="str">
        <f t="shared" si="0"/>
        <v>05/02/2014</v>
      </c>
      <c r="F35" s="2" t="s">
        <v>455</v>
      </c>
      <c r="G35" s="2">
        <v>26</v>
      </c>
      <c r="H35" s="4">
        <v>9</v>
      </c>
      <c r="I35" s="4">
        <f t="shared" si="1"/>
        <v>234</v>
      </c>
      <c r="J35" s="5" t="s">
        <v>448</v>
      </c>
      <c r="K35" s="5"/>
      <c r="L35">
        <f>IF(AND(I35&gt;=0,I35&lt;200),0.2,IF(AND(I35&gt;=200,I35&lt;500),0.3,0.4))</f>
        <v>0.3</v>
      </c>
      <c r="M35" s="4">
        <f>I35 -(L35*I35)</f>
        <v>163.80000000000001</v>
      </c>
      <c r="N35" t="str">
        <f>VLOOKUP(B35,Customer!A:G,7,FALSE)</f>
        <v>Lyndsey Fagen</v>
      </c>
      <c r="O35">
        <f>VLOOKUP(B35,Customer!A:G,1,FALSE)</f>
        <v>10127</v>
      </c>
    </row>
    <row r="36" spans="1:15" x14ac:dyDescent="0.2">
      <c r="A36" s="2">
        <v>135</v>
      </c>
      <c r="B36" s="2">
        <v>10090</v>
      </c>
      <c r="C36" s="10" t="s">
        <v>654</v>
      </c>
      <c r="D36" s="10" t="str">
        <f>MID(C36,2,5)</f>
        <v>41441</v>
      </c>
      <c r="E36" s="10" t="str">
        <f t="shared" si="0"/>
        <v>16/06/2013</v>
      </c>
      <c r="F36" s="2" t="s">
        <v>449</v>
      </c>
      <c r="G36" s="2">
        <v>25</v>
      </c>
      <c r="H36" s="4">
        <v>18</v>
      </c>
      <c r="I36" s="4">
        <f t="shared" si="1"/>
        <v>450</v>
      </c>
      <c r="J36" s="5" t="s">
        <v>448</v>
      </c>
      <c r="K36" s="5"/>
      <c r="L36">
        <f>IF(AND(I36&gt;=0,I36&lt;200),0.2,IF(AND(I36&gt;=200,I36&lt;500),0.3,0.4))</f>
        <v>0.3</v>
      </c>
      <c r="M36" s="4">
        <f>I36 -(L36*I36)</f>
        <v>315</v>
      </c>
      <c r="N36" t="str">
        <f>VLOOKUP(B36,Customer!A:G,7,FALSE)</f>
        <v>Tiana Brigham</v>
      </c>
      <c r="O36">
        <f>VLOOKUP(B36,Customer!A:G,1,FALSE)</f>
        <v>10090</v>
      </c>
    </row>
    <row r="37" spans="1:15" x14ac:dyDescent="0.2">
      <c r="A37" s="2">
        <v>136</v>
      </c>
      <c r="B37" s="2">
        <v>10036</v>
      </c>
      <c r="C37" s="10" t="s">
        <v>655</v>
      </c>
      <c r="D37" s="10" t="str">
        <f>MID(C37,2,5)</f>
        <v>41548</v>
      </c>
      <c r="E37" s="10" t="str">
        <f t="shared" si="0"/>
        <v>01/10/2013</v>
      </c>
      <c r="F37" s="2" t="s">
        <v>455</v>
      </c>
      <c r="G37" s="2">
        <v>13</v>
      </c>
      <c r="H37" s="4">
        <v>9</v>
      </c>
      <c r="I37" s="4">
        <f t="shared" si="1"/>
        <v>117</v>
      </c>
      <c r="J37" s="5" t="s">
        <v>450</v>
      </c>
      <c r="K37" s="5"/>
      <c r="L37">
        <f>IF(AND(I37&gt;=0,I37&lt;200),0.2,IF(AND(I37&gt;=200,I37&lt;500),0.3,0.4))</f>
        <v>0.2</v>
      </c>
      <c r="M37" s="4">
        <f>I37 -(L37*I37)</f>
        <v>93.6</v>
      </c>
      <c r="N37" t="str">
        <f>VLOOKUP(B37,Customer!A:G,7,FALSE)</f>
        <v>Cathern Howey</v>
      </c>
      <c r="O37">
        <f>VLOOKUP(B37,Customer!A:G,1,FALSE)</f>
        <v>10036</v>
      </c>
    </row>
    <row r="38" spans="1:15" x14ac:dyDescent="0.2">
      <c r="A38" s="2">
        <v>137</v>
      </c>
      <c r="B38" s="2">
        <v>10054</v>
      </c>
      <c r="C38" s="10" t="s">
        <v>656</v>
      </c>
      <c r="D38" s="10" t="str">
        <f>MID(C38,2,5)</f>
        <v>41064</v>
      </c>
      <c r="E38" s="10" t="str">
        <f t="shared" si="0"/>
        <v>04/06/2012</v>
      </c>
      <c r="F38" s="2" t="s">
        <v>457</v>
      </c>
      <c r="G38" s="2">
        <v>5</v>
      </c>
      <c r="H38" s="4">
        <v>2</v>
      </c>
      <c r="I38" s="4">
        <f t="shared" si="1"/>
        <v>10</v>
      </c>
      <c r="J38" s="5" t="s">
        <v>459</v>
      </c>
      <c r="K38" s="5"/>
      <c r="L38">
        <f>IF(AND(I38&gt;=0,I38&lt;200),0.2,IF(AND(I38&gt;=200,I38&lt;500),0.3,0.4))</f>
        <v>0.2</v>
      </c>
      <c r="M38" s="4">
        <f>I38 -(L38*I38)</f>
        <v>8</v>
      </c>
      <c r="N38" t="str">
        <f>VLOOKUP(B38,Customer!A:G,7,FALSE)</f>
        <v>Gracie Linwood</v>
      </c>
      <c r="O38">
        <f>VLOOKUP(B38,Customer!A:G,1,FALSE)</f>
        <v>10054</v>
      </c>
    </row>
    <row r="39" spans="1:15" x14ac:dyDescent="0.2">
      <c r="A39" s="2">
        <v>138</v>
      </c>
      <c r="B39" s="2">
        <v>10045</v>
      </c>
      <c r="C39" s="10" t="s">
        <v>657</v>
      </c>
      <c r="D39" s="10" t="str">
        <f>MID(C39,2,5)</f>
        <v>41040</v>
      </c>
      <c r="E39" s="10" t="str">
        <f t="shared" si="0"/>
        <v>11/05/2012</v>
      </c>
      <c r="F39" s="2" t="s">
        <v>455</v>
      </c>
      <c r="G39" s="2">
        <v>23</v>
      </c>
      <c r="H39" s="4">
        <v>9</v>
      </c>
      <c r="I39" s="4">
        <f t="shared" si="1"/>
        <v>207</v>
      </c>
      <c r="J39" s="5" t="s">
        <v>448</v>
      </c>
      <c r="K39" s="5"/>
      <c r="L39">
        <f>IF(AND(I39&gt;=0,I39&lt;200),0.2,IF(AND(I39&gt;=200,I39&lt;500),0.3,0.4))</f>
        <v>0.3</v>
      </c>
      <c r="M39" s="4">
        <f>I39 -(L39*I39)</f>
        <v>144.9</v>
      </c>
      <c r="N39" t="str">
        <f>VLOOKUP(B39,Customer!A:G,7,FALSE)</f>
        <v>Foster Czaja</v>
      </c>
      <c r="O39">
        <f>VLOOKUP(B39,Customer!A:G,1,FALSE)</f>
        <v>10045</v>
      </c>
    </row>
    <row r="40" spans="1:15" x14ac:dyDescent="0.2">
      <c r="A40" s="2">
        <v>139</v>
      </c>
      <c r="B40" s="2">
        <v>10091</v>
      </c>
      <c r="C40" s="10" t="s">
        <v>658</v>
      </c>
      <c r="D40" s="10" t="str">
        <f>MID(C40,2,5)</f>
        <v>41352</v>
      </c>
      <c r="E40" s="10" t="str">
        <f t="shared" si="0"/>
        <v>19/03/2013</v>
      </c>
      <c r="F40" s="2" t="s">
        <v>455</v>
      </c>
      <c r="G40" s="2">
        <v>5</v>
      </c>
      <c r="H40" s="4">
        <v>9</v>
      </c>
      <c r="I40" s="4">
        <f t="shared" si="1"/>
        <v>45</v>
      </c>
      <c r="J40" s="5" t="s">
        <v>459</v>
      </c>
      <c r="K40" s="5"/>
      <c r="L40">
        <f>IF(AND(I40&gt;=0,I40&lt;200),0.2,IF(AND(I40&gt;=200,I40&lt;500),0.3,0.4))</f>
        <v>0.2</v>
      </c>
      <c r="M40" s="4">
        <f>I40 -(L40*I40)</f>
        <v>36</v>
      </c>
      <c r="N40" t="str">
        <f>VLOOKUP(B40,Customer!A:G,7,FALSE)</f>
        <v>Milagros Colangelo</v>
      </c>
      <c r="O40">
        <f>VLOOKUP(B40,Customer!A:G,1,FALSE)</f>
        <v>10091</v>
      </c>
    </row>
    <row r="41" spans="1:15" x14ac:dyDescent="0.2">
      <c r="A41" s="2">
        <v>140</v>
      </c>
      <c r="B41" s="2">
        <v>10017</v>
      </c>
      <c r="C41" s="10" t="s">
        <v>659</v>
      </c>
      <c r="D41" s="10" t="str">
        <f>MID(C41,2,5)</f>
        <v>42117</v>
      </c>
      <c r="E41" s="10" t="str">
        <f t="shared" si="0"/>
        <v>23/04/2015</v>
      </c>
      <c r="F41" s="2" t="s">
        <v>449</v>
      </c>
      <c r="G41" s="2">
        <v>24</v>
      </c>
      <c r="H41" s="4">
        <v>18</v>
      </c>
      <c r="I41" s="4">
        <f t="shared" si="1"/>
        <v>432</v>
      </c>
      <c r="J41" s="5" t="s">
        <v>448</v>
      </c>
      <c r="K41" s="5"/>
      <c r="L41">
        <f>IF(AND(I41&gt;=0,I41&lt;200),0.2,IF(AND(I41&gt;=200,I41&lt;500),0.3,0.4))</f>
        <v>0.3</v>
      </c>
      <c r="M41" s="4">
        <f>I41 -(L41*I41)</f>
        <v>302.39999999999998</v>
      </c>
      <c r="N41" t="str">
        <f>VLOOKUP(B41,Customer!A:G,7,FALSE)</f>
        <v>Genaro Knutson</v>
      </c>
      <c r="O41">
        <f>VLOOKUP(B41,Customer!A:G,1,FALSE)</f>
        <v>10017</v>
      </c>
    </row>
    <row r="42" spans="1:15" x14ac:dyDescent="0.2">
      <c r="A42" s="2">
        <v>141</v>
      </c>
      <c r="B42" s="2">
        <v>10146</v>
      </c>
      <c r="C42" s="10" t="s">
        <v>660</v>
      </c>
      <c r="D42" s="10" t="str">
        <f>MID(C42,2,5)</f>
        <v>41282</v>
      </c>
      <c r="E42" s="10" t="str">
        <f t="shared" si="0"/>
        <v>08/01/2013</v>
      </c>
      <c r="F42" s="2" t="s">
        <v>458</v>
      </c>
      <c r="G42" s="2">
        <v>14</v>
      </c>
      <c r="H42" s="4">
        <v>8</v>
      </c>
      <c r="I42" s="4">
        <f t="shared" si="1"/>
        <v>112</v>
      </c>
      <c r="J42" s="5" t="s">
        <v>450</v>
      </c>
      <c r="K42" s="5"/>
      <c r="L42">
        <f>IF(AND(I42&gt;=0,I42&lt;200),0.2,IF(AND(I42&gt;=200,I42&lt;500),0.3,0.4))</f>
        <v>0.2</v>
      </c>
      <c r="M42" s="4">
        <f>I42 -(L42*I42)</f>
        <v>89.6</v>
      </c>
      <c r="N42" t="str">
        <f>VLOOKUP(B42,Customer!A:G,7,FALSE)</f>
        <v>Bobby Greening</v>
      </c>
      <c r="O42">
        <f>VLOOKUP(B42,Customer!A:G,1,FALSE)</f>
        <v>10146</v>
      </c>
    </row>
    <row r="43" spans="1:15" x14ac:dyDescent="0.2">
      <c r="A43" s="2">
        <v>142</v>
      </c>
      <c r="B43" s="2">
        <v>10024</v>
      </c>
      <c r="C43" s="10" t="s">
        <v>661</v>
      </c>
      <c r="D43" s="10" t="str">
        <f>MID(C43,2,5)</f>
        <v>42184</v>
      </c>
      <c r="E43" s="10" t="str">
        <f t="shared" si="0"/>
        <v>29/06/2015</v>
      </c>
      <c r="F43" s="2" t="s">
        <v>460</v>
      </c>
      <c r="G43" s="2">
        <v>24</v>
      </c>
      <c r="H43" s="4">
        <v>2</v>
      </c>
      <c r="I43" s="4">
        <f t="shared" si="1"/>
        <v>48</v>
      </c>
      <c r="J43" s="5" t="s">
        <v>448</v>
      </c>
      <c r="K43" s="5"/>
      <c r="L43">
        <f>IF(AND(I43&gt;=0,I43&lt;200),0.2,IF(AND(I43&gt;=200,I43&lt;500),0.3,0.4))</f>
        <v>0.2</v>
      </c>
      <c r="M43" s="4">
        <f>I43 -(L43*I43)</f>
        <v>38.4</v>
      </c>
      <c r="N43" t="str">
        <f>VLOOKUP(B43,Customer!A:G,7,FALSE)</f>
        <v>Beata Smyth</v>
      </c>
      <c r="O43">
        <f>VLOOKUP(B43,Customer!A:G,1,FALSE)</f>
        <v>10024</v>
      </c>
    </row>
    <row r="44" spans="1:15" x14ac:dyDescent="0.2">
      <c r="A44" s="2">
        <v>143</v>
      </c>
      <c r="B44" s="2">
        <v>10097</v>
      </c>
      <c r="C44" s="10" t="s">
        <v>662</v>
      </c>
      <c r="D44" s="10" t="str">
        <f>MID(C44,2,5)</f>
        <v>41229</v>
      </c>
      <c r="E44" s="10" t="str">
        <f t="shared" si="0"/>
        <v>16/11/2012</v>
      </c>
      <c r="F44" s="2" t="s">
        <v>457</v>
      </c>
      <c r="G44" s="2">
        <v>26</v>
      </c>
      <c r="H44" s="4">
        <v>2</v>
      </c>
      <c r="I44" s="4">
        <f t="shared" si="1"/>
        <v>52</v>
      </c>
      <c r="J44" s="5" t="s">
        <v>448</v>
      </c>
      <c r="K44" s="5"/>
      <c r="L44">
        <f>IF(AND(I44&gt;=0,I44&lt;200),0.2,IF(AND(I44&gt;=200,I44&lt;500),0.3,0.4))</f>
        <v>0.2</v>
      </c>
      <c r="M44" s="4">
        <f>I44 -(L44*I44)</f>
        <v>41.6</v>
      </c>
      <c r="N44" t="str">
        <f>VLOOKUP(B44,Customer!A:G,7,FALSE)</f>
        <v>Bulah Kaplan</v>
      </c>
      <c r="O44">
        <f>VLOOKUP(B44,Customer!A:G,1,FALSE)</f>
        <v>10097</v>
      </c>
    </row>
    <row r="45" spans="1:15" x14ac:dyDescent="0.2">
      <c r="A45" s="2">
        <v>144</v>
      </c>
      <c r="B45" s="2">
        <v>10091</v>
      </c>
      <c r="C45" s="10" t="s">
        <v>663</v>
      </c>
      <c r="D45" s="10" t="str">
        <f>MID(C45,2,5)</f>
        <v>41738</v>
      </c>
      <c r="E45" s="10" t="str">
        <f t="shared" si="0"/>
        <v>09/04/2014</v>
      </c>
      <c r="F45" s="2" t="s">
        <v>458</v>
      </c>
      <c r="G45" s="2">
        <v>29</v>
      </c>
      <c r="H45" s="4">
        <v>8</v>
      </c>
      <c r="I45" s="4">
        <f t="shared" si="1"/>
        <v>232</v>
      </c>
      <c r="J45" s="5" t="s">
        <v>448</v>
      </c>
      <c r="K45" s="5"/>
      <c r="L45">
        <f>IF(AND(I45&gt;=0,I45&lt;200),0.2,IF(AND(I45&gt;=200,I45&lt;500),0.3,0.4))</f>
        <v>0.3</v>
      </c>
      <c r="M45" s="4">
        <f>I45 -(L45*I45)</f>
        <v>162.4</v>
      </c>
      <c r="N45" t="str">
        <f>VLOOKUP(B45,Customer!A:G,7,FALSE)</f>
        <v>Milagros Colangelo</v>
      </c>
      <c r="O45">
        <f>VLOOKUP(B45,Customer!A:G,1,FALSE)</f>
        <v>10091</v>
      </c>
    </row>
    <row r="46" spans="1:15" x14ac:dyDescent="0.2">
      <c r="A46" s="2">
        <v>145</v>
      </c>
      <c r="B46" s="2">
        <v>10035</v>
      </c>
      <c r="C46" s="10" t="s">
        <v>664</v>
      </c>
      <c r="D46" s="10" t="str">
        <f>MID(C46,2,5)</f>
        <v>41542</v>
      </c>
      <c r="E46" s="10" t="str">
        <f t="shared" si="0"/>
        <v>25/09/2013</v>
      </c>
      <c r="F46" s="2" t="s">
        <v>451</v>
      </c>
      <c r="G46" s="2">
        <v>27</v>
      </c>
      <c r="H46" s="4">
        <v>13</v>
      </c>
      <c r="I46" s="4">
        <f t="shared" si="1"/>
        <v>351</v>
      </c>
      <c r="J46" s="5" t="s">
        <v>448</v>
      </c>
      <c r="K46" s="5"/>
      <c r="L46">
        <f>IF(AND(I46&gt;=0,I46&lt;200),0.2,IF(AND(I46&gt;=200,I46&lt;500),0.3,0.4))</f>
        <v>0.3</v>
      </c>
      <c r="M46" s="4">
        <f>I46 -(L46*I46)</f>
        <v>245.7</v>
      </c>
      <c r="N46" t="str">
        <f>VLOOKUP(B46,Customer!A:G,7,FALSE)</f>
        <v>Houston Gouin</v>
      </c>
      <c r="O46">
        <f>VLOOKUP(B46,Customer!A:G,1,FALSE)</f>
        <v>10035</v>
      </c>
    </row>
    <row r="47" spans="1:15" x14ac:dyDescent="0.2">
      <c r="A47" s="2">
        <v>146</v>
      </c>
      <c r="B47" s="2">
        <v>10073</v>
      </c>
      <c r="C47" s="10" t="s">
        <v>665</v>
      </c>
      <c r="D47" s="10" t="str">
        <f>MID(C47,2,5)</f>
        <v>40380</v>
      </c>
      <c r="E47" s="10" t="str">
        <f t="shared" si="0"/>
        <v>21/07/2010</v>
      </c>
      <c r="F47" s="2" t="s">
        <v>460</v>
      </c>
      <c r="G47" s="2">
        <v>21</v>
      </c>
      <c r="H47" s="4">
        <v>2</v>
      </c>
      <c r="I47" s="4">
        <f t="shared" si="1"/>
        <v>42</v>
      </c>
      <c r="J47" s="5" t="s">
        <v>448</v>
      </c>
      <c r="K47" s="5"/>
      <c r="L47">
        <f>IF(AND(I47&gt;=0,I47&lt;200),0.2,IF(AND(I47&gt;=200,I47&lt;500),0.3,0.4))</f>
        <v>0.2</v>
      </c>
      <c r="M47" s="4">
        <f>I47 -(L47*I47)</f>
        <v>33.6</v>
      </c>
      <c r="N47" t="str">
        <f>VLOOKUP(B47,Customer!A:G,7,FALSE)</f>
        <v>Danuta Hennig</v>
      </c>
      <c r="O47">
        <f>VLOOKUP(B47,Customer!A:G,1,FALSE)</f>
        <v>10073</v>
      </c>
    </row>
    <row r="48" spans="1:15" x14ac:dyDescent="0.2">
      <c r="A48" s="2">
        <v>147</v>
      </c>
      <c r="B48" s="2">
        <v>10111</v>
      </c>
      <c r="C48" s="10" t="s">
        <v>666</v>
      </c>
      <c r="D48" s="10" t="str">
        <f>MID(C48,2,5)</f>
        <v>41614</v>
      </c>
      <c r="E48" s="10" t="str">
        <f t="shared" si="0"/>
        <v>06/12/2013</v>
      </c>
      <c r="F48" s="2" t="s">
        <v>456</v>
      </c>
      <c r="G48" s="2">
        <v>11</v>
      </c>
      <c r="H48" s="4">
        <v>12</v>
      </c>
      <c r="I48" s="4">
        <f t="shared" si="1"/>
        <v>132</v>
      </c>
      <c r="J48" s="5" t="s">
        <v>450</v>
      </c>
      <c r="K48" s="5"/>
      <c r="L48">
        <f>IF(AND(I48&gt;=0,I48&lt;200),0.2,IF(AND(I48&gt;=200,I48&lt;500),0.3,0.4))</f>
        <v>0.2</v>
      </c>
      <c r="M48" s="4">
        <f>I48 -(L48*I48)</f>
        <v>105.6</v>
      </c>
      <c r="N48" t="str">
        <f>VLOOKUP(B48,Customer!A:G,7,FALSE)</f>
        <v>Boris Hine</v>
      </c>
      <c r="O48">
        <f>VLOOKUP(B48,Customer!A:G,1,FALSE)</f>
        <v>10111</v>
      </c>
    </row>
    <row r="49" spans="1:15" x14ac:dyDescent="0.2">
      <c r="A49" s="2">
        <v>148</v>
      </c>
      <c r="B49" s="2">
        <v>10125</v>
      </c>
      <c r="C49" s="10" t="s">
        <v>667</v>
      </c>
      <c r="D49" s="10" t="str">
        <f>MID(C49,2,5)</f>
        <v>40415</v>
      </c>
      <c r="E49" s="10" t="str">
        <f t="shared" si="0"/>
        <v>25/08/2010</v>
      </c>
      <c r="F49" s="2" t="s">
        <v>458</v>
      </c>
      <c r="G49" s="2">
        <v>6</v>
      </c>
      <c r="H49" s="4">
        <v>8</v>
      </c>
      <c r="I49" s="4">
        <f t="shared" si="1"/>
        <v>48</v>
      </c>
      <c r="J49" s="5" t="s">
        <v>450</v>
      </c>
      <c r="K49" s="5"/>
      <c r="L49">
        <f>IF(AND(I49&gt;=0,I49&lt;200),0.2,IF(AND(I49&gt;=200,I49&lt;500),0.3,0.4))</f>
        <v>0.2</v>
      </c>
      <c r="M49" s="4">
        <f>I49 -(L49*I49)</f>
        <v>38.4</v>
      </c>
      <c r="N49" t="str">
        <f>VLOOKUP(B49,Customer!A:G,7,FALSE)</f>
        <v>Kyra Coffin</v>
      </c>
      <c r="O49">
        <f>VLOOKUP(B49,Customer!A:G,1,FALSE)</f>
        <v>10125</v>
      </c>
    </row>
    <row r="50" spans="1:15" x14ac:dyDescent="0.2">
      <c r="A50" s="2">
        <v>149</v>
      </c>
      <c r="B50" s="2">
        <v>10111</v>
      </c>
      <c r="C50" s="10" t="s">
        <v>668</v>
      </c>
      <c r="D50" s="10" t="str">
        <f>MID(C50,2,5)</f>
        <v>40910</v>
      </c>
      <c r="E50" s="10" t="str">
        <f t="shared" si="0"/>
        <v>02/01/2012</v>
      </c>
      <c r="F50" s="2" t="s">
        <v>454</v>
      </c>
      <c r="G50" s="2">
        <v>10</v>
      </c>
      <c r="H50" s="4">
        <v>12</v>
      </c>
      <c r="I50" s="4">
        <f t="shared" si="1"/>
        <v>120</v>
      </c>
      <c r="J50" s="5" t="s">
        <v>450</v>
      </c>
      <c r="K50" s="5"/>
      <c r="L50">
        <f>IF(AND(I50&gt;=0,I50&lt;200),0.2,IF(AND(I50&gt;=200,I50&lt;500),0.3,0.4))</f>
        <v>0.2</v>
      </c>
      <c r="M50" s="4">
        <f>I50 -(L50*I50)</f>
        <v>96</v>
      </c>
      <c r="N50" t="str">
        <f>VLOOKUP(B50,Customer!A:G,7,FALSE)</f>
        <v>Boris Hine</v>
      </c>
      <c r="O50">
        <f>VLOOKUP(B50,Customer!A:G,1,FALSE)</f>
        <v>10111</v>
      </c>
    </row>
    <row r="51" spans="1:15" x14ac:dyDescent="0.2">
      <c r="A51" s="2">
        <v>150</v>
      </c>
      <c r="B51" s="2">
        <v>10027</v>
      </c>
      <c r="C51" s="10" t="s">
        <v>669</v>
      </c>
      <c r="D51" s="10" t="str">
        <f>MID(C51,2,5)</f>
        <v>40859</v>
      </c>
      <c r="E51" s="10" t="str">
        <f t="shared" si="0"/>
        <v>12/11/2011</v>
      </c>
      <c r="F51" s="2" t="s">
        <v>454</v>
      </c>
      <c r="G51" s="2">
        <v>18</v>
      </c>
      <c r="H51" s="4">
        <v>12</v>
      </c>
      <c r="I51" s="4">
        <f t="shared" si="1"/>
        <v>216</v>
      </c>
      <c r="J51" s="5" t="s">
        <v>448</v>
      </c>
      <c r="K51" s="5"/>
      <c r="L51">
        <f>IF(AND(I51&gt;=0,I51&lt;200),0.2,IF(AND(I51&gt;=200,I51&lt;500),0.3,0.4))</f>
        <v>0.3</v>
      </c>
      <c r="M51" s="4">
        <f>I51 -(L51*I51)</f>
        <v>151.19999999999999</v>
      </c>
      <c r="N51" t="str">
        <f>VLOOKUP(B51,Customer!A:G,7,FALSE)</f>
        <v>Leona Saia</v>
      </c>
      <c r="O51">
        <f>VLOOKUP(B51,Customer!A:G,1,FALSE)</f>
        <v>10027</v>
      </c>
    </row>
    <row r="52" spans="1:15" x14ac:dyDescent="0.2">
      <c r="A52" s="2">
        <v>151</v>
      </c>
      <c r="B52" s="2">
        <v>10131</v>
      </c>
      <c r="C52" s="10" t="s">
        <v>670</v>
      </c>
      <c r="D52" s="10" t="str">
        <f>MID(C52,2,5)</f>
        <v>41693</v>
      </c>
      <c r="E52" s="10" t="str">
        <f t="shared" si="0"/>
        <v>23/02/2014</v>
      </c>
      <c r="F52" s="2" t="s">
        <v>456</v>
      </c>
      <c r="G52" s="2">
        <v>12</v>
      </c>
      <c r="H52" s="4">
        <v>12</v>
      </c>
      <c r="I52" s="4">
        <f t="shared" si="1"/>
        <v>144</v>
      </c>
      <c r="J52" s="5" t="s">
        <v>450</v>
      </c>
      <c r="K52" s="5"/>
      <c r="L52">
        <f>IF(AND(I52&gt;=0,I52&lt;200),0.2,IF(AND(I52&gt;=200,I52&lt;500),0.3,0.4))</f>
        <v>0.2</v>
      </c>
      <c r="M52" s="4">
        <f>I52 -(L52*I52)</f>
        <v>115.2</v>
      </c>
      <c r="N52" t="str">
        <f>VLOOKUP(B52,Customer!A:G,7,FALSE)</f>
        <v>Wilmer Markert</v>
      </c>
      <c r="O52">
        <f>VLOOKUP(B52,Customer!A:G,1,FALSE)</f>
        <v>10131</v>
      </c>
    </row>
    <row r="53" spans="1:15" x14ac:dyDescent="0.2">
      <c r="A53" s="2">
        <v>152</v>
      </c>
      <c r="B53" s="2">
        <v>10028</v>
      </c>
      <c r="C53" s="10" t="s">
        <v>671</v>
      </c>
      <c r="D53" s="10" t="str">
        <f>MID(C53,2,5)</f>
        <v>41038</v>
      </c>
      <c r="E53" s="10" t="str">
        <f t="shared" si="0"/>
        <v>09/05/2012</v>
      </c>
      <c r="F53" s="2" t="s">
        <v>452</v>
      </c>
      <c r="G53" s="2">
        <v>19</v>
      </c>
      <c r="H53" s="4">
        <v>4</v>
      </c>
      <c r="I53" s="4">
        <f t="shared" si="1"/>
        <v>76</v>
      </c>
      <c r="J53" s="5" t="s">
        <v>448</v>
      </c>
      <c r="K53" s="5"/>
      <c r="L53">
        <f>IF(AND(I53&gt;=0,I53&lt;200),0.2,IF(AND(I53&gt;=200,I53&lt;500),0.3,0.4))</f>
        <v>0.2</v>
      </c>
      <c r="M53" s="4">
        <f>I53 -(L53*I53)</f>
        <v>60.8</v>
      </c>
      <c r="N53" t="str">
        <f>VLOOKUP(B53,Customer!A:G,7,FALSE)</f>
        <v>Margery Farabee</v>
      </c>
      <c r="O53">
        <f>VLOOKUP(B53,Customer!A:G,1,FALSE)</f>
        <v>10028</v>
      </c>
    </row>
    <row r="54" spans="1:15" x14ac:dyDescent="0.2">
      <c r="A54" s="2">
        <v>153</v>
      </c>
      <c r="B54" s="2">
        <v>10085</v>
      </c>
      <c r="C54" s="10" t="s">
        <v>672</v>
      </c>
      <c r="D54" s="10" t="str">
        <f>MID(C54,2,5)</f>
        <v>40781</v>
      </c>
      <c r="E54" s="10" t="str">
        <f t="shared" si="0"/>
        <v>26/08/2011</v>
      </c>
      <c r="F54" s="2" t="s">
        <v>455</v>
      </c>
      <c r="G54" s="2">
        <v>21</v>
      </c>
      <c r="H54" s="4">
        <v>9</v>
      </c>
      <c r="I54" s="4">
        <f t="shared" si="1"/>
        <v>189</v>
      </c>
      <c r="J54" s="5" t="s">
        <v>448</v>
      </c>
      <c r="K54" s="5"/>
      <c r="L54">
        <f>IF(AND(I54&gt;=0,I54&lt;200),0.2,IF(AND(I54&gt;=200,I54&lt;500),0.3,0.4))</f>
        <v>0.2</v>
      </c>
      <c r="M54" s="4">
        <f>I54 -(L54*I54)</f>
        <v>151.19999999999999</v>
      </c>
      <c r="N54" t="str">
        <f>VLOOKUP(B54,Customer!A:G,7,FALSE)</f>
        <v>Celeste Dorothy</v>
      </c>
      <c r="O54">
        <f>VLOOKUP(B54,Customer!A:G,1,FALSE)</f>
        <v>10085</v>
      </c>
    </row>
    <row r="55" spans="1:15" x14ac:dyDescent="0.2">
      <c r="A55" s="2">
        <v>154</v>
      </c>
      <c r="B55" s="2">
        <v>10032</v>
      </c>
      <c r="C55" s="10" t="s">
        <v>673</v>
      </c>
      <c r="D55" s="10" t="str">
        <f>MID(C55,2,5)</f>
        <v>41268</v>
      </c>
      <c r="E55" s="10" t="str">
        <f t="shared" si="0"/>
        <v>25/12/2012</v>
      </c>
      <c r="F55" s="2" t="s">
        <v>449</v>
      </c>
      <c r="G55" s="2">
        <v>29</v>
      </c>
      <c r="H55" s="4">
        <v>18</v>
      </c>
      <c r="I55" s="4">
        <f t="shared" si="1"/>
        <v>522</v>
      </c>
      <c r="J55" s="5" t="s">
        <v>448</v>
      </c>
      <c r="K55" s="5"/>
      <c r="L55">
        <f>IF(AND(I55&gt;=0,I55&lt;200),0.2,IF(AND(I55&gt;=200,I55&lt;500),0.3,0.4))</f>
        <v>0.4</v>
      </c>
      <c r="M55" s="4">
        <f>I55 -(L55*I55)</f>
        <v>313.2</v>
      </c>
      <c r="N55" t="str">
        <f>VLOOKUP(B55,Customer!A:G,7,FALSE)</f>
        <v>Henry Steinmetz</v>
      </c>
      <c r="O55">
        <f>VLOOKUP(B55,Customer!A:G,1,FALSE)</f>
        <v>10032</v>
      </c>
    </row>
    <row r="56" spans="1:15" x14ac:dyDescent="0.2">
      <c r="A56" s="2">
        <v>155</v>
      </c>
      <c r="B56" s="2">
        <v>10075</v>
      </c>
      <c r="C56" s="10" t="s">
        <v>674</v>
      </c>
      <c r="D56" s="10" t="str">
        <f>MID(C56,2,5)</f>
        <v>41223</v>
      </c>
      <c r="E56" s="10" t="str">
        <f t="shared" si="0"/>
        <v>10/11/2012</v>
      </c>
      <c r="F56" s="2" t="s">
        <v>460</v>
      </c>
      <c r="G56" s="2">
        <v>8</v>
      </c>
      <c r="H56" s="4">
        <v>2</v>
      </c>
      <c r="I56" s="4">
        <f t="shared" si="1"/>
        <v>16</v>
      </c>
      <c r="J56" s="5" t="s">
        <v>450</v>
      </c>
      <c r="K56" s="5"/>
      <c r="L56">
        <f>IF(AND(I56&gt;=0,I56&lt;200),0.2,IF(AND(I56&gt;=200,I56&lt;500),0.3,0.4))</f>
        <v>0.2</v>
      </c>
      <c r="M56" s="4">
        <f>I56 -(L56*I56)</f>
        <v>12.8</v>
      </c>
      <c r="N56" t="str">
        <f>VLOOKUP(B56,Customer!A:G,7,FALSE)</f>
        <v>Evangeline Grandstaff</v>
      </c>
      <c r="O56">
        <f>VLOOKUP(B56,Customer!A:G,1,FALSE)</f>
        <v>10075</v>
      </c>
    </row>
    <row r="57" spans="1:15" x14ac:dyDescent="0.2">
      <c r="A57" s="2">
        <v>156</v>
      </c>
      <c r="B57" s="2">
        <v>10047</v>
      </c>
      <c r="C57" s="10" t="s">
        <v>675</v>
      </c>
      <c r="D57" s="10" t="str">
        <f>MID(C57,2,5)</f>
        <v>41159</v>
      </c>
      <c r="E57" s="10" t="str">
        <f t="shared" si="0"/>
        <v>07/09/2012</v>
      </c>
      <c r="F57" s="2" t="s">
        <v>457</v>
      </c>
      <c r="G57" s="2">
        <v>7</v>
      </c>
      <c r="H57" s="4">
        <v>2</v>
      </c>
      <c r="I57" s="4">
        <f t="shared" si="1"/>
        <v>14</v>
      </c>
      <c r="J57" s="5" t="s">
        <v>450</v>
      </c>
      <c r="K57" s="5"/>
      <c r="L57">
        <f>IF(AND(I57&gt;=0,I57&lt;200),0.2,IF(AND(I57&gt;=200,I57&lt;500),0.3,0.4))</f>
        <v>0.2</v>
      </c>
      <c r="M57" s="4">
        <f>I57 -(L57*I57)</f>
        <v>11.2</v>
      </c>
      <c r="N57" t="str">
        <f>VLOOKUP(B57,Customer!A:G,7,FALSE)</f>
        <v>Stewart Warthen</v>
      </c>
      <c r="O57">
        <f>VLOOKUP(B57,Customer!A:G,1,FALSE)</f>
        <v>10047</v>
      </c>
    </row>
    <row r="58" spans="1:15" x14ac:dyDescent="0.2">
      <c r="A58" s="2">
        <v>157</v>
      </c>
      <c r="B58" s="2">
        <v>10006</v>
      </c>
      <c r="C58" s="10" t="s">
        <v>676</v>
      </c>
      <c r="D58" s="10" t="str">
        <f>MID(C58,2,5)</f>
        <v>41300</v>
      </c>
      <c r="E58" s="10" t="str">
        <f t="shared" si="0"/>
        <v>26/01/2013</v>
      </c>
      <c r="F58" s="2" t="s">
        <v>460</v>
      </c>
      <c r="G58" s="2">
        <v>6</v>
      </c>
      <c r="H58" s="4">
        <v>2</v>
      </c>
      <c r="I58" s="4">
        <f t="shared" si="1"/>
        <v>12</v>
      </c>
      <c r="J58" s="5" t="s">
        <v>450</v>
      </c>
      <c r="K58" s="5"/>
      <c r="L58">
        <f>IF(AND(I58&gt;=0,I58&lt;200),0.2,IF(AND(I58&gt;=200,I58&lt;500),0.3,0.4))</f>
        <v>0.2</v>
      </c>
      <c r="M58" s="4">
        <f>I58 -(L58*I58)</f>
        <v>9.6</v>
      </c>
      <c r="N58" t="str">
        <f>VLOOKUP(B58,Customer!A:G,7,FALSE)</f>
        <v>Colin Minter</v>
      </c>
      <c r="O58">
        <f>VLOOKUP(B58,Customer!A:G,1,FALSE)</f>
        <v>10006</v>
      </c>
    </row>
    <row r="59" spans="1:15" x14ac:dyDescent="0.2">
      <c r="A59" s="2">
        <v>158</v>
      </c>
      <c r="B59" s="2">
        <v>10075</v>
      </c>
      <c r="C59" s="10" t="s">
        <v>677</v>
      </c>
      <c r="D59" s="10" t="str">
        <f>MID(C59,2,5)</f>
        <v>40514</v>
      </c>
      <c r="E59" s="10" t="str">
        <f t="shared" si="0"/>
        <v>02/12/2010</v>
      </c>
      <c r="F59" s="2" t="s">
        <v>460</v>
      </c>
      <c r="G59" s="2">
        <v>13</v>
      </c>
      <c r="H59" s="4">
        <v>2</v>
      </c>
      <c r="I59" s="4">
        <f t="shared" si="1"/>
        <v>26</v>
      </c>
      <c r="J59" s="5" t="s">
        <v>450</v>
      </c>
      <c r="K59" s="5"/>
      <c r="L59">
        <f>IF(AND(I59&gt;=0,I59&lt;200),0.2,IF(AND(I59&gt;=200,I59&lt;500),0.3,0.4))</f>
        <v>0.2</v>
      </c>
      <c r="M59" s="4">
        <f>I59 -(L59*I59)</f>
        <v>20.8</v>
      </c>
      <c r="N59" t="str">
        <f>VLOOKUP(B59,Customer!A:G,7,FALSE)</f>
        <v>Evangeline Grandstaff</v>
      </c>
      <c r="O59">
        <f>VLOOKUP(B59,Customer!A:G,1,FALSE)</f>
        <v>10075</v>
      </c>
    </row>
    <row r="60" spans="1:15" x14ac:dyDescent="0.2">
      <c r="A60" s="2">
        <v>159</v>
      </c>
      <c r="B60" s="2">
        <v>10051</v>
      </c>
      <c r="C60" s="10" t="s">
        <v>678</v>
      </c>
      <c r="D60" s="10" t="str">
        <f>MID(C60,2,5)</f>
        <v>40740</v>
      </c>
      <c r="E60" s="10" t="str">
        <f t="shared" si="0"/>
        <v>16/07/2011</v>
      </c>
      <c r="F60" s="2" t="s">
        <v>457</v>
      </c>
      <c r="G60" s="2">
        <v>26</v>
      </c>
      <c r="H60" s="4">
        <v>2</v>
      </c>
      <c r="I60" s="4">
        <f t="shared" si="1"/>
        <v>52</v>
      </c>
      <c r="J60" s="5" t="s">
        <v>448</v>
      </c>
      <c r="K60" s="5"/>
      <c r="L60">
        <f>IF(AND(I60&gt;=0,I60&lt;200),0.2,IF(AND(I60&gt;=200,I60&lt;500),0.3,0.4))</f>
        <v>0.2</v>
      </c>
      <c r="M60" s="4">
        <f>I60 -(L60*I60)</f>
        <v>41.6</v>
      </c>
      <c r="N60" t="str">
        <f>VLOOKUP(B60,Customer!A:G,7,FALSE)</f>
        <v>Madge Freudenthal</v>
      </c>
      <c r="O60">
        <f>VLOOKUP(B60,Customer!A:G,1,FALSE)</f>
        <v>10051</v>
      </c>
    </row>
    <row r="61" spans="1:15" x14ac:dyDescent="0.2">
      <c r="A61" s="2">
        <v>160</v>
      </c>
      <c r="B61" s="2">
        <v>10118</v>
      </c>
      <c r="C61" s="10" t="s">
        <v>679</v>
      </c>
      <c r="D61" s="10" t="str">
        <f>MID(C61,2,5)</f>
        <v>40846</v>
      </c>
      <c r="E61" s="10" t="str">
        <f t="shared" si="0"/>
        <v>30/10/2011</v>
      </c>
      <c r="F61" s="2" t="s">
        <v>454</v>
      </c>
      <c r="G61" s="2">
        <v>23</v>
      </c>
      <c r="H61" s="4">
        <v>12</v>
      </c>
      <c r="I61" s="4">
        <f t="shared" si="1"/>
        <v>276</v>
      </c>
      <c r="J61" s="5" t="s">
        <v>448</v>
      </c>
      <c r="K61" s="5"/>
      <c r="L61">
        <f>IF(AND(I61&gt;=0,I61&lt;200),0.2,IF(AND(I61&gt;=200,I61&lt;500),0.3,0.4))</f>
        <v>0.3</v>
      </c>
      <c r="M61" s="4">
        <f>I61 -(L61*I61)</f>
        <v>193.2</v>
      </c>
      <c r="N61" t="str">
        <f>VLOOKUP(B61,Customer!A:G,7,FALSE)</f>
        <v>Therese Mcnellis</v>
      </c>
      <c r="O61">
        <f>VLOOKUP(B61,Customer!A:G,1,FALSE)</f>
        <v>10118</v>
      </c>
    </row>
    <row r="62" spans="1:15" x14ac:dyDescent="0.2">
      <c r="A62" s="2">
        <v>161</v>
      </c>
      <c r="B62" s="2">
        <v>10149</v>
      </c>
      <c r="C62" s="10" t="s">
        <v>673</v>
      </c>
      <c r="D62" s="10" t="str">
        <f>MID(C62,2,5)</f>
        <v>41268</v>
      </c>
      <c r="E62" s="10" t="str">
        <f t="shared" si="0"/>
        <v>25/12/2012</v>
      </c>
      <c r="F62" s="2" t="s">
        <v>455</v>
      </c>
      <c r="G62" s="2">
        <v>13</v>
      </c>
      <c r="H62" s="4">
        <v>9</v>
      </c>
      <c r="I62" s="4">
        <f t="shared" si="1"/>
        <v>117</v>
      </c>
      <c r="J62" s="5" t="s">
        <v>450</v>
      </c>
      <c r="K62" s="5"/>
      <c r="L62">
        <f>IF(AND(I62&gt;=0,I62&lt;200),0.2,IF(AND(I62&gt;=200,I62&lt;500),0.3,0.4))</f>
        <v>0.2</v>
      </c>
      <c r="M62" s="4">
        <f>I62 -(L62*I62)</f>
        <v>93.6</v>
      </c>
      <c r="N62" t="str">
        <f>VLOOKUP(B62,Customer!A:G,7,FALSE)</f>
        <v>Tomas Coppinger</v>
      </c>
      <c r="O62">
        <f>VLOOKUP(B62,Customer!A:G,1,FALSE)</f>
        <v>10149</v>
      </c>
    </row>
    <row r="63" spans="1:15" x14ac:dyDescent="0.2">
      <c r="A63" s="2">
        <v>162</v>
      </c>
      <c r="B63" s="2">
        <v>10032</v>
      </c>
      <c r="C63" s="10" t="s">
        <v>635</v>
      </c>
      <c r="D63" s="10" t="str">
        <f>MID(C63,2,5)</f>
        <v>42337</v>
      </c>
      <c r="E63" s="10" t="str">
        <f t="shared" si="0"/>
        <v>29/11/2015</v>
      </c>
      <c r="F63" s="2" t="s">
        <v>453</v>
      </c>
      <c r="G63" s="2">
        <v>2</v>
      </c>
      <c r="H63" s="4">
        <v>12</v>
      </c>
      <c r="I63" s="4">
        <f t="shared" si="1"/>
        <v>24</v>
      </c>
      <c r="J63" s="5" t="s">
        <v>459</v>
      </c>
      <c r="K63" s="5"/>
      <c r="L63">
        <f>IF(AND(I63&gt;=0,I63&lt;200),0.2,IF(AND(I63&gt;=200,I63&lt;500),0.3,0.4))</f>
        <v>0.2</v>
      </c>
      <c r="M63" s="4">
        <f>I63 -(L63*I63)</f>
        <v>19.2</v>
      </c>
      <c r="N63" t="str">
        <f>VLOOKUP(B63,Customer!A:G,7,FALSE)</f>
        <v>Henry Steinmetz</v>
      </c>
      <c r="O63">
        <f>VLOOKUP(B63,Customer!A:G,1,FALSE)</f>
        <v>10032</v>
      </c>
    </row>
    <row r="64" spans="1:15" x14ac:dyDescent="0.2">
      <c r="A64" s="2">
        <v>163</v>
      </c>
      <c r="B64" s="2">
        <v>10148</v>
      </c>
      <c r="C64" s="10" t="s">
        <v>680</v>
      </c>
      <c r="D64" s="10" t="str">
        <f>MID(C64,2,5)</f>
        <v>41627</v>
      </c>
      <c r="E64" s="10" t="str">
        <f t="shared" si="0"/>
        <v>19/12/2013</v>
      </c>
      <c r="F64" s="2" t="s">
        <v>458</v>
      </c>
      <c r="G64" s="2">
        <v>10</v>
      </c>
      <c r="H64" s="4">
        <v>8</v>
      </c>
      <c r="I64" s="4">
        <f t="shared" si="1"/>
        <v>80</v>
      </c>
      <c r="J64" s="5" t="s">
        <v>450</v>
      </c>
      <c r="K64" s="5"/>
      <c r="L64">
        <f>IF(AND(I64&gt;=0,I64&lt;200),0.2,IF(AND(I64&gt;=200,I64&lt;500),0.3,0.4))</f>
        <v>0.2</v>
      </c>
      <c r="M64" s="4">
        <f>I64 -(L64*I64)</f>
        <v>64</v>
      </c>
      <c r="N64" t="str">
        <f>VLOOKUP(B64,Customer!A:G,7,FALSE)</f>
        <v>Etta Bosque</v>
      </c>
      <c r="O64">
        <f>VLOOKUP(B64,Customer!A:G,1,FALSE)</f>
        <v>10148</v>
      </c>
    </row>
    <row r="65" spans="1:15" x14ac:dyDescent="0.2">
      <c r="A65" s="2">
        <v>164</v>
      </c>
      <c r="B65" s="2">
        <v>10118</v>
      </c>
      <c r="C65" s="10" t="s">
        <v>681</v>
      </c>
      <c r="D65" s="10" t="str">
        <f>MID(C65,2,5)</f>
        <v>41991</v>
      </c>
      <c r="E65" s="10" t="str">
        <f t="shared" si="0"/>
        <v>18/12/2014</v>
      </c>
      <c r="F65" s="2" t="s">
        <v>455</v>
      </c>
      <c r="G65" s="2">
        <v>4</v>
      </c>
      <c r="H65" s="4">
        <v>9</v>
      </c>
      <c r="I65" s="4">
        <f t="shared" si="1"/>
        <v>36</v>
      </c>
      <c r="J65" s="5" t="s">
        <v>459</v>
      </c>
      <c r="K65" s="5"/>
      <c r="L65">
        <f>IF(AND(I65&gt;=0,I65&lt;200),0.2,IF(AND(I65&gt;=200,I65&lt;500),0.3,0.4))</f>
        <v>0.2</v>
      </c>
      <c r="M65" s="4">
        <f>I65 -(L65*I65)</f>
        <v>28.8</v>
      </c>
      <c r="N65" t="str">
        <f>VLOOKUP(B65,Customer!A:G,7,FALSE)</f>
        <v>Therese Mcnellis</v>
      </c>
      <c r="O65">
        <f>VLOOKUP(B65,Customer!A:G,1,FALSE)</f>
        <v>10118</v>
      </c>
    </row>
    <row r="66" spans="1:15" x14ac:dyDescent="0.2">
      <c r="A66" s="2">
        <v>165</v>
      </c>
      <c r="B66" s="2">
        <v>10066</v>
      </c>
      <c r="C66" s="10" t="s">
        <v>682</v>
      </c>
      <c r="D66" s="10" t="str">
        <f>MID(C66,2,5)</f>
        <v>42008</v>
      </c>
      <c r="E66" s="10" t="str">
        <f t="shared" si="0"/>
        <v>04/01/2015</v>
      </c>
      <c r="F66" s="2" t="s">
        <v>454</v>
      </c>
      <c r="G66" s="2">
        <v>30</v>
      </c>
      <c r="H66" s="4">
        <v>12</v>
      </c>
      <c r="I66" s="4">
        <f t="shared" si="1"/>
        <v>360</v>
      </c>
      <c r="J66" s="5" t="s">
        <v>448</v>
      </c>
      <c r="K66" s="5"/>
      <c r="L66">
        <f>IF(AND(I66&gt;=0,I66&lt;200),0.2,IF(AND(I66&gt;=200,I66&lt;500),0.3,0.4))</f>
        <v>0.3</v>
      </c>
      <c r="M66" s="4">
        <f>I66 -(L66*I66)</f>
        <v>252</v>
      </c>
      <c r="N66" t="str">
        <f>VLOOKUP(B66,Customer!A:G,7,FALSE)</f>
        <v>Berry Plumadore</v>
      </c>
      <c r="O66">
        <f>VLOOKUP(B66,Customer!A:G,1,FALSE)</f>
        <v>10066</v>
      </c>
    </row>
    <row r="67" spans="1:15" x14ac:dyDescent="0.2">
      <c r="A67" s="2">
        <v>166</v>
      </c>
      <c r="B67" s="2">
        <v>10081</v>
      </c>
      <c r="C67" s="10" t="s">
        <v>683</v>
      </c>
      <c r="D67" s="10" t="str">
        <f>MID(C67,2,5)</f>
        <v>42258</v>
      </c>
      <c r="E67" s="10" t="str">
        <f t="shared" ref="E67:E130" si="2">TEXT(D67,"DD/MM/YYYY")</f>
        <v>11/09/2015</v>
      </c>
      <c r="F67" s="2" t="s">
        <v>452</v>
      </c>
      <c r="G67" s="2">
        <v>15</v>
      </c>
      <c r="H67" s="4">
        <v>4</v>
      </c>
      <c r="I67" s="4">
        <f t="shared" ref="I67:I130" si="3">G67*H67</f>
        <v>60</v>
      </c>
      <c r="J67" s="5" t="s">
        <v>448</v>
      </c>
      <c r="K67" s="5"/>
      <c r="L67">
        <f>IF(AND(I67&gt;=0,I67&lt;200),0.2,IF(AND(I67&gt;=200,I67&lt;500),0.3,0.4))</f>
        <v>0.2</v>
      </c>
      <c r="M67" s="4">
        <f>I67 -(L67*I67)</f>
        <v>48</v>
      </c>
      <c r="N67" t="str">
        <f>VLOOKUP(B67,Customer!A:G,7,FALSE)</f>
        <v>Anya Tellez</v>
      </c>
      <c r="O67">
        <f>VLOOKUP(B67,Customer!A:G,1,FALSE)</f>
        <v>10081</v>
      </c>
    </row>
    <row r="68" spans="1:15" x14ac:dyDescent="0.2">
      <c r="A68" s="2">
        <v>167</v>
      </c>
      <c r="B68" s="2">
        <v>10045</v>
      </c>
      <c r="C68" s="10" t="s">
        <v>684</v>
      </c>
      <c r="D68" s="10" t="str">
        <f>MID(C68,2,5)</f>
        <v>40311</v>
      </c>
      <c r="E68" s="10" t="str">
        <f t="shared" si="2"/>
        <v>13/05/2010</v>
      </c>
      <c r="F68" s="2" t="s">
        <v>460</v>
      </c>
      <c r="G68" s="2">
        <v>24</v>
      </c>
      <c r="H68" s="4">
        <v>2</v>
      </c>
      <c r="I68" s="4">
        <f t="shared" si="3"/>
        <v>48</v>
      </c>
      <c r="J68" s="5" t="s">
        <v>448</v>
      </c>
      <c r="K68" s="5"/>
      <c r="L68">
        <f>IF(AND(I68&gt;=0,I68&lt;200),0.2,IF(AND(I68&gt;=200,I68&lt;500),0.3,0.4))</f>
        <v>0.2</v>
      </c>
      <c r="M68" s="4">
        <f>I68 -(L68*I68)</f>
        <v>38.4</v>
      </c>
      <c r="N68" t="str">
        <f>VLOOKUP(B68,Customer!A:G,7,FALSE)</f>
        <v>Foster Czaja</v>
      </c>
      <c r="O68">
        <f>VLOOKUP(B68,Customer!A:G,1,FALSE)</f>
        <v>10045</v>
      </c>
    </row>
    <row r="69" spans="1:15" x14ac:dyDescent="0.2">
      <c r="A69" s="2">
        <v>168</v>
      </c>
      <c r="B69" s="2">
        <v>10092</v>
      </c>
      <c r="C69" s="10" t="s">
        <v>685</v>
      </c>
      <c r="D69" s="10" t="str">
        <f>MID(C69,2,5)</f>
        <v>41842</v>
      </c>
      <c r="E69" s="10" t="str">
        <f t="shared" si="2"/>
        <v>22/07/2014</v>
      </c>
      <c r="F69" s="2" t="s">
        <v>455</v>
      </c>
      <c r="G69" s="2">
        <v>15</v>
      </c>
      <c r="H69" s="4">
        <v>9</v>
      </c>
      <c r="I69" s="4">
        <f t="shared" si="3"/>
        <v>135</v>
      </c>
      <c r="J69" s="5" t="s">
        <v>448</v>
      </c>
      <c r="K69" s="5"/>
      <c r="L69">
        <f>IF(AND(I69&gt;=0,I69&lt;200),0.2,IF(AND(I69&gt;=200,I69&lt;500),0.3,0.4))</f>
        <v>0.2</v>
      </c>
      <c r="M69" s="4">
        <f>I69 -(L69*I69)</f>
        <v>108</v>
      </c>
      <c r="N69" t="str">
        <f>VLOOKUP(B69,Customer!A:G,7,FALSE)</f>
        <v>Percy Rizzuto</v>
      </c>
      <c r="O69">
        <f>VLOOKUP(B69,Customer!A:G,1,FALSE)</f>
        <v>10092</v>
      </c>
    </row>
    <row r="70" spans="1:15" x14ac:dyDescent="0.2">
      <c r="A70" s="2">
        <v>169</v>
      </c>
      <c r="B70" s="2">
        <v>10079</v>
      </c>
      <c r="C70" s="10" t="s">
        <v>681</v>
      </c>
      <c r="D70" s="10" t="str">
        <f>MID(C70,2,5)</f>
        <v>41991</v>
      </c>
      <c r="E70" s="10" t="str">
        <f t="shared" si="2"/>
        <v>18/12/2014</v>
      </c>
      <c r="F70" s="2" t="s">
        <v>457</v>
      </c>
      <c r="G70" s="2">
        <v>6</v>
      </c>
      <c r="H70" s="4">
        <v>2</v>
      </c>
      <c r="I70" s="4">
        <f t="shared" si="3"/>
        <v>12</v>
      </c>
      <c r="J70" s="5" t="s">
        <v>450</v>
      </c>
      <c r="K70" s="5"/>
      <c r="L70">
        <f>IF(AND(I70&gt;=0,I70&lt;200),0.2,IF(AND(I70&gt;=200,I70&lt;500),0.3,0.4))</f>
        <v>0.2</v>
      </c>
      <c r="M70" s="4">
        <f>I70 -(L70*I70)</f>
        <v>9.6</v>
      </c>
      <c r="N70" t="str">
        <f>VLOOKUP(B70,Customer!A:G,7,FALSE)</f>
        <v>Marilyn Wittner</v>
      </c>
      <c r="O70">
        <f>VLOOKUP(B70,Customer!A:G,1,FALSE)</f>
        <v>10079</v>
      </c>
    </row>
    <row r="71" spans="1:15" x14ac:dyDescent="0.2">
      <c r="A71" s="2">
        <v>170</v>
      </c>
      <c r="B71" s="2">
        <v>10126</v>
      </c>
      <c r="C71" s="10" t="s">
        <v>686</v>
      </c>
      <c r="D71" s="10" t="str">
        <f>MID(C71,2,5)</f>
        <v>40411</v>
      </c>
      <c r="E71" s="10" t="str">
        <f t="shared" si="2"/>
        <v>21/08/2010</v>
      </c>
      <c r="F71" s="2" t="s">
        <v>460</v>
      </c>
      <c r="G71" s="2">
        <v>4</v>
      </c>
      <c r="H71" s="4">
        <v>2</v>
      </c>
      <c r="I71" s="4">
        <f t="shared" si="3"/>
        <v>8</v>
      </c>
      <c r="J71" s="5" t="s">
        <v>459</v>
      </c>
      <c r="K71" s="5"/>
      <c r="L71">
        <f>IF(AND(I71&gt;=0,I71&lt;200),0.2,IF(AND(I71&gt;=200,I71&lt;500),0.3,0.4))</f>
        <v>0.2</v>
      </c>
      <c r="M71" s="4">
        <f>I71 -(L71*I71)</f>
        <v>6.4</v>
      </c>
      <c r="N71" t="str">
        <f>VLOOKUP(B71,Customer!A:G,7,FALSE)</f>
        <v>Roy Reber</v>
      </c>
      <c r="O71">
        <f>VLOOKUP(B71,Customer!A:G,1,FALSE)</f>
        <v>10126</v>
      </c>
    </row>
    <row r="72" spans="1:15" x14ac:dyDescent="0.2">
      <c r="A72" s="2">
        <v>171</v>
      </c>
      <c r="B72" s="2">
        <v>10091</v>
      </c>
      <c r="C72" s="10" t="s">
        <v>687</v>
      </c>
      <c r="D72" s="10" t="str">
        <f>MID(C72,2,5)</f>
        <v>42234</v>
      </c>
      <c r="E72" s="10" t="str">
        <f t="shared" si="2"/>
        <v>18/08/2015</v>
      </c>
      <c r="F72" s="2" t="s">
        <v>455</v>
      </c>
      <c r="G72" s="2">
        <v>7</v>
      </c>
      <c r="H72" s="4">
        <v>9</v>
      </c>
      <c r="I72" s="4">
        <f t="shared" si="3"/>
        <v>63</v>
      </c>
      <c r="J72" s="5" t="s">
        <v>450</v>
      </c>
      <c r="K72" s="5"/>
      <c r="L72">
        <f>IF(AND(I72&gt;=0,I72&lt;200),0.2,IF(AND(I72&gt;=200,I72&lt;500),0.3,0.4))</f>
        <v>0.2</v>
      </c>
      <c r="M72" s="4">
        <f>I72 -(L72*I72)</f>
        <v>50.4</v>
      </c>
      <c r="N72" t="str">
        <f>VLOOKUP(B72,Customer!A:G,7,FALSE)</f>
        <v>Milagros Colangelo</v>
      </c>
      <c r="O72">
        <f>VLOOKUP(B72,Customer!A:G,1,FALSE)</f>
        <v>10091</v>
      </c>
    </row>
    <row r="73" spans="1:15" x14ac:dyDescent="0.2">
      <c r="A73" s="2">
        <v>172</v>
      </c>
      <c r="B73" s="2">
        <v>10055</v>
      </c>
      <c r="C73" s="10" t="s">
        <v>688</v>
      </c>
      <c r="D73" s="10" t="str">
        <f>MID(C73,2,5)</f>
        <v>40460</v>
      </c>
      <c r="E73" s="10" t="str">
        <f t="shared" si="2"/>
        <v>09/10/2010</v>
      </c>
      <c r="F73" s="2" t="s">
        <v>449</v>
      </c>
      <c r="G73" s="2">
        <v>26</v>
      </c>
      <c r="H73" s="4">
        <v>18</v>
      </c>
      <c r="I73" s="4">
        <f t="shared" si="3"/>
        <v>468</v>
      </c>
      <c r="J73" s="5" t="s">
        <v>448</v>
      </c>
      <c r="K73" s="5"/>
      <c r="L73">
        <f>IF(AND(I73&gt;=0,I73&lt;200),0.2,IF(AND(I73&gt;=200,I73&lt;500),0.3,0.4))</f>
        <v>0.3</v>
      </c>
      <c r="M73" s="4">
        <f>I73 -(L73*I73)</f>
        <v>327.60000000000002</v>
      </c>
      <c r="N73" t="str">
        <f>VLOOKUP(B73,Customer!A:G,7,FALSE)</f>
        <v>Joshua Farone</v>
      </c>
      <c r="O73">
        <f>VLOOKUP(B73,Customer!A:G,1,FALSE)</f>
        <v>10055</v>
      </c>
    </row>
    <row r="74" spans="1:15" x14ac:dyDescent="0.2">
      <c r="A74" s="2">
        <v>173</v>
      </c>
      <c r="B74" s="2">
        <v>10003</v>
      </c>
      <c r="C74" s="10" t="s">
        <v>689</v>
      </c>
      <c r="D74" s="10" t="str">
        <f>MID(C74,2,5)</f>
        <v>40326</v>
      </c>
      <c r="E74" s="10" t="str">
        <f t="shared" si="2"/>
        <v>28/05/2010</v>
      </c>
      <c r="F74" s="2" t="s">
        <v>458</v>
      </c>
      <c r="G74" s="2">
        <v>9</v>
      </c>
      <c r="H74" s="4">
        <v>8</v>
      </c>
      <c r="I74" s="4">
        <f t="shared" si="3"/>
        <v>72</v>
      </c>
      <c r="J74" s="5" t="s">
        <v>450</v>
      </c>
      <c r="K74" s="5"/>
      <c r="L74">
        <f>IF(AND(I74&gt;=0,I74&lt;200),0.2,IF(AND(I74&gt;=200,I74&lt;500),0.3,0.4))</f>
        <v>0.2</v>
      </c>
      <c r="M74" s="4">
        <f>I74 -(L74*I74)</f>
        <v>57.6</v>
      </c>
      <c r="N74" t="str">
        <f>VLOOKUP(B74,Customer!A:G,7,FALSE)</f>
        <v>Sanford Xiong</v>
      </c>
      <c r="O74">
        <f>VLOOKUP(B74,Customer!A:G,1,FALSE)</f>
        <v>10003</v>
      </c>
    </row>
    <row r="75" spans="1:15" x14ac:dyDescent="0.2">
      <c r="A75" s="2">
        <v>174</v>
      </c>
      <c r="B75" s="2">
        <v>10116</v>
      </c>
      <c r="C75" s="10" t="s">
        <v>690</v>
      </c>
      <c r="D75" s="10" t="str">
        <f>MID(C75,2,5)</f>
        <v>40270</v>
      </c>
      <c r="E75" s="10" t="str">
        <f t="shared" si="2"/>
        <v>02/04/2010</v>
      </c>
      <c r="F75" s="2" t="s">
        <v>460</v>
      </c>
      <c r="G75" s="2">
        <v>15</v>
      </c>
      <c r="H75" s="4">
        <v>2</v>
      </c>
      <c r="I75" s="4">
        <f t="shared" si="3"/>
        <v>30</v>
      </c>
      <c r="J75" s="5" t="s">
        <v>448</v>
      </c>
      <c r="K75" s="5"/>
      <c r="L75">
        <f>IF(AND(I75&gt;=0,I75&lt;200),0.2,IF(AND(I75&gt;=200,I75&lt;500),0.3,0.4))</f>
        <v>0.2</v>
      </c>
      <c r="M75" s="4">
        <f>I75 -(L75*I75)</f>
        <v>24</v>
      </c>
      <c r="N75" t="str">
        <f>VLOOKUP(B75,Customer!A:G,7,FALSE)</f>
        <v>Michael Villareal</v>
      </c>
      <c r="O75">
        <f>VLOOKUP(B75,Customer!A:G,1,FALSE)</f>
        <v>10116</v>
      </c>
    </row>
    <row r="76" spans="1:15" x14ac:dyDescent="0.2">
      <c r="A76" s="2">
        <v>175</v>
      </c>
      <c r="B76" s="2">
        <v>10002</v>
      </c>
      <c r="C76" s="10" t="s">
        <v>691</v>
      </c>
      <c r="D76" s="10" t="str">
        <f>MID(C76,2,5)</f>
        <v>40976</v>
      </c>
      <c r="E76" s="10" t="str">
        <f t="shared" si="2"/>
        <v>08/03/2012</v>
      </c>
      <c r="F76" s="2" t="s">
        <v>451</v>
      </c>
      <c r="G76" s="2">
        <v>16</v>
      </c>
      <c r="H76" s="4">
        <v>13</v>
      </c>
      <c r="I76" s="4">
        <f t="shared" si="3"/>
        <v>208</v>
      </c>
      <c r="J76" s="5" t="s">
        <v>448</v>
      </c>
      <c r="K76" s="5"/>
      <c r="L76">
        <f>IF(AND(I76&gt;=0,I76&lt;200),0.2,IF(AND(I76&gt;=200,I76&lt;500),0.3,0.4))</f>
        <v>0.3</v>
      </c>
      <c r="M76" s="4">
        <f>I76 -(L76*I76)</f>
        <v>145.6</v>
      </c>
      <c r="N76" t="str">
        <f>VLOOKUP(B76,Customer!A:G,7,FALSE)</f>
        <v>Patrica Courville</v>
      </c>
      <c r="O76">
        <f>VLOOKUP(B76,Customer!A:G,1,FALSE)</f>
        <v>10002</v>
      </c>
    </row>
    <row r="77" spans="1:15" x14ac:dyDescent="0.2">
      <c r="A77" s="2">
        <v>176</v>
      </c>
      <c r="B77" s="2">
        <v>10001</v>
      </c>
      <c r="C77" s="10" t="s">
        <v>692</v>
      </c>
      <c r="D77" s="10" t="str">
        <f>MID(C77,2,5)</f>
        <v>41961</v>
      </c>
      <c r="E77" s="10" t="str">
        <f t="shared" si="2"/>
        <v>18/11/2014</v>
      </c>
      <c r="F77" s="2" t="s">
        <v>458</v>
      </c>
      <c r="G77" s="2">
        <v>5</v>
      </c>
      <c r="H77" s="4">
        <v>8</v>
      </c>
      <c r="I77" s="4">
        <f t="shared" si="3"/>
        <v>40</v>
      </c>
      <c r="J77" s="5" t="s">
        <v>459</v>
      </c>
      <c r="K77" s="5"/>
      <c r="L77">
        <f>IF(AND(I77&gt;=0,I77&lt;200),0.2,IF(AND(I77&gt;=200,I77&lt;500),0.3,0.4))</f>
        <v>0.2</v>
      </c>
      <c r="M77" s="4">
        <f>I77 -(L77*I77)</f>
        <v>32</v>
      </c>
      <c r="N77" t="str">
        <f>VLOOKUP(B77,Customer!A:G,7,FALSE)</f>
        <v>Cornelius Kujawa</v>
      </c>
      <c r="O77">
        <f>VLOOKUP(B77,Customer!A:G,1,FALSE)</f>
        <v>10001</v>
      </c>
    </row>
    <row r="78" spans="1:15" x14ac:dyDescent="0.2">
      <c r="A78" s="2">
        <v>177</v>
      </c>
      <c r="B78" s="2">
        <v>10050</v>
      </c>
      <c r="C78" s="10" t="s">
        <v>693</v>
      </c>
      <c r="D78" s="10" t="str">
        <f>MID(C78,2,5)</f>
        <v>42079</v>
      </c>
      <c r="E78" s="10" t="str">
        <f t="shared" si="2"/>
        <v>16/03/2015</v>
      </c>
      <c r="F78" s="2" t="s">
        <v>458</v>
      </c>
      <c r="G78" s="2">
        <v>14</v>
      </c>
      <c r="H78" s="4">
        <v>8</v>
      </c>
      <c r="I78" s="4">
        <f t="shared" si="3"/>
        <v>112</v>
      </c>
      <c r="J78" s="5" t="s">
        <v>450</v>
      </c>
      <c r="K78" s="5"/>
      <c r="L78">
        <f>IF(AND(I78&gt;=0,I78&lt;200),0.2,IF(AND(I78&gt;=200,I78&lt;500),0.3,0.4))</f>
        <v>0.2</v>
      </c>
      <c r="M78" s="4">
        <f>I78 -(L78*I78)</f>
        <v>89.6</v>
      </c>
      <c r="N78" t="str">
        <f>VLOOKUP(B78,Customer!A:G,7,FALSE)</f>
        <v>Christen Donnelly</v>
      </c>
      <c r="O78">
        <f>VLOOKUP(B78,Customer!A:G,1,FALSE)</f>
        <v>10050</v>
      </c>
    </row>
    <row r="79" spans="1:15" x14ac:dyDescent="0.2">
      <c r="A79" s="2">
        <v>178</v>
      </c>
      <c r="B79" s="2">
        <v>10125</v>
      </c>
      <c r="C79" s="10" t="s">
        <v>694</v>
      </c>
      <c r="D79" s="10" t="str">
        <f>MID(C79,2,5)</f>
        <v>40922</v>
      </c>
      <c r="E79" s="10" t="str">
        <f t="shared" si="2"/>
        <v>14/01/2012</v>
      </c>
      <c r="F79" s="2" t="s">
        <v>454</v>
      </c>
      <c r="G79" s="2">
        <v>2</v>
      </c>
      <c r="H79" s="4">
        <v>12</v>
      </c>
      <c r="I79" s="4">
        <f t="shared" si="3"/>
        <v>24</v>
      </c>
      <c r="J79" s="5" t="s">
        <v>459</v>
      </c>
      <c r="K79" s="5"/>
      <c r="L79">
        <f>IF(AND(I79&gt;=0,I79&lt;200),0.2,IF(AND(I79&gt;=200,I79&lt;500),0.3,0.4))</f>
        <v>0.2</v>
      </c>
      <c r="M79" s="4">
        <f>I79 -(L79*I79)</f>
        <v>19.2</v>
      </c>
      <c r="N79" t="str">
        <f>VLOOKUP(B79,Customer!A:G,7,FALSE)</f>
        <v>Kyra Coffin</v>
      </c>
      <c r="O79">
        <f>VLOOKUP(B79,Customer!A:G,1,FALSE)</f>
        <v>10125</v>
      </c>
    </row>
    <row r="80" spans="1:15" x14ac:dyDescent="0.2">
      <c r="A80" s="2">
        <v>179</v>
      </c>
      <c r="B80" s="2">
        <v>10095</v>
      </c>
      <c r="C80" s="10" t="s">
        <v>641</v>
      </c>
      <c r="D80" s="10" t="str">
        <f>MID(C80,2,5)</f>
        <v>40416</v>
      </c>
      <c r="E80" s="10" t="str">
        <f t="shared" si="2"/>
        <v>26/08/2010</v>
      </c>
      <c r="F80" s="2" t="s">
        <v>449</v>
      </c>
      <c r="G80" s="2">
        <v>12</v>
      </c>
      <c r="H80" s="4">
        <v>18</v>
      </c>
      <c r="I80" s="4">
        <f t="shared" si="3"/>
        <v>216</v>
      </c>
      <c r="J80" s="5" t="s">
        <v>450</v>
      </c>
      <c r="K80" s="5"/>
      <c r="L80">
        <f>IF(AND(I80&gt;=0,I80&lt;200),0.2,IF(AND(I80&gt;=200,I80&lt;500),0.3,0.4))</f>
        <v>0.3</v>
      </c>
      <c r="M80" s="4">
        <f>I80 -(L80*I80)</f>
        <v>151.19999999999999</v>
      </c>
      <c r="N80" t="str">
        <f>VLOOKUP(B80,Customer!A:G,7,FALSE)</f>
        <v>Camelia Korn</v>
      </c>
      <c r="O80">
        <f>VLOOKUP(B80,Customer!A:G,1,FALSE)</f>
        <v>10095</v>
      </c>
    </row>
    <row r="81" spans="1:15" x14ac:dyDescent="0.2">
      <c r="A81" s="2">
        <v>180</v>
      </c>
      <c r="B81" s="2">
        <v>10100</v>
      </c>
      <c r="C81" s="10" t="s">
        <v>695</v>
      </c>
      <c r="D81" s="10" t="str">
        <f>MID(C81,2,5)</f>
        <v>40219</v>
      </c>
      <c r="E81" s="10" t="str">
        <f t="shared" si="2"/>
        <v>10/02/2010</v>
      </c>
      <c r="F81" s="2" t="s">
        <v>454</v>
      </c>
      <c r="G81" s="2">
        <v>19</v>
      </c>
      <c r="H81" s="4">
        <v>12</v>
      </c>
      <c r="I81" s="4">
        <f t="shared" si="3"/>
        <v>228</v>
      </c>
      <c r="J81" s="5" t="s">
        <v>448</v>
      </c>
      <c r="K81" s="5"/>
      <c r="L81">
        <f>IF(AND(I81&gt;=0,I81&lt;200),0.2,IF(AND(I81&gt;=200,I81&lt;500),0.3,0.4))</f>
        <v>0.3</v>
      </c>
      <c r="M81" s="4">
        <f>I81 -(L81*I81)</f>
        <v>159.60000000000002</v>
      </c>
      <c r="N81" t="str">
        <f>VLOOKUP(B81,Customer!A:G,7,FALSE)</f>
        <v>Patrick Manuel</v>
      </c>
      <c r="O81">
        <f>VLOOKUP(B81,Customer!A:G,1,FALSE)</f>
        <v>10100</v>
      </c>
    </row>
    <row r="82" spans="1:15" x14ac:dyDescent="0.2">
      <c r="A82" s="2">
        <v>181</v>
      </c>
      <c r="B82" s="2">
        <v>10126</v>
      </c>
      <c r="C82" s="10" t="s">
        <v>696</v>
      </c>
      <c r="D82" s="10" t="str">
        <f>MID(C82,2,5)</f>
        <v>40198</v>
      </c>
      <c r="E82" s="10" t="str">
        <f t="shared" si="2"/>
        <v>20/01/2010</v>
      </c>
      <c r="F82" s="2" t="s">
        <v>455</v>
      </c>
      <c r="G82" s="2">
        <v>26</v>
      </c>
      <c r="H82" s="4">
        <v>9</v>
      </c>
      <c r="I82" s="4">
        <f t="shared" si="3"/>
        <v>234</v>
      </c>
      <c r="J82" s="5" t="s">
        <v>448</v>
      </c>
      <c r="K82" s="5"/>
      <c r="L82">
        <f>IF(AND(I82&gt;=0,I82&lt;200),0.2,IF(AND(I82&gt;=200,I82&lt;500),0.3,0.4))</f>
        <v>0.3</v>
      </c>
      <c r="M82" s="4">
        <f>I82 -(L82*I82)</f>
        <v>163.80000000000001</v>
      </c>
      <c r="N82" t="str">
        <f>VLOOKUP(B82,Customer!A:G,7,FALSE)</f>
        <v>Roy Reber</v>
      </c>
      <c r="O82">
        <f>VLOOKUP(B82,Customer!A:G,1,FALSE)</f>
        <v>10126</v>
      </c>
    </row>
    <row r="83" spans="1:15" x14ac:dyDescent="0.2">
      <c r="A83" s="2">
        <v>182</v>
      </c>
      <c r="B83" s="2">
        <v>10120</v>
      </c>
      <c r="C83" s="10" t="s">
        <v>697</v>
      </c>
      <c r="D83" s="10" t="str">
        <f>MID(C83,2,5)</f>
        <v>40911</v>
      </c>
      <c r="E83" s="10" t="str">
        <f t="shared" si="2"/>
        <v>03/01/2012</v>
      </c>
      <c r="F83" s="2" t="s">
        <v>451</v>
      </c>
      <c r="G83" s="2">
        <v>8</v>
      </c>
      <c r="H83" s="4">
        <v>13</v>
      </c>
      <c r="I83" s="4">
        <f t="shared" si="3"/>
        <v>104</v>
      </c>
      <c r="J83" s="5" t="s">
        <v>450</v>
      </c>
      <c r="K83" s="5"/>
      <c r="L83">
        <f>IF(AND(I83&gt;=0,I83&lt;200),0.2,IF(AND(I83&gt;=200,I83&lt;500),0.3,0.4))</f>
        <v>0.2</v>
      </c>
      <c r="M83" s="4">
        <f>I83 -(L83*I83)</f>
        <v>83.2</v>
      </c>
      <c r="N83" t="str">
        <f>VLOOKUP(B83,Customer!A:G,7,FALSE)</f>
        <v>Iris Delosantos</v>
      </c>
      <c r="O83">
        <f>VLOOKUP(B83,Customer!A:G,1,FALSE)</f>
        <v>10120</v>
      </c>
    </row>
    <row r="84" spans="1:15" x14ac:dyDescent="0.2">
      <c r="A84" s="2">
        <v>183</v>
      </c>
      <c r="B84" s="2">
        <v>10134</v>
      </c>
      <c r="C84" s="10" t="s">
        <v>698</v>
      </c>
      <c r="D84" s="10" t="str">
        <f>MID(C84,2,5)</f>
        <v>40665</v>
      </c>
      <c r="E84" s="10" t="str">
        <f t="shared" si="2"/>
        <v>02/05/2011</v>
      </c>
      <c r="F84" s="2" t="s">
        <v>457</v>
      </c>
      <c r="G84" s="2">
        <v>4</v>
      </c>
      <c r="H84" s="4">
        <v>2</v>
      </c>
      <c r="I84" s="4">
        <f t="shared" si="3"/>
        <v>8</v>
      </c>
      <c r="J84" s="5" t="s">
        <v>459</v>
      </c>
      <c r="K84" s="5"/>
      <c r="L84">
        <f>IF(AND(I84&gt;=0,I84&lt;200),0.2,IF(AND(I84&gt;=200,I84&lt;500),0.3,0.4))</f>
        <v>0.2</v>
      </c>
      <c r="M84" s="4">
        <f>I84 -(L84*I84)</f>
        <v>6.4</v>
      </c>
      <c r="N84" t="str">
        <f>VLOOKUP(B84,Customer!A:G,7,FALSE)</f>
        <v>Marco Jacobo</v>
      </c>
      <c r="O84">
        <f>VLOOKUP(B84,Customer!A:G,1,FALSE)</f>
        <v>10134</v>
      </c>
    </row>
    <row r="85" spans="1:15" x14ac:dyDescent="0.2">
      <c r="A85" s="2">
        <v>184</v>
      </c>
      <c r="B85" s="2">
        <v>10008</v>
      </c>
      <c r="C85" s="10" t="s">
        <v>699</v>
      </c>
      <c r="D85" s="10" t="str">
        <f>MID(C85,2,5)</f>
        <v>41827</v>
      </c>
      <c r="E85" s="10" t="str">
        <f t="shared" si="2"/>
        <v>07/07/2014</v>
      </c>
      <c r="F85" s="2" t="s">
        <v>454</v>
      </c>
      <c r="G85" s="2">
        <v>7</v>
      </c>
      <c r="H85" s="4">
        <v>12</v>
      </c>
      <c r="I85" s="4">
        <f t="shared" si="3"/>
        <v>84</v>
      </c>
      <c r="J85" s="5" t="s">
        <v>450</v>
      </c>
      <c r="K85" s="5"/>
      <c r="L85">
        <f>IF(AND(I85&gt;=0,I85&lt;200),0.2,IF(AND(I85&gt;=200,I85&lt;500),0.3,0.4))</f>
        <v>0.2</v>
      </c>
      <c r="M85" s="4">
        <f>I85 -(L85*I85)</f>
        <v>67.2</v>
      </c>
      <c r="N85" t="str">
        <f>VLOOKUP(B85,Customer!A:G,7,FALSE)</f>
        <v>Vernon Addy</v>
      </c>
      <c r="O85">
        <f>VLOOKUP(B85,Customer!A:G,1,FALSE)</f>
        <v>10008</v>
      </c>
    </row>
    <row r="86" spans="1:15" x14ac:dyDescent="0.2">
      <c r="A86" s="2">
        <v>185</v>
      </c>
      <c r="B86" s="2">
        <v>10082</v>
      </c>
      <c r="C86" s="10" t="s">
        <v>700</v>
      </c>
      <c r="D86" s="10" t="str">
        <f>MID(C86,2,5)</f>
        <v>40190</v>
      </c>
      <c r="E86" s="10" t="str">
        <f t="shared" si="2"/>
        <v>12/01/2010</v>
      </c>
      <c r="F86" s="2" t="s">
        <v>449</v>
      </c>
      <c r="G86" s="2">
        <v>23</v>
      </c>
      <c r="H86" s="4">
        <v>18</v>
      </c>
      <c r="I86" s="4">
        <f t="shared" si="3"/>
        <v>414</v>
      </c>
      <c r="J86" s="5" t="s">
        <v>448</v>
      </c>
      <c r="K86" s="5"/>
      <c r="L86">
        <f>IF(AND(I86&gt;=0,I86&lt;200),0.2,IF(AND(I86&gt;=200,I86&lt;500),0.3,0.4))</f>
        <v>0.3</v>
      </c>
      <c r="M86" s="4">
        <f>I86 -(L86*I86)</f>
        <v>289.8</v>
      </c>
      <c r="N86" t="str">
        <f>VLOOKUP(B86,Customer!A:G,7,FALSE)</f>
        <v>Charles Ascencio</v>
      </c>
      <c r="O86">
        <f>VLOOKUP(B86,Customer!A:G,1,FALSE)</f>
        <v>10082</v>
      </c>
    </row>
    <row r="87" spans="1:15" x14ac:dyDescent="0.2">
      <c r="A87" s="2">
        <v>186</v>
      </c>
      <c r="B87" s="2">
        <v>10005</v>
      </c>
      <c r="C87" s="10" t="s">
        <v>701</v>
      </c>
      <c r="D87" s="10" t="str">
        <f>MID(C87,2,5)</f>
        <v>41919</v>
      </c>
      <c r="E87" s="10" t="str">
        <f t="shared" si="2"/>
        <v>07/10/2014</v>
      </c>
      <c r="F87" s="2" t="s">
        <v>453</v>
      </c>
      <c r="G87" s="2">
        <v>8</v>
      </c>
      <c r="H87" s="4">
        <v>12</v>
      </c>
      <c r="I87" s="4">
        <f t="shared" si="3"/>
        <v>96</v>
      </c>
      <c r="J87" s="5" t="s">
        <v>450</v>
      </c>
      <c r="K87" s="5"/>
      <c r="L87">
        <f>IF(AND(I87&gt;=0,I87&lt;200),0.2,IF(AND(I87&gt;=200,I87&lt;500),0.3,0.4))</f>
        <v>0.2</v>
      </c>
      <c r="M87" s="4">
        <f>I87 -(L87*I87)</f>
        <v>76.8</v>
      </c>
      <c r="N87" t="str">
        <f>VLOOKUP(B87,Customer!A:G,7,FALSE)</f>
        <v>Kathrine Fritzler</v>
      </c>
      <c r="O87">
        <f>VLOOKUP(B87,Customer!A:G,1,FALSE)</f>
        <v>10005</v>
      </c>
    </row>
    <row r="88" spans="1:15" x14ac:dyDescent="0.2">
      <c r="A88" s="2">
        <v>187</v>
      </c>
      <c r="B88" s="2">
        <v>10146</v>
      </c>
      <c r="C88" s="10" t="s">
        <v>638</v>
      </c>
      <c r="D88" s="10" t="str">
        <f>MID(C88,2,5)</f>
        <v>42310</v>
      </c>
      <c r="E88" s="10" t="str">
        <f t="shared" si="2"/>
        <v>02/11/2015</v>
      </c>
      <c r="F88" s="2" t="s">
        <v>453</v>
      </c>
      <c r="G88" s="2">
        <v>7</v>
      </c>
      <c r="H88" s="4">
        <v>12</v>
      </c>
      <c r="I88" s="4">
        <f t="shared" si="3"/>
        <v>84</v>
      </c>
      <c r="J88" s="5" t="s">
        <v>450</v>
      </c>
      <c r="K88" s="5"/>
      <c r="L88">
        <f>IF(AND(I88&gt;=0,I88&lt;200),0.2,IF(AND(I88&gt;=200,I88&lt;500),0.3,0.4))</f>
        <v>0.2</v>
      </c>
      <c r="M88" s="4">
        <f>I88 -(L88*I88)</f>
        <v>67.2</v>
      </c>
      <c r="N88" t="str">
        <f>VLOOKUP(B88,Customer!A:G,7,FALSE)</f>
        <v>Bobby Greening</v>
      </c>
      <c r="O88">
        <f>VLOOKUP(B88,Customer!A:G,1,FALSE)</f>
        <v>10146</v>
      </c>
    </row>
    <row r="89" spans="1:15" x14ac:dyDescent="0.2">
      <c r="A89" s="2">
        <v>188</v>
      </c>
      <c r="B89" s="2">
        <v>10041</v>
      </c>
      <c r="C89" s="10" t="s">
        <v>702</v>
      </c>
      <c r="D89" s="10" t="str">
        <f>MID(C89,2,5)</f>
        <v>40856</v>
      </c>
      <c r="E89" s="10" t="str">
        <f t="shared" si="2"/>
        <v>09/11/2011</v>
      </c>
      <c r="F89" s="2" t="s">
        <v>454</v>
      </c>
      <c r="G89" s="2">
        <v>17</v>
      </c>
      <c r="H89" s="4">
        <v>12</v>
      </c>
      <c r="I89" s="4">
        <f t="shared" si="3"/>
        <v>204</v>
      </c>
      <c r="J89" s="5" t="s">
        <v>448</v>
      </c>
      <c r="K89" s="5"/>
      <c r="L89">
        <f>IF(AND(I89&gt;=0,I89&lt;200),0.2,IF(AND(I89&gt;=200,I89&lt;500),0.3,0.4))</f>
        <v>0.3</v>
      </c>
      <c r="M89" s="4">
        <f>I89 -(L89*I89)</f>
        <v>142.80000000000001</v>
      </c>
      <c r="N89" t="str">
        <f>VLOOKUP(B89,Customer!A:G,7,FALSE)</f>
        <v>Mattie Gebhardt</v>
      </c>
      <c r="O89">
        <f>VLOOKUP(B89,Customer!A:G,1,FALSE)</f>
        <v>10041</v>
      </c>
    </row>
    <row r="90" spans="1:15" x14ac:dyDescent="0.2">
      <c r="A90" s="2">
        <v>189</v>
      </c>
      <c r="B90" s="2">
        <v>10028</v>
      </c>
      <c r="C90" s="10" t="s">
        <v>703</v>
      </c>
      <c r="D90" s="10" t="str">
        <f>MID(C90,2,5)</f>
        <v>41526</v>
      </c>
      <c r="E90" s="10" t="str">
        <f t="shared" si="2"/>
        <v>09/09/2013</v>
      </c>
      <c r="F90" s="2" t="s">
        <v>452</v>
      </c>
      <c r="G90" s="2">
        <v>20</v>
      </c>
      <c r="H90" s="4">
        <v>4</v>
      </c>
      <c r="I90" s="4">
        <f t="shared" si="3"/>
        <v>80</v>
      </c>
      <c r="J90" s="5" t="s">
        <v>448</v>
      </c>
      <c r="K90" s="5"/>
      <c r="L90">
        <f>IF(AND(I90&gt;=0,I90&lt;200),0.2,IF(AND(I90&gt;=200,I90&lt;500),0.3,0.4))</f>
        <v>0.2</v>
      </c>
      <c r="M90" s="4">
        <f>I90 -(L90*I90)</f>
        <v>64</v>
      </c>
      <c r="N90" t="str">
        <f>VLOOKUP(B90,Customer!A:G,7,FALSE)</f>
        <v>Margery Farabee</v>
      </c>
      <c r="O90">
        <f>VLOOKUP(B90,Customer!A:G,1,FALSE)</f>
        <v>10028</v>
      </c>
    </row>
    <row r="91" spans="1:15" x14ac:dyDescent="0.2">
      <c r="A91" s="2">
        <v>190</v>
      </c>
      <c r="B91" s="2">
        <v>10060</v>
      </c>
      <c r="C91" s="10" t="s">
        <v>704</v>
      </c>
      <c r="D91" s="10" t="str">
        <f>MID(C91,2,5)</f>
        <v>41193</v>
      </c>
      <c r="E91" s="10" t="str">
        <f t="shared" si="2"/>
        <v>11/10/2012</v>
      </c>
      <c r="F91" s="2" t="s">
        <v>449</v>
      </c>
      <c r="G91" s="2">
        <v>7</v>
      </c>
      <c r="H91" s="4">
        <v>18</v>
      </c>
      <c r="I91" s="4">
        <f t="shared" si="3"/>
        <v>126</v>
      </c>
      <c r="J91" s="5" t="s">
        <v>450</v>
      </c>
      <c r="K91" s="5"/>
      <c r="L91">
        <f>IF(AND(I91&gt;=0,I91&lt;200),0.2,IF(AND(I91&gt;=200,I91&lt;500),0.3,0.4))</f>
        <v>0.2</v>
      </c>
      <c r="M91" s="4">
        <f>I91 -(L91*I91)</f>
        <v>100.8</v>
      </c>
      <c r="N91" t="str">
        <f>VLOOKUP(B91,Customer!A:G,7,FALSE)</f>
        <v>Solomon Mahurin</v>
      </c>
      <c r="O91">
        <f>VLOOKUP(B91,Customer!A:G,1,FALSE)</f>
        <v>10060</v>
      </c>
    </row>
    <row r="92" spans="1:15" x14ac:dyDescent="0.2">
      <c r="A92" s="2">
        <v>191</v>
      </c>
      <c r="B92" s="2">
        <v>10149</v>
      </c>
      <c r="C92" s="10" t="s">
        <v>705</v>
      </c>
      <c r="D92" s="10" t="str">
        <f>MID(C92,2,5)</f>
        <v>41787</v>
      </c>
      <c r="E92" s="10" t="str">
        <f t="shared" si="2"/>
        <v>28/05/2014</v>
      </c>
      <c r="F92" s="2" t="s">
        <v>449</v>
      </c>
      <c r="G92" s="2">
        <v>3</v>
      </c>
      <c r="H92" s="4">
        <v>18</v>
      </c>
      <c r="I92" s="4">
        <f t="shared" si="3"/>
        <v>54</v>
      </c>
      <c r="J92" s="5" t="s">
        <v>459</v>
      </c>
      <c r="K92" s="5"/>
      <c r="L92">
        <f>IF(AND(I92&gt;=0,I92&lt;200),0.2,IF(AND(I92&gt;=200,I92&lt;500),0.3,0.4))</f>
        <v>0.2</v>
      </c>
      <c r="M92" s="4">
        <f>I92 -(L92*I92)</f>
        <v>43.2</v>
      </c>
      <c r="N92" t="str">
        <f>VLOOKUP(B92,Customer!A:G,7,FALSE)</f>
        <v>Tomas Coppinger</v>
      </c>
      <c r="O92">
        <f>VLOOKUP(B92,Customer!A:G,1,FALSE)</f>
        <v>10149</v>
      </c>
    </row>
    <row r="93" spans="1:15" x14ac:dyDescent="0.2">
      <c r="A93" s="2">
        <v>192</v>
      </c>
      <c r="B93" s="2">
        <v>10035</v>
      </c>
      <c r="C93" s="10" t="s">
        <v>706</v>
      </c>
      <c r="D93" s="10" t="str">
        <f>MID(C93,2,5)</f>
        <v>41685</v>
      </c>
      <c r="E93" s="10" t="str">
        <f t="shared" si="2"/>
        <v>15/02/2014</v>
      </c>
      <c r="F93" s="2" t="s">
        <v>449</v>
      </c>
      <c r="G93" s="2">
        <v>2</v>
      </c>
      <c r="H93" s="4">
        <v>18</v>
      </c>
      <c r="I93" s="4">
        <f t="shared" si="3"/>
        <v>36</v>
      </c>
      <c r="J93" s="5" t="s">
        <v>459</v>
      </c>
      <c r="K93" s="5"/>
      <c r="L93">
        <f>IF(AND(I93&gt;=0,I93&lt;200),0.2,IF(AND(I93&gt;=200,I93&lt;500),0.3,0.4))</f>
        <v>0.2</v>
      </c>
      <c r="M93" s="4">
        <f>I93 -(L93*I93)</f>
        <v>28.8</v>
      </c>
      <c r="N93" t="str">
        <f>VLOOKUP(B93,Customer!A:G,7,FALSE)</f>
        <v>Houston Gouin</v>
      </c>
      <c r="O93">
        <f>VLOOKUP(B93,Customer!A:G,1,FALSE)</f>
        <v>10035</v>
      </c>
    </row>
    <row r="94" spans="1:15" x14ac:dyDescent="0.2">
      <c r="A94" s="2">
        <v>193</v>
      </c>
      <c r="B94" s="2">
        <v>10121</v>
      </c>
      <c r="C94" s="10" t="s">
        <v>707</v>
      </c>
      <c r="D94" s="10" t="str">
        <f>MID(C94,2,5)</f>
        <v>42360</v>
      </c>
      <c r="E94" s="10" t="str">
        <f t="shared" si="2"/>
        <v>22/12/2015</v>
      </c>
      <c r="F94" s="2" t="s">
        <v>452</v>
      </c>
      <c r="G94" s="2">
        <v>1</v>
      </c>
      <c r="H94" s="4">
        <v>4</v>
      </c>
      <c r="I94" s="4">
        <f t="shared" si="3"/>
        <v>4</v>
      </c>
      <c r="J94" s="5" t="s">
        <v>459</v>
      </c>
      <c r="K94" s="5"/>
      <c r="L94">
        <f>IF(AND(I94&gt;=0,I94&lt;200),0.2,IF(AND(I94&gt;=200,I94&lt;500),0.3,0.4))</f>
        <v>0.2</v>
      </c>
      <c r="M94" s="4">
        <f>I94 -(L94*I94)</f>
        <v>3.2</v>
      </c>
      <c r="N94" t="str">
        <f>VLOOKUP(B94,Customer!A:G,7,FALSE)</f>
        <v>Dorris Bennetts</v>
      </c>
      <c r="O94">
        <f>VLOOKUP(B94,Customer!A:G,1,FALSE)</f>
        <v>10121</v>
      </c>
    </row>
    <row r="95" spans="1:15" x14ac:dyDescent="0.2">
      <c r="A95" s="2">
        <v>194</v>
      </c>
      <c r="B95" s="2">
        <v>10121</v>
      </c>
      <c r="C95" s="10" t="s">
        <v>708</v>
      </c>
      <c r="D95" s="10" t="str">
        <f>MID(C95,2,5)</f>
        <v>40235</v>
      </c>
      <c r="E95" s="10" t="str">
        <f t="shared" si="2"/>
        <v>26/02/2010</v>
      </c>
      <c r="F95" s="2" t="s">
        <v>453</v>
      </c>
      <c r="G95" s="2">
        <v>15</v>
      </c>
      <c r="H95" s="4">
        <v>12</v>
      </c>
      <c r="I95" s="4">
        <f t="shared" si="3"/>
        <v>180</v>
      </c>
      <c r="J95" s="5" t="s">
        <v>448</v>
      </c>
      <c r="K95" s="5"/>
      <c r="L95">
        <f>IF(AND(I95&gt;=0,I95&lt;200),0.2,IF(AND(I95&gt;=200,I95&lt;500),0.3,0.4))</f>
        <v>0.2</v>
      </c>
      <c r="M95" s="4">
        <f>I95 -(L95*I95)</f>
        <v>144</v>
      </c>
      <c r="N95" t="str">
        <f>VLOOKUP(B95,Customer!A:G,7,FALSE)</f>
        <v>Dorris Bennetts</v>
      </c>
      <c r="O95">
        <f>VLOOKUP(B95,Customer!A:G,1,FALSE)</f>
        <v>10121</v>
      </c>
    </row>
    <row r="96" spans="1:15" x14ac:dyDescent="0.2">
      <c r="A96" s="2">
        <v>195</v>
      </c>
      <c r="B96" s="2">
        <v>10073</v>
      </c>
      <c r="C96" s="10" t="s">
        <v>709</v>
      </c>
      <c r="D96" s="10" t="str">
        <f>MID(C96,2,5)</f>
        <v>42242</v>
      </c>
      <c r="E96" s="10" t="str">
        <f t="shared" si="2"/>
        <v>26/08/2015</v>
      </c>
      <c r="F96" s="2" t="s">
        <v>456</v>
      </c>
      <c r="G96" s="2">
        <v>12</v>
      </c>
      <c r="H96" s="4">
        <v>12</v>
      </c>
      <c r="I96" s="4">
        <f t="shared" si="3"/>
        <v>144</v>
      </c>
      <c r="J96" s="5" t="s">
        <v>450</v>
      </c>
      <c r="K96" s="5"/>
      <c r="L96">
        <f>IF(AND(I96&gt;=0,I96&lt;200),0.2,IF(AND(I96&gt;=200,I96&lt;500),0.3,0.4))</f>
        <v>0.2</v>
      </c>
      <c r="M96" s="4">
        <f>I96 -(L96*I96)</f>
        <v>115.2</v>
      </c>
      <c r="N96" t="str">
        <f>VLOOKUP(B96,Customer!A:G,7,FALSE)</f>
        <v>Danuta Hennig</v>
      </c>
      <c r="O96">
        <f>VLOOKUP(B96,Customer!A:G,1,FALSE)</f>
        <v>10073</v>
      </c>
    </row>
    <row r="97" spans="1:15" x14ac:dyDescent="0.2">
      <c r="A97" s="2">
        <v>196</v>
      </c>
      <c r="B97" s="2">
        <v>10027</v>
      </c>
      <c r="C97" s="10" t="s">
        <v>710</v>
      </c>
      <c r="D97" s="10" t="str">
        <f>MID(C97,2,5)</f>
        <v>41580</v>
      </c>
      <c r="E97" s="10" t="str">
        <f t="shared" si="2"/>
        <v>02/11/2013</v>
      </c>
      <c r="F97" s="2" t="s">
        <v>455</v>
      </c>
      <c r="G97" s="2">
        <v>25</v>
      </c>
      <c r="H97" s="4">
        <v>9</v>
      </c>
      <c r="I97" s="4">
        <f t="shared" si="3"/>
        <v>225</v>
      </c>
      <c r="J97" s="5" t="s">
        <v>448</v>
      </c>
      <c r="K97" s="5"/>
      <c r="L97">
        <f>IF(AND(I97&gt;=0,I97&lt;200),0.2,IF(AND(I97&gt;=200,I97&lt;500),0.3,0.4))</f>
        <v>0.3</v>
      </c>
      <c r="M97" s="4">
        <f>I97 -(L97*I97)</f>
        <v>157.5</v>
      </c>
      <c r="N97" t="str">
        <f>VLOOKUP(B97,Customer!A:G,7,FALSE)</f>
        <v>Leona Saia</v>
      </c>
      <c r="O97">
        <f>VLOOKUP(B97,Customer!A:G,1,FALSE)</f>
        <v>10027</v>
      </c>
    </row>
    <row r="98" spans="1:15" x14ac:dyDescent="0.2">
      <c r="A98" s="2">
        <v>197</v>
      </c>
      <c r="B98" s="2">
        <v>10120</v>
      </c>
      <c r="C98" s="10" t="s">
        <v>711</v>
      </c>
      <c r="D98" s="10" t="str">
        <f>MID(C98,2,5)</f>
        <v>40902</v>
      </c>
      <c r="E98" s="10" t="str">
        <f t="shared" si="2"/>
        <v>25/12/2011</v>
      </c>
      <c r="F98" s="2" t="s">
        <v>456</v>
      </c>
      <c r="G98" s="2">
        <v>18</v>
      </c>
      <c r="H98" s="4">
        <v>12</v>
      </c>
      <c r="I98" s="4">
        <f t="shared" si="3"/>
        <v>216</v>
      </c>
      <c r="J98" s="5" t="s">
        <v>448</v>
      </c>
      <c r="K98" s="5"/>
      <c r="L98">
        <f>IF(AND(I98&gt;=0,I98&lt;200),0.2,IF(AND(I98&gt;=200,I98&lt;500),0.3,0.4))</f>
        <v>0.3</v>
      </c>
      <c r="M98" s="4">
        <f>I98 -(L98*I98)</f>
        <v>151.19999999999999</v>
      </c>
      <c r="N98" t="str">
        <f>VLOOKUP(B98,Customer!A:G,7,FALSE)</f>
        <v>Iris Delosantos</v>
      </c>
      <c r="O98">
        <f>VLOOKUP(B98,Customer!A:G,1,FALSE)</f>
        <v>10120</v>
      </c>
    </row>
    <row r="99" spans="1:15" x14ac:dyDescent="0.2">
      <c r="A99" s="2">
        <v>198</v>
      </c>
      <c r="B99" s="2">
        <v>10062</v>
      </c>
      <c r="C99" s="10" t="s">
        <v>623</v>
      </c>
      <c r="D99" s="10" t="str">
        <f>MID(C99,2,5)</f>
        <v>41792</v>
      </c>
      <c r="E99" s="10" t="str">
        <f t="shared" si="2"/>
        <v>02/06/2014</v>
      </c>
      <c r="F99" s="2" t="s">
        <v>453</v>
      </c>
      <c r="G99" s="2">
        <v>3</v>
      </c>
      <c r="H99" s="4">
        <v>12</v>
      </c>
      <c r="I99" s="4">
        <f t="shared" si="3"/>
        <v>36</v>
      </c>
      <c r="J99" s="5" t="s">
        <v>459</v>
      </c>
      <c r="K99" s="5"/>
      <c r="L99">
        <f>IF(AND(I99&gt;=0,I99&lt;200),0.2,IF(AND(I99&gt;=200,I99&lt;500),0.3,0.4))</f>
        <v>0.2</v>
      </c>
      <c r="M99" s="4">
        <f>I99 -(L99*I99)</f>
        <v>28.8</v>
      </c>
      <c r="N99" t="str">
        <f>VLOOKUP(B99,Customer!A:G,7,FALSE)</f>
        <v>Josefa Effinger</v>
      </c>
      <c r="O99">
        <f>VLOOKUP(B99,Customer!A:G,1,FALSE)</f>
        <v>10062</v>
      </c>
    </row>
    <row r="100" spans="1:15" x14ac:dyDescent="0.2">
      <c r="A100" s="2">
        <v>199</v>
      </c>
      <c r="B100" s="2">
        <v>10039</v>
      </c>
      <c r="C100" s="10" t="s">
        <v>712</v>
      </c>
      <c r="D100" s="10" t="str">
        <f>MID(C100,2,5)</f>
        <v>40693</v>
      </c>
      <c r="E100" s="10" t="str">
        <f t="shared" si="2"/>
        <v>30/05/2011</v>
      </c>
      <c r="F100" s="2" t="s">
        <v>460</v>
      </c>
      <c r="G100" s="2">
        <v>18</v>
      </c>
      <c r="H100" s="4">
        <v>2</v>
      </c>
      <c r="I100" s="4">
        <f t="shared" si="3"/>
        <v>36</v>
      </c>
      <c r="J100" s="5" t="s">
        <v>448</v>
      </c>
      <c r="K100" s="5"/>
      <c r="L100">
        <f>IF(AND(I100&gt;=0,I100&lt;200),0.2,IF(AND(I100&gt;=200,I100&lt;500),0.3,0.4))</f>
        <v>0.2</v>
      </c>
      <c r="M100" s="4">
        <f>I100 -(L100*I100)</f>
        <v>28.8</v>
      </c>
      <c r="N100" t="str">
        <f>VLOOKUP(B100,Customer!A:G,7,FALSE)</f>
        <v>Jere Waters</v>
      </c>
      <c r="O100">
        <f>VLOOKUP(B100,Customer!A:G,1,FALSE)</f>
        <v>10039</v>
      </c>
    </row>
    <row r="101" spans="1:15" x14ac:dyDescent="0.2">
      <c r="A101" s="2">
        <v>200</v>
      </c>
      <c r="B101" s="2">
        <v>10003</v>
      </c>
      <c r="C101" s="10" t="s">
        <v>620</v>
      </c>
      <c r="D101" s="10" t="str">
        <f>MID(C101,2,5)</f>
        <v>42270</v>
      </c>
      <c r="E101" s="10" t="str">
        <f t="shared" si="2"/>
        <v>23/09/2015</v>
      </c>
      <c r="F101" s="2" t="s">
        <v>458</v>
      </c>
      <c r="G101" s="2">
        <v>28</v>
      </c>
      <c r="H101" s="4">
        <v>8</v>
      </c>
      <c r="I101" s="4">
        <f t="shared" si="3"/>
        <v>224</v>
      </c>
      <c r="J101" s="5" t="s">
        <v>448</v>
      </c>
      <c r="K101" s="5"/>
      <c r="L101">
        <f>IF(AND(I101&gt;=0,I101&lt;200),0.2,IF(AND(I101&gt;=200,I101&lt;500),0.3,0.4))</f>
        <v>0.3</v>
      </c>
      <c r="M101" s="4">
        <f>I101 -(L101*I101)</f>
        <v>156.80000000000001</v>
      </c>
      <c r="N101" t="str">
        <f>VLOOKUP(B101,Customer!A:G,7,FALSE)</f>
        <v>Sanford Xiong</v>
      </c>
      <c r="O101">
        <f>VLOOKUP(B101,Customer!A:G,1,FALSE)</f>
        <v>10003</v>
      </c>
    </row>
    <row r="102" spans="1:15" x14ac:dyDescent="0.2">
      <c r="A102" s="2">
        <v>201</v>
      </c>
      <c r="B102" s="2">
        <v>10030</v>
      </c>
      <c r="C102" s="10" t="s">
        <v>713</v>
      </c>
      <c r="D102" s="10" t="str">
        <f>MID(C102,2,5)</f>
        <v>40888</v>
      </c>
      <c r="E102" s="10" t="str">
        <f t="shared" si="2"/>
        <v>11/12/2011</v>
      </c>
      <c r="F102" s="2" t="s">
        <v>460</v>
      </c>
      <c r="G102" s="2">
        <v>20</v>
      </c>
      <c r="H102" s="4">
        <v>2</v>
      </c>
      <c r="I102" s="4">
        <f t="shared" si="3"/>
        <v>40</v>
      </c>
      <c r="J102" s="5" t="s">
        <v>448</v>
      </c>
      <c r="K102" s="5"/>
      <c r="L102">
        <f>IF(AND(I102&gt;=0,I102&lt;200),0.2,IF(AND(I102&gt;=200,I102&lt;500),0.3,0.4))</f>
        <v>0.2</v>
      </c>
      <c r="M102" s="4">
        <f>I102 -(L102*I102)</f>
        <v>32</v>
      </c>
      <c r="N102" t="str">
        <f>VLOOKUP(B102,Customer!A:G,7,FALSE)</f>
        <v>Britni Baisden</v>
      </c>
      <c r="O102">
        <f>VLOOKUP(B102,Customer!A:G,1,FALSE)</f>
        <v>10030</v>
      </c>
    </row>
    <row r="103" spans="1:15" x14ac:dyDescent="0.2">
      <c r="A103" s="2">
        <v>202</v>
      </c>
      <c r="B103" s="2">
        <v>10053</v>
      </c>
      <c r="C103" s="10" t="s">
        <v>714</v>
      </c>
      <c r="D103" s="10" t="str">
        <f>MID(C103,2,5)</f>
        <v>42146</v>
      </c>
      <c r="E103" s="10" t="str">
        <f t="shared" si="2"/>
        <v>22/05/2015</v>
      </c>
      <c r="F103" s="2" t="s">
        <v>454</v>
      </c>
      <c r="G103" s="2">
        <v>4</v>
      </c>
      <c r="H103" s="4">
        <v>12</v>
      </c>
      <c r="I103" s="4">
        <f t="shared" si="3"/>
        <v>48</v>
      </c>
      <c r="J103" s="5" t="s">
        <v>459</v>
      </c>
      <c r="K103" s="5"/>
      <c r="L103">
        <f>IF(AND(I103&gt;=0,I103&lt;200),0.2,IF(AND(I103&gt;=200,I103&lt;500),0.3,0.4))</f>
        <v>0.2</v>
      </c>
      <c r="M103" s="4">
        <f>I103 -(L103*I103)</f>
        <v>38.4</v>
      </c>
      <c r="N103" t="str">
        <f>VLOOKUP(B103,Customer!A:G,7,FALSE)</f>
        <v>Sueann Oster</v>
      </c>
      <c r="O103">
        <f>VLOOKUP(B103,Customer!A:G,1,FALSE)</f>
        <v>10053</v>
      </c>
    </row>
    <row r="104" spans="1:15" x14ac:dyDescent="0.2">
      <c r="A104" s="2">
        <v>203</v>
      </c>
      <c r="B104" s="2">
        <v>10016</v>
      </c>
      <c r="C104" s="10" t="s">
        <v>715</v>
      </c>
      <c r="D104" s="10" t="str">
        <f>MID(C104,2,5)</f>
        <v>41347</v>
      </c>
      <c r="E104" s="10" t="str">
        <f t="shared" si="2"/>
        <v>14/03/2013</v>
      </c>
      <c r="F104" s="2" t="s">
        <v>452</v>
      </c>
      <c r="G104" s="2">
        <v>18</v>
      </c>
      <c r="H104" s="4">
        <v>4</v>
      </c>
      <c r="I104" s="4">
        <f t="shared" si="3"/>
        <v>72</v>
      </c>
      <c r="J104" s="5" t="s">
        <v>448</v>
      </c>
      <c r="K104" s="5"/>
      <c r="L104">
        <f>IF(AND(I104&gt;=0,I104&lt;200),0.2,IF(AND(I104&gt;=200,I104&lt;500),0.3,0.4))</f>
        <v>0.2</v>
      </c>
      <c r="M104" s="4">
        <f>I104 -(L104*I104)</f>
        <v>57.6</v>
      </c>
      <c r="N104" t="str">
        <f>VLOOKUP(B104,Customer!A:G,7,FALSE)</f>
        <v>Myung Koons</v>
      </c>
      <c r="O104">
        <f>VLOOKUP(B104,Customer!A:G,1,FALSE)</f>
        <v>10016</v>
      </c>
    </row>
    <row r="105" spans="1:15" x14ac:dyDescent="0.2">
      <c r="A105" s="2">
        <v>204</v>
      </c>
      <c r="B105" s="2">
        <v>10084</v>
      </c>
      <c r="C105" s="10" t="s">
        <v>716</v>
      </c>
      <c r="D105" s="10" t="str">
        <f>MID(C105,2,5)</f>
        <v>41891</v>
      </c>
      <c r="E105" s="10" t="str">
        <f t="shared" si="2"/>
        <v>09/09/2014</v>
      </c>
      <c r="F105" s="2" t="s">
        <v>449</v>
      </c>
      <c r="G105" s="2">
        <v>19</v>
      </c>
      <c r="H105" s="4">
        <v>18</v>
      </c>
      <c r="I105" s="4">
        <f t="shared" si="3"/>
        <v>342</v>
      </c>
      <c r="J105" s="5" t="s">
        <v>448</v>
      </c>
      <c r="K105" s="5"/>
      <c r="L105">
        <f>IF(AND(I105&gt;=0,I105&lt;200),0.2,IF(AND(I105&gt;=200,I105&lt;500),0.3,0.4))</f>
        <v>0.3</v>
      </c>
      <c r="M105" s="4">
        <f>I105 -(L105*I105)</f>
        <v>239.4</v>
      </c>
      <c r="N105" t="str">
        <f>VLOOKUP(B105,Customer!A:G,7,FALSE)</f>
        <v>Mauricio Thetford</v>
      </c>
      <c r="O105">
        <f>VLOOKUP(B105,Customer!A:G,1,FALSE)</f>
        <v>10084</v>
      </c>
    </row>
    <row r="106" spans="1:15" x14ac:dyDescent="0.2">
      <c r="A106" s="2">
        <v>205</v>
      </c>
      <c r="B106" s="2">
        <v>10040</v>
      </c>
      <c r="C106" s="10" t="s">
        <v>717</v>
      </c>
      <c r="D106" s="10" t="str">
        <f>MID(C106,2,5)</f>
        <v>42327</v>
      </c>
      <c r="E106" s="10" t="str">
        <f t="shared" si="2"/>
        <v>19/11/2015</v>
      </c>
      <c r="F106" s="2" t="s">
        <v>456</v>
      </c>
      <c r="G106" s="2">
        <v>7</v>
      </c>
      <c r="H106" s="4">
        <v>12</v>
      </c>
      <c r="I106" s="4">
        <f t="shared" si="3"/>
        <v>84</v>
      </c>
      <c r="J106" s="5" t="s">
        <v>450</v>
      </c>
      <c r="K106" s="5"/>
      <c r="L106">
        <f>IF(AND(I106&gt;=0,I106&lt;200),0.2,IF(AND(I106&gt;=200,I106&lt;500),0.3,0.4))</f>
        <v>0.2</v>
      </c>
      <c r="M106" s="4">
        <f>I106 -(L106*I106)</f>
        <v>67.2</v>
      </c>
      <c r="N106" t="str">
        <f>VLOOKUP(B106,Customer!A:G,7,FALSE)</f>
        <v>Lenita Blankenship</v>
      </c>
      <c r="O106">
        <f>VLOOKUP(B106,Customer!A:G,1,FALSE)</f>
        <v>10040</v>
      </c>
    </row>
    <row r="107" spans="1:15" x14ac:dyDescent="0.2">
      <c r="A107" s="2">
        <v>206</v>
      </c>
      <c r="B107" s="2">
        <v>10065</v>
      </c>
      <c r="C107" s="10" t="s">
        <v>718</v>
      </c>
      <c r="D107" s="10" t="str">
        <f>MID(C107,2,5)</f>
        <v>41172</v>
      </c>
      <c r="E107" s="10" t="str">
        <f t="shared" si="2"/>
        <v>20/09/2012</v>
      </c>
      <c r="F107" s="2" t="s">
        <v>452</v>
      </c>
      <c r="G107" s="2">
        <v>28</v>
      </c>
      <c r="H107" s="4">
        <v>4</v>
      </c>
      <c r="I107" s="4">
        <f t="shared" si="3"/>
        <v>112</v>
      </c>
      <c r="J107" s="5" t="s">
        <v>448</v>
      </c>
      <c r="K107" s="5"/>
      <c r="L107">
        <f>IF(AND(I107&gt;=0,I107&lt;200),0.2,IF(AND(I107&gt;=200,I107&lt;500),0.3,0.4))</f>
        <v>0.2</v>
      </c>
      <c r="M107" s="4">
        <f>I107 -(L107*I107)</f>
        <v>89.6</v>
      </c>
      <c r="N107" t="str">
        <f>VLOOKUP(B107,Customer!A:G,7,FALSE)</f>
        <v>Tracey Voyles</v>
      </c>
      <c r="O107">
        <f>VLOOKUP(B107,Customer!A:G,1,FALSE)</f>
        <v>10065</v>
      </c>
    </row>
    <row r="108" spans="1:15" x14ac:dyDescent="0.2">
      <c r="A108" s="2">
        <v>207</v>
      </c>
      <c r="B108" s="2">
        <v>10011</v>
      </c>
      <c r="C108" s="10" t="s">
        <v>719</v>
      </c>
      <c r="D108" s="10" t="str">
        <f>MID(C108,2,5)</f>
        <v>42066</v>
      </c>
      <c r="E108" s="10" t="str">
        <f t="shared" si="2"/>
        <v>03/03/2015</v>
      </c>
      <c r="F108" s="2" t="s">
        <v>456</v>
      </c>
      <c r="G108" s="2">
        <v>5</v>
      </c>
      <c r="H108" s="4">
        <v>12</v>
      </c>
      <c r="I108" s="4">
        <f t="shared" si="3"/>
        <v>60</v>
      </c>
      <c r="J108" s="5" t="s">
        <v>459</v>
      </c>
      <c r="K108" s="5"/>
      <c r="L108">
        <f>IF(AND(I108&gt;=0,I108&lt;200),0.2,IF(AND(I108&gt;=200,I108&lt;500),0.3,0.4))</f>
        <v>0.2</v>
      </c>
      <c r="M108" s="4">
        <f>I108 -(L108*I108)</f>
        <v>48</v>
      </c>
      <c r="N108" t="str">
        <f>VLOOKUP(B108,Customer!A:G,7,FALSE)</f>
        <v>Carlita Schroyer</v>
      </c>
      <c r="O108">
        <f>VLOOKUP(B108,Customer!A:G,1,FALSE)</f>
        <v>10011</v>
      </c>
    </row>
    <row r="109" spans="1:15" x14ac:dyDescent="0.2">
      <c r="A109" s="2">
        <v>208</v>
      </c>
      <c r="B109" s="2">
        <v>10083</v>
      </c>
      <c r="C109" s="10" t="s">
        <v>720</v>
      </c>
      <c r="D109" s="10" t="str">
        <f>MID(C109,2,5)</f>
        <v>41688</v>
      </c>
      <c r="E109" s="10" t="str">
        <f t="shared" si="2"/>
        <v>18/02/2014</v>
      </c>
      <c r="F109" s="2" t="s">
        <v>455</v>
      </c>
      <c r="G109" s="2">
        <v>21</v>
      </c>
      <c r="H109" s="4">
        <v>9</v>
      </c>
      <c r="I109" s="4">
        <f t="shared" si="3"/>
        <v>189</v>
      </c>
      <c r="J109" s="5" t="s">
        <v>448</v>
      </c>
      <c r="K109" s="5"/>
      <c r="L109">
        <f>IF(AND(I109&gt;=0,I109&lt;200),0.2,IF(AND(I109&gt;=200,I109&lt;500),0.3,0.4))</f>
        <v>0.2</v>
      </c>
      <c r="M109" s="4">
        <f>I109 -(L109*I109)</f>
        <v>151.19999999999999</v>
      </c>
      <c r="N109" t="str">
        <f>VLOOKUP(B109,Customer!A:G,7,FALSE)</f>
        <v>Delta Seitz</v>
      </c>
      <c r="O109">
        <f>VLOOKUP(B109,Customer!A:G,1,FALSE)</f>
        <v>10083</v>
      </c>
    </row>
    <row r="110" spans="1:15" x14ac:dyDescent="0.2">
      <c r="A110" s="2">
        <v>209</v>
      </c>
      <c r="B110" s="2">
        <v>10084</v>
      </c>
      <c r="C110" s="10" t="s">
        <v>721</v>
      </c>
      <c r="D110" s="10" t="str">
        <f>MID(C110,2,5)</f>
        <v>42047</v>
      </c>
      <c r="E110" s="10" t="str">
        <f t="shared" si="2"/>
        <v>12/02/2015</v>
      </c>
      <c r="F110" s="2" t="s">
        <v>455</v>
      </c>
      <c r="G110" s="2">
        <v>24</v>
      </c>
      <c r="H110" s="4">
        <v>9</v>
      </c>
      <c r="I110" s="4">
        <f t="shared" si="3"/>
        <v>216</v>
      </c>
      <c r="J110" s="5" t="s">
        <v>448</v>
      </c>
      <c r="K110" s="5"/>
      <c r="L110">
        <f>IF(AND(I110&gt;=0,I110&lt;200),0.2,IF(AND(I110&gt;=200,I110&lt;500),0.3,0.4))</f>
        <v>0.3</v>
      </c>
      <c r="M110" s="4">
        <f>I110 -(L110*I110)</f>
        <v>151.19999999999999</v>
      </c>
      <c r="N110" t="str">
        <f>VLOOKUP(B110,Customer!A:G,7,FALSE)</f>
        <v>Mauricio Thetford</v>
      </c>
      <c r="O110">
        <f>VLOOKUP(B110,Customer!A:G,1,FALSE)</f>
        <v>10084</v>
      </c>
    </row>
    <row r="111" spans="1:15" x14ac:dyDescent="0.2">
      <c r="A111" s="2">
        <v>210</v>
      </c>
      <c r="B111" s="2">
        <v>10057</v>
      </c>
      <c r="C111" s="10" t="s">
        <v>722</v>
      </c>
      <c r="D111" s="10" t="str">
        <f>MID(C111,2,5)</f>
        <v>42275</v>
      </c>
      <c r="E111" s="10" t="str">
        <f t="shared" si="2"/>
        <v>28/09/2015</v>
      </c>
      <c r="F111" s="2" t="s">
        <v>460</v>
      </c>
      <c r="G111" s="2">
        <v>16</v>
      </c>
      <c r="H111" s="4">
        <v>2</v>
      </c>
      <c r="I111" s="4">
        <f t="shared" si="3"/>
        <v>32</v>
      </c>
      <c r="J111" s="5" t="s">
        <v>448</v>
      </c>
      <c r="K111" s="5"/>
      <c r="L111">
        <f>IF(AND(I111&gt;=0,I111&lt;200),0.2,IF(AND(I111&gt;=200,I111&lt;500),0.3,0.4))</f>
        <v>0.2</v>
      </c>
      <c r="M111" s="4">
        <f>I111 -(L111*I111)</f>
        <v>25.6</v>
      </c>
      <c r="N111" t="str">
        <f>VLOOKUP(B111,Customer!A:G,7,FALSE)</f>
        <v>Willis Brinks</v>
      </c>
      <c r="O111">
        <f>VLOOKUP(B111,Customer!A:G,1,FALSE)</f>
        <v>10057</v>
      </c>
    </row>
    <row r="112" spans="1:15" x14ac:dyDescent="0.2">
      <c r="A112" s="2">
        <v>211</v>
      </c>
      <c r="B112" s="2">
        <v>10130</v>
      </c>
      <c r="C112" s="10" t="s">
        <v>723</v>
      </c>
      <c r="D112" s="10" t="str">
        <f>MID(C112,2,5)</f>
        <v>41716</v>
      </c>
      <c r="E112" s="10" t="str">
        <f t="shared" si="2"/>
        <v>18/03/2014</v>
      </c>
      <c r="F112" s="2" t="s">
        <v>449</v>
      </c>
      <c r="G112" s="2">
        <v>20</v>
      </c>
      <c r="H112" s="4">
        <v>18</v>
      </c>
      <c r="I112" s="4">
        <f t="shared" si="3"/>
        <v>360</v>
      </c>
      <c r="J112" s="5" t="s">
        <v>448</v>
      </c>
      <c r="K112" s="5"/>
      <c r="L112">
        <f>IF(AND(I112&gt;=0,I112&lt;200),0.2,IF(AND(I112&gt;=200,I112&lt;500),0.3,0.4))</f>
        <v>0.3</v>
      </c>
      <c r="M112" s="4">
        <f>I112 -(L112*I112)</f>
        <v>252</v>
      </c>
      <c r="N112" t="str">
        <f>VLOOKUP(B112,Customer!A:G,7,FALSE)</f>
        <v>Omega Woolford</v>
      </c>
      <c r="O112">
        <f>VLOOKUP(B112,Customer!A:G,1,FALSE)</f>
        <v>10130</v>
      </c>
    </row>
    <row r="113" spans="1:15" x14ac:dyDescent="0.2">
      <c r="A113" s="2">
        <v>212</v>
      </c>
      <c r="B113" s="2">
        <v>10027</v>
      </c>
      <c r="C113" s="10" t="s">
        <v>724</v>
      </c>
      <c r="D113" s="10" t="str">
        <f>MID(C113,2,5)</f>
        <v>40892</v>
      </c>
      <c r="E113" s="10" t="str">
        <f t="shared" si="2"/>
        <v>15/12/2011</v>
      </c>
      <c r="F113" s="2" t="s">
        <v>456</v>
      </c>
      <c r="G113" s="2">
        <v>3</v>
      </c>
      <c r="H113" s="4">
        <v>12</v>
      </c>
      <c r="I113" s="4">
        <f t="shared" si="3"/>
        <v>36</v>
      </c>
      <c r="J113" s="5" t="s">
        <v>459</v>
      </c>
      <c r="K113" s="5"/>
      <c r="L113">
        <f>IF(AND(I113&gt;=0,I113&lt;200),0.2,IF(AND(I113&gt;=200,I113&lt;500),0.3,0.4))</f>
        <v>0.2</v>
      </c>
      <c r="M113" s="4">
        <f>I113 -(L113*I113)</f>
        <v>28.8</v>
      </c>
      <c r="N113" t="str">
        <f>VLOOKUP(B113,Customer!A:G,7,FALSE)</f>
        <v>Leona Saia</v>
      </c>
      <c r="O113">
        <f>VLOOKUP(B113,Customer!A:G,1,FALSE)</f>
        <v>10027</v>
      </c>
    </row>
    <row r="114" spans="1:15" x14ac:dyDescent="0.2">
      <c r="A114" s="2">
        <v>213</v>
      </c>
      <c r="B114" s="2">
        <v>10015</v>
      </c>
      <c r="C114" s="10" t="s">
        <v>725</v>
      </c>
      <c r="D114" s="10" t="str">
        <f>MID(C114,2,5)</f>
        <v>42355</v>
      </c>
      <c r="E114" s="10" t="str">
        <f t="shared" si="2"/>
        <v>17/12/2015</v>
      </c>
      <c r="F114" s="2" t="s">
        <v>457</v>
      </c>
      <c r="G114" s="2">
        <v>23</v>
      </c>
      <c r="H114" s="4">
        <v>2</v>
      </c>
      <c r="I114" s="4">
        <f t="shared" si="3"/>
        <v>46</v>
      </c>
      <c r="J114" s="5" t="s">
        <v>448</v>
      </c>
      <c r="K114" s="5"/>
      <c r="L114">
        <f>IF(AND(I114&gt;=0,I114&lt;200),0.2,IF(AND(I114&gt;=200,I114&lt;500),0.3,0.4))</f>
        <v>0.2</v>
      </c>
      <c r="M114" s="4">
        <f>I114 -(L114*I114)</f>
        <v>36.799999999999997</v>
      </c>
      <c r="N114" t="str">
        <f>VLOOKUP(B114,Customer!A:G,7,FALSE)</f>
        <v>Bella Logan</v>
      </c>
      <c r="O114">
        <f>VLOOKUP(B114,Customer!A:G,1,FALSE)</f>
        <v>10015</v>
      </c>
    </row>
    <row r="115" spans="1:15" x14ac:dyDescent="0.2">
      <c r="A115" s="2">
        <v>214</v>
      </c>
      <c r="B115" s="2">
        <v>10078</v>
      </c>
      <c r="C115" s="10" t="s">
        <v>726</v>
      </c>
      <c r="D115" s="10" t="str">
        <f>MID(C115,2,5)</f>
        <v>41531</v>
      </c>
      <c r="E115" s="10" t="str">
        <f t="shared" si="2"/>
        <v>14/09/2013</v>
      </c>
      <c r="F115" s="2" t="s">
        <v>455</v>
      </c>
      <c r="G115" s="2">
        <v>14</v>
      </c>
      <c r="H115" s="4">
        <v>9</v>
      </c>
      <c r="I115" s="4">
        <f t="shared" si="3"/>
        <v>126</v>
      </c>
      <c r="J115" s="5" t="s">
        <v>450</v>
      </c>
      <c r="K115" s="5"/>
      <c r="L115">
        <f>IF(AND(I115&gt;=0,I115&lt;200),0.2,IF(AND(I115&gt;=200,I115&lt;500),0.3,0.4))</f>
        <v>0.2</v>
      </c>
      <c r="M115" s="4">
        <f>I115 -(L115*I115)</f>
        <v>100.8</v>
      </c>
      <c r="N115" t="str">
        <f>VLOOKUP(B115,Customer!A:G,7,FALSE)</f>
        <v>Logan Schwan</v>
      </c>
      <c r="O115">
        <f>VLOOKUP(B115,Customer!A:G,1,FALSE)</f>
        <v>10078</v>
      </c>
    </row>
    <row r="116" spans="1:15" x14ac:dyDescent="0.2">
      <c r="A116" s="2">
        <v>215</v>
      </c>
      <c r="B116" s="2">
        <v>10058</v>
      </c>
      <c r="C116" s="10" t="s">
        <v>727</v>
      </c>
      <c r="D116" s="10" t="str">
        <f>MID(C116,2,5)</f>
        <v>40650</v>
      </c>
      <c r="E116" s="10" t="str">
        <f t="shared" si="2"/>
        <v>17/04/2011</v>
      </c>
      <c r="F116" s="2" t="s">
        <v>460</v>
      </c>
      <c r="G116" s="2">
        <v>8</v>
      </c>
      <c r="H116" s="4">
        <v>2</v>
      </c>
      <c r="I116" s="4">
        <f t="shared" si="3"/>
        <v>16</v>
      </c>
      <c r="J116" s="5" t="s">
        <v>450</v>
      </c>
      <c r="K116" s="5"/>
      <c r="L116">
        <f>IF(AND(I116&gt;=0,I116&lt;200),0.2,IF(AND(I116&gt;=200,I116&lt;500),0.3,0.4))</f>
        <v>0.2</v>
      </c>
      <c r="M116" s="4">
        <f>I116 -(L116*I116)</f>
        <v>12.8</v>
      </c>
      <c r="N116" t="str">
        <f>VLOOKUP(B116,Customer!A:G,7,FALSE)</f>
        <v>Margy Gamet</v>
      </c>
      <c r="O116">
        <f>VLOOKUP(B116,Customer!A:G,1,FALSE)</f>
        <v>10058</v>
      </c>
    </row>
    <row r="117" spans="1:15" x14ac:dyDescent="0.2">
      <c r="A117" s="2">
        <v>216</v>
      </c>
      <c r="B117" s="2">
        <v>10026</v>
      </c>
      <c r="C117" s="10" t="s">
        <v>728</v>
      </c>
      <c r="D117" s="10" t="str">
        <f>MID(C117,2,5)</f>
        <v>41968</v>
      </c>
      <c r="E117" s="10" t="str">
        <f t="shared" si="2"/>
        <v>25/11/2014</v>
      </c>
      <c r="F117" s="2" t="s">
        <v>455</v>
      </c>
      <c r="G117" s="2">
        <v>7</v>
      </c>
      <c r="H117" s="4">
        <v>9</v>
      </c>
      <c r="I117" s="4">
        <f t="shared" si="3"/>
        <v>63</v>
      </c>
      <c r="J117" s="5" t="s">
        <v>450</v>
      </c>
      <c r="K117" s="5"/>
      <c r="L117">
        <f>IF(AND(I117&gt;=0,I117&lt;200),0.2,IF(AND(I117&gt;=200,I117&lt;500),0.3,0.4))</f>
        <v>0.2</v>
      </c>
      <c r="M117" s="4">
        <f>I117 -(L117*I117)</f>
        <v>50.4</v>
      </c>
      <c r="N117" t="str">
        <f>VLOOKUP(B117,Customer!A:G,7,FALSE)</f>
        <v>Lennie Grasso</v>
      </c>
      <c r="O117">
        <f>VLOOKUP(B117,Customer!A:G,1,FALSE)</f>
        <v>10026</v>
      </c>
    </row>
    <row r="118" spans="1:15" x14ac:dyDescent="0.2">
      <c r="A118" s="2">
        <v>217</v>
      </c>
      <c r="B118" s="2">
        <v>10096</v>
      </c>
      <c r="C118" s="10" t="s">
        <v>729</v>
      </c>
      <c r="D118" s="10" t="str">
        <f>MID(C118,2,5)</f>
        <v>40958</v>
      </c>
      <c r="E118" s="10" t="str">
        <f t="shared" si="2"/>
        <v>19/02/2012</v>
      </c>
      <c r="F118" s="2" t="s">
        <v>453</v>
      </c>
      <c r="G118" s="2">
        <v>21</v>
      </c>
      <c r="H118" s="4">
        <v>12</v>
      </c>
      <c r="I118" s="4">
        <f t="shared" si="3"/>
        <v>252</v>
      </c>
      <c r="J118" s="5" t="s">
        <v>448</v>
      </c>
      <c r="K118" s="5"/>
      <c r="L118">
        <f>IF(AND(I118&gt;=0,I118&lt;200),0.2,IF(AND(I118&gt;=200,I118&lt;500),0.3,0.4))</f>
        <v>0.3</v>
      </c>
      <c r="M118" s="4">
        <f>I118 -(L118*I118)</f>
        <v>176.4</v>
      </c>
      <c r="N118" t="str">
        <f>VLOOKUP(B118,Customer!A:G,7,FALSE)</f>
        <v>Edwin Mehr</v>
      </c>
      <c r="O118">
        <f>VLOOKUP(B118,Customer!A:G,1,FALSE)</f>
        <v>10096</v>
      </c>
    </row>
    <row r="119" spans="1:15" x14ac:dyDescent="0.2">
      <c r="A119" s="2">
        <v>218</v>
      </c>
      <c r="B119" s="2">
        <v>10126</v>
      </c>
      <c r="C119" s="10" t="s">
        <v>730</v>
      </c>
      <c r="D119" s="10" t="str">
        <f>MID(C119,2,5)</f>
        <v>42227</v>
      </c>
      <c r="E119" s="10" t="str">
        <f t="shared" si="2"/>
        <v>11/08/2015</v>
      </c>
      <c r="F119" s="2" t="s">
        <v>451</v>
      </c>
      <c r="G119" s="2">
        <v>11</v>
      </c>
      <c r="H119" s="4">
        <v>13</v>
      </c>
      <c r="I119" s="4">
        <f t="shared" si="3"/>
        <v>143</v>
      </c>
      <c r="J119" s="5" t="s">
        <v>450</v>
      </c>
      <c r="K119" s="5"/>
      <c r="L119">
        <f>IF(AND(I119&gt;=0,I119&lt;200),0.2,IF(AND(I119&gt;=200,I119&lt;500),0.3,0.4))</f>
        <v>0.2</v>
      </c>
      <c r="M119" s="4">
        <f>I119 -(L119*I119)</f>
        <v>114.4</v>
      </c>
      <c r="N119" t="str">
        <f>VLOOKUP(B119,Customer!A:G,7,FALSE)</f>
        <v>Roy Reber</v>
      </c>
      <c r="O119">
        <f>VLOOKUP(B119,Customer!A:G,1,FALSE)</f>
        <v>10126</v>
      </c>
    </row>
    <row r="120" spans="1:15" x14ac:dyDescent="0.2">
      <c r="A120" s="2">
        <v>219</v>
      </c>
      <c r="B120" s="2">
        <v>10069</v>
      </c>
      <c r="C120" s="10" t="s">
        <v>731</v>
      </c>
      <c r="D120" s="10" t="str">
        <f>MID(C120,2,5)</f>
        <v>40965</v>
      </c>
      <c r="E120" s="10" t="str">
        <f t="shared" si="2"/>
        <v>26/02/2012</v>
      </c>
      <c r="F120" s="2" t="s">
        <v>454</v>
      </c>
      <c r="G120" s="2">
        <v>4</v>
      </c>
      <c r="H120" s="4">
        <v>12</v>
      </c>
      <c r="I120" s="4">
        <f t="shared" si="3"/>
        <v>48</v>
      </c>
      <c r="J120" s="5" t="s">
        <v>459</v>
      </c>
      <c r="K120" s="5"/>
      <c r="L120">
        <f>IF(AND(I120&gt;=0,I120&lt;200),0.2,IF(AND(I120&gt;=200,I120&lt;500),0.3,0.4))</f>
        <v>0.2</v>
      </c>
      <c r="M120" s="4">
        <f>I120 -(L120*I120)</f>
        <v>38.4</v>
      </c>
      <c r="N120" t="str">
        <f>VLOOKUP(B120,Customer!A:G,7,FALSE)</f>
        <v>Larissa Louviere</v>
      </c>
      <c r="O120">
        <f>VLOOKUP(B120,Customer!A:G,1,FALSE)</f>
        <v>10069</v>
      </c>
    </row>
    <row r="121" spans="1:15" x14ac:dyDescent="0.2">
      <c r="A121" s="2">
        <v>220</v>
      </c>
      <c r="B121" s="2">
        <v>10017</v>
      </c>
      <c r="C121" s="10" t="s">
        <v>732</v>
      </c>
      <c r="D121" s="10" t="str">
        <f>MID(C121,2,5)</f>
        <v>40765</v>
      </c>
      <c r="E121" s="10" t="str">
        <f t="shared" si="2"/>
        <v>10/08/2011</v>
      </c>
      <c r="F121" s="2" t="s">
        <v>454</v>
      </c>
      <c r="G121" s="2">
        <v>30</v>
      </c>
      <c r="H121" s="4">
        <v>12</v>
      </c>
      <c r="I121" s="4">
        <f t="shared" si="3"/>
        <v>360</v>
      </c>
      <c r="J121" s="5" t="s">
        <v>448</v>
      </c>
      <c r="K121" s="5"/>
      <c r="L121">
        <f>IF(AND(I121&gt;=0,I121&lt;200),0.2,IF(AND(I121&gt;=200,I121&lt;500),0.3,0.4))</f>
        <v>0.3</v>
      </c>
      <c r="M121" s="4">
        <f>I121 -(L121*I121)</f>
        <v>252</v>
      </c>
      <c r="N121" t="str">
        <f>VLOOKUP(B121,Customer!A:G,7,FALSE)</f>
        <v>Genaro Knutson</v>
      </c>
      <c r="O121">
        <f>VLOOKUP(B121,Customer!A:G,1,FALSE)</f>
        <v>10017</v>
      </c>
    </row>
    <row r="122" spans="1:15" x14ac:dyDescent="0.2">
      <c r="A122" s="2">
        <v>221</v>
      </c>
      <c r="B122" s="2">
        <v>10139</v>
      </c>
      <c r="C122" s="10" t="s">
        <v>733</v>
      </c>
      <c r="D122" s="10" t="str">
        <f>MID(C122,2,5)</f>
        <v>41484</v>
      </c>
      <c r="E122" s="10" t="str">
        <f t="shared" si="2"/>
        <v>29/07/2013</v>
      </c>
      <c r="F122" s="2" t="s">
        <v>449</v>
      </c>
      <c r="G122" s="2">
        <v>20</v>
      </c>
      <c r="H122" s="4">
        <v>18</v>
      </c>
      <c r="I122" s="4">
        <f t="shared" si="3"/>
        <v>360</v>
      </c>
      <c r="J122" s="5" t="s">
        <v>448</v>
      </c>
      <c r="K122" s="5"/>
      <c r="L122">
        <f>IF(AND(I122&gt;=0,I122&lt;200),0.2,IF(AND(I122&gt;=200,I122&lt;500),0.3,0.4))</f>
        <v>0.3</v>
      </c>
      <c r="M122" s="4">
        <f>I122 -(L122*I122)</f>
        <v>252</v>
      </c>
      <c r="N122" t="str">
        <f>VLOOKUP(B122,Customer!A:G,7,FALSE)</f>
        <v>Federico Taliaferro</v>
      </c>
      <c r="O122">
        <f>VLOOKUP(B122,Customer!A:G,1,FALSE)</f>
        <v>10139</v>
      </c>
    </row>
    <row r="123" spans="1:15" x14ac:dyDescent="0.2">
      <c r="A123" s="2">
        <v>222</v>
      </c>
      <c r="B123" s="2">
        <v>10035</v>
      </c>
      <c r="C123" s="10" t="s">
        <v>734</v>
      </c>
      <c r="D123" s="10" t="str">
        <f>MID(C123,2,5)</f>
        <v>41186</v>
      </c>
      <c r="E123" s="10" t="str">
        <f t="shared" si="2"/>
        <v>04/10/2012</v>
      </c>
      <c r="F123" s="2" t="s">
        <v>456</v>
      </c>
      <c r="G123" s="2">
        <v>22</v>
      </c>
      <c r="H123" s="4">
        <v>12</v>
      </c>
      <c r="I123" s="4">
        <f t="shared" si="3"/>
        <v>264</v>
      </c>
      <c r="J123" s="5" t="s">
        <v>448</v>
      </c>
      <c r="K123" s="5"/>
      <c r="L123">
        <f>IF(AND(I123&gt;=0,I123&lt;200),0.2,IF(AND(I123&gt;=200,I123&lt;500),0.3,0.4))</f>
        <v>0.3</v>
      </c>
      <c r="M123" s="4">
        <f>I123 -(L123*I123)</f>
        <v>184.8</v>
      </c>
      <c r="N123" t="str">
        <f>VLOOKUP(B123,Customer!A:G,7,FALSE)</f>
        <v>Houston Gouin</v>
      </c>
      <c r="O123">
        <f>VLOOKUP(B123,Customer!A:G,1,FALSE)</f>
        <v>10035</v>
      </c>
    </row>
    <row r="124" spans="1:15" x14ac:dyDescent="0.2">
      <c r="A124" s="2">
        <v>223</v>
      </c>
      <c r="B124" s="2">
        <v>10133</v>
      </c>
      <c r="C124" s="10" t="s">
        <v>735</v>
      </c>
      <c r="D124" s="10" t="str">
        <f>MID(C124,2,5)</f>
        <v>41678</v>
      </c>
      <c r="E124" s="10" t="str">
        <f t="shared" si="2"/>
        <v>08/02/2014</v>
      </c>
      <c r="F124" s="2" t="s">
        <v>456</v>
      </c>
      <c r="G124" s="2">
        <v>12</v>
      </c>
      <c r="H124" s="4">
        <v>12</v>
      </c>
      <c r="I124" s="4">
        <f t="shared" si="3"/>
        <v>144</v>
      </c>
      <c r="J124" s="5" t="s">
        <v>450</v>
      </c>
      <c r="K124" s="5"/>
      <c r="L124">
        <f>IF(AND(I124&gt;=0,I124&lt;200),0.2,IF(AND(I124&gt;=200,I124&lt;500),0.3,0.4))</f>
        <v>0.2</v>
      </c>
      <c r="M124" s="4">
        <f>I124 -(L124*I124)</f>
        <v>115.2</v>
      </c>
      <c r="N124" t="str">
        <f>VLOOKUP(B124,Customer!A:G,7,FALSE)</f>
        <v>Conrad Haggard</v>
      </c>
      <c r="O124">
        <f>VLOOKUP(B124,Customer!A:G,1,FALSE)</f>
        <v>10133</v>
      </c>
    </row>
    <row r="125" spans="1:15" x14ac:dyDescent="0.2">
      <c r="A125" s="2">
        <v>224</v>
      </c>
      <c r="B125" s="2">
        <v>10082</v>
      </c>
      <c r="C125" s="10" t="s">
        <v>736</v>
      </c>
      <c r="D125" s="10" t="str">
        <f>MID(C125,2,5)</f>
        <v>41304</v>
      </c>
      <c r="E125" s="10" t="str">
        <f t="shared" si="2"/>
        <v>30/01/2013</v>
      </c>
      <c r="F125" s="2" t="s">
        <v>456</v>
      </c>
      <c r="G125" s="2">
        <v>8</v>
      </c>
      <c r="H125" s="4">
        <v>12</v>
      </c>
      <c r="I125" s="4">
        <f t="shared" si="3"/>
        <v>96</v>
      </c>
      <c r="J125" s="5" t="s">
        <v>450</v>
      </c>
      <c r="K125" s="5"/>
      <c r="L125">
        <f>IF(AND(I125&gt;=0,I125&lt;200),0.2,IF(AND(I125&gt;=200,I125&lt;500),0.3,0.4))</f>
        <v>0.2</v>
      </c>
      <c r="M125" s="4">
        <f>I125 -(L125*I125)</f>
        <v>76.8</v>
      </c>
      <c r="N125" t="str">
        <f>VLOOKUP(B125,Customer!A:G,7,FALSE)</f>
        <v>Charles Ascencio</v>
      </c>
      <c r="O125">
        <f>VLOOKUP(B125,Customer!A:G,1,FALSE)</f>
        <v>10082</v>
      </c>
    </row>
    <row r="126" spans="1:15" x14ac:dyDescent="0.2">
      <c r="A126" s="2">
        <v>225</v>
      </c>
      <c r="B126" s="2">
        <v>10083</v>
      </c>
      <c r="C126" s="10" t="s">
        <v>737</v>
      </c>
      <c r="D126" s="10" t="str">
        <f>MID(C126,2,5)</f>
        <v>40474</v>
      </c>
      <c r="E126" s="10" t="str">
        <f t="shared" si="2"/>
        <v>23/10/2010</v>
      </c>
      <c r="F126" s="2" t="s">
        <v>453</v>
      </c>
      <c r="G126" s="2">
        <v>26</v>
      </c>
      <c r="H126" s="4">
        <v>12</v>
      </c>
      <c r="I126" s="4">
        <f t="shared" si="3"/>
        <v>312</v>
      </c>
      <c r="J126" s="5" t="s">
        <v>448</v>
      </c>
      <c r="K126" s="5"/>
      <c r="L126">
        <f>IF(AND(I126&gt;=0,I126&lt;200),0.2,IF(AND(I126&gt;=200,I126&lt;500),0.3,0.4))</f>
        <v>0.3</v>
      </c>
      <c r="M126" s="4">
        <f>I126 -(L126*I126)</f>
        <v>218.4</v>
      </c>
      <c r="N126" t="str">
        <f>VLOOKUP(B126,Customer!A:G,7,FALSE)</f>
        <v>Delta Seitz</v>
      </c>
      <c r="O126">
        <f>VLOOKUP(B126,Customer!A:G,1,FALSE)</f>
        <v>10083</v>
      </c>
    </row>
    <row r="127" spans="1:15" x14ac:dyDescent="0.2">
      <c r="A127" s="2">
        <v>226</v>
      </c>
      <c r="B127" s="2">
        <v>10140</v>
      </c>
      <c r="C127" s="10" t="s">
        <v>738</v>
      </c>
      <c r="D127" s="10" t="str">
        <f>MID(C127,2,5)</f>
        <v>40409</v>
      </c>
      <c r="E127" s="10" t="str">
        <f t="shared" si="2"/>
        <v>19/08/2010</v>
      </c>
      <c r="F127" s="2" t="s">
        <v>458</v>
      </c>
      <c r="G127" s="2">
        <v>30</v>
      </c>
      <c r="H127" s="4">
        <v>8</v>
      </c>
      <c r="I127" s="4">
        <f t="shared" si="3"/>
        <v>240</v>
      </c>
      <c r="J127" s="5" t="s">
        <v>448</v>
      </c>
      <c r="K127" s="5"/>
      <c r="L127">
        <f>IF(AND(I127&gt;=0,I127&lt;200),0.2,IF(AND(I127&gt;=200,I127&lt;500),0.3,0.4))</f>
        <v>0.3</v>
      </c>
      <c r="M127" s="4">
        <f>I127 -(L127*I127)</f>
        <v>168</v>
      </c>
      <c r="N127" t="str">
        <f>VLOOKUP(B127,Customer!A:G,7,FALSE)</f>
        <v>Gordon Lehr</v>
      </c>
      <c r="O127">
        <f>VLOOKUP(B127,Customer!A:G,1,FALSE)</f>
        <v>10140</v>
      </c>
    </row>
    <row r="128" spans="1:15" x14ac:dyDescent="0.2">
      <c r="A128" s="2">
        <v>227</v>
      </c>
      <c r="B128" s="2">
        <v>10029</v>
      </c>
      <c r="C128" s="10" t="s">
        <v>727</v>
      </c>
      <c r="D128" s="10" t="str">
        <f>MID(C128,2,5)</f>
        <v>40650</v>
      </c>
      <c r="E128" s="10" t="str">
        <f t="shared" si="2"/>
        <v>17/04/2011</v>
      </c>
      <c r="F128" s="2" t="s">
        <v>458</v>
      </c>
      <c r="G128" s="2">
        <v>17</v>
      </c>
      <c r="H128" s="4">
        <v>8</v>
      </c>
      <c r="I128" s="4">
        <f t="shared" si="3"/>
        <v>136</v>
      </c>
      <c r="J128" s="5" t="s">
        <v>448</v>
      </c>
      <c r="K128" s="5"/>
      <c r="L128">
        <f>IF(AND(I128&gt;=0,I128&lt;200),0.2,IF(AND(I128&gt;=200,I128&lt;500),0.3,0.4))</f>
        <v>0.2</v>
      </c>
      <c r="M128" s="4">
        <f>I128 -(L128*I128)</f>
        <v>108.8</v>
      </c>
      <c r="N128" t="str">
        <f>VLOOKUP(B128,Customer!A:G,7,FALSE)</f>
        <v>Annabel Rawlings</v>
      </c>
      <c r="O128">
        <f>VLOOKUP(B128,Customer!A:G,1,FALSE)</f>
        <v>10029</v>
      </c>
    </row>
    <row r="129" spans="1:15" x14ac:dyDescent="0.2">
      <c r="A129" s="2">
        <v>228</v>
      </c>
      <c r="B129" s="2">
        <v>10117</v>
      </c>
      <c r="C129" s="10" t="s">
        <v>739</v>
      </c>
      <c r="D129" s="10" t="str">
        <f>MID(C129,2,5)</f>
        <v>41884</v>
      </c>
      <c r="E129" s="10" t="str">
        <f t="shared" si="2"/>
        <v>02/09/2014</v>
      </c>
      <c r="F129" s="2" t="s">
        <v>460</v>
      </c>
      <c r="G129" s="2">
        <v>30</v>
      </c>
      <c r="H129" s="4">
        <v>2</v>
      </c>
      <c r="I129" s="4">
        <f t="shared" si="3"/>
        <v>60</v>
      </c>
      <c r="J129" s="5" t="s">
        <v>448</v>
      </c>
      <c r="K129" s="5"/>
      <c r="L129">
        <f>IF(AND(I129&gt;=0,I129&lt;200),0.2,IF(AND(I129&gt;=200,I129&lt;500),0.3,0.4))</f>
        <v>0.2</v>
      </c>
      <c r="M129" s="4">
        <f>I129 -(L129*I129)</f>
        <v>48</v>
      </c>
      <c r="N129" t="str">
        <f>VLOOKUP(B129,Customer!A:G,7,FALSE)</f>
        <v>Anton Higuera</v>
      </c>
      <c r="O129">
        <f>VLOOKUP(B129,Customer!A:G,1,FALSE)</f>
        <v>10117</v>
      </c>
    </row>
    <row r="130" spans="1:15" x14ac:dyDescent="0.2">
      <c r="A130" s="2">
        <v>229</v>
      </c>
      <c r="B130" s="2">
        <v>10091</v>
      </c>
      <c r="C130" s="10" t="s">
        <v>740</v>
      </c>
      <c r="D130" s="10" t="str">
        <f>MID(C130,2,5)</f>
        <v>41984</v>
      </c>
      <c r="E130" s="10" t="str">
        <f t="shared" si="2"/>
        <v>11/12/2014</v>
      </c>
      <c r="F130" s="2" t="s">
        <v>453</v>
      </c>
      <c r="G130" s="2">
        <v>30</v>
      </c>
      <c r="H130" s="4">
        <v>12</v>
      </c>
      <c r="I130" s="4">
        <f t="shared" si="3"/>
        <v>360</v>
      </c>
      <c r="J130" s="5" t="s">
        <v>448</v>
      </c>
      <c r="K130" s="5"/>
      <c r="L130">
        <f>IF(AND(I130&gt;=0,I130&lt;200),0.2,IF(AND(I130&gt;=200,I130&lt;500),0.3,0.4))</f>
        <v>0.3</v>
      </c>
      <c r="M130" s="4">
        <f>I130 -(L130*I130)</f>
        <v>252</v>
      </c>
      <c r="N130" t="str">
        <f>VLOOKUP(B130,Customer!A:G,7,FALSE)</f>
        <v>Milagros Colangelo</v>
      </c>
      <c r="O130">
        <f>VLOOKUP(B130,Customer!A:G,1,FALSE)</f>
        <v>10091</v>
      </c>
    </row>
    <row r="131" spans="1:15" x14ac:dyDescent="0.2">
      <c r="A131" s="2">
        <v>230</v>
      </c>
      <c r="B131" s="2">
        <v>10084</v>
      </c>
      <c r="C131" s="10" t="s">
        <v>741</v>
      </c>
      <c r="D131" s="10" t="str">
        <f>MID(C131,2,5)</f>
        <v>41200</v>
      </c>
      <c r="E131" s="10" t="str">
        <f t="shared" ref="E131:E194" si="4">TEXT(D131,"DD/MM/YYYY")</f>
        <v>18/10/2012</v>
      </c>
      <c r="F131" s="2" t="s">
        <v>451</v>
      </c>
      <c r="G131" s="2">
        <v>10</v>
      </c>
      <c r="H131" s="4">
        <v>13</v>
      </c>
      <c r="I131" s="4">
        <f t="shared" ref="I131:I194" si="5">G131*H131</f>
        <v>130</v>
      </c>
      <c r="J131" s="5" t="s">
        <v>450</v>
      </c>
      <c r="K131" s="5"/>
      <c r="L131">
        <f>IF(AND(I131&gt;=0,I131&lt;200),0.2,IF(AND(I131&gt;=200,I131&lt;500),0.3,0.4))</f>
        <v>0.2</v>
      </c>
      <c r="M131" s="4">
        <f>I131 -(L131*I131)</f>
        <v>104</v>
      </c>
      <c r="N131" t="str">
        <f>VLOOKUP(B131,Customer!A:G,7,FALSE)</f>
        <v>Mauricio Thetford</v>
      </c>
      <c r="O131">
        <f>VLOOKUP(B131,Customer!A:G,1,FALSE)</f>
        <v>10084</v>
      </c>
    </row>
    <row r="132" spans="1:15" x14ac:dyDescent="0.2">
      <c r="A132" s="2">
        <v>231</v>
      </c>
      <c r="B132" s="2">
        <v>10013</v>
      </c>
      <c r="C132" s="10" t="s">
        <v>742</v>
      </c>
      <c r="D132" s="10" t="str">
        <f>MID(C132,2,5)</f>
        <v>42165</v>
      </c>
      <c r="E132" s="10" t="str">
        <f t="shared" si="4"/>
        <v>10/06/2015</v>
      </c>
      <c r="F132" s="2" t="s">
        <v>458</v>
      </c>
      <c r="G132" s="2">
        <v>1</v>
      </c>
      <c r="H132" s="4">
        <v>8</v>
      </c>
      <c r="I132" s="4">
        <f t="shared" si="5"/>
        <v>8</v>
      </c>
      <c r="J132" s="5" t="s">
        <v>459</v>
      </c>
      <c r="K132" s="5"/>
      <c r="L132">
        <f>IF(AND(I132&gt;=0,I132&lt;200),0.2,IF(AND(I132&gt;=200,I132&lt;500),0.3,0.4))</f>
        <v>0.2</v>
      </c>
      <c r="M132" s="4">
        <f>I132 -(L132*I132)</f>
        <v>6.4</v>
      </c>
      <c r="N132" t="str">
        <f>VLOOKUP(B132,Customer!A:G,7,FALSE)</f>
        <v>Leigha Bouffard</v>
      </c>
      <c r="O132">
        <f>VLOOKUP(B132,Customer!A:G,1,FALSE)</f>
        <v>10013</v>
      </c>
    </row>
    <row r="133" spans="1:15" x14ac:dyDescent="0.2">
      <c r="A133" s="2">
        <v>232</v>
      </c>
      <c r="B133" s="2">
        <v>10060</v>
      </c>
      <c r="C133" s="10" t="s">
        <v>743</v>
      </c>
      <c r="D133" s="10" t="str">
        <f>MID(C133,2,5)</f>
        <v>40802</v>
      </c>
      <c r="E133" s="10" t="str">
        <f t="shared" si="4"/>
        <v>16/09/2011</v>
      </c>
      <c r="F133" s="2" t="s">
        <v>454</v>
      </c>
      <c r="G133" s="2">
        <v>21</v>
      </c>
      <c r="H133" s="4">
        <v>12</v>
      </c>
      <c r="I133" s="4">
        <f t="shared" si="5"/>
        <v>252</v>
      </c>
      <c r="J133" s="5" t="s">
        <v>448</v>
      </c>
      <c r="K133" s="5"/>
      <c r="L133">
        <f>IF(AND(I133&gt;=0,I133&lt;200),0.2,IF(AND(I133&gt;=200,I133&lt;500),0.3,0.4))</f>
        <v>0.3</v>
      </c>
      <c r="M133" s="4">
        <f>I133 -(L133*I133)</f>
        <v>176.4</v>
      </c>
      <c r="N133" t="str">
        <f>VLOOKUP(B133,Customer!A:G,7,FALSE)</f>
        <v>Solomon Mahurin</v>
      </c>
      <c r="O133">
        <f>VLOOKUP(B133,Customer!A:G,1,FALSE)</f>
        <v>10060</v>
      </c>
    </row>
    <row r="134" spans="1:15" x14ac:dyDescent="0.2">
      <c r="A134" s="2">
        <v>233</v>
      </c>
      <c r="B134" s="2">
        <v>10076</v>
      </c>
      <c r="C134" s="10" t="s">
        <v>744</v>
      </c>
      <c r="D134" s="10" t="str">
        <f>MID(C134,2,5)</f>
        <v>40580</v>
      </c>
      <c r="E134" s="10" t="str">
        <f t="shared" si="4"/>
        <v>06/02/2011</v>
      </c>
      <c r="F134" s="2" t="s">
        <v>456</v>
      </c>
      <c r="G134" s="2">
        <v>8</v>
      </c>
      <c r="H134" s="4">
        <v>12</v>
      </c>
      <c r="I134" s="4">
        <f t="shared" si="5"/>
        <v>96</v>
      </c>
      <c r="J134" s="5" t="s">
        <v>450</v>
      </c>
      <c r="K134" s="5"/>
      <c r="L134">
        <f>IF(AND(I134&gt;=0,I134&lt;200),0.2,IF(AND(I134&gt;=200,I134&lt;500),0.3,0.4))</f>
        <v>0.2</v>
      </c>
      <c r="M134" s="4">
        <f>I134 -(L134*I134)</f>
        <v>76.8</v>
      </c>
      <c r="N134" t="str">
        <f>VLOOKUP(B134,Customer!A:G,7,FALSE)</f>
        <v>Flora Zuniga</v>
      </c>
      <c r="O134">
        <f>VLOOKUP(B134,Customer!A:G,1,FALSE)</f>
        <v>10076</v>
      </c>
    </row>
    <row r="135" spans="1:15" x14ac:dyDescent="0.2">
      <c r="A135" s="2">
        <v>234</v>
      </c>
      <c r="B135" s="2">
        <v>10031</v>
      </c>
      <c r="C135" s="10" t="s">
        <v>745</v>
      </c>
      <c r="D135" s="10" t="str">
        <f>MID(C135,2,5)</f>
        <v>42294</v>
      </c>
      <c r="E135" s="10" t="str">
        <f t="shared" si="4"/>
        <v>17/10/2015</v>
      </c>
      <c r="F135" s="2" t="s">
        <v>460</v>
      </c>
      <c r="G135" s="2">
        <v>29</v>
      </c>
      <c r="H135" s="4">
        <v>2</v>
      </c>
      <c r="I135" s="4">
        <f t="shared" si="5"/>
        <v>58</v>
      </c>
      <c r="J135" s="5" t="s">
        <v>448</v>
      </c>
      <c r="K135" s="5"/>
      <c r="L135">
        <f>IF(AND(I135&gt;=0,I135&lt;200),0.2,IF(AND(I135&gt;=200,I135&lt;500),0.3,0.4))</f>
        <v>0.2</v>
      </c>
      <c r="M135" s="4">
        <f>I135 -(L135*I135)</f>
        <v>46.4</v>
      </c>
      <c r="N135" t="str">
        <f>VLOOKUP(B135,Customer!A:G,7,FALSE)</f>
        <v>Jeannine Clayton</v>
      </c>
      <c r="O135">
        <f>VLOOKUP(B135,Customer!A:G,1,FALSE)</f>
        <v>10031</v>
      </c>
    </row>
    <row r="136" spans="1:15" x14ac:dyDescent="0.2">
      <c r="A136" s="2">
        <v>235</v>
      </c>
      <c r="B136" s="2">
        <v>10008</v>
      </c>
      <c r="C136" s="10" t="s">
        <v>746</v>
      </c>
      <c r="D136" s="10" t="str">
        <f>MID(C136,2,5)</f>
        <v>40964</v>
      </c>
      <c r="E136" s="10" t="str">
        <f t="shared" si="4"/>
        <v>25/02/2012</v>
      </c>
      <c r="F136" s="2" t="s">
        <v>453</v>
      </c>
      <c r="G136" s="2">
        <v>20</v>
      </c>
      <c r="H136" s="4">
        <v>12</v>
      </c>
      <c r="I136" s="4">
        <f t="shared" si="5"/>
        <v>240</v>
      </c>
      <c r="J136" s="5" t="s">
        <v>448</v>
      </c>
      <c r="K136" s="5"/>
      <c r="L136">
        <f>IF(AND(I136&gt;=0,I136&lt;200),0.2,IF(AND(I136&gt;=200,I136&lt;500),0.3,0.4))</f>
        <v>0.3</v>
      </c>
      <c r="M136" s="4">
        <f>I136 -(L136*I136)</f>
        <v>168</v>
      </c>
      <c r="N136" t="str">
        <f>VLOOKUP(B136,Customer!A:G,7,FALSE)</f>
        <v>Vernon Addy</v>
      </c>
      <c r="O136">
        <f>VLOOKUP(B136,Customer!A:G,1,FALSE)</f>
        <v>10008</v>
      </c>
    </row>
    <row r="137" spans="1:15" x14ac:dyDescent="0.2">
      <c r="A137" s="2">
        <v>236</v>
      </c>
      <c r="B137" s="2">
        <v>10030</v>
      </c>
      <c r="C137" s="10" t="s">
        <v>747</v>
      </c>
      <c r="D137" s="10" t="str">
        <f>MID(C137,2,5)</f>
        <v>41590</v>
      </c>
      <c r="E137" s="10" t="str">
        <f t="shared" si="4"/>
        <v>12/11/2013</v>
      </c>
      <c r="F137" s="2" t="s">
        <v>449</v>
      </c>
      <c r="G137" s="2">
        <v>30</v>
      </c>
      <c r="H137" s="4">
        <v>18</v>
      </c>
      <c r="I137" s="4">
        <f t="shared" si="5"/>
        <v>540</v>
      </c>
      <c r="J137" s="5" t="s">
        <v>448</v>
      </c>
      <c r="K137" s="5"/>
      <c r="L137">
        <f>IF(AND(I137&gt;=0,I137&lt;200),0.2,IF(AND(I137&gt;=200,I137&lt;500),0.3,0.4))</f>
        <v>0.4</v>
      </c>
      <c r="M137" s="4">
        <f>I137 -(L137*I137)</f>
        <v>324</v>
      </c>
      <c r="N137" t="str">
        <f>VLOOKUP(B137,Customer!A:G,7,FALSE)</f>
        <v>Britni Baisden</v>
      </c>
      <c r="O137">
        <f>VLOOKUP(B137,Customer!A:G,1,FALSE)</f>
        <v>10030</v>
      </c>
    </row>
    <row r="138" spans="1:15" x14ac:dyDescent="0.2">
      <c r="A138" s="2">
        <v>237</v>
      </c>
      <c r="B138" s="2">
        <v>10021</v>
      </c>
      <c r="C138" s="10" t="s">
        <v>748</v>
      </c>
      <c r="D138" s="10" t="str">
        <f>MID(C138,2,5)</f>
        <v>41826</v>
      </c>
      <c r="E138" s="10" t="str">
        <f t="shared" si="4"/>
        <v>06/07/2014</v>
      </c>
      <c r="F138" s="2" t="s">
        <v>460</v>
      </c>
      <c r="G138" s="2">
        <v>24</v>
      </c>
      <c r="H138" s="4">
        <v>2</v>
      </c>
      <c r="I138" s="4">
        <f t="shared" si="5"/>
        <v>48</v>
      </c>
      <c r="J138" s="5" t="s">
        <v>448</v>
      </c>
      <c r="K138" s="5"/>
      <c r="L138">
        <f>IF(AND(I138&gt;=0,I138&lt;200),0.2,IF(AND(I138&gt;=200,I138&lt;500),0.3,0.4))</f>
        <v>0.2</v>
      </c>
      <c r="M138" s="4">
        <f>I138 -(L138*I138)</f>
        <v>38.4</v>
      </c>
      <c r="N138" t="str">
        <f>VLOOKUP(B138,Customer!A:G,7,FALSE)</f>
        <v>Jesus Dallas</v>
      </c>
      <c r="O138">
        <f>VLOOKUP(B138,Customer!A:G,1,FALSE)</f>
        <v>10021</v>
      </c>
    </row>
    <row r="139" spans="1:15" x14ac:dyDescent="0.2">
      <c r="A139" s="2">
        <v>238</v>
      </c>
      <c r="B139" s="2">
        <v>10085</v>
      </c>
      <c r="C139" s="10" t="s">
        <v>749</v>
      </c>
      <c r="D139" s="10" t="str">
        <f>MID(C139,2,5)</f>
        <v>40996</v>
      </c>
      <c r="E139" s="10" t="str">
        <f t="shared" si="4"/>
        <v>28/03/2012</v>
      </c>
      <c r="F139" s="2" t="s">
        <v>451</v>
      </c>
      <c r="G139" s="2">
        <v>22</v>
      </c>
      <c r="H139" s="4">
        <v>13</v>
      </c>
      <c r="I139" s="4">
        <f t="shared" si="5"/>
        <v>286</v>
      </c>
      <c r="J139" s="5" t="s">
        <v>448</v>
      </c>
      <c r="K139" s="5"/>
      <c r="L139">
        <f>IF(AND(I139&gt;=0,I139&lt;200),0.2,IF(AND(I139&gt;=200,I139&lt;500),0.3,0.4))</f>
        <v>0.3</v>
      </c>
      <c r="M139" s="4">
        <f>I139 -(L139*I139)</f>
        <v>200.2</v>
      </c>
      <c r="N139" t="str">
        <f>VLOOKUP(B139,Customer!A:G,7,FALSE)</f>
        <v>Celeste Dorothy</v>
      </c>
      <c r="O139">
        <f>VLOOKUP(B139,Customer!A:G,1,FALSE)</f>
        <v>10085</v>
      </c>
    </row>
    <row r="140" spans="1:15" x14ac:dyDescent="0.2">
      <c r="A140" s="2">
        <v>239</v>
      </c>
      <c r="B140" s="2">
        <v>10121</v>
      </c>
      <c r="C140" s="10" t="s">
        <v>750</v>
      </c>
      <c r="D140" s="10" t="str">
        <f>MID(C140,2,5)</f>
        <v>41364</v>
      </c>
      <c r="E140" s="10" t="str">
        <f t="shared" si="4"/>
        <v>31/03/2013</v>
      </c>
      <c r="F140" s="2" t="s">
        <v>453</v>
      </c>
      <c r="G140" s="2">
        <v>1</v>
      </c>
      <c r="H140" s="4">
        <v>12</v>
      </c>
      <c r="I140" s="4">
        <f t="shared" si="5"/>
        <v>12</v>
      </c>
      <c r="J140" s="5" t="s">
        <v>459</v>
      </c>
      <c r="K140" s="5"/>
      <c r="L140">
        <f>IF(AND(I140&gt;=0,I140&lt;200),0.2,IF(AND(I140&gt;=200,I140&lt;500),0.3,0.4))</f>
        <v>0.2</v>
      </c>
      <c r="M140" s="4">
        <f>I140 -(L140*I140)</f>
        <v>9.6</v>
      </c>
      <c r="N140" t="str">
        <f>VLOOKUP(B140,Customer!A:G,7,FALSE)</f>
        <v>Dorris Bennetts</v>
      </c>
      <c r="O140">
        <f>VLOOKUP(B140,Customer!A:G,1,FALSE)</f>
        <v>10121</v>
      </c>
    </row>
    <row r="141" spans="1:15" x14ac:dyDescent="0.2">
      <c r="A141" s="2">
        <v>240</v>
      </c>
      <c r="B141" s="2">
        <v>10048</v>
      </c>
      <c r="C141" s="10" t="s">
        <v>751</v>
      </c>
      <c r="D141" s="10" t="str">
        <f>MID(C141,2,5)</f>
        <v>40261</v>
      </c>
      <c r="E141" s="10" t="str">
        <f t="shared" si="4"/>
        <v>24/03/2010</v>
      </c>
      <c r="F141" s="2" t="s">
        <v>456</v>
      </c>
      <c r="G141" s="2">
        <v>3</v>
      </c>
      <c r="H141" s="4">
        <v>12</v>
      </c>
      <c r="I141" s="4">
        <f t="shared" si="5"/>
        <v>36</v>
      </c>
      <c r="J141" s="5" t="s">
        <v>459</v>
      </c>
      <c r="K141" s="5"/>
      <c r="L141">
        <f>IF(AND(I141&gt;=0,I141&lt;200),0.2,IF(AND(I141&gt;=200,I141&lt;500),0.3,0.4))</f>
        <v>0.2</v>
      </c>
      <c r="M141" s="4">
        <f>I141 -(L141*I141)</f>
        <v>28.8</v>
      </c>
      <c r="N141" t="str">
        <f>VLOOKUP(B141,Customer!A:G,7,FALSE)</f>
        <v>Clorinda Clemmer</v>
      </c>
      <c r="O141">
        <f>VLOOKUP(B141,Customer!A:G,1,FALSE)</f>
        <v>10048</v>
      </c>
    </row>
    <row r="142" spans="1:15" x14ac:dyDescent="0.2">
      <c r="A142" s="2">
        <v>241</v>
      </c>
      <c r="B142" s="2">
        <v>10096</v>
      </c>
      <c r="C142" s="10" t="s">
        <v>752</v>
      </c>
      <c r="D142" s="10" t="str">
        <f>MID(C142,2,5)</f>
        <v>41235</v>
      </c>
      <c r="E142" s="10" t="str">
        <f t="shared" si="4"/>
        <v>22/11/2012</v>
      </c>
      <c r="F142" s="2" t="s">
        <v>454</v>
      </c>
      <c r="G142" s="2">
        <v>20</v>
      </c>
      <c r="H142" s="4">
        <v>12</v>
      </c>
      <c r="I142" s="4">
        <f t="shared" si="5"/>
        <v>240</v>
      </c>
      <c r="J142" s="5" t="s">
        <v>448</v>
      </c>
      <c r="K142" s="5"/>
      <c r="L142">
        <f>IF(AND(I142&gt;=0,I142&lt;200),0.2,IF(AND(I142&gt;=200,I142&lt;500),0.3,0.4))</f>
        <v>0.3</v>
      </c>
      <c r="M142" s="4">
        <f>I142 -(L142*I142)</f>
        <v>168</v>
      </c>
      <c r="N142" t="str">
        <f>VLOOKUP(B142,Customer!A:G,7,FALSE)</f>
        <v>Edwin Mehr</v>
      </c>
      <c r="O142">
        <f>VLOOKUP(B142,Customer!A:G,1,FALSE)</f>
        <v>10096</v>
      </c>
    </row>
    <row r="143" spans="1:15" x14ac:dyDescent="0.2">
      <c r="A143" s="2">
        <v>242</v>
      </c>
      <c r="B143" s="2">
        <v>10011</v>
      </c>
      <c r="C143" s="10" t="s">
        <v>753</v>
      </c>
      <c r="D143" s="10" t="str">
        <f>MID(C143,2,5)</f>
        <v>41227</v>
      </c>
      <c r="E143" s="10" t="str">
        <f t="shared" si="4"/>
        <v>14/11/2012</v>
      </c>
      <c r="F143" s="2" t="s">
        <v>458</v>
      </c>
      <c r="G143" s="2">
        <v>30</v>
      </c>
      <c r="H143" s="4">
        <v>8</v>
      </c>
      <c r="I143" s="4">
        <f t="shared" si="5"/>
        <v>240</v>
      </c>
      <c r="J143" s="5" t="s">
        <v>448</v>
      </c>
      <c r="K143" s="5"/>
      <c r="L143">
        <f>IF(AND(I143&gt;=0,I143&lt;200),0.2,IF(AND(I143&gt;=200,I143&lt;500),0.3,0.4))</f>
        <v>0.3</v>
      </c>
      <c r="M143" s="4">
        <f>I143 -(L143*I143)</f>
        <v>168</v>
      </c>
      <c r="N143" t="str">
        <f>VLOOKUP(B143,Customer!A:G,7,FALSE)</f>
        <v>Carlita Schroyer</v>
      </c>
      <c r="O143">
        <f>VLOOKUP(B143,Customer!A:G,1,FALSE)</f>
        <v>10011</v>
      </c>
    </row>
    <row r="144" spans="1:15" x14ac:dyDescent="0.2">
      <c r="A144" s="2">
        <v>243</v>
      </c>
      <c r="B144" s="2">
        <v>10026</v>
      </c>
      <c r="C144" s="10" t="s">
        <v>754</v>
      </c>
      <c r="D144" s="10" t="str">
        <f>MID(C144,2,5)</f>
        <v>42071</v>
      </c>
      <c r="E144" s="10" t="str">
        <f t="shared" si="4"/>
        <v>08/03/2015</v>
      </c>
      <c r="F144" s="2" t="s">
        <v>456</v>
      </c>
      <c r="G144" s="2">
        <v>21</v>
      </c>
      <c r="H144" s="4">
        <v>12</v>
      </c>
      <c r="I144" s="4">
        <f t="shared" si="5"/>
        <v>252</v>
      </c>
      <c r="J144" s="5" t="s">
        <v>448</v>
      </c>
      <c r="K144" s="5"/>
      <c r="L144">
        <f>IF(AND(I144&gt;=0,I144&lt;200),0.2,IF(AND(I144&gt;=200,I144&lt;500),0.3,0.4))</f>
        <v>0.3</v>
      </c>
      <c r="M144" s="4">
        <f>I144 -(L144*I144)</f>
        <v>176.4</v>
      </c>
      <c r="N144" t="str">
        <f>VLOOKUP(B144,Customer!A:G,7,FALSE)</f>
        <v>Lennie Grasso</v>
      </c>
      <c r="O144">
        <f>VLOOKUP(B144,Customer!A:G,1,FALSE)</f>
        <v>10026</v>
      </c>
    </row>
    <row r="145" spans="1:15" x14ac:dyDescent="0.2">
      <c r="A145" s="2">
        <v>244</v>
      </c>
      <c r="B145" s="2">
        <v>10138</v>
      </c>
      <c r="C145" s="10" t="s">
        <v>755</v>
      </c>
      <c r="D145" s="10" t="str">
        <f>MID(C145,2,5)</f>
        <v>41797</v>
      </c>
      <c r="E145" s="10" t="str">
        <f t="shared" si="4"/>
        <v>07/06/2014</v>
      </c>
      <c r="F145" s="2" t="s">
        <v>460</v>
      </c>
      <c r="G145" s="2">
        <v>21</v>
      </c>
      <c r="H145" s="4">
        <v>2</v>
      </c>
      <c r="I145" s="4">
        <f t="shared" si="5"/>
        <v>42</v>
      </c>
      <c r="J145" s="5" t="s">
        <v>448</v>
      </c>
      <c r="K145" s="5"/>
      <c r="L145">
        <f>IF(AND(I145&gt;=0,I145&lt;200),0.2,IF(AND(I145&gt;=200,I145&lt;500),0.3,0.4))</f>
        <v>0.2</v>
      </c>
      <c r="M145" s="4">
        <f>I145 -(L145*I145)</f>
        <v>33.6</v>
      </c>
      <c r="N145" t="str">
        <f>VLOOKUP(B145,Customer!A:G,7,FALSE)</f>
        <v>Jamel Biery</v>
      </c>
      <c r="O145">
        <f>VLOOKUP(B145,Customer!A:G,1,FALSE)</f>
        <v>10138</v>
      </c>
    </row>
    <row r="146" spans="1:15" x14ac:dyDescent="0.2">
      <c r="A146" s="2">
        <v>245</v>
      </c>
      <c r="B146" s="2">
        <v>10015</v>
      </c>
      <c r="C146" s="10" t="s">
        <v>756</v>
      </c>
      <c r="D146" s="10" t="str">
        <f>MID(C146,2,5)</f>
        <v>40490</v>
      </c>
      <c r="E146" s="10" t="str">
        <f t="shared" si="4"/>
        <v>08/11/2010</v>
      </c>
      <c r="F146" s="2" t="s">
        <v>456</v>
      </c>
      <c r="G146" s="2">
        <v>24</v>
      </c>
      <c r="H146" s="4">
        <v>12</v>
      </c>
      <c r="I146" s="4">
        <f t="shared" si="5"/>
        <v>288</v>
      </c>
      <c r="J146" s="5" t="s">
        <v>448</v>
      </c>
      <c r="K146" s="5"/>
      <c r="L146">
        <f>IF(AND(I146&gt;=0,I146&lt;200),0.2,IF(AND(I146&gt;=200,I146&lt;500),0.3,0.4))</f>
        <v>0.3</v>
      </c>
      <c r="M146" s="4">
        <f>I146 -(L146*I146)</f>
        <v>201.60000000000002</v>
      </c>
      <c r="N146" t="str">
        <f>VLOOKUP(B146,Customer!A:G,7,FALSE)</f>
        <v>Bella Logan</v>
      </c>
      <c r="O146">
        <f>VLOOKUP(B146,Customer!A:G,1,FALSE)</f>
        <v>10015</v>
      </c>
    </row>
    <row r="147" spans="1:15" x14ac:dyDescent="0.2">
      <c r="A147" s="2">
        <v>246</v>
      </c>
      <c r="B147" s="2">
        <v>10125</v>
      </c>
      <c r="C147" s="10" t="s">
        <v>757</v>
      </c>
      <c r="D147" s="10" t="str">
        <f>MID(C147,2,5)</f>
        <v>41582</v>
      </c>
      <c r="E147" s="10" t="str">
        <f t="shared" si="4"/>
        <v>04/11/2013</v>
      </c>
      <c r="F147" s="2" t="s">
        <v>449</v>
      </c>
      <c r="G147" s="2">
        <v>6</v>
      </c>
      <c r="H147" s="4">
        <v>18</v>
      </c>
      <c r="I147" s="4">
        <f t="shared" si="5"/>
        <v>108</v>
      </c>
      <c r="J147" s="5" t="s">
        <v>450</v>
      </c>
      <c r="K147" s="5"/>
      <c r="L147">
        <f>IF(AND(I147&gt;=0,I147&lt;200),0.2,IF(AND(I147&gt;=200,I147&lt;500),0.3,0.4))</f>
        <v>0.2</v>
      </c>
      <c r="M147" s="4">
        <f>I147 -(L147*I147)</f>
        <v>86.4</v>
      </c>
      <c r="N147" t="str">
        <f>VLOOKUP(B147,Customer!A:G,7,FALSE)</f>
        <v>Kyra Coffin</v>
      </c>
      <c r="O147">
        <f>VLOOKUP(B147,Customer!A:G,1,FALSE)</f>
        <v>10125</v>
      </c>
    </row>
    <row r="148" spans="1:15" x14ac:dyDescent="0.2">
      <c r="A148" s="2">
        <v>247</v>
      </c>
      <c r="B148" s="2">
        <v>10038</v>
      </c>
      <c r="C148" s="10" t="s">
        <v>758</v>
      </c>
      <c r="D148" s="10" t="str">
        <f>MID(C148,2,5)</f>
        <v>41761</v>
      </c>
      <c r="E148" s="10" t="str">
        <f t="shared" si="4"/>
        <v>02/05/2014</v>
      </c>
      <c r="F148" s="2" t="s">
        <v>454</v>
      </c>
      <c r="G148" s="2">
        <v>19</v>
      </c>
      <c r="H148" s="4">
        <v>12</v>
      </c>
      <c r="I148" s="4">
        <f t="shared" si="5"/>
        <v>228</v>
      </c>
      <c r="J148" s="5" t="s">
        <v>448</v>
      </c>
      <c r="K148" s="5"/>
      <c r="L148">
        <f>IF(AND(I148&gt;=0,I148&lt;200),0.2,IF(AND(I148&gt;=200,I148&lt;500),0.3,0.4))</f>
        <v>0.3</v>
      </c>
      <c r="M148" s="4">
        <f>I148 -(L148*I148)</f>
        <v>159.60000000000002</v>
      </c>
      <c r="N148" t="str">
        <f>VLOOKUP(B148,Customer!A:G,7,FALSE)</f>
        <v>Desmond Bradfield</v>
      </c>
      <c r="O148">
        <f>VLOOKUP(B148,Customer!A:G,1,FALSE)</f>
        <v>10038</v>
      </c>
    </row>
    <row r="149" spans="1:15" x14ac:dyDescent="0.2">
      <c r="A149" s="2">
        <v>248</v>
      </c>
      <c r="B149" s="2">
        <v>10038</v>
      </c>
      <c r="C149" s="10" t="s">
        <v>759</v>
      </c>
      <c r="D149" s="10" t="str">
        <f>MID(C149,2,5)</f>
        <v>41950</v>
      </c>
      <c r="E149" s="10" t="str">
        <f t="shared" si="4"/>
        <v>07/11/2014</v>
      </c>
      <c r="F149" s="2" t="s">
        <v>458</v>
      </c>
      <c r="G149" s="2">
        <v>8</v>
      </c>
      <c r="H149" s="4">
        <v>8</v>
      </c>
      <c r="I149" s="4">
        <f t="shared" si="5"/>
        <v>64</v>
      </c>
      <c r="J149" s="5" t="s">
        <v>450</v>
      </c>
      <c r="K149" s="5"/>
      <c r="L149">
        <f>IF(AND(I149&gt;=0,I149&lt;200),0.2,IF(AND(I149&gt;=200,I149&lt;500),0.3,0.4))</f>
        <v>0.2</v>
      </c>
      <c r="M149" s="4">
        <f>I149 -(L149*I149)</f>
        <v>51.2</v>
      </c>
      <c r="N149" t="str">
        <f>VLOOKUP(B149,Customer!A:G,7,FALSE)</f>
        <v>Desmond Bradfield</v>
      </c>
      <c r="O149">
        <f>VLOOKUP(B149,Customer!A:G,1,FALSE)</f>
        <v>10038</v>
      </c>
    </row>
    <row r="150" spans="1:15" x14ac:dyDescent="0.2">
      <c r="A150" s="2">
        <v>249</v>
      </c>
      <c r="B150" s="2">
        <v>10078</v>
      </c>
      <c r="C150" s="10" t="s">
        <v>760</v>
      </c>
      <c r="D150" s="10" t="str">
        <f>MID(C150,2,5)</f>
        <v>40298</v>
      </c>
      <c r="E150" s="10" t="str">
        <f t="shared" si="4"/>
        <v>30/04/2010</v>
      </c>
      <c r="F150" s="2" t="s">
        <v>451</v>
      </c>
      <c r="G150" s="2">
        <v>1</v>
      </c>
      <c r="H150" s="4">
        <v>13</v>
      </c>
      <c r="I150" s="4">
        <f t="shared" si="5"/>
        <v>13</v>
      </c>
      <c r="J150" s="5" t="s">
        <v>459</v>
      </c>
      <c r="K150" s="5"/>
      <c r="L150">
        <f>IF(AND(I150&gt;=0,I150&lt;200),0.2,IF(AND(I150&gt;=200,I150&lt;500),0.3,0.4))</f>
        <v>0.2</v>
      </c>
      <c r="M150" s="4">
        <f>I150 -(L150*I150)</f>
        <v>10.4</v>
      </c>
      <c r="N150" t="str">
        <f>VLOOKUP(B150,Customer!A:G,7,FALSE)</f>
        <v>Logan Schwan</v>
      </c>
      <c r="O150">
        <f>VLOOKUP(B150,Customer!A:G,1,FALSE)</f>
        <v>10078</v>
      </c>
    </row>
    <row r="151" spans="1:15" x14ac:dyDescent="0.2">
      <c r="A151" s="2">
        <v>250</v>
      </c>
      <c r="B151" s="2">
        <v>10141</v>
      </c>
      <c r="C151" s="10" t="s">
        <v>761</v>
      </c>
      <c r="D151" s="10" t="str">
        <f>MID(C151,2,5)</f>
        <v>41449</v>
      </c>
      <c r="E151" s="10" t="str">
        <f t="shared" si="4"/>
        <v>24/06/2013</v>
      </c>
      <c r="F151" s="2" t="s">
        <v>452</v>
      </c>
      <c r="G151" s="2">
        <v>19</v>
      </c>
      <c r="H151" s="4">
        <v>4</v>
      </c>
      <c r="I151" s="4">
        <f t="shared" si="5"/>
        <v>76</v>
      </c>
      <c r="J151" s="5" t="s">
        <v>448</v>
      </c>
      <c r="K151" s="5"/>
      <c r="L151">
        <f>IF(AND(I151&gt;=0,I151&lt;200),0.2,IF(AND(I151&gt;=200,I151&lt;500),0.3,0.4))</f>
        <v>0.2</v>
      </c>
      <c r="M151" s="4">
        <f>I151 -(L151*I151)</f>
        <v>60.8</v>
      </c>
      <c r="N151" t="str">
        <f>VLOOKUP(B151,Customer!A:G,7,FALSE)</f>
        <v>Vanetta Eisenhower</v>
      </c>
      <c r="O151">
        <f>VLOOKUP(B151,Customer!A:G,1,FALSE)</f>
        <v>10141</v>
      </c>
    </row>
    <row r="152" spans="1:15" x14ac:dyDescent="0.2">
      <c r="A152" s="2">
        <v>251</v>
      </c>
      <c r="B152" s="2">
        <v>10137</v>
      </c>
      <c r="C152" s="10" t="s">
        <v>762</v>
      </c>
      <c r="D152" s="10" t="str">
        <f>MID(C152,2,5)</f>
        <v>41141</v>
      </c>
      <c r="E152" s="10" t="str">
        <f t="shared" si="4"/>
        <v>20/08/2012</v>
      </c>
      <c r="F152" s="2" t="s">
        <v>452</v>
      </c>
      <c r="G152" s="2">
        <v>29</v>
      </c>
      <c r="H152" s="4">
        <v>4</v>
      </c>
      <c r="I152" s="4">
        <f t="shared" si="5"/>
        <v>116</v>
      </c>
      <c r="J152" s="5" t="s">
        <v>448</v>
      </c>
      <c r="K152" s="5"/>
      <c r="L152">
        <f>IF(AND(I152&gt;=0,I152&lt;200),0.2,IF(AND(I152&gt;=200,I152&lt;500),0.3,0.4))</f>
        <v>0.2</v>
      </c>
      <c r="M152" s="4">
        <f>I152 -(L152*I152)</f>
        <v>92.8</v>
      </c>
      <c r="N152" t="str">
        <f>VLOOKUP(B152,Customer!A:G,7,FALSE)</f>
        <v>Gwyneth Goodsell</v>
      </c>
      <c r="O152">
        <f>VLOOKUP(B152,Customer!A:G,1,FALSE)</f>
        <v>10137</v>
      </c>
    </row>
    <row r="153" spans="1:15" x14ac:dyDescent="0.2">
      <c r="A153" s="2">
        <v>252</v>
      </c>
      <c r="B153" s="2">
        <v>10130</v>
      </c>
      <c r="C153" s="10" t="s">
        <v>763</v>
      </c>
      <c r="D153" s="10" t="str">
        <f>MID(C153,2,5)</f>
        <v>41176</v>
      </c>
      <c r="E153" s="10" t="str">
        <f t="shared" si="4"/>
        <v>24/09/2012</v>
      </c>
      <c r="F153" s="2" t="s">
        <v>460</v>
      </c>
      <c r="G153" s="2">
        <v>6</v>
      </c>
      <c r="H153" s="4">
        <v>2</v>
      </c>
      <c r="I153" s="4">
        <f t="shared" si="5"/>
        <v>12</v>
      </c>
      <c r="J153" s="5" t="s">
        <v>450</v>
      </c>
      <c r="K153" s="5"/>
      <c r="L153">
        <f>IF(AND(I153&gt;=0,I153&lt;200),0.2,IF(AND(I153&gt;=200,I153&lt;500),0.3,0.4))</f>
        <v>0.2</v>
      </c>
      <c r="M153" s="4">
        <f>I153 -(L153*I153)</f>
        <v>9.6</v>
      </c>
      <c r="N153" t="str">
        <f>VLOOKUP(B153,Customer!A:G,7,FALSE)</f>
        <v>Omega Woolford</v>
      </c>
      <c r="O153">
        <f>VLOOKUP(B153,Customer!A:G,1,FALSE)</f>
        <v>10130</v>
      </c>
    </row>
    <row r="154" spans="1:15" x14ac:dyDescent="0.2">
      <c r="A154" s="2">
        <v>253</v>
      </c>
      <c r="B154" s="2">
        <v>10134</v>
      </c>
      <c r="C154" s="10" t="s">
        <v>764</v>
      </c>
      <c r="D154" s="10" t="str">
        <f>MID(C154,2,5)</f>
        <v>40329</v>
      </c>
      <c r="E154" s="10" t="str">
        <f t="shared" si="4"/>
        <v>31/05/2010</v>
      </c>
      <c r="F154" s="2" t="s">
        <v>454</v>
      </c>
      <c r="G154" s="2">
        <v>5</v>
      </c>
      <c r="H154" s="4">
        <v>12</v>
      </c>
      <c r="I154" s="4">
        <f t="shared" si="5"/>
        <v>60</v>
      </c>
      <c r="J154" s="5" t="s">
        <v>459</v>
      </c>
      <c r="K154" s="5"/>
      <c r="L154">
        <f>IF(AND(I154&gt;=0,I154&lt;200),0.2,IF(AND(I154&gt;=200,I154&lt;500),0.3,0.4))</f>
        <v>0.2</v>
      </c>
      <c r="M154" s="4">
        <f>I154 -(L154*I154)</f>
        <v>48</v>
      </c>
      <c r="N154" t="str">
        <f>VLOOKUP(B154,Customer!A:G,7,FALSE)</f>
        <v>Marco Jacobo</v>
      </c>
      <c r="O154">
        <f>VLOOKUP(B154,Customer!A:G,1,FALSE)</f>
        <v>10134</v>
      </c>
    </row>
    <row r="155" spans="1:15" x14ac:dyDescent="0.2">
      <c r="A155" s="2">
        <v>254</v>
      </c>
      <c r="B155" s="2">
        <v>10131</v>
      </c>
      <c r="C155" s="10" t="s">
        <v>765</v>
      </c>
      <c r="D155" s="10" t="str">
        <f>MID(C155,2,5)</f>
        <v>41137</v>
      </c>
      <c r="E155" s="10" t="str">
        <f t="shared" si="4"/>
        <v>16/08/2012</v>
      </c>
      <c r="F155" s="2" t="s">
        <v>456</v>
      </c>
      <c r="G155" s="2">
        <v>14</v>
      </c>
      <c r="H155" s="4">
        <v>12</v>
      </c>
      <c r="I155" s="4">
        <f t="shared" si="5"/>
        <v>168</v>
      </c>
      <c r="J155" s="5" t="s">
        <v>450</v>
      </c>
      <c r="K155" s="5"/>
      <c r="L155">
        <f>IF(AND(I155&gt;=0,I155&lt;200),0.2,IF(AND(I155&gt;=200,I155&lt;500),0.3,0.4))</f>
        <v>0.2</v>
      </c>
      <c r="M155" s="4">
        <f>I155 -(L155*I155)</f>
        <v>134.4</v>
      </c>
      <c r="N155" t="str">
        <f>VLOOKUP(B155,Customer!A:G,7,FALSE)</f>
        <v>Wilmer Markert</v>
      </c>
      <c r="O155">
        <f>VLOOKUP(B155,Customer!A:G,1,FALSE)</f>
        <v>10131</v>
      </c>
    </row>
    <row r="156" spans="1:15" x14ac:dyDescent="0.2">
      <c r="A156" s="2">
        <v>255</v>
      </c>
      <c r="B156" s="2">
        <v>10146</v>
      </c>
      <c r="C156" s="10" t="s">
        <v>766</v>
      </c>
      <c r="D156" s="10" t="str">
        <f>MID(C156,2,5)</f>
        <v>40768</v>
      </c>
      <c r="E156" s="10" t="str">
        <f t="shared" si="4"/>
        <v>13/08/2011</v>
      </c>
      <c r="F156" s="2" t="s">
        <v>460</v>
      </c>
      <c r="G156" s="2">
        <v>21</v>
      </c>
      <c r="H156" s="4">
        <v>2</v>
      </c>
      <c r="I156" s="4">
        <f t="shared" si="5"/>
        <v>42</v>
      </c>
      <c r="J156" s="5" t="s">
        <v>448</v>
      </c>
      <c r="K156" s="5"/>
      <c r="L156">
        <f>IF(AND(I156&gt;=0,I156&lt;200),0.2,IF(AND(I156&gt;=200,I156&lt;500),0.3,0.4))</f>
        <v>0.2</v>
      </c>
      <c r="M156" s="4">
        <f>I156 -(L156*I156)</f>
        <v>33.6</v>
      </c>
      <c r="N156" t="str">
        <f>VLOOKUP(B156,Customer!A:G,7,FALSE)</f>
        <v>Bobby Greening</v>
      </c>
      <c r="O156">
        <f>VLOOKUP(B156,Customer!A:G,1,FALSE)</f>
        <v>10146</v>
      </c>
    </row>
    <row r="157" spans="1:15" x14ac:dyDescent="0.2">
      <c r="A157" s="2">
        <v>256</v>
      </c>
      <c r="B157" s="2">
        <v>10112</v>
      </c>
      <c r="C157" s="10" t="s">
        <v>767</v>
      </c>
      <c r="D157" s="10" t="str">
        <f>MID(C157,2,5)</f>
        <v>41554</v>
      </c>
      <c r="E157" s="10" t="str">
        <f t="shared" si="4"/>
        <v>07/10/2013</v>
      </c>
      <c r="F157" s="2" t="s">
        <v>458</v>
      </c>
      <c r="G157" s="2">
        <v>25</v>
      </c>
      <c r="H157" s="4">
        <v>8</v>
      </c>
      <c r="I157" s="4">
        <f t="shared" si="5"/>
        <v>200</v>
      </c>
      <c r="J157" s="5" t="s">
        <v>448</v>
      </c>
      <c r="K157" s="5"/>
      <c r="L157">
        <f>IF(AND(I157&gt;=0,I157&lt;200),0.2,IF(AND(I157&gt;=200,I157&lt;500),0.3,0.4))</f>
        <v>0.3</v>
      </c>
      <c r="M157" s="4">
        <f>I157 -(L157*I157)</f>
        <v>140</v>
      </c>
      <c r="N157" t="str">
        <f>VLOOKUP(B157,Customer!A:G,7,FALSE)</f>
        <v>Dylan Beeks</v>
      </c>
      <c r="O157">
        <f>VLOOKUP(B157,Customer!A:G,1,FALSE)</f>
        <v>10112</v>
      </c>
    </row>
    <row r="158" spans="1:15" x14ac:dyDescent="0.2">
      <c r="A158" s="2">
        <v>257</v>
      </c>
      <c r="B158" s="2">
        <v>10075</v>
      </c>
      <c r="C158" s="10" t="s">
        <v>654</v>
      </c>
      <c r="D158" s="10" t="str">
        <f>MID(C158,2,5)</f>
        <v>41441</v>
      </c>
      <c r="E158" s="10" t="str">
        <f t="shared" si="4"/>
        <v>16/06/2013</v>
      </c>
      <c r="F158" s="2" t="s">
        <v>449</v>
      </c>
      <c r="G158" s="2">
        <v>29</v>
      </c>
      <c r="H158" s="4">
        <v>18</v>
      </c>
      <c r="I158" s="4">
        <f t="shared" si="5"/>
        <v>522</v>
      </c>
      <c r="J158" s="5" t="s">
        <v>448</v>
      </c>
      <c r="K158" s="5"/>
      <c r="L158">
        <f>IF(AND(I158&gt;=0,I158&lt;200),0.2,IF(AND(I158&gt;=200,I158&lt;500),0.3,0.4))</f>
        <v>0.4</v>
      </c>
      <c r="M158" s="4">
        <f>I158 -(L158*I158)</f>
        <v>313.2</v>
      </c>
      <c r="N158" t="str">
        <f>VLOOKUP(B158,Customer!A:G,7,FALSE)</f>
        <v>Evangeline Grandstaff</v>
      </c>
      <c r="O158">
        <f>VLOOKUP(B158,Customer!A:G,1,FALSE)</f>
        <v>10075</v>
      </c>
    </row>
    <row r="159" spans="1:15" x14ac:dyDescent="0.2">
      <c r="A159" s="2">
        <v>258</v>
      </c>
      <c r="B159" s="2">
        <v>10024</v>
      </c>
      <c r="C159" s="10" t="s">
        <v>768</v>
      </c>
      <c r="D159" s="10" t="str">
        <f>MID(C159,2,5)</f>
        <v>40589</v>
      </c>
      <c r="E159" s="10" t="str">
        <f t="shared" si="4"/>
        <v>15/02/2011</v>
      </c>
      <c r="F159" s="2" t="s">
        <v>454</v>
      </c>
      <c r="G159" s="2">
        <v>7</v>
      </c>
      <c r="H159" s="4">
        <v>12</v>
      </c>
      <c r="I159" s="4">
        <f t="shared" si="5"/>
        <v>84</v>
      </c>
      <c r="J159" s="5" t="s">
        <v>450</v>
      </c>
      <c r="K159" s="5"/>
      <c r="L159">
        <f>IF(AND(I159&gt;=0,I159&lt;200),0.2,IF(AND(I159&gt;=200,I159&lt;500),0.3,0.4))</f>
        <v>0.2</v>
      </c>
      <c r="M159" s="4">
        <f>I159 -(L159*I159)</f>
        <v>67.2</v>
      </c>
      <c r="N159" t="str">
        <f>VLOOKUP(B159,Customer!A:G,7,FALSE)</f>
        <v>Beata Smyth</v>
      </c>
      <c r="O159">
        <f>VLOOKUP(B159,Customer!A:G,1,FALSE)</f>
        <v>10024</v>
      </c>
    </row>
    <row r="160" spans="1:15" x14ac:dyDescent="0.2">
      <c r="A160" s="2">
        <v>259</v>
      </c>
      <c r="B160" s="2">
        <v>10003</v>
      </c>
      <c r="C160" s="10" t="s">
        <v>769</v>
      </c>
      <c r="D160" s="10" t="str">
        <f>MID(C160,2,5)</f>
        <v>41387</v>
      </c>
      <c r="E160" s="10" t="str">
        <f t="shared" si="4"/>
        <v>23/04/2013</v>
      </c>
      <c r="F160" s="2" t="s">
        <v>452</v>
      </c>
      <c r="G160" s="2">
        <v>24</v>
      </c>
      <c r="H160" s="4">
        <v>4</v>
      </c>
      <c r="I160" s="4">
        <f t="shared" si="5"/>
        <v>96</v>
      </c>
      <c r="J160" s="5" t="s">
        <v>448</v>
      </c>
      <c r="K160" s="5"/>
      <c r="L160">
        <f>IF(AND(I160&gt;=0,I160&lt;200),0.2,IF(AND(I160&gt;=200,I160&lt;500),0.3,0.4))</f>
        <v>0.2</v>
      </c>
      <c r="M160" s="4">
        <f>I160 -(L160*I160)</f>
        <v>76.8</v>
      </c>
      <c r="N160" t="str">
        <f>VLOOKUP(B160,Customer!A:G,7,FALSE)</f>
        <v>Sanford Xiong</v>
      </c>
      <c r="O160">
        <f>VLOOKUP(B160,Customer!A:G,1,FALSE)</f>
        <v>10003</v>
      </c>
    </row>
    <row r="161" spans="1:15" x14ac:dyDescent="0.2">
      <c r="A161" s="2">
        <v>260</v>
      </c>
      <c r="B161" s="2">
        <v>10090</v>
      </c>
      <c r="C161" s="10" t="s">
        <v>770</v>
      </c>
      <c r="D161" s="10" t="str">
        <f>MID(C161,2,5)</f>
        <v>41148</v>
      </c>
      <c r="E161" s="10" t="str">
        <f t="shared" si="4"/>
        <v>27/08/2012</v>
      </c>
      <c r="F161" s="2" t="s">
        <v>451</v>
      </c>
      <c r="G161" s="2">
        <v>27</v>
      </c>
      <c r="H161" s="4">
        <v>13</v>
      </c>
      <c r="I161" s="4">
        <f t="shared" si="5"/>
        <v>351</v>
      </c>
      <c r="J161" s="5" t="s">
        <v>448</v>
      </c>
      <c r="K161" s="5"/>
      <c r="L161">
        <f>IF(AND(I161&gt;=0,I161&lt;200),0.2,IF(AND(I161&gt;=200,I161&lt;500),0.3,0.4))</f>
        <v>0.3</v>
      </c>
      <c r="M161" s="4">
        <f>I161 -(L161*I161)</f>
        <v>245.7</v>
      </c>
      <c r="N161" t="str">
        <f>VLOOKUP(B161,Customer!A:G,7,FALSE)</f>
        <v>Tiana Brigham</v>
      </c>
      <c r="O161">
        <f>VLOOKUP(B161,Customer!A:G,1,FALSE)</f>
        <v>10090</v>
      </c>
    </row>
    <row r="162" spans="1:15" x14ac:dyDescent="0.2">
      <c r="A162" s="2">
        <v>261</v>
      </c>
      <c r="B162" s="2">
        <v>10138</v>
      </c>
      <c r="C162" s="10" t="s">
        <v>771</v>
      </c>
      <c r="D162" s="10" t="str">
        <f>MID(C162,2,5)</f>
        <v>41351</v>
      </c>
      <c r="E162" s="10" t="str">
        <f t="shared" si="4"/>
        <v>18/03/2013</v>
      </c>
      <c r="F162" s="2" t="s">
        <v>457</v>
      </c>
      <c r="G162" s="2">
        <v>5</v>
      </c>
      <c r="H162" s="4">
        <v>2</v>
      </c>
      <c r="I162" s="4">
        <f t="shared" si="5"/>
        <v>10</v>
      </c>
      <c r="J162" s="5" t="s">
        <v>459</v>
      </c>
      <c r="K162" s="5"/>
      <c r="L162">
        <f>IF(AND(I162&gt;=0,I162&lt;200),0.2,IF(AND(I162&gt;=200,I162&lt;500),0.3,0.4))</f>
        <v>0.2</v>
      </c>
      <c r="M162" s="4">
        <f>I162 -(L162*I162)</f>
        <v>8</v>
      </c>
      <c r="N162" t="str">
        <f>VLOOKUP(B162,Customer!A:G,7,FALSE)</f>
        <v>Jamel Biery</v>
      </c>
      <c r="O162">
        <f>VLOOKUP(B162,Customer!A:G,1,FALSE)</f>
        <v>10138</v>
      </c>
    </row>
    <row r="163" spans="1:15" x14ac:dyDescent="0.2">
      <c r="A163" s="2">
        <v>262</v>
      </c>
      <c r="B163" s="2">
        <v>10105</v>
      </c>
      <c r="C163" s="10" t="s">
        <v>772</v>
      </c>
      <c r="D163" s="10" t="str">
        <f>MID(C163,2,5)</f>
        <v>42007</v>
      </c>
      <c r="E163" s="10" t="str">
        <f t="shared" si="4"/>
        <v>03/01/2015</v>
      </c>
      <c r="F163" s="2" t="s">
        <v>455</v>
      </c>
      <c r="G163" s="2">
        <v>6</v>
      </c>
      <c r="H163" s="4">
        <v>9</v>
      </c>
      <c r="I163" s="4">
        <f t="shared" si="5"/>
        <v>54</v>
      </c>
      <c r="J163" s="5" t="s">
        <v>450</v>
      </c>
      <c r="K163" s="5"/>
      <c r="L163">
        <f>IF(AND(I163&gt;=0,I163&lt;200),0.2,IF(AND(I163&gt;=200,I163&lt;500),0.3,0.4))</f>
        <v>0.2</v>
      </c>
      <c r="M163" s="4">
        <f>I163 -(L163*I163)</f>
        <v>43.2</v>
      </c>
      <c r="N163" t="str">
        <f>VLOOKUP(B163,Customer!A:G,7,FALSE)</f>
        <v>Dave Shives</v>
      </c>
      <c r="O163">
        <f>VLOOKUP(B163,Customer!A:G,1,FALSE)</f>
        <v>10105</v>
      </c>
    </row>
    <row r="164" spans="1:15" x14ac:dyDescent="0.2">
      <c r="A164" s="2">
        <v>263</v>
      </c>
      <c r="B164" s="2">
        <v>10052</v>
      </c>
      <c r="C164" s="10" t="s">
        <v>773</v>
      </c>
      <c r="D164" s="10" t="str">
        <f>MID(C164,2,5)</f>
        <v>40692</v>
      </c>
      <c r="E164" s="10" t="str">
        <f t="shared" si="4"/>
        <v>29/05/2011</v>
      </c>
      <c r="F164" s="2" t="s">
        <v>455</v>
      </c>
      <c r="G164" s="2">
        <v>18</v>
      </c>
      <c r="H164" s="4">
        <v>9</v>
      </c>
      <c r="I164" s="4">
        <f t="shared" si="5"/>
        <v>162</v>
      </c>
      <c r="J164" s="5" t="s">
        <v>448</v>
      </c>
      <c r="K164" s="5"/>
      <c r="L164">
        <f>IF(AND(I164&gt;=0,I164&lt;200),0.2,IF(AND(I164&gt;=200,I164&lt;500),0.3,0.4))</f>
        <v>0.2</v>
      </c>
      <c r="M164" s="4">
        <f>I164 -(L164*I164)</f>
        <v>129.6</v>
      </c>
      <c r="N164" t="str">
        <f>VLOOKUP(B164,Customer!A:G,7,FALSE)</f>
        <v>Precious Ellett</v>
      </c>
      <c r="O164">
        <f>VLOOKUP(B164,Customer!A:G,1,FALSE)</f>
        <v>10052</v>
      </c>
    </row>
    <row r="165" spans="1:15" x14ac:dyDescent="0.2">
      <c r="A165" s="2">
        <v>264</v>
      </c>
      <c r="B165" s="2">
        <v>10013</v>
      </c>
      <c r="C165" s="10" t="s">
        <v>774</v>
      </c>
      <c r="D165" s="10" t="str">
        <f>MID(C165,2,5)</f>
        <v>41501</v>
      </c>
      <c r="E165" s="10" t="str">
        <f t="shared" si="4"/>
        <v>15/08/2013</v>
      </c>
      <c r="F165" s="2" t="s">
        <v>457</v>
      </c>
      <c r="G165" s="2">
        <v>15</v>
      </c>
      <c r="H165" s="4">
        <v>2</v>
      </c>
      <c r="I165" s="4">
        <f t="shared" si="5"/>
        <v>30</v>
      </c>
      <c r="J165" s="5" t="s">
        <v>448</v>
      </c>
      <c r="K165" s="5"/>
      <c r="L165">
        <f>IF(AND(I165&gt;=0,I165&lt;200),0.2,IF(AND(I165&gt;=200,I165&lt;500),0.3,0.4))</f>
        <v>0.2</v>
      </c>
      <c r="M165" s="4">
        <f>I165 -(L165*I165)</f>
        <v>24</v>
      </c>
      <c r="N165" t="str">
        <f>VLOOKUP(B165,Customer!A:G,7,FALSE)</f>
        <v>Leigha Bouffard</v>
      </c>
      <c r="O165">
        <f>VLOOKUP(B165,Customer!A:G,1,FALSE)</f>
        <v>10013</v>
      </c>
    </row>
    <row r="166" spans="1:15" x14ac:dyDescent="0.2">
      <c r="A166" s="2">
        <v>265</v>
      </c>
      <c r="B166" s="2">
        <v>10122</v>
      </c>
      <c r="C166" s="10" t="s">
        <v>775</v>
      </c>
      <c r="D166" s="10" t="str">
        <f>MID(C166,2,5)</f>
        <v>41607</v>
      </c>
      <c r="E166" s="10" t="str">
        <f t="shared" si="4"/>
        <v>29/11/2013</v>
      </c>
      <c r="F166" s="2" t="s">
        <v>451</v>
      </c>
      <c r="G166" s="2">
        <v>18</v>
      </c>
      <c r="H166" s="4">
        <v>13</v>
      </c>
      <c r="I166" s="4">
        <f t="shared" si="5"/>
        <v>234</v>
      </c>
      <c r="J166" s="5" t="s">
        <v>448</v>
      </c>
      <c r="K166" s="5"/>
      <c r="L166">
        <f>IF(AND(I166&gt;=0,I166&lt;200),0.2,IF(AND(I166&gt;=200,I166&lt;500),0.3,0.4))</f>
        <v>0.3</v>
      </c>
      <c r="M166" s="4">
        <f>I166 -(L166*I166)</f>
        <v>163.80000000000001</v>
      </c>
      <c r="N166" t="str">
        <f>VLOOKUP(B166,Customer!A:G,7,FALSE)</f>
        <v>Mark Macy</v>
      </c>
      <c r="O166">
        <f>VLOOKUP(B166,Customer!A:G,1,FALSE)</f>
        <v>10122</v>
      </c>
    </row>
    <row r="167" spans="1:15" x14ac:dyDescent="0.2">
      <c r="A167" s="2">
        <v>266</v>
      </c>
      <c r="B167" s="2">
        <v>10035</v>
      </c>
      <c r="C167" s="10" t="s">
        <v>776</v>
      </c>
      <c r="D167" s="10" t="str">
        <f>MID(C167,2,5)</f>
        <v>41920</v>
      </c>
      <c r="E167" s="10" t="str">
        <f t="shared" si="4"/>
        <v>08/10/2014</v>
      </c>
      <c r="F167" s="2" t="s">
        <v>454</v>
      </c>
      <c r="G167" s="2">
        <v>13</v>
      </c>
      <c r="H167" s="4">
        <v>12</v>
      </c>
      <c r="I167" s="4">
        <f t="shared" si="5"/>
        <v>156</v>
      </c>
      <c r="J167" s="5" t="s">
        <v>450</v>
      </c>
      <c r="K167" s="5"/>
      <c r="L167">
        <f>IF(AND(I167&gt;=0,I167&lt;200),0.2,IF(AND(I167&gt;=200,I167&lt;500),0.3,0.4))</f>
        <v>0.2</v>
      </c>
      <c r="M167" s="4">
        <f>I167 -(L167*I167)</f>
        <v>124.8</v>
      </c>
      <c r="N167" t="str">
        <f>VLOOKUP(B167,Customer!A:G,7,FALSE)</f>
        <v>Houston Gouin</v>
      </c>
      <c r="O167">
        <f>VLOOKUP(B167,Customer!A:G,1,FALSE)</f>
        <v>10035</v>
      </c>
    </row>
    <row r="168" spans="1:15" x14ac:dyDescent="0.2">
      <c r="A168" s="2">
        <v>267</v>
      </c>
      <c r="B168" s="2">
        <v>10101</v>
      </c>
      <c r="C168" s="10" t="s">
        <v>777</v>
      </c>
      <c r="D168" s="10" t="str">
        <f>MID(C168,2,5)</f>
        <v>40705</v>
      </c>
      <c r="E168" s="10" t="str">
        <f t="shared" si="4"/>
        <v>11/06/2011</v>
      </c>
      <c r="F168" s="2" t="s">
        <v>453</v>
      </c>
      <c r="G168" s="2">
        <v>19</v>
      </c>
      <c r="H168" s="4">
        <v>12</v>
      </c>
      <c r="I168" s="4">
        <f t="shared" si="5"/>
        <v>228</v>
      </c>
      <c r="J168" s="5" t="s">
        <v>448</v>
      </c>
      <c r="K168" s="5"/>
      <c r="L168">
        <f>IF(AND(I168&gt;=0,I168&lt;200),0.2,IF(AND(I168&gt;=200,I168&lt;500),0.3,0.4))</f>
        <v>0.3</v>
      </c>
      <c r="M168" s="4">
        <f>I168 -(L168*I168)</f>
        <v>159.60000000000002</v>
      </c>
      <c r="N168" t="str">
        <f>VLOOKUP(B168,Customer!A:G,7,FALSE)</f>
        <v>Steve Meinhardt</v>
      </c>
      <c r="O168">
        <f>VLOOKUP(B168,Customer!A:G,1,FALSE)</f>
        <v>10101</v>
      </c>
    </row>
    <row r="169" spans="1:15" x14ac:dyDescent="0.2">
      <c r="A169" s="2">
        <v>268</v>
      </c>
      <c r="B169" s="2">
        <v>10121</v>
      </c>
      <c r="C169" s="10" t="s">
        <v>778</v>
      </c>
      <c r="D169" s="10" t="str">
        <f>MID(C169,2,5)</f>
        <v>41795</v>
      </c>
      <c r="E169" s="10" t="str">
        <f t="shared" si="4"/>
        <v>05/06/2014</v>
      </c>
      <c r="F169" s="2" t="s">
        <v>456</v>
      </c>
      <c r="G169" s="2">
        <v>1</v>
      </c>
      <c r="H169" s="4">
        <v>12</v>
      </c>
      <c r="I169" s="4">
        <f t="shared" si="5"/>
        <v>12</v>
      </c>
      <c r="J169" s="5" t="s">
        <v>459</v>
      </c>
      <c r="K169" s="5"/>
      <c r="L169">
        <f>IF(AND(I169&gt;=0,I169&lt;200),0.2,IF(AND(I169&gt;=200,I169&lt;500),0.3,0.4))</f>
        <v>0.2</v>
      </c>
      <c r="M169" s="4">
        <f>I169 -(L169*I169)</f>
        <v>9.6</v>
      </c>
      <c r="N169" t="str">
        <f>VLOOKUP(B169,Customer!A:G,7,FALSE)</f>
        <v>Dorris Bennetts</v>
      </c>
      <c r="O169">
        <f>VLOOKUP(B169,Customer!A:G,1,FALSE)</f>
        <v>10121</v>
      </c>
    </row>
    <row r="170" spans="1:15" x14ac:dyDescent="0.2">
      <c r="A170" s="2">
        <v>269</v>
      </c>
      <c r="B170" s="2">
        <v>10056</v>
      </c>
      <c r="C170" s="10" t="s">
        <v>779</v>
      </c>
      <c r="D170" s="10" t="str">
        <f>MID(C170,2,5)</f>
        <v>40749</v>
      </c>
      <c r="E170" s="10" t="str">
        <f t="shared" si="4"/>
        <v>25/07/2011</v>
      </c>
      <c r="F170" s="2" t="s">
        <v>453</v>
      </c>
      <c r="G170" s="2">
        <v>5</v>
      </c>
      <c r="H170" s="4">
        <v>12</v>
      </c>
      <c r="I170" s="4">
        <f t="shared" si="5"/>
        <v>60</v>
      </c>
      <c r="J170" s="5" t="s">
        <v>459</v>
      </c>
      <c r="K170" s="5"/>
      <c r="L170">
        <f>IF(AND(I170&gt;=0,I170&lt;200),0.2,IF(AND(I170&gt;=200,I170&lt;500),0.3,0.4))</f>
        <v>0.2</v>
      </c>
      <c r="M170" s="4">
        <f>I170 -(L170*I170)</f>
        <v>48</v>
      </c>
      <c r="N170" t="str">
        <f>VLOOKUP(B170,Customer!A:G,7,FALSE)</f>
        <v>Candra Derrick</v>
      </c>
      <c r="O170">
        <f>VLOOKUP(B170,Customer!A:G,1,FALSE)</f>
        <v>10056</v>
      </c>
    </row>
    <row r="171" spans="1:15" x14ac:dyDescent="0.2">
      <c r="A171" s="2">
        <v>270</v>
      </c>
      <c r="B171" s="2">
        <v>10084</v>
      </c>
      <c r="C171" s="10" t="s">
        <v>780</v>
      </c>
      <c r="D171" s="10" t="str">
        <f>MID(C171,2,5)</f>
        <v>40689</v>
      </c>
      <c r="E171" s="10" t="str">
        <f t="shared" si="4"/>
        <v>26/05/2011</v>
      </c>
      <c r="F171" s="2" t="s">
        <v>454</v>
      </c>
      <c r="G171" s="2">
        <v>6</v>
      </c>
      <c r="H171" s="4">
        <v>12</v>
      </c>
      <c r="I171" s="4">
        <f t="shared" si="5"/>
        <v>72</v>
      </c>
      <c r="J171" s="5" t="s">
        <v>450</v>
      </c>
      <c r="K171" s="5"/>
      <c r="L171">
        <f>IF(AND(I171&gt;=0,I171&lt;200),0.2,IF(AND(I171&gt;=200,I171&lt;500),0.3,0.4))</f>
        <v>0.2</v>
      </c>
      <c r="M171" s="4">
        <f>I171 -(L171*I171)</f>
        <v>57.6</v>
      </c>
      <c r="N171" t="str">
        <f>VLOOKUP(B171,Customer!A:G,7,FALSE)</f>
        <v>Mauricio Thetford</v>
      </c>
      <c r="O171">
        <f>VLOOKUP(B171,Customer!A:G,1,FALSE)</f>
        <v>10084</v>
      </c>
    </row>
    <row r="172" spans="1:15" x14ac:dyDescent="0.2">
      <c r="A172" s="2">
        <v>271</v>
      </c>
      <c r="B172" s="2">
        <v>10055</v>
      </c>
      <c r="C172" s="10" t="s">
        <v>712</v>
      </c>
      <c r="D172" s="10" t="str">
        <f>MID(C172,2,5)</f>
        <v>40693</v>
      </c>
      <c r="E172" s="10" t="str">
        <f t="shared" si="4"/>
        <v>30/05/2011</v>
      </c>
      <c r="F172" s="2" t="s">
        <v>457</v>
      </c>
      <c r="G172" s="2">
        <v>18</v>
      </c>
      <c r="H172" s="4">
        <v>2</v>
      </c>
      <c r="I172" s="4">
        <f t="shared" si="5"/>
        <v>36</v>
      </c>
      <c r="J172" s="5" t="s">
        <v>448</v>
      </c>
      <c r="K172" s="5"/>
      <c r="L172">
        <f>IF(AND(I172&gt;=0,I172&lt;200),0.2,IF(AND(I172&gt;=200,I172&lt;500),0.3,0.4))</f>
        <v>0.2</v>
      </c>
      <c r="M172" s="4">
        <f>I172 -(L172*I172)</f>
        <v>28.8</v>
      </c>
      <c r="N172" t="str">
        <f>VLOOKUP(B172,Customer!A:G,7,FALSE)</f>
        <v>Joshua Farone</v>
      </c>
      <c r="O172">
        <f>VLOOKUP(B172,Customer!A:G,1,FALSE)</f>
        <v>10055</v>
      </c>
    </row>
    <row r="173" spans="1:15" x14ac:dyDescent="0.2">
      <c r="A173" s="2">
        <v>272</v>
      </c>
      <c r="B173" s="2">
        <v>10132</v>
      </c>
      <c r="C173" s="10" t="s">
        <v>781</v>
      </c>
      <c r="D173" s="10" t="str">
        <f>MID(C173,2,5)</f>
        <v>42248</v>
      </c>
      <c r="E173" s="10" t="str">
        <f t="shared" si="4"/>
        <v>01/09/2015</v>
      </c>
      <c r="F173" s="2" t="s">
        <v>460</v>
      </c>
      <c r="G173" s="2">
        <v>19</v>
      </c>
      <c r="H173" s="4">
        <v>2</v>
      </c>
      <c r="I173" s="4">
        <f t="shared" si="5"/>
        <v>38</v>
      </c>
      <c r="J173" s="5" t="s">
        <v>448</v>
      </c>
      <c r="K173" s="5"/>
      <c r="L173">
        <f>IF(AND(I173&gt;=0,I173&lt;200),0.2,IF(AND(I173&gt;=200,I173&lt;500),0.3,0.4))</f>
        <v>0.2</v>
      </c>
      <c r="M173" s="4">
        <f>I173 -(L173*I173)</f>
        <v>30.4</v>
      </c>
      <c r="N173" t="str">
        <f>VLOOKUP(B173,Customer!A:G,7,FALSE)</f>
        <v>Alden Overbey</v>
      </c>
      <c r="O173">
        <f>VLOOKUP(B173,Customer!A:G,1,FALSE)</f>
        <v>10132</v>
      </c>
    </row>
    <row r="174" spans="1:15" x14ac:dyDescent="0.2">
      <c r="A174" s="2">
        <v>273</v>
      </c>
      <c r="B174" s="2">
        <v>10144</v>
      </c>
      <c r="C174" s="10" t="s">
        <v>782</v>
      </c>
      <c r="D174" s="10" t="str">
        <f>MID(C174,2,5)</f>
        <v>41091</v>
      </c>
      <c r="E174" s="10" t="str">
        <f t="shared" si="4"/>
        <v>01/07/2012</v>
      </c>
      <c r="F174" s="2" t="s">
        <v>451</v>
      </c>
      <c r="G174" s="2">
        <v>30</v>
      </c>
      <c r="H174" s="4">
        <v>13</v>
      </c>
      <c r="I174" s="4">
        <f t="shared" si="5"/>
        <v>390</v>
      </c>
      <c r="J174" s="5" t="s">
        <v>448</v>
      </c>
      <c r="K174" s="5"/>
      <c r="L174">
        <f>IF(AND(I174&gt;=0,I174&lt;200),0.2,IF(AND(I174&gt;=200,I174&lt;500),0.3,0.4))</f>
        <v>0.3</v>
      </c>
      <c r="M174" s="4">
        <f>I174 -(L174*I174)</f>
        <v>273</v>
      </c>
      <c r="N174" t="str">
        <f>VLOOKUP(B174,Customer!A:G,7,FALSE)</f>
        <v>Mariella Lansford</v>
      </c>
      <c r="O174">
        <f>VLOOKUP(B174,Customer!A:G,1,FALSE)</f>
        <v>10144</v>
      </c>
    </row>
    <row r="175" spans="1:15" x14ac:dyDescent="0.2">
      <c r="A175" s="2">
        <v>274</v>
      </c>
      <c r="B175" s="2">
        <v>10033</v>
      </c>
      <c r="C175" s="10" t="s">
        <v>783</v>
      </c>
      <c r="D175" s="10" t="str">
        <f>MID(C175,2,5)</f>
        <v>42107</v>
      </c>
      <c r="E175" s="10" t="str">
        <f t="shared" si="4"/>
        <v>13/04/2015</v>
      </c>
      <c r="F175" s="2" t="s">
        <v>455</v>
      </c>
      <c r="G175" s="2">
        <v>22</v>
      </c>
      <c r="H175" s="4">
        <v>9</v>
      </c>
      <c r="I175" s="4">
        <f t="shared" si="5"/>
        <v>198</v>
      </c>
      <c r="J175" s="5" t="s">
        <v>448</v>
      </c>
      <c r="K175" s="5"/>
      <c r="L175">
        <f>IF(AND(I175&gt;=0,I175&lt;200),0.2,IF(AND(I175&gt;=200,I175&lt;500),0.3,0.4))</f>
        <v>0.2</v>
      </c>
      <c r="M175" s="4">
        <f>I175 -(L175*I175)</f>
        <v>158.4</v>
      </c>
      <c r="N175" t="str">
        <f>VLOOKUP(B175,Customer!A:G,7,FALSE)</f>
        <v>Cherish Breland</v>
      </c>
      <c r="O175">
        <f>VLOOKUP(B175,Customer!A:G,1,FALSE)</f>
        <v>10033</v>
      </c>
    </row>
    <row r="176" spans="1:15" x14ac:dyDescent="0.2">
      <c r="A176" s="2">
        <v>275</v>
      </c>
      <c r="B176" s="2">
        <v>10139</v>
      </c>
      <c r="C176" s="10" t="s">
        <v>784</v>
      </c>
      <c r="D176" s="10" t="str">
        <f>MID(C176,2,5)</f>
        <v>42253</v>
      </c>
      <c r="E176" s="10" t="str">
        <f t="shared" si="4"/>
        <v>06/09/2015</v>
      </c>
      <c r="F176" s="2" t="s">
        <v>449</v>
      </c>
      <c r="G176" s="2">
        <v>13</v>
      </c>
      <c r="H176" s="4">
        <v>18</v>
      </c>
      <c r="I176" s="4">
        <f t="shared" si="5"/>
        <v>234</v>
      </c>
      <c r="J176" s="5" t="s">
        <v>450</v>
      </c>
      <c r="K176" s="5"/>
      <c r="L176">
        <f>IF(AND(I176&gt;=0,I176&lt;200),0.2,IF(AND(I176&gt;=200,I176&lt;500),0.3,0.4))</f>
        <v>0.3</v>
      </c>
      <c r="M176" s="4">
        <f>I176 -(L176*I176)</f>
        <v>163.80000000000001</v>
      </c>
      <c r="N176" t="str">
        <f>VLOOKUP(B176,Customer!A:G,7,FALSE)</f>
        <v>Federico Taliaferro</v>
      </c>
      <c r="O176">
        <f>VLOOKUP(B176,Customer!A:G,1,FALSE)</f>
        <v>10139</v>
      </c>
    </row>
    <row r="177" spans="1:15" x14ac:dyDescent="0.2">
      <c r="A177" s="2">
        <v>276</v>
      </c>
      <c r="B177" s="2">
        <v>10042</v>
      </c>
      <c r="C177" s="10" t="s">
        <v>785</v>
      </c>
      <c r="D177" s="10" t="str">
        <f>MID(C177,2,5)</f>
        <v>41266</v>
      </c>
      <c r="E177" s="10" t="str">
        <f t="shared" si="4"/>
        <v>23/12/2012</v>
      </c>
      <c r="F177" s="2" t="s">
        <v>452</v>
      </c>
      <c r="G177" s="2">
        <v>30</v>
      </c>
      <c r="H177" s="4">
        <v>4</v>
      </c>
      <c r="I177" s="4">
        <f t="shared" si="5"/>
        <v>120</v>
      </c>
      <c r="J177" s="5" t="s">
        <v>448</v>
      </c>
      <c r="K177" s="5"/>
      <c r="L177">
        <f>IF(AND(I177&gt;=0,I177&lt;200),0.2,IF(AND(I177&gt;=200,I177&lt;500),0.3,0.4))</f>
        <v>0.2</v>
      </c>
      <c r="M177" s="4">
        <f>I177 -(L177*I177)</f>
        <v>96</v>
      </c>
      <c r="N177" t="str">
        <f>VLOOKUP(B177,Customer!A:G,7,FALSE)</f>
        <v>Lizette Minto</v>
      </c>
      <c r="O177">
        <f>VLOOKUP(B177,Customer!A:G,1,FALSE)</f>
        <v>10042</v>
      </c>
    </row>
    <row r="178" spans="1:15" x14ac:dyDescent="0.2">
      <c r="A178" s="2">
        <v>277</v>
      </c>
      <c r="B178" s="2">
        <v>10033</v>
      </c>
      <c r="C178" s="10" t="s">
        <v>786</v>
      </c>
      <c r="D178" s="10" t="str">
        <f>MID(C178,2,5)</f>
        <v>40712</v>
      </c>
      <c r="E178" s="10" t="str">
        <f t="shared" si="4"/>
        <v>18/06/2011</v>
      </c>
      <c r="F178" s="2" t="s">
        <v>458</v>
      </c>
      <c r="G178" s="2">
        <v>23</v>
      </c>
      <c r="H178" s="4">
        <v>8</v>
      </c>
      <c r="I178" s="4">
        <f t="shared" si="5"/>
        <v>184</v>
      </c>
      <c r="J178" s="5" t="s">
        <v>448</v>
      </c>
      <c r="K178" s="5"/>
      <c r="L178">
        <f>IF(AND(I178&gt;=0,I178&lt;200),0.2,IF(AND(I178&gt;=200,I178&lt;500),0.3,0.4))</f>
        <v>0.2</v>
      </c>
      <c r="M178" s="4">
        <f>I178 -(L178*I178)</f>
        <v>147.19999999999999</v>
      </c>
      <c r="N178" t="str">
        <f>VLOOKUP(B178,Customer!A:G,7,FALSE)</f>
        <v>Cherish Breland</v>
      </c>
      <c r="O178">
        <f>VLOOKUP(B178,Customer!A:G,1,FALSE)</f>
        <v>10033</v>
      </c>
    </row>
    <row r="179" spans="1:15" x14ac:dyDescent="0.2">
      <c r="A179" s="2">
        <v>278</v>
      </c>
      <c r="B179" s="2">
        <v>10043</v>
      </c>
      <c r="C179" s="10" t="s">
        <v>787</v>
      </c>
      <c r="D179" s="10" t="str">
        <f>MID(C179,2,5)</f>
        <v>40813</v>
      </c>
      <c r="E179" s="10" t="str">
        <f t="shared" si="4"/>
        <v>27/09/2011</v>
      </c>
      <c r="F179" s="2" t="s">
        <v>449</v>
      </c>
      <c r="G179" s="2">
        <v>15</v>
      </c>
      <c r="H179" s="4">
        <v>18</v>
      </c>
      <c r="I179" s="4">
        <f t="shared" si="5"/>
        <v>270</v>
      </c>
      <c r="J179" s="5" t="s">
        <v>448</v>
      </c>
      <c r="K179" s="5"/>
      <c r="L179">
        <f>IF(AND(I179&gt;=0,I179&lt;200),0.2,IF(AND(I179&gt;=200,I179&lt;500),0.3,0.4))</f>
        <v>0.3</v>
      </c>
      <c r="M179" s="4">
        <f>I179 -(L179*I179)</f>
        <v>189</v>
      </c>
      <c r="N179" t="str">
        <f>VLOOKUP(B179,Customer!A:G,7,FALSE)</f>
        <v>Lydia Geil</v>
      </c>
      <c r="O179">
        <f>VLOOKUP(B179,Customer!A:G,1,FALSE)</f>
        <v>10043</v>
      </c>
    </row>
    <row r="180" spans="1:15" x14ac:dyDescent="0.2">
      <c r="A180" s="2">
        <v>279</v>
      </c>
      <c r="B180" s="2">
        <v>10027</v>
      </c>
      <c r="C180" s="10" t="s">
        <v>788</v>
      </c>
      <c r="D180" s="10" t="str">
        <f>MID(C180,2,5)</f>
        <v>41050</v>
      </c>
      <c r="E180" s="10" t="str">
        <f t="shared" si="4"/>
        <v>21/05/2012</v>
      </c>
      <c r="F180" s="2" t="s">
        <v>449</v>
      </c>
      <c r="G180" s="2">
        <v>16</v>
      </c>
      <c r="H180" s="4">
        <v>18</v>
      </c>
      <c r="I180" s="4">
        <f t="shared" si="5"/>
        <v>288</v>
      </c>
      <c r="J180" s="5" t="s">
        <v>448</v>
      </c>
      <c r="K180" s="5"/>
      <c r="L180">
        <f>IF(AND(I180&gt;=0,I180&lt;200),0.2,IF(AND(I180&gt;=200,I180&lt;500),0.3,0.4))</f>
        <v>0.3</v>
      </c>
      <c r="M180" s="4">
        <f>I180 -(L180*I180)</f>
        <v>201.60000000000002</v>
      </c>
      <c r="N180" t="str">
        <f>VLOOKUP(B180,Customer!A:G,7,FALSE)</f>
        <v>Leona Saia</v>
      </c>
      <c r="O180">
        <f>VLOOKUP(B180,Customer!A:G,1,FALSE)</f>
        <v>10027</v>
      </c>
    </row>
    <row r="181" spans="1:15" x14ac:dyDescent="0.2">
      <c r="A181" s="2">
        <v>280</v>
      </c>
      <c r="B181" s="2">
        <v>10149</v>
      </c>
      <c r="C181" s="10" t="s">
        <v>789</v>
      </c>
      <c r="D181" s="10" t="str">
        <f>MID(C181,2,5)</f>
        <v>40302</v>
      </c>
      <c r="E181" s="10" t="str">
        <f t="shared" si="4"/>
        <v>04/05/2010</v>
      </c>
      <c r="F181" s="2" t="s">
        <v>458</v>
      </c>
      <c r="G181" s="2">
        <v>12</v>
      </c>
      <c r="H181" s="4">
        <v>8</v>
      </c>
      <c r="I181" s="4">
        <f t="shared" si="5"/>
        <v>96</v>
      </c>
      <c r="J181" s="5" t="s">
        <v>450</v>
      </c>
      <c r="K181" s="5"/>
      <c r="L181">
        <f>IF(AND(I181&gt;=0,I181&lt;200),0.2,IF(AND(I181&gt;=200,I181&lt;500),0.3,0.4))</f>
        <v>0.2</v>
      </c>
      <c r="M181" s="4">
        <f>I181 -(L181*I181)</f>
        <v>76.8</v>
      </c>
      <c r="N181" t="str">
        <f>VLOOKUP(B181,Customer!A:G,7,FALSE)</f>
        <v>Tomas Coppinger</v>
      </c>
      <c r="O181">
        <f>VLOOKUP(B181,Customer!A:G,1,FALSE)</f>
        <v>10149</v>
      </c>
    </row>
    <row r="182" spans="1:15" x14ac:dyDescent="0.2">
      <c r="A182" s="2">
        <v>281</v>
      </c>
      <c r="B182" s="2">
        <v>10111</v>
      </c>
      <c r="C182" s="10" t="s">
        <v>790</v>
      </c>
      <c r="D182" s="10" t="str">
        <f>MID(C182,2,5)</f>
        <v>41079</v>
      </c>
      <c r="E182" s="10" t="str">
        <f t="shared" si="4"/>
        <v>19/06/2012</v>
      </c>
      <c r="F182" s="2" t="s">
        <v>449</v>
      </c>
      <c r="G182" s="2">
        <v>26</v>
      </c>
      <c r="H182" s="4">
        <v>18</v>
      </c>
      <c r="I182" s="4">
        <f t="shared" si="5"/>
        <v>468</v>
      </c>
      <c r="J182" s="5" t="s">
        <v>448</v>
      </c>
      <c r="K182" s="5"/>
      <c r="L182">
        <f>IF(AND(I182&gt;=0,I182&lt;200),0.2,IF(AND(I182&gt;=200,I182&lt;500),0.3,0.4))</f>
        <v>0.3</v>
      </c>
      <c r="M182" s="4">
        <f>I182 -(L182*I182)</f>
        <v>327.60000000000002</v>
      </c>
      <c r="N182" t="str">
        <f>VLOOKUP(B182,Customer!A:G,7,FALSE)</f>
        <v>Boris Hine</v>
      </c>
      <c r="O182">
        <f>VLOOKUP(B182,Customer!A:G,1,FALSE)</f>
        <v>10111</v>
      </c>
    </row>
    <row r="183" spans="1:15" x14ac:dyDescent="0.2">
      <c r="A183" s="2">
        <v>282</v>
      </c>
      <c r="B183" s="2">
        <v>10045</v>
      </c>
      <c r="C183" s="10" t="s">
        <v>791</v>
      </c>
      <c r="D183" s="10" t="str">
        <f>MID(C183,2,5)</f>
        <v>41587</v>
      </c>
      <c r="E183" s="10" t="str">
        <f t="shared" si="4"/>
        <v>09/11/2013</v>
      </c>
      <c r="F183" s="2" t="s">
        <v>456</v>
      </c>
      <c r="G183" s="2">
        <v>11</v>
      </c>
      <c r="H183" s="4">
        <v>12</v>
      </c>
      <c r="I183" s="4">
        <f t="shared" si="5"/>
        <v>132</v>
      </c>
      <c r="J183" s="5" t="s">
        <v>450</v>
      </c>
      <c r="K183" s="5"/>
      <c r="L183">
        <f>IF(AND(I183&gt;=0,I183&lt;200),0.2,IF(AND(I183&gt;=200,I183&lt;500),0.3,0.4))</f>
        <v>0.2</v>
      </c>
      <c r="M183" s="4">
        <f>I183 -(L183*I183)</f>
        <v>105.6</v>
      </c>
      <c r="N183" t="str">
        <f>VLOOKUP(B183,Customer!A:G,7,FALSE)</f>
        <v>Foster Czaja</v>
      </c>
      <c r="O183">
        <f>VLOOKUP(B183,Customer!A:G,1,FALSE)</f>
        <v>10045</v>
      </c>
    </row>
    <row r="184" spans="1:15" x14ac:dyDescent="0.2">
      <c r="A184" s="2">
        <v>283</v>
      </c>
      <c r="B184" s="2">
        <v>10043</v>
      </c>
      <c r="C184" s="10" t="s">
        <v>792</v>
      </c>
      <c r="D184" s="10" t="str">
        <f>MID(C184,2,5)</f>
        <v>41399</v>
      </c>
      <c r="E184" s="10" t="str">
        <f t="shared" si="4"/>
        <v>05/05/2013</v>
      </c>
      <c r="F184" s="2" t="s">
        <v>455</v>
      </c>
      <c r="G184" s="2">
        <v>15</v>
      </c>
      <c r="H184" s="4">
        <v>9</v>
      </c>
      <c r="I184" s="4">
        <f t="shared" si="5"/>
        <v>135</v>
      </c>
      <c r="J184" s="5" t="s">
        <v>448</v>
      </c>
      <c r="K184" s="5"/>
      <c r="L184">
        <f>IF(AND(I184&gt;=0,I184&lt;200),0.2,IF(AND(I184&gt;=200,I184&lt;500),0.3,0.4))</f>
        <v>0.2</v>
      </c>
      <c r="M184" s="4">
        <f>I184 -(L184*I184)</f>
        <v>108</v>
      </c>
      <c r="N184" t="str">
        <f>VLOOKUP(B184,Customer!A:G,7,FALSE)</f>
        <v>Lydia Geil</v>
      </c>
      <c r="O184">
        <f>VLOOKUP(B184,Customer!A:G,1,FALSE)</f>
        <v>10043</v>
      </c>
    </row>
    <row r="185" spans="1:15" x14ac:dyDescent="0.2">
      <c r="A185" s="2">
        <v>284</v>
      </c>
      <c r="B185" s="2">
        <v>10037</v>
      </c>
      <c r="C185" s="10" t="s">
        <v>793</v>
      </c>
      <c r="D185" s="10" t="str">
        <f>MID(C185,2,5)</f>
        <v>41615</v>
      </c>
      <c r="E185" s="10" t="str">
        <f t="shared" si="4"/>
        <v>07/12/2013</v>
      </c>
      <c r="F185" s="2" t="s">
        <v>460</v>
      </c>
      <c r="G185" s="2">
        <v>29</v>
      </c>
      <c r="H185" s="4">
        <v>2</v>
      </c>
      <c r="I185" s="4">
        <f t="shared" si="5"/>
        <v>58</v>
      </c>
      <c r="J185" s="5" t="s">
        <v>448</v>
      </c>
      <c r="K185" s="5"/>
      <c r="L185">
        <f>IF(AND(I185&gt;=0,I185&lt;200),0.2,IF(AND(I185&gt;=200,I185&lt;500),0.3,0.4))</f>
        <v>0.2</v>
      </c>
      <c r="M185" s="4">
        <f>I185 -(L185*I185)</f>
        <v>46.4</v>
      </c>
      <c r="N185" t="str">
        <f>VLOOKUP(B185,Customer!A:G,7,FALSE)</f>
        <v>Leonore Cloud</v>
      </c>
      <c r="O185">
        <f>VLOOKUP(B185,Customer!A:G,1,FALSE)</f>
        <v>10037</v>
      </c>
    </row>
    <row r="186" spans="1:15" x14ac:dyDescent="0.2">
      <c r="A186" s="2">
        <v>285</v>
      </c>
      <c r="B186" s="2">
        <v>10066</v>
      </c>
      <c r="C186" s="10" t="s">
        <v>794</v>
      </c>
      <c r="D186" s="10" t="str">
        <f>MID(C186,2,5)</f>
        <v>42204</v>
      </c>
      <c r="E186" s="10" t="str">
        <f t="shared" si="4"/>
        <v>19/07/2015</v>
      </c>
      <c r="F186" s="2" t="s">
        <v>460</v>
      </c>
      <c r="G186" s="2">
        <v>5</v>
      </c>
      <c r="H186" s="4">
        <v>2</v>
      </c>
      <c r="I186" s="4">
        <f t="shared" si="5"/>
        <v>10</v>
      </c>
      <c r="J186" s="5" t="s">
        <v>459</v>
      </c>
      <c r="K186" s="5"/>
      <c r="L186">
        <f>IF(AND(I186&gt;=0,I186&lt;200),0.2,IF(AND(I186&gt;=200,I186&lt;500),0.3,0.4))</f>
        <v>0.2</v>
      </c>
      <c r="M186" s="4">
        <f>I186 -(L186*I186)</f>
        <v>8</v>
      </c>
      <c r="N186" t="str">
        <f>VLOOKUP(B186,Customer!A:G,7,FALSE)</f>
        <v>Berry Plumadore</v>
      </c>
      <c r="O186">
        <f>VLOOKUP(B186,Customer!A:G,1,FALSE)</f>
        <v>10066</v>
      </c>
    </row>
    <row r="187" spans="1:15" x14ac:dyDescent="0.2">
      <c r="A187" s="2">
        <v>286</v>
      </c>
      <c r="B187" s="2">
        <v>10009</v>
      </c>
      <c r="C187" s="10" t="s">
        <v>795</v>
      </c>
      <c r="D187" s="10" t="str">
        <f>MID(C187,2,5)</f>
        <v>40776</v>
      </c>
      <c r="E187" s="10" t="str">
        <f t="shared" si="4"/>
        <v>21/08/2011</v>
      </c>
      <c r="F187" s="2" t="s">
        <v>460</v>
      </c>
      <c r="G187" s="2">
        <v>5</v>
      </c>
      <c r="H187" s="4">
        <v>2</v>
      </c>
      <c r="I187" s="4">
        <f t="shared" si="5"/>
        <v>10</v>
      </c>
      <c r="J187" s="5" t="s">
        <v>459</v>
      </c>
      <c r="K187" s="5"/>
      <c r="L187">
        <f>IF(AND(I187&gt;=0,I187&lt;200),0.2,IF(AND(I187&gt;=200,I187&lt;500),0.3,0.4))</f>
        <v>0.2</v>
      </c>
      <c r="M187" s="4">
        <f>I187 -(L187*I187)</f>
        <v>8</v>
      </c>
      <c r="N187" t="str">
        <f>VLOOKUP(B187,Customer!A:G,7,FALSE)</f>
        <v>Blythe Fleischer</v>
      </c>
      <c r="O187">
        <f>VLOOKUP(B187,Customer!A:G,1,FALSE)</f>
        <v>10009</v>
      </c>
    </row>
    <row r="188" spans="1:15" x14ac:dyDescent="0.2">
      <c r="A188" s="2">
        <v>287</v>
      </c>
      <c r="B188" s="2">
        <v>10096</v>
      </c>
      <c r="C188" s="10" t="s">
        <v>624</v>
      </c>
      <c r="D188" s="10" t="str">
        <f>MID(C188,2,5)</f>
        <v>40837</v>
      </c>
      <c r="E188" s="10" t="str">
        <f t="shared" si="4"/>
        <v>21/10/2011</v>
      </c>
      <c r="F188" s="2" t="s">
        <v>453</v>
      </c>
      <c r="G188" s="2">
        <v>16</v>
      </c>
      <c r="H188" s="4">
        <v>12</v>
      </c>
      <c r="I188" s="4">
        <f t="shared" si="5"/>
        <v>192</v>
      </c>
      <c r="J188" s="5" t="s">
        <v>448</v>
      </c>
      <c r="K188" s="5"/>
      <c r="L188">
        <f>IF(AND(I188&gt;=0,I188&lt;200),0.2,IF(AND(I188&gt;=200,I188&lt;500),0.3,0.4))</f>
        <v>0.2</v>
      </c>
      <c r="M188" s="4">
        <f>I188 -(L188*I188)</f>
        <v>153.6</v>
      </c>
      <c r="N188" t="str">
        <f>VLOOKUP(B188,Customer!A:G,7,FALSE)</f>
        <v>Edwin Mehr</v>
      </c>
      <c r="O188">
        <f>VLOOKUP(B188,Customer!A:G,1,FALSE)</f>
        <v>10096</v>
      </c>
    </row>
    <row r="189" spans="1:15" x14ac:dyDescent="0.2">
      <c r="A189" s="2">
        <v>288</v>
      </c>
      <c r="B189" s="2">
        <v>10148</v>
      </c>
      <c r="C189" s="10" t="s">
        <v>796</v>
      </c>
      <c r="D189" s="10" t="str">
        <f>MID(C189,2,5)</f>
        <v>41129</v>
      </c>
      <c r="E189" s="10" t="str">
        <f t="shared" si="4"/>
        <v>08/08/2012</v>
      </c>
      <c r="F189" s="2" t="s">
        <v>449</v>
      </c>
      <c r="G189" s="2">
        <v>1</v>
      </c>
      <c r="H189" s="4">
        <v>18</v>
      </c>
      <c r="I189" s="4">
        <f t="shared" si="5"/>
        <v>18</v>
      </c>
      <c r="J189" s="5" t="s">
        <v>459</v>
      </c>
      <c r="K189" s="5"/>
      <c r="L189">
        <f>IF(AND(I189&gt;=0,I189&lt;200),0.2,IF(AND(I189&gt;=200,I189&lt;500),0.3,0.4))</f>
        <v>0.2</v>
      </c>
      <c r="M189" s="4">
        <f>I189 -(L189*I189)</f>
        <v>14.4</v>
      </c>
      <c r="N189" t="str">
        <f>VLOOKUP(B189,Customer!A:G,7,FALSE)</f>
        <v>Etta Bosque</v>
      </c>
      <c r="O189">
        <f>VLOOKUP(B189,Customer!A:G,1,FALSE)</f>
        <v>10148</v>
      </c>
    </row>
    <row r="190" spans="1:15" x14ac:dyDescent="0.2">
      <c r="A190" s="2">
        <v>289</v>
      </c>
      <c r="B190" s="2">
        <v>10005</v>
      </c>
      <c r="C190" s="10" t="s">
        <v>715</v>
      </c>
      <c r="D190" s="10" t="str">
        <f>MID(C190,2,5)</f>
        <v>41347</v>
      </c>
      <c r="E190" s="10" t="str">
        <f t="shared" si="4"/>
        <v>14/03/2013</v>
      </c>
      <c r="F190" s="2" t="s">
        <v>458</v>
      </c>
      <c r="G190" s="2">
        <v>29</v>
      </c>
      <c r="H190" s="4">
        <v>8</v>
      </c>
      <c r="I190" s="4">
        <f t="shared" si="5"/>
        <v>232</v>
      </c>
      <c r="J190" s="5" t="s">
        <v>448</v>
      </c>
      <c r="K190" s="5"/>
      <c r="L190">
        <f>IF(AND(I190&gt;=0,I190&lt;200),0.2,IF(AND(I190&gt;=200,I190&lt;500),0.3,0.4))</f>
        <v>0.3</v>
      </c>
      <c r="M190" s="4">
        <f>I190 -(L190*I190)</f>
        <v>162.4</v>
      </c>
      <c r="N190" t="str">
        <f>VLOOKUP(B190,Customer!A:G,7,FALSE)</f>
        <v>Kathrine Fritzler</v>
      </c>
      <c r="O190">
        <f>VLOOKUP(B190,Customer!A:G,1,FALSE)</f>
        <v>10005</v>
      </c>
    </row>
    <row r="191" spans="1:15" x14ac:dyDescent="0.2">
      <c r="A191" s="2">
        <v>290</v>
      </c>
      <c r="B191" s="2">
        <v>10035</v>
      </c>
      <c r="C191" s="10" t="s">
        <v>797</v>
      </c>
      <c r="D191" s="10" t="str">
        <f>MID(C191,2,5)</f>
        <v>41165</v>
      </c>
      <c r="E191" s="10" t="str">
        <f t="shared" si="4"/>
        <v>13/09/2012</v>
      </c>
      <c r="F191" s="2" t="s">
        <v>453</v>
      </c>
      <c r="G191" s="2">
        <v>2</v>
      </c>
      <c r="H191" s="4">
        <v>12</v>
      </c>
      <c r="I191" s="4">
        <f t="shared" si="5"/>
        <v>24</v>
      </c>
      <c r="J191" s="5" t="s">
        <v>459</v>
      </c>
      <c r="K191" s="5"/>
      <c r="L191">
        <f>IF(AND(I191&gt;=0,I191&lt;200),0.2,IF(AND(I191&gt;=200,I191&lt;500),0.3,0.4))</f>
        <v>0.2</v>
      </c>
      <c r="M191" s="4">
        <f>I191 -(L191*I191)</f>
        <v>19.2</v>
      </c>
      <c r="N191" t="str">
        <f>VLOOKUP(B191,Customer!A:G,7,FALSE)</f>
        <v>Houston Gouin</v>
      </c>
      <c r="O191">
        <f>VLOOKUP(B191,Customer!A:G,1,FALSE)</f>
        <v>10035</v>
      </c>
    </row>
    <row r="192" spans="1:15" x14ac:dyDescent="0.2">
      <c r="A192" s="2">
        <v>291</v>
      </c>
      <c r="B192" s="2">
        <v>10119</v>
      </c>
      <c r="C192" s="10" t="s">
        <v>798</v>
      </c>
      <c r="D192" s="10" t="str">
        <f>MID(C192,2,5)</f>
        <v>41052</v>
      </c>
      <c r="E192" s="10" t="str">
        <f t="shared" si="4"/>
        <v>23/05/2012</v>
      </c>
      <c r="F192" s="2" t="s">
        <v>454</v>
      </c>
      <c r="G192" s="2">
        <v>4</v>
      </c>
      <c r="H192" s="4">
        <v>12</v>
      </c>
      <c r="I192" s="4">
        <f t="shared" si="5"/>
        <v>48</v>
      </c>
      <c r="J192" s="5" t="s">
        <v>459</v>
      </c>
      <c r="K192" s="5"/>
      <c r="L192">
        <f>IF(AND(I192&gt;=0,I192&lt;200),0.2,IF(AND(I192&gt;=200,I192&lt;500),0.3,0.4))</f>
        <v>0.2</v>
      </c>
      <c r="M192" s="4">
        <f>I192 -(L192*I192)</f>
        <v>38.4</v>
      </c>
      <c r="N192" t="str">
        <f>VLOOKUP(B192,Customer!A:G,7,FALSE)</f>
        <v>Beverlee Lawlor</v>
      </c>
      <c r="O192">
        <f>VLOOKUP(B192,Customer!A:G,1,FALSE)</f>
        <v>10119</v>
      </c>
    </row>
    <row r="193" spans="1:15" x14ac:dyDescent="0.2">
      <c r="A193" s="2">
        <v>292</v>
      </c>
      <c r="B193" s="2">
        <v>10101</v>
      </c>
      <c r="C193" s="10" t="s">
        <v>799</v>
      </c>
      <c r="D193" s="10" t="str">
        <f>MID(C193,2,5)</f>
        <v>42173</v>
      </c>
      <c r="E193" s="10" t="str">
        <f t="shared" si="4"/>
        <v>18/06/2015</v>
      </c>
      <c r="F193" s="2" t="s">
        <v>457</v>
      </c>
      <c r="G193" s="2">
        <v>30</v>
      </c>
      <c r="H193" s="4">
        <v>2</v>
      </c>
      <c r="I193" s="4">
        <f t="shared" si="5"/>
        <v>60</v>
      </c>
      <c r="J193" s="5" t="s">
        <v>448</v>
      </c>
      <c r="K193" s="5"/>
      <c r="L193">
        <f>IF(AND(I193&gt;=0,I193&lt;200),0.2,IF(AND(I193&gt;=200,I193&lt;500),0.3,0.4))</f>
        <v>0.2</v>
      </c>
      <c r="M193" s="4">
        <f>I193 -(L193*I193)</f>
        <v>48</v>
      </c>
      <c r="N193" t="str">
        <f>VLOOKUP(B193,Customer!A:G,7,FALSE)</f>
        <v>Steve Meinhardt</v>
      </c>
      <c r="O193">
        <f>VLOOKUP(B193,Customer!A:G,1,FALSE)</f>
        <v>10101</v>
      </c>
    </row>
    <row r="194" spans="1:15" x14ac:dyDescent="0.2">
      <c r="A194" s="2">
        <v>293</v>
      </c>
      <c r="B194" s="2">
        <v>10048</v>
      </c>
      <c r="C194" s="10" t="s">
        <v>800</v>
      </c>
      <c r="D194" s="10" t="str">
        <f>MID(C194,2,5)</f>
        <v>40279</v>
      </c>
      <c r="E194" s="10" t="str">
        <f t="shared" si="4"/>
        <v>11/04/2010</v>
      </c>
      <c r="F194" s="2" t="s">
        <v>452</v>
      </c>
      <c r="G194" s="2">
        <v>6</v>
      </c>
      <c r="H194" s="4">
        <v>4</v>
      </c>
      <c r="I194" s="4">
        <f t="shared" si="5"/>
        <v>24</v>
      </c>
      <c r="J194" s="5" t="s">
        <v>450</v>
      </c>
      <c r="K194" s="5"/>
      <c r="L194">
        <f>IF(AND(I194&gt;=0,I194&lt;200),0.2,IF(AND(I194&gt;=200,I194&lt;500),0.3,0.4))</f>
        <v>0.2</v>
      </c>
      <c r="M194" s="4">
        <f>I194 -(L194*I194)</f>
        <v>19.2</v>
      </c>
      <c r="N194" t="str">
        <f>VLOOKUP(B194,Customer!A:G,7,FALSE)</f>
        <v>Clorinda Clemmer</v>
      </c>
      <c r="O194">
        <f>VLOOKUP(B194,Customer!A:G,1,FALSE)</f>
        <v>10048</v>
      </c>
    </row>
    <row r="195" spans="1:15" x14ac:dyDescent="0.2">
      <c r="A195" s="2">
        <v>294</v>
      </c>
      <c r="B195" s="2">
        <v>10127</v>
      </c>
      <c r="C195" s="10" t="s">
        <v>694</v>
      </c>
      <c r="D195" s="10" t="str">
        <f>MID(C195,2,5)</f>
        <v>40922</v>
      </c>
      <c r="E195" s="10" t="str">
        <f t="shared" ref="E195:E258" si="6">TEXT(D195,"DD/MM/YYYY")</f>
        <v>14/01/2012</v>
      </c>
      <c r="F195" s="2" t="s">
        <v>455</v>
      </c>
      <c r="G195" s="2">
        <v>18</v>
      </c>
      <c r="H195" s="4">
        <v>9</v>
      </c>
      <c r="I195" s="4">
        <f t="shared" ref="I195:I258" si="7">G195*H195</f>
        <v>162</v>
      </c>
      <c r="J195" s="5" t="s">
        <v>448</v>
      </c>
      <c r="K195" s="5"/>
      <c r="L195">
        <f>IF(AND(I195&gt;=0,I195&lt;200),0.2,IF(AND(I195&gt;=200,I195&lt;500),0.3,0.4))</f>
        <v>0.2</v>
      </c>
      <c r="M195" s="4">
        <f>I195 -(L195*I195)</f>
        <v>129.6</v>
      </c>
      <c r="N195" t="str">
        <f>VLOOKUP(B195,Customer!A:G,7,FALSE)</f>
        <v>Lyndsey Fagen</v>
      </c>
      <c r="O195">
        <f>VLOOKUP(B195,Customer!A:G,1,FALSE)</f>
        <v>10127</v>
      </c>
    </row>
    <row r="196" spans="1:15" x14ac:dyDescent="0.2">
      <c r="A196" s="2">
        <v>295</v>
      </c>
      <c r="B196" s="2">
        <v>10142</v>
      </c>
      <c r="C196" s="10" t="s">
        <v>801</v>
      </c>
      <c r="D196" s="10" t="str">
        <f>MID(C196,2,5)</f>
        <v>40575</v>
      </c>
      <c r="E196" s="10" t="str">
        <f t="shared" si="6"/>
        <v>01/02/2011</v>
      </c>
      <c r="F196" s="2" t="s">
        <v>460</v>
      </c>
      <c r="G196" s="2">
        <v>3</v>
      </c>
      <c r="H196" s="4">
        <v>2</v>
      </c>
      <c r="I196" s="4">
        <f t="shared" si="7"/>
        <v>6</v>
      </c>
      <c r="J196" s="5" t="s">
        <v>459</v>
      </c>
      <c r="K196" s="5"/>
      <c r="L196">
        <f>IF(AND(I196&gt;=0,I196&lt;200),0.2,IF(AND(I196&gt;=200,I196&lt;500),0.3,0.4))</f>
        <v>0.2</v>
      </c>
      <c r="M196" s="4">
        <f>I196 -(L196*I196)</f>
        <v>4.8</v>
      </c>
      <c r="N196" t="str">
        <f>VLOOKUP(B196,Customer!A:G,7,FALSE)</f>
        <v>Byron Flick</v>
      </c>
      <c r="O196">
        <f>VLOOKUP(B196,Customer!A:G,1,FALSE)</f>
        <v>10142</v>
      </c>
    </row>
    <row r="197" spans="1:15" x14ac:dyDescent="0.2">
      <c r="A197" s="2">
        <v>296</v>
      </c>
      <c r="B197" s="2">
        <v>10118</v>
      </c>
      <c r="C197" s="10" t="s">
        <v>802</v>
      </c>
      <c r="D197" s="10" t="str">
        <f>MID(C197,2,5)</f>
        <v>40405</v>
      </c>
      <c r="E197" s="10" t="str">
        <f t="shared" si="6"/>
        <v>15/08/2010</v>
      </c>
      <c r="F197" s="2" t="s">
        <v>460</v>
      </c>
      <c r="G197" s="2">
        <v>20</v>
      </c>
      <c r="H197" s="4">
        <v>2</v>
      </c>
      <c r="I197" s="4">
        <f t="shared" si="7"/>
        <v>40</v>
      </c>
      <c r="J197" s="5" t="s">
        <v>448</v>
      </c>
      <c r="K197" s="5"/>
      <c r="L197">
        <f>IF(AND(I197&gt;=0,I197&lt;200),0.2,IF(AND(I197&gt;=200,I197&lt;500),0.3,0.4))</f>
        <v>0.2</v>
      </c>
      <c r="M197" s="4">
        <f>I197 -(L197*I197)</f>
        <v>32</v>
      </c>
      <c r="N197" t="str">
        <f>VLOOKUP(B197,Customer!A:G,7,FALSE)</f>
        <v>Therese Mcnellis</v>
      </c>
      <c r="O197">
        <f>VLOOKUP(B197,Customer!A:G,1,FALSE)</f>
        <v>10118</v>
      </c>
    </row>
    <row r="198" spans="1:15" x14ac:dyDescent="0.2">
      <c r="A198" s="2">
        <v>297</v>
      </c>
      <c r="B198" s="2">
        <v>10060</v>
      </c>
      <c r="C198" s="10" t="s">
        <v>803</v>
      </c>
      <c r="D198" s="10" t="str">
        <f>MID(C198,2,5)</f>
        <v>42263</v>
      </c>
      <c r="E198" s="10" t="str">
        <f t="shared" si="6"/>
        <v>16/09/2015</v>
      </c>
      <c r="F198" s="2" t="s">
        <v>451</v>
      </c>
      <c r="G198" s="2">
        <v>10</v>
      </c>
      <c r="H198" s="4">
        <v>13</v>
      </c>
      <c r="I198" s="4">
        <f t="shared" si="7"/>
        <v>130</v>
      </c>
      <c r="J198" s="5" t="s">
        <v>450</v>
      </c>
      <c r="K198" s="5"/>
      <c r="L198">
        <f>IF(AND(I198&gt;=0,I198&lt;200),0.2,IF(AND(I198&gt;=200,I198&lt;500),0.3,0.4))</f>
        <v>0.2</v>
      </c>
      <c r="M198" s="4">
        <f>I198 -(L198*I198)</f>
        <v>104</v>
      </c>
      <c r="N198" t="str">
        <f>VLOOKUP(B198,Customer!A:G,7,FALSE)</f>
        <v>Solomon Mahurin</v>
      </c>
      <c r="O198">
        <f>VLOOKUP(B198,Customer!A:G,1,FALSE)</f>
        <v>10060</v>
      </c>
    </row>
    <row r="199" spans="1:15" x14ac:dyDescent="0.2">
      <c r="A199" s="2">
        <v>298</v>
      </c>
      <c r="B199" s="2">
        <v>10069</v>
      </c>
      <c r="C199" s="10" t="s">
        <v>804</v>
      </c>
      <c r="D199" s="10" t="str">
        <f>MID(C199,2,5)</f>
        <v>41853</v>
      </c>
      <c r="E199" s="10" t="str">
        <f t="shared" si="6"/>
        <v>02/08/2014</v>
      </c>
      <c r="F199" s="2" t="s">
        <v>453</v>
      </c>
      <c r="G199" s="2">
        <v>27</v>
      </c>
      <c r="H199" s="4">
        <v>12</v>
      </c>
      <c r="I199" s="4">
        <f t="shared" si="7"/>
        <v>324</v>
      </c>
      <c r="J199" s="5" t="s">
        <v>448</v>
      </c>
      <c r="K199" s="5"/>
      <c r="L199">
        <f>IF(AND(I199&gt;=0,I199&lt;200),0.2,IF(AND(I199&gt;=200,I199&lt;500),0.3,0.4))</f>
        <v>0.3</v>
      </c>
      <c r="M199" s="4">
        <f>I199 -(L199*I199)</f>
        <v>226.8</v>
      </c>
      <c r="N199" t="str">
        <f>VLOOKUP(B199,Customer!A:G,7,FALSE)</f>
        <v>Larissa Louviere</v>
      </c>
      <c r="O199">
        <f>VLOOKUP(B199,Customer!A:G,1,FALSE)</f>
        <v>10069</v>
      </c>
    </row>
    <row r="200" spans="1:15" x14ac:dyDescent="0.2">
      <c r="A200" s="2">
        <v>299</v>
      </c>
      <c r="B200" s="2">
        <v>10099</v>
      </c>
      <c r="C200" s="10" t="s">
        <v>805</v>
      </c>
      <c r="D200" s="10" t="str">
        <f>MID(C200,2,5)</f>
        <v>41466</v>
      </c>
      <c r="E200" s="10" t="str">
        <f t="shared" si="6"/>
        <v>11/07/2013</v>
      </c>
      <c r="F200" s="2" t="s">
        <v>452</v>
      </c>
      <c r="G200" s="2">
        <v>17</v>
      </c>
      <c r="H200" s="4">
        <v>4</v>
      </c>
      <c r="I200" s="4">
        <f t="shared" si="7"/>
        <v>68</v>
      </c>
      <c r="J200" s="5" t="s">
        <v>448</v>
      </c>
      <c r="K200" s="5"/>
      <c r="L200">
        <f>IF(AND(I200&gt;=0,I200&lt;200),0.2,IF(AND(I200&gt;=200,I200&lt;500),0.3,0.4))</f>
        <v>0.2</v>
      </c>
      <c r="M200" s="4">
        <f>I200 -(L200*I200)</f>
        <v>54.4</v>
      </c>
      <c r="N200" t="str">
        <f>VLOOKUP(B200,Customer!A:G,7,FALSE)</f>
        <v>Cecille Holdridge</v>
      </c>
      <c r="O200">
        <f>VLOOKUP(B200,Customer!A:G,1,FALSE)</f>
        <v>10099</v>
      </c>
    </row>
    <row r="201" spans="1:15" x14ac:dyDescent="0.2">
      <c r="A201" s="2">
        <v>300</v>
      </c>
      <c r="B201" s="2">
        <v>10057</v>
      </c>
      <c r="C201" s="10" t="s">
        <v>806</v>
      </c>
      <c r="D201" s="10" t="str">
        <f>MID(C201,2,5)</f>
        <v>40542</v>
      </c>
      <c r="E201" s="10" t="str">
        <f t="shared" si="6"/>
        <v>30/12/2010</v>
      </c>
      <c r="F201" s="2" t="s">
        <v>449</v>
      </c>
      <c r="G201" s="2">
        <v>26</v>
      </c>
      <c r="H201" s="4">
        <v>18</v>
      </c>
      <c r="I201" s="4">
        <f t="shared" si="7"/>
        <v>468</v>
      </c>
      <c r="J201" s="5" t="s">
        <v>448</v>
      </c>
      <c r="K201" s="5"/>
      <c r="L201">
        <f>IF(AND(I201&gt;=0,I201&lt;200),0.2,IF(AND(I201&gt;=200,I201&lt;500),0.3,0.4))</f>
        <v>0.3</v>
      </c>
      <c r="M201" s="4">
        <f>I201 -(L201*I201)</f>
        <v>327.60000000000002</v>
      </c>
      <c r="N201" t="str">
        <f>VLOOKUP(B201,Customer!A:G,7,FALSE)</f>
        <v>Willis Brinks</v>
      </c>
      <c r="O201">
        <f>VLOOKUP(B201,Customer!A:G,1,FALSE)</f>
        <v>10057</v>
      </c>
    </row>
    <row r="202" spans="1:15" x14ac:dyDescent="0.2">
      <c r="A202" s="2">
        <v>301</v>
      </c>
      <c r="B202" s="2">
        <v>10006</v>
      </c>
      <c r="C202" s="10" t="s">
        <v>807</v>
      </c>
      <c r="D202" s="10" t="str">
        <f>MID(C202,2,5)</f>
        <v>41240</v>
      </c>
      <c r="E202" s="10" t="str">
        <f t="shared" si="6"/>
        <v>27/11/2012</v>
      </c>
      <c r="F202" s="2" t="s">
        <v>449</v>
      </c>
      <c r="G202" s="2">
        <v>18</v>
      </c>
      <c r="H202" s="4">
        <v>18</v>
      </c>
      <c r="I202" s="4">
        <f t="shared" si="7"/>
        <v>324</v>
      </c>
      <c r="J202" s="5" t="s">
        <v>448</v>
      </c>
      <c r="K202" s="5"/>
      <c r="L202">
        <f>IF(AND(I202&gt;=0,I202&lt;200),0.2,IF(AND(I202&gt;=200,I202&lt;500),0.3,0.4))</f>
        <v>0.3</v>
      </c>
      <c r="M202" s="4">
        <f>I202 -(L202*I202)</f>
        <v>226.8</v>
      </c>
      <c r="N202" t="str">
        <f>VLOOKUP(B202,Customer!A:G,7,FALSE)</f>
        <v>Colin Minter</v>
      </c>
      <c r="O202">
        <f>VLOOKUP(B202,Customer!A:G,1,FALSE)</f>
        <v>10006</v>
      </c>
    </row>
    <row r="203" spans="1:15" x14ac:dyDescent="0.2">
      <c r="A203" s="2">
        <v>302</v>
      </c>
      <c r="B203" s="2">
        <v>10112</v>
      </c>
      <c r="C203" s="10" t="s">
        <v>808</v>
      </c>
      <c r="D203" s="10" t="str">
        <f>MID(C203,2,5)</f>
        <v>40983</v>
      </c>
      <c r="E203" s="10" t="str">
        <f t="shared" si="6"/>
        <v>15/03/2012</v>
      </c>
      <c r="F203" s="2" t="s">
        <v>458</v>
      </c>
      <c r="G203" s="2">
        <v>8</v>
      </c>
      <c r="H203" s="4">
        <v>8</v>
      </c>
      <c r="I203" s="4">
        <f t="shared" si="7"/>
        <v>64</v>
      </c>
      <c r="J203" s="5" t="s">
        <v>450</v>
      </c>
      <c r="K203" s="5"/>
      <c r="L203">
        <f>IF(AND(I203&gt;=0,I203&lt;200),0.2,IF(AND(I203&gt;=200,I203&lt;500),0.3,0.4))</f>
        <v>0.2</v>
      </c>
      <c r="M203" s="4">
        <f>I203 -(L203*I203)</f>
        <v>51.2</v>
      </c>
      <c r="N203" t="str">
        <f>VLOOKUP(B203,Customer!A:G,7,FALSE)</f>
        <v>Dylan Beeks</v>
      </c>
      <c r="O203">
        <f>VLOOKUP(B203,Customer!A:G,1,FALSE)</f>
        <v>10112</v>
      </c>
    </row>
    <row r="204" spans="1:15" x14ac:dyDescent="0.2">
      <c r="A204" s="2">
        <v>303</v>
      </c>
      <c r="B204" s="2">
        <v>10044</v>
      </c>
      <c r="C204" s="10" t="s">
        <v>809</v>
      </c>
      <c r="D204" s="10" t="str">
        <f>MID(C204,2,5)</f>
        <v>40702</v>
      </c>
      <c r="E204" s="10" t="str">
        <f t="shared" si="6"/>
        <v>08/06/2011</v>
      </c>
      <c r="F204" s="2" t="s">
        <v>458</v>
      </c>
      <c r="G204" s="2">
        <v>1</v>
      </c>
      <c r="H204" s="4">
        <v>8</v>
      </c>
      <c r="I204" s="4">
        <f t="shared" si="7"/>
        <v>8</v>
      </c>
      <c r="J204" s="5" t="s">
        <v>459</v>
      </c>
      <c r="K204" s="5"/>
      <c r="L204">
        <f>IF(AND(I204&gt;=0,I204&lt;200),0.2,IF(AND(I204&gt;=200,I204&lt;500),0.3,0.4))</f>
        <v>0.2</v>
      </c>
      <c r="M204" s="4">
        <f>I204 -(L204*I204)</f>
        <v>6.4</v>
      </c>
      <c r="N204" t="str">
        <f>VLOOKUP(B204,Customer!A:G,7,FALSE)</f>
        <v>Jerrell Mccafferty</v>
      </c>
      <c r="O204">
        <f>VLOOKUP(B204,Customer!A:G,1,FALSE)</f>
        <v>10044</v>
      </c>
    </row>
    <row r="205" spans="1:15" x14ac:dyDescent="0.2">
      <c r="A205" s="2">
        <v>304</v>
      </c>
      <c r="B205" s="2">
        <v>10029</v>
      </c>
      <c r="C205" s="10" t="s">
        <v>810</v>
      </c>
      <c r="D205" s="10" t="str">
        <f>MID(C205,2,5)</f>
        <v>40566</v>
      </c>
      <c r="E205" s="10" t="str">
        <f t="shared" si="6"/>
        <v>23/01/2011</v>
      </c>
      <c r="F205" s="2" t="s">
        <v>453</v>
      </c>
      <c r="G205" s="2">
        <v>30</v>
      </c>
      <c r="H205" s="4">
        <v>12</v>
      </c>
      <c r="I205" s="4">
        <f t="shared" si="7"/>
        <v>360</v>
      </c>
      <c r="J205" s="5" t="s">
        <v>448</v>
      </c>
      <c r="K205" s="5"/>
      <c r="L205">
        <f>IF(AND(I205&gt;=0,I205&lt;200),0.2,IF(AND(I205&gt;=200,I205&lt;500),0.3,0.4))</f>
        <v>0.3</v>
      </c>
      <c r="M205" s="4">
        <f>I205 -(L205*I205)</f>
        <v>252</v>
      </c>
      <c r="N205" t="str">
        <f>VLOOKUP(B205,Customer!A:G,7,FALSE)</f>
        <v>Annabel Rawlings</v>
      </c>
      <c r="O205">
        <f>VLOOKUP(B205,Customer!A:G,1,FALSE)</f>
        <v>10029</v>
      </c>
    </row>
    <row r="206" spans="1:15" x14ac:dyDescent="0.2">
      <c r="A206" s="2">
        <v>305</v>
      </c>
      <c r="B206" s="2">
        <v>10086</v>
      </c>
      <c r="C206" s="10" t="s">
        <v>811</v>
      </c>
      <c r="D206" s="10" t="str">
        <f>MID(C206,2,5)</f>
        <v>41013</v>
      </c>
      <c r="E206" s="10" t="str">
        <f t="shared" si="6"/>
        <v>14/04/2012</v>
      </c>
      <c r="F206" s="2" t="s">
        <v>460</v>
      </c>
      <c r="G206" s="2">
        <v>4</v>
      </c>
      <c r="H206" s="4">
        <v>2</v>
      </c>
      <c r="I206" s="4">
        <f t="shared" si="7"/>
        <v>8</v>
      </c>
      <c r="J206" s="5" t="s">
        <v>459</v>
      </c>
      <c r="K206" s="5"/>
      <c r="L206">
        <f>IF(AND(I206&gt;=0,I206&lt;200),0.2,IF(AND(I206&gt;=200,I206&lt;500),0.3,0.4))</f>
        <v>0.2</v>
      </c>
      <c r="M206" s="4">
        <f>I206 -(L206*I206)</f>
        <v>6.4</v>
      </c>
      <c r="N206" t="str">
        <f>VLOOKUP(B206,Customer!A:G,7,FALSE)</f>
        <v>Lisette Bowsher</v>
      </c>
      <c r="O206">
        <f>VLOOKUP(B206,Customer!A:G,1,FALSE)</f>
        <v>10086</v>
      </c>
    </row>
    <row r="207" spans="1:15" x14ac:dyDescent="0.2">
      <c r="A207" s="2">
        <v>306</v>
      </c>
      <c r="B207" s="2">
        <v>10096</v>
      </c>
      <c r="C207" s="10" t="s">
        <v>812</v>
      </c>
      <c r="D207" s="10" t="str">
        <f>MID(C207,2,5)</f>
        <v>41839</v>
      </c>
      <c r="E207" s="10" t="str">
        <f t="shared" si="6"/>
        <v>19/07/2014</v>
      </c>
      <c r="F207" s="2" t="s">
        <v>455</v>
      </c>
      <c r="G207" s="2">
        <v>14</v>
      </c>
      <c r="H207" s="4">
        <v>9</v>
      </c>
      <c r="I207" s="4">
        <f t="shared" si="7"/>
        <v>126</v>
      </c>
      <c r="J207" s="5" t="s">
        <v>450</v>
      </c>
      <c r="K207" s="5"/>
      <c r="L207">
        <f>IF(AND(I207&gt;=0,I207&lt;200),0.2,IF(AND(I207&gt;=200,I207&lt;500),0.3,0.4))</f>
        <v>0.2</v>
      </c>
      <c r="M207" s="4">
        <f>I207 -(L207*I207)</f>
        <v>100.8</v>
      </c>
      <c r="N207" t="str">
        <f>VLOOKUP(B207,Customer!A:G,7,FALSE)</f>
        <v>Edwin Mehr</v>
      </c>
      <c r="O207">
        <f>VLOOKUP(B207,Customer!A:G,1,FALSE)</f>
        <v>10096</v>
      </c>
    </row>
    <row r="208" spans="1:15" x14ac:dyDescent="0.2">
      <c r="A208" s="2">
        <v>307</v>
      </c>
      <c r="B208" s="2">
        <v>10031</v>
      </c>
      <c r="C208" s="10" t="s">
        <v>813</v>
      </c>
      <c r="D208" s="10" t="str">
        <f>MID(C208,2,5)</f>
        <v>41437</v>
      </c>
      <c r="E208" s="10" t="str">
        <f t="shared" si="6"/>
        <v>12/06/2013</v>
      </c>
      <c r="F208" s="2" t="s">
        <v>451</v>
      </c>
      <c r="G208" s="2">
        <v>4</v>
      </c>
      <c r="H208" s="4">
        <v>13</v>
      </c>
      <c r="I208" s="4">
        <f t="shared" si="7"/>
        <v>52</v>
      </c>
      <c r="J208" s="5" t="s">
        <v>459</v>
      </c>
      <c r="K208" s="5"/>
      <c r="L208">
        <f>IF(AND(I208&gt;=0,I208&lt;200),0.2,IF(AND(I208&gt;=200,I208&lt;500),0.3,0.4))</f>
        <v>0.2</v>
      </c>
      <c r="M208" s="4">
        <f>I208 -(L208*I208)</f>
        <v>41.6</v>
      </c>
      <c r="N208" t="str">
        <f>VLOOKUP(B208,Customer!A:G,7,FALSE)</f>
        <v>Jeannine Clayton</v>
      </c>
      <c r="O208">
        <f>VLOOKUP(B208,Customer!A:G,1,FALSE)</f>
        <v>10031</v>
      </c>
    </row>
    <row r="209" spans="1:15" x14ac:dyDescent="0.2">
      <c r="A209" s="2">
        <v>308</v>
      </c>
      <c r="B209" s="2">
        <v>10136</v>
      </c>
      <c r="C209" s="10" t="s">
        <v>665</v>
      </c>
      <c r="D209" s="10" t="str">
        <f>MID(C209,2,5)</f>
        <v>40380</v>
      </c>
      <c r="E209" s="10" t="str">
        <f t="shared" si="6"/>
        <v>21/07/2010</v>
      </c>
      <c r="F209" s="2" t="s">
        <v>460</v>
      </c>
      <c r="G209" s="2">
        <v>20</v>
      </c>
      <c r="H209" s="4">
        <v>2</v>
      </c>
      <c r="I209" s="4">
        <f t="shared" si="7"/>
        <v>40</v>
      </c>
      <c r="J209" s="5" t="s">
        <v>448</v>
      </c>
      <c r="K209" s="5"/>
      <c r="L209">
        <f>IF(AND(I209&gt;=0,I209&lt;200),0.2,IF(AND(I209&gt;=200,I209&lt;500),0.3,0.4))</f>
        <v>0.2</v>
      </c>
      <c r="M209" s="4">
        <f>I209 -(L209*I209)</f>
        <v>32</v>
      </c>
      <c r="N209" t="str">
        <f>VLOOKUP(B209,Customer!A:G,7,FALSE)</f>
        <v>Ela Omara</v>
      </c>
      <c r="O209">
        <f>VLOOKUP(B209,Customer!A:G,1,FALSE)</f>
        <v>10136</v>
      </c>
    </row>
    <row r="210" spans="1:15" x14ac:dyDescent="0.2">
      <c r="A210" s="2">
        <v>309</v>
      </c>
      <c r="B210" s="2">
        <v>10088</v>
      </c>
      <c r="C210" s="10" t="s">
        <v>814</v>
      </c>
      <c r="D210" s="10" t="str">
        <f>MID(C210,2,5)</f>
        <v>42281</v>
      </c>
      <c r="E210" s="10" t="str">
        <f t="shared" si="6"/>
        <v>04/10/2015</v>
      </c>
      <c r="F210" s="2" t="s">
        <v>453</v>
      </c>
      <c r="G210" s="2">
        <v>27</v>
      </c>
      <c r="H210" s="4">
        <v>12</v>
      </c>
      <c r="I210" s="4">
        <f t="shared" si="7"/>
        <v>324</v>
      </c>
      <c r="J210" s="5" t="s">
        <v>448</v>
      </c>
      <c r="K210" s="5"/>
      <c r="L210">
        <f>IF(AND(I210&gt;=0,I210&lt;200),0.2,IF(AND(I210&gt;=200,I210&lt;500),0.3,0.4))</f>
        <v>0.3</v>
      </c>
      <c r="M210" s="4">
        <f>I210 -(L210*I210)</f>
        <v>226.8</v>
      </c>
      <c r="N210" t="str">
        <f>VLOOKUP(B210,Customer!A:G,7,FALSE)</f>
        <v>Christene Kennell</v>
      </c>
      <c r="O210">
        <f>VLOOKUP(B210,Customer!A:G,1,FALSE)</f>
        <v>10088</v>
      </c>
    </row>
    <row r="211" spans="1:15" x14ac:dyDescent="0.2">
      <c r="A211" s="2">
        <v>310</v>
      </c>
      <c r="B211" s="2">
        <v>10113</v>
      </c>
      <c r="C211" s="10" t="s">
        <v>815</v>
      </c>
      <c r="D211" s="10" t="str">
        <f>MID(C211,2,5)</f>
        <v>42002</v>
      </c>
      <c r="E211" s="10" t="str">
        <f t="shared" si="6"/>
        <v>29/12/2014</v>
      </c>
      <c r="F211" s="2" t="s">
        <v>455</v>
      </c>
      <c r="G211" s="2">
        <v>3</v>
      </c>
      <c r="H211" s="4">
        <v>9</v>
      </c>
      <c r="I211" s="4">
        <f t="shared" si="7"/>
        <v>27</v>
      </c>
      <c r="J211" s="5" t="s">
        <v>459</v>
      </c>
      <c r="K211" s="5"/>
      <c r="L211">
        <f>IF(AND(I211&gt;=0,I211&lt;200),0.2,IF(AND(I211&gt;=200,I211&lt;500),0.3,0.4))</f>
        <v>0.2</v>
      </c>
      <c r="M211" s="4">
        <f>I211 -(L211*I211)</f>
        <v>21.6</v>
      </c>
      <c r="N211" t="str">
        <f>VLOOKUP(B211,Customer!A:G,7,FALSE)</f>
        <v>Jenniffer Mangual</v>
      </c>
      <c r="O211">
        <f>VLOOKUP(B211,Customer!A:G,1,FALSE)</f>
        <v>10113</v>
      </c>
    </row>
    <row r="212" spans="1:15" x14ac:dyDescent="0.2">
      <c r="A212" s="2">
        <v>311</v>
      </c>
      <c r="B212" s="2">
        <v>10080</v>
      </c>
      <c r="C212" s="10" t="s">
        <v>816</v>
      </c>
      <c r="D212" s="10" t="str">
        <f>MID(C212,2,5)</f>
        <v>42097</v>
      </c>
      <c r="E212" s="10" t="str">
        <f t="shared" si="6"/>
        <v>03/04/2015</v>
      </c>
      <c r="F212" s="2" t="s">
        <v>454</v>
      </c>
      <c r="G212" s="2">
        <v>21</v>
      </c>
      <c r="H212" s="4">
        <v>12</v>
      </c>
      <c r="I212" s="4">
        <f t="shared" si="7"/>
        <v>252</v>
      </c>
      <c r="J212" s="5" t="s">
        <v>448</v>
      </c>
      <c r="K212" s="5"/>
      <c r="L212">
        <f>IF(AND(I212&gt;=0,I212&lt;200),0.2,IF(AND(I212&gt;=200,I212&lt;500),0.3,0.4))</f>
        <v>0.3</v>
      </c>
      <c r="M212" s="4">
        <f>I212 -(L212*I212)</f>
        <v>176.4</v>
      </c>
      <c r="N212" t="str">
        <f>VLOOKUP(B212,Customer!A:G,7,FALSE)</f>
        <v>Hue Beeson</v>
      </c>
      <c r="O212">
        <f>VLOOKUP(B212,Customer!A:G,1,FALSE)</f>
        <v>10080</v>
      </c>
    </row>
    <row r="213" spans="1:15" x14ac:dyDescent="0.2">
      <c r="A213" s="2">
        <v>312</v>
      </c>
      <c r="B213" s="2">
        <v>10065</v>
      </c>
      <c r="C213" s="10" t="s">
        <v>817</v>
      </c>
      <c r="D213" s="10" t="str">
        <f>MID(C213,2,5)</f>
        <v>40479</v>
      </c>
      <c r="E213" s="10" t="str">
        <f t="shared" si="6"/>
        <v>28/10/2010</v>
      </c>
      <c r="F213" s="2" t="s">
        <v>457</v>
      </c>
      <c r="G213" s="2">
        <v>15</v>
      </c>
      <c r="H213" s="4">
        <v>2</v>
      </c>
      <c r="I213" s="4">
        <f t="shared" si="7"/>
        <v>30</v>
      </c>
      <c r="J213" s="5" t="s">
        <v>448</v>
      </c>
      <c r="K213" s="5"/>
      <c r="L213">
        <f>IF(AND(I213&gt;=0,I213&lt;200),0.2,IF(AND(I213&gt;=200,I213&lt;500),0.3,0.4))</f>
        <v>0.2</v>
      </c>
      <c r="M213" s="4">
        <f>I213 -(L213*I213)</f>
        <v>24</v>
      </c>
      <c r="N213" t="str">
        <f>VLOOKUP(B213,Customer!A:G,7,FALSE)</f>
        <v>Tracey Voyles</v>
      </c>
      <c r="O213">
        <f>VLOOKUP(B213,Customer!A:G,1,FALSE)</f>
        <v>10065</v>
      </c>
    </row>
    <row r="214" spans="1:15" x14ac:dyDescent="0.2">
      <c r="A214" s="2">
        <v>313</v>
      </c>
      <c r="B214" s="2">
        <v>10077</v>
      </c>
      <c r="C214" s="10" t="s">
        <v>818</v>
      </c>
      <c r="D214" s="10" t="str">
        <f>MID(C214,2,5)</f>
        <v>40370</v>
      </c>
      <c r="E214" s="10" t="str">
        <f t="shared" si="6"/>
        <v>11/07/2010</v>
      </c>
      <c r="F214" s="2" t="s">
        <v>457</v>
      </c>
      <c r="G214" s="2">
        <v>15</v>
      </c>
      <c r="H214" s="4">
        <v>2</v>
      </c>
      <c r="I214" s="4">
        <f t="shared" si="7"/>
        <v>30</v>
      </c>
      <c r="J214" s="5" t="s">
        <v>448</v>
      </c>
      <c r="K214" s="5"/>
      <c r="L214">
        <f>IF(AND(I214&gt;=0,I214&lt;200),0.2,IF(AND(I214&gt;=200,I214&lt;500),0.3,0.4))</f>
        <v>0.2</v>
      </c>
      <c r="M214" s="4">
        <f>I214 -(L214*I214)</f>
        <v>24</v>
      </c>
      <c r="N214" t="str">
        <f>VLOOKUP(B214,Customer!A:G,7,FALSE)</f>
        <v>Theresia Folk</v>
      </c>
      <c r="O214">
        <f>VLOOKUP(B214,Customer!A:G,1,FALSE)</f>
        <v>10077</v>
      </c>
    </row>
    <row r="215" spans="1:15" x14ac:dyDescent="0.2">
      <c r="A215" s="2">
        <v>314</v>
      </c>
      <c r="B215" s="2">
        <v>10102</v>
      </c>
      <c r="C215" s="10" t="s">
        <v>819</v>
      </c>
      <c r="D215" s="10" t="str">
        <f>MID(C215,2,5)</f>
        <v>41428</v>
      </c>
      <c r="E215" s="10" t="str">
        <f t="shared" si="6"/>
        <v>03/06/2013</v>
      </c>
      <c r="F215" s="2" t="s">
        <v>453</v>
      </c>
      <c r="G215" s="2">
        <v>14</v>
      </c>
      <c r="H215" s="4">
        <v>12</v>
      </c>
      <c r="I215" s="4">
        <f t="shared" si="7"/>
        <v>168</v>
      </c>
      <c r="J215" s="5" t="s">
        <v>450</v>
      </c>
      <c r="K215" s="5"/>
      <c r="L215">
        <f>IF(AND(I215&gt;=0,I215&lt;200),0.2,IF(AND(I215&gt;=200,I215&lt;500),0.3,0.4))</f>
        <v>0.2</v>
      </c>
      <c r="M215" s="4">
        <f>I215 -(L215*I215)</f>
        <v>134.4</v>
      </c>
      <c r="N215" t="str">
        <f>VLOOKUP(B215,Customer!A:G,7,FALSE)</f>
        <v>Jonell Archibald</v>
      </c>
      <c r="O215">
        <f>VLOOKUP(B215,Customer!A:G,1,FALSE)</f>
        <v>10102</v>
      </c>
    </row>
    <row r="216" spans="1:15" x14ac:dyDescent="0.2">
      <c r="A216" s="2">
        <v>315</v>
      </c>
      <c r="B216" s="2">
        <v>10148</v>
      </c>
      <c r="C216" s="10" t="s">
        <v>820</v>
      </c>
      <c r="D216" s="10" t="str">
        <f>MID(C216,2,5)</f>
        <v>41753</v>
      </c>
      <c r="E216" s="10" t="str">
        <f t="shared" si="6"/>
        <v>24/04/2014</v>
      </c>
      <c r="F216" s="2" t="s">
        <v>452</v>
      </c>
      <c r="G216" s="2">
        <v>23</v>
      </c>
      <c r="H216" s="4">
        <v>4</v>
      </c>
      <c r="I216" s="4">
        <f t="shared" si="7"/>
        <v>92</v>
      </c>
      <c r="J216" s="5" t="s">
        <v>448</v>
      </c>
      <c r="K216" s="5"/>
      <c r="L216">
        <f>IF(AND(I216&gt;=0,I216&lt;200),0.2,IF(AND(I216&gt;=200,I216&lt;500),0.3,0.4))</f>
        <v>0.2</v>
      </c>
      <c r="M216" s="4">
        <f>I216 -(L216*I216)</f>
        <v>73.599999999999994</v>
      </c>
      <c r="N216" t="str">
        <f>VLOOKUP(B216,Customer!A:G,7,FALSE)</f>
        <v>Etta Bosque</v>
      </c>
      <c r="O216">
        <f>VLOOKUP(B216,Customer!A:G,1,FALSE)</f>
        <v>10148</v>
      </c>
    </row>
    <row r="217" spans="1:15" x14ac:dyDescent="0.2">
      <c r="A217" s="2">
        <v>316</v>
      </c>
      <c r="B217" s="2">
        <v>10143</v>
      </c>
      <c r="C217" s="10" t="s">
        <v>821</v>
      </c>
      <c r="D217" s="10" t="str">
        <f>MID(C217,2,5)</f>
        <v>41179</v>
      </c>
      <c r="E217" s="10" t="str">
        <f t="shared" si="6"/>
        <v>27/09/2012</v>
      </c>
      <c r="F217" s="2" t="s">
        <v>449</v>
      </c>
      <c r="G217" s="2">
        <v>2</v>
      </c>
      <c r="H217" s="4">
        <v>18</v>
      </c>
      <c r="I217" s="4">
        <f t="shared" si="7"/>
        <v>36</v>
      </c>
      <c r="J217" s="5" t="s">
        <v>459</v>
      </c>
      <c r="K217" s="5"/>
      <c r="L217">
        <f>IF(AND(I217&gt;=0,I217&lt;200),0.2,IF(AND(I217&gt;=200,I217&lt;500),0.3,0.4))</f>
        <v>0.2</v>
      </c>
      <c r="M217" s="4">
        <f>I217 -(L217*I217)</f>
        <v>28.8</v>
      </c>
      <c r="N217" t="str">
        <f>VLOOKUP(B217,Customer!A:G,7,FALSE)</f>
        <v>Gertude Neitzel</v>
      </c>
      <c r="O217">
        <f>VLOOKUP(B217,Customer!A:G,1,FALSE)</f>
        <v>10143</v>
      </c>
    </row>
    <row r="218" spans="1:15" x14ac:dyDescent="0.2">
      <c r="A218" s="2">
        <v>317</v>
      </c>
      <c r="B218" s="2">
        <v>10050</v>
      </c>
      <c r="C218" s="10" t="s">
        <v>822</v>
      </c>
      <c r="D218" s="10" t="str">
        <f>MID(C218,2,5)</f>
        <v>41574</v>
      </c>
      <c r="E218" s="10" t="str">
        <f t="shared" si="6"/>
        <v>27/10/2013</v>
      </c>
      <c r="F218" s="2" t="s">
        <v>454</v>
      </c>
      <c r="G218" s="2">
        <v>11</v>
      </c>
      <c r="H218" s="4">
        <v>12</v>
      </c>
      <c r="I218" s="4">
        <f t="shared" si="7"/>
        <v>132</v>
      </c>
      <c r="J218" s="5" t="s">
        <v>450</v>
      </c>
      <c r="K218" s="5"/>
      <c r="L218">
        <f>IF(AND(I218&gt;=0,I218&lt;200),0.2,IF(AND(I218&gt;=200,I218&lt;500),0.3,0.4))</f>
        <v>0.2</v>
      </c>
      <c r="M218" s="4">
        <f>I218 -(L218*I218)</f>
        <v>105.6</v>
      </c>
      <c r="N218" t="str">
        <f>VLOOKUP(B218,Customer!A:G,7,FALSE)</f>
        <v>Christen Donnelly</v>
      </c>
      <c r="O218">
        <f>VLOOKUP(B218,Customer!A:G,1,FALSE)</f>
        <v>10050</v>
      </c>
    </row>
    <row r="219" spans="1:15" x14ac:dyDescent="0.2">
      <c r="A219" s="2">
        <v>318</v>
      </c>
      <c r="B219" s="2">
        <v>10012</v>
      </c>
      <c r="C219" s="10" t="s">
        <v>823</v>
      </c>
      <c r="D219" s="10" t="str">
        <f>MID(C219,2,5)</f>
        <v>40935</v>
      </c>
      <c r="E219" s="10" t="str">
        <f t="shared" si="6"/>
        <v>27/01/2012</v>
      </c>
      <c r="F219" s="2" t="s">
        <v>460</v>
      </c>
      <c r="G219" s="2">
        <v>29</v>
      </c>
      <c r="H219" s="4">
        <v>2</v>
      </c>
      <c r="I219" s="4">
        <f t="shared" si="7"/>
        <v>58</v>
      </c>
      <c r="J219" s="5" t="s">
        <v>448</v>
      </c>
      <c r="K219" s="5"/>
      <c r="L219">
        <f>IF(AND(I219&gt;=0,I219&lt;200),0.2,IF(AND(I219&gt;=200,I219&lt;500),0.3,0.4))</f>
        <v>0.2</v>
      </c>
      <c r="M219" s="4">
        <f>I219 -(L219*I219)</f>
        <v>46.4</v>
      </c>
      <c r="N219" t="str">
        <f>VLOOKUP(B219,Customer!A:G,7,FALSE)</f>
        <v>Trisha Arter</v>
      </c>
      <c r="O219">
        <f>VLOOKUP(B219,Customer!A:G,1,FALSE)</f>
        <v>10012</v>
      </c>
    </row>
    <row r="220" spans="1:15" x14ac:dyDescent="0.2">
      <c r="A220" s="2">
        <v>319</v>
      </c>
      <c r="B220" s="2">
        <v>10075</v>
      </c>
      <c r="C220" s="10" t="s">
        <v>824</v>
      </c>
      <c r="D220" s="10" t="str">
        <f>MID(C220,2,5)</f>
        <v>40582</v>
      </c>
      <c r="E220" s="10" t="str">
        <f t="shared" si="6"/>
        <v>08/02/2011</v>
      </c>
      <c r="F220" s="2" t="s">
        <v>449</v>
      </c>
      <c r="G220" s="2">
        <v>5</v>
      </c>
      <c r="H220" s="4">
        <v>18</v>
      </c>
      <c r="I220" s="4">
        <f t="shared" si="7"/>
        <v>90</v>
      </c>
      <c r="J220" s="5" t="s">
        <v>459</v>
      </c>
      <c r="K220" s="5"/>
      <c r="L220">
        <f>IF(AND(I220&gt;=0,I220&lt;200),0.2,IF(AND(I220&gt;=200,I220&lt;500),0.3,0.4))</f>
        <v>0.2</v>
      </c>
      <c r="M220" s="4">
        <f>I220 -(L220*I220)</f>
        <v>72</v>
      </c>
      <c r="N220" t="str">
        <f>VLOOKUP(B220,Customer!A:G,7,FALSE)</f>
        <v>Evangeline Grandstaff</v>
      </c>
      <c r="O220">
        <f>VLOOKUP(B220,Customer!A:G,1,FALSE)</f>
        <v>10075</v>
      </c>
    </row>
    <row r="221" spans="1:15" x14ac:dyDescent="0.2">
      <c r="A221" s="2">
        <v>320</v>
      </c>
      <c r="B221" s="2">
        <v>10027</v>
      </c>
      <c r="C221" s="10" t="s">
        <v>825</v>
      </c>
      <c r="D221" s="10" t="str">
        <f>MID(C221,2,5)</f>
        <v>41397</v>
      </c>
      <c r="E221" s="10" t="str">
        <f t="shared" si="6"/>
        <v>03/05/2013</v>
      </c>
      <c r="F221" s="2" t="s">
        <v>451</v>
      </c>
      <c r="G221" s="2">
        <v>4</v>
      </c>
      <c r="H221" s="4">
        <v>13</v>
      </c>
      <c r="I221" s="4">
        <f t="shared" si="7"/>
        <v>52</v>
      </c>
      <c r="J221" s="5" t="s">
        <v>459</v>
      </c>
      <c r="K221" s="5"/>
      <c r="L221">
        <f>IF(AND(I221&gt;=0,I221&lt;200),0.2,IF(AND(I221&gt;=200,I221&lt;500),0.3,0.4))</f>
        <v>0.2</v>
      </c>
      <c r="M221" s="4">
        <f>I221 -(L221*I221)</f>
        <v>41.6</v>
      </c>
      <c r="N221" t="str">
        <f>VLOOKUP(B221,Customer!A:G,7,FALSE)</f>
        <v>Leona Saia</v>
      </c>
      <c r="O221">
        <f>VLOOKUP(B221,Customer!A:G,1,FALSE)</f>
        <v>10027</v>
      </c>
    </row>
    <row r="222" spans="1:15" x14ac:dyDescent="0.2">
      <c r="A222" s="2">
        <v>321</v>
      </c>
      <c r="B222" s="2">
        <v>10138</v>
      </c>
      <c r="C222" s="10" t="s">
        <v>826</v>
      </c>
      <c r="D222" s="10" t="str">
        <f>MID(C222,2,5)</f>
        <v>40873</v>
      </c>
      <c r="E222" s="10" t="str">
        <f t="shared" si="6"/>
        <v>26/11/2011</v>
      </c>
      <c r="F222" s="2" t="s">
        <v>455</v>
      </c>
      <c r="G222" s="2">
        <v>27</v>
      </c>
      <c r="H222" s="4">
        <v>9</v>
      </c>
      <c r="I222" s="4">
        <f t="shared" si="7"/>
        <v>243</v>
      </c>
      <c r="J222" s="5" t="s">
        <v>448</v>
      </c>
      <c r="K222" s="5"/>
      <c r="L222">
        <f>IF(AND(I222&gt;=0,I222&lt;200),0.2,IF(AND(I222&gt;=200,I222&lt;500),0.3,0.4))</f>
        <v>0.3</v>
      </c>
      <c r="M222" s="4">
        <f>I222 -(L222*I222)</f>
        <v>170.10000000000002</v>
      </c>
      <c r="N222" t="str">
        <f>VLOOKUP(B222,Customer!A:G,7,FALSE)</f>
        <v>Jamel Biery</v>
      </c>
      <c r="O222">
        <f>VLOOKUP(B222,Customer!A:G,1,FALSE)</f>
        <v>10138</v>
      </c>
    </row>
    <row r="223" spans="1:15" x14ac:dyDescent="0.2">
      <c r="A223" s="2">
        <v>322</v>
      </c>
      <c r="B223" s="2">
        <v>10066</v>
      </c>
      <c r="C223" s="10" t="s">
        <v>827</v>
      </c>
      <c r="D223" s="10" t="str">
        <f>MID(C223,2,5)</f>
        <v>40417</v>
      </c>
      <c r="E223" s="10" t="str">
        <f t="shared" si="6"/>
        <v>27/08/2010</v>
      </c>
      <c r="F223" s="2" t="s">
        <v>456</v>
      </c>
      <c r="G223" s="2">
        <v>16</v>
      </c>
      <c r="H223" s="4">
        <v>12</v>
      </c>
      <c r="I223" s="4">
        <f t="shared" si="7"/>
        <v>192</v>
      </c>
      <c r="J223" s="5" t="s">
        <v>448</v>
      </c>
      <c r="K223" s="5"/>
      <c r="L223">
        <f>IF(AND(I223&gt;=0,I223&lt;200),0.2,IF(AND(I223&gt;=200,I223&lt;500),0.3,0.4))</f>
        <v>0.2</v>
      </c>
      <c r="M223" s="4">
        <f>I223 -(L223*I223)</f>
        <v>153.6</v>
      </c>
      <c r="N223" t="str">
        <f>VLOOKUP(B223,Customer!A:G,7,FALSE)</f>
        <v>Berry Plumadore</v>
      </c>
      <c r="O223">
        <f>VLOOKUP(B223,Customer!A:G,1,FALSE)</f>
        <v>10066</v>
      </c>
    </row>
    <row r="224" spans="1:15" x14ac:dyDescent="0.2">
      <c r="A224" s="2">
        <v>323</v>
      </c>
      <c r="B224" s="2">
        <v>10142</v>
      </c>
      <c r="C224" s="10" t="s">
        <v>828</v>
      </c>
      <c r="D224" s="10" t="str">
        <f>MID(C224,2,5)</f>
        <v>41293</v>
      </c>
      <c r="E224" s="10" t="str">
        <f t="shared" si="6"/>
        <v>19/01/2013</v>
      </c>
      <c r="F224" s="2" t="s">
        <v>453</v>
      </c>
      <c r="G224" s="2">
        <v>9</v>
      </c>
      <c r="H224" s="4">
        <v>12</v>
      </c>
      <c r="I224" s="4">
        <f t="shared" si="7"/>
        <v>108</v>
      </c>
      <c r="J224" s="5" t="s">
        <v>450</v>
      </c>
      <c r="K224" s="5"/>
      <c r="L224">
        <f>IF(AND(I224&gt;=0,I224&lt;200),0.2,IF(AND(I224&gt;=200,I224&lt;500),0.3,0.4))</f>
        <v>0.2</v>
      </c>
      <c r="M224" s="4">
        <f>I224 -(L224*I224)</f>
        <v>86.4</v>
      </c>
      <c r="N224" t="str">
        <f>VLOOKUP(B224,Customer!A:G,7,FALSE)</f>
        <v>Byron Flick</v>
      </c>
      <c r="O224">
        <f>VLOOKUP(B224,Customer!A:G,1,FALSE)</f>
        <v>10142</v>
      </c>
    </row>
    <row r="225" spans="1:15" x14ac:dyDescent="0.2">
      <c r="A225" s="2">
        <v>324</v>
      </c>
      <c r="B225" s="2">
        <v>10118</v>
      </c>
      <c r="C225" s="10" t="s">
        <v>829</v>
      </c>
      <c r="D225" s="10" t="str">
        <f>MID(C225,2,5)</f>
        <v>41263</v>
      </c>
      <c r="E225" s="10" t="str">
        <f t="shared" si="6"/>
        <v>20/12/2012</v>
      </c>
      <c r="F225" s="2" t="s">
        <v>457</v>
      </c>
      <c r="G225" s="2">
        <v>20</v>
      </c>
      <c r="H225" s="4">
        <v>2</v>
      </c>
      <c r="I225" s="4">
        <f t="shared" si="7"/>
        <v>40</v>
      </c>
      <c r="J225" s="5" t="s">
        <v>448</v>
      </c>
      <c r="K225" s="5"/>
      <c r="L225">
        <f>IF(AND(I225&gt;=0,I225&lt;200),0.2,IF(AND(I225&gt;=200,I225&lt;500),0.3,0.4))</f>
        <v>0.2</v>
      </c>
      <c r="M225" s="4">
        <f>I225 -(L225*I225)</f>
        <v>32</v>
      </c>
      <c r="N225" t="str">
        <f>VLOOKUP(B225,Customer!A:G,7,FALSE)</f>
        <v>Therese Mcnellis</v>
      </c>
      <c r="O225">
        <f>VLOOKUP(B225,Customer!A:G,1,FALSE)</f>
        <v>10118</v>
      </c>
    </row>
    <row r="226" spans="1:15" x14ac:dyDescent="0.2">
      <c r="A226" s="2">
        <v>325</v>
      </c>
      <c r="B226" s="2">
        <v>10088</v>
      </c>
      <c r="C226" s="10" t="s">
        <v>830</v>
      </c>
      <c r="D226" s="10" t="str">
        <f>MID(C226,2,5)</f>
        <v>41198</v>
      </c>
      <c r="E226" s="10" t="str">
        <f t="shared" si="6"/>
        <v>16/10/2012</v>
      </c>
      <c r="F226" s="2" t="s">
        <v>455</v>
      </c>
      <c r="G226" s="2">
        <v>26</v>
      </c>
      <c r="H226" s="4">
        <v>9</v>
      </c>
      <c r="I226" s="4">
        <f t="shared" si="7"/>
        <v>234</v>
      </c>
      <c r="J226" s="5" t="s">
        <v>448</v>
      </c>
      <c r="K226" s="5"/>
      <c r="L226">
        <f>IF(AND(I226&gt;=0,I226&lt;200),0.2,IF(AND(I226&gt;=200,I226&lt;500),0.3,0.4))</f>
        <v>0.3</v>
      </c>
      <c r="M226" s="4">
        <f>I226 -(L226*I226)</f>
        <v>163.80000000000001</v>
      </c>
      <c r="N226" t="str">
        <f>VLOOKUP(B226,Customer!A:G,7,FALSE)</f>
        <v>Christene Kennell</v>
      </c>
      <c r="O226">
        <f>VLOOKUP(B226,Customer!A:G,1,FALSE)</f>
        <v>10088</v>
      </c>
    </row>
    <row r="227" spans="1:15" x14ac:dyDescent="0.2">
      <c r="A227" s="2">
        <v>326</v>
      </c>
      <c r="B227" s="2">
        <v>10027</v>
      </c>
      <c r="C227" s="10" t="s">
        <v>831</v>
      </c>
      <c r="D227" s="10" t="str">
        <f>MID(C227,2,5)</f>
        <v>41899</v>
      </c>
      <c r="E227" s="10" t="str">
        <f t="shared" si="6"/>
        <v>17/09/2014</v>
      </c>
      <c r="F227" s="2" t="s">
        <v>452</v>
      </c>
      <c r="G227" s="2">
        <v>3</v>
      </c>
      <c r="H227" s="4">
        <v>4</v>
      </c>
      <c r="I227" s="4">
        <f t="shared" si="7"/>
        <v>12</v>
      </c>
      <c r="J227" s="5" t="s">
        <v>459</v>
      </c>
      <c r="K227" s="5"/>
      <c r="L227">
        <f>IF(AND(I227&gt;=0,I227&lt;200),0.2,IF(AND(I227&gt;=200,I227&lt;500),0.3,0.4))</f>
        <v>0.2</v>
      </c>
      <c r="M227" s="4">
        <f>I227 -(L227*I227)</f>
        <v>9.6</v>
      </c>
      <c r="N227" t="str">
        <f>VLOOKUP(B227,Customer!A:G,7,FALSE)</f>
        <v>Leona Saia</v>
      </c>
      <c r="O227">
        <f>VLOOKUP(B227,Customer!A:G,1,FALSE)</f>
        <v>10027</v>
      </c>
    </row>
    <row r="228" spans="1:15" x14ac:dyDescent="0.2">
      <c r="A228" s="2">
        <v>327</v>
      </c>
      <c r="B228" s="2">
        <v>10111</v>
      </c>
      <c r="C228" s="10" t="s">
        <v>832</v>
      </c>
      <c r="D228" s="10" t="str">
        <f>MID(C228,2,5)</f>
        <v>42140</v>
      </c>
      <c r="E228" s="10" t="str">
        <f t="shared" si="6"/>
        <v>16/05/2015</v>
      </c>
      <c r="F228" s="2" t="s">
        <v>454</v>
      </c>
      <c r="G228" s="2">
        <v>30</v>
      </c>
      <c r="H228" s="4">
        <v>12</v>
      </c>
      <c r="I228" s="4">
        <f t="shared" si="7"/>
        <v>360</v>
      </c>
      <c r="J228" s="5" t="s">
        <v>448</v>
      </c>
      <c r="K228" s="5"/>
      <c r="L228">
        <f>IF(AND(I228&gt;=0,I228&lt;200),0.2,IF(AND(I228&gt;=200,I228&lt;500),0.3,0.4))</f>
        <v>0.3</v>
      </c>
      <c r="M228" s="4">
        <f>I228 -(L228*I228)</f>
        <v>252</v>
      </c>
      <c r="N228" t="str">
        <f>VLOOKUP(B228,Customer!A:G,7,FALSE)</f>
        <v>Boris Hine</v>
      </c>
      <c r="O228">
        <f>VLOOKUP(B228,Customer!A:G,1,FALSE)</f>
        <v>10111</v>
      </c>
    </row>
    <row r="229" spans="1:15" x14ac:dyDescent="0.2">
      <c r="A229" s="2">
        <v>328</v>
      </c>
      <c r="B229" s="2">
        <v>10097</v>
      </c>
      <c r="C229" s="10" t="s">
        <v>833</v>
      </c>
      <c r="D229" s="10" t="str">
        <f>MID(C229,2,5)</f>
        <v>40468</v>
      </c>
      <c r="E229" s="10" t="str">
        <f t="shared" si="6"/>
        <v>17/10/2010</v>
      </c>
      <c r="F229" s="2" t="s">
        <v>452</v>
      </c>
      <c r="G229" s="2">
        <v>23</v>
      </c>
      <c r="H229" s="4">
        <v>4</v>
      </c>
      <c r="I229" s="4">
        <f t="shared" si="7"/>
        <v>92</v>
      </c>
      <c r="J229" s="5" t="s">
        <v>448</v>
      </c>
      <c r="K229" s="5"/>
      <c r="L229">
        <f>IF(AND(I229&gt;=0,I229&lt;200),0.2,IF(AND(I229&gt;=200,I229&lt;500),0.3,0.4))</f>
        <v>0.2</v>
      </c>
      <c r="M229" s="4">
        <f>I229 -(L229*I229)</f>
        <v>73.599999999999994</v>
      </c>
      <c r="N229" t="str">
        <f>VLOOKUP(B229,Customer!A:G,7,FALSE)</f>
        <v>Bulah Kaplan</v>
      </c>
      <c r="O229">
        <f>VLOOKUP(B229,Customer!A:G,1,FALSE)</f>
        <v>10097</v>
      </c>
    </row>
    <row r="230" spans="1:15" x14ac:dyDescent="0.2">
      <c r="A230" s="2">
        <v>329</v>
      </c>
      <c r="B230" s="2">
        <v>10061</v>
      </c>
      <c r="C230" s="10" t="s">
        <v>834</v>
      </c>
      <c r="D230" s="10" t="str">
        <f>MID(C230,2,5)</f>
        <v>42061</v>
      </c>
      <c r="E230" s="10" t="str">
        <f t="shared" si="6"/>
        <v>26/02/2015</v>
      </c>
      <c r="F230" s="2" t="s">
        <v>454</v>
      </c>
      <c r="G230" s="2">
        <v>18</v>
      </c>
      <c r="H230" s="4">
        <v>12</v>
      </c>
      <c r="I230" s="4">
        <f t="shared" si="7"/>
        <v>216</v>
      </c>
      <c r="J230" s="5" t="s">
        <v>448</v>
      </c>
      <c r="K230" s="5"/>
      <c r="L230">
        <f>IF(AND(I230&gt;=0,I230&lt;200),0.2,IF(AND(I230&gt;=200,I230&lt;500),0.3,0.4))</f>
        <v>0.3</v>
      </c>
      <c r="M230" s="4">
        <f>I230 -(L230*I230)</f>
        <v>151.19999999999999</v>
      </c>
      <c r="N230" t="str">
        <f>VLOOKUP(B230,Customer!A:G,7,FALSE)</f>
        <v>Willis Tolbert</v>
      </c>
      <c r="O230">
        <f>VLOOKUP(B230,Customer!A:G,1,FALSE)</f>
        <v>10061</v>
      </c>
    </row>
    <row r="231" spans="1:15" x14ac:dyDescent="0.2">
      <c r="A231" s="2">
        <v>330</v>
      </c>
      <c r="B231" s="2">
        <v>10134</v>
      </c>
      <c r="C231" s="10" t="s">
        <v>835</v>
      </c>
      <c r="D231" s="10" t="str">
        <f>MID(C231,2,5)</f>
        <v>42036</v>
      </c>
      <c r="E231" s="10" t="str">
        <f t="shared" si="6"/>
        <v>01/02/2015</v>
      </c>
      <c r="F231" s="2" t="s">
        <v>452</v>
      </c>
      <c r="G231" s="2">
        <v>3</v>
      </c>
      <c r="H231" s="4">
        <v>4</v>
      </c>
      <c r="I231" s="4">
        <f t="shared" si="7"/>
        <v>12</v>
      </c>
      <c r="J231" s="5" t="s">
        <v>459</v>
      </c>
      <c r="K231" s="5"/>
      <c r="L231">
        <f>IF(AND(I231&gt;=0,I231&lt;200),0.2,IF(AND(I231&gt;=200,I231&lt;500),0.3,0.4))</f>
        <v>0.2</v>
      </c>
      <c r="M231" s="4">
        <f>I231 -(L231*I231)</f>
        <v>9.6</v>
      </c>
      <c r="N231" t="str">
        <f>VLOOKUP(B231,Customer!A:G,7,FALSE)</f>
        <v>Marco Jacobo</v>
      </c>
      <c r="O231">
        <f>VLOOKUP(B231,Customer!A:G,1,FALSE)</f>
        <v>10134</v>
      </c>
    </row>
    <row r="232" spans="1:15" x14ac:dyDescent="0.2">
      <c r="A232" s="2">
        <v>331</v>
      </c>
      <c r="B232" s="2">
        <v>10051</v>
      </c>
      <c r="C232" s="10" t="s">
        <v>822</v>
      </c>
      <c r="D232" s="10" t="str">
        <f>MID(C232,2,5)</f>
        <v>41574</v>
      </c>
      <c r="E232" s="10" t="str">
        <f t="shared" si="6"/>
        <v>27/10/2013</v>
      </c>
      <c r="F232" s="2" t="s">
        <v>452</v>
      </c>
      <c r="G232" s="2">
        <v>15</v>
      </c>
      <c r="H232" s="4">
        <v>4</v>
      </c>
      <c r="I232" s="4">
        <f t="shared" si="7"/>
        <v>60</v>
      </c>
      <c r="J232" s="5" t="s">
        <v>448</v>
      </c>
      <c r="K232" s="5"/>
      <c r="L232">
        <f>IF(AND(I232&gt;=0,I232&lt;200),0.2,IF(AND(I232&gt;=200,I232&lt;500),0.3,0.4))</f>
        <v>0.2</v>
      </c>
      <c r="M232" s="4">
        <f>I232 -(L232*I232)</f>
        <v>48</v>
      </c>
      <c r="N232" t="str">
        <f>VLOOKUP(B232,Customer!A:G,7,FALSE)</f>
        <v>Madge Freudenthal</v>
      </c>
      <c r="O232">
        <f>VLOOKUP(B232,Customer!A:G,1,FALSE)</f>
        <v>10051</v>
      </c>
    </row>
    <row r="233" spans="1:15" x14ac:dyDescent="0.2">
      <c r="A233" s="2">
        <v>332</v>
      </c>
      <c r="B233" s="2">
        <v>10081</v>
      </c>
      <c r="C233" s="10" t="s">
        <v>836</v>
      </c>
      <c r="D233" s="10" t="str">
        <f>MID(C233,2,5)</f>
        <v>40453</v>
      </c>
      <c r="E233" s="10" t="str">
        <f t="shared" si="6"/>
        <v>02/10/2010</v>
      </c>
      <c r="F233" s="2" t="s">
        <v>454</v>
      </c>
      <c r="G233" s="2">
        <v>17</v>
      </c>
      <c r="H233" s="4">
        <v>12</v>
      </c>
      <c r="I233" s="4">
        <f t="shared" si="7"/>
        <v>204</v>
      </c>
      <c r="J233" s="5" t="s">
        <v>448</v>
      </c>
      <c r="K233" s="5"/>
      <c r="L233">
        <f>IF(AND(I233&gt;=0,I233&lt;200),0.2,IF(AND(I233&gt;=200,I233&lt;500),0.3,0.4))</f>
        <v>0.3</v>
      </c>
      <c r="M233" s="4">
        <f>I233 -(L233*I233)</f>
        <v>142.80000000000001</v>
      </c>
      <c r="N233" t="str">
        <f>VLOOKUP(B233,Customer!A:G,7,FALSE)</f>
        <v>Anya Tellez</v>
      </c>
      <c r="O233">
        <f>VLOOKUP(B233,Customer!A:G,1,FALSE)</f>
        <v>10081</v>
      </c>
    </row>
    <row r="234" spans="1:15" x14ac:dyDescent="0.2">
      <c r="A234" s="2">
        <v>333</v>
      </c>
      <c r="B234" s="2">
        <v>10094</v>
      </c>
      <c r="C234" s="10" t="s">
        <v>700</v>
      </c>
      <c r="D234" s="10" t="str">
        <f>MID(C234,2,5)</f>
        <v>40190</v>
      </c>
      <c r="E234" s="10" t="str">
        <f t="shared" si="6"/>
        <v>12/01/2010</v>
      </c>
      <c r="F234" s="2" t="s">
        <v>457</v>
      </c>
      <c r="G234" s="2">
        <v>1</v>
      </c>
      <c r="H234" s="4">
        <v>2</v>
      </c>
      <c r="I234" s="4">
        <f t="shared" si="7"/>
        <v>2</v>
      </c>
      <c r="J234" s="5" t="s">
        <v>459</v>
      </c>
      <c r="K234" s="5"/>
      <c r="L234">
        <f>IF(AND(I234&gt;=0,I234&lt;200),0.2,IF(AND(I234&gt;=200,I234&lt;500),0.3,0.4))</f>
        <v>0.2</v>
      </c>
      <c r="M234" s="4">
        <f>I234 -(L234*I234)</f>
        <v>1.6</v>
      </c>
      <c r="N234" t="str">
        <f>VLOOKUP(B234,Customer!A:G,7,FALSE)</f>
        <v>Cristobal Ritter</v>
      </c>
      <c r="O234">
        <f>VLOOKUP(B234,Customer!A:G,1,FALSE)</f>
        <v>10094</v>
      </c>
    </row>
    <row r="235" spans="1:15" x14ac:dyDescent="0.2">
      <c r="A235" s="2">
        <v>334</v>
      </c>
      <c r="B235" s="2">
        <v>10047</v>
      </c>
      <c r="C235" s="10" t="s">
        <v>837</v>
      </c>
      <c r="D235" s="10" t="str">
        <f>MID(C235,2,5)</f>
        <v>40784</v>
      </c>
      <c r="E235" s="10" t="str">
        <f t="shared" si="6"/>
        <v>29/08/2011</v>
      </c>
      <c r="F235" s="2" t="s">
        <v>456</v>
      </c>
      <c r="G235" s="2">
        <v>16</v>
      </c>
      <c r="H235" s="4">
        <v>12</v>
      </c>
      <c r="I235" s="4">
        <f t="shared" si="7"/>
        <v>192</v>
      </c>
      <c r="J235" s="5" t="s">
        <v>448</v>
      </c>
      <c r="K235" s="5"/>
      <c r="L235">
        <f>IF(AND(I235&gt;=0,I235&lt;200),0.2,IF(AND(I235&gt;=200,I235&lt;500),0.3,0.4))</f>
        <v>0.2</v>
      </c>
      <c r="M235" s="4">
        <f>I235 -(L235*I235)</f>
        <v>153.6</v>
      </c>
      <c r="N235" t="str">
        <f>VLOOKUP(B235,Customer!A:G,7,FALSE)</f>
        <v>Stewart Warthen</v>
      </c>
      <c r="O235">
        <f>VLOOKUP(B235,Customer!A:G,1,FALSE)</f>
        <v>10047</v>
      </c>
    </row>
    <row r="236" spans="1:15" x14ac:dyDescent="0.2">
      <c r="A236" s="2">
        <v>335</v>
      </c>
      <c r="B236" s="2">
        <v>10050</v>
      </c>
      <c r="C236" s="10" t="s">
        <v>838</v>
      </c>
      <c r="D236" s="10" t="str">
        <f>MID(C236,2,5)</f>
        <v>40483</v>
      </c>
      <c r="E236" s="10" t="str">
        <f t="shared" si="6"/>
        <v>01/11/2010</v>
      </c>
      <c r="F236" s="2" t="s">
        <v>458</v>
      </c>
      <c r="G236" s="2">
        <v>13</v>
      </c>
      <c r="H236" s="4">
        <v>8</v>
      </c>
      <c r="I236" s="4">
        <f t="shared" si="7"/>
        <v>104</v>
      </c>
      <c r="J236" s="5" t="s">
        <v>450</v>
      </c>
      <c r="K236" s="5"/>
      <c r="L236">
        <f>IF(AND(I236&gt;=0,I236&lt;200),0.2,IF(AND(I236&gt;=200,I236&lt;500),0.3,0.4))</f>
        <v>0.2</v>
      </c>
      <c r="M236" s="4">
        <f>I236 -(L236*I236)</f>
        <v>83.2</v>
      </c>
      <c r="N236" t="str">
        <f>VLOOKUP(B236,Customer!A:G,7,FALSE)</f>
        <v>Christen Donnelly</v>
      </c>
      <c r="O236">
        <f>VLOOKUP(B236,Customer!A:G,1,FALSE)</f>
        <v>10050</v>
      </c>
    </row>
    <row r="237" spans="1:15" x14ac:dyDescent="0.2">
      <c r="A237" s="2">
        <v>336</v>
      </c>
      <c r="B237" s="2">
        <v>10074</v>
      </c>
      <c r="C237" s="10" t="s">
        <v>839</v>
      </c>
      <c r="D237" s="10" t="str">
        <f>MID(C237,2,5)</f>
        <v>41660</v>
      </c>
      <c r="E237" s="10" t="str">
        <f t="shared" si="6"/>
        <v>21/01/2014</v>
      </c>
      <c r="F237" s="2" t="s">
        <v>452</v>
      </c>
      <c r="G237" s="2">
        <v>21</v>
      </c>
      <c r="H237" s="4">
        <v>4</v>
      </c>
      <c r="I237" s="4">
        <f t="shared" si="7"/>
        <v>84</v>
      </c>
      <c r="J237" s="5" t="s">
        <v>448</v>
      </c>
      <c r="K237" s="5"/>
      <c r="L237">
        <f>IF(AND(I237&gt;=0,I237&lt;200),0.2,IF(AND(I237&gt;=200,I237&lt;500),0.3,0.4))</f>
        <v>0.2</v>
      </c>
      <c r="M237" s="4">
        <f>I237 -(L237*I237)</f>
        <v>67.2</v>
      </c>
      <c r="N237" t="str">
        <f>VLOOKUP(B237,Customer!A:G,7,FALSE)</f>
        <v>Jewel Dumbleton</v>
      </c>
      <c r="O237">
        <f>VLOOKUP(B237,Customer!A:G,1,FALSE)</f>
        <v>10074</v>
      </c>
    </row>
    <row r="238" spans="1:15" x14ac:dyDescent="0.2">
      <c r="A238" s="2">
        <v>337</v>
      </c>
      <c r="B238" s="2">
        <v>10076</v>
      </c>
      <c r="C238" s="10" t="s">
        <v>840</v>
      </c>
      <c r="D238" s="10" t="str">
        <f>MID(C238,2,5)</f>
        <v>40433</v>
      </c>
      <c r="E238" s="10" t="str">
        <f t="shared" si="6"/>
        <v>12/09/2010</v>
      </c>
      <c r="F238" s="2" t="s">
        <v>454</v>
      </c>
      <c r="G238" s="2">
        <v>6</v>
      </c>
      <c r="H238" s="4">
        <v>12</v>
      </c>
      <c r="I238" s="4">
        <f t="shared" si="7"/>
        <v>72</v>
      </c>
      <c r="J238" s="5" t="s">
        <v>450</v>
      </c>
      <c r="K238" s="5"/>
      <c r="L238">
        <f>IF(AND(I238&gt;=0,I238&lt;200),0.2,IF(AND(I238&gt;=200,I238&lt;500),0.3,0.4))</f>
        <v>0.2</v>
      </c>
      <c r="M238" s="4">
        <f>I238 -(L238*I238)</f>
        <v>57.6</v>
      </c>
      <c r="N238" t="str">
        <f>VLOOKUP(B238,Customer!A:G,7,FALSE)</f>
        <v>Flora Zuniga</v>
      </c>
      <c r="O238">
        <f>VLOOKUP(B238,Customer!A:G,1,FALSE)</f>
        <v>10076</v>
      </c>
    </row>
    <row r="239" spans="1:15" x14ac:dyDescent="0.2">
      <c r="A239" s="2">
        <v>338</v>
      </c>
      <c r="B239" s="2">
        <v>10118</v>
      </c>
      <c r="C239" s="10" t="s">
        <v>841</v>
      </c>
      <c r="D239" s="10" t="str">
        <f>MID(C239,2,5)</f>
        <v>41550</v>
      </c>
      <c r="E239" s="10" t="str">
        <f t="shared" si="6"/>
        <v>03/10/2013</v>
      </c>
      <c r="F239" s="2" t="s">
        <v>456</v>
      </c>
      <c r="G239" s="2">
        <v>7</v>
      </c>
      <c r="H239" s="4">
        <v>12</v>
      </c>
      <c r="I239" s="4">
        <f t="shared" si="7"/>
        <v>84</v>
      </c>
      <c r="J239" s="5" t="s">
        <v>450</v>
      </c>
      <c r="K239" s="5"/>
      <c r="L239">
        <f>IF(AND(I239&gt;=0,I239&lt;200),0.2,IF(AND(I239&gt;=200,I239&lt;500),0.3,0.4))</f>
        <v>0.2</v>
      </c>
      <c r="M239" s="4">
        <f>I239 -(L239*I239)</f>
        <v>67.2</v>
      </c>
      <c r="N239" t="str">
        <f>VLOOKUP(B239,Customer!A:G,7,FALSE)</f>
        <v>Therese Mcnellis</v>
      </c>
      <c r="O239">
        <f>VLOOKUP(B239,Customer!A:G,1,FALSE)</f>
        <v>10118</v>
      </c>
    </row>
    <row r="240" spans="1:15" x14ac:dyDescent="0.2">
      <c r="A240" s="2">
        <v>339</v>
      </c>
      <c r="B240" s="2">
        <v>10150</v>
      </c>
      <c r="C240" s="10" t="s">
        <v>842</v>
      </c>
      <c r="D240" s="10" t="str">
        <f>MID(C240,2,5)</f>
        <v>42369</v>
      </c>
      <c r="E240" s="10" t="str">
        <f t="shared" si="6"/>
        <v>31/12/2015</v>
      </c>
      <c r="F240" s="2" t="s">
        <v>455</v>
      </c>
      <c r="G240" s="2">
        <v>10</v>
      </c>
      <c r="H240" s="4">
        <v>9</v>
      </c>
      <c r="I240" s="4">
        <f t="shared" si="7"/>
        <v>90</v>
      </c>
      <c r="J240" s="5" t="s">
        <v>450</v>
      </c>
      <c r="K240" s="5"/>
      <c r="L240">
        <f>IF(AND(I240&gt;=0,I240&lt;200),0.2,IF(AND(I240&gt;=200,I240&lt;500),0.3,0.4))</f>
        <v>0.2</v>
      </c>
      <c r="M240" s="4">
        <f>I240 -(L240*I240)</f>
        <v>72</v>
      </c>
      <c r="N240" t="str">
        <f>VLOOKUP(B240,Customer!A:G,7,FALSE)</f>
        <v>Nanci Bonier</v>
      </c>
      <c r="O240">
        <f>VLOOKUP(B240,Customer!A:G,1,FALSE)</f>
        <v>10150</v>
      </c>
    </row>
    <row r="241" spans="1:15" x14ac:dyDescent="0.2">
      <c r="A241" s="2">
        <v>340</v>
      </c>
      <c r="B241" s="2">
        <v>10143</v>
      </c>
      <c r="C241" s="10" t="s">
        <v>843</v>
      </c>
      <c r="D241" s="10" t="str">
        <f>MID(C241,2,5)</f>
        <v>41540</v>
      </c>
      <c r="E241" s="10" t="str">
        <f t="shared" si="6"/>
        <v>23/09/2013</v>
      </c>
      <c r="F241" s="2" t="s">
        <v>460</v>
      </c>
      <c r="G241" s="2">
        <v>16</v>
      </c>
      <c r="H241" s="4">
        <v>2</v>
      </c>
      <c r="I241" s="4">
        <f t="shared" si="7"/>
        <v>32</v>
      </c>
      <c r="J241" s="5" t="s">
        <v>448</v>
      </c>
      <c r="K241" s="5"/>
      <c r="L241">
        <f>IF(AND(I241&gt;=0,I241&lt;200),0.2,IF(AND(I241&gt;=200,I241&lt;500),0.3,0.4))</f>
        <v>0.2</v>
      </c>
      <c r="M241" s="4">
        <f>I241 -(L241*I241)</f>
        <v>25.6</v>
      </c>
      <c r="N241" t="str">
        <f>VLOOKUP(B241,Customer!A:G,7,FALSE)</f>
        <v>Gertude Neitzel</v>
      </c>
      <c r="O241">
        <f>VLOOKUP(B241,Customer!A:G,1,FALSE)</f>
        <v>10143</v>
      </c>
    </row>
    <row r="242" spans="1:15" x14ac:dyDescent="0.2">
      <c r="A242" s="2">
        <v>341</v>
      </c>
      <c r="B242" s="2">
        <v>10085</v>
      </c>
      <c r="C242" s="10" t="s">
        <v>844</v>
      </c>
      <c r="D242" s="10" t="str">
        <f>MID(C242,2,5)</f>
        <v>40986</v>
      </c>
      <c r="E242" s="10" t="str">
        <f t="shared" si="6"/>
        <v>18/03/2012</v>
      </c>
      <c r="F242" s="2" t="s">
        <v>454</v>
      </c>
      <c r="G242" s="2">
        <v>9</v>
      </c>
      <c r="H242" s="4">
        <v>12</v>
      </c>
      <c r="I242" s="4">
        <f t="shared" si="7"/>
        <v>108</v>
      </c>
      <c r="J242" s="5" t="s">
        <v>450</v>
      </c>
      <c r="K242" s="5"/>
      <c r="L242">
        <f>IF(AND(I242&gt;=0,I242&lt;200),0.2,IF(AND(I242&gt;=200,I242&lt;500),0.3,0.4))</f>
        <v>0.2</v>
      </c>
      <c r="M242" s="4">
        <f>I242 -(L242*I242)</f>
        <v>86.4</v>
      </c>
      <c r="N242" t="str">
        <f>VLOOKUP(B242,Customer!A:G,7,FALSE)</f>
        <v>Celeste Dorothy</v>
      </c>
      <c r="O242">
        <f>VLOOKUP(B242,Customer!A:G,1,FALSE)</f>
        <v>10085</v>
      </c>
    </row>
    <row r="243" spans="1:15" x14ac:dyDescent="0.2">
      <c r="A243" s="2">
        <v>342</v>
      </c>
      <c r="B243" s="2">
        <v>10036</v>
      </c>
      <c r="C243" s="10" t="s">
        <v>845</v>
      </c>
      <c r="D243" s="10" t="str">
        <f>MID(C243,2,5)</f>
        <v>40586</v>
      </c>
      <c r="E243" s="10" t="str">
        <f t="shared" si="6"/>
        <v>12/02/2011</v>
      </c>
      <c r="F243" s="2" t="s">
        <v>456</v>
      </c>
      <c r="G243" s="2">
        <v>11</v>
      </c>
      <c r="H243" s="4">
        <v>12</v>
      </c>
      <c r="I243" s="4">
        <f t="shared" si="7"/>
        <v>132</v>
      </c>
      <c r="J243" s="5" t="s">
        <v>450</v>
      </c>
      <c r="K243" s="5"/>
      <c r="L243">
        <f>IF(AND(I243&gt;=0,I243&lt;200),0.2,IF(AND(I243&gt;=200,I243&lt;500),0.3,0.4))</f>
        <v>0.2</v>
      </c>
      <c r="M243" s="4">
        <f>I243 -(L243*I243)</f>
        <v>105.6</v>
      </c>
      <c r="N243" t="str">
        <f>VLOOKUP(B243,Customer!A:G,7,FALSE)</f>
        <v>Cathern Howey</v>
      </c>
      <c r="O243">
        <f>VLOOKUP(B243,Customer!A:G,1,FALSE)</f>
        <v>10036</v>
      </c>
    </row>
    <row r="244" spans="1:15" x14ac:dyDescent="0.2">
      <c r="A244" s="2">
        <v>343</v>
      </c>
      <c r="B244" s="2">
        <v>10129</v>
      </c>
      <c r="C244" s="10" t="s">
        <v>846</v>
      </c>
      <c r="D244" s="10" t="str">
        <f>MID(C244,2,5)</f>
        <v>41082</v>
      </c>
      <c r="E244" s="10" t="str">
        <f t="shared" si="6"/>
        <v>22/06/2012</v>
      </c>
      <c r="F244" s="2" t="s">
        <v>456</v>
      </c>
      <c r="G244" s="2">
        <v>6</v>
      </c>
      <c r="H244" s="4">
        <v>12</v>
      </c>
      <c r="I244" s="4">
        <f t="shared" si="7"/>
        <v>72</v>
      </c>
      <c r="J244" s="5" t="s">
        <v>450</v>
      </c>
      <c r="K244" s="5"/>
      <c r="L244">
        <f>IF(AND(I244&gt;=0,I244&lt;200),0.2,IF(AND(I244&gt;=200,I244&lt;500),0.3,0.4))</f>
        <v>0.2</v>
      </c>
      <c r="M244" s="4">
        <f>I244 -(L244*I244)</f>
        <v>57.6</v>
      </c>
      <c r="N244" t="str">
        <f>VLOOKUP(B244,Customer!A:G,7,FALSE)</f>
        <v>Corine Ashline</v>
      </c>
      <c r="O244">
        <f>VLOOKUP(B244,Customer!A:G,1,FALSE)</f>
        <v>10129</v>
      </c>
    </row>
    <row r="245" spans="1:15" x14ac:dyDescent="0.2">
      <c r="A245" s="2">
        <v>344</v>
      </c>
      <c r="B245" s="2">
        <v>10133</v>
      </c>
      <c r="C245" s="10" t="s">
        <v>847</v>
      </c>
      <c r="D245" s="10" t="str">
        <f>MID(C245,2,5)</f>
        <v>41160</v>
      </c>
      <c r="E245" s="10" t="str">
        <f t="shared" si="6"/>
        <v>08/09/2012</v>
      </c>
      <c r="F245" s="2" t="s">
        <v>454</v>
      </c>
      <c r="G245" s="2">
        <v>5</v>
      </c>
      <c r="H245" s="4">
        <v>12</v>
      </c>
      <c r="I245" s="4">
        <f t="shared" si="7"/>
        <v>60</v>
      </c>
      <c r="J245" s="5" t="s">
        <v>459</v>
      </c>
      <c r="K245" s="5"/>
      <c r="L245">
        <f>IF(AND(I245&gt;=0,I245&lt;200),0.2,IF(AND(I245&gt;=200,I245&lt;500),0.3,0.4))</f>
        <v>0.2</v>
      </c>
      <c r="M245" s="4">
        <f>I245 -(L245*I245)</f>
        <v>48</v>
      </c>
      <c r="N245" t="str">
        <f>VLOOKUP(B245,Customer!A:G,7,FALSE)</f>
        <v>Conrad Haggard</v>
      </c>
      <c r="O245">
        <f>VLOOKUP(B245,Customer!A:G,1,FALSE)</f>
        <v>10133</v>
      </c>
    </row>
    <row r="246" spans="1:15" x14ac:dyDescent="0.2">
      <c r="A246" s="2">
        <v>345</v>
      </c>
      <c r="B246" s="2">
        <v>10099</v>
      </c>
      <c r="C246" s="10" t="s">
        <v>848</v>
      </c>
      <c r="D246" s="10" t="str">
        <f>MID(C246,2,5)</f>
        <v>41861</v>
      </c>
      <c r="E246" s="10" t="str">
        <f t="shared" si="6"/>
        <v>10/08/2014</v>
      </c>
      <c r="F246" s="2" t="s">
        <v>460</v>
      </c>
      <c r="G246" s="2">
        <v>15</v>
      </c>
      <c r="H246" s="4">
        <v>2</v>
      </c>
      <c r="I246" s="4">
        <f t="shared" si="7"/>
        <v>30</v>
      </c>
      <c r="J246" s="5" t="s">
        <v>448</v>
      </c>
      <c r="K246" s="5"/>
      <c r="L246">
        <f>IF(AND(I246&gt;=0,I246&lt;200),0.2,IF(AND(I246&gt;=200,I246&lt;500),0.3,0.4))</f>
        <v>0.2</v>
      </c>
      <c r="M246" s="4">
        <f>I246 -(L246*I246)</f>
        <v>24</v>
      </c>
      <c r="N246" t="str">
        <f>VLOOKUP(B246,Customer!A:G,7,FALSE)</f>
        <v>Cecille Holdridge</v>
      </c>
      <c r="O246">
        <f>VLOOKUP(B246,Customer!A:G,1,FALSE)</f>
        <v>10099</v>
      </c>
    </row>
    <row r="247" spans="1:15" x14ac:dyDescent="0.2">
      <c r="A247" s="2">
        <v>346</v>
      </c>
      <c r="B247" s="2">
        <v>10020</v>
      </c>
      <c r="C247" s="10" t="s">
        <v>849</v>
      </c>
      <c r="D247" s="10" t="str">
        <f>MID(C247,2,5)</f>
        <v>41922</v>
      </c>
      <c r="E247" s="10" t="str">
        <f t="shared" si="6"/>
        <v>10/10/2014</v>
      </c>
      <c r="F247" s="2" t="s">
        <v>457</v>
      </c>
      <c r="G247" s="2">
        <v>11</v>
      </c>
      <c r="H247" s="4">
        <v>2</v>
      </c>
      <c r="I247" s="4">
        <f t="shared" si="7"/>
        <v>22</v>
      </c>
      <c r="J247" s="5" t="s">
        <v>450</v>
      </c>
      <c r="K247" s="5"/>
      <c r="L247">
        <f>IF(AND(I247&gt;=0,I247&lt;200),0.2,IF(AND(I247&gt;=200,I247&lt;500),0.3,0.4))</f>
        <v>0.2</v>
      </c>
      <c r="M247" s="4">
        <f>I247 -(L247*I247)</f>
        <v>17.600000000000001</v>
      </c>
      <c r="N247" t="str">
        <f>VLOOKUP(B247,Customer!A:G,7,FALSE)</f>
        <v>Erik Crinklaw</v>
      </c>
      <c r="O247">
        <f>VLOOKUP(B247,Customer!A:G,1,FALSE)</f>
        <v>10020</v>
      </c>
    </row>
    <row r="248" spans="1:15" x14ac:dyDescent="0.2">
      <c r="A248" s="2">
        <v>347</v>
      </c>
      <c r="B248" s="2">
        <v>10052</v>
      </c>
      <c r="C248" s="10" t="s">
        <v>850</v>
      </c>
      <c r="D248" s="10" t="str">
        <f>MID(C248,2,5)</f>
        <v>41084</v>
      </c>
      <c r="E248" s="10" t="str">
        <f t="shared" si="6"/>
        <v>24/06/2012</v>
      </c>
      <c r="F248" s="2" t="s">
        <v>454</v>
      </c>
      <c r="G248" s="2">
        <v>3</v>
      </c>
      <c r="H248" s="4">
        <v>12</v>
      </c>
      <c r="I248" s="4">
        <f t="shared" si="7"/>
        <v>36</v>
      </c>
      <c r="J248" s="5" t="s">
        <v>459</v>
      </c>
      <c r="K248" s="5"/>
      <c r="L248">
        <f>IF(AND(I248&gt;=0,I248&lt;200),0.2,IF(AND(I248&gt;=200,I248&lt;500),0.3,0.4))</f>
        <v>0.2</v>
      </c>
      <c r="M248" s="4">
        <f>I248 -(L248*I248)</f>
        <v>28.8</v>
      </c>
      <c r="N248" t="str">
        <f>VLOOKUP(B248,Customer!A:G,7,FALSE)</f>
        <v>Precious Ellett</v>
      </c>
      <c r="O248">
        <f>VLOOKUP(B248,Customer!A:G,1,FALSE)</f>
        <v>10052</v>
      </c>
    </row>
    <row r="249" spans="1:15" x14ac:dyDescent="0.2">
      <c r="A249" s="2">
        <v>348</v>
      </c>
      <c r="B249" s="2">
        <v>10093</v>
      </c>
      <c r="C249" s="10" t="s">
        <v>851</v>
      </c>
      <c r="D249" s="10" t="str">
        <f>MID(C249,2,5)</f>
        <v>41851</v>
      </c>
      <c r="E249" s="10" t="str">
        <f t="shared" si="6"/>
        <v>31/07/2014</v>
      </c>
      <c r="F249" s="2" t="s">
        <v>458</v>
      </c>
      <c r="G249" s="2">
        <v>6</v>
      </c>
      <c r="H249" s="4">
        <v>8</v>
      </c>
      <c r="I249" s="4">
        <f t="shared" si="7"/>
        <v>48</v>
      </c>
      <c r="J249" s="5" t="s">
        <v>450</v>
      </c>
      <c r="K249" s="5"/>
      <c r="L249">
        <f>IF(AND(I249&gt;=0,I249&lt;200),0.2,IF(AND(I249&gt;=200,I249&lt;500),0.3,0.4))</f>
        <v>0.2</v>
      </c>
      <c r="M249" s="4">
        <f>I249 -(L249*I249)</f>
        <v>38.4</v>
      </c>
      <c r="N249" t="str">
        <f>VLOOKUP(B249,Customer!A:G,7,FALSE)</f>
        <v>Jack Dimas</v>
      </c>
      <c r="O249">
        <f>VLOOKUP(B249,Customer!A:G,1,FALSE)</f>
        <v>10093</v>
      </c>
    </row>
    <row r="250" spans="1:15" x14ac:dyDescent="0.2">
      <c r="A250" s="2">
        <v>349</v>
      </c>
      <c r="B250" s="2">
        <v>10099</v>
      </c>
      <c r="C250" s="10" t="s">
        <v>708</v>
      </c>
      <c r="D250" s="10" t="str">
        <f>MID(C250,2,5)</f>
        <v>40235</v>
      </c>
      <c r="E250" s="10" t="str">
        <f t="shared" si="6"/>
        <v>26/02/2010</v>
      </c>
      <c r="F250" s="2" t="s">
        <v>456</v>
      </c>
      <c r="G250" s="2">
        <v>4</v>
      </c>
      <c r="H250" s="4">
        <v>12</v>
      </c>
      <c r="I250" s="4">
        <f t="shared" si="7"/>
        <v>48</v>
      </c>
      <c r="J250" s="5" t="s">
        <v>459</v>
      </c>
      <c r="K250" s="5"/>
      <c r="L250">
        <f>IF(AND(I250&gt;=0,I250&lt;200),0.2,IF(AND(I250&gt;=200,I250&lt;500),0.3,0.4))</f>
        <v>0.2</v>
      </c>
      <c r="M250" s="4">
        <f>I250 -(L250*I250)</f>
        <v>38.4</v>
      </c>
      <c r="N250" t="str">
        <f>VLOOKUP(B250,Customer!A:G,7,FALSE)</f>
        <v>Cecille Holdridge</v>
      </c>
      <c r="O250">
        <f>VLOOKUP(B250,Customer!A:G,1,FALSE)</f>
        <v>10099</v>
      </c>
    </row>
    <row r="251" spans="1:15" x14ac:dyDescent="0.2">
      <c r="A251" s="2">
        <v>350</v>
      </c>
      <c r="B251" s="2">
        <v>10065</v>
      </c>
      <c r="C251" s="10" t="s">
        <v>852</v>
      </c>
      <c r="D251" s="10" t="str">
        <f>MID(C251,2,5)</f>
        <v>41290</v>
      </c>
      <c r="E251" s="10" t="str">
        <f t="shared" si="6"/>
        <v>16/01/2013</v>
      </c>
      <c r="F251" s="2" t="s">
        <v>451</v>
      </c>
      <c r="G251" s="2">
        <v>30</v>
      </c>
      <c r="H251" s="4">
        <v>13</v>
      </c>
      <c r="I251" s="4">
        <f t="shared" si="7"/>
        <v>390</v>
      </c>
      <c r="J251" s="5" t="s">
        <v>448</v>
      </c>
      <c r="K251" s="5"/>
      <c r="L251">
        <f>IF(AND(I251&gt;=0,I251&lt;200),0.2,IF(AND(I251&gt;=200,I251&lt;500),0.3,0.4))</f>
        <v>0.3</v>
      </c>
      <c r="M251" s="4">
        <f>I251 -(L251*I251)</f>
        <v>273</v>
      </c>
      <c r="N251" t="str">
        <f>VLOOKUP(B251,Customer!A:G,7,FALSE)</f>
        <v>Tracey Voyles</v>
      </c>
      <c r="O251">
        <f>VLOOKUP(B251,Customer!A:G,1,FALSE)</f>
        <v>10065</v>
      </c>
    </row>
    <row r="252" spans="1:15" x14ac:dyDescent="0.2">
      <c r="A252" s="2">
        <v>351</v>
      </c>
      <c r="B252" s="2">
        <v>10110</v>
      </c>
      <c r="C252" s="10" t="s">
        <v>853</v>
      </c>
      <c r="D252" s="10" t="str">
        <f>MID(C252,2,5)</f>
        <v>41011</v>
      </c>
      <c r="E252" s="10" t="str">
        <f t="shared" si="6"/>
        <v>12/04/2012</v>
      </c>
      <c r="F252" s="2" t="s">
        <v>455</v>
      </c>
      <c r="G252" s="2">
        <v>6</v>
      </c>
      <c r="H252" s="4">
        <v>9</v>
      </c>
      <c r="I252" s="4">
        <f t="shared" si="7"/>
        <v>54</v>
      </c>
      <c r="J252" s="5" t="s">
        <v>450</v>
      </c>
      <c r="K252" s="5"/>
      <c r="L252">
        <f>IF(AND(I252&gt;=0,I252&lt;200),0.2,IF(AND(I252&gt;=200,I252&lt;500),0.3,0.4))</f>
        <v>0.2</v>
      </c>
      <c r="M252" s="4">
        <f>I252 -(L252*I252)</f>
        <v>43.2</v>
      </c>
      <c r="N252" t="str">
        <f>VLOOKUP(B252,Customer!A:G,7,FALSE)</f>
        <v>Granville Core</v>
      </c>
      <c r="O252">
        <f>VLOOKUP(B252,Customer!A:G,1,FALSE)</f>
        <v>10110</v>
      </c>
    </row>
    <row r="253" spans="1:15" x14ac:dyDescent="0.2">
      <c r="A253" s="2">
        <v>352</v>
      </c>
      <c r="B253" s="2">
        <v>10127</v>
      </c>
      <c r="C253" s="10" t="s">
        <v>854</v>
      </c>
      <c r="D253" s="10" t="str">
        <f>MID(C253,2,5)</f>
        <v>40275</v>
      </c>
      <c r="E253" s="10" t="str">
        <f t="shared" si="6"/>
        <v>07/04/2010</v>
      </c>
      <c r="F253" s="2" t="s">
        <v>458</v>
      </c>
      <c r="G253" s="2">
        <v>22</v>
      </c>
      <c r="H253" s="4">
        <v>8</v>
      </c>
      <c r="I253" s="4">
        <f t="shared" si="7"/>
        <v>176</v>
      </c>
      <c r="J253" s="5" t="s">
        <v>448</v>
      </c>
      <c r="K253" s="5"/>
      <c r="L253">
        <f>IF(AND(I253&gt;=0,I253&lt;200),0.2,IF(AND(I253&gt;=200,I253&lt;500),0.3,0.4))</f>
        <v>0.2</v>
      </c>
      <c r="M253" s="4">
        <f>I253 -(L253*I253)</f>
        <v>140.80000000000001</v>
      </c>
      <c r="N253" t="str">
        <f>VLOOKUP(B253,Customer!A:G,7,FALSE)</f>
        <v>Lyndsey Fagen</v>
      </c>
      <c r="O253">
        <f>VLOOKUP(B253,Customer!A:G,1,FALSE)</f>
        <v>10127</v>
      </c>
    </row>
    <row r="254" spans="1:15" x14ac:dyDescent="0.2">
      <c r="A254" s="2">
        <v>353</v>
      </c>
      <c r="B254" s="2">
        <v>10015</v>
      </c>
      <c r="C254" s="10" t="s">
        <v>855</v>
      </c>
      <c r="D254" s="10" t="str">
        <f>MID(C254,2,5)</f>
        <v>40893</v>
      </c>
      <c r="E254" s="10" t="str">
        <f t="shared" si="6"/>
        <v>16/12/2011</v>
      </c>
      <c r="F254" s="2" t="s">
        <v>456</v>
      </c>
      <c r="G254" s="2">
        <v>10</v>
      </c>
      <c r="H254" s="4">
        <v>12</v>
      </c>
      <c r="I254" s="4">
        <f t="shared" si="7"/>
        <v>120</v>
      </c>
      <c r="J254" s="5" t="s">
        <v>450</v>
      </c>
      <c r="K254" s="5"/>
      <c r="L254">
        <f>IF(AND(I254&gt;=0,I254&lt;200),0.2,IF(AND(I254&gt;=200,I254&lt;500),0.3,0.4))</f>
        <v>0.2</v>
      </c>
      <c r="M254" s="4">
        <f>I254 -(L254*I254)</f>
        <v>96</v>
      </c>
      <c r="N254" t="str">
        <f>VLOOKUP(B254,Customer!A:G,7,FALSE)</f>
        <v>Bella Logan</v>
      </c>
      <c r="O254">
        <f>VLOOKUP(B254,Customer!A:G,1,FALSE)</f>
        <v>10015</v>
      </c>
    </row>
    <row r="255" spans="1:15" x14ac:dyDescent="0.2">
      <c r="A255" s="2">
        <v>354</v>
      </c>
      <c r="B255" s="2">
        <v>10080</v>
      </c>
      <c r="C255" s="10" t="s">
        <v>856</v>
      </c>
      <c r="D255" s="10" t="str">
        <f>MID(C255,2,5)</f>
        <v>40884</v>
      </c>
      <c r="E255" s="10" t="str">
        <f t="shared" si="6"/>
        <v>07/12/2011</v>
      </c>
      <c r="F255" s="2" t="s">
        <v>456</v>
      </c>
      <c r="G255" s="2">
        <v>19</v>
      </c>
      <c r="H255" s="4">
        <v>12</v>
      </c>
      <c r="I255" s="4">
        <f t="shared" si="7"/>
        <v>228</v>
      </c>
      <c r="J255" s="5" t="s">
        <v>448</v>
      </c>
      <c r="K255" s="5"/>
      <c r="L255">
        <f>IF(AND(I255&gt;=0,I255&lt;200),0.2,IF(AND(I255&gt;=200,I255&lt;500),0.3,0.4))</f>
        <v>0.3</v>
      </c>
      <c r="M255" s="4">
        <f>I255 -(L255*I255)</f>
        <v>159.60000000000002</v>
      </c>
      <c r="N255" t="str">
        <f>VLOOKUP(B255,Customer!A:G,7,FALSE)</f>
        <v>Hue Beeson</v>
      </c>
      <c r="O255">
        <f>VLOOKUP(B255,Customer!A:G,1,FALSE)</f>
        <v>10080</v>
      </c>
    </row>
    <row r="256" spans="1:15" x14ac:dyDescent="0.2">
      <c r="A256" s="2">
        <v>355</v>
      </c>
      <c r="B256" s="2">
        <v>10114</v>
      </c>
      <c r="C256" s="10" t="s">
        <v>857</v>
      </c>
      <c r="D256" s="10" t="str">
        <f>MID(C256,2,5)</f>
        <v>41192</v>
      </c>
      <c r="E256" s="10" t="str">
        <f t="shared" si="6"/>
        <v>10/10/2012</v>
      </c>
      <c r="F256" s="2" t="s">
        <v>453</v>
      </c>
      <c r="G256" s="2">
        <v>10</v>
      </c>
      <c r="H256" s="4">
        <v>12</v>
      </c>
      <c r="I256" s="4">
        <f t="shared" si="7"/>
        <v>120</v>
      </c>
      <c r="J256" s="5" t="s">
        <v>450</v>
      </c>
      <c r="K256" s="5"/>
      <c r="L256">
        <f>IF(AND(I256&gt;=0,I256&lt;200),0.2,IF(AND(I256&gt;=200,I256&lt;500),0.3,0.4))</f>
        <v>0.2</v>
      </c>
      <c r="M256" s="4">
        <f>I256 -(L256*I256)</f>
        <v>96</v>
      </c>
      <c r="N256" t="str">
        <f>VLOOKUP(B256,Customer!A:G,7,FALSE)</f>
        <v>Lorri Brook</v>
      </c>
      <c r="O256">
        <f>VLOOKUP(B256,Customer!A:G,1,FALSE)</f>
        <v>10114</v>
      </c>
    </row>
    <row r="257" spans="1:15" x14ac:dyDescent="0.2">
      <c r="A257" s="2">
        <v>356</v>
      </c>
      <c r="B257" s="2">
        <v>10135</v>
      </c>
      <c r="C257" s="10" t="s">
        <v>858</v>
      </c>
      <c r="D257" s="10" t="str">
        <f>MID(C257,2,5)</f>
        <v>40503</v>
      </c>
      <c r="E257" s="10" t="str">
        <f t="shared" si="6"/>
        <v>21/11/2010</v>
      </c>
      <c r="F257" s="2" t="s">
        <v>453</v>
      </c>
      <c r="G257" s="2">
        <v>12</v>
      </c>
      <c r="H257" s="4">
        <v>12</v>
      </c>
      <c r="I257" s="4">
        <f t="shared" si="7"/>
        <v>144</v>
      </c>
      <c r="J257" s="5" t="s">
        <v>450</v>
      </c>
      <c r="K257" s="5"/>
      <c r="L257">
        <f>IF(AND(I257&gt;=0,I257&lt;200),0.2,IF(AND(I257&gt;=200,I257&lt;500),0.3,0.4))</f>
        <v>0.2</v>
      </c>
      <c r="M257" s="4">
        <f>I257 -(L257*I257)</f>
        <v>115.2</v>
      </c>
      <c r="N257" t="str">
        <f>VLOOKUP(B257,Customer!A:G,7,FALSE)</f>
        <v>Santiago Nold</v>
      </c>
      <c r="O257">
        <f>VLOOKUP(B257,Customer!A:G,1,FALSE)</f>
        <v>10135</v>
      </c>
    </row>
    <row r="258" spans="1:15" x14ac:dyDescent="0.2">
      <c r="A258" s="2">
        <v>357</v>
      </c>
      <c r="B258" s="2">
        <v>10012</v>
      </c>
      <c r="C258" s="10" t="s">
        <v>859</v>
      </c>
      <c r="D258" s="10" t="str">
        <f>MID(C258,2,5)</f>
        <v>41710</v>
      </c>
      <c r="E258" s="10" t="str">
        <f t="shared" si="6"/>
        <v>12/03/2014</v>
      </c>
      <c r="F258" s="2" t="s">
        <v>456</v>
      </c>
      <c r="G258" s="2">
        <v>17</v>
      </c>
      <c r="H258" s="4">
        <v>12</v>
      </c>
      <c r="I258" s="4">
        <f t="shared" si="7"/>
        <v>204</v>
      </c>
      <c r="J258" s="5" t="s">
        <v>448</v>
      </c>
      <c r="K258" s="5"/>
      <c r="L258">
        <f>IF(AND(I258&gt;=0,I258&lt;200),0.2,IF(AND(I258&gt;=200,I258&lt;500),0.3,0.4))</f>
        <v>0.3</v>
      </c>
      <c r="M258" s="4">
        <f>I258 -(L258*I258)</f>
        <v>142.80000000000001</v>
      </c>
      <c r="N258" t="str">
        <f>VLOOKUP(B258,Customer!A:G,7,FALSE)</f>
        <v>Trisha Arter</v>
      </c>
      <c r="O258">
        <f>VLOOKUP(B258,Customer!A:G,1,FALSE)</f>
        <v>10012</v>
      </c>
    </row>
    <row r="259" spans="1:15" x14ac:dyDescent="0.2">
      <c r="A259" s="2">
        <v>358</v>
      </c>
      <c r="B259" s="2">
        <v>10018</v>
      </c>
      <c r="C259" s="10" t="s">
        <v>860</v>
      </c>
      <c r="D259" s="10" t="str">
        <f>MID(C259,2,5)</f>
        <v>40653</v>
      </c>
      <c r="E259" s="10" t="str">
        <f t="shared" ref="E259:E322" si="8">TEXT(D259,"DD/MM/YYYY")</f>
        <v>20/04/2011</v>
      </c>
      <c r="F259" s="2" t="s">
        <v>460</v>
      </c>
      <c r="G259" s="2">
        <v>6</v>
      </c>
      <c r="H259" s="4">
        <v>2</v>
      </c>
      <c r="I259" s="4">
        <f t="shared" ref="I259:I322" si="9">G259*H259</f>
        <v>12</v>
      </c>
      <c r="J259" s="5" t="s">
        <v>450</v>
      </c>
      <c r="K259" s="5"/>
      <c r="L259">
        <f>IF(AND(I259&gt;=0,I259&lt;200),0.2,IF(AND(I259&gt;=200,I259&lt;500),0.3,0.4))</f>
        <v>0.2</v>
      </c>
      <c r="M259" s="4">
        <f>I259 -(L259*I259)</f>
        <v>9.6</v>
      </c>
      <c r="N259" t="str">
        <f>VLOOKUP(B259,Customer!A:G,7,FALSE)</f>
        <v>Isaiah Chavarria</v>
      </c>
      <c r="O259">
        <f>VLOOKUP(B259,Customer!A:G,1,FALSE)</f>
        <v>10018</v>
      </c>
    </row>
    <row r="260" spans="1:15" x14ac:dyDescent="0.2">
      <c r="A260" s="2">
        <v>359</v>
      </c>
      <c r="B260" s="2">
        <v>10098</v>
      </c>
      <c r="C260" s="10" t="s">
        <v>861</v>
      </c>
      <c r="D260" s="10" t="str">
        <f>MID(C260,2,5)</f>
        <v>40249</v>
      </c>
      <c r="E260" s="10" t="str">
        <f t="shared" si="8"/>
        <v>12/03/2010</v>
      </c>
      <c r="F260" s="2" t="s">
        <v>449</v>
      </c>
      <c r="G260" s="2">
        <v>6</v>
      </c>
      <c r="H260" s="4">
        <v>18</v>
      </c>
      <c r="I260" s="4">
        <f t="shared" si="9"/>
        <v>108</v>
      </c>
      <c r="J260" s="5" t="s">
        <v>450</v>
      </c>
      <c r="K260" s="5"/>
      <c r="L260">
        <f>IF(AND(I260&gt;=0,I260&lt;200),0.2,IF(AND(I260&gt;=200,I260&lt;500),0.3,0.4))</f>
        <v>0.2</v>
      </c>
      <c r="M260" s="4">
        <f>I260 -(L260*I260)</f>
        <v>86.4</v>
      </c>
      <c r="N260" t="str">
        <f>VLOOKUP(B260,Customer!A:G,7,FALSE)</f>
        <v>Emerald Fernald</v>
      </c>
      <c r="O260">
        <f>VLOOKUP(B260,Customer!A:G,1,FALSE)</f>
        <v>10098</v>
      </c>
    </row>
    <row r="261" spans="1:15" x14ac:dyDescent="0.2">
      <c r="A261" s="2">
        <v>360</v>
      </c>
      <c r="B261" s="2">
        <v>10111</v>
      </c>
      <c r="C261" s="10" t="s">
        <v>862</v>
      </c>
      <c r="D261" s="10" t="str">
        <f>MID(C261,2,5)</f>
        <v>41900</v>
      </c>
      <c r="E261" s="10" t="str">
        <f t="shared" si="8"/>
        <v>18/09/2014</v>
      </c>
      <c r="F261" s="2" t="s">
        <v>453</v>
      </c>
      <c r="G261" s="2">
        <v>2</v>
      </c>
      <c r="H261" s="4">
        <v>12</v>
      </c>
      <c r="I261" s="4">
        <f t="shared" si="9"/>
        <v>24</v>
      </c>
      <c r="J261" s="5" t="s">
        <v>459</v>
      </c>
      <c r="K261" s="5"/>
      <c r="L261">
        <f>IF(AND(I261&gt;=0,I261&lt;200),0.2,IF(AND(I261&gt;=200,I261&lt;500),0.3,0.4))</f>
        <v>0.2</v>
      </c>
      <c r="M261" s="4">
        <f>I261 -(L261*I261)</f>
        <v>19.2</v>
      </c>
      <c r="N261" t="str">
        <f>VLOOKUP(B261,Customer!A:G,7,FALSE)</f>
        <v>Boris Hine</v>
      </c>
      <c r="O261">
        <f>VLOOKUP(B261,Customer!A:G,1,FALSE)</f>
        <v>10111</v>
      </c>
    </row>
    <row r="262" spans="1:15" x14ac:dyDescent="0.2">
      <c r="A262" s="2">
        <v>361</v>
      </c>
      <c r="B262" s="2">
        <v>10021</v>
      </c>
      <c r="C262" s="10" t="s">
        <v>863</v>
      </c>
      <c r="D262" s="10" t="str">
        <f>MID(C262,2,5)</f>
        <v>41302</v>
      </c>
      <c r="E262" s="10" t="str">
        <f t="shared" si="8"/>
        <v>28/01/2013</v>
      </c>
      <c r="F262" s="2" t="s">
        <v>454</v>
      </c>
      <c r="G262" s="2">
        <v>2</v>
      </c>
      <c r="H262" s="4">
        <v>12</v>
      </c>
      <c r="I262" s="4">
        <f t="shared" si="9"/>
        <v>24</v>
      </c>
      <c r="J262" s="5" t="s">
        <v>459</v>
      </c>
      <c r="K262" s="5"/>
      <c r="L262">
        <f>IF(AND(I262&gt;=0,I262&lt;200),0.2,IF(AND(I262&gt;=200,I262&lt;500),0.3,0.4))</f>
        <v>0.2</v>
      </c>
      <c r="M262" s="4">
        <f>I262 -(L262*I262)</f>
        <v>19.2</v>
      </c>
      <c r="N262" t="str">
        <f>VLOOKUP(B262,Customer!A:G,7,FALSE)</f>
        <v>Jesus Dallas</v>
      </c>
      <c r="O262">
        <f>VLOOKUP(B262,Customer!A:G,1,FALSE)</f>
        <v>10021</v>
      </c>
    </row>
    <row r="263" spans="1:15" x14ac:dyDescent="0.2">
      <c r="A263" s="2">
        <v>362</v>
      </c>
      <c r="B263" s="2">
        <v>10039</v>
      </c>
      <c r="C263" s="10" t="s">
        <v>757</v>
      </c>
      <c r="D263" s="10" t="str">
        <f>MID(C263,2,5)</f>
        <v>41582</v>
      </c>
      <c r="E263" s="10" t="str">
        <f t="shared" si="8"/>
        <v>04/11/2013</v>
      </c>
      <c r="F263" s="2" t="s">
        <v>454</v>
      </c>
      <c r="G263" s="2">
        <v>22</v>
      </c>
      <c r="H263" s="4">
        <v>12</v>
      </c>
      <c r="I263" s="4">
        <f t="shared" si="9"/>
        <v>264</v>
      </c>
      <c r="J263" s="5" t="s">
        <v>448</v>
      </c>
      <c r="K263" s="5"/>
      <c r="L263">
        <f>IF(AND(I263&gt;=0,I263&lt;200),0.2,IF(AND(I263&gt;=200,I263&lt;500),0.3,0.4))</f>
        <v>0.3</v>
      </c>
      <c r="M263" s="4">
        <f>I263 -(L263*I263)</f>
        <v>184.8</v>
      </c>
      <c r="N263" t="str">
        <f>VLOOKUP(B263,Customer!A:G,7,FALSE)</f>
        <v>Jere Waters</v>
      </c>
      <c r="O263">
        <f>VLOOKUP(B263,Customer!A:G,1,FALSE)</f>
        <v>10039</v>
      </c>
    </row>
    <row r="264" spans="1:15" x14ac:dyDescent="0.2">
      <c r="A264" s="2">
        <v>363</v>
      </c>
      <c r="B264" s="2">
        <v>10149</v>
      </c>
      <c r="C264" s="10" t="s">
        <v>753</v>
      </c>
      <c r="D264" s="10" t="str">
        <f>MID(C264,2,5)</f>
        <v>41227</v>
      </c>
      <c r="E264" s="10" t="str">
        <f t="shared" si="8"/>
        <v>14/11/2012</v>
      </c>
      <c r="F264" s="2" t="s">
        <v>457</v>
      </c>
      <c r="G264" s="2">
        <v>30</v>
      </c>
      <c r="H264" s="4">
        <v>2</v>
      </c>
      <c r="I264" s="4">
        <f t="shared" si="9"/>
        <v>60</v>
      </c>
      <c r="J264" s="5" t="s">
        <v>448</v>
      </c>
      <c r="K264" s="5"/>
      <c r="L264">
        <f>IF(AND(I264&gt;=0,I264&lt;200),0.2,IF(AND(I264&gt;=200,I264&lt;500),0.3,0.4))</f>
        <v>0.2</v>
      </c>
      <c r="M264" s="4">
        <f>I264 -(L264*I264)</f>
        <v>48</v>
      </c>
      <c r="N264" t="str">
        <f>VLOOKUP(B264,Customer!A:G,7,FALSE)</f>
        <v>Tomas Coppinger</v>
      </c>
      <c r="O264">
        <f>VLOOKUP(B264,Customer!A:G,1,FALSE)</f>
        <v>10149</v>
      </c>
    </row>
    <row r="265" spans="1:15" x14ac:dyDescent="0.2">
      <c r="A265" s="2">
        <v>364</v>
      </c>
      <c r="B265" s="2">
        <v>10111</v>
      </c>
      <c r="C265" s="10" t="s">
        <v>864</v>
      </c>
      <c r="D265" s="10" t="str">
        <f>MID(C265,2,5)</f>
        <v>41464</v>
      </c>
      <c r="E265" s="10" t="str">
        <f t="shared" si="8"/>
        <v>09/07/2013</v>
      </c>
      <c r="F265" s="2" t="s">
        <v>452</v>
      </c>
      <c r="G265" s="2">
        <v>27</v>
      </c>
      <c r="H265" s="4">
        <v>4</v>
      </c>
      <c r="I265" s="4">
        <f t="shared" si="9"/>
        <v>108</v>
      </c>
      <c r="J265" s="5" t="s">
        <v>448</v>
      </c>
      <c r="K265" s="5"/>
      <c r="L265">
        <f>IF(AND(I265&gt;=0,I265&lt;200),0.2,IF(AND(I265&gt;=200,I265&lt;500),0.3,0.4))</f>
        <v>0.2</v>
      </c>
      <c r="M265" s="4">
        <f>I265 -(L265*I265)</f>
        <v>86.4</v>
      </c>
      <c r="N265" t="str">
        <f>VLOOKUP(B265,Customer!A:G,7,FALSE)</f>
        <v>Boris Hine</v>
      </c>
      <c r="O265">
        <f>VLOOKUP(B265,Customer!A:G,1,FALSE)</f>
        <v>10111</v>
      </c>
    </row>
    <row r="266" spans="1:15" x14ac:dyDescent="0.2">
      <c r="A266" s="2">
        <v>365</v>
      </c>
      <c r="B266" s="2">
        <v>10014</v>
      </c>
      <c r="C266" s="10" t="s">
        <v>865</v>
      </c>
      <c r="D266" s="10" t="str">
        <f>MID(C266,2,5)</f>
        <v>41747</v>
      </c>
      <c r="E266" s="10" t="str">
        <f t="shared" si="8"/>
        <v>18/04/2014</v>
      </c>
      <c r="F266" s="2" t="s">
        <v>458</v>
      </c>
      <c r="G266" s="2">
        <v>15</v>
      </c>
      <c r="H266" s="4">
        <v>8</v>
      </c>
      <c r="I266" s="4">
        <f t="shared" si="9"/>
        <v>120</v>
      </c>
      <c r="J266" s="5" t="s">
        <v>448</v>
      </c>
      <c r="K266" s="5"/>
      <c r="L266">
        <f>IF(AND(I266&gt;=0,I266&lt;200),0.2,IF(AND(I266&gt;=200,I266&lt;500),0.3,0.4))</f>
        <v>0.2</v>
      </c>
      <c r="M266" s="4">
        <f>I266 -(L266*I266)</f>
        <v>96</v>
      </c>
      <c r="N266" t="str">
        <f>VLOOKUP(B266,Customer!A:G,7,FALSE)</f>
        <v>Lola Schmidt</v>
      </c>
      <c r="O266">
        <f>VLOOKUP(B266,Customer!A:G,1,FALSE)</f>
        <v>10014</v>
      </c>
    </row>
    <row r="267" spans="1:15" x14ac:dyDescent="0.2">
      <c r="A267" s="2">
        <v>366</v>
      </c>
      <c r="B267" s="2">
        <v>10007</v>
      </c>
      <c r="C267" s="10" t="s">
        <v>711</v>
      </c>
      <c r="D267" s="10" t="str">
        <f>MID(C267,2,5)</f>
        <v>40902</v>
      </c>
      <c r="E267" s="10" t="str">
        <f t="shared" si="8"/>
        <v>25/12/2011</v>
      </c>
      <c r="F267" s="2" t="s">
        <v>452</v>
      </c>
      <c r="G267" s="2">
        <v>28</v>
      </c>
      <c r="H267" s="4">
        <v>4</v>
      </c>
      <c r="I267" s="4">
        <f t="shared" si="9"/>
        <v>112</v>
      </c>
      <c r="J267" s="5" t="s">
        <v>448</v>
      </c>
      <c r="K267" s="5"/>
      <c r="L267">
        <f>IF(AND(I267&gt;=0,I267&lt;200),0.2,IF(AND(I267&gt;=200,I267&lt;500),0.3,0.4))</f>
        <v>0.2</v>
      </c>
      <c r="M267" s="4">
        <f>I267 -(L267*I267)</f>
        <v>89.6</v>
      </c>
      <c r="N267" t="str">
        <f>VLOOKUP(B267,Customer!A:G,7,FALSE)</f>
        <v>Velda Kimberling</v>
      </c>
      <c r="O267">
        <f>VLOOKUP(B267,Customer!A:G,1,FALSE)</f>
        <v>10007</v>
      </c>
    </row>
    <row r="268" spans="1:15" x14ac:dyDescent="0.2">
      <c r="A268" s="2">
        <v>367</v>
      </c>
      <c r="B268" s="2">
        <v>10148</v>
      </c>
      <c r="C268" s="10" t="s">
        <v>866</v>
      </c>
      <c r="D268" s="10" t="str">
        <f>MID(C268,2,5)</f>
        <v>40890</v>
      </c>
      <c r="E268" s="10" t="str">
        <f t="shared" si="8"/>
        <v>13/12/2011</v>
      </c>
      <c r="F268" s="2" t="s">
        <v>454</v>
      </c>
      <c r="G268" s="2">
        <v>2</v>
      </c>
      <c r="H268" s="4">
        <v>12</v>
      </c>
      <c r="I268" s="4">
        <f t="shared" si="9"/>
        <v>24</v>
      </c>
      <c r="J268" s="5" t="s">
        <v>459</v>
      </c>
      <c r="K268" s="5"/>
      <c r="L268">
        <f>IF(AND(I268&gt;=0,I268&lt;200),0.2,IF(AND(I268&gt;=200,I268&lt;500),0.3,0.4))</f>
        <v>0.2</v>
      </c>
      <c r="M268" s="4">
        <f>I268 -(L268*I268)</f>
        <v>19.2</v>
      </c>
      <c r="N268" t="str">
        <f>VLOOKUP(B268,Customer!A:G,7,FALSE)</f>
        <v>Etta Bosque</v>
      </c>
      <c r="O268">
        <f>VLOOKUP(B268,Customer!A:G,1,FALSE)</f>
        <v>10148</v>
      </c>
    </row>
    <row r="269" spans="1:15" x14ac:dyDescent="0.2">
      <c r="A269" s="2">
        <v>368</v>
      </c>
      <c r="B269" s="2">
        <v>10076</v>
      </c>
      <c r="C269" s="10" t="s">
        <v>867</v>
      </c>
      <c r="D269" s="10" t="str">
        <f>MID(C269,2,5)</f>
        <v>40607</v>
      </c>
      <c r="E269" s="10" t="str">
        <f t="shared" si="8"/>
        <v>05/03/2011</v>
      </c>
      <c r="F269" s="2" t="s">
        <v>458</v>
      </c>
      <c r="G269" s="2">
        <v>24</v>
      </c>
      <c r="H269" s="4">
        <v>8</v>
      </c>
      <c r="I269" s="4">
        <f t="shared" si="9"/>
        <v>192</v>
      </c>
      <c r="J269" s="5" t="s">
        <v>448</v>
      </c>
      <c r="K269" s="5"/>
      <c r="L269">
        <f>IF(AND(I269&gt;=0,I269&lt;200),0.2,IF(AND(I269&gt;=200,I269&lt;500),0.3,0.4))</f>
        <v>0.2</v>
      </c>
      <c r="M269" s="4">
        <f>I269 -(L269*I269)</f>
        <v>153.6</v>
      </c>
      <c r="N269" t="str">
        <f>VLOOKUP(B269,Customer!A:G,7,FALSE)</f>
        <v>Flora Zuniga</v>
      </c>
      <c r="O269">
        <f>VLOOKUP(B269,Customer!A:G,1,FALSE)</f>
        <v>10076</v>
      </c>
    </row>
    <row r="270" spans="1:15" x14ac:dyDescent="0.2">
      <c r="A270" s="2">
        <v>369</v>
      </c>
      <c r="B270" s="2">
        <v>10002</v>
      </c>
      <c r="C270" s="10" t="s">
        <v>868</v>
      </c>
      <c r="D270" s="10" t="str">
        <f>MID(C270,2,5)</f>
        <v>40920</v>
      </c>
      <c r="E270" s="10" t="str">
        <f t="shared" si="8"/>
        <v>12/01/2012</v>
      </c>
      <c r="F270" s="2" t="s">
        <v>457</v>
      </c>
      <c r="G270" s="2">
        <v>6</v>
      </c>
      <c r="H270" s="4">
        <v>2</v>
      </c>
      <c r="I270" s="4">
        <f t="shared" si="9"/>
        <v>12</v>
      </c>
      <c r="J270" s="5" t="s">
        <v>450</v>
      </c>
      <c r="K270" s="5"/>
      <c r="L270">
        <f>IF(AND(I270&gt;=0,I270&lt;200),0.2,IF(AND(I270&gt;=200,I270&lt;500),0.3,0.4))</f>
        <v>0.2</v>
      </c>
      <c r="M270" s="4">
        <f>I270 -(L270*I270)</f>
        <v>9.6</v>
      </c>
      <c r="N270" t="str">
        <f>VLOOKUP(B270,Customer!A:G,7,FALSE)</f>
        <v>Patrica Courville</v>
      </c>
      <c r="O270">
        <f>VLOOKUP(B270,Customer!A:G,1,FALSE)</f>
        <v>10002</v>
      </c>
    </row>
    <row r="271" spans="1:15" x14ac:dyDescent="0.2">
      <c r="A271" s="2">
        <v>370</v>
      </c>
      <c r="B271" s="2">
        <v>10085</v>
      </c>
      <c r="C271" s="10" t="s">
        <v>869</v>
      </c>
      <c r="D271" s="10" t="str">
        <f>MID(C271,2,5)</f>
        <v>41679</v>
      </c>
      <c r="E271" s="10" t="str">
        <f t="shared" si="8"/>
        <v>09/02/2014</v>
      </c>
      <c r="F271" s="2" t="s">
        <v>449</v>
      </c>
      <c r="G271" s="2">
        <v>8</v>
      </c>
      <c r="H271" s="4">
        <v>18</v>
      </c>
      <c r="I271" s="4">
        <f t="shared" si="9"/>
        <v>144</v>
      </c>
      <c r="J271" s="5" t="s">
        <v>450</v>
      </c>
      <c r="K271" s="5"/>
      <c r="L271">
        <f>IF(AND(I271&gt;=0,I271&lt;200),0.2,IF(AND(I271&gt;=200,I271&lt;500),0.3,0.4))</f>
        <v>0.2</v>
      </c>
      <c r="M271" s="4">
        <f>I271 -(L271*I271)</f>
        <v>115.2</v>
      </c>
      <c r="N271" t="str">
        <f>VLOOKUP(B271,Customer!A:G,7,FALSE)</f>
        <v>Celeste Dorothy</v>
      </c>
      <c r="O271">
        <f>VLOOKUP(B271,Customer!A:G,1,FALSE)</f>
        <v>10085</v>
      </c>
    </row>
    <row r="272" spans="1:15" x14ac:dyDescent="0.2">
      <c r="A272" s="2">
        <v>371</v>
      </c>
      <c r="B272" s="2">
        <v>10034</v>
      </c>
      <c r="C272" s="10" t="s">
        <v>870</v>
      </c>
      <c r="D272" s="10" t="str">
        <f>MID(C272,2,5)</f>
        <v>42349</v>
      </c>
      <c r="E272" s="10" t="str">
        <f t="shared" si="8"/>
        <v>11/12/2015</v>
      </c>
      <c r="F272" s="2" t="s">
        <v>457</v>
      </c>
      <c r="G272" s="2">
        <v>2</v>
      </c>
      <c r="H272" s="4">
        <v>2</v>
      </c>
      <c r="I272" s="4">
        <f t="shared" si="9"/>
        <v>4</v>
      </c>
      <c r="J272" s="5" t="s">
        <v>459</v>
      </c>
      <c r="K272" s="5"/>
      <c r="L272">
        <f>IF(AND(I272&gt;=0,I272&lt;200),0.2,IF(AND(I272&gt;=200,I272&lt;500),0.3,0.4))</f>
        <v>0.2</v>
      </c>
      <c r="M272" s="4">
        <f>I272 -(L272*I272)</f>
        <v>3.2</v>
      </c>
      <c r="N272" t="str">
        <f>VLOOKUP(B272,Customer!A:G,7,FALSE)</f>
        <v>Debi Mealy</v>
      </c>
      <c r="O272">
        <f>VLOOKUP(B272,Customer!A:G,1,FALSE)</f>
        <v>10034</v>
      </c>
    </row>
    <row r="273" spans="1:15" x14ac:dyDescent="0.2">
      <c r="A273" s="2">
        <v>372</v>
      </c>
      <c r="B273" s="2">
        <v>10094</v>
      </c>
      <c r="C273" s="10" t="s">
        <v>750</v>
      </c>
      <c r="D273" s="10" t="str">
        <f>MID(C273,2,5)</f>
        <v>41364</v>
      </c>
      <c r="E273" s="10" t="str">
        <f t="shared" si="8"/>
        <v>31/03/2013</v>
      </c>
      <c r="F273" s="2" t="s">
        <v>451</v>
      </c>
      <c r="G273" s="2">
        <v>6</v>
      </c>
      <c r="H273" s="4">
        <v>13</v>
      </c>
      <c r="I273" s="4">
        <f t="shared" si="9"/>
        <v>78</v>
      </c>
      <c r="J273" s="5" t="s">
        <v>450</v>
      </c>
      <c r="K273" s="5"/>
      <c r="L273">
        <f>IF(AND(I273&gt;=0,I273&lt;200),0.2,IF(AND(I273&gt;=200,I273&lt;500),0.3,0.4))</f>
        <v>0.2</v>
      </c>
      <c r="M273" s="4">
        <f>I273 -(L273*I273)</f>
        <v>62.4</v>
      </c>
      <c r="N273" t="str">
        <f>VLOOKUP(B273,Customer!A:G,7,FALSE)</f>
        <v>Cristobal Ritter</v>
      </c>
      <c r="O273">
        <f>VLOOKUP(B273,Customer!A:G,1,FALSE)</f>
        <v>10094</v>
      </c>
    </row>
    <row r="274" spans="1:15" x14ac:dyDescent="0.2">
      <c r="A274" s="2">
        <v>373</v>
      </c>
      <c r="B274" s="2">
        <v>10046</v>
      </c>
      <c r="C274" s="10" t="s">
        <v>871</v>
      </c>
      <c r="D274" s="10" t="str">
        <f>MID(C274,2,5)</f>
        <v>41700</v>
      </c>
      <c r="E274" s="10" t="str">
        <f t="shared" si="8"/>
        <v>02/03/2014</v>
      </c>
      <c r="F274" s="2" t="s">
        <v>452</v>
      </c>
      <c r="G274" s="2">
        <v>12</v>
      </c>
      <c r="H274" s="4">
        <v>4</v>
      </c>
      <c r="I274" s="4">
        <f t="shared" si="9"/>
        <v>48</v>
      </c>
      <c r="J274" s="5" t="s">
        <v>450</v>
      </c>
      <c r="K274" s="5"/>
      <c r="L274">
        <f>IF(AND(I274&gt;=0,I274&lt;200),0.2,IF(AND(I274&gt;=200,I274&lt;500),0.3,0.4))</f>
        <v>0.2</v>
      </c>
      <c r="M274" s="4">
        <f>I274 -(L274*I274)</f>
        <v>38.4</v>
      </c>
      <c r="N274" t="str">
        <f>VLOOKUP(B274,Customer!A:G,7,FALSE)</f>
        <v>Jewell Kyser</v>
      </c>
      <c r="O274">
        <f>VLOOKUP(B274,Customer!A:G,1,FALSE)</f>
        <v>10046</v>
      </c>
    </row>
    <row r="275" spans="1:15" x14ac:dyDescent="0.2">
      <c r="A275" s="2">
        <v>374</v>
      </c>
      <c r="B275" s="2">
        <v>10034</v>
      </c>
      <c r="C275" s="10" t="s">
        <v>872</v>
      </c>
      <c r="D275" s="10" t="str">
        <f>MID(C275,2,5)</f>
        <v>40314</v>
      </c>
      <c r="E275" s="10" t="str">
        <f t="shared" si="8"/>
        <v>16/05/2010</v>
      </c>
      <c r="F275" s="2" t="s">
        <v>449</v>
      </c>
      <c r="G275" s="2">
        <v>3</v>
      </c>
      <c r="H275" s="4">
        <v>18</v>
      </c>
      <c r="I275" s="4">
        <f t="shared" si="9"/>
        <v>54</v>
      </c>
      <c r="J275" s="5" t="s">
        <v>459</v>
      </c>
      <c r="K275" s="5"/>
      <c r="L275">
        <f>IF(AND(I275&gt;=0,I275&lt;200),0.2,IF(AND(I275&gt;=200,I275&lt;500),0.3,0.4))</f>
        <v>0.2</v>
      </c>
      <c r="M275" s="4">
        <f>I275 -(L275*I275)</f>
        <v>43.2</v>
      </c>
      <c r="N275" t="str">
        <f>VLOOKUP(B275,Customer!A:G,7,FALSE)</f>
        <v>Debi Mealy</v>
      </c>
      <c r="O275">
        <f>VLOOKUP(B275,Customer!A:G,1,FALSE)</f>
        <v>10034</v>
      </c>
    </row>
    <row r="276" spans="1:15" x14ac:dyDescent="0.2">
      <c r="A276" s="2">
        <v>375</v>
      </c>
      <c r="B276" s="2">
        <v>10054</v>
      </c>
      <c r="C276" s="10" t="s">
        <v>873</v>
      </c>
      <c r="D276" s="10" t="str">
        <f>MID(C276,2,5)</f>
        <v>41664</v>
      </c>
      <c r="E276" s="10" t="str">
        <f t="shared" si="8"/>
        <v>25/01/2014</v>
      </c>
      <c r="F276" s="2" t="s">
        <v>453</v>
      </c>
      <c r="G276" s="2">
        <v>17</v>
      </c>
      <c r="H276" s="4">
        <v>12</v>
      </c>
      <c r="I276" s="4">
        <f t="shared" si="9"/>
        <v>204</v>
      </c>
      <c r="J276" s="5" t="s">
        <v>448</v>
      </c>
      <c r="K276" s="5"/>
      <c r="L276">
        <f>IF(AND(I276&gt;=0,I276&lt;200),0.2,IF(AND(I276&gt;=200,I276&lt;500),0.3,0.4))</f>
        <v>0.3</v>
      </c>
      <c r="M276" s="4">
        <f>I276 -(L276*I276)</f>
        <v>142.80000000000001</v>
      </c>
      <c r="N276" t="str">
        <f>VLOOKUP(B276,Customer!A:G,7,FALSE)</f>
        <v>Gracie Linwood</v>
      </c>
      <c r="O276">
        <f>VLOOKUP(B276,Customer!A:G,1,FALSE)</f>
        <v>10054</v>
      </c>
    </row>
    <row r="277" spans="1:15" x14ac:dyDescent="0.2">
      <c r="A277" s="2">
        <v>376</v>
      </c>
      <c r="B277" s="2">
        <v>10148</v>
      </c>
      <c r="C277" s="10" t="s">
        <v>874</v>
      </c>
      <c r="D277" s="10" t="str">
        <f>MID(C277,2,5)</f>
        <v>42265</v>
      </c>
      <c r="E277" s="10" t="str">
        <f t="shared" si="8"/>
        <v>18/09/2015</v>
      </c>
      <c r="F277" s="2" t="s">
        <v>452</v>
      </c>
      <c r="G277" s="2">
        <v>21</v>
      </c>
      <c r="H277" s="4">
        <v>4</v>
      </c>
      <c r="I277" s="4">
        <f t="shared" si="9"/>
        <v>84</v>
      </c>
      <c r="J277" s="5" t="s">
        <v>448</v>
      </c>
      <c r="K277" s="5"/>
      <c r="L277">
        <f>IF(AND(I277&gt;=0,I277&lt;200),0.2,IF(AND(I277&gt;=200,I277&lt;500),0.3,0.4))</f>
        <v>0.2</v>
      </c>
      <c r="M277" s="4">
        <f>I277 -(L277*I277)</f>
        <v>67.2</v>
      </c>
      <c r="N277" t="str">
        <f>VLOOKUP(B277,Customer!A:G,7,FALSE)</f>
        <v>Etta Bosque</v>
      </c>
      <c r="O277">
        <f>VLOOKUP(B277,Customer!A:G,1,FALSE)</f>
        <v>10148</v>
      </c>
    </row>
    <row r="278" spans="1:15" x14ac:dyDescent="0.2">
      <c r="A278" s="2">
        <v>377</v>
      </c>
      <c r="B278" s="2">
        <v>10006</v>
      </c>
      <c r="C278" s="10" t="s">
        <v>875</v>
      </c>
      <c r="D278" s="10" t="str">
        <f>MID(C278,2,5)</f>
        <v>41259</v>
      </c>
      <c r="E278" s="10" t="str">
        <f t="shared" si="8"/>
        <v>16/12/2012</v>
      </c>
      <c r="F278" s="2" t="s">
        <v>460</v>
      </c>
      <c r="G278" s="2">
        <v>1</v>
      </c>
      <c r="H278" s="4">
        <v>2</v>
      </c>
      <c r="I278" s="4">
        <f t="shared" si="9"/>
        <v>2</v>
      </c>
      <c r="J278" s="5" t="s">
        <v>459</v>
      </c>
      <c r="K278" s="5"/>
      <c r="L278">
        <f>IF(AND(I278&gt;=0,I278&lt;200),0.2,IF(AND(I278&gt;=200,I278&lt;500),0.3,0.4))</f>
        <v>0.2</v>
      </c>
      <c r="M278" s="4">
        <f>I278 -(L278*I278)</f>
        <v>1.6</v>
      </c>
      <c r="N278" t="str">
        <f>VLOOKUP(B278,Customer!A:G,7,FALSE)</f>
        <v>Colin Minter</v>
      </c>
      <c r="O278">
        <f>VLOOKUP(B278,Customer!A:G,1,FALSE)</f>
        <v>10006</v>
      </c>
    </row>
    <row r="279" spans="1:15" x14ac:dyDescent="0.2">
      <c r="A279" s="2">
        <v>378</v>
      </c>
      <c r="B279" s="2">
        <v>10040</v>
      </c>
      <c r="C279" s="10" t="s">
        <v>876</v>
      </c>
      <c r="D279" s="10" t="str">
        <f>MID(C279,2,5)</f>
        <v>40188</v>
      </c>
      <c r="E279" s="10" t="str">
        <f t="shared" si="8"/>
        <v>10/01/2010</v>
      </c>
      <c r="F279" s="2" t="s">
        <v>460</v>
      </c>
      <c r="G279" s="2">
        <v>27</v>
      </c>
      <c r="H279" s="4">
        <v>2</v>
      </c>
      <c r="I279" s="4">
        <f t="shared" si="9"/>
        <v>54</v>
      </c>
      <c r="J279" s="5" t="s">
        <v>448</v>
      </c>
      <c r="K279" s="5"/>
      <c r="L279">
        <f>IF(AND(I279&gt;=0,I279&lt;200),0.2,IF(AND(I279&gt;=200,I279&lt;500),0.3,0.4))</f>
        <v>0.2</v>
      </c>
      <c r="M279" s="4">
        <f>I279 -(L279*I279)</f>
        <v>43.2</v>
      </c>
      <c r="N279" t="str">
        <f>VLOOKUP(B279,Customer!A:G,7,FALSE)</f>
        <v>Lenita Blankenship</v>
      </c>
      <c r="O279">
        <f>VLOOKUP(B279,Customer!A:G,1,FALSE)</f>
        <v>10040</v>
      </c>
    </row>
    <row r="280" spans="1:15" x14ac:dyDescent="0.2">
      <c r="A280" s="2">
        <v>379</v>
      </c>
      <c r="B280" s="2">
        <v>10113</v>
      </c>
      <c r="C280" s="10" t="s">
        <v>877</v>
      </c>
      <c r="D280" s="10" t="str">
        <f>MID(C280,2,5)</f>
        <v>41372</v>
      </c>
      <c r="E280" s="10" t="str">
        <f t="shared" si="8"/>
        <v>08/04/2013</v>
      </c>
      <c r="F280" s="2" t="s">
        <v>456</v>
      </c>
      <c r="G280" s="2">
        <v>12</v>
      </c>
      <c r="H280" s="4">
        <v>12</v>
      </c>
      <c r="I280" s="4">
        <f t="shared" si="9"/>
        <v>144</v>
      </c>
      <c r="J280" s="5" t="s">
        <v>450</v>
      </c>
      <c r="K280" s="5"/>
      <c r="L280">
        <f>IF(AND(I280&gt;=0,I280&lt;200),0.2,IF(AND(I280&gt;=200,I280&lt;500),0.3,0.4))</f>
        <v>0.2</v>
      </c>
      <c r="M280" s="4">
        <f>I280 -(L280*I280)</f>
        <v>115.2</v>
      </c>
      <c r="N280" t="str">
        <f>VLOOKUP(B280,Customer!A:G,7,FALSE)</f>
        <v>Jenniffer Mangual</v>
      </c>
      <c r="O280">
        <f>VLOOKUP(B280,Customer!A:G,1,FALSE)</f>
        <v>10113</v>
      </c>
    </row>
    <row r="281" spans="1:15" x14ac:dyDescent="0.2">
      <c r="A281" s="2">
        <v>380</v>
      </c>
      <c r="B281" s="2">
        <v>10062</v>
      </c>
      <c r="C281" s="10" t="s">
        <v>878</v>
      </c>
      <c r="D281" s="10" t="str">
        <f>MID(C281,2,5)</f>
        <v>41392</v>
      </c>
      <c r="E281" s="10" t="str">
        <f t="shared" si="8"/>
        <v>28/04/2013</v>
      </c>
      <c r="F281" s="2" t="s">
        <v>457</v>
      </c>
      <c r="G281" s="2">
        <v>7</v>
      </c>
      <c r="H281" s="4">
        <v>2</v>
      </c>
      <c r="I281" s="4">
        <f t="shared" si="9"/>
        <v>14</v>
      </c>
      <c r="J281" s="5" t="s">
        <v>450</v>
      </c>
      <c r="K281" s="5"/>
      <c r="L281">
        <f>IF(AND(I281&gt;=0,I281&lt;200),0.2,IF(AND(I281&gt;=200,I281&lt;500),0.3,0.4))</f>
        <v>0.2</v>
      </c>
      <c r="M281" s="4">
        <f>I281 -(L281*I281)</f>
        <v>11.2</v>
      </c>
      <c r="N281" t="str">
        <f>VLOOKUP(B281,Customer!A:G,7,FALSE)</f>
        <v>Josefa Effinger</v>
      </c>
      <c r="O281">
        <f>VLOOKUP(B281,Customer!A:G,1,FALSE)</f>
        <v>10062</v>
      </c>
    </row>
    <row r="282" spans="1:15" x14ac:dyDescent="0.2">
      <c r="A282" s="2">
        <v>381</v>
      </c>
      <c r="B282" s="2">
        <v>10050</v>
      </c>
      <c r="C282" s="10" t="s">
        <v>879</v>
      </c>
      <c r="D282" s="10" t="str">
        <f>MID(C282,2,5)</f>
        <v>40680</v>
      </c>
      <c r="E282" s="10" t="str">
        <f t="shared" si="8"/>
        <v>17/05/2011</v>
      </c>
      <c r="F282" s="2" t="s">
        <v>457</v>
      </c>
      <c r="G282" s="2">
        <v>24</v>
      </c>
      <c r="H282" s="4">
        <v>2</v>
      </c>
      <c r="I282" s="4">
        <f t="shared" si="9"/>
        <v>48</v>
      </c>
      <c r="J282" s="5" t="s">
        <v>448</v>
      </c>
      <c r="K282" s="5"/>
      <c r="L282">
        <f>IF(AND(I282&gt;=0,I282&lt;200),0.2,IF(AND(I282&gt;=200,I282&lt;500),0.3,0.4))</f>
        <v>0.2</v>
      </c>
      <c r="M282" s="4">
        <f>I282 -(L282*I282)</f>
        <v>38.4</v>
      </c>
      <c r="N282" t="str">
        <f>VLOOKUP(B282,Customer!A:G,7,FALSE)</f>
        <v>Christen Donnelly</v>
      </c>
      <c r="O282">
        <f>VLOOKUP(B282,Customer!A:G,1,FALSE)</f>
        <v>10050</v>
      </c>
    </row>
    <row r="283" spans="1:15" x14ac:dyDescent="0.2">
      <c r="A283" s="2">
        <v>382</v>
      </c>
      <c r="B283" s="2">
        <v>10145</v>
      </c>
      <c r="C283" s="10" t="s">
        <v>880</v>
      </c>
      <c r="D283" s="10" t="str">
        <f>MID(C283,2,5)</f>
        <v>40620</v>
      </c>
      <c r="E283" s="10" t="str">
        <f t="shared" si="8"/>
        <v>18/03/2011</v>
      </c>
      <c r="F283" s="2" t="s">
        <v>456</v>
      </c>
      <c r="G283" s="2">
        <v>28</v>
      </c>
      <c r="H283" s="4">
        <v>12</v>
      </c>
      <c r="I283" s="4">
        <f t="shared" si="9"/>
        <v>336</v>
      </c>
      <c r="J283" s="5" t="s">
        <v>448</v>
      </c>
      <c r="K283" s="5"/>
      <c r="L283">
        <f>IF(AND(I283&gt;=0,I283&lt;200),0.2,IF(AND(I283&gt;=200,I283&lt;500),0.3,0.4))</f>
        <v>0.3</v>
      </c>
      <c r="M283" s="4">
        <f>I283 -(L283*I283)</f>
        <v>235.2</v>
      </c>
      <c r="N283" t="str">
        <f>VLOOKUP(B283,Customer!A:G,7,FALSE)</f>
        <v>Nicol Westerberg</v>
      </c>
      <c r="O283">
        <f>VLOOKUP(B283,Customer!A:G,1,FALSE)</f>
        <v>10145</v>
      </c>
    </row>
    <row r="284" spans="1:15" x14ac:dyDescent="0.2">
      <c r="A284" s="2">
        <v>383</v>
      </c>
      <c r="B284" s="2">
        <v>10097</v>
      </c>
      <c r="C284" s="10" t="s">
        <v>881</v>
      </c>
      <c r="D284" s="10" t="str">
        <f>MID(C284,2,5)</f>
        <v>41085</v>
      </c>
      <c r="E284" s="10" t="str">
        <f t="shared" si="8"/>
        <v>25/06/2012</v>
      </c>
      <c r="F284" s="2" t="s">
        <v>458</v>
      </c>
      <c r="G284" s="2">
        <v>18</v>
      </c>
      <c r="H284" s="4">
        <v>8</v>
      </c>
      <c r="I284" s="4">
        <f t="shared" si="9"/>
        <v>144</v>
      </c>
      <c r="J284" s="5" t="s">
        <v>448</v>
      </c>
      <c r="K284" s="5"/>
      <c r="L284">
        <f>IF(AND(I284&gt;=0,I284&lt;200),0.2,IF(AND(I284&gt;=200,I284&lt;500),0.3,0.4))</f>
        <v>0.2</v>
      </c>
      <c r="M284" s="4">
        <f>I284 -(L284*I284)</f>
        <v>115.2</v>
      </c>
      <c r="N284" t="str">
        <f>VLOOKUP(B284,Customer!A:G,7,FALSE)</f>
        <v>Bulah Kaplan</v>
      </c>
      <c r="O284">
        <f>VLOOKUP(B284,Customer!A:G,1,FALSE)</f>
        <v>10097</v>
      </c>
    </row>
    <row r="285" spans="1:15" x14ac:dyDescent="0.2">
      <c r="A285" s="2">
        <v>384</v>
      </c>
      <c r="B285" s="2">
        <v>10026</v>
      </c>
      <c r="C285" s="10" t="s">
        <v>882</v>
      </c>
      <c r="D285" s="10" t="str">
        <f>MID(C285,2,5)</f>
        <v>41552</v>
      </c>
      <c r="E285" s="10" t="str">
        <f t="shared" si="8"/>
        <v>05/10/2013</v>
      </c>
      <c r="F285" s="2" t="s">
        <v>449</v>
      </c>
      <c r="G285" s="2">
        <v>5</v>
      </c>
      <c r="H285" s="4">
        <v>18</v>
      </c>
      <c r="I285" s="4">
        <f t="shared" si="9"/>
        <v>90</v>
      </c>
      <c r="J285" s="5" t="s">
        <v>459</v>
      </c>
      <c r="K285" s="5"/>
      <c r="L285">
        <f>IF(AND(I285&gt;=0,I285&lt;200),0.2,IF(AND(I285&gt;=200,I285&lt;500),0.3,0.4))</f>
        <v>0.2</v>
      </c>
      <c r="M285" s="4">
        <f>I285 -(L285*I285)</f>
        <v>72</v>
      </c>
      <c r="N285" t="str">
        <f>VLOOKUP(B285,Customer!A:G,7,FALSE)</f>
        <v>Lennie Grasso</v>
      </c>
      <c r="O285">
        <f>VLOOKUP(B285,Customer!A:G,1,FALSE)</f>
        <v>10026</v>
      </c>
    </row>
    <row r="286" spans="1:15" x14ac:dyDescent="0.2">
      <c r="A286" s="2">
        <v>385</v>
      </c>
      <c r="B286" s="2">
        <v>10125</v>
      </c>
      <c r="C286" s="10" t="s">
        <v>883</v>
      </c>
      <c r="D286" s="10" t="str">
        <f>MID(C286,2,5)</f>
        <v>40247</v>
      </c>
      <c r="E286" s="10" t="str">
        <f t="shared" si="8"/>
        <v>10/03/2010</v>
      </c>
      <c r="F286" s="2" t="s">
        <v>460</v>
      </c>
      <c r="G286" s="2">
        <v>30</v>
      </c>
      <c r="H286" s="4">
        <v>2</v>
      </c>
      <c r="I286" s="4">
        <f t="shared" si="9"/>
        <v>60</v>
      </c>
      <c r="J286" s="5" t="s">
        <v>448</v>
      </c>
      <c r="K286" s="5"/>
      <c r="L286">
        <f>IF(AND(I286&gt;=0,I286&lt;200),0.2,IF(AND(I286&gt;=200,I286&lt;500),0.3,0.4))</f>
        <v>0.2</v>
      </c>
      <c r="M286" s="4">
        <f>I286 -(L286*I286)</f>
        <v>48</v>
      </c>
      <c r="N286" t="str">
        <f>VLOOKUP(B286,Customer!A:G,7,FALSE)</f>
        <v>Kyra Coffin</v>
      </c>
      <c r="O286">
        <f>VLOOKUP(B286,Customer!A:G,1,FALSE)</f>
        <v>10125</v>
      </c>
    </row>
    <row r="287" spans="1:15" x14ac:dyDescent="0.2">
      <c r="A287" s="2">
        <v>386</v>
      </c>
      <c r="B287" s="2">
        <v>10072</v>
      </c>
      <c r="C287" s="10" t="s">
        <v>884</v>
      </c>
      <c r="D287" s="10" t="str">
        <f>MID(C287,2,5)</f>
        <v>41926</v>
      </c>
      <c r="E287" s="10" t="str">
        <f t="shared" si="8"/>
        <v>14/10/2014</v>
      </c>
      <c r="F287" s="2" t="s">
        <v>451</v>
      </c>
      <c r="G287" s="2">
        <v>23</v>
      </c>
      <c r="H287" s="4">
        <v>13</v>
      </c>
      <c r="I287" s="4">
        <f t="shared" si="9"/>
        <v>299</v>
      </c>
      <c r="J287" s="5" t="s">
        <v>448</v>
      </c>
      <c r="K287" s="5"/>
      <c r="L287">
        <f>IF(AND(I287&gt;=0,I287&lt;200),0.2,IF(AND(I287&gt;=200,I287&lt;500),0.3,0.4))</f>
        <v>0.3</v>
      </c>
      <c r="M287" s="4">
        <f>I287 -(L287*I287)</f>
        <v>209.3</v>
      </c>
      <c r="N287" t="str">
        <f>VLOOKUP(B287,Customer!A:G,7,FALSE)</f>
        <v>Artie Mendoza</v>
      </c>
      <c r="O287">
        <f>VLOOKUP(B287,Customer!A:G,1,FALSE)</f>
        <v>10072</v>
      </c>
    </row>
    <row r="288" spans="1:15" x14ac:dyDescent="0.2">
      <c r="A288" s="2">
        <v>387</v>
      </c>
      <c r="B288" s="2">
        <v>10092</v>
      </c>
      <c r="C288" s="10" t="s">
        <v>885</v>
      </c>
      <c r="D288" s="10" t="str">
        <f>MID(C288,2,5)</f>
        <v>41487</v>
      </c>
      <c r="E288" s="10" t="str">
        <f t="shared" si="8"/>
        <v>01/08/2013</v>
      </c>
      <c r="F288" s="2" t="s">
        <v>449</v>
      </c>
      <c r="G288" s="2">
        <v>22</v>
      </c>
      <c r="H288" s="4">
        <v>18</v>
      </c>
      <c r="I288" s="4">
        <f t="shared" si="9"/>
        <v>396</v>
      </c>
      <c r="J288" s="5" t="s">
        <v>448</v>
      </c>
      <c r="K288" s="5"/>
      <c r="L288">
        <f>IF(AND(I288&gt;=0,I288&lt;200),0.2,IF(AND(I288&gt;=200,I288&lt;500),0.3,0.4))</f>
        <v>0.3</v>
      </c>
      <c r="M288" s="4">
        <f>I288 -(L288*I288)</f>
        <v>277.2</v>
      </c>
      <c r="N288" t="str">
        <f>VLOOKUP(B288,Customer!A:G,7,FALSE)</f>
        <v>Percy Rizzuto</v>
      </c>
      <c r="O288">
        <f>VLOOKUP(B288,Customer!A:G,1,FALSE)</f>
        <v>10092</v>
      </c>
    </row>
    <row r="289" spans="1:15" x14ac:dyDescent="0.2">
      <c r="A289" s="2">
        <v>388</v>
      </c>
      <c r="B289" s="2">
        <v>10049</v>
      </c>
      <c r="C289" s="10" t="s">
        <v>886</v>
      </c>
      <c r="D289" s="10" t="str">
        <f>MID(C289,2,5)</f>
        <v>40894</v>
      </c>
      <c r="E289" s="10" t="str">
        <f t="shared" si="8"/>
        <v>17/12/2011</v>
      </c>
      <c r="F289" s="2" t="s">
        <v>453</v>
      </c>
      <c r="G289" s="2">
        <v>5</v>
      </c>
      <c r="H289" s="4">
        <v>12</v>
      </c>
      <c r="I289" s="4">
        <f t="shared" si="9"/>
        <v>60</v>
      </c>
      <c r="J289" s="5" t="s">
        <v>459</v>
      </c>
      <c r="K289" s="5"/>
      <c r="L289">
        <f>IF(AND(I289&gt;=0,I289&lt;200),0.2,IF(AND(I289&gt;=200,I289&lt;500),0.3,0.4))</f>
        <v>0.2</v>
      </c>
      <c r="M289" s="4">
        <f>I289 -(L289*I289)</f>
        <v>48</v>
      </c>
      <c r="N289" t="str">
        <f>VLOOKUP(B289,Customer!A:G,7,FALSE)</f>
        <v>Terresa Murrieta</v>
      </c>
      <c r="O289">
        <f>VLOOKUP(B289,Customer!A:G,1,FALSE)</f>
        <v>10049</v>
      </c>
    </row>
    <row r="290" spans="1:15" x14ac:dyDescent="0.2">
      <c r="A290" s="2">
        <v>389</v>
      </c>
      <c r="B290" s="2">
        <v>10036</v>
      </c>
      <c r="C290" s="10" t="s">
        <v>887</v>
      </c>
      <c r="D290" s="10" t="str">
        <f>MID(C290,2,5)</f>
        <v>40414</v>
      </c>
      <c r="E290" s="10" t="str">
        <f t="shared" si="8"/>
        <v>24/08/2010</v>
      </c>
      <c r="F290" s="2" t="s">
        <v>460</v>
      </c>
      <c r="G290" s="2">
        <v>2</v>
      </c>
      <c r="H290" s="4">
        <v>2</v>
      </c>
      <c r="I290" s="4">
        <f t="shared" si="9"/>
        <v>4</v>
      </c>
      <c r="J290" s="5" t="s">
        <v>459</v>
      </c>
      <c r="K290" s="5"/>
      <c r="L290">
        <f>IF(AND(I290&gt;=0,I290&lt;200),0.2,IF(AND(I290&gt;=200,I290&lt;500),0.3,0.4))</f>
        <v>0.2</v>
      </c>
      <c r="M290" s="4">
        <f>I290 -(L290*I290)</f>
        <v>3.2</v>
      </c>
      <c r="N290" t="str">
        <f>VLOOKUP(B290,Customer!A:G,7,FALSE)</f>
        <v>Cathern Howey</v>
      </c>
      <c r="O290">
        <f>VLOOKUP(B290,Customer!A:G,1,FALSE)</f>
        <v>10036</v>
      </c>
    </row>
    <row r="291" spans="1:15" x14ac:dyDescent="0.2">
      <c r="A291" s="2">
        <v>390</v>
      </c>
      <c r="B291" s="2">
        <v>10051</v>
      </c>
      <c r="C291" s="10" t="s">
        <v>888</v>
      </c>
      <c r="D291" s="10" t="str">
        <f>MID(C291,2,5)</f>
        <v>41727</v>
      </c>
      <c r="E291" s="10" t="str">
        <f t="shared" si="8"/>
        <v>29/03/2014</v>
      </c>
      <c r="F291" s="2" t="s">
        <v>451</v>
      </c>
      <c r="G291" s="2">
        <v>9</v>
      </c>
      <c r="H291" s="4">
        <v>13</v>
      </c>
      <c r="I291" s="4">
        <f t="shared" si="9"/>
        <v>117</v>
      </c>
      <c r="J291" s="5" t="s">
        <v>450</v>
      </c>
      <c r="K291" s="5"/>
      <c r="L291">
        <f>IF(AND(I291&gt;=0,I291&lt;200),0.2,IF(AND(I291&gt;=200,I291&lt;500),0.3,0.4))</f>
        <v>0.2</v>
      </c>
      <c r="M291" s="4">
        <f>I291 -(L291*I291)</f>
        <v>93.6</v>
      </c>
      <c r="N291" t="str">
        <f>VLOOKUP(B291,Customer!A:G,7,FALSE)</f>
        <v>Madge Freudenthal</v>
      </c>
      <c r="O291">
        <f>VLOOKUP(B291,Customer!A:G,1,FALSE)</f>
        <v>10051</v>
      </c>
    </row>
    <row r="292" spans="1:15" x14ac:dyDescent="0.2">
      <c r="A292" s="2">
        <v>391</v>
      </c>
      <c r="B292" s="2">
        <v>10100</v>
      </c>
      <c r="C292" s="10" t="s">
        <v>875</v>
      </c>
      <c r="D292" s="10" t="str">
        <f>MID(C292,2,5)</f>
        <v>41259</v>
      </c>
      <c r="E292" s="10" t="str">
        <f t="shared" si="8"/>
        <v>16/12/2012</v>
      </c>
      <c r="F292" s="2" t="s">
        <v>454</v>
      </c>
      <c r="G292" s="2">
        <v>9</v>
      </c>
      <c r="H292" s="4">
        <v>12</v>
      </c>
      <c r="I292" s="4">
        <f t="shared" si="9"/>
        <v>108</v>
      </c>
      <c r="J292" s="5" t="s">
        <v>450</v>
      </c>
      <c r="K292" s="5"/>
      <c r="L292">
        <f>IF(AND(I292&gt;=0,I292&lt;200),0.2,IF(AND(I292&gt;=200,I292&lt;500),0.3,0.4))</f>
        <v>0.2</v>
      </c>
      <c r="M292" s="4">
        <f>I292 -(L292*I292)</f>
        <v>86.4</v>
      </c>
      <c r="N292" t="str">
        <f>VLOOKUP(B292,Customer!A:G,7,FALSE)</f>
        <v>Patrick Manuel</v>
      </c>
      <c r="O292">
        <f>VLOOKUP(B292,Customer!A:G,1,FALSE)</f>
        <v>10100</v>
      </c>
    </row>
    <row r="293" spans="1:15" x14ac:dyDescent="0.2">
      <c r="A293" s="2">
        <v>392</v>
      </c>
      <c r="B293" s="2">
        <v>10103</v>
      </c>
      <c r="C293" s="10" t="s">
        <v>724</v>
      </c>
      <c r="D293" s="10" t="str">
        <f>MID(C293,2,5)</f>
        <v>40892</v>
      </c>
      <c r="E293" s="10" t="str">
        <f t="shared" si="8"/>
        <v>15/12/2011</v>
      </c>
      <c r="F293" s="2" t="s">
        <v>451</v>
      </c>
      <c r="G293" s="2">
        <v>12</v>
      </c>
      <c r="H293" s="4">
        <v>13</v>
      </c>
      <c r="I293" s="4">
        <f t="shared" si="9"/>
        <v>156</v>
      </c>
      <c r="J293" s="5" t="s">
        <v>450</v>
      </c>
      <c r="K293" s="5"/>
      <c r="L293">
        <f>IF(AND(I293&gt;=0,I293&lt;200),0.2,IF(AND(I293&gt;=200,I293&lt;500),0.3,0.4))</f>
        <v>0.2</v>
      </c>
      <c r="M293" s="4">
        <f>I293 -(L293*I293)</f>
        <v>124.8</v>
      </c>
      <c r="N293" t="str">
        <f>VLOOKUP(B293,Customer!A:G,7,FALSE)</f>
        <v>Kit Platner</v>
      </c>
      <c r="O293">
        <f>VLOOKUP(B293,Customer!A:G,1,FALSE)</f>
        <v>10103</v>
      </c>
    </row>
    <row r="294" spans="1:15" x14ac:dyDescent="0.2">
      <c r="A294" s="2">
        <v>393</v>
      </c>
      <c r="B294" s="2">
        <v>10045</v>
      </c>
      <c r="C294" s="10" t="s">
        <v>794</v>
      </c>
      <c r="D294" s="10" t="str">
        <f>MID(C294,2,5)</f>
        <v>42204</v>
      </c>
      <c r="E294" s="10" t="str">
        <f t="shared" si="8"/>
        <v>19/07/2015</v>
      </c>
      <c r="F294" s="2" t="s">
        <v>449</v>
      </c>
      <c r="G294" s="2">
        <v>22</v>
      </c>
      <c r="H294" s="4">
        <v>18</v>
      </c>
      <c r="I294" s="4">
        <f t="shared" si="9"/>
        <v>396</v>
      </c>
      <c r="J294" s="5" t="s">
        <v>448</v>
      </c>
      <c r="K294" s="5"/>
      <c r="L294">
        <f>IF(AND(I294&gt;=0,I294&lt;200),0.2,IF(AND(I294&gt;=200,I294&lt;500),0.3,0.4))</f>
        <v>0.3</v>
      </c>
      <c r="M294" s="4">
        <f>I294 -(L294*I294)</f>
        <v>277.2</v>
      </c>
      <c r="N294" t="str">
        <f>VLOOKUP(B294,Customer!A:G,7,FALSE)</f>
        <v>Foster Czaja</v>
      </c>
      <c r="O294">
        <f>VLOOKUP(B294,Customer!A:G,1,FALSE)</f>
        <v>10045</v>
      </c>
    </row>
    <row r="295" spans="1:15" x14ac:dyDescent="0.2">
      <c r="A295" s="2">
        <v>394</v>
      </c>
      <c r="B295" s="2">
        <v>10016</v>
      </c>
      <c r="C295" s="10" t="s">
        <v>889</v>
      </c>
      <c r="D295" s="10" t="str">
        <f>MID(C295,2,5)</f>
        <v>40706</v>
      </c>
      <c r="E295" s="10" t="str">
        <f t="shared" si="8"/>
        <v>12/06/2011</v>
      </c>
      <c r="F295" s="2" t="s">
        <v>460</v>
      </c>
      <c r="G295" s="2">
        <v>9</v>
      </c>
      <c r="H295" s="4">
        <v>2</v>
      </c>
      <c r="I295" s="4">
        <f t="shared" si="9"/>
        <v>18</v>
      </c>
      <c r="J295" s="5" t="s">
        <v>450</v>
      </c>
      <c r="K295" s="5"/>
      <c r="L295">
        <f>IF(AND(I295&gt;=0,I295&lt;200),0.2,IF(AND(I295&gt;=200,I295&lt;500),0.3,0.4))</f>
        <v>0.2</v>
      </c>
      <c r="M295" s="4">
        <f>I295 -(L295*I295)</f>
        <v>14.4</v>
      </c>
      <c r="N295" t="str">
        <f>VLOOKUP(B295,Customer!A:G,7,FALSE)</f>
        <v>Myung Koons</v>
      </c>
      <c r="O295">
        <f>VLOOKUP(B295,Customer!A:G,1,FALSE)</f>
        <v>10016</v>
      </c>
    </row>
    <row r="296" spans="1:15" x14ac:dyDescent="0.2">
      <c r="A296" s="2">
        <v>395</v>
      </c>
      <c r="B296" s="2">
        <v>10064</v>
      </c>
      <c r="C296" s="10" t="s">
        <v>890</v>
      </c>
      <c r="D296" s="10" t="str">
        <f>MID(C296,2,5)</f>
        <v>40392</v>
      </c>
      <c r="E296" s="10" t="str">
        <f t="shared" si="8"/>
        <v>02/08/2010</v>
      </c>
      <c r="F296" s="2" t="s">
        <v>454</v>
      </c>
      <c r="G296" s="2">
        <v>23</v>
      </c>
      <c r="H296" s="4">
        <v>12</v>
      </c>
      <c r="I296" s="4">
        <f t="shared" si="9"/>
        <v>276</v>
      </c>
      <c r="J296" s="5" t="s">
        <v>448</v>
      </c>
      <c r="K296" s="5"/>
      <c r="L296">
        <f>IF(AND(I296&gt;=0,I296&lt;200),0.2,IF(AND(I296&gt;=200,I296&lt;500),0.3,0.4))</f>
        <v>0.3</v>
      </c>
      <c r="M296" s="4">
        <f>I296 -(L296*I296)</f>
        <v>193.2</v>
      </c>
      <c r="N296" t="str">
        <f>VLOOKUP(B296,Customer!A:G,7,FALSE)</f>
        <v>Damian Nedeau</v>
      </c>
      <c r="O296">
        <f>VLOOKUP(B296,Customer!A:G,1,FALSE)</f>
        <v>10064</v>
      </c>
    </row>
    <row r="297" spans="1:15" x14ac:dyDescent="0.2">
      <c r="A297" s="2">
        <v>396</v>
      </c>
      <c r="B297" s="2">
        <v>10071</v>
      </c>
      <c r="C297" s="10" t="s">
        <v>891</v>
      </c>
      <c r="D297" s="10" t="str">
        <f>MID(C297,2,5)</f>
        <v>40435</v>
      </c>
      <c r="E297" s="10" t="str">
        <f t="shared" si="8"/>
        <v>14/09/2010</v>
      </c>
      <c r="F297" s="2" t="s">
        <v>452</v>
      </c>
      <c r="G297" s="2">
        <v>23</v>
      </c>
      <c r="H297" s="4">
        <v>4</v>
      </c>
      <c r="I297" s="4">
        <f t="shared" si="9"/>
        <v>92</v>
      </c>
      <c r="J297" s="5" t="s">
        <v>448</v>
      </c>
      <c r="K297" s="5"/>
      <c r="L297">
        <f>IF(AND(I297&gt;=0,I297&lt;200),0.2,IF(AND(I297&gt;=200,I297&lt;500),0.3,0.4))</f>
        <v>0.2</v>
      </c>
      <c r="M297" s="4">
        <f>I297 -(L297*I297)</f>
        <v>73.599999999999994</v>
      </c>
      <c r="N297" t="str">
        <f>VLOOKUP(B297,Customer!A:G,7,FALSE)</f>
        <v>Alex Turnbull</v>
      </c>
      <c r="O297">
        <f>VLOOKUP(B297,Customer!A:G,1,FALSE)</f>
        <v>10071</v>
      </c>
    </row>
    <row r="298" spans="1:15" x14ac:dyDescent="0.2">
      <c r="A298" s="2">
        <v>397</v>
      </c>
      <c r="B298" s="2">
        <v>10122</v>
      </c>
      <c r="C298" s="10" t="s">
        <v>892</v>
      </c>
      <c r="D298" s="10" t="str">
        <f>MID(C298,2,5)</f>
        <v>42119</v>
      </c>
      <c r="E298" s="10" t="str">
        <f t="shared" si="8"/>
        <v>25/04/2015</v>
      </c>
      <c r="F298" s="2" t="s">
        <v>454</v>
      </c>
      <c r="G298" s="2">
        <v>21</v>
      </c>
      <c r="H298" s="4">
        <v>12</v>
      </c>
      <c r="I298" s="4">
        <f t="shared" si="9"/>
        <v>252</v>
      </c>
      <c r="J298" s="5" t="s">
        <v>448</v>
      </c>
      <c r="K298" s="5"/>
      <c r="L298">
        <f>IF(AND(I298&gt;=0,I298&lt;200),0.2,IF(AND(I298&gt;=200,I298&lt;500),0.3,0.4))</f>
        <v>0.3</v>
      </c>
      <c r="M298" s="4">
        <f>I298 -(L298*I298)</f>
        <v>176.4</v>
      </c>
      <c r="N298" t="str">
        <f>VLOOKUP(B298,Customer!A:G,7,FALSE)</f>
        <v>Mark Macy</v>
      </c>
      <c r="O298">
        <f>VLOOKUP(B298,Customer!A:G,1,FALSE)</f>
        <v>10122</v>
      </c>
    </row>
    <row r="299" spans="1:15" x14ac:dyDescent="0.2">
      <c r="A299" s="2">
        <v>398</v>
      </c>
      <c r="B299" s="2">
        <v>10120</v>
      </c>
      <c r="C299" s="10" t="s">
        <v>893</v>
      </c>
      <c r="D299" s="10" t="str">
        <f>MID(C299,2,5)</f>
        <v>40677</v>
      </c>
      <c r="E299" s="10" t="str">
        <f t="shared" si="8"/>
        <v>14/05/2011</v>
      </c>
      <c r="F299" s="2" t="s">
        <v>451</v>
      </c>
      <c r="G299" s="2">
        <v>20</v>
      </c>
      <c r="H299" s="4">
        <v>13</v>
      </c>
      <c r="I299" s="4">
        <f t="shared" si="9"/>
        <v>260</v>
      </c>
      <c r="J299" s="5" t="s">
        <v>448</v>
      </c>
      <c r="K299" s="5"/>
      <c r="L299">
        <f>IF(AND(I299&gt;=0,I299&lt;200),0.2,IF(AND(I299&gt;=200,I299&lt;500),0.3,0.4))</f>
        <v>0.3</v>
      </c>
      <c r="M299" s="4">
        <f>I299 -(L299*I299)</f>
        <v>182</v>
      </c>
      <c r="N299" t="str">
        <f>VLOOKUP(B299,Customer!A:G,7,FALSE)</f>
        <v>Iris Delosantos</v>
      </c>
      <c r="O299">
        <f>VLOOKUP(B299,Customer!A:G,1,FALSE)</f>
        <v>10120</v>
      </c>
    </row>
    <row r="300" spans="1:15" x14ac:dyDescent="0.2">
      <c r="A300" s="2">
        <v>399</v>
      </c>
      <c r="B300" s="2">
        <v>10092</v>
      </c>
      <c r="C300" s="10" t="s">
        <v>894</v>
      </c>
      <c r="D300" s="10" t="str">
        <f>MID(C300,2,5)</f>
        <v>42334</v>
      </c>
      <c r="E300" s="10" t="str">
        <f t="shared" si="8"/>
        <v>26/11/2015</v>
      </c>
      <c r="F300" s="2" t="s">
        <v>456</v>
      </c>
      <c r="G300" s="2">
        <v>9</v>
      </c>
      <c r="H300" s="4">
        <v>12</v>
      </c>
      <c r="I300" s="4">
        <f t="shared" si="9"/>
        <v>108</v>
      </c>
      <c r="J300" s="5" t="s">
        <v>450</v>
      </c>
      <c r="K300" s="5"/>
      <c r="L300">
        <f>IF(AND(I300&gt;=0,I300&lt;200),0.2,IF(AND(I300&gt;=200,I300&lt;500),0.3,0.4))</f>
        <v>0.2</v>
      </c>
      <c r="M300" s="4">
        <f>I300 -(L300*I300)</f>
        <v>86.4</v>
      </c>
      <c r="N300" t="str">
        <f>VLOOKUP(B300,Customer!A:G,7,FALSE)</f>
        <v>Percy Rizzuto</v>
      </c>
      <c r="O300">
        <f>VLOOKUP(B300,Customer!A:G,1,FALSE)</f>
        <v>10092</v>
      </c>
    </row>
    <row r="301" spans="1:15" x14ac:dyDescent="0.2">
      <c r="A301" s="2">
        <v>400</v>
      </c>
      <c r="B301" s="2">
        <v>10077</v>
      </c>
      <c r="C301" s="10" t="s">
        <v>895</v>
      </c>
      <c r="D301" s="10" t="str">
        <f>MID(C301,2,5)</f>
        <v>41835</v>
      </c>
      <c r="E301" s="10" t="str">
        <f t="shared" si="8"/>
        <v>15/07/2014</v>
      </c>
      <c r="F301" s="2" t="s">
        <v>454</v>
      </c>
      <c r="G301" s="2">
        <v>28</v>
      </c>
      <c r="H301" s="4">
        <v>12</v>
      </c>
      <c r="I301" s="4">
        <f t="shared" si="9"/>
        <v>336</v>
      </c>
      <c r="J301" s="5" t="s">
        <v>448</v>
      </c>
      <c r="K301" s="5"/>
      <c r="L301">
        <f>IF(AND(I301&gt;=0,I301&lt;200),0.2,IF(AND(I301&gt;=200,I301&lt;500),0.3,0.4))</f>
        <v>0.3</v>
      </c>
      <c r="M301" s="4">
        <f>I301 -(L301*I301)</f>
        <v>235.2</v>
      </c>
      <c r="N301" t="str">
        <f>VLOOKUP(B301,Customer!A:G,7,FALSE)</f>
        <v>Theresia Folk</v>
      </c>
      <c r="O301">
        <f>VLOOKUP(B301,Customer!A:G,1,FALSE)</f>
        <v>10077</v>
      </c>
    </row>
    <row r="302" spans="1:15" x14ac:dyDescent="0.2">
      <c r="A302" s="2">
        <v>401</v>
      </c>
      <c r="B302" s="2">
        <v>10016</v>
      </c>
      <c r="C302" s="10" t="s">
        <v>721</v>
      </c>
      <c r="D302" s="10" t="str">
        <f>MID(C302,2,5)</f>
        <v>42047</v>
      </c>
      <c r="E302" s="10" t="str">
        <f t="shared" si="8"/>
        <v>12/02/2015</v>
      </c>
      <c r="F302" s="2" t="s">
        <v>460</v>
      </c>
      <c r="G302" s="2">
        <v>13</v>
      </c>
      <c r="H302" s="4">
        <v>2</v>
      </c>
      <c r="I302" s="4">
        <f t="shared" si="9"/>
        <v>26</v>
      </c>
      <c r="J302" s="5" t="s">
        <v>450</v>
      </c>
      <c r="K302" s="5"/>
      <c r="L302">
        <f>IF(AND(I302&gt;=0,I302&lt;200),0.2,IF(AND(I302&gt;=200,I302&lt;500),0.3,0.4))</f>
        <v>0.2</v>
      </c>
      <c r="M302" s="4">
        <f>I302 -(L302*I302)</f>
        <v>20.8</v>
      </c>
      <c r="N302" t="str">
        <f>VLOOKUP(B302,Customer!A:G,7,FALSE)</f>
        <v>Myung Koons</v>
      </c>
      <c r="O302">
        <f>VLOOKUP(B302,Customer!A:G,1,FALSE)</f>
        <v>10016</v>
      </c>
    </row>
    <row r="303" spans="1:15" x14ac:dyDescent="0.2">
      <c r="A303" s="2">
        <v>402</v>
      </c>
      <c r="B303" s="2">
        <v>10076</v>
      </c>
      <c r="C303" s="10" t="s">
        <v>815</v>
      </c>
      <c r="D303" s="10" t="str">
        <f>MID(C303,2,5)</f>
        <v>42002</v>
      </c>
      <c r="E303" s="10" t="str">
        <f t="shared" si="8"/>
        <v>29/12/2014</v>
      </c>
      <c r="F303" s="2" t="s">
        <v>458</v>
      </c>
      <c r="G303" s="2">
        <v>15</v>
      </c>
      <c r="H303" s="4">
        <v>8</v>
      </c>
      <c r="I303" s="4">
        <f t="shared" si="9"/>
        <v>120</v>
      </c>
      <c r="J303" s="5" t="s">
        <v>448</v>
      </c>
      <c r="K303" s="5"/>
      <c r="L303">
        <f>IF(AND(I303&gt;=0,I303&lt;200),0.2,IF(AND(I303&gt;=200,I303&lt;500),0.3,0.4))</f>
        <v>0.2</v>
      </c>
      <c r="M303" s="4">
        <f>I303 -(L303*I303)</f>
        <v>96</v>
      </c>
      <c r="N303" t="str">
        <f>VLOOKUP(B303,Customer!A:G,7,FALSE)</f>
        <v>Flora Zuniga</v>
      </c>
      <c r="O303">
        <f>VLOOKUP(B303,Customer!A:G,1,FALSE)</f>
        <v>10076</v>
      </c>
    </row>
    <row r="304" spans="1:15" x14ac:dyDescent="0.2">
      <c r="A304" s="2">
        <v>403</v>
      </c>
      <c r="B304" s="2">
        <v>10108</v>
      </c>
      <c r="C304" s="10" t="s">
        <v>685</v>
      </c>
      <c r="D304" s="10" t="str">
        <f>MID(C304,2,5)</f>
        <v>41842</v>
      </c>
      <c r="E304" s="10" t="str">
        <f t="shared" si="8"/>
        <v>22/07/2014</v>
      </c>
      <c r="F304" s="2" t="s">
        <v>449</v>
      </c>
      <c r="G304" s="2">
        <v>17</v>
      </c>
      <c r="H304" s="4">
        <v>18</v>
      </c>
      <c r="I304" s="4">
        <f t="shared" si="9"/>
        <v>306</v>
      </c>
      <c r="J304" s="5" t="s">
        <v>448</v>
      </c>
      <c r="K304" s="5"/>
      <c r="L304">
        <f>IF(AND(I304&gt;=0,I304&lt;200),0.2,IF(AND(I304&gt;=200,I304&lt;500),0.3,0.4))</f>
        <v>0.3</v>
      </c>
      <c r="M304" s="4">
        <f>I304 -(L304*I304)</f>
        <v>214.2</v>
      </c>
      <c r="N304" t="str">
        <f>VLOOKUP(B304,Customer!A:G,7,FALSE)</f>
        <v>Margit Gardenhire</v>
      </c>
      <c r="O304">
        <f>VLOOKUP(B304,Customer!A:G,1,FALSE)</f>
        <v>10108</v>
      </c>
    </row>
    <row r="305" spans="1:15" x14ac:dyDescent="0.2">
      <c r="A305" s="2">
        <v>404</v>
      </c>
      <c r="B305" s="2">
        <v>10024</v>
      </c>
      <c r="C305" s="10" t="s">
        <v>896</v>
      </c>
      <c r="D305" s="10" t="str">
        <f>MID(C305,2,5)</f>
        <v>40371</v>
      </c>
      <c r="E305" s="10" t="str">
        <f t="shared" si="8"/>
        <v>12/07/2010</v>
      </c>
      <c r="F305" s="2" t="s">
        <v>457</v>
      </c>
      <c r="G305" s="2">
        <v>5</v>
      </c>
      <c r="H305" s="4">
        <v>2</v>
      </c>
      <c r="I305" s="4">
        <f t="shared" si="9"/>
        <v>10</v>
      </c>
      <c r="J305" s="5" t="s">
        <v>459</v>
      </c>
      <c r="K305" s="5"/>
      <c r="L305">
        <f>IF(AND(I305&gt;=0,I305&lt;200),0.2,IF(AND(I305&gt;=200,I305&lt;500),0.3,0.4))</f>
        <v>0.2</v>
      </c>
      <c r="M305" s="4">
        <f>I305 -(L305*I305)</f>
        <v>8</v>
      </c>
      <c r="N305" t="str">
        <f>VLOOKUP(B305,Customer!A:G,7,FALSE)</f>
        <v>Beata Smyth</v>
      </c>
      <c r="O305">
        <f>VLOOKUP(B305,Customer!A:G,1,FALSE)</f>
        <v>10024</v>
      </c>
    </row>
    <row r="306" spans="1:15" x14ac:dyDescent="0.2">
      <c r="A306" s="2">
        <v>405</v>
      </c>
      <c r="B306" s="2">
        <v>10123</v>
      </c>
      <c r="C306" s="10" t="s">
        <v>897</v>
      </c>
      <c r="D306" s="10" t="str">
        <f>MID(C306,2,5)</f>
        <v>40806</v>
      </c>
      <c r="E306" s="10" t="str">
        <f t="shared" si="8"/>
        <v>20/09/2011</v>
      </c>
      <c r="F306" s="2" t="s">
        <v>449</v>
      </c>
      <c r="G306" s="2">
        <v>12</v>
      </c>
      <c r="H306" s="4">
        <v>18</v>
      </c>
      <c r="I306" s="4">
        <f t="shared" si="9"/>
        <v>216</v>
      </c>
      <c r="J306" s="5" t="s">
        <v>450</v>
      </c>
      <c r="K306" s="5"/>
      <c r="L306">
        <f>IF(AND(I306&gt;=0,I306&lt;200),0.2,IF(AND(I306&gt;=200,I306&lt;500),0.3,0.4))</f>
        <v>0.3</v>
      </c>
      <c r="M306" s="4">
        <f>I306 -(L306*I306)</f>
        <v>151.19999999999999</v>
      </c>
      <c r="N306" t="str">
        <f>VLOOKUP(B306,Customer!A:G,7,FALSE)</f>
        <v>Tamika Pritchett</v>
      </c>
      <c r="O306">
        <f>VLOOKUP(B306,Customer!A:G,1,FALSE)</f>
        <v>10123</v>
      </c>
    </row>
    <row r="307" spans="1:15" x14ac:dyDescent="0.2">
      <c r="A307" s="2">
        <v>406</v>
      </c>
      <c r="B307" s="2">
        <v>10108</v>
      </c>
      <c r="C307" s="10" t="s">
        <v>787</v>
      </c>
      <c r="D307" s="10" t="str">
        <f>MID(C307,2,5)</f>
        <v>40813</v>
      </c>
      <c r="E307" s="10" t="str">
        <f t="shared" si="8"/>
        <v>27/09/2011</v>
      </c>
      <c r="F307" s="2" t="s">
        <v>455</v>
      </c>
      <c r="G307" s="2">
        <v>26</v>
      </c>
      <c r="H307" s="4">
        <v>9</v>
      </c>
      <c r="I307" s="4">
        <f t="shared" si="9"/>
        <v>234</v>
      </c>
      <c r="J307" s="5" t="s">
        <v>448</v>
      </c>
      <c r="K307" s="5"/>
      <c r="L307">
        <f>IF(AND(I307&gt;=0,I307&lt;200),0.2,IF(AND(I307&gt;=200,I307&lt;500),0.3,0.4))</f>
        <v>0.3</v>
      </c>
      <c r="M307" s="4">
        <f>I307 -(L307*I307)</f>
        <v>163.80000000000001</v>
      </c>
      <c r="N307" t="str">
        <f>VLOOKUP(B307,Customer!A:G,7,FALSE)</f>
        <v>Margit Gardenhire</v>
      </c>
      <c r="O307">
        <f>VLOOKUP(B307,Customer!A:G,1,FALSE)</f>
        <v>10108</v>
      </c>
    </row>
    <row r="308" spans="1:15" x14ac:dyDescent="0.2">
      <c r="A308" s="2">
        <v>407</v>
      </c>
      <c r="B308" s="2">
        <v>10107</v>
      </c>
      <c r="C308" s="10" t="s">
        <v>898</v>
      </c>
      <c r="D308" s="10" t="str">
        <f>MID(C308,2,5)</f>
        <v>41980</v>
      </c>
      <c r="E308" s="10" t="str">
        <f t="shared" si="8"/>
        <v>07/12/2014</v>
      </c>
      <c r="F308" s="2" t="s">
        <v>452</v>
      </c>
      <c r="G308" s="2">
        <v>11</v>
      </c>
      <c r="H308" s="4">
        <v>4</v>
      </c>
      <c r="I308" s="4">
        <f t="shared" si="9"/>
        <v>44</v>
      </c>
      <c r="J308" s="5" t="s">
        <v>450</v>
      </c>
      <c r="K308" s="5"/>
      <c r="L308">
        <f>IF(AND(I308&gt;=0,I308&lt;200),0.2,IF(AND(I308&gt;=200,I308&lt;500),0.3,0.4))</f>
        <v>0.2</v>
      </c>
      <c r="M308" s="4">
        <f>I308 -(L308*I308)</f>
        <v>35.200000000000003</v>
      </c>
      <c r="N308" t="str">
        <f>VLOOKUP(B308,Customer!A:G,7,FALSE)</f>
        <v>Teresita Schatz</v>
      </c>
      <c r="O308">
        <f>VLOOKUP(B308,Customer!A:G,1,FALSE)</f>
        <v>10107</v>
      </c>
    </row>
    <row r="309" spans="1:15" x14ac:dyDescent="0.2">
      <c r="A309" s="2">
        <v>408</v>
      </c>
      <c r="B309" s="2">
        <v>10026</v>
      </c>
      <c r="C309" s="10" t="s">
        <v>899</v>
      </c>
      <c r="D309" s="10" t="str">
        <f>MID(C309,2,5)</f>
        <v>41698</v>
      </c>
      <c r="E309" s="10" t="str">
        <f t="shared" si="8"/>
        <v>28/02/2014</v>
      </c>
      <c r="F309" s="2" t="s">
        <v>457</v>
      </c>
      <c r="G309" s="2">
        <v>9</v>
      </c>
      <c r="H309" s="4">
        <v>2</v>
      </c>
      <c r="I309" s="4">
        <f t="shared" si="9"/>
        <v>18</v>
      </c>
      <c r="J309" s="5" t="s">
        <v>450</v>
      </c>
      <c r="K309" s="5"/>
      <c r="L309">
        <f>IF(AND(I309&gt;=0,I309&lt;200),0.2,IF(AND(I309&gt;=200,I309&lt;500),0.3,0.4))</f>
        <v>0.2</v>
      </c>
      <c r="M309" s="4">
        <f>I309 -(L309*I309)</f>
        <v>14.4</v>
      </c>
      <c r="N309" t="str">
        <f>VLOOKUP(B309,Customer!A:G,7,FALSE)</f>
        <v>Lennie Grasso</v>
      </c>
      <c r="O309">
        <f>VLOOKUP(B309,Customer!A:G,1,FALSE)</f>
        <v>10026</v>
      </c>
    </row>
    <row r="310" spans="1:15" x14ac:dyDescent="0.2">
      <c r="A310" s="2">
        <v>409</v>
      </c>
      <c r="B310" s="2">
        <v>10015</v>
      </c>
      <c r="C310" s="10" t="s">
        <v>900</v>
      </c>
      <c r="D310" s="10" t="str">
        <f>MID(C310,2,5)</f>
        <v>40987</v>
      </c>
      <c r="E310" s="10" t="str">
        <f t="shared" si="8"/>
        <v>19/03/2012</v>
      </c>
      <c r="F310" s="2" t="s">
        <v>455</v>
      </c>
      <c r="G310" s="2">
        <v>21</v>
      </c>
      <c r="H310" s="4">
        <v>9</v>
      </c>
      <c r="I310" s="4">
        <f t="shared" si="9"/>
        <v>189</v>
      </c>
      <c r="J310" s="5" t="s">
        <v>448</v>
      </c>
      <c r="K310" s="5"/>
      <c r="L310">
        <f>IF(AND(I310&gt;=0,I310&lt;200),0.2,IF(AND(I310&gt;=200,I310&lt;500),0.3,0.4))</f>
        <v>0.2</v>
      </c>
      <c r="M310" s="4">
        <f>I310 -(L310*I310)</f>
        <v>151.19999999999999</v>
      </c>
      <c r="N310" t="str">
        <f>VLOOKUP(B310,Customer!A:G,7,FALSE)</f>
        <v>Bella Logan</v>
      </c>
      <c r="O310">
        <f>VLOOKUP(B310,Customer!A:G,1,FALSE)</f>
        <v>10015</v>
      </c>
    </row>
    <row r="311" spans="1:15" x14ac:dyDescent="0.2">
      <c r="A311" s="2">
        <v>410</v>
      </c>
      <c r="B311" s="2">
        <v>10135</v>
      </c>
      <c r="C311" s="10" t="s">
        <v>901</v>
      </c>
      <c r="D311" s="10" t="str">
        <f>MID(C311,2,5)</f>
        <v>42039</v>
      </c>
      <c r="E311" s="10" t="str">
        <f t="shared" si="8"/>
        <v>04/02/2015</v>
      </c>
      <c r="F311" s="2" t="s">
        <v>449</v>
      </c>
      <c r="G311" s="2">
        <v>11</v>
      </c>
      <c r="H311" s="4">
        <v>18</v>
      </c>
      <c r="I311" s="4">
        <f t="shared" si="9"/>
        <v>198</v>
      </c>
      <c r="J311" s="5" t="s">
        <v>450</v>
      </c>
      <c r="K311" s="5"/>
      <c r="L311">
        <f>IF(AND(I311&gt;=0,I311&lt;200),0.2,IF(AND(I311&gt;=200,I311&lt;500),0.3,0.4))</f>
        <v>0.2</v>
      </c>
      <c r="M311" s="4">
        <f>I311 -(L311*I311)</f>
        <v>158.4</v>
      </c>
      <c r="N311" t="str">
        <f>VLOOKUP(B311,Customer!A:G,7,FALSE)</f>
        <v>Santiago Nold</v>
      </c>
      <c r="O311">
        <f>VLOOKUP(B311,Customer!A:G,1,FALSE)</f>
        <v>10135</v>
      </c>
    </row>
    <row r="312" spans="1:15" x14ac:dyDescent="0.2">
      <c r="A312" s="2">
        <v>411</v>
      </c>
      <c r="B312" s="2">
        <v>10076</v>
      </c>
      <c r="C312" s="10" t="s">
        <v>902</v>
      </c>
      <c r="D312" s="10" t="str">
        <f>MID(C312,2,5)</f>
        <v>41014</v>
      </c>
      <c r="E312" s="10" t="str">
        <f t="shared" si="8"/>
        <v>15/04/2012</v>
      </c>
      <c r="F312" s="2" t="s">
        <v>451</v>
      </c>
      <c r="G312" s="2">
        <v>2</v>
      </c>
      <c r="H312" s="4">
        <v>13</v>
      </c>
      <c r="I312" s="4">
        <f t="shared" si="9"/>
        <v>26</v>
      </c>
      <c r="J312" s="5" t="s">
        <v>459</v>
      </c>
      <c r="K312" s="5"/>
      <c r="L312">
        <f>IF(AND(I312&gt;=0,I312&lt;200),0.2,IF(AND(I312&gt;=200,I312&lt;500),0.3,0.4))</f>
        <v>0.2</v>
      </c>
      <c r="M312" s="4">
        <f>I312 -(L312*I312)</f>
        <v>20.8</v>
      </c>
      <c r="N312" t="str">
        <f>VLOOKUP(B312,Customer!A:G,7,FALSE)</f>
        <v>Flora Zuniga</v>
      </c>
      <c r="O312">
        <f>VLOOKUP(B312,Customer!A:G,1,FALSE)</f>
        <v>10076</v>
      </c>
    </row>
    <row r="313" spans="1:15" x14ac:dyDescent="0.2">
      <c r="A313" s="2">
        <v>412</v>
      </c>
      <c r="B313" s="2">
        <v>10019</v>
      </c>
      <c r="C313" s="10" t="s">
        <v>903</v>
      </c>
      <c r="D313" s="10" t="str">
        <f>MID(C313,2,5)</f>
        <v>41809</v>
      </c>
      <c r="E313" s="10" t="str">
        <f t="shared" si="8"/>
        <v>19/06/2014</v>
      </c>
      <c r="F313" s="2" t="s">
        <v>458</v>
      </c>
      <c r="G313" s="2">
        <v>23</v>
      </c>
      <c r="H313" s="4">
        <v>8</v>
      </c>
      <c r="I313" s="4">
        <f t="shared" si="9"/>
        <v>184</v>
      </c>
      <c r="J313" s="5" t="s">
        <v>448</v>
      </c>
      <c r="K313" s="5"/>
      <c r="L313">
        <f>IF(AND(I313&gt;=0,I313&lt;200),0.2,IF(AND(I313&gt;=200,I313&lt;500),0.3,0.4))</f>
        <v>0.2</v>
      </c>
      <c r="M313" s="4">
        <f>I313 -(L313*I313)</f>
        <v>147.19999999999999</v>
      </c>
      <c r="N313" t="str">
        <f>VLOOKUP(B313,Customer!A:G,7,FALSE)</f>
        <v>Thi Tipton</v>
      </c>
      <c r="O313">
        <f>VLOOKUP(B313,Customer!A:G,1,FALSE)</f>
        <v>10019</v>
      </c>
    </row>
    <row r="314" spans="1:15" x14ac:dyDescent="0.2">
      <c r="A314" s="2">
        <v>413</v>
      </c>
      <c r="B314" s="2">
        <v>10071</v>
      </c>
      <c r="C314" s="10" t="s">
        <v>904</v>
      </c>
      <c r="D314" s="10" t="str">
        <f>MID(C314,2,5)</f>
        <v>40496</v>
      </c>
      <c r="E314" s="10" t="str">
        <f t="shared" si="8"/>
        <v>14/11/2010</v>
      </c>
      <c r="F314" s="2" t="s">
        <v>454</v>
      </c>
      <c r="G314" s="2">
        <v>29</v>
      </c>
      <c r="H314" s="4">
        <v>12</v>
      </c>
      <c r="I314" s="4">
        <f t="shared" si="9"/>
        <v>348</v>
      </c>
      <c r="J314" s="5" t="s">
        <v>448</v>
      </c>
      <c r="K314" s="5"/>
      <c r="L314">
        <f>IF(AND(I314&gt;=0,I314&lt;200),0.2,IF(AND(I314&gt;=200,I314&lt;500),0.3,0.4))</f>
        <v>0.3</v>
      </c>
      <c r="M314" s="4">
        <f>I314 -(L314*I314)</f>
        <v>243.60000000000002</v>
      </c>
      <c r="N314" t="str">
        <f>VLOOKUP(B314,Customer!A:G,7,FALSE)</f>
        <v>Alex Turnbull</v>
      </c>
      <c r="O314">
        <f>VLOOKUP(B314,Customer!A:G,1,FALSE)</f>
        <v>10071</v>
      </c>
    </row>
    <row r="315" spans="1:15" x14ac:dyDescent="0.2">
      <c r="A315" s="2">
        <v>414</v>
      </c>
      <c r="B315" s="2">
        <v>10015</v>
      </c>
      <c r="C315" s="10" t="s">
        <v>905</v>
      </c>
      <c r="D315" s="10" t="str">
        <f>MID(C315,2,5)</f>
        <v>42102</v>
      </c>
      <c r="E315" s="10" t="str">
        <f t="shared" si="8"/>
        <v>08/04/2015</v>
      </c>
      <c r="F315" s="2" t="s">
        <v>460</v>
      </c>
      <c r="G315" s="2">
        <v>27</v>
      </c>
      <c r="H315" s="4">
        <v>2</v>
      </c>
      <c r="I315" s="4">
        <f t="shared" si="9"/>
        <v>54</v>
      </c>
      <c r="J315" s="5" t="s">
        <v>448</v>
      </c>
      <c r="K315" s="5"/>
      <c r="L315">
        <f>IF(AND(I315&gt;=0,I315&lt;200),0.2,IF(AND(I315&gt;=200,I315&lt;500),0.3,0.4))</f>
        <v>0.2</v>
      </c>
      <c r="M315" s="4">
        <f>I315 -(L315*I315)</f>
        <v>43.2</v>
      </c>
      <c r="N315" t="str">
        <f>VLOOKUP(B315,Customer!A:G,7,FALSE)</f>
        <v>Bella Logan</v>
      </c>
      <c r="O315">
        <f>VLOOKUP(B315,Customer!A:G,1,FALSE)</f>
        <v>10015</v>
      </c>
    </row>
    <row r="316" spans="1:15" x14ac:dyDescent="0.2">
      <c r="A316" s="2">
        <v>415</v>
      </c>
      <c r="B316" s="2">
        <v>10046</v>
      </c>
      <c r="C316" s="10" t="s">
        <v>906</v>
      </c>
      <c r="D316" s="10" t="str">
        <f>MID(C316,2,5)</f>
        <v>41630</v>
      </c>
      <c r="E316" s="10" t="str">
        <f t="shared" si="8"/>
        <v>22/12/2013</v>
      </c>
      <c r="F316" s="2" t="s">
        <v>449</v>
      </c>
      <c r="G316" s="2">
        <v>25</v>
      </c>
      <c r="H316" s="4">
        <v>18</v>
      </c>
      <c r="I316" s="4">
        <f t="shared" si="9"/>
        <v>450</v>
      </c>
      <c r="J316" s="5" t="s">
        <v>448</v>
      </c>
      <c r="K316" s="5"/>
      <c r="L316">
        <f>IF(AND(I316&gt;=0,I316&lt;200),0.2,IF(AND(I316&gt;=200,I316&lt;500),0.3,0.4))</f>
        <v>0.3</v>
      </c>
      <c r="M316" s="4">
        <f>I316 -(L316*I316)</f>
        <v>315</v>
      </c>
      <c r="N316" t="str">
        <f>VLOOKUP(B316,Customer!A:G,7,FALSE)</f>
        <v>Jewell Kyser</v>
      </c>
      <c r="O316">
        <f>VLOOKUP(B316,Customer!A:G,1,FALSE)</f>
        <v>10046</v>
      </c>
    </row>
    <row r="317" spans="1:15" x14ac:dyDescent="0.2">
      <c r="A317" s="2">
        <v>416</v>
      </c>
      <c r="B317" s="2">
        <v>10065</v>
      </c>
      <c r="C317" s="10" t="s">
        <v>907</v>
      </c>
      <c r="D317" s="10" t="str">
        <f>MID(C317,2,5)</f>
        <v>40374</v>
      </c>
      <c r="E317" s="10" t="str">
        <f t="shared" si="8"/>
        <v>15/07/2010</v>
      </c>
      <c r="F317" s="2" t="s">
        <v>460</v>
      </c>
      <c r="G317" s="2">
        <v>15</v>
      </c>
      <c r="H317" s="4">
        <v>2</v>
      </c>
      <c r="I317" s="4">
        <f t="shared" si="9"/>
        <v>30</v>
      </c>
      <c r="J317" s="5" t="s">
        <v>448</v>
      </c>
      <c r="K317" s="5"/>
      <c r="L317">
        <f>IF(AND(I317&gt;=0,I317&lt;200),0.2,IF(AND(I317&gt;=200,I317&lt;500),0.3,0.4))</f>
        <v>0.2</v>
      </c>
      <c r="M317" s="4">
        <f>I317 -(L317*I317)</f>
        <v>24</v>
      </c>
      <c r="N317" t="str">
        <f>VLOOKUP(B317,Customer!A:G,7,FALSE)</f>
        <v>Tracey Voyles</v>
      </c>
      <c r="O317">
        <f>VLOOKUP(B317,Customer!A:G,1,FALSE)</f>
        <v>10065</v>
      </c>
    </row>
    <row r="318" spans="1:15" x14ac:dyDescent="0.2">
      <c r="A318" s="2">
        <v>417</v>
      </c>
      <c r="B318" s="2">
        <v>10068</v>
      </c>
      <c r="C318" s="10" t="s">
        <v>908</v>
      </c>
      <c r="D318" s="10" t="str">
        <f>MID(C318,2,5)</f>
        <v>41019</v>
      </c>
      <c r="E318" s="10" t="str">
        <f t="shared" si="8"/>
        <v>20/04/2012</v>
      </c>
      <c r="F318" s="2" t="s">
        <v>456</v>
      </c>
      <c r="G318" s="2">
        <v>27</v>
      </c>
      <c r="H318" s="4">
        <v>12</v>
      </c>
      <c r="I318" s="4">
        <f t="shared" si="9"/>
        <v>324</v>
      </c>
      <c r="J318" s="5" t="s">
        <v>448</v>
      </c>
      <c r="K318" s="5"/>
      <c r="L318">
        <f>IF(AND(I318&gt;=0,I318&lt;200),0.2,IF(AND(I318&gt;=200,I318&lt;500),0.3,0.4))</f>
        <v>0.3</v>
      </c>
      <c r="M318" s="4">
        <f>I318 -(L318*I318)</f>
        <v>226.8</v>
      </c>
      <c r="N318" t="str">
        <f>VLOOKUP(B318,Customer!A:G,7,FALSE)</f>
        <v>Neda Asmus</v>
      </c>
      <c r="O318">
        <f>VLOOKUP(B318,Customer!A:G,1,FALSE)</f>
        <v>10068</v>
      </c>
    </row>
    <row r="319" spans="1:15" x14ac:dyDescent="0.2">
      <c r="A319" s="2">
        <v>418</v>
      </c>
      <c r="B319" s="2">
        <v>10042</v>
      </c>
      <c r="C319" s="10" t="s">
        <v>909</v>
      </c>
      <c r="D319" s="10" t="str">
        <f>MID(C319,2,5)</f>
        <v>41585</v>
      </c>
      <c r="E319" s="10" t="str">
        <f t="shared" si="8"/>
        <v>07/11/2013</v>
      </c>
      <c r="F319" s="2" t="s">
        <v>449</v>
      </c>
      <c r="G319" s="2">
        <v>15</v>
      </c>
      <c r="H319" s="4">
        <v>18</v>
      </c>
      <c r="I319" s="4">
        <f t="shared" si="9"/>
        <v>270</v>
      </c>
      <c r="J319" s="5" t="s">
        <v>448</v>
      </c>
      <c r="K319" s="5"/>
      <c r="L319">
        <f>IF(AND(I319&gt;=0,I319&lt;200),0.2,IF(AND(I319&gt;=200,I319&lt;500),0.3,0.4))</f>
        <v>0.3</v>
      </c>
      <c r="M319" s="4">
        <f>I319 -(L319*I319)</f>
        <v>189</v>
      </c>
      <c r="N319" t="str">
        <f>VLOOKUP(B319,Customer!A:G,7,FALSE)</f>
        <v>Lizette Minto</v>
      </c>
      <c r="O319">
        <f>VLOOKUP(B319,Customer!A:G,1,FALSE)</f>
        <v>10042</v>
      </c>
    </row>
    <row r="320" spans="1:15" x14ac:dyDescent="0.2">
      <c r="A320" s="2">
        <v>419</v>
      </c>
      <c r="B320" s="2">
        <v>10120</v>
      </c>
      <c r="C320" s="10" t="s">
        <v>910</v>
      </c>
      <c r="D320" s="10" t="str">
        <f>MID(C320,2,5)</f>
        <v>41944</v>
      </c>
      <c r="E320" s="10" t="str">
        <f t="shared" si="8"/>
        <v>01/11/2014</v>
      </c>
      <c r="F320" s="2" t="s">
        <v>455</v>
      </c>
      <c r="G320" s="2">
        <v>10</v>
      </c>
      <c r="H320" s="4">
        <v>9</v>
      </c>
      <c r="I320" s="4">
        <f t="shared" si="9"/>
        <v>90</v>
      </c>
      <c r="J320" s="5" t="s">
        <v>450</v>
      </c>
      <c r="K320" s="5"/>
      <c r="L320">
        <f>IF(AND(I320&gt;=0,I320&lt;200),0.2,IF(AND(I320&gt;=200,I320&lt;500),0.3,0.4))</f>
        <v>0.2</v>
      </c>
      <c r="M320" s="4">
        <f>I320 -(L320*I320)</f>
        <v>72</v>
      </c>
      <c r="N320" t="str">
        <f>VLOOKUP(B320,Customer!A:G,7,FALSE)</f>
        <v>Iris Delosantos</v>
      </c>
      <c r="O320">
        <f>VLOOKUP(B320,Customer!A:G,1,FALSE)</f>
        <v>10120</v>
      </c>
    </row>
    <row r="321" spans="1:15" x14ac:dyDescent="0.2">
      <c r="A321" s="2">
        <v>420</v>
      </c>
      <c r="B321" s="2">
        <v>10063</v>
      </c>
      <c r="C321" s="10" t="s">
        <v>911</v>
      </c>
      <c r="D321" s="10" t="str">
        <f>MID(C321,2,5)</f>
        <v>41210</v>
      </c>
      <c r="E321" s="10" t="str">
        <f t="shared" si="8"/>
        <v>28/10/2012</v>
      </c>
      <c r="F321" s="2" t="s">
        <v>458</v>
      </c>
      <c r="G321" s="2">
        <v>11</v>
      </c>
      <c r="H321" s="4">
        <v>8</v>
      </c>
      <c r="I321" s="4">
        <f t="shared" si="9"/>
        <v>88</v>
      </c>
      <c r="J321" s="5" t="s">
        <v>450</v>
      </c>
      <c r="K321" s="5"/>
      <c r="L321">
        <f>IF(AND(I321&gt;=0,I321&lt;200),0.2,IF(AND(I321&gt;=200,I321&lt;500),0.3,0.4))</f>
        <v>0.2</v>
      </c>
      <c r="M321" s="4">
        <f>I321 -(L321*I321)</f>
        <v>70.400000000000006</v>
      </c>
      <c r="N321" t="str">
        <f>VLOOKUP(B321,Customer!A:G,7,FALSE)</f>
        <v>Vida Gayer</v>
      </c>
      <c r="O321">
        <f>VLOOKUP(B321,Customer!A:G,1,FALSE)</f>
        <v>10063</v>
      </c>
    </row>
    <row r="322" spans="1:15" x14ac:dyDescent="0.2">
      <c r="A322" s="2">
        <v>421</v>
      </c>
      <c r="B322" s="2">
        <v>10017</v>
      </c>
      <c r="C322" s="10" t="s">
        <v>912</v>
      </c>
      <c r="D322" s="10" t="str">
        <f>MID(C322,2,5)</f>
        <v>40573</v>
      </c>
      <c r="E322" s="10" t="str">
        <f t="shared" si="8"/>
        <v>30/01/2011</v>
      </c>
      <c r="F322" s="2" t="s">
        <v>456</v>
      </c>
      <c r="G322" s="2">
        <v>3</v>
      </c>
      <c r="H322" s="4">
        <v>12</v>
      </c>
      <c r="I322" s="4">
        <f t="shared" si="9"/>
        <v>36</v>
      </c>
      <c r="J322" s="5" t="s">
        <v>459</v>
      </c>
      <c r="K322" s="5"/>
      <c r="L322">
        <f>IF(AND(I322&gt;=0,I322&lt;200),0.2,IF(AND(I322&gt;=200,I322&lt;500),0.3,0.4))</f>
        <v>0.2</v>
      </c>
      <c r="M322" s="4">
        <f>I322 -(L322*I322)</f>
        <v>28.8</v>
      </c>
      <c r="N322" t="str">
        <f>VLOOKUP(B322,Customer!A:G,7,FALSE)</f>
        <v>Genaro Knutson</v>
      </c>
      <c r="O322">
        <f>VLOOKUP(B322,Customer!A:G,1,FALSE)</f>
        <v>10017</v>
      </c>
    </row>
    <row r="323" spans="1:15" x14ac:dyDescent="0.2">
      <c r="A323" s="2">
        <v>422</v>
      </c>
      <c r="B323" s="2">
        <v>10100</v>
      </c>
      <c r="C323" s="10" t="s">
        <v>913</v>
      </c>
      <c r="D323" s="10" t="str">
        <f>MID(C323,2,5)</f>
        <v>42255</v>
      </c>
      <c r="E323" s="10" t="str">
        <f t="shared" ref="E323:E386" si="10">TEXT(D323,"DD/MM/YYYY")</f>
        <v>08/09/2015</v>
      </c>
      <c r="F323" s="2" t="s">
        <v>452</v>
      </c>
      <c r="G323" s="2">
        <v>25</v>
      </c>
      <c r="H323" s="4">
        <v>4</v>
      </c>
      <c r="I323" s="4">
        <f t="shared" ref="I323:I386" si="11">G323*H323</f>
        <v>100</v>
      </c>
      <c r="J323" s="5" t="s">
        <v>448</v>
      </c>
      <c r="K323" s="5"/>
      <c r="L323">
        <f>IF(AND(I323&gt;=0,I323&lt;200),0.2,IF(AND(I323&gt;=200,I323&lt;500),0.3,0.4))</f>
        <v>0.2</v>
      </c>
      <c r="M323" s="4">
        <f>I323 -(L323*I323)</f>
        <v>80</v>
      </c>
      <c r="N323" t="str">
        <f>VLOOKUP(B323,Customer!A:G,7,FALSE)</f>
        <v>Patrick Manuel</v>
      </c>
      <c r="O323">
        <f>VLOOKUP(B323,Customer!A:G,1,FALSE)</f>
        <v>10100</v>
      </c>
    </row>
    <row r="324" spans="1:15" x14ac:dyDescent="0.2">
      <c r="A324" s="2">
        <v>423</v>
      </c>
      <c r="B324" s="2">
        <v>10134</v>
      </c>
      <c r="C324" s="10" t="s">
        <v>914</v>
      </c>
      <c r="D324" s="10" t="str">
        <f>MID(C324,2,5)</f>
        <v>42206</v>
      </c>
      <c r="E324" s="10" t="str">
        <f t="shared" si="10"/>
        <v>21/07/2015</v>
      </c>
      <c r="F324" s="2" t="s">
        <v>451</v>
      </c>
      <c r="G324" s="2">
        <v>13</v>
      </c>
      <c r="H324" s="4">
        <v>13</v>
      </c>
      <c r="I324" s="4">
        <f t="shared" si="11"/>
        <v>169</v>
      </c>
      <c r="J324" s="5" t="s">
        <v>450</v>
      </c>
      <c r="K324" s="5"/>
      <c r="L324">
        <f>IF(AND(I324&gt;=0,I324&lt;200),0.2,IF(AND(I324&gt;=200,I324&lt;500),0.3,0.4))</f>
        <v>0.2</v>
      </c>
      <c r="M324" s="4">
        <f>I324 -(L324*I324)</f>
        <v>135.19999999999999</v>
      </c>
      <c r="N324" t="str">
        <f>VLOOKUP(B324,Customer!A:G,7,FALSE)</f>
        <v>Marco Jacobo</v>
      </c>
      <c r="O324">
        <f>VLOOKUP(B324,Customer!A:G,1,FALSE)</f>
        <v>10134</v>
      </c>
    </row>
    <row r="325" spans="1:15" x14ac:dyDescent="0.2">
      <c r="A325" s="2">
        <v>424</v>
      </c>
      <c r="B325" s="2">
        <v>10137</v>
      </c>
      <c r="C325" s="10" t="s">
        <v>848</v>
      </c>
      <c r="D325" s="10" t="str">
        <f>MID(C325,2,5)</f>
        <v>41861</v>
      </c>
      <c r="E325" s="10" t="str">
        <f t="shared" si="10"/>
        <v>10/08/2014</v>
      </c>
      <c r="F325" s="2" t="s">
        <v>452</v>
      </c>
      <c r="G325" s="2">
        <v>18</v>
      </c>
      <c r="H325" s="4">
        <v>4</v>
      </c>
      <c r="I325" s="4">
        <f t="shared" si="11"/>
        <v>72</v>
      </c>
      <c r="J325" s="5" t="s">
        <v>448</v>
      </c>
      <c r="K325" s="5"/>
      <c r="L325">
        <f>IF(AND(I325&gt;=0,I325&lt;200),0.2,IF(AND(I325&gt;=200,I325&lt;500),0.3,0.4))</f>
        <v>0.2</v>
      </c>
      <c r="M325" s="4">
        <f>I325 -(L325*I325)</f>
        <v>57.6</v>
      </c>
      <c r="N325" t="str">
        <f>VLOOKUP(B325,Customer!A:G,7,FALSE)</f>
        <v>Gwyneth Goodsell</v>
      </c>
      <c r="O325">
        <f>VLOOKUP(B325,Customer!A:G,1,FALSE)</f>
        <v>10137</v>
      </c>
    </row>
    <row r="326" spans="1:15" x14ac:dyDescent="0.2">
      <c r="A326" s="2">
        <v>425</v>
      </c>
      <c r="B326" s="2">
        <v>10008</v>
      </c>
      <c r="C326" s="10" t="s">
        <v>915</v>
      </c>
      <c r="D326" s="10" t="str">
        <f>MID(C326,2,5)</f>
        <v>40450</v>
      </c>
      <c r="E326" s="10" t="str">
        <f t="shared" si="10"/>
        <v>29/09/2010</v>
      </c>
      <c r="F326" s="2" t="s">
        <v>453</v>
      </c>
      <c r="G326" s="2">
        <v>17</v>
      </c>
      <c r="H326" s="4">
        <v>12</v>
      </c>
      <c r="I326" s="4">
        <f t="shared" si="11"/>
        <v>204</v>
      </c>
      <c r="J326" s="5" t="s">
        <v>448</v>
      </c>
      <c r="K326" s="5"/>
      <c r="L326">
        <f>IF(AND(I326&gt;=0,I326&lt;200),0.2,IF(AND(I326&gt;=200,I326&lt;500),0.3,0.4))</f>
        <v>0.3</v>
      </c>
      <c r="M326" s="4">
        <f>I326 -(L326*I326)</f>
        <v>142.80000000000001</v>
      </c>
      <c r="N326" t="str">
        <f>VLOOKUP(B326,Customer!A:G,7,FALSE)</f>
        <v>Vernon Addy</v>
      </c>
      <c r="O326">
        <f>VLOOKUP(B326,Customer!A:G,1,FALSE)</f>
        <v>10008</v>
      </c>
    </row>
    <row r="327" spans="1:15" x14ac:dyDescent="0.2">
      <c r="A327" s="2">
        <v>426</v>
      </c>
      <c r="B327" s="2">
        <v>10097</v>
      </c>
      <c r="C327" s="10" t="s">
        <v>629</v>
      </c>
      <c r="D327" s="10" t="str">
        <f>MID(C327,2,5)</f>
        <v>42245</v>
      </c>
      <c r="E327" s="10" t="str">
        <f t="shared" si="10"/>
        <v>29/08/2015</v>
      </c>
      <c r="F327" s="2" t="s">
        <v>458</v>
      </c>
      <c r="G327" s="2">
        <v>24</v>
      </c>
      <c r="H327" s="4">
        <v>8</v>
      </c>
      <c r="I327" s="4">
        <f t="shared" si="11"/>
        <v>192</v>
      </c>
      <c r="J327" s="5" t="s">
        <v>448</v>
      </c>
      <c r="K327" s="5"/>
      <c r="L327">
        <f>IF(AND(I327&gt;=0,I327&lt;200),0.2,IF(AND(I327&gt;=200,I327&lt;500),0.3,0.4))</f>
        <v>0.2</v>
      </c>
      <c r="M327" s="4">
        <f>I327 -(L327*I327)</f>
        <v>153.6</v>
      </c>
      <c r="N327" t="str">
        <f>VLOOKUP(B327,Customer!A:G,7,FALSE)</f>
        <v>Bulah Kaplan</v>
      </c>
      <c r="O327">
        <f>VLOOKUP(B327,Customer!A:G,1,FALSE)</f>
        <v>10097</v>
      </c>
    </row>
    <row r="328" spans="1:15" x14ac:dyDescent="0.2">
      <c r="A328" s="2">
        <v>427</v>
      </c>
      <c r="B328" s="2">
        <v>10033</v>
      </c>
      <c r="C328" s="10" t="s">
        <v>773</v>
      </c>
      <c r="D328" s="10" t="str">
        <f>MID(C328,2,5)</f>
        <v>40692</v>
      </c>
      <c r="E328" s="10" t="str">
        <f t="shared" si="10"/>
        <v>29/05/2011</v>
      </c>
      <c r="F328" s="2" t="s">
        <v>453</v>
      </c>
      <c r="G328" s="2">
        <v>29</v>
      </c>
      <c r="H328" s="4">
        <v>12</v>
      </c>
      <c r="I328" s="4">
        <f t="shared" si="11"/>
        <v>348</v>
      </c>
      <c r="J328" s="5" t="s">
        <v>448</v>
      </c>
      <c r="K328" s="5"/>
      <c r="L328">
        <f>IF(AND(I328&gt;=0,I328&lt;200),0.2,IF(AND(I328&gt;=200,I328&lt;500),0.3,0.4))</f>
        <v>0.3</v>
      </c>
      <c r="M328" s="4">
        <f>I328 -(L328*I328)</f>
        <v>243.60000000000002</v>
      </c>
      <c r="N328" t="str">
        <f>VLOOKUP(B328,Customer!A:G,7,FALSE)</f>
        <v>Cherish Breland</v>
      </c>
      <c r="O328">
        <f>VLOOKUP(B328,Customer!A:G,1,FALSE)</f>
        <v>10033</v>
      </c>
    </row>
    <row r="329" spans="1:15" x14ac:dyDescent="0.2">
      <c r="A329" s="2">
        <v>428</v>
      </c>
      <c r="B329" s="2">
        <v>10082</v>
      </c>
      <c r="C329" s="10" t="s">
        <v>847</v>
      </c>
      <c r="D329" s="10" t="str">
        <f>MID(C329,2,5)</f>
        <v>41160</v>
      </c>
      <c r="E329" s="10" t="str">
        <f t="shared" si="10"/>
        <v>08/09/2012</v>
      </c>
      <c r="F329" s="2" t="s">
        <v>453</v>
      </c>
      <c r="G329" s="2">
        <v>29</v>
      </c>
      <c r="H329" s="4">
        <v>12</v>
      </c>
      <c r="I329" s="4">
        <f t="shared" si="11"/>
        <v>348</v>
      </c>
      <c r="J329" s="5" t="s">
        <v>448</v>
      </c>
      <c r="K329" s="5"/>
      <c r="L329">
        <f>IF(AND(I329&gt;=0,I329&lt;200),0.2,IF(AND(I329&gt;=200,I329&lt;500),0.3,0.4))</f>
        <v>0.3</v>
      </c>
      <c r="M329" s="4">
        <f>I329 -(L329*I329)</f>
        <v>243.60000000000002</v>
      </c>
      <c r="N329" t="str">
        <f>VLOOKUP(B329,Customer!A:G,7,FALSE)</f>
        <v>Charles Ascencio</v>
      </c>
      <c r="O329">
        <f>VLOOKUP(B329,Customer!A:G,1,FALSE)</f>
        <v>10082</v>
      </c>
    </row>
    <row r="330" spans="1:15" x14ac:dyDescent="0.2">
      <c r="A330" s="2">
        <v>429</v>
      </c>
      <c r="B330" s="2">
        <v>10106</v>
      </c>
      <c r="C330" s="10" t="s">
        <v>916</v>
      </c>
      <c r="D330" s="10" t="str">
        <f>MID(C330,2,5)</f>
        <v>41462</v>
      </c>
      <c r="E330" s="10" t="str">
        <f t="shared" si="10"/>
        <v>07/07/2013</v>
      </c>
      <c r="F330" s="2" t="s">
        <v>451</v>
      </c>
      <c r="G330" s="2">
        <v>27</v>
      </c>
      <c r="H330" s="4">
        <v>13</v>
      </c>
      <c r="I330" s="4">
        <f t="shared" si="11"/>
        <v>351</v>
      </c>
      <c r="J330" s="5" t="s">
        <v>448</v>
      </c>
      <c r="K330" s="5"/>
      <c r="L330">
        <f>IF(AND(I330&gt;=0,I330&lt;200),0.2,IF(AND(I330&gt;=200,I330&lt;500),0.3,0.4))</f>
        <v>0.3</v>
      </c>
      <c r="M330" s="4">
        <f>I330 -(L330*I330)</f>
        <v>245.7</v>
      </c>
      <c r="N330" t="str">
        <f>VLOOKUP(B330,Customer!A:G,7,FALSE)</f>
        <v>Ignacio Lucas</v>
      </c>
      <c r="O330">
        <f>VLOOKUP(B330,Customer!A:G,1,FALSE)</f>
        <v>10106</v>
      </c>
    </row>
    <row r="331" spans="1:15" x14ac:dyDescent="0.2">
      <c r="A331" s="2">
        <v>430</v>
      </c>
      <c r="B331" s="2">
        <v>10113</v>
      </c>
      <c r="C331" s="10" t="s">
        <v>917</v>
      </c>
      <c r="D331" s="10" t="str">
        <f>MID(C331,2,5)</f>
        <v>40945</v>
      </c>
      <c r="E331" s="10" t="str">
        <f t="shared" si="10"/>
        <v>06/02/2012</v>
      </c>
      <c r="F331" s="2" t="s">
        <v>451</v>
      </c>
      <c r="G331" s="2">
        <v>12</v>
      </c>
      <c r="H331" s="4">
        <v>13</v>
      </c>
      <c r="I331" s="4">
        <f t="shared" si="11"/>
        <v>156</v>
      </c>
      <c r="J331" s="5" t="s">
        <v>450</v>
      </c>
      <c r="K331" s="5"/>
      <c r="L331">
        <f>IF(AND(I331&gt;=0,I331&lt;200),0.2,IF(AND(I331&gt;=200,I331&lt;500),0.3,0.4))</f>
        <v>0.2</v>
      </c>
      <c r="M331" s="4">
        <f>I331 -(L331*I331)</f>
        <v>124.8</v>
      </c>
      <c r="N331" t="str">
        <f>VLOOKUP(B331,Customer!A:G,7,FALSE)</f>
        <v>Jenniffer Mangual</v>
      </c>
      <c r="O331">
        <f>VLOOKUP(B331,Customer!A:G,1,FALSE)</f>
        <v>10113</v>
      </c>
    </row>
    <row r="332" spans="1:15" x14ac:dyDescent="0.2">
      <c r="A332" s="2">
        <v>431</v>
      </c>
      <c r="B332" s="2">
        <v>10120</v>
      </c>
      <c r="C332" s="10" t="s">
        <v>718</v>
      </c>
      <c r="D332" s="10" t="str">
        <f>MID(C332,2,5)</f>
        <v>41172</v>
      </c>
      <c r="E332" s="10" t="str">
        <f t="shared" si="10"/>
        <v>20/09/2012</v>
      </c>
      <c r="F332" s="2" t="s">
        <v>449</v>
      </c>
      <c r="G332" s="2">
        <v>7</v>
      </c>
      <c r="H332" s="4">
        <v>18</v>
      </c>
      <c r="I332" s="4">
        <f t="shared" si="11"/>
        <v>126</v>
      </c>
      <c r="J332" s="5" t="s">
        <v>450</v>
      </c>
      <c r="K332" s="5"/>
      <c r="L332">
        <f>IF(AND(I332&gt;=0,I332&lt;200),0.2,IF(AND(I332&gt;=200,I332&lt;500),0.3,0.4))</f>
        <v>0.2</v>
      </c>
      <c r="M332" s="4">
        <f>I332 -(L332*I332)</f>
        <v>100.8</v>
      </c>
      <c r="N332" t="str">
        <f>VLOOKUP(B332,Customer!A:G,7,FALSE)</f>
        <v>Iris Delosantos</v>
      </c>
      <c r="O332">
        <f>VLOOKUP(B332,Customer!A:G,1,FALSE)</f>
        <v>10120</v>
      </c>
    </row>
    <row r="333" spans="1:15" x14ac:dyDescent="0.2">
      <c r="A333" s="2">
        <v>432</v>
      </c>
      <c r="B333" s="2">
        <v>10098</v>
      </c>
      <c r="C333" s="10" t="s">
        <v>918</v>
      </c>
      <c r="D333" s="10" t="str">
        <f>MID(C333,2,5)</f>
        <v>42292</v>
      </c>
      <c r="E333" s="10" t="str">
        <f t="shared" si="10"/>
        <v>15/10/2015</v>
      </c>
      <c r="F333" s="2" t="s">
        <v>452</v>
      </c>
      <c r="G333" s="2">
        <v>20</v>
      </c>
      <c r="H333" s="4">
        <v>4</v>
      </c>
      <c r="I333" s="4">
        <f t="shared" si="11"/>
        <v>80</v>
      </c>
      <c r="J333" s="5" t="s">
        <v>448</v>
      </c>
      <c r="K333" s="5"/>
      <c r="L333">
        <f>IF(AND(I333&gt;=0,I333&lt;200),0.2,IF(AND(I333&gt;=200,I333&lt;500),0.3,0.4))</f>
        <v>0.2</v>
      </c>
      <c r="M333" s="4">
        <f>I333 -(L333*I333)</f>
        <v>64</v>
      </c>
      <c r="N333" t="str">
        <f>VLOOKUP(B333,Customer!A:G,7,FALSE)</f>
        <v>Emerald Fernald</v>
      </c>
      <c r="O333">
        <f>VLOOKUP(B333,Customer!A:G,1,FALSE)</f>
        <v>10098</v>
      </c>
    </row>
    <row r="334" spans="1:15" x14ac:dyDescent="0.2">
      <c r="A334" s="2">
        <v>433</v>
      </c>
      <c r="B334" s="2">
        <v>10115</v>
      </c>
      <c r="C334" s="10" t="s">
        <v>919</v>
      </c>
      <c r="D334" s="10" t="str">
        <f>MID(C334,2,5)</f>
        <v>42201</v>
      </c>
      <c r="E334" s="10" t="str">
        <f t="shared" si="10"/>
        <v>16/07/2015</v>
      </c>
      <c r="F334" s="2" t="s">
        <v>454</v>
      </c>
      <c r="G334" s="2">
        <v>4</v>
      </c>
      <c r="H334" s="4">
        <v>12</v>
      </c>
      <c r="I334" s="4">
        <f t="shared" si="11"/>
        <v>48</v>
      </c>
      <c r="J334" s="5" t="s">
        <v>459</v>
      </c>
      <c r="K334" s="5"/>
      <c r="L334">
        <f>IF(AND(I334&gt;=0,I334&lt;200),0.2,IF(AND(I334&gt;=200,I334&lt;500),0.3,0.4))</f>
        <v>0.2</v>
      </c>
      <c r="M334" s="4">
        <f>I334 -(L334*I334)</f>
        <v>38.4</v>
      </c>
      <c r="N334" t="str">
        <f>VLOOKUP(B334,Customer!A:G,7,FALSE)</f>
        <v>Krystle Spainhour</v>
      </c>
      <c r="O334">
        <f>VLOOKUP(B334,Customer!A:G,1,FALSE)</f>
        <v>10115</v>
      </c>
    </row>
    <row r="335" spans="1:15" x14ac:dyDescent="0.2">
      <c r="A335" s="2">
        <v>434</v>
      </c>
      <c r="B335" s="2">
        <v>10048</v>
      </c>
      <c r="C335" s="10" t="s">
        <v>920</v>
      </c>
      <c r="D335" s="10" t="str">
        <f>MID(C335,2,5)</f>
        <v>41451</v>
      </c>
      <c r="E335" s="10" t="str">
        <f t="shared" si="10"/>
        <v>26/06/2013</v>
      </c>
      <c r="F335" s="2" t="s">
        <v>457</v>
      </c>
      <c r="G335" s="2">
        <v>13</v>
      </c>
      <c r="H335" s="4">
        <v>2</v>
      </c>
      <c r="I335" s="4">
        <f t="shared" si="11"/>
        <v>26</v>
      </c>
      <c r="J335" s="5" t="s">
        <v>450</v>
      </c>
      <c r="K335" s="5"/>
      <c r="L335">
        <f>IF(AND(I335&gt;=0,I335&lt;200),0.2,IF(AND(I335&gt;=200,I335&lt;500),0.3,0.4))</f>
        <v>0.2</v>
      </c>
      <c r="M335" s="4">
        <f>I335 -(L335*I335)</f>
        <v>20.8</v>
      </c>
      <c r="N335" t="str">
        <f>VLOOKUP(B335,Customer!A:G,7,FALSE)</f>
        <v>Clorinda Clemmer</v>
      </c>
      <c r="O335">
        <f>VLOOKUP(B335,Customer!A:G,1,FALSE)</f>
        <v>10048</v>
      </c>
    </row>
    <row r="336" spans="1:15" x14ac:dyDescent="0.2">
      <c r="A336" s="2">
        <v>435</v>
      </c>
      <c r="B336" s="2">
        <v>10110</v>
      </c>
      <c r="C336" s="10" t="s">
        <v>921</v>
      </c>
      <c r="D336" s="10" t="str">
        <f>MID(C336,2,5)</f>
        <v>42217</v>
      </c>
      <c r="E336" s="10" t="str">
        <f t="shared" si="10"/>
        <v>01/08/2015</v>
      </c>
      <c r="F336" s="2" t="s">
        <v>457</v>
      </c>
      <c r="G336" s="2">
        <v>23</v>
      </c>
      <c r="H336" s="4">
        <v>2</v>
      </c>
      <c r="I336" s="4">
        <f t="shared" si="11"/>
        <v>46</v>
      </c>
      <c r="J336" s="5" t="s">
        <v>448</v>
      </c>
      <c r="K336" s="5"/>
      <c r="L336">
        <f>IF(AND(I336&gt;=0,I336&lt;200),0.2,IF(AND(I336&gt;=200,I336&lt;500),0.3,0.4))</f>
        <v>0.2</v>
      </c>
      <c r="M336" s="4">
        <f>I336 -(L336*I336)</f>
        <v>36.799999999999997</v>
      </c>
      <c r="N336" t="str">
        <f>VLOOKUP(B336,Customer!A:G,7,FALSE)</f>
        <v>Granville Core</v>
      </c>
      <c r="O336">
        <f>VLOOKUP(B336,Customer!A:G,1,FALSE)</f>
        <v>10110</v>
      </c>
    </row>
    <row r="337" spans="1:15" x14ac:dyDescent="0.2">
      <c r="A337" s="2">
        <v>436</v>
      </c>
      <c r="B337" s="2">
        <v>10029</v>
      </c>
      <c r="C337" s="10" t="s">
        <v>922</v>
      </c>
      <c r="D337" s="10" t="str">
        <f>MID(C337,2,5)</f>
        <v>40446</v>
      </c>
      <c r="E337" s="10" t="str">
        <f t="shared" si="10"/>
        <v>25/09/2010</v>
      </c>
      <c r="F337" s="2" t="s">
        <v>458</v>
      </c>
      <c r="G337" s="2">
        <v>13</v>
      </c>
      <c r="H337" s="4">
        <v>8</v>
      </c>
      <c r="I337" s="4">
        <f t="shared" si="11"/>
        <v>104</v>
      </c>
      <c r="J337" s="5" t="s">
        <v>450</v>
      </c>
      <c r="K337" s="5"/>
      <c r="L337">
        <f>IF(AND(I337&gt;=0,I337&lt;200),0.2,IF(AND(I337&gt;=200,I337&lt;500),0.3,0.4))</f>
        <v>0.2</v>
      </c>
      <c r="M337" s="4">
        <f>I337 -(L337*I337)</f>
        <v>83.2</v>
      </c>
      <c r="N337" t="str">
        <f>VLOOKUP(B337,Customer!A:G,7,FALSE)</f>
        <v>Annabel Rawlings</v>
      </c>
      <c r="O337">
        <f>VLOOKUP(B337,Customer!A:G,1,FALSE)</f>
        <v>10029</v>
      </c>
    </row>
    <row r="338" spans="1:15" x14ac:dyDescent="0.2">
      <c r="A338" s="2">
        <v>437</v>
      </c>
      <c r="B338" s="2">
        <v>10052</v>
      </c>
      <c r="C338" s="10" t="s">
        <v>923</v>
      </c>
      <c r="D338" s="10" t="str">
        <f>MID(C338,2,5)</f>
        <v>40960</v>
      </c>
      <c r="E338" s="10" t="str">
        <f t="shared" si="10"/>
        <v>21/02/2012</v>
      </c>
      <c r="F338" s="2" t="s">
        <v>454</v>
      </c>
      <c r="G338" s="2">
        <v>12</v>
      </c>
      <c r="H338" s="4">
        <v>12</v>
      </c>
      <c r="I338" s="4">
        <f t="shared" si="11"/>
        <v>144</v>
      </c>
      <c r="J338" s="5" t="s">
        <v>450</v>
      </c>
      <c r="K338" s="5"/>
      <c r="L338">
        <f>IF(AND(I338&gt;=0,I338&lt;200),0.2,IF(AND(I338&gt;=200,I338&lt;500),0.3,0.4))</f>
        <v>0.2</v>
      </c>
      <c r="M338" s="4">
        <f>I338 -(L338*I338)</f>
        <v>115.2</v>
      </c>
      <c r="N338" t="str">
        <f>VLOOKUP(B338,Customer!A:G,7,FALSE)</f>
        <v>Precious Ellett</v>
      </c>
      <c r="O338">
        <f>VLOOKUP(B338,Customer!A:G,1,FALSE)</f>
        <v>10052</v>
      </c>
    </row>
    <row r="339" spans="1:15" x14ac:dyDescent="0.2">
      <c r="A339" s="2">
        <v>438</v>
      </c>
      <c r="B339" s="2">
        <v>10123</v>
      </c>
      <c r="C339" s="10" t="s">
        <v>924</v>
      </c>
      <c r="D339" s="10" t="str">
        <f>MID(C339,2,5)</f>
        <v>40443</v>
      </c>
      <c r="E339" s="10" t="str">
        <f t="shared" si="10"/>
        <v>22/09/2010</v>
      </c>
      <c r="F339" s="2" t="s">
        <v>455</v>
      </c>
      <c r="G339" s="2">
        <v>4</v>
      </c>
      <c r="H339" s="4">
        <v>9</v>
      </c>
      <c r="I339" s="4">
        <f t="shared" si="11"/>
        <v>36</v>
      </c>
      <c r="J339" s="5" t="s">
        <v>459</v>
      </c>
      <c r="K339" s="5"/>
      <c r="L339">
        <f>IF(AND(I339&gt;=0,I339&lt;200),0.2,IF(AND(I339&gt;=200,I339&lt;500),0.3,0.4))</f>
        <v>0.2</v>
      </c>
      <c r="M339" s="4">
        <f>I339 -(L339*I339)</f>
        <v>28.8</v>
      </c>
      <c r="N339" t="str">
        <f>VLOOKUP(B339,Customer!A:G,7,FALSE)</f>
        <v>Tamika Pritchett</v>
      </c>
      <c r="O339">
        <f>VLOOKUP(B339,Customer!A:G,1,FALSE)</f>
        <v>10123</v>
      </c>
    </row>
    <row r="340" spans="1:15" x14ac:dyDescent="0.2">
      <c r="A340" s="2">
        <v>439</v>
      </c>
      <c r="B340" s="2">
        <v>10058</v>
      </c>
      <c r="C340" s="10" t="s">
        <v>925</v>
      </c>
      <c r="D340" s="10" t="str">
        <f>MID(C340,2,5)</f>
        <v>40634</v>
      </c>
      <c r="E340" s="10" t="str">
        <f t="shared" si="10"/>
        <v>01/04/2011</v>
      </c>
      <c r="F340" s="2" t="s">
        <v>449</v>
      </c>
      <c r="G340" s="2">
        <v>21</v>
      </c>
      <c r="H340" s="4">
        <v>18</v>
      </c>
      <c r="I340" s="4">
        <f t="shared" si="11"/>
        <v>378</v>
      </c>
      <c r="J340" s="5" t="s">
        <v>448</v>
      </c>
      <c r="K340" s="5"/>
      <c r="L340">
        <f>IF(AND(I340&gt;=0,I340&lt;200),0.2,IF(AND(I340&gt;=200,I340&lt;500),0.3,0.4))</f>
        <v>0.3</v>
      </c>
      <c r="M340" s="4">
        <f>I340 -(L340*I340)</f>
        <v>264.60000000000002</v>
      </c>
      <c r="N340" t="str">
        <f>VLOOKUP(B340,Customer!A:G,7,FALSE)</f>
        <v>Margy Gamet</v>
      </c>
      <c r="O340">
        <f>VLOOKUP(B340,Customer!A:G,1,FALSE)</f>
        <v>10058</v>
      </c>
    </row>
    <row r="341" spans="1:15" x14ac:dyDescent="0.2">
      <c r="A341" s="2">
        <v>440</v>
      </c>
      <c r="B341" s="2">
        <v>10049</v>
      </c>
      <c r="C341" s="10" t="s">
        <v>926</v>
      </c>
      <c r="D341" s="10" t="str">
        <f>MID(C341,2,5)</f>
        <v>42224</v>
      </c>
      <c r="E341" s="10" t="str">
        <f t="shared" si="10"/>
        <v>08/08/2015</v>
      </c>
      <c r="F341" s="2" t="s">
        <v>454</v>
      </c>
      <c r="G341" s="2">
        <v>6</v>
      </c>
      <c r="H341" s="4">
        <v>12</v>
      </c>
      <c r="I341" s="4">
        <f t="shared" si="11"/>
        <v>72</v>
      </c>
      <c r="J341" s="5" t="s">
        <v>450</v>
      </c>
      <c r="K341" s="5"/>
      <c r="L341">
        <f>IF(AND(I341&gt;=0,I341&lt;200),0.2,IF(AND(I341&gt;=200,I341&lt;500),0.3,0.4))</f>
        <v>0.2</v>
      </c>
      <c r="M341" s="4">
        <f>I341 -(L341*I341)</f>
        <v>57.6</v>
      </c>
      <c r="N341" t="str">
        <f>VLOOKUP(B341,Customer!A:G,7,FALSE)</f>
        <v>Terresa Murrieta</v>
      </c>
      <c r="O341">
        <f>VLOOKUP(B341,Customer!A:G,1,FALSE)</f>
        <v>10049</v>
      </c>
    </row>
    <row r="342" spans="1:15" x14ac:dyDescent="0.2">
      <c r="A342" s="2">
        <v>441</v>
      </c>
      <c r="B342" s="2">
        <v>10120</v>
      </c>
      <c r="C342" s="10" t="s">
        <v>927</v>
      </c>
      <c r="D342" s="10" t="str">
        <f>MID(C342,2,5)</f>
        <v>40577</v>
      </c>
      <c r="E342" s="10" t="str">
        <f t="shared" si="10"/>
        <v>03/02/2011</v>
      </c>
      <c r="F342" s="2" t="s">
        <v>455</v>
      </c>
      <c r="G342" s="2">
        <v>22</v>
      </c>
      <c r="H342" s="4">
        <v>9</v>
      </c>
      <c r="I342" s="4">
        <f t="shared" si="11"/>
        <v>198</v>
      </c>
      <c r="J342" s="5" t="s">
        <v>448</v>
      </c>
      <c r="K342" s="5"/>
      <c r="L342">
        <f>IF(AND(I342&gt;=0,I342&lt;200),0.2,IF(AND(I342&gt;=200,I342&lt;500),0.3,0.4))</f>
        <v>0.2</v>
      </c>
      <c r="M342" s="4">
        <f>I342 -(L342*I342)</f>
        <v>158.4</v>
      </c>
      <c r="N342" t="str">
        <f>VLOOKUP(B342,Customer!A:G,7,FALSE)</f>
        <v>Iris Delosantos</v>
      </c>
      <c r="O342">
        <f>VLOOKUP(B342,Customer!A:G,1,FALSE)</f>
        <v>10120</v>
      </c>
    </row>
    <row r="343" spans="1:15" x14ac:dyDescent="0.2">
      <c r="A343" s="2">
        <v>442</v>
      </c>
      <c r="B343" s="2">
        <v>10052</v>
      </c>
      <c r="C343" s="10" t="s">
        <v>928</v>
      </c>
      <c r="D343" s="10" t="str">
        <f>MID(C343,2,5)</f>
        <v>42323</v>
      </c>
      <c r="E343" s="10" t="str">
        <f t="shared" si="10"/>
        <v>15/11/2015</v>
      </c>
      <c r="F343" s="2" t="s">
        <v>452</v>
      </c>
      <c r="G343" s="2">
        <v>13</v>
      </c>
      <c r="H343" s="4">
        <v>4</v>
      </c>
      <c r="I343" s="4">
        <f t="shared" si="11"/>
        <v>52</v>
      </c>
      <c r="J343" s="5" t="s">
        <v>450</v>
      </c>
      <c r="K343" s="5"/>
      <c r="L343">
        <f>IF(AND(I343&gt;=0,I343&lt;200),0.2,IF(AND(I343&gt;=200,I343&lt;500),0.3,0.4))</f>
        <v>0.2</v>
      </c>
      <c r="M343" s="4">
        <f>I343 -(L343*I343)</f>
        <v>41.6</v>
      </c>
      <c r="N343" t="str">
        <f>VLOOKUP(B343,Customer!A:G,7,FALSE)</f>
        <v>Precious Ellett</v>
      </c>
      <c r="O343">
        <f>VLOOKUP(B343,Customer!A:G,1,FALSE)</f>
        <v>10052</v>
      </c>
    </row>
    <row r="344" spans="1:15" x14ac:dyDescent="0.2">
      <c r="A344" s="2">
        <v>443</v>
      </c>
      <c r="B344" s="2">
        <v>10097</v>
      </c>
      <c r="C344" s="10" t="s">
        <v>929</v>
      </c>
      <c r="D344" s="10" t="str">
        <f>MID(C344,2,5)</f>
        <v>41786</v>
      </c>
      <c r="E344" s="10" t="str">
        <f t="shared" si="10"/>
        <v>27/05/2014</v>
      </c>
      <c r="F344" s="2" t="s">
        <v>457</v>
      </c>
      <c r="G344" s="2">
        <v>30</v>
      </c>
      <c r="H344" s="4">
        <v>2</v>
      </c>
      <c r="I344" s="4">
        <f t="shared" si="11"/>
        <v>60</v>
      </c>
      <c r="J344" s="5" t="s">
        <v>448</v>
      </c>
      <c r="K344" s="5"/>
      <c r="L344">
        <f>IF(AND(I344&gt;=0,I344&lt;200),0.2,IF(AND(I344&gt;=200,I344&lt;500),0.3,0.4))</f>
        <v>0.2</v>
      </c>
      <c r="M344" s="4">
        <f>I344 -(L344*I344)</f>
        <v>48</v>
      </c>
      <c r="N344" t="str">
        <f>VLOOKUP(B344,Customer!A:G,7,FALSE)</f>
        <v>Bulah Kaplan</v>
      </c>
      <c r="O344">
        <f>VLOOKUP(B344,Customer!A:G,1,FALSE)</f>
        <v>10097</v>
      </c>
    </row>
    <row r="345" spans="1:15" x14ac:dyDescent="0.2">
      <c r="A345" s="2">
        <v>444</v>
      </c>
      <c r="B345" s="2">
        <v>10066</v>
      </c>
      <c r="C345" s="10" t="s">
        <v>844</v>
      </c>
      <c r="D345" s="10" t="str">
        <f>MID(C345,2,5)</f>
        <v>40986</v>
      </c>
      <c r="E345" s="10" t="str">
        <f t="shared" si="10"/>
        <v>18/03/2012</v>
      </c>
      <c r="F345" s="2" t="s">
        <v>451</v>
      </c>
      <c r="G345" s="2">
        <v>20</v>
      </c>
      <c r="H345" s="4">
        <v>13</v>
      </c>
      <c r="I345" s="4">
        <f t="shared" si="11"/>
        <v>260</v>
      </c>
      <c r="J345" s="5" t="s">
        <v>448</v>
      </c>
      <c r="K345" s="5"/>
      <c r="L345">
        <f>IF(AND(I345&gt;=0,I345&lt;200),0.2,IF(AND(I345&gt;=200,I345&lt;500),0.3,0.4))</f>
        <v>0.3</v>
      </c>
      <c r="M345" s="4">
        <f>I345 -(L345*I345)</f>
        <v>182</v>
      </c>
      <c r="N345" t="str">
        <f>VLOOKUP(B345,Customer!A:G,7,FALSE)</f>
        <v>Berry Plumadore</v>
      </c>
      <c r="O345">
        <f>VLOOKUP(B345,Customer!A:G,1,FALSE)</f>
        <v>10066</v>
      </c>
    </row>
    <row r="346" spans="1:15" x14ac:dyDescent="0.2">
      <c r="A346" s="2">
        <v>445</v>
      </c>
      <c r="B346" s="2">
        <v>10093</v>
      </c>
      <c r="C346" s="10" t="s">
        <v>930</v>
      </c>
      <c r="D346" s="10" t="str">
        <f>MID(C346,2,5)</f>
        <v>40427</v>
      </c>
      <c r="E346" s="10" t="str">
        <f t="shared" si="10"/>
        <v>06/09/2010</v>
      </c>
      <c r="F346" s="2" t="s">
        <v>454</v>
      </c>
      <c r="G346" s="2">
        <v>11</v>
      </c>
      <c r="H346" s="4">
        <v>12</v>
      </c>
      <c r="I346" s="4">
        <f t="shared" si="11"/>
        <v>132</v>
      </c>
      <c r="J346" s="5" t="s">
        <v>450</v>
      </c>
      <c r="K346" s="5"/>
      <c r="L346">
        <f>IF(AND(I346&gt;=0,I346&lt;200),0.2,IF(AND(I346&gt;=200,I346&lt;500),0.3,0.4))</f>
        <v>0.2</v>
      </c>
      <c r="M346" s="4">
        <f>I346 -(L346*I346)</f>
        <v>105.6</v>
      </c>
      <c r="N346" t="str">
        <f>VLOOKUP(B346,Customer!A:G,7,FALSE)</f>
        <v>Jack Dimas</v>
      </c>
      <c r="O346">
        <f>VLOOKUP(B346,Customer!A:G,1,FALSE)</f>
        <v>10093</v>
      </c>
    </row>
    <row r="347" spans="1:15" x14ac:dyDescent="0.2">
      <c r="A347" s="2">
        <v>446</v>
      </c>
      <c r="B347" s="2">
        <v>10053</v>
      </c>
      <c r="C347" s="10" t="s">
        <v>931</v>
      </c>
      <c r="D347" s="10" t="str">
        <f>MID(C347,2,5)</f>
        <v>40509</v>
      </c>
      <c r="E347" s="10" t="str">
        <f t="shared" si="10"/>
        <v>27/11/2010</v>
      </c>
      <c r="F347" s="2" t="s">
        <v>454</v>
      </c>
      <c r="G347" s="2">
        <v>8</v>
      </c>
      <c r="H347" s="4">
        <v>12</v>
      </c>
      <c r="I347" s="4">
        <f t="shared" si="11"/>
        <v>96</v>
      </c>
      <c r="J347" s="5" t="s">
        <v>450</v>
      </c>
      <c r="K347" s="5"/>
      <c r="L347">
        <f>IF(AND(I347&gt;=0,I347&lt;200),0.2,IF(AND(I347&gt;=200,I347&lt;500),0.3,0.4))</f>
        <v>0.2</v>
      </c>
      <c r="M347" s="4">
        <f>I347 -(L347*I347)</f>
        <v>76.8</v>
      </c>
      <c r="N347" t="str">
        <f>VLOOKUP(B347,Customer!A:G,7,FALSE)</f>
        <v>Sueann Oster</v>
      </c>
      <c r="O347">
        <f>VLOOKUP(B347,Customer!A:G,1,FALSE)</f>
        <v>10053</v>
      </c>
    </row>
    <row r="348" spans="1:15" x14ac:dyDescent="0.2">
      <c r="A348" s="2">
        <v>447</v>
      </c>
      <c r="B348" s="2">
        <v>10108</v>
      </c>
      <c r="C348" s="10" t="s">
        <v>932</v>
      </c>
      <c r="D348" s="10" t="str">
        <f>MID(C348,2,5)</f>
        <v>41652</v>
      </c>
      <c r="E348" s="10" t="str">
        <f t="shared" si="10"/>
        <v>13/01/2014</v>
      </c>
      <c r="F348" s="2" t="s">
        <v>453</v>
      </c>
      <c r="G348" s="2">
        <v>14</v>
      </c>
      <c r="H348" s="4">
        <v>12</v>
      </c>
      <c r="I348" s="4">
        <f t="shared" si="11"/>
        <v>168</v>
      </c>
      <c r="J348" s="5" t="s">
        <v>450</v>
      </c>
      <c r="K348" s="5"/>
      <c r="L348">
        <f>IF(AND(I348&gt;=0,I348&lt;200),0.2,IF(AND(I348&gt;=200,I348&lt;500),0.3,0.4))</f>
        <v>0.2</v>
      </c>
      <c r="M348" s="4">
        <f>I348 -(L348*I348)</f>
        <v>134.4</v>
      </c>
      <c r="N348" t="str">
        <f>VLOOKUP(B348,Customer!A:G,7,FALSE)</f>
        <v>Margit Gardenhire</v>
      </c>
      <c r="O348">
        <f>VLOOKUP(B348,Customer!A:G,1,FALSE)</f>
        <v>10108</v>
      </c>
    </row>
    <row r="349" spans="1:15" x14ac:dyDescent="0.2">
      <c r="A349" s="2">
        <v>448</v>
      </c>
      <c r="B349" s="2">
        <v>10072</v>
      </c>
      <c r="C349" s="10" t="s">
        <v>933</v>
      </c>
      <c r="D349" s="10" t="str">
        <f>MID(C349,2,5)</f>
        <v>42291</v>
      </c>
      <c r="E349" s="10" t="str">
        <f t="shared" si="10"/>
        <v>14/10/2015</v>
      </c>
      <c r="F349" s="2" t="s">
        <v>449</v>
      </c>
      <c r="G349" s="2">
        <v>20</v>
      </c>
      <c r="H349" s="4">
        <v>18</v>
      </c>
      <c r="I349" s="4">
        <f t="shared" si="11"/>
        <v>360</v>
      </c>
      <c r="J349" s="5" t="s">
        <v>448</v>
      </c>
      <c r="K349" s="5"/>
      <c r="L349">
        <f>IF(AND(I349&gt;=0,I349&lt;200),0.2,IF(AND(I349&gt;=200,I349&lt;500),0.3,0.4))</f>
        <v>0.3</v>
      </c>
      <c r="M349" s="4">
        <f>I349 -(L349*I349)</f>
        <v>252</v>
      </c>
      <c r="N349" t="str">
        <f>VLOOKUP(B349,Customer!A:G,7,FALSE)</f>
        <v>Artie Mendoza</v>
      </c>
      <c r="O349">
        <f>VLOOKUP(B349,Customer!A:G,1,FALSE)</f>
        <v>10072</v>
      </c>
    </row>
    <row r="350" spans="1:15" x14ac:dyDescent="0.2">
      <c r="A350" s="2">
        <v>449</v>
      </c>
      <c r="B350" s="2">
        <v>10041</v>
      </c>
      <c r="C350" s="10" t="s">
        <v>934</v>
      </c>
      <c r="D350" s="10" t="str">
        <f>MID(C350,2,5)</f>
        <v>41745</v>
      </c>
      <c r="E350" s="10" t="str">
        <f t="shared" si="10"/>
        <v>16/04/2014</v>
      </c>
      <c r="F350" s="2" t="s">
        <v>460</v>
      </c>
      <c r="G350" s="2">
        <v>13</v>
      </c>
      <c r="H350" s="4">
        <v>2</v>
      </c>
      <c r="I350" s="4">
        <f t="shared" si="11"/>
        <v>26</v>
      </c>
      <c r="J350" s="5" t="s">
        <v>450</v>
      </c>
      <c r="K350" s="5"/>
      <c r="L350">
        <f>IF(AND(I350&gt;=0,I350&lt;200),0.2,IF(AND(I350&gt;=200,I350&lt;500),0.3,0.4))</f>
        <v>0.2</v>
      </c>
      <c r="M350" s="4">
        <f>I350 -(L350*I350)</f>
        <v>20.8</v>
      </c>
      <c r="N350" t="str">
        <f>VLOOKUP(B350,Customer!A:G,7,FALSE)</f>
        <v>Mattie Gebhardt</v>
      </c>
      <c r="O350">
        <f>VLOOKUP(B350,Customer!A:G,1,FALSE)</f>
        <v>10041</v>
      </c>
    </row>
    <row r="351" spans="1:15" x14ac:dyDescent="0.2">
      <c r="A351" s="2">
        <v>450</v>
      </c>
      <c r="B351" s="2">
        <v>10013</v>
      </c>
      <c r="C351" s="10" t="s">
        <v>935</v>
      </c>
      <c r="D351" s="10" t="str">
        <f>MID(C351,2,5)</f>
        <v>41975</v>
      </c>
      <c r="E351" s="10" t="str">
        <f t="shared" si="10"/>
        <v>02/12/2014</v>
      </c>
      <c r="F351" s="2" t="s">
        <v>453</v>
      </c>
      <c r="G351" s="2">
        <v>9</v>
      </c>
      <c r="H351" s="4">
        <v>12</v>
      </c>
      <c r="I351" s="4">
        <f t="shared" si="11"/>
        <v>108</v>
      </c>
      <c r="J351" s="5" t="s">
        <v>450</v>
      </c>
      <c r="K351" s="5"/>
      <c r="L351">
        <f>IF(AND(I351&gt;=0,I351&lt;200),0.2,IF(AND(I351&gt;=200,I351&lt;500),0.3,0.4))</f>
        <v>0.2</v>
      </c>
      <c r="M351" s="4">
        <f>I351 -(L351*I351)</f>
        <v>86.4</v>
      </c>
      <c r="N351" t="str">
        <f>VLOOKUP(B351,Customer!A:G,7,FALSE)</f>
        <v>Leigha Bouffard</v>
      </c>
      <c r="O351">
        <f>VLOOKUP(B351,Customer!A:G,1,FALSE)</f>
        <v>10013</v>
      </c>
    </row>
    <row r="352" spans="1:15" x14ac:dyDescent="0.2">
      <c r="A352" s="2">
        <v>451</v>
      </c>
      <c r="B352" s="2">
        <v>10135</v>
      </c>
      <c r="C352" s="10" t="s">
        <v>936</v>
      </c>
      <c r="D352" s="10" t="str">
        <f>MID(C352,2,5)</f>
        <v>41756</v>
      </c>
      <c r="E352" s="10" t="str">
        <f t="shared" si="10"/>
        <v>27/04/2014</v>
      </c>
      <c r="F352" s="2" t="s">
        <v>452</v>
      </c>
      <c r="G352" s="2">
        <v>15</v>
      </c>
      <c r="H352" s="4">
        <v>4</v>
      </c>
      <c r="I352" s="4">
        <f t="shared" si="11"/>
        <v>60</v>
      </c>
      <c r="J352" s="5" t="s">
        <v>448</v>
      </c>
      <c r="K352" s="5"/>
      <c r="L352">
        <f>IF(AND(I352&gt;=0,I352&lt;200),0.2,IF(AND(I352&gt;=200,I352&lt;500),0.3,0.4))</f>
        <v>0.2</v>
      </c>
      <c r="M352" s="4">
        <f>I352 -(L352*I352)</f>
        <v>48</v>
      </c>
      <c r="N352" t="str">
        <f>VLOOKUP(B352,Customer!A:G,7,FALSE)</f>
        <v>Santiago Nold</v>
      </c>
      <c r="O352">
        <f>VLOOKUP(B352,Customer!A:G,1,FALSE)</f>
        <v>10135</v>
      </c>
    </row>
    <row r="353" spans="1:15" x14ac:dyDescent="0.2">
      <c r="A353" s="2">
        <v>452</v>
      </c>
      <c r="B353" s="2">
        <v>10103</v>
      </c>
      <c r="C353" s="10" t="s">
        <v>937</v>
      </c>
      <c r="D353" s="10" t="str">
        <f>MID(C353,2,5)</f>
        <v>41702</v>
      </c>
      <c r="E353" s="10" t="str">
        <f t="shared" si="10"/>
        <v>04/03/2014</v>
      </c>
      <c r="F353" s="2" t="s">
        <v>453</v>
      </c>
      <c r="G353" s="2">
        <v>1</v>
      </c>
      <c r="H353" s="4">
        <v>12</v>
      </c>
      <c r="I353" s="4">
        <f t="shared" si="11"/>
        <v>12</v>
      </c>
      <c r="J353" s="5" t="s">
        <v>459</v>
      </c>
      <c r="K353" s="5"/>
      <c r="L353">
        <f>IF(AND(I353&gt;=0,I353&lt;200),0.2,IF(AND(I353&gt;=200,I353&lt;500),0.3,0.4))</f>
        <v>0.2</v>
      </c>
      <c r="M353" s="4">
        <f>I353 -(L353*I353)</f>
        <v>9.6</v>
      </c>
      <c r="N353" t="str">
        <f>VLOOKUP(B353,Customer!A:G,7,FALSE)</f>
        <v>Kit Platner</v>
      </c>
      <c r="O353">
        <f>VLOOKUP(B353,Customer!A:G,1,FALSE)</f>
        <v>10103</v>
      </c>
    </row>
    <row r="354" spans="1:15" x14ac:dyDescent="0.2">
      <c r="A354" s="2">
        <v>453</v>
      </c>
      <c r="B354" s="2">
        <v>10027</v>
      </c>
      <c r="C354" s="10" t="s">
        <v>938</v>
      </c>
      <c r="D354" s="10" t="str">
        <f>MID(C354,2,5)</f>
        <v>41543</v>
      </c>
      <c r="E354" s="10" t="str">
        <f t="shared" si="10"/>
        <v>26/09/2013</v>
      </c>
      <c r="F354" s="2" t="s">
        <v>456</v>
      </c>
      <c r="G354" s="2">
        <v>2</v>
      </c>
      <c r="H354" s="4">
        <v>12</v>
      </c>
      <c r="I354" s="4">
        <f t="shared" si="11"/>
        <v>24</v>
      </c>
      <c r="J354" s="5" t="s">
        <v>459</v>
      </c>
      <c r="K354" s="5"/>
      <c r="L354">
        <f>IF(AND(I354&gt;=0,I354&lt;200),0.2,IF(AND(I354&gt;=200,I354&lt;500),0.3,0.4))</f>
        <v>0.2</v>
      </c>
      <c r="M354" s="4">
        <f>I354 -(L354*I354)</f>
        <v>19.2</v>
      </c>
      <c r="N354" t="str">
        <f>VLOOKUP(B354,Customer!A:G,7,FALSE)</f>
        <v>Leona Saia</v>
      </c>
      <c r="O354">
        <f>VLOOKUP(B354,Customer!A:G,1,FALSE)</f>
        <v>10027</v>
      </c>
    </row>
    <row r="355" spans="1:15" x14ac:dyDescent="0.2">
      <c r="A355" s="2">
        <v>454</v>
      </c>
      <c r="B355" s="2">
        <v>10147</v>
      </c>
      <c r="C355" s="10" t="s">
        <v>939</v>
      </c>
      <c r="D355" s="10" t="str">
        <f>MID(C355,2,5)</f>
        <v>40502</v>
      </c>
      <c r="E355" s="10" t="str">
        <f t="shared" si="10"/>
        <v>20/11/2010</v>
      </c>
      <c r="F355" s="2" t="s">
        <v>453</v>
      </c>
      <c r="G355" s="2">
        <v>13</v>
      </c>
      <c r="H355" s="4">
        <v>12</v>
      </c>
      <c r="I355" s="4">
        <f t="shared" si="11"/>
        <v>156</v>
      </c>
      <c r="J355" s="5" t="s">
        <v>450</v>
      </c>
      <c r="K355" s="5"/>
      <c r="L355">
        <f>IF(AND(I355&gt;=0,I355&lt;200),0.2,IF(AND(I355&gt;=200,I355&lt;500),0.3,0.4))</f>
        <v>0.2</v>
      </c>
      <c r="M355" s="4">
        <f>I355 -(L355*I355)</f>
        <v>124.8</v>
      </c>
      <c r="N355" t="str">
        <f>VLOOKUP(B355,Customer!A:G,7,FALSE)</f>
        <v>Johnathon Haug</v>
      </c>
      <c r="O355">
        <f>VLOOKUP(B355,Customer!A:G,1,FALSE)</f>
        <v>10147</v>
      </c>
    </row>
    <row r="356" spans="1:15" x14ac:dyDescent="0.2">
      <c r="A356" s="2">
        <v>455</v>
      </c>
      <c r="B356" s="2">
        <v>10130</v>
      </c>
      <c r="C356" s="10" t="s">
        <v>940</v>
      </c>
      <c r="D356" s="10" t="str">
        <f>MID(C356,2,5)</f>
        <v>40404</v>
      </c>
      <c r="E356" s="10" t="str">
        <f t="shared" si="10"/>
        <v>14/08/2010</v>
      </c>
      <c r="F356" s="2" t="s">
        <v>458</v>
      </c>
      <c r="G356" s="2">
        <v>25</v>
      </c>
      <c r="H356" s="4">
        <v>8</v>
      </c>
      <c r="I356" s="4">
        <f t="shared" si="11"/>
        <v>200</v>
      </c>
      <c r="J356" s="5" t="s">
        <v>448</v>
      </c>
      <c r="K356" s="5"/>
      <c r="L356">
        <f>IF(AND(I356&gt;=0,I356&lt;200),0.2,IF(AND(I356&gt;=200,I356&lt;500),0.3,0.4))</f>
        <v>0.3</v>
      </c>
      <c r="M356" s="4">
        <f>I356 -(L356*I356)</f>
        <v>140</v>
      </c>
      <c r="N356" t="str">
        <f>VLOOKUP(B356,Customer!A:G,7,FALSE)</f>
        <v>Omega Woolford</v>
      </c>
      <c r="O356">
        <f>VLOOKUP(B356,Customer!A:G,1,FALSE)</f>
        <v>10130</v>
      </c>
    </row>
    <row r="357" spans="1:15" x14ac:dyDescent="0.2">
      <c r="A357" s="2">
        <v>456</v>
      </c>
      <c r="B357" s="2">
        <v>10100</v>
      </c>
      <c r="C357" s="10" t="s">
        <v>941</v>
      </c>
      <c r="D357" s="10" t="str">
        <f>MID(C357,2,5)</f>
        <v>41796</v>
      </c>
      <c r="E357" s="10" t="str">
        <f t="shared" si="10"/>
        <v>06/06/2014</v>
      </c>
      <c r="F357" s="2" t="s">
        <v>458</v>
      </c>
      <c r="G357" s="2">
        <v>16</v>
      </c>
      <c r="H357" s="4">
        <v>8</v>
      </c>
      <c r="I357" s="4">
        <f t="shared" si="11"/>
        <v>128</v>
      </c>
      <c r="J357" s="5" t="s">
        <v>448</v>
      </c>
      <c r="K357" s="5"/>
      <c r="L357">
        <f>IF(AND(I357&gt;=0,I357&lt;200),0.2,IF(AND(I357&gt;=200,I357&lt;500),0.3,0.4))</f>
        <v>0.2</v>
      </c>
      <c r="M357" s="4">
        <f>I357 -(L357*I357)</f>
        <v>102.4</v>
      </c>
      <c r="N357" t="str">
        <f>VLOOKUP(B357,Customer!A:G,7,FALSE)</f>
        <v>Patrick Manuel</v>
      </c>
      <c r="O357">
        <f>VLOOKUP(B357,Customer!A:G,1,FALSE)</f>
        <v>10100</v>
      </c>
    </row>
    <row r="358" spans="1:15" x14ac:dyDescent="0.2">
      <c r="A358" s="2">
        <v>457</v>
      </c>
      <c r="B358" s="2">
        <v>10020</v>
      </c>
      <c r="C358" s="10" t="s">
        <v>874</v>
      </c>
      <c r="D358" s="10" t="str">
        <f>MID(C358,2,5)</f>
        <v>42265</v>
      </c>
      <c r="E358" s="10" t="str">
        <f t="shared" si="10"/>
        <v>18/09/2015</v>
      </c>
      <c r="F358" s="2" t="s">
        <v>455</v>
      </c>
      <c r="G358" s="2">
        <v>12</v>
      </c>
      <c r="H358" s="4">
        <v>9</v>
      </c>
      <c r="I358" s="4">
        <f t="shared" si="11"/>
        <v>108</v>
      </c>
      <c r="J358" s="5" t="s">
        <v>450</v>
      </c>
      <c r="K358" s="5"/>
      <c r="L358">
        <f>IF(AND(I358&gt;=0,I358&lt;200),0.2,IF(AND(I358&gt;=200,I358&lt;500),0.3,0.4))</f>
        <v>0.2</v>
      </c>
      <c r="M358" s="4">
        <f>I358 -(L358*I358)</f>
        <v>86.4</v>
      </c>
      <c r="N358" t="str">
        <f>VLOOKUP(B358,Customer!A:G,7,FALSE)</f>
        <v>Erik Crinklaw</v>
      </c>
      <c r="O358">
        <f>VLOOKUP(B358,Customer!A:G,1,FALSE)</f>
        <v>10020</v>
      </c>
    </row>
    <row r="359" spans="1:15" x14ac:dyDescent="0.2">
      <c r="A359" s="2">
        <v>458</v>
      </c>
      <c r="B359" s="2">
        <v>10065</v>
      </c>
      <c r="C359" s="10" t="s">
        <v>942</v>
      </c>
      <c r="D359" s="10" t="str">
        <f>MID(C359,2,5)</f>
        <v>41760</v>
      </c>
      <c r="E359" s="10" t="str">
        <f t="shared" si="10"/>
        <v>01/05/2014</v>
      </c>
      <c r="F359" s="2" t="s">
        <v>457</v>
      </c>
      <c r="G359" s="2">
        <v>12</v>
      </c>
      <c r="H359" s="4">
        <v>2</v>
      </c>
      <c r="I359" s="4">
        <f t="shared" si="11"/>
        <v>24</v>
      </c>
      <c r="J359" s="5" t="s">
        <v>450</v>
      </c>
      <c r="K359" s="5"/>
      <c r="L359">
        <f>IF(AND(I359&gt;=0,I359&lt;200),0.2,IF(AND(I359&gt;=200,I359&lt;500),0.3,0.4))</f>
        <v>0.2</v>
      </c>
      <c r="M359" s="4">
        <f>I359 -(L359*I359)</f>
        <v>19.2</v>
      </c>
      <c r="N359" t="str">
        <f>VLOOKUP(B359,Customer!A:G,7,FALSE)</f>
        <v>Tracey Voyles</v>
      </c>
      <c r="O359">
        <f>VLOOKUP(B359,Customer!A:G,1,FALSE)</f>
        <v>10065</v>
      </c>
    </row>
    <row r="360" spans="1:15" x14ac:dyDescent="0.2">
      <c r="A360" s="2">
        <v>459</v>
      </c>
      <c r="B360" s="2">
        <v>10052</v>
      </c>
      <c r="C360" s="10" t="s">
        <v>943</v>
      </c>
      <c r="D360" s="10" t="str">
        <f>MID(C360,2,5)</f>
        <v>42087</v>
      </c>
      <c r="E360" s="10" t="str">
        <f t="shared" si="10"/>
        <v>24/03/2015</v>
      </c>
      <c r="F360" s="2" t="s">
        <v>453</v>
      </c>
      <c r="G360" s="2">
        <v>26</v>
      </c>
      <c r="H360" s="4">
        <v>12</v>
      </c>
      <c r="I360" s="4">
        <f t="shared" si="11"/>
        <v>312</v>
      </c>
      <c r="J360" s="5" t="s">
        <v>448</v>
      </c>
      <c r="K360" s="5"/>
      <c r="L360">
        <f>IF(AND(I360&gt;=0,I360&lt;200),0.2,IF(AND(I360&gt;=200,I360&lt;500),0.3,0.4))</f>
        <v>0.3</v>
      </c>
      <c r="M360" s="4">
        <f>I360 -(L360*I360)</f>
        <v>218.4</v>
      </c>
      <c r="N360" t="str">
        <f>VLOOKUP(B360,Customer!A:G,7,FALSE)</f>
        <v>Precious Ellett</v>
      </c>
      <c r="O360">
        <f>VLOOKUP(B360,Customer!A:G,1,FALSE)</f>
        <v>10052</v>
      </c>
    </row>
    <row r="361" spans="1:15" x14ac:dyDescent="0.2">
      <c r="A361" s="2">
        <v>460</v>
      </c>
      <c r="B361" s="2">
        <v>10112</v>
      </c>
      <c r="C361" s="10" t="s">
        <v>944</v>
      </c>
      <c r="D361" s="10" t="str">
        <f>MID(C361,2,5)</f>
        <v>41463</v>
      </c>
      <c r="E361" s="10" t="str">
        <f t="shared" si="10"/>
        <v>08/07/2013</v>
      </c>
      <c r="F361" s="2" t="s">
        <v>458</v>
      </c>
      <c r="G361" s="2">
        <v>5</v>
      </c>
      <c r="H361" s="4">
        <v>8</v>
      </c>
      <c r="I361" s="4">
        <f t="shared" si="11"/>
        <v>40</v>
      </c>
      <c r="J361" s="5" t="s">
        <v>459</v>
      </c>
      <c r="K361" s="5"/>
      <c r="L361">
        <f>IF(AND(I361&gt;=0,I361&lt;200),0.2,IF(AND(I361&gt;=200,I361&lt;500),0.3,0.4))</f>
        <v>0.2</v>
      </c>
      <c r="M361" s="4">
        <f>I361 -(L361*I361)</f>
        <v>32</v>
      </c>
      <c r="N361" t="str">
        <f>VLOOKUP(B361,Customer!A:G,7,FALSE)</f>
        <v>Dylan Beeks</v>
      </c>
      <c r="O361">
        <f>VLOOKUP(B361,Customer!A:G,1,FALSE)</f>
        <v>10112</v>
      </c>
    </row>
    <row r="362" spans="1:15" x14ac:dyDescent="0.2">
      <c r="A362" s="2">
        <v>461</v>
      </c>
      <c r="B362" s="2">
        <v>10017</v>
      </c>
      <c r="C362" s="10" t="s">
        <v>945</v>
      </c>
      <c r="D362" s="10" t="str">
        <f>MID(C362,2,5)</f>
        <v>41766</v>
      </c>
      <c r="E362" s="10" t="str">
        <f t="shared" si="10"/>
        <v>07/05/2014</v>
      </c>
      <c r="F362" s="2" t="s">
        <v>451</v>
      </c>
      <c r="G362" s="2">
        <v>26</v>
      </c>
      <c r="H362" s="4">
        <v>13</v>
      </c>
      <c r="I362" s="4">
        <f t="shared" si="11"/>
        <v>338</v>
      </c>
      <c r="J362" s="5" t="s">
        <v>448</v>
      </c>
      <c r="K362" s="5"/>
      <c r="L362">
        <f>IF(AND(I362&gt;=0,I362&lt;200),0.2,IF(AND(I362&gt;=200,I362&lt;500),0.3,0.4))</f>
        <v>0.3</v>
      </c>
      <c r="M362" s="4">
        <f>I362 -(L362*I362)</f>
        <v>236.60000000000002</v>
      </c>
      <c r="N362" t="str">
        <f>VLOOKUP(B362,Customer!A:G,7,FALSE)</f>
        <v>Genaro Knutson</v>
      </c>
      <c r="O362">
        <f>VLOOKUP(B362,Customer!A:G,1,FALSE)</f>
        <v>10017</v>
      </c>
    </row>
    <row r="363" spans="1:15" x14ac:dyDescent="0.2">
      <c r="A363" s="2">
        <v>462</v>
      </c>
      <c r="B363" s="2">
        <v>10020</v>
      </c>
      <c r="C363" s="10" t="s">
        <v>946</v>
      </c>
      <c r="D363" s="10" t="str">
        <f>MID(C363,2,5)</f>
        <v>41867</v>
      </c>
      <c r="E363" s="10" t="str">
        <f t="shared" si="10"/>
        <v>16/08/2014</v>
      </c>
      <c r="F363" s="2" t="s">
        <v>455</v>
      </c>
      <c r="G363" s="2">
        <v>29</v>
      </c>
      <c r="H363" s="4">
        <v>9</v>
      </c>
      <c r="I363" s="4">
        <f t="shared" si="11"/>
        <v>261</v>
      </c>
      <c r="J363" s="5" t="s">
        <v>448</v>
      </c>
      <c r="K363" s="5"/>
      <c r="L363">
        <f>IF(AND(I363&gt;=0,I363&lt;200),0.2,IF(AND(I363&gt;=200,I363&lt;500),0.3,0.4))</f>
        <v>0.3</v>
      </c>
      <c r="M363" s="4">
        <f>I363 -(L363*I363)</f>
        <v>182.7</v>
      </c>
      <c r="N363" t="str">
        <f>VLOOKUP(B363,Customer!A:G,7,FALSE)</f>
        <v>Erik Crinklaw</v>
      </c>
      <c r="O363">
        <f>VLOOKUP(B363,Customer!A:G,1,FALSE)</f>
        <v>10020</v>
      </c>
    </row>
    <row r="364" spans="1:15" x14ac:dyDescent="0.2">
      <c r="A364" s="2">
        <v>463</v>
      </c>
      <c r="B364" s="2">
        <v>10103</v>
      </c>
      <c r="C364" s="10" t="s">
        <v>947</v>
      </c>
      <c r="D364" s="10" t="str">
        <f>MID(C364,2,5)</f>
        <v>42077</v>
      </c>
      <c r="E364" s="10" t="str">
        <f t="shared" si="10"/>
        <v>14/03/2015</v>
      </c>
      <c r="F364" s="2" t="s">
        <v>449</v>
      </c>
      <c r="G364" s="2">
        <v>26</v>
      </c>
      <c r="H364" s="4">
        <v>18</v>
      </c>
      <c r="I364" s="4">
        <f t="shared" si="11"/>
        <v>468</v>
      </c>
      <c r="J364" s="5" t="s">
        <v>448</v>
      </c>
      <c r="K364" s="5"/>
      <c r="L364">
        <f>IF(AND(I364&gt;=0,I364&lt;200),0.2,IF(AND(I364&gt;=200,I364&lt;500),0.3,0.4))</f>
        <v>0.3</v>
      </c>
      <c r="M364" s="4">
        <f>I364 -(L364*I364)</f>
        <v>327.60000000000002</v>
      </c>
      <c r="N364" t="str">
        <f>VLOOKUP(B364,Customer!A:G,7,FALSE)</f>
        <v>Kit Platner</v>
      </c>
      <c r="O364">
        <f>VLOOKUP(B364,Customer!A:G,1,FALSE)</f>
        <v>10103</v>
      </c>
    </row>
    <row r="365" spans="1:15" x14ac:dyDescent="0.2">
      <c r="A365" s="2">
        <v>464</v>
      </c>
      <c r="B365" s="2">
        <v>10085</v>
      </c>
      <c r="C365" s="10" t="s">
        <v>948</v>
      </c>
      <c r="D365" s="10" t="str">
        <f>MID(C365,2,5)</f>
        <v>42317</v>
      </c>
      <c r="E365" s="10" t="str">
        <f t="shared" si="10"/>
        <v>09/11/2015</v>
      </c>
      <c r="F365" s="2" t="s">
        <v>457</v>
      </c>
      <c r="G365" s="2">
        <v>18</v>
      </c>
      <c r="H365" s="4">
        <v>2</v>
      </c>
      <c r="I365" s="4">
        <f t="shared" si="11"/>
        <v>36</v>
      </c>
      <c r="J365" s="5" t="s">
        <v>448</v>
      </c>
      <c r="K365" s="5"/>
      <c r="L365">
        <f>IF(AND(I365&gt;=0,I365&lt;200),0.2,IF(AND(I365&gt;=200,I365&lt;500),0.3,0.4))</f>
        <v>0.2</v>
      </c>
      <c r="M365" s="4">
        <f>I365 -(L365*I365)</f>
        <v>28.8</v>
      </c>
      <c r="N365" t="str">
        <f>VLOOKUP(B365,Customer!A:G,7,FALSE)</f>
        <v>Celeste Dorothy</v>
      </c>
      <c r="O365">
        <f>VLOOKUP(B365,Customer!A:G,1,FALSE)</f>
        <v>10085</v>
      </c>
    </row>
    <row r="366" spans="1:15" x14ac:dyDescent="0.2">
      <c r="A366" s="2">
        <v>465</v>
      </c>
      <c r="B366" s="2">
        <v>10078</v>
      </c>
      <c r="C366" s="10" t="s">
        <v>949</v>
      </c>
      <c r="D366" s="10" t="str">
        <f>MID(C366,2,5)</f>
        <v>42267</v>
      </c>
      <c r="E366" s="10" t="str">
        <f t="shared" si="10"/>
        <v>20/09/2015</v>
      </c>
      <c r="F366" s="2" t="s">
        <v>451</v>
      </c>
      <c r="G366" s="2">
        <v>16</v>
      </c>
      <c r="H366" s="4">
        <v>13</v>
      </c>
      <c r="I366" s="4">
        <f t="shared" si="11"/>
        <v>208</v>
      </c>
      <c r="J366" s="5" t="s">
        <v>448</v>
      </c>
      <c r="K366" s="5"/>
      <c r="L366">
        <f>IF(AND(I366&gt;=0,I366&lt;200),0.2,IF(AND(I366&gt;=200,I366&lt;500),0.3,0.4))</f>
        <v>0.3</v>
      </c>
      <c r="M366" s="4">
        <f>I366 -(L366*I366)</f>
        <v>145.6</v>
      </c>
      <c r="N366" t="str">
        <f>VLOOKUP(B366,Customer!A:G,7,FALSE)</f>
        <v>Logan Schwan</v>
      </c>
      <c r="O366">
        <f>VLOOKUP(B366,Customer!A:G,1,FALSE)</f>
        <v>10078</v>
      </c>
    </row>
    <row r="367" spans="1:15" x14ac:dyDescent="0.2">
      <c r="A367" s="2">
        <v>466</v>
      </c>
      <c r="B367" s="2">
        <v>10133</v>
      </c>
      <c r="C367" s="10" t="s">
        <v>950</v>
      </c>
      <c r="D367" s="10" t="str">
        <f>MID(C367,2,5)</f>
        <v>40774</v>
      </c>
      <c r="E367" s="10" t="str">
        <f t="shared" si="10"/>
        <v>19/08/2011</v>
      </c>
      <c r="F367" s="2" t="s">
        <v>456</v>
      </c>
      <c r="G367" s="2">
        <v>6</v>
      </c>
      <c r="H367" s="4">
        <v>12</v>
      </c>
      <c r="I367" s="4">
        <f t="shared" si="11"/>
        <v>72</v>
      </c>
      <c r="J367" s="5" t="s">
        <v>450</v>
      </c>
      <c r="K367" s="5"/>
      <c r="L367">
        <f>IF(AND(I367&gt;=0,I367&lt;200),0.2,IF(AND(I367&gt;=200,I367&lt;500),0.3,0.4))</f>
        <v>0.2</v>
      </c>
      <c r="M367" s="4">
        <f>I367 -(L367*I367)</f>
        <v>57.6</v>
      </c>
      <c r="N367" t="str">
        <f>VLOOKUP(B367,Customer!A:G,7,FALSE)</f>
        <v>Conrad Haggard</v>
      </c>
      <c r="O367">
        <f>VLOOKUP(B367,Customer!A:G,1,FALSE)</f>
        <v>10133</v>
      </c>
    </row>
    <row r="368" spans="1:15" x14ac:dyDescent="0.2">
      <c r="A368" s="2">
        <v>467</v>
      </c>
      <c r="B368" s="2">
        <v>10101</v>
      </c>
      <c r="C368" s="10" t="s">
        <v>951</v>
      </c>
      <c r="D368" s="10" t="str">
        <f>MID(C368,2,5)</f>
        <v>42065</v>
      </c>
      <c r="E368" s="10" t="str">
        <f t="shared" si="10"/>
        <v>02/03/2015</v>
      </c>
      <c r="F368" s="2" t="s">
        <v>457</v>
      </c>
      <c r="G368" s="2">
        <v>1</v>
      </c>
      <c r="H368" s="4">
        <v>2</v>
      </c>
      <c r="I368" s="4">
        <f t="shared" si="11"/>
        <v>2</v>
      </c>
      <c r="J368" s="5" t="s">
        <v>459</v>
      </c>
      <c r="K368" s="5"/>
      <c r="L368">
        <f>IF(AND(I368&gt;=0,I368&lt;200),0.2,IF(AND(I368&gt;=200,I368&lt;500),0.3,0.4))</f>
        <v>0.2</v>
      </c>
      <c r="M368" s="4">
        <f>I368 -(L368*I368)</f>
        <v>1.6</v>
      </c>
      <c r="N368" t="str">
        <f>VLOOKUP(B368,Customer!A:G,7,FALSE)</f>
        <v>Steve Meinhardt</v>
      </c>
      <c r="O368">
        <f>VLOOKUP(B368,Customer!A:G,1,FALSE)</f>
        <v>10101</v>
      </c>
    </row>
    <row r="369" spans="1:15" x14ac:dyDescent="0.2">
      <c r="A369" s="2">
        <v>468</v>
      </c>
      <c r="B369" s="2">
        <v>10064</v>
      </c>
      <c r="C369" s="10" t="s">
        <v>952</v>
      </c>
      <c r="D369" s="10" t="str">
        <f>MID(C369,2,5)</f>
        <v>42238</v>
      </c>
      <c r="E369" s="10" t="str">
        <f t="shared" si="10"/>
        <v>22/08/2015</v>
      </c>
      <c r="F369" s="2" t="s">
        <v>456</v>
      </c>
      <c r="G369" s="2">
        <v>17</v>
      </c>
      <c r="H369" s="4">
        <v>12</v>
      </c>
      <c r="I369" s="4">
        <f t="shared" si="11"/>
        <v>204</v>
      </c>
      <c r="J369" s="5" t="s">
        <v>448</v>
      </c>
      <c r="K369" s="5"/>
      <c r="L369">
        <f>IF(AND(I369&gt;=0,I369&lt;200),0.2,IF(AND(I369&gt;=200,I369&lt;500),0.3,0.4))</f>
        <v>0.3</v>
      </c>
      <c r="M369" s="4">
        <f>I369 -(L369*I369)</f>
        <v>142.80000000000001</v>
      </c>
      <c r="N369" t="str">
        <f>VLOOKUP(B369,Customer!A:G,7,FALSE)</f>
        <v>Damian Nedeau</v>
      </c>
      <c r="O369">
        <f>VLOOKUP(B369,Customer!A:G,1,FALSE)</f>
        <v>10064</v>
      </c>
    </row>
    <row r="370" spans="1:15" x14ac:dyDescent="0.2">
      <c r="A370" s="2">
        <v>469</v>
      </c>
      <c r="B370" s="2">
        <v>10024</v>
      </c>
      <c r="C370" s="10" t="s">
        <v>953</v>
      </c>
      <c r="D370" s="10" t="str">
        <f>MID(C370,2,5)</f>
        <v>40635</v>
      </c>
      <c r="E370" s="10" t="str">
        <f t="shared" si="10"/>
        <v>02/04/2011</v>
      </c>
      <c r="F370" s="2" t="s">
        <v>451</v>
      </c>
      <c r="G370" s="2">
        <v>25</v>
      </c>
      <c r="H370" s="4">
        <v>13</v>
      </c>
      <c r="I370" s="4">
        <f t="shared" si="11"/>
        <v>325</v>
      </c>
      <c r="J370" s="5" t="s">
        <v>448</v>
      </c>
      <c r="K370" s="5"/>
      <c r="L370">
        <f>IF(AND(I370&gt;=0,I370&lt;200),0.2,IF(AND(I370&gt;=200,I370&lt;500),0.3,0.4))</f>
        <v>0.3</v>
      </c>
      <c r="M370" s="4">
        <f>I370 -(L370*I370)</f>
        <v>227.5</v>
      </c>
      <c r="N370" t="str">
        <f>VLOOKUP(B370,Customer!A:G,7,FALSE)</f>
        <v>Beata Smyth</v>
      </c>
      <c r="O370">
        <f>VLOOKUP(B370,Customer!A:G,1,FALSE)</f>
        <v>10024</v>
      </c>
    </row>
    <row r="371" spans="1:15" x14ac:dyDescent="0.2">
      <c r="A371" s="2">
        <v>470</v>
      </c>
      <c r="B371" s="2">
        <v>10086</v>
      </c>
      <c r="C371" s="10" t="s">
        <v>954</v>
      </c>
      <c r="D371" s="10" t="str">
        <f>MID(C371,2,5)</f>
        <v>42225</v>
      </c>
      <c r="E371" s="10" t="str">
        <f t="shared" si="10"/>
        <v>09/08/2015</v>
      </c>
      <c r="F371" s="2" t="s">
        <v>458</v>
      </c>
      <c r="G371" s="2">
        <v>3</v>
      </c>
      <c r="H371" s="4">
        <v>8</v>
      </c>
      <c r="I371" s="4">
        <f t="shared" si="11"/>
        <v>24</v>
      </c>
      <c r="J371" s="5" t="s">
        <v>459</v>
      </c>
      <c r="K371" s="5"/>
      <c r="L371">
        <f>IF(AND(I371&gt;=0,I371&lt;200),0.2,IF(AND(I371&gt;=200,I371&lt;500),0.3,0.4))</f>
        <v>0.2</v>
      </c>
      <c r="M371" s="4">
        <f>I371 -(L371*I371)</f>
        <v>19.2</v>
      </c>
      <c r="N371" t="str">
        <f>VLOOKUP(B371,Customer!A:G,7,FALSE)</f>
        <v>Lisette Bowsher</v>
      </c>
      <c r="O371">
        <f>VLOOKUP(B371,Customer!A:G,1,FALSE)</f>
        <v>10086</v>
      </c>
    </row>
    <row r="372" spans="1:15" x14ac:dyDescent="0.2">
      <c r="A372" s="2">
        <v>471</v>
      </c>
      <c r="B372" s="2">
        <v>10146</v>
      </c>
      <c r="C372" s="10" t="s">
        <v>955</v>
      </c>
      <c r="D372" s="10" t="str">
        <f>MID(C372,2,5)</f>
        <v>40525</v>
      </c>
      <c r="E372" s="10" t="str">
        <f t="shared" si="10"/>
        <v>13/12/2010</v>
      </c>
      <c r="F372" s="2" t="s">
        <v>456</v>
      </c>
      <c r="G372" s="2">
        <v>12</v>
      </c>
      <c r="H372" s="4">
        <v>12</v>
      </c>
      <c r="I372" s="4">
        <f t="shared" si="11"/>
        <v>144</v>
      </c>
      <c r="J372" s="5" t="s">
        <v>450</v>
      </c>
      <c r="K372" s="5"/>
      <c r="L372">
        <f>IF(AND(I372&gt;=0,I372&lt;200),0.2,IF(AND(I372&gt;=200,I372&lt;500),0.3,0.4))</f>
        <v>0.2</v>
      </c>
      <c r="M372" s="4">
        <f>I372 -(L372*I372)</f>
        <v>115.2</v>
      </c>
      <c r="N372" t="str">
        <f>VLOOKUP(B372,Customer!A:G,7,FALSE)</f>
        <v>Bobby Greening</v>
      </c>
      <c r="O372">
        <f>VLOOKUP(B372,Customer!A:G,1,FALSE)</f>
        <v>10146</v>
      </c>
    </row>
    <row r="373" spans="1:15" x14ac:dyDescent="0.2">
      <c r="A373" s="2">
        <v>472</v>
      </c>
      <c r="B373" s="2">
        <v>10130</v>
      </c>
      <c r="C373" s="10" t="s">
        <v>956</v>
      </c>
      <c r="D373" s="10" t="str">
        <f>MID(C373,2,5)</f>
        <v>41442</v>
      </c>
      <c r="E373" s="10" t="str">
        <f t="shared" si="10"/>
        <v>17/06/2013</v>
      </c>
      <c r="F373" s="2" t="s">
        <v>456</v>
      </c>
      <c r="G373" s="2">
        <v>22</v>
      </c>
      <c r="H373" s="4">
        <v>12</v>
      </c>
      <c r="I373" s="4">
        <f t="shared" si="11"/>
        <v>264</v>
      </c>
      <c r="J373" s="5" t="s">
        <v>448</v>
      </c>
      <c r="K373" s="5"/>
      <c r="L373">
        <f>IF(AND(I373&gt;=0,I373&lt;200),0.2,IF(AND(I373&gt;=200,I373&lt;500),0.3,0.4))</f>
        <v>0.3</v>
      </c>
      <c r="M373" s="4">
        <f>I373 -(L373*I373)</f>
        <v>184.8</v>
      </c>
      <c r="N373" t="str">
        <f>VLOOKUP(B373,Customer!A:G,7,FALSE)</f>
        <v>Omega Woolford</v>
      </c>
      <c r="O373">
        <f>VLOOKUP(B373,Customer!A:G,1,FALSE)</f>
        <v>10130</v>
      </c>
    </row>
    <row r="374" spans="1:15" x14ac:dyDescent="0.2">
      <c r="A374" s="2">
        <v>473</v>
      </c>
      <c r="B374" s="2">
        <v>10139</v>
      </c>
      <c r="C374" s="10" t="s">
        <v>957</v>
      </c>
      <c r="D374" s="10" t="str">
        <f>MID(C374,2,5)</f>
        <v>42174</v>
      </c>
      <c r="E374" s="10" t="str">
        <f t="shared" si="10"/>
        <v>19/06/2015</v>
      </c>
      <c r="F374" s="2" t="s">
        <v>454</v>
      </c>
      <c r="G374" s="2">
        <v>4</v>
      </c>
      <c r="H374" s="4">
        <v>12</v>
      </c>
      <c r="I374" s="4">
        <f t="shared" si="11"/>
        <v>48</v>
      </c>
      <c r="J374" s="5" t="s">
        <v>459</v>
      </c>
      <c r="K374" s="5"/>
      <c r="L374">
        <f>IF(AND(I374&gt;=0,I374&lt;200),0.2,IF(AND(I374&gt;=200,I374&lt;500),0.3,0.4))</f>
        <v>0.2</v>
      </c>
      <c r="M374" s="4">
        <f>I374 -(L374*I374)</f>
        <v>38.4</v>
      </c>
      <c r="N374" t="str">
        <f>VLOOKUP(B374,Customer!A:G,7,FALSE)</f>
        <v>Federico Taliaferro</v>
      </c>
      <c r="O374">
        <f>VLOOKUP(B374,Customer!A:G,1,FALSE)</f>
        <v>10139</v>
      </c>
    </row>
    <row r="375" spans="1:15" x14ac:dyDescent="0.2">
      <c r="A375" s="2">
        <v>474</v>
      </c>
      <c r="B375" s="2">
        <v>10140</v>
      </c>
      <c r="C375" s="10" t="s">
        <v>958</v>
      </c>
      <c r="D375" s="10" t="str">
        <f>MID(C375,2,5)</f>
        <v>42320</v>
      </c>
      <c r="E375" s="10" t="str">
        <f t="shared" si="10"/>
        <v>12/11/2015</v>
      </c>
      <c r="F375" s="2" t="s">
        <v>453</v>
      </c>
      <c r="G375" s="2">
        <v>19</v>
      </c>
      <c r="H375" s="4">
        <v>12</v>
      </c>
      <c r="I375" s="4">
        <f t="shared" si="11"/>
        <v>228</v>
      </c>
      <c r="J375" s="5" t="s">
        <v>448</v>
      </c>
      <c r="K375" s="5"/>
      <c r="L375">
        <f>IF(AND(I375&gt;=0,I375&lt;200),0.2,IF(AND(I375&gt;=200,I375&lt;500),0.3,0.4))</f>
        <v>0.3</v>
      </c>
      <c r="M375" s="4">
        <f>I375 -(L375*I375)</f>
        <v>159.60000000000002</v>
      </c>
      <c r="N375" t="str">
        <f>VLOOKUP(B375,Customer!A:G,7,FALSE)</f>
        <v>Gordon Lehr</v>
      </c>
      <c r="O375">
        <f>VLOOKUP(B375,Customer!A:G,1,FALSE)</f>
        <v>10140</v>
      </c>
    </row>
    <row r="376" spans="1:15" x14ac:dyDescent="0.2">
      <c r="A376" s="2">
        <v>475</v>
      </c>
      <c r="B376" s="2">
        <v>10135</v>
      </c>
      <c r="C376" s="10" t="s">
        <v>959</v>
      </c>
      <c r="D376" s="10" t="str">
        <f>MID(C376,2,5)</f>
        <v>41715</v>
      </c>
      <c r="E376" s="10" t="str">
        <f t="shared" si="10"/>
        <v>17/03/2014</v>
      </c>
      <c r="F376" s="2" t="s">
        <v>454</v>
      </c>
      <c r="G376" s="2">
        <v>9</v>
      </c>
      <c r="H376" s="4">
        <v>12</v>
      </c>
      <c r="I376" s="4">
        <f t="shared" si="11"/>
        <v>108</v>
      </c>
      <c r="J376" s="5" t="s">
        <v>450</v>
      </c>
      <c r="K376" s="5"/>
      <c r="L376">
        <f>IF(AND(I376&gt;=0,I376&lt;200),0.2,IF(AND(I376&gt;=200,I376&lt;500),0.3,0.4))</f>
        <v>0.2</v>
      </c>
      <c r="M376" s="4">
        <f>I376 -(L376*I376)</f>
        <v>86.4</v>
      </c>
      <c r="N376" t="str">
        <f>VLOOKUP(B376,Customer!A:G,7,FALSE)</f>
        <v>Santiago Nold</v>
      </c>
      <c r="O376">
        <f>VLOOKUP(B376,Customer!A:G,1,FALSE)</f>
        <v>10135</v>
      </c>
    </row>
    <row r="377" spans="1:15" x14ac:dyDescent="0.2">
      <c r="A377" s="2">
        <v>476</v>
      </c>
      <c r="B377" s="2">
        <v>10057</v>
      </c>
      <c r="C377" s="10" t="s">
        <v>960</v>
      </c>
      <c r="D377" s="10" t="str">
        <f>MID(C377,2,5)</f>
        <v>41881</v>
      </c>
      <c r="E377" s="10" t="str">
        <f t="shared" si="10"/>
        <v>30/08/2014</v>
      </c>
      <c r="F377" s="2" t="s">
        <v>456</v>
      </c>
      <c r="G377" s="2">
        <v>21</v>
      </c>
      <c r="H377" s="4">
        <v>12</v>
      </c>
      <c r="I377" s="4">
        <f t="shared" si="11"/>
        <v>252</v>
      </c>
      <c r="J377" s="5" t="s">
        <v>448</v>
      </c>
      <c r="K377" s="5"/>
      <c r="L377">
        <f>IF(AND(I377&gt;=0,I377&lt;200),0.2,IF(AND(I377&gt;=200,I377&lt;500),0.3,0.4))</f>
        <v>0.3</v>
      </c>
      <c r="M377" s="4">
        <f>I377 -(L377*I377)</f>
        <v>176.4</v>
      </c>
      <c r="N377" t="str">
        <f>VLOOKUP(B377,Customer!A:G,7,FALSE)</f>
        <v>Willis Brinks</v>
      </c>
      <c r="O377">
        <f>VLOOKUP(B377,Customer!A:G,1,FALSE)</f>
        <v>10057</v>
      </c>
    </row>
    <row r="378" spans="1:15" x14ac:dyDescent="0.2">
      <c r="A378" s="2">
        <v>477</v>
      </c>
      <c r="B378" s="2">
        <v>10013</v>
      </c>
      <c r="C378" s="10" t="s">
        <v>961</v>
      </c>
      <c r="D378" s="10" t="str">
        <f>MID(C378,2,5)</f>
        <v>40512</v>
      </c>
      <c r="E378" s="10" t="str">
        <f t="shared" si="10"/>
        <v>30/11/2010</v>
      </c>
      <c r="F378" s="2" t="s">
        <v>460</v>
      </c>
      <c r="G378" s="2">
        <v>9</v>
      </c>
      <c r="H378" s="4">
        <v>2</v>
      </c>
      <c r="I378" s="4">
        <f t="shared" si="11"/>
        <v>18</v>
      </c>
      <c r="J378" s="5" t="s">
        <v>450</v>
      </c>
      <c r="K378" s="5"/>
      <c r="L378">
        <f>IF(AND(I378&gt;=0,I378&lt;200),0.2,IF(AND(I378&gt;=200,I378&lt;500),0.3,0.4))</f>
        <v>0.2</v>
      </c>
      <c r="M378" s="4">
        <f>I378 -(L378*I378)</f>
        <v>14.4</v>
      </c>
      <c r="N378" t="str">
        <f>VLOOKUP(B378,Customer!A:G,7,FALSE)</f>
        <v>Leigha Bouffard</v>
      </c>
      <c r="O378">
        <f>VLOOKUP(B378,Customer!A:G,1,FALSE)</f>
        <v>10013</v>
      </c>
    </row>
    <row r="379" spans="1:15" x14ac:dyDescent="0.2">
      <c r="A379" s="2">
        <v>478</v>
      </c>
      <c r="B379" s="2">
        <v>10066</v>
      </c>
      <c r="C379" s="10" t="s">
        <v>962</v>
      </c>
      <c r="D379" s="10" t="str">
        <f>MID(C379,2,5)</f>
        <v>42315</v>
      </c>
      <c r="E379" s="10" t="str">
        <f t="shared" si="10"/>
        <v>07/11/2015</v>
      </c>
      <c r="F379" s="2" t="s">
        <v>455</v>
      </c>
      <c r="G379" s="2">
        <v>16</v>
      </c>
      <c r="H379" s="4">
        <v>9</v>
      </c>
      <c r="I379" s="4">
        <f t="shared" si="11"/>
        <v>144</v>
      </c>
      <c r="J379" s="5" t="s">
        <v>448</v>
      </c>
      <c r="K379" s="5"/>
      <c r="L379">
        <f>IF(AND(I379&gt;=0,I379&lt;200),0.2,IF(AND(I379&gt;=200,I379&lt;500),0.3,0.4))</f>
        <v>0.2</v>
      </c>
      <c r="M379" s="4">
        <f>I379 -(L379*I379)</f>
        <v>115.2</v>
      </c>
      <c r="N379" t="str">
        <f>VLOOKUP(B379,Customer!A:G,7,FALSE)</f>
        <v>Berry Plumadore</v>
      </c>
      <c r="O379">
        <f>VLOOKUP(B379,Customer!A:G,1,FALSE)</f>
        <v>10066</v>
      </c>
    </row>
    <row r="380" spans="1:15" x14ac:dyDescent="0.2">
      <c r="A380" s="2">
        <v>479</v>
      </c>
      <c r="B380" s="2">
        <v>10089</v>
      </c>
      <c r="C380" s="10" t="s">
        <v>963</v>
      </c>
      <c r="D380" s="10" t="str">
        <f>MID(C380,2,5)</f>
        <v>41665</v>
      </c>
      <c r="E380" s="10" t="str">
        <f t="shared" si="10"/>
        <v>26/01/2014</v>
      </c>
      <c r="F380" s="2" t="s">
        <v>458</v>
      </c>
      <c r="G380" s="2">
        <v>6</v>
      </c>
      <c r="H380" s="4">
        <v>8</v>
      </c>
      <c r="I380" s="4">
        <f t="shared" si="11"/>
        <v>48</v>
      </c>
      <c r="J380" s="5" t="s">
        <v>450</v>
      </c>
      <c r="K380" s="5"/>
      <c r="L380">
        <f>IF(AND(I380&gt;=0,I380&lt;200),0.2,IF(AND(I380&gt;=200,I380&lt;500),0.3,0.4))</f>
        <v>0.2</v>
      </c>
      <c r="M380" s="4">
        <f>I380 -(L380*I380)</f>
        <v>38.4</v>
      </c>
      <c r="N380" t="str">
        <f>VLOOKUP(B380,Customer!A:G,7,FALSE)</f>
        <v>Evan Maxie</v>
      </c>
      <c r="O380">
        <f>VLOOKUP(B380,Customer!A:G,1,FALSE)</f>
        <v>10089</v>
      </c>
    </row>
    <row r="381" spans="1:15" x14ac:dyDescent="0.2">
      <c r="A381" s="2">
        <v>480</v>
      </c>
      <c r="B381" s="2">
        <v>10083</v>
      </c>
      <c r="C381" s="10" t="s">
        <v>964</v>
      </c>
      <c r="D381" s="10" t="str">
        <f>MID(C381,2,5)</f>
        <v>40325</v>
      </c>
      <c r="E381" s="10" t="str">
        <f t="shared" si="10"/>
        <v>27/05/2010</v>
      </c>
      <c r="F381" s="2" t="s">
        <v>456</v>
      </c>
      <c r="G381" s="2">
        <v>12</v>
      </c>
      <c r="H381" s="4">
        <v>12</v>
      </c>
      <c r="I381" s="4">
        <f t="shared" si="11"/>
        <v>144</v>
      </c>
      <c r="J381" s="5" t="s">
        <v>450</v>
      </c>
      <c r="K381" s="5"/>
      <c r="L381">
        <f>IF(AND(I381&gt;=0,I381&lt;200),0.2,IF(AND(I381&gt;=200,I381&lt;500),0.3,0.4))</f>
        <v>0.2</v>
      </c>
      <c r="M381" s="4">
        <f>I381 -(L381*I381)</f>
        <v>115.2</v>
      </c>
      <c r="N381" t="str">
        <f>VLOOKUP(B381,Customer!A:G,7,FALSE)</f>
        <v>Delta Seitz</v>
      </c>
      <c r="O381">
        <f>VLOOKUP(B381,Customer!A:G,1,FALSE)</f>
        <v>10083</v>
      </c>
    </row>
    <row r="382" spans="1:15" x14ac:dyDescent="0.2">
      <c r="A382" s="2">
        <v>481</v>
      </c>
      <c r="B382" s="2">
        <v>10050</v>
      </c>
      <c r="C382" s="10" t="s">
        <v>965</v>
      </c>
      <c r="D382" s="10" t="str">
        <f>MID(C382,2,5)</f>
        <v>41505</v>
      </c>
      <c r="E382" s="10" t="str">
        <f t="shared" si="10"/>
        <v>19/08/2013</v>
      </c>
      <c r="F382" s="2" t="s">
        <v>460</v>
      </c>
      <c r="G382" s="2">
        <v>15</v>
      </c>
      <c r="H382" s="4">
        <v>2</v>
      </c>
      <c r="I382" s="4">
        <f t="shared" si="11"/>
        <v>30</v>
      </c>
      <c r="J382" s="5" t="s">
        <v>448</v>
      </c>
      <c r="K382" s="5"/>
      <c r="L382">
        <f>IF(AND(I382&gt;=0,I382&lt;200),0.2,IF(AND(I382&gt;=200,I382&lt;500),0.3,0.4))</f>
        <v>0.2</v>
      </c>
      <c r="M382" s="4">
        <f>I382 -(L382*I382)</f>
        <v>24</v>
      </c>
      <c r="N382" t="str">
        <f>VLOOKUP(B382,Customer!A:G,7,FALSE)</f>
        <v>Christen Donnelly</v>
      </c>
      <c r="O382">
        <f>VLOOKUP(B382,Customer!A:G,1,FALSE)</f>
        <v>10050</v>
      </c>
    </row>
    <row r="383" spans="1:15" x14ac:dyDescent="0.2">
      <c r="A383" s="2">
        <v>482</v>
      </c>
      <c r="B383" s="2">
        <v>10103</v>
      </c>
      <c r="C383" s="10" t="s">
        <v>890</v>
      </c>
      <c r="D383" s="10" t="str">
        <f>MID(C383,2,5)</f>
        <v>40392</v>
      </c>
      <c r="E383" s="10" t="str">
        <f t="shared" si="10"/>
        <v>02/08/2010</v>
      </c>
      <c r="F383" s="2" t="s">
        <v>454</v>
      </c>
      <c r="G383" s="2">
        <v>29</v>
      </c>
      <c r="H383" s="4">
        <v>12</v>
      </c>
      <c r="I383" s="4">
        <f t="shared" si="11"/>
        <v>348</v>
      </c>
      <c r="J383" s="5" t="s">
        <v>448</v>
      </c>
      <c r="K383" s="5"/>
      <c r="L383">
        <f>IF(AND(I383&gt;=0,I383&lt;200),0.2,IF(AND(I383&gt;=200,I383&lt;500),0.3,0.4))</f>
        <v>0.3</v>
      </c>
      <c r="M383" s="4">
        <f>I383 -(L383*I383)</f>
        <v>243.60000000000002</v>
      </c>
      <c r="N383" t="str">
        <f>VLOOKUP(B383,Customer!A:G,7,FALSE)</f>
        <v>Kit Platner</v>
      </c>
      <c r="O383">
        <f>VLOOKUP(B383,Customer!A:G,1,FALSE)</f>
        <v>10103</v>
      </c>
    </row>
    <row r="384" spans="1:15" x14ac:dyDescent="0.2">
      <c r="A384" s="2">
        <v>483</v>
      </c>
      <c r="B384" s="2">
        <v>10069</v>
      </c>
      <c r="C384" s="10" t="s">
        <v>929</v>
      </c>
      <c r="D384" s="10" t="str">
        <f>MID(C384,2,5)</f>
        <v>41786</v>
      </c>
      <c r="E384" s="10" t="str">
        <f t="shared" si="10"/>
        <v>27/05/2014</v>
      </c>
      <c r="F384" s="2" t="s">
        <v>457</v>
      </c>
      <c r="G384" s="2">
        <v>24</v>
      </c>
      <c r="H384" s="4">
        <v>2</v>
      </c>
      <c r="I384" s="4">
        <f t="shared" si="11"/>
        <v>48</v>
      </c>
      <c r="J384" s="5" t="s">
        <v>448</v>
      </c>
      <c r="K384" s="5"/>
      <c r="L384">
        <f>IF(AND(I384&gt;=0,I384&lt;200),0.2,IF(AND(I384&gt;=200,I384&lt;500),0.3,0.4))</f>
        <v>0.2</v>
      </c>
      <c r="M384" s="4">
        <f>I384 -(L384*I384)</f>
        <v>38.4</v>
      </c>
      <c r="N384" t="str">
        <f>VLOOKUP(B384,Customer!A:G,7,FALSE)</f>
        <v>Larissa Louviere</v>
      </c>
      <c r="O384">
        <f>VLOOKUP(B384,Customer!A:G,1,FALSE)</f>
        <v>10069</v>
      </c>
    </row>
    <row r="385" spans="1:15" x14ac:dyDescent="0.2">
      <c r="A385" s="2">
        <v>484</v>
      </c>
      <c r="B385" s="2">
        <v>10086</v>
      </c>
      <c r="C385" s="10" t="s">
        <v>966</v>
      </c>
      <c r="D385" s="10" t="str">
        <f>MID(C385,2,5)</f>
        <v>40246</v>
      </c>
      <c r="E385" s="10" t="str">
        <f t="shared" si="10"/>
        <v>09/03/2010</v>
      </c>
      <c r="F385" s="2" t="s">
        <v>458</v>
      </c>
      <c r="G385" s="2">
        <v>3</v>
      </c>
      <c r="H385" s="4">
        <v>8</v>
      </c>
      <c r="I385" s="4">
        <f t="shared" si="11"/>
        <v>24</v>
      </c>
      <c r="J385" s="5" t="s">
        <v>459</v>
      </c>
      <c r="K385" s="5"/>
      <c r="L385">
        <f>IF(AND(I385&gt;=0,I385&lt;200),0.2,IF(AND(I385&gt;=200,I385&lt;500),0.3,0.4))</f>
        <v>0.2</v>
      </c>
      <c r="M385" s="4">
        <f>I385 -(L385*I385)</f>
        <v>19.2</v>
      </c>
      <c r="N385" t="str">
        <f>VLOOKUP(B385,Customer!A:G,7,FALSE)</f>
        <v>Lisette Bowsher</v>
      </c>
      <c r="O385">
        <f>VLOOKUP(B385,Customer!A:G,1,FALSE)</f>
        <v>10086</v>
      </c>
    </row>
    <row r="386" spans="1:15" x14ac:dyDescent="0.2">
      <c r="A386" s="2">
        <v>485</v>
      </c>
      <c r="B386" s="2">
        <v>10092</v>
      </c>
      <c r="C386" s="10" t="s">
        <v>812</v>
      </c>
      <c r="D386" s="10" t="str">
        <f>MID(C386,2,5)</f>
        <v>41839</v>
      </c>
      <c r="E386" s="10" t="str">
        <f t="shared" si="10"/>
        <v>19/07/2014</v>
      </c>
      <c r="F386" s="2" t="s">
        <v>457</v>
      </c>
      <c r="G386" s="2">
        <v>11</v>
      </c>
      <c r="H386" s="4">
        <v>2</v>
      </c>
      <c r="I386" s="4">
        <f t="shared" si="11"/>
        <v>22</v>
      </c>
      <c r="J386" s="5" t="s">
        <v>450</v>
      </c>
      <c r="K386" s="5"/>
      <c r="L386">
        <f>IF(AND(I386&gt;=0,I386&lt;200),0.2,IF(AND(I386&gt;=200,I386&lt;500),0.3,0.4))</f>
        <v>0.2</v>
      </c>
      <c r="M386" s="4">
        <f>I386 -(L386*I386)</f>
        <v>17.600000000000001</v>
      </c>
      <c r="N386" t="str">
        <f>VLOOKUP(B386,Customer!A:G,7,FALSE)</f>
        <v>Percy Rizzuto</v>
      </c>
      <c r="O386">
        <f>VLOOKUP(B386,Customer!A:G,1,FALSE)</f>
        <v>10092</v>
      </c>
    </row>
    <row r="387" spans="1:15" x14ac:dyDescent="0.2">
      <c r="A387" s="2">
        <v>486</v>
      </c>
      <c r="B387" s="2">
        <v>10069</v>
      </c>
      <c r="C387" s="10" t="s">
        <v>967</v>
      </c>
      <c r="D387" s="10" t="str">
        <f>MID(C387,2,5)</f>
        <v>40904</v>
      </c>
      <c r="E387" s="10" t="str">
        <f t="shared" ref="E387:E450" si="12">TEXT(D387,"DD/MM/YYYY")</f>
        <v>27/12/2011</v>
      </c>
      <c r="F387" s="2" t="s">
        <v>460</v>
      </c>
      <c r="G387" s="2">
        <v>9</v>
      </c>
      <c r="H387" s="4">
        <v>2</v>
      </c>
      <c r="I387" s="4">
        <f t="shared" ref="I387:I450" si="13">G387*H387</f>
        <v>18</v>
      </c>
      <c r="J387" s="5" t="s">
        <v>450</v>
      </c>
      <c r="K387" s="5"/>
      <c r="L387">
        <f>IF(AND(I387&gt;=0,I387&lt;200),0.2,IF(AND(I387&gt;=200,I387&lt;500),0.3,0.4))</f>
        <v>0.2</v>
      </c>
      <c r="M387" s="4">
        <f>I387 -(L387*I387)</f>
        <v>14.4</v>
      </c>
      <c r="N387" t="str">
        <f>VLOOKUP(B387,Customer!A:G,7,FALSE)</f>
        <v>Larissa Louviere</v>
      </c>
      <c r="O387">
        <f>VLOOKUP(B387,Customer!A:G,1,FALSE)</f>
        <v>10069</v>
      </c>
    </row>
    <row r="388" spans="1:15" x14ac:dyDescent="0.2">
      <c r="A388" s="2">
        <v>487</v>
      </c>
      <c r="B388" s="2">
        <v>10093</v>
      </c>
      <c r="C388" s="10" t="s">
        <v>968</v>
      </c>
      <c r="D388" s="10" t="str">
        <f>MID(C388,2,5)</f>
        <v>41333</v>
      </c>
      <c r="E388" s="10" t="str">
        <f t="shared" si="12"/>
        <v>28/02/2013</v>
      </c>
      <c r="F388" s="2" t="s">
        <v>458</v>
      </c>
      <c r="G388" s="2">
        <v>13</v>
      </c>
      <c r="H388" s="4">
        <v>8</v>
      </c>
      <c r="I388" s="4">
        <f t="shared" si="13"/>
        <v>104</v>
      </c>
      <c r="J388" s="5" t="s">
        <v>450</v>
      </c>
      <c r="K388" s="5"/>
      <c r="L388">
        <f>IF(AND(I388&gt;=0,I388&lt;200),0.2,IF(AND(I388&gt;=200,I388&lt;500),0.3,0.4))</f>
        <v>0.2</v>
      </c>
      <c r="M388" s="4">
        <f>I388 -(L388*I388)</f>
        <v>83.2</v>
      </c>
      <c r="N388" t="str">
        <f>VLOOKUP(B388,Customer!A:G,7,FALSE)</f>
        <v>Jack Dimas</v>
      </c>
      <c r="O388">
        <f>VLOOKUP(B388,Customer!A:G,1,FALSE)</f>
        <v>10093</v>
      </c>
    </row>
    <row r="389" spans="1:15" x14ac:dyDescent="0.2">
      <c r="A389" s="2">
        <v>488</v>
      </c>
      <c r="B389" s="2">
        <v>10046</v>
      </c>
      <c r="C389" s="10" t="s">
        <v>969</v>
      </c>
      <c r="D389" s="10" t="str">
        <f>MID(C389,2,5)</f>
        <v>41307</v>
      </c>
      <c r="E389" s="10" t="str">
        <f t="shared" si="12"/>
        <v>02/02/2013</v>
      </c>
      <c r="F389" s="2" t="s">
        <v>456</v>
      </c>
      <c r="G389" s="2">
        <v>21</v>
      </c>
      <c r="H389" s="4">
        <v>12</v>
      </c>
      <c r="I389" s="4">
        <f t="shared" si="13"/>
        <v>252</v>
      </c>
      <c r="J389" s="5" t="s">
        <v>448</v>
      </c>
      <c r="K389" s="5"/>
      <c r="L389">
        <f>IF(AND(I389&gt;=0,I389&lt;200),0.2,IF(AND(I389&gt;=200,I389&lt;500),0.3,0.4))</f>
        <v>0.3</v>
      </c>
      <c r="M389" s="4">
        <f>I389 -(L389*I389)</f>
        <v>176.4</v>
      </c>
      <c r="N389" t="str">
        <f>VLOOKUP(B389,Customer!A:G,7,FALSE)</f>
        <v>Jewell Kyser</v>
      </c>
      <c r="O389">
        <f>VLOOKUP(B389,Customer!A:G,1,FALSE)</f>
        <v>10046</v>
      </c>
    </row>
    <row r="390" spans="1:15" x14ac:dyDescent="0.2">
      <c r="A390" s="2">
        <v>489</v>
      </c>
      <c r="B390" s="2">
        <v>10073</v>
      </c>
      <c r="C390" s="10" t="s">
        <v>816</v>
      </c>
      <c r="D390" s="10" t="str">
        <f>MID(C390,2,5)</f>
        <v>42097</v>
      </c>
      <c r="E390" s="10" t="str">
        <f t="shared" si="12"/>
        <v>03/04/2015</v>
      </c>
      <c r="F390" s="2" t="s">
        <v>453</v>
      </c>
      <c r="G390" s="2">
        <v>11</v>
      </c>
      <c r="H390" s="4">
        <v>12</v>
      </c>
      <c r="I390" s="4">
        <f t="shared" si="13"/>
        <v>132</v>
      </c>
      <c r="J390" s="5" t="s">
        <v>450</v>
      </c>
      <c r="K390" s="5"/>
      <c r="L390">
        <f>IF(AND(I390&gt;=0,I390&lt;200),0.2,IF(AND(I390&gt;=200,I390&lt;500),0.3,0.4))</f>
        <v>0.2</v>
      </c>
      <c r="M390" s="4">
        <f>I390 -(L390*I390)</f>
        <v>105.6</v>
      </c>
      <c r="N390" t="str">
        <f>VLOOKUP(B390,Customer!A:G,7,FALSE)</f>
        <v>Danuta Hennig</v>
      </c>
      <c r="O390">
        <f>VLOOKUP(B390,Customer!A:G,1,FALSE)</f>
        <v>10073</v>
      </c>
    </row>
    <row r="391" spans="1:15" x14ac:dyDescent="0.2">
      <c r="A391" s="2">
        <v>490</v>
      </c>
      <c r="B391" s="2">
        <v>10145</v>
      </c>
      <c r="C391" s="10" t="s">
        <v>970</v>
      </c>
      <c r="D391" s="10" t="str">
        <f>MID(C391,2,5)</f>
        <v>40431</v>
      </c>
      <c r="E391" s="10" t="str">
        <f t="shared" si="12"/>
        <v>10/09/2010</v>
      </c>
      <c r="F391" s="2" t="s">
        <v>457</v>
      </c>
      <c r="G391" s="2">
        <v>1</v>
      </c>
      <c r="H391" s="4">
        <v>2</v>
      </c>
      <c r="I391" s="4">
        <f t="shared" si="13"/>
        <v>2</v>
      </c>
      <c r="J391" s="5" t="s">
        <v>459</v>
      </c>
      <c r="K391" s="5"/>
      <c r="L391">
        <f>IF(AND(I391&gt;=0,I391&lt;200),0.2,IF(AND(I391&gt;=200,I391&lt;500),0.3,0.4))</f>
        <v>0.2</v>
      </c>
      <c r="M391" s="4">
        <f>I391 -(L391*I391)</f>
        <v>1.6</v>
      </c>
      <c r="N391" t="str">
        <f>VLOOKUP(B391,Customer!A:G,7,FALSE)</f>
        <v>Nicol Westerberg</v>
      </c>
      <c r="O391">
        <f>VLOOKUP(B391,Customer!A:G,1,FALSE)</f>
        <v>10145</v>
      </c>
    </row>
    <row r="392" spans="1:15" x14ac:dyDescent="0.2">
      <c r="A392" s="2">
        <v>491</v>
      </c>
      <c r="B392" s="2">
        <v>10014</v>
      </c>
      <c r="C392" s="10" t="s">
        <v>971</v>
      </c>
      <c r="D392" s="10" t="str">
        <f>MID(C392,2,5)</f>
        <v>41061</v>
      </c>
      <c r="E392" s="10" t="str">
        <f t="shared" si="12"/>
        <v>01/06/2012</v>
      </c>
      <c r="F392" s="2" t="s">
        <v>451</v>
      </c>
      <c r="G392" s="2">
        <v>26</v>
      </c>
      <c r="H392" s="4">
        <v>13</v>
      </c>
      <c r="I392" s="4">
        <f t="shared" si="13"/>
        <v>338</v>
      </c>
      <c r="J392" s="5" t="s">
        <v>448</v>
      </c>
      <c r="K392" s="5"/>
      <c r="L392">
        <f>IF(AND(I392&gt;=0,I392&lt;200),0.2,IF(AND(I392&gt;=200,I392&lt;500),0.3,0.4))</f>
        <v>0.3</v>
      </c>
      <c r="M392" s="4">
        <f>I392 -(L392*I392)</f>
        <v>236.60000000000002</v>
      </c>
      <c r="N392" t="str">
        <f>VLOOKUP(B392,Customer!A:G,7,FALSE)</f>
        <v>Lola Schmidt</v>
      </c>
      <c r="O392">
        <f>VLOOKUP(B392,Customer!A:G,1,FALSE)</f>
        <v>10014</v>
      </c>
    </row>
    <row r="393" spans="1:15" x14ac:dyDescent="0.2">
      <c r="A393" s="2">
        <v>492</v>
      </c>
      <c r="B393" s="2">
        <v>10107</v>
      </c>
      <c r="C393" s="10" t="s">
        <v>972</v>
      </c>
      <c r="D393" s="10" t="str">
        <f>MID(C393,2,5)</f>
        <v>41564</v>
      </c>
      <c r="E393" s="10" t="str">
        <f t="shared" si="12"/>
        <v>17/10/2013</v>
      </c>
      <c r="F393" s="2" t="s">
        <v>460</v>
      </c>
      <c r="G393" s="2">
        <v>29</v>
      </c>
      <c r="H393" s="4">
        <v>2</v>
      </c>
      <c r="I393" s="4">
        <f t="shared" si="13"/>
        <v>58</v>
      </c>
      <c r="J393" s="5" t="s">
        <v>448</v>
      </c>
      <c r="K393" s="5"/>
      <c r="L393">
        <f>IF(AND(I393&gt;=0,I393&lt;200),0.2,IF(AND(I393&gt;=200,I393&lt;500),0.3,0.4))</f>
        <v>0.2</v>
      </c>
      <c r="M393" s="4">
        <f>I393 -(L393*I393)</f>
        <v>46.4</v>
      </c>
      <c r="N393" t="str">
        <f>VLOOKUP(B393,Customer!A:G,7,FALSE)</f>
        <v>Teresita Schatz</v>
      </c>
      <c r="O393">
        <f>VLOOKUP(B393,Customer!A:G,1,FALSE)</f>
        <v>10107</v>
      </c>
    </row>
    <row r="394" spans="1:15" x14ac:dyDescent="0.2">
      <c r="A394" s="2">
        <v>493</v>
      </c>
      <c r="B394" s="2">
        <v>10033</v>
      </c>
      <c r="C394" s="10" t="s">
        <v>973</v>
      </c>
      <c r="D394" s="10" t="str">
        <f>MID(C394,2,5)</f>
        <v>40906</v>
      </c>
      <c r="E394" s="10" t="str">
        <f t="shared" si="12"/>
        <v>29/12/2011</v>
      </c>
      <c r="F394" s="2" t="s">
        <v>454</v>
      </c>
      <c r="G394" s="2">
        <v>20</v>
      </c>
      <c r="H394" s="4">
        <v>12</v>
      </c>
      <c r="I394" s="4">
        <f t="shared" si="13"/>
        <v>240</v>
      </c>
      <c r="J394" s="5" t="s">
        <v>448</v>
      </c>
      <c r="K394" s="5"/>
      <c r="L394">
        <f>IF(AND(I394&gt;=0,I394&lt;200),0.2,IF(AND(I394&gt;=200,I394&lt;500),0.3,0.4))</f>
        <v>0.3</v>
      </c>
      <c r="M394" s="4">
        <f>I394 -(L394*I394)</f>
        <v>168</v>
      </c>
      <c r="N394" t="str">
        <f>VLOOKUP(B394,Customer!A:G,7,FALSE)</f>
        <v>Cherish Breland</v>
      </c>
      <c r="O394">
        <f>VLOOKUP(B394,Customer!A:G,1,FALSE)</f>
        <v>10033</v>
      </c>
    </row>
    <row r="395" spans="1:15" x14ac:dyDescent="0.2">
      <c r="A395" s="2">
        <v>494</v>
      </c>
      <c r="B395" s="2">
        <v>10128</v>
      </c>
      <c r="C395" s="10" t="s">
        <v>974</v>
      </c>
      <c r="D395" s="10" t="str">
        <f>MID(C395,2,5)</f>
        <v>41182</v>
      </c>
      <c r="E395" s="10" t="str">
        <f t="shared" si="12"/>
        <v>30/09/2012</v>
      </c>
      <c r="F395" s="2" t="s">
        <v>453</v>
      </c>
      <c r="G395" s="2">
        <v>23</v>
      </c>
      <c r="H395" s="4">
        <v>12</v>
      </c>
      <c r="I395" s="4">
        <f t="shared" si="13"/>
        <v>276</v>
      </c>
      <c r="J395" s="5" t="s">
        <v>448</v>
      </c>
      <c r="K395" s="5"/>
      <c r="L395">
        <f>IF(AND(I395&gt;=0,I395&lt;200),0.2,IF(AND(I395&gt;=200,I395&lt;500),0.3,0.4))</f>
        <v>0.3</v>
      </c>
      <c r="M395" s="4">
        <f>I395 -(L395*I395)</f>
        <v>193.2</v>
      </c>
      <c r="N395" t="str">
        <f>VLOOKUP(B395,Customer!A:G,7,FALSE)</f>
        <v>Tynisha Kyllonen</v>
      </c>
      <c r="O395">
        <f>VLOOKUP(B395,Customer!A:G,1,FALSE)</f>
        <v>10128</v>
      </c>
    </row>
    <row r="396" spans="1:15" x14ac:dyDescent="0.2">
      <c r="A396" s="2">
        <v>495</v>
      </c>
      <c r="B396" s="2">
        <v>10070</v>
      </c>
      <c r="C396" s="10" t="s">
        <v>975</v>
      </c>
      <c r="D396" s="10" t="str">
        <f>MID(C396,2,5)</f>
        <v>41255</v>
      </c>
      <c r="E396" s="10" t="str">
        <f t="shared" si="12"/>
        <v>12/12/2012</v>
      </c>
      <c r="F396" s="2" t="s">
        <v>457</v>
      </c>
      <c r="G396" s="2">
        <v>13</v>
      </c>
      <c r="H396" s="4">
        <v>2</v>
      </c>
      <c r="I396" s="4">
        <f t="shared" si="13"/>
        <v>26</v>
      </c>
      <c r="J396" s="5" t="s">
        <v>450</v>
      </c>
      <c r="K396" s="5"/>
      <c r="L396">
        <f>IF(AND(I396&gt;=0,I396&lt;200),0.2,IF(AND(I396&gt;=200,I396&lt;500),0.3,0.4))</f>
        <v>0.2</v>
      </c>
      <c r="M396" s="4">
        <f>I396 -(L396*I396)</f>
        <v>20.8</v>
      </c>
      <c r="N396" t="str">
        <f>VLOOKUP(B396,Customer!A:G,7,FALSE)</f>
        <v>Lorina Shawgo</v>
      </c>
      <c r="O396">
        <f>VLOOKUP(B396,Customer!A:G,1,FALSE)</f>
        <v>10070</v>
      </c>
    </row>
    <row r="397" spans="1:15" x14ac:dyDescent="0.2">
      <c r="A397" s="2">
        <v>496</v>
      </c>
      <c r="B397" s="2">
        <v>10088</v>
      </c>
      <c r="C397" s="10" t="s">
        <v>976</v>
      </c>
      <c r="D397" s="10" t="str">
        <f>MID(C397,2,5)</f>
        <v>41541</v>
      </c>
      <c r="E397" s="10" t="str">
        <f t="shared" si="12"/>
        <v>24/09/2013</v>
      </c>
      <c r="F397" s="2" t="s">
        <v>458</v>
      </c>
      <c r="G397" s="2">
        <v>26</v>
      </c>
      <c r="H397" s="4">
        <v>8</v>
      </c>
      <c r="I397" s="4">
        <f t="shared" si="13"/>
        <v>208</v>
      </c>
      <c r="J397" s="5" t="s">
        <v>448</v>
      </c>
      <c r="K397" s="5"/>
      <c r="L397">
        <f>IF(AND(I397&gt;=0,I397&lt;200),0.2,IF(AND(I397&gt;=200,I397&lt;500),0.3,0.4))</f>
        <v>0.3</v>
      </c>
      <c r="M397" s="4">
        <f>I397 -(L397*I397)</f>
        <v>145.6</v>
      </c>
      <c r="N397" t="str">
        <f>VLOOKUP(B397,Customer!A:G,7,FALSE)</f>
        <v>Christene Kennell</v>
      </c>
      <c r="O397">
        <f>VLOOKUP(B397,Customer!A:G,1,FALSE)</f>
        <v>10088</v>
      </c>
    </row>
    <row r="398" spans="1:15" x14ac:dyDescent="0.2">
      <c r="A398" s="2">
        <v>497</v>
      </c>
      <c r="B398" s="2">
        <v>10080</v>
      </c>
      <c r="C398" s="10" t="s">
        <v>977</v>
      </c>
      <c r="D398" s="10" t="str">
        <f>MID(C398,2,5)</f>
        <v>42336</v>
      </c>
      <c r="E398" s="10" t="str">
        <f t="shared" si="12"/>
        <v>28/11/2015</v>
      </c>
      <c r="F398" s="2" t="s">
        <v>458</v>
      </c>
      <c r="G398" s="2">
        <v>19</v>
      </c>
      <c r="H398" s="4">
        <v>8</v>
      </c>
      <c r="I398" s="4">
        <f t="shared" si="13"/>
        <v>152</v>
      </c>
      <c r="J398" s="5" t="s">
        <v>448</v>
      </c>
      <c r="K398" s="5"/>
      <c r="L398">
        <f>IF(AND(I398&gt;=0,I398&lt;200),0.2,IF(AND(I398&gt;=200,I398&lt;500),0.3,0.4))</f>
        <v>0.2</v>
      </c>
      <c r="M398" s="4">
        <f>I398 -(L398*I398)</f>
        <v>121.6</v>
      </c>
      <c r="N398" t="str">
        <f>VLOOKUP(B398,Customer!A:G,7,FALSE)</f>
        <v>Hue Beeson</v>
      </c>
      <c r="O398">
        <f>VLOOKUP(B398,Customer!A:G,1,FALSE)</f>
        <v>10080</v>
      </c>
    </row>
    <row r="399" spans="1:15" x14ac:dyDescent="0.2">
      <c r="A399" s="2">
        <v>498</v>
      </c>
      <c r="B399" s="2">
        <v>10017</v>
      </c>
      <c r="C399" s="10" t="s">
        <v>978</v>
      </c>
      <c r="D399" s="10" t="str">
        <f>MID(C399,2,5)</f>
        <v>40236</v>
      </c>
      <c r="E399" s="10" t="str">
        <f t="shared" si="12"/>
        <v>27/02/2010</v>
      </c>
      <c r="F399" s="2" t="s">
        <v>451</v>
      </c>
      <c r="G399" s="2">
        <v>5</v>
      </c>
      <c r="H399" s="4">
        <v>13</v>
      </c>
      <c r="I399" s="4">
        <f t="shared" si="13"/>
        <v>65</v>
      </c>
      <c r="J399" s="5" t="s">
        <v>459</v>
      </c>
      <c r="K399" s="5"/>
      <c r="L399">
        <f>IF(AND(I399&gt;=0,I399&lt;200),0.2,IF(AND(I399&gt;=200,I399&lt;500),0.3,0.4))</f>
        <v>0.2</v>
      </c>
      <c r="M399" s="4">
        <f>I399 -(L399*I399)</f>
        <v>52</v>
      </c>
      <c r="N399" t="str">
        <f>VLOOKUP(B399,Customer!A:G,7,FALSE)</f>
        <v>Genaro Knutson</v>
      </c>
      <c r="O399">
        <f>VLOOKUP(B399,Customer!A:G,1,FALSE)</f>
        <v>10017</v>
      </c>
    </row>
    <row r="400" spans="1:15" x14ac:dyDescent="0.2">
      <c r="A400" s="2">
        <v>499</v>
      </c>
      <c r="B400" s="2">
        <v>10088</v>
      </c>
      <c r="C400" s="10" t="s">
        <v>951</v>
      </c>
      <c r="D400" s="10" t="str">
        <f>MID(C400,2,5)</f>
        <v>42065</v>
      </c>
      <c r="E400" s="10" t="str">
        <f t="shared" si="12"/>
        <v>02/03/2015</v>
      </c>
      <c r="F400" s="2" t="s">
        <v>451</v>
      </c>
      <c r="G400" s="2">
        <v>14</v>
      </c>
      <c r="H400" s="4">
        <v>13</v>
      </c>
      <c r="I400" s="4">
        <f t="shared" si="13"/>
        <v>182</v>
      </c>
      <c r="J400" s="5" t="s">
        <v>450</v>
      </c>
      <c r="K400" s="5"/>
      <c r="L400">
        <f>IF(AND(I400&gt;=0,I400&lt;200),0.2,IF(AND(I400&gt;=200,I400&lt;500),0.3,0.4))</f>
        <v>0.2</v>
      </c>
      <c r="M400" s="4">
        <f>I400 -(L400*I400)</f>
        <v>145.6</v>
      </c>
      <c r="N400" t="str">
        <f>VLOOKUP(B400,Customer!A:G,7,FALSE)</f>
        <v>Christene Kennell</v>
      </c>
      <c r="O400">
        <f>VLOOKUP(B400,Customer!A:G,1,FALSE)</f>
        <v>10088</v>
      </c>
    </row>
    <row r="401" spans="1:15" x14ac:dyDescent="0.2">
      <c r="A401" s="2">
        <v>500</v>
      </c>
      <c r="B401" s="2">
        <v>10126</v>
      </c>
      <c r="C401" s="10" t="s">
        <v>813</v>
      </c>
      <c r="D401" s="10" t="str">
        <f>MID(C401,2,5)</f>
        <v>41437</v>
      </c>
      <c r="E401" s="10" t="str">
        <f t="shared" si="12"/>
        <v>12/06/2013</v>
      </c>
      <c r="F401" s="2" t="s">
        <v>451</v>
      </c>
      <c r="G401" s="2">
        <v>10</v>
      </c>
      <c r="H401" s="4">
        <v>13</v>
      </c>
      <c r="I401" s="4">
        <f t="shared" si="13"/>
        <v>130</v>
      </c>
      <c r="J401" s="5" t="s">
        <v>450</v>
      </c>
      <c r="K401" s="5"/>
      <c r="L401">
        <f>IF(AND(I401&gt;=0,I401&lt;200),0.2,IF(AND(I401&gt;=200,I401&lt;500),0.3,0.4))</f>
        <v>0.2</v>
      </c>
      <c r="M401" s="4">
        <f>I401 -(L401*I401)</f>
        <v>104</v>
      </c>
      <c r="N401" t="str">
        <f>VLOOKUP(B401,Customer!A:G,7,FALSE)</f>
        <v>Roy Reber</v>
      </c>
      <c r="O401">
        <f>VLOOKUP(B401,Customer!A:G,1,FALSE)</f>
        <v>10126</v>
      </c>
    </row>
    <row r="402" spans="1:15" x14ac:dyDescent="0.2">
      <c r="A402" s="2">
        <v>501</v>
      </c>
      <c r="B402" s="2">
        <v>10067</v>
      </c>
      <c r="C402" s="10" t="s">
        <v>953</v>
      </c>
      <c r="D402" s="10" t="str">
        <f>MID(C402,2,5)</f>
        <v>40635</v>
      </c>
      <c r="E402" s="10" t="str">
        <f t="shared" si="12"/>
        <v>02/04/2011</v>
      </c>
      <c r="F402" s="2" t="s">
        <v>452</v>
      </c>
      <c r="G402" s="2">
        <v>15</v>
      </c>
      <c r="H402" s="4">
        <v>4</v>
      </c>
      <c r="I402" s="4">
        <f t="shared" si="13"/>
        <v>60</v>
      </c>
      <c r="J402" s="5" t="s">
        <v>448</v>
      </c>
      <c r="K402" s="5"/>
      <c r="L402">
        <f>IF(AND(I402&gt;=0,I402&lt;200),0.2,IF(AND(I402&gt;=200,I402&lt;500),0.3,0.4))</f>
        <v>0.2</v>
      </c>
      <c r="M402" s="4">
        <f>I402 -(L402*I402)</f>
        <v>48</v>
      </c>
      <c r="N402" t="str">
        <f>VLOOKUP(B402,Customer!A:G,7,FALSE)</f>
        <v>Irina Roberge</v>
      </c>
      <c r="O402">
        <f>VLOOKUP(B402,Customer!A:G,1,FALSE)</f>
        <v>10067</v>
      </c>
    </row>
    <row r="403" spans="1:15" x14ac:dyDescent="0.2">
      <c r="A403" s="2">
        <v>502</v>
      </c>
      <c r="B403" s="2">
        <v>10092</v>
      </c>
      <c r="C403" s="10" t="s">
        <v>979</v>
      </c>
      <c r="D403" s="10" t="str">
        <f>MID(C403,2,5)</f>
        <v>41507</v>
      </c>
      <c r="E403" s="10" t="str">
        <f t="shared" si="12"/>
        <v>21/08/2013</v>
      </c>
      <c r="F403" s="2" t="s">
        <v>458</v>
      </c>
      <c r="G403" s="2">
        <v>19</v>
      </c>
      <c r="H403" s="4">
        <v>8</v>
      </c>
      <c r="I403" s="4">
        <f t="shared" si="13"/>
        <v>152</v>
      </c>
      <c r="J403" s="5" t="s">
        <v>448</v>
      </c>
      <c r="K403" s="5"/>
      <c r="L403">
        <f>IF(AND(I403&gt;=0,I403&lt;200),0.2,IF(AND(I403&gt;=200,I403&lt;500),0.3,0.4))</f>
        <v>0.2</v>
      </c>
      <c r="M403" s="4">
        <f>I403 -(L403*I403)</f>
        <v>121.6</v>
      </c>
      <c r="N403" t="str">
        <f>VLOOKUP(B403,Customer!A:G,7,FALSE)</f>
        <v>Percy Rizzuto</v>
      </c>
      <c r="O403">
        <f>VLOOKUP(B403,Customer!A:G,1,FALSE)</f>
        <v>10092</v>
      </c>
    </row>
    <row r="404" spans="1:15" x14ac:dyDescent="0.2">
      <c r="A404" s="2">
        <v>503</v>
      </c>
      <c r="B404" s="2">
        <v>10129</v>
      </c>
      <c r="C404" s="10" t="s">
        <v>980</v>
      </c>
      <c r="D404" s="10" t="str">
        <f>MID(C404,2,5)</f>
        <v>42164</v>
      </c>
      <c r="E404" s="10" t="str">
        <f t="shared" si="12"/>
        <v>09/06/2015</v>
      </c>
      <c r="F404" s="2" t="s">
        <v>454</v>
      </c>
      <c r="G404" s="2">
        <v>19</v>
      </c>
      <c r="H404" s="4">
        <v>12</v>
      </c>
      <c r="I404" s="4">
        <f t="shared" si="13"/>
        <v>228</v>
      </c>
      <c r="J404" s="5" t="s">
        <v>448</v>
      </c>
      <c r="K404" s="5"/>
      <c r="L404">
        <f>IF(AND(I404&gt;=0,I404&lt;200),0.2,IF(AND(I404&gt;=200,I404&lt;500),0.3,0.4))</f>
        <v>0.3</v>
      </c>
      <c r="M404" s="4">
        <f>I404 -(L404*I404)</f>
        <v>159.60000000000002</v>
      </c>
      <c r="N404" t="str">
        <f>VLOOKUP(B404,Customer!A:G,7,FALSE)</f>
        <v>Corine Ashline</v>
      </c>
      <c r="O404">
        <f>VLOOKUP(B404,Customer!A:G,1,FALSE)</f>
        <v>10129</v>
      </c>
    </row>
    <row r="405" spans="1:15" x14ac:dyDescent="0.2">
      <c r="A405" s="2">
        <v>504</v>
      </c>
      <c r="B405" s="2">
        <v>10125</v>
      </c>
      <c r="C405" s="10" t="s">
        <v>821</v>
      </c>
      <c r="D405" s="10" t="str">
        <f>MID(C405,2,5)</f>
        <v>41179</v>
      </c>
      <c r="E405" s="10" t="str">
        <f t="shared" si="12"/>
        <v>27/09/2012</v>
      </c>
      <c r="F405" s="2" t="s">
        <v>457</v>
      </c>
      <c r="G405" s="2">
        <v>23</v>
      </c>
      <c r="H405" s="4">
        <v>2</v>
      </c>
      <c r="I405" s="4">
        <f t="shared" si="13"/>
        <v>46</v>
      </c>
      <c r="J405" s="5" t="s">
        <v>448</v>
      </c>
      <c r="K405" s="5"/>
      <c r="L405">
        <f>IF(AND(I405&gt;=0,I405&lt;200),0.2,IF(AND(I405&gt;=200,I405&lt;500),0.3,0.4))</f>
        <v>0.2</v>
      </c>
      <c r="M405" s="4">
        <f>I405 -(L405*I405)</f>
        <v>36.799999999999997</v>
      </c>
      <c r="N405" t="str">
        <f>VLOOKUP(B405,Customer!A:G,7,FALSE)</f>
        <v>Kyra Coffin</v>
      </c>
      <c r="O405">
        <f>VLOOKUP(B405,Customer!A:G,1,FALSE)</f>
        <v>10125</v>
      </c>
    </row>
    <row r="406" spans="1:15" x14ac:dyDescent="0.2">
      <c r="A406" s="2">
        <v>505</v>
      </c>
      <c r="B406" s="2">
        <v>10145</v>
      </c>
      <c r="C406" s="10" t="s">
        <v>981</v>
      </c>
      <c r="D406" s="10" t="str">
        <f>MID(C406,2,5)</f>
        <v>41936</v>
      </c>
      <c r="E406" s="10" t="str">
        <f t="shared" si="12"/>
        <v>24/10/2014</v>
      </c>
      <c r="F406" s="2" t="s">
        <v>449</v>
      </c>
      <c r="G406" s="2">
        <v>23</v>
      </c>
      <c r="H406" s="4">
        <v>18</v>
      </c>
      <c r="I406" s="4">
        <f t="shared" si="13"/>
        <v>414</v>
      </c>
      <c r="J406" s="5" t="s">
        <v>448</v>
      </c>
      <c r="K406" s="5"/>
      <c r="L406">
        <f>IF(AND(I406&gt;=0,I406&lt;200),0.2,IF(AND(I406&gt;=200,I406&lt;500),0.3,0.4))</f>
        <v>0.3</v>
      </c>
      <c r="M406" s="4">
        <f>I406 -(L406*I406)</f>
        <v>289.8</v>
      </c>
      <c r="N406" t="str">
        <f>VLOOKUP(B406,Customer!A:G,7,FALSE)</f>
        <v>Nicol Westerberg</v>
      </c>
      <c r="O406">
        <f>VLOOKUP(B406,Customer!A:G,1,FALSE)</f>
        <v>10145</v>
      </c>
    </row>
    <row r="407" spans="1:15" x14ac:dyDescent="0.2">
      <c r="A407" s="2">
        <v>506</v>
      </c>
      <c r="B407" s="2">
        <v>10068</v>
      </c>
      <c r="C407" s="10" t="s">
        <v>982</v>
      </c>
      <c r="D407" s="10" t="str">
        <f>MID(C407,2,5)</f>
        <v>40184</v>
      </c>
      <c r="E407" s="10" t="str">
        <f t="shared" si="12"/>
        <v>06/01/2010</v>
      </c>
      <c r="F407" s="2" t="s">
        <v>451</v>
      </c>
      <c r="G407" s="2">
        <v>25</v>
      </c>
      <c r="H407" s="4">
        <v>13</v>
      </c>
      <c r="I407" s="4">
        <f t="shared" si="13"/>
        <v>325</v>
      </c>
      <c r="J407" s="5" t="s">
        <v>448</v>
      </c>
      <c r="K407" s="5"/>
      <c r="L407">
        <f>IF(AND(I407&gt;=0,I407&lt;200),0.2,IF(AND(I407&gt;=200,I407&lt;500),0.3,0.4))</f>
        <v>0.3</v>
      </c>
      <c r="M407" s="4">
        <f>I407 -(L407*I407)</f>
        <v>227.5</v>
      </c>
      <c r="N407" t="str">
        <f>VLOOKUP(B407,Customer!A:G,7,FALSE)</f>
        <v>Neda Asmus</v>
      </c>
      <c r="O407">
        <f>VLOOKUP(B407,Customer!A:G,1,FALSE)</f>
        <v>10068</v>
      </c>
    </row>
    <row r="408" spans="1:15" x14ac:dyDescent="0.2">
      <c r="A408" s="2">
        <v>507</v>
      </c>
      <c r="B408" s="2">
        <v>10145</v>
      </c>
      <c r="C408" s="10" t="s">
        <v>983</v>
      </c>
      <c r="D408" s="10" t="str">
        <f>MID(C408,2,5)</f>
        <v>41516</v>
      </c>
      <c r="E408" s="10" t="str">
        <f t="shared" si="12"/>
        <v>30/08/2013</v>
      </c>
      <c r="F408" s="2" t="s">
        <v>451</v>
      </c>
      <c r="G408" s="2">
        <v>10</v>
      </c>
      <c r="H408" s="4">
        <v>13</v>
      </c>
      <c r="I408" s="4">
        <f t="shared" si="13"/>
        <v>130</v>
      </c>
      <c r="J408" s="5" t="s">
        <v>450</v>
      </c>
      <c r="K408" s="5"/>
      <c r="L408">
        <f>IF(AND(I408&gt;=0,I408&lt;200),0.2,IF(AND(I408&gt;=200,I408&lt;500),0.3,0.4))</f>
        <v>0.2</v>
      </c>
      <c r="M408" s="4">
        <f>I408 -(L408*I408)</f>
        <v>104</v>
      </c>
      <c r="N408" t="str">
        <f>VLOOKUP(B408,Customer!A:G,7,FALSE)</f>
        <v>Nicol Westerberg</v>
      </c>
      <c r="O408">
        <f>VLOOKUP(B408,Customer!A:G,1,FALSE)</f>
        <v>10145</v>
      </c>
    </row>
    <row r="409" spans="1:15" x14ac:dyDescent="0.2">
      <c r="A409" s="2">
        <v>508</v>
      </c>
      <c r="B409" s="2">
        <v>10018</v>
      </c>
      <c r="C409" s="10" t="s">
        <v>984</v>
      </c>
      <c r="D409" s="10" t="str">
        <f>MID(C409,2,5)</f>
        <v>40921</v>
      </c>
      <c r="E409" s="10" t="str">
        <f t="shared" si="12"/>
        <v>13/01/2012</v>
      </c>
      <c r="F409" s="2" t="s">
        <v>452</v>
      </c>
      <c r="G409" s="2">
        <v>2</v>
      </c>
      <c r="H409" s="4">
        <v>4</v>
      </c>
      <c r="I409" s="4">
        <f t="shared" si="13"/>
        <v>8</v>
      </c>
      <c r="J409" s="5" t="s">
        <v>459</v>
      </c>
      <c r="K409" s="5"/>
      <c r="L409">
        <f>IF(AND(I409&gt;=0,I409&lt;200),0.2,IF(AND(I409&gt;=200,I409&lt;500),0.3,0.4))</f>
        <v>0.2</v>
      </c>
      <c r="M409" s="4">
        <f>I409 -(L409*I409)</f>
        <v>6.4</v>
      </c>
      <c r="N409" t="str">
        <f>VLOOKUP(B409,Customer!A:G,7,FALSE)</f>
        <v>Isaiah Chavarria</v>
      </c>
      <c r="O409">
        <f>VLOOKUP(B409,Customer!A:G,1,FALSE)</f>
        <v>10018</v>
      </c>
    </row>
    <row r="410" spans="1:15" x14ac:dyDescent="0.2">
      <c r="A410" s="2">
        <v>509</v>
      </c>
      <c r="B410" s="2">
        <v>10102</v>
      </c>
      <c r="C410" s="10" t="s">
        <v>985</v>
      </c>
      <c r="D410" s="10" t="str">
        <f>MID(C410,2,5)</f>
        <v>42350</v>
      </c>
      <c r="E410" s="10" t="str">
        <f t="shared" si="12"/>
        <v>12/12/2015</v>
      </c>
      <c r="F410" s="2" t="s">
        <v>457</v>
      </c>
      <c r="G410" s="2">
        <v>14</v>
      </c>
      <c r="H410" s="4">
        <v>2</v>
      </c>
      <c r="I410" s="4">
        <f t="shared" si="13"/>
        <v>28</v>
      </c>
      <c r="J410" s="5" t="s">
        <v>450</v>
      </c>
      <c r="K410" s="5"/>
      <c r="L410">
        <f>IF(AND(I410&gt;=0,I410&lt;200),0.2,IF(AND(I410&gt;=200,I410&lt;500),0.3,0.4))</f>
        <v>0.2</v>
      </c>
      <c r="M410" s="4">
        <f>I410 -(L410*I410)</f>
        <v>22.4</v>
      </c>
      <c r="N410" t="str">
        <f>VLOOKUP(B410,Customer!A:G,7,FALSE)</f>
        <v>Jonell Archibald</v>
      </c>
      <c r="O410">
        <f>VLOOKUP(B410,Customer!A:G,1,FALSE)</f>
        <v>10102</v>
      </c>
    </row>
    <row r="411" spans="1:15" x14ac:dyDescent="0.2">
      <c r="A411" s="2">
        <v>510</v>
      </c>
      <c r="B411" s="2">
        <v>10072</v>
      </c>
      <c r="C411" s="10" t="s">
        <v>986</v>
      </c>
      <c r="D411" s="10" t="str">
        <f>MID(C411,2,5)</f>
        <v>41426</v>
      </c>
      <c r="E411" s="10" t="str">
        <f t="shared" si="12"/>
        <v>01/06/2013</v>
      </c>
      <c r="F411" s="2" t="s">
        <v>456</v>
      </c>
      <c r="G411" s="2">
        <v>7</v>
      </c>
      <c r="H411" s="4">
        <v>12</v>
      </c>
      <c r="I411" s="4">
        <f t="shared" si="13"/>
        <v>84</v>
      </c>
      <c r="J411" s="5" t="s">
        <v>450</v>
      </c>
      <c r="K411" s="5"/>
      <c r="L411">
        <f>IF(AND(I411&gt;=0,I411&lt;200),0.2,IF(AND(I411&gt;=200,I411&lt;500),0.3,0.4))</f>
        <v>0.2</v>
      </c>
      <c r="M411" s="4">
        <f>I411 -(L411*I411)</f>
        <v>67.2</v>
      </c>
      <c r="N411" t="str">
        <f>VLOOKUP(B411,Customer!A:G,7,FALSE)</f>
        <v>Artie Mendoza</v>
      </c>
      <c r="O411">
        <f>VLOOKUP(B411,Customer!A:G,1,FALSE)</f>
        <v>10072</v>
      </c>
    </row>
    <row r="412" spans="1:15" x14ac:dyDescent="0.2">
      <c r="A412" s="2">
        <v>511</v>
      </c>
      <c r="B412" s="2">
        <v>10076</v>
      </c>
      <c r="C412" s="10" t="s">
        <v>987</v>
      </c>
      <c r="D412" s="10" t="str">
        <f>MID(C412,2,5)</f>
        <v>40598</v>
      </c>
      <c r="E412" s="10" t="str">
        <f t="shared" si="12"/>
        <v>24/02/2011</v>
      </c>
      <c r="F412" s="2" t="s">
        <v>458</v>
      </c>
      <c r="G412" s="2">
        <v>16</v>
      </c>
      <c r="H412" s="4">
        <v>8</v>
      </c>
      <c r="I412" s="4">
        <f t="shared" si="13"/>
        <v>128</v>
      </c>
      <c r="J412" s="5" t="s">
        <v>448</v>
      </c>
      <c r="K412" s="5"/>
      <c r="L412">
        <f>IF(AND(I412&gt;=0,I412&lt;200),0.2,IF(AND(I412&gt;=200,I412&lt;500),0.3,0.4))</f>
        <v>0.2</v>
      </c>
      <c r="M412" s="4">
        <f>I412 -(L412*I412)</f>
        <v>102.4</v>
      </c>
      <c r="N412" t="str">
        <f>VLOOKUP(B412,Customer!A:G,7,FALSE)</f>
        <v>Flora Zuniga</v>
      </c>
      <c r="O412">
        <f>VLOOKUP(B412,Customer!A:G,1,FALSE)</f>
        <v>10076</v>
      </c>
    </row>
    <row r="413" spans="1:15" x14ac:dyDescent="0.2">
      <c r="A413" s="2">
        <v>512</v>
      </c>
      <c r="B413" s="2">
        <v>10099</v>
      </c>
      <c r="C413" s="10" t="s">
        <v>988</v>
      </c>
      <c r="D413" s="10" t="str">
        <f>MID(C413,2,5)</f>
        <v>41374</v>
      </c>
      <c r="E413" s="10" t="str">
        <f t="shared" si="12"/>
        <v>10/04/2013</v>
      </c>
      <c r="F413" s="2" t="s">
        <v>460</v>
      </c>
      <c r="G413" s="2">
        <v>3</v>
      </c>
      <c r="H413" s="4">
        <v>2</v>
      </c>
      <c r="I413" s="4">
        <f t="shared" si="13"/>
        <v>6</v>
      </c>
      <c r="J413" s="5" t="s">
        <v>459</v>
      </c>
      <c r="K413" s="5"/>
      <c r="L413">
        <f>IF(AND(I413&gt;=0,I413&lt;200),0.2,IF(AND(I413&gt;=200,I413&lt;500),0.3,0.4))</f>
        <v>0.2</v>
      </c>
      <c r="M413" s="4">
        <f>I413 -(L413*I413)</f>
        <v>4.8</v>
      </c>
      <c r="N413" t="str">
        <f>VLOOKUP(B413,Customer!A:G,7,FALSE)</f>
        <v>Cecille Holdridge</v>
      </c>
      <c r="O413">
        <f>VLOOKUP(B413,Customer!A:G,1,FALSE)</f>
        <v>10099</v>
      </c>
    </row>
    <row r="414" spans="1:15" x14ac:dyDescent="0.2">
      <c r="A414" s="2">
        <v>513</v>
      </c>
      <c r="B414" s="2">
        <v>10131</v>
      </c>
      <c r="C414" s="10" t="s">
        <v>895</v>
      </c>
      <c r="D414" s="10" t="str">
        <f>MID(C414,2,5)</f>
        <v>41835</v>
      </c>
      <c r="E414" s="10" t="str">
        <f t="shared" si="12"/>
        <v>15/07/2014</v>
      </c>
      <c r="F414" s="2" t="s">
        <v>454</v>
      </c>
      <c r="G414" s="2">
        <v>27</v>
      </c>
      <c r="H414" s="4">
        <v>12</v>
      </c>
      <c r="I414" s="4">
        <f t="shared" si="13"/>
        <v>324</v>
      </c>
      <c r="J414" s="5" t="s">
        <v>448</v>
      </c>
      <c r="K414" s="5"/>
      <c r="L414">
        <f>IF(AND(I414&gt;=0,I414&lt;200),0.2,IF(AND(I414&gt;=200,I414&lt;500),0.3,0.4))</f>
        <v>0.3</v>
      </c>
      <c r="M414" s="4">
        <f>I414 -(L414*I414)</f>
        <v>226.8</v>
      </c>
      <c r="N414" t="str">
        <f>VLOOKUP(B414,Customer!A:G,7,FALSE)</f>
        <v>Wilmer Markert</v>
      </c>
      <c r="O414">
        <f>VLOOKUP(B414,Customer!A:G,1,FALSE)</f>
        <v>10131</v>
      </c>
    </row>
    <row r="415" spans="1:15" x14ac:dyDescent="0.2">
      <c r="A415" s="2">
        <v>514</v>
      </c>
      <c r="B415" s="2">
        <v>10098</v>
      </c>
      <c r="C415" s="10" t="s">
        <v>989</v>
      </c>
      <c r="D415" s="10" t="str">
        <f>MID(C415,2,5)</f>
        <v>41404</v>
      </c>
      <c r="E415" s="10" t="str">
        <f t="shared" si="12"/>
        <v>10/05/2013</v>
      </c>
      <c r="F415" s="2" t="s">
        <v>454</v>
      </c>
      <c r="G415" s="2">
        <v>5</v>
      </c>
      <c r="H415" s="4">
        <v>12</v>
      </c>
      <c r="I415" s="4">
        <f t="shared" si="13"/>
        <v>60</v>
      </c>
      <c r="J415" s="5" t="s">
        <v>459</v>
      </c>
      <c r="K415" s="5"/>
      <c r="L415">
        <f>IF(AND(I415&gt;=0,I415&lt;200),0.2,IF(AND(I415&gt;=200,I415&lt;500),0.3,0.4))</f>
        <v>0.2</v>
      </c>
      <c r="M415" s="4">
        <f>I415 -(L415*I415)</f>
        <v>48</v>
      </c>
      <c r="N415" t="str">
        <f>VLOOKUP(B415,Customer!A:G,7,FALSE)</f>
        <v>Emerald Fernald</v>
      </c>
      <c r="O415">
        <f>VLOOKUP(B415,Customer!A:G,1,FALSE)</f>
        <v>10098</v>
      </c>
    </row>
    <row r="416" spans="1:15" x14ac:dyDescent="0.2">
      <c r="A416" s="2">
        <v>515</v>
      </c>
      <c r="B416" s="2">
        <v>10102</v>
      </c>
      <c r="C416" s="10" t="s">
        <v>990</v>
      </c>
      <c r="D416" s="10" t="str">
        <f>MID(C416,2,5)</f>
        <v>40747</v>
      </c>
      <c r="E416" s="10" t="str">
        <f t="shared" si="12"/>
        <v>23/07/2011</v>
      </c>
      <c r="F416" s="2" t="s">
        <v>452</v>
      </c>
      <c r="G416" s="2">
        <v>3</v>
      </c>
      <c r="H416" s="4">
        <v>4</v>
      </c>
      <c r="I416" s="4">
        <f t="shared" si="13"/>
        <v>12</v>
      </c>
      <c r="J416" s="5" t="s">
        <v>459</v>
      </c>
      <c r="K416" s="5"/>
      <c r="L416">
        <f>IF(AND(I416&gt;=0,I416&lt;200),0.2,IF(AND(I416&gt;=200,I416&lt;500),0.3,0.4))</f>
        <v>0.2</v>
      </c>
      <c r="M416" s="4">
        <f>I416 -(L416*I416)</f>
        <v>9.6</v>
      </c>
      <c r="N416" t="str">
        <f>VLOOKUP(B416,Customer!A:G,7,FALSE)</f>
        <v>Jonell Archibald</v>
      </c>
      <c r="O416">
        <f>VLOOKUP(B416,Customer!A:G,1,FALSE)</f>
        <v>10102</v>
      </c>
    </row>
    <row r="417" spans="1:15" x14ac:dyDescent="0.2">
      <c r="A417" s="2">
        <v>516</v>
      </c>
      <c r="B417" s="2">
        <v>10147</v>
      </c>
      <c r="C417" s="10" t="s">
        <v>991</v>
      </c>
      <c r="D417" s="10" t="str">
        <f>MID(C417,2,5)</f>
        <v>40748</v>
      </c>
      <c r="E417" s="10" t="str">
        <f t="shared" si="12"/>
        <v>24/07/2011</v>
      </c>
      <c r="F417" s="2" t="s">
        <v>449</v>
      </c>
      <c r="G417" s="2">
        <v>26</v>
      </c>
      <c r="H417" s="4">
        <v>18</v>
      </c>
      <c r="I417" s="4">
        <f t="shared" si="13"/>
        <v>468</v>
      </c>
      <c r="J417" s="5" t="s">
        <v>448</v>
      </c>
      <c r="K417" s="5"/>
      <c r="L417">
        <f>IF(AND(I417&gt;=0,I417&lt;200),0.2,IF(AND(I417&gt;=200,I417&lt;500),0.3,0.4))</f>
        <v>0.3</v>
      </c>
      <c r="M417" s="4">
        <f>I417 -(L417*I417)</f>
        <v>327.60000000000002</v>
      </c>
      <c r="N417" t="str">
        <f>VLOOKUP(B417,Customer!A:G,7,FALSE)</f>
        <v>Johnathon Haug</v>
      </c>
      <c r="O417">
        <f>VLOOKUP(B417,Customer!A:G,1,FALSE)</f>
        <v>10147</v>
      </c>
    </row>
    <row r="418" spans="1:15" x14ac:dyDescent="0.2">
      <c r="A418" s="2">
        <v>517</v>
      </c>
      <c r="B418" s="2">
        <v>10070</v>
      </c>
      <c r="C418" s="10" t="s">
        <v>860</v>
      </c>
      <c r="D418" s="10" t="str">
        <f>MID(C418,2,5)</f>
        <v>40653</v>
      </c>
      <c r="E418" s="10" t="str">
        <f t="shared" si="12"/>
        <v>20/04/2011</v>
      </c>
      <c r="F418" s="2" t="s">
        <v>455</v>
      </c>
      <c r="G418" s="2">
        <v>24</v>
      </c>
      <c r="H418" s="4">
        <v>9</v>
      </c>
      <c r="I418" s="4">
        <f t="shared" si="13"/>
        <v>216</v>
      </c>
      <c r="J418" s="5" t="s">
        <v>448</v>
      </c>
      <c r="K418" s="5"/>
      <c r="L418">
        <f>IF(AND(I418&gt;=0,I418&lt;200),0.2,IF(AND(I418&gt;=200,I418&lt;500),0.3,0.4))</f>
        <v>0.3</v>
      </c>
      <c r="M418" s="4">
        <f>I418 -(L418*I418)</f>
        <v>151.19999999999999</v>
      </c>
      <c r="N418" t="str">
        <f>VLOOKUP(B418,Customer!A:G,7,FALSE)</f>
        <v>Lorina Shawgo</v>
      </c>
      <c r="O418">
        <f>VLOOKUP(B418,Customer!A:G,1,FALSE)</f>
        <v>10070</v>
      </c>
    </row>
    <row r="419" spans="1:15" x14ac:dyDescent="0.2">
      <c r="A419" s="2">
        <v>518</v>
      </c>
      <c r="B419" s="2">
        <v>10139</v>
      </c>
      <c r="C419" s="10" t="s">
        <v>992</v>
      </c>
      <c r="D419" s="10" t="str">
        <f>MID(C419,2,5)</f>
        <v>40561</v>
      </c>
      <c r="E419" s="10" t="str">
        <f t="shared" si="12"/>
        <v>18/01/2011</v>
      </c>
      <c r="F419" s="2" t="s">
        <v>458</v>
      </c>
      <c r="G419" s="2">
        <v>20</v>
      </c>
      <c r="H419" s="4">
        <v>8</v>
      </c>
      <c r="I419" s="4">
        <f t="shared" si="13"/>
        <v>160</v>
      </c>
      <c r="J419" s="5" t="s">
        <v>448</v>
      </c>
      <c r="K419" s="5"/>
      <c r="L419">
        <f>IF(AND(I419&gt;=0,I419&lt;200),0.2,IF(AND(I419&gt;=200,I419&lt;500),0.3,0.4))</f>
        <v>0.2</v>
      </c>
      <c r="M419" s="4">
        <f>I419 -(L419*I419)</f>
        <v>128</v>
      </c>
      <c r="N419" t="str">
        <f>VLOOKUP(B419,Customer!A:G,7,FALSE)</f>
        <v>Federico Taliaferro</v>
      </c>
      <c r="O419">
        <f>VLOOKUP(B419,Customer!A:G,1,FALSE)</f>
        <v>10139</v>
      </c>
    </row>
    <row r="420" spans="1:15" x14ac:dyDescent="0.2">
      <c r="A420" s="2">
        <v>519</v>
      </c>
      <c r="B420" s="2">
        <v>10035</v>
      </c>
      <c r="C420" s="10" t="s">
        <v>993</v>
      </c>
      <c r="D420" s="10" t="str">
        <f>MID(C420,2,5)</f>
        <v>40384</v>
      </c>
      <c r="E420" s="10" t="str">
        <f t="shared" si="12"/>
        <v>25/07/2010</v>
      </c>
      <c r="F420" s="2" t="s">
        <v>457</v>
      </c>
      <c r="G420" s="2">
        <v>19</v>
      </c>
      <c r="H420" s="4">
        <v>2</v>
      </c>
      <c r="I420" s="4">
        <f t="shared" si="13"/>
        <v>38</v>
      </c>
      <c r="J420" s="5" t="s">
        <v>448</v>
      </c>
      <c r="K420" s="5"/>
      <c r="L420">
        <f>IF(AND(I420&gt;=0,I420&lt;200),0.2,IF(AND(I420&gt;=200,I420&lt;500),0.3,0.4))</f>
        <v>0.2</v>
      </c>
      <c r="M420" s="4">
        <f>I420 -(L420*I420)</f>
        <v>30.4</v>
      </c>
      <c r="N420" t="str">
        <f>VLOOKUP(B420,Customer!A:G,7,FALSE)</f>
        <v>Houston Gouin</v>
      </c>
      <c r="O420">
        <f>VLOOKUP(B420,Customer!A:G,1,FALSE)</f>
        <v>10035</v>
      </c>
    </row>
    <row r="421" spans="1:15" x14ac:dyDescent="0.2">
      <c r="A421" s="2">
        <v>520</v>
      </c>
      <c r="B421" s="2">
        <v>10138</v>
      </c>
      <c r="C421" s="10" t="s">
        <v>917</v>
      </c>
      <c r="D421" s="10" t="str">
        <f>MID(C421,2,5)</f>
        <v>40945</v>
      </c>
      <c r="E421" s="10" t="str">
        <f t="shared" si="12"/>
        <v>06/02/2012</v>
      </c>
      <c r="F421" s="2" t="s">
        <v>454</v>
      </c>
      <c r="G421" s="2">
        <v>21</v>
      </c>
      <c r="H421" s="4">
        <v>12</v>
      </c>
      <c r="I421" s="4">
        <f t="shared" si="13"/>
        <v>252</v>
      </c>
      <c r="J421" s="5" t="s">
        <v>448</v>
      </c>
      <c r="K421" s="5"/>
      <c r="L421">
        <f>IF(AND(I421&gt;=0,I421&lt;200),0.2,IF(AND(I421&gt;=200,I421&lt;500),0.3,0.4))</f>
        <v>0.3</v>
      </c>
      <c r="M421" s="4">
        <f>I421 -(L421*I421)</f>
        <v>176.4</v>
      </c>
      <c r="N421" t="str">
        <f>VLOOKUP(B421,Customer!A:G,7,FALSE)</f>
        <v>Jamel Biery</v>
      </c>
      <c r="O421">
        <f>VLOOKUP(B421,Customer!A:G,1,FALSE)</f>
        <v>10138</v>
      </c>
    </row>
    <row r="422" spans="1:15" x14ac:dyDescent="0.2">
      <c r="A422" s="2">
        <v>521</v>
      </c>
      <c r="B422" s="2">
        <v>10074</v>
      </c>
      <c r="C422" s="10" t="s">
        <v>994</v>
      </c>
      <c r="D422" s="10" t="str">
        <f>MID(C422,2,5)</f>
        <v>42367</v>
      </c>
      <c r="E422" s="10" t="str">
        <f t="shared" si="12"/>
        <v>29/12/2015</v>
      </c>
      <c r="F422" s="2" t="s">
        <v>455</v>
      </c>
      <c r="G422" s="2">
        <v>5</v>
      </c>
      <c r="H422" s="4">
        <v>9</v>
      </c>
      <c r="I422" s="4">
        <f t="shared" si="13"/>
        <v>45</v>
      </c>
      <c r="J422" s="5" t="s">
        <v>459</v>
      </c>
      <c r="K422" s="5"/>
      <c r="L422">
        <f>IF(AND(I422&gt;=0,I422&lt;200),0.2,IF(AND(I422&gt;=200,I422&lt;500),0.3,0.4))</f>
        <v>0.2</v>
      </c>
      <c r="M422" s="4">
        <f>I422 -(L422*I422)</f>
        <v>36</v>
      </c>
      <c r="N422" t="str">
        <f>VLOOKUP(B422,Customer!A:G,7,FALSE)</f>
        <v>Jewel Dumbleton</v>
      </c>
      <c r="O422">
        <f>VLOOKUP(B422,Customer!A:G,1,FALSE)</f>
        <v>10074</v>
      </c>
    </row>
    <row r="423" spans="1:15" x14ac:dyDescent="0.2">
      <c r="A423" s="2">
        <v>522</v>
      </c>
      <c r="B423" s="2">
        <v>10036</v>
      </c>
      <c r="C423" s="10" t="s">
        <v>995</v>
      </c>
      <c r="D423" s="10" t="str">
        <f>MID(C423,2,5)</f>
        <v>41219</v>
      </c>
      <c r="E423" s="10" t="str">
        <f t="shared" si="12"/>
        <v>06/11/2012</v>
      </c>
      <c r="F423" s="2" t="s">
        <v>458</v>
      </c>
      <c r="G423" s="2">
        <v>8</v>
      </c>
      <c r="H423" s="4">
        <v>8</v>
      </c>
      <c r="I423" s="4">
        <f t="shared" si="13"/>
        <v>64</v>
      </c>
      <c r="J423" s="5" t="s">
        <v>450</v>
      </c>
      <c r="K423" s="5"/>
      <c r="L423">
        <f>IF(AND(I423&gt;=0,I423&lt;200),0.2,IF(AND(I423&gt;=200,I423&lt;500),0.3,0.4))</f>
        <v>0.2</v>
      </c>
      <c r="M423" s="4">
        <f>I423 -(L423*I423)</f>
        <v>51.2</v>
      </c>
      <c r="N423" t="str">
        <f>VLOOKUP(B423,Customer!A:G,7,FALSE)</f>
        <v>Cathern Howey</v>
      </c>
      <c r="O423">
        <f>VLOOKUP(B423,Customer!A:G,1,FALSE)</f>
        <v>10036</v>
      </c>
    </row>
    <row r="424" spans="1:15" x14ac:dyDescent="0.2">
      <c r="A424" s="2">
        <v>523</v>
      </c>
      <c r="B424" s="2">
        <v>10082</v>
      </c>
      <c r="C424" s="10" t="s">
        <v>996</v>
      </c>
      <c r="D424" s="10" t="str">
        <f>MID(C424,2,5)</f>
        <v>41823</v>
      </c>
      <c r="E424" s="10" t="str">
        <f t="shared" si="12"/>
        <v>03/07/2014</v>
      </c>
      <c r="F424" s="2" t="s">
        <v>456</v>
      </c>
      <c r="G424" s="2">
        <v>6</v>
      </c>
      <c r="H424" s="4">
        <v>12</v>
      </c>
      <c r="I424" s="4">
        <f t="shared" si="13"/>
        <v>72</v>
      </c>
      <c r="J424" s="5" t="s">
        <v>450</v>
      </c>
      <c r="K424" s="5"/>
      <c r="L424">
        <f>IF(AND(I424&gt;=0,I424&lt;200),0.2,IF(AND(I424&gt;=200,I424&lt;500),0.3,0.4))</f>
        <v>0.2</v>
      </c>
      <c r="M424" s="4">
        <f>I424 -(L424*I424)</f>
        <v>57.6</v>
      </c>
      <c r="N424" t="str">
        <f>VLOOKUP(B424,Customer!A:G,7,FALSE)</f>
        <v>Charles Ascencio</v>
      </c>
      <c r="O424">
        <f>VLOOKUP(B424,Customer!A:G,1,FALSE)</f>
        <v>10082</v>
      </c>
    </row>
    <row r="425" spans="1:15" x14ac:dyDescent="0.2">
      <c r="A425" s="2">
        <v>524</v>
      </c>
      <c r="B425" s="2">
        <v>10037</v>
      </c>
      <c r="C425" s="10" t="s">
        <v>997</v>
      </c>
      <c r="D425" s="10" t="str">
        <f>MID(C425,2,5)</f>
        <v>42091</v>
      </c>
      <c r="E425" s="10" t="str">
        <f t="shared" si="12"/>
        <v>28/03/2015</v>
      </c>
      <c r="F425" s="2" t="s">
        <v>451</v>
      </c>
      <c r="G425" s="2">
        <v>20</v>
      </c>
      <c r="H425" s="4">
        <v>13</v>
      </c>
      <c r="I425" s="4">
        <f t="shared" si="13"/>
        <v>260</v>
      </c>
      <c r="J425" s="5" t="s">
        <v>448</v>
      </c>
      <c r="K425" s="5"/>
      <c r="L425">
        <f>IF(AND(I425&gt;=0,I425&lt;200),0.2,IF(AND(I425&gt;=200,I425&lt;500),0.3,0.4))</f>
        <v>0.3</v>
      </c>
      <c r="M425" s="4">
        <f>I425 -(L425*I425)</f>
        <v>182</v>
      </c>
      <c r="N425" t="str">
        <f>VLOOKUP(B425,Customer!A:G,7,FALSE)</f>
        <v>Leonore Cloud</v>
      </c>
      <c r="O425">
        <f>VLOOKUP(B425,Customer!A:G,1,FALSE)</f>
        <v>10037</v>
      </c>
    </row>
    <row r="426" spans="1:15" x14ac:dyDescent="0.2">
      <c r="A426" s="2">
        <v>525</v>
      </c>
      <c r="B426" s="2">
        <v>10073</v>
      </c>
      <c r="C426" s="10" t="s">
        <v>898</v>
      </c>
      <c r="D426" s="10" t="str">
        <f>MID(C426,2,5)</f>
        <v>41980</v>
      </c>
      <c r="E426" s="10" t="str">
        <f t="shared" si="12"/>
        <v>07/12/2014</v>
      </c>
      <c r="F426" s="2" t="s">
        <v>449</v>
      </c>
      <c r="G426" s="2">
        <v>6</v>
      </c>
      <c r="H426" s="4">
        <v>18</v>
      </c>
      <c r="I426" s="4">
        <f t="shared" si="13"/>
        <v>108</v>
      </c>
      <c r="J426" s="5" t="s">
        <v>450</v>
      </c>
      <c r="K426" s="5"/>
      <c r="L426">
        <f>IF(AND(I426&gt;=0,I426&lt;200),0.2,IF(AND(I426&gt;=200,I426&lt;500),0.3,0.4))</f>
        <v>0.2</v>
      </c>
      <c r="M426" s="4">
        <f>I426 -(L426*I426)</f>
        <v>86.4</v>
      </c>
      <c r="N426" t="str">
        <f>VLOOKUP(B426,Customer!A:G,7,FALSE)</f>
        <v>Danuta Hennig</v>
      </c>
      <c r="O426">
        <f>VLOOKUP(B426,Customer!A:G,1,FALSE)</f>
        <v>10073</v>
      </c>
    </row>
    <row r="427" spans="1:15" x14ac:dyDescent="0.2">
      <c r="A427" s="2">
        <v>526</v>
      </c>
      <c r="B427" s="2">
        <v>10095</v>
      </c>
      <c r="C427" s="10" t="s">
        <v>998</v>
      </c>
      <c r="D427" s="10" t="str">
        <f>MID(C427,2,5)</f>
        <v>42027</v>
      </c>
      <c r="E427" s="10" t="str">
        <f t="shared" si="12"/>
        <v>23/01/2015</v>
      </c>
      <c r="F427" s="2" t="s">
        <v>454</v>
      </c>
      <c r="G427" s="2">
        <v>25</v>
      </c>
      <c r="H427" s="4">
        <v>12</v>
      </c>
      <c r="I427" s="4">
        <f t="shared" si="13"/>
        <v>300</v>
      </c>
      <c r="J427" s="5" t="s">
        <v>448</v>
      </c>
      <c r="K427" s="5"/>
      <c r="L427">
        <f>IF(AND(I427&gt;=0,I427&lt;200),0.2,IF(AND(I427&gt;=200,I427&lt;500),0.3,0.4))</f>
        <v>0.3</v>
      </c>
      <c r="M427" s="4">
        <f>I427 -(L427*I427)</f>
        <v>210</v>
      </c>
      <c r="N427" t="str">
        <f>VLOOKUP(B427,Customer!A:G,7,FALSE)</f>
        <v>Camelia Korn</v>
      </c>
      <c r="O427">
        <f>VLOOKUP(B427,Customer!A:G,1,FALSE)</f>
        <v>10095</v>
      </c>
    </row>
    <row r="428" spans="1:15" x14ac:dyDescent="0.2">
      <c r="A428" s="2">
        <v>527</v>
      </c>
      <c r="B428" s="2">
        <v>10084</v>
      </c>
      <c r="C428" s="10" t="s">
        <v>999</v>
      </c>
      <c r="D428" s="10" t="str">
        <f>MID(C428,2,5)</f>
        <v>41561</v>
      </c>
      <c r="E428" s="10" t="str">
        <f t="shared" si="12"/>
        <v>14/10/2013</v>
      </c>
      <c r="F428" s="2" t="s">
        <v>457</v>
      </c>
      <c r="G428" s="2">
        <v>11</v>
      </c>
      <c r="H428" s="4">
        <v>2</v>
      </c>
      <c r="I428" s="4">
        <f t="shared" si="13"/>
        <v>22</v>
      </c>
      <c r="J428" s="5" t="s">
        <v>450</v>
      </c>
      <c r="K428" s="5"/>
      <c r="L428">
        <f>IF(AND(I428&gt;=0,I428&lt;200),0.2,IF(AND(I428&gt;=200,I428&lt;500),0.3,0.4))</f>
        <v>0.2</v>
      </c>
      <c r="M428" s="4">
        <f>I428 -(L428*I428)</f>
        <v>17.600000000000001</v>
      </c>
      <c r="N428" t="str">
        <f>VLOOKUP(B428,Customer!A:G,7,FALSE)</f>
        <v>Mauricio Thetford</v>
      </c>
      <c r="O428">
        <f>VLOOKUP(B428,Customer!A:G,1,FALSE)</f>
        <v>10084</v>
      </c>
    </row>
    <row r="429" spans="1:15" x14ac:dyDescent="0.2">
      <c r="A429" s="2">
        <v>528</v>
      </c>
      <c r="B429" s="2">
        <v>10003</v>
      </c>
      <c r="C429" s="10" t="s">
        <v>710</v>
      </c>
      <c r="D429" s="10" t="str">
        <f>MID(C429,2,5)</f>
        <v>41580</v>
      </c>
      <c r="E429" s="10" t="str">
        <f t="shared" si="12"/>
        <v>02/11/2013</v>
      </c>
      <c r="F429" s="2" t="s">
        <v>453</v>
      </c>
      <c r="G429" s="2">
        <v>18</v>
      </c>
      <c r="H429" s="4">
        <v>12</v>
      </c>
      <c r="I429" s="4">
        <f t="shared" si="13"/>
        <v>216</v>
      </c>
      <c r="J429" s="5" t="s">
        <v>448</v>
      </c>
      <c r="K429" s="5"/>
      <c r="L429">
        <f>IF(AND(I429&gt;=0,I429&lt;200),0.2,IF(AND(I429&gt;=200,I429&lt;500),0.3,0.4))</f>
        <v>0.3</v>
      </c>
      <c r="M429" s="4">
        <f>I429 -(L429*I429)</f>
        <v>151.19999999999999</v>
      </c>
      <c r="N429" t="str">
        <f>VLOOKUP(B429,Customer!A:G,7,FALSE)</f>
        <v>Sanford Xiong</v>
      </c>
      <c r="O429">
        <f>VLOOKUP(B429,Customer!A:G,1,FALSE)</f>
        <v>10003</v>
      </c>
    </row>
    <row r="430" spans="1:15" x14ac:dyDescent="0.2">
      <c r="A430" s="2">
        <v>529</v>
      </c>
      <c r="B430" s="2">
        <v>10125</v>
      </c>
      <c r="C430" s="10" t="s">
        <v>1000</v>
      </c>
      <c r="D430" s="10" t="str">
        <f>MID(C430,2,5)</f>
        <v>40932</v>
      </c>
      <c r="E430" s="10" t="str">
        <f t="shared" si="12"/>
        <v>24/01/2012</v>
      </c>
      <c r="F430" s="2" t="s">
        <v>453</v>
      </c>
      <c r="G430" s="2">
        <v>7</v>
      </c>
      <c r="H430" s="4">
        <v>12</v>
      </c>
      <c r="I430" s="4">
        <f t="shared" si="13"/>
        <v>84</v>
      </c>
      <c r="J430" s="5" t="s">
        <v>450</v>
      </c>
      <c r="K430" s="5"/>
      <c r="L430">
        <f>IF(AND(I430&gt;=0,I430&lt;200),0.2,IF(AND(I430&gt;=200,I430&lt;500),0.3,0.4))</f>
        <v>0.2</v>
      </c>
      <c r="M430" s="4">
        <f>I430 -(L430*I430)</f>
        <v>67.2</v>
      </c>
      <c r="N430" t="str">
        <f>VLOOKUP(B430,Customer!A:G,7,FALSE)</f>
        <v>Kyra Coffin</v>
      </c>
      <c r="O430">
        <f>VLOOKUP(B430,Customer!A:G,1,FALSE)</f>
        <v>10125</v>
      </c>
    </row>
    <row r="431" spans="1:15" x14ac:dyDescent="0.2">
      <c r="A431" s="2">
        <v>530</v>
      </c>
      <c r="B431" s="2">
        <v>10078</v>
      </c>
      <c r="C431" s="10" t="s">
        <v>1001</v>
      </c>
      <c r="D431" s="10" t="str">
        <f>MID(C431,2,5)</f>
        <v>41596</v>
      </c>
      <c r="E431" s="10" t="str">
        <f t="shared" si="12"/>
        <v>18/11/2013</v>
      </c>
      <c r="F431" s="2" t="s">
        <v>453</v>
      </c>
      <c r="G431" s="2">
        <v>17</v>
      </c>
      <c r="H431" s="4">
        <v>12</v>
      </c>
      <c r="I431" s="4">
        <f t="shared" si="13"/>
        <v>204</v>
      </c>
      <c r="J431" s="5" t="s">
        <v>448</v>
      </c>
      <c r="K431" s="5"/>
      <c r="L431">
        <f>IF(AND(I431&gt;=0,I431&lt;200),0.2,IF(AND(I431&gt;=200,I431&lt;500),0.3,0.4))</f>
        <v>0.3</v>
      </c>
      <c r="M431" s="4">
        <f>I431 -(L431*I431)</f>
        <v>142.80000000000001</v>
      </c>
      <c r="N431" t="str">
        <f>VLOOKUP(B431,Customer!A:G,7,FALSE)</f>
        <v>Logan Schwan</v>
      </c>
      <c r="O431">
        <f>VLOOKUP(B431,Customer!A:G,1,FALSE)</f>
        <v>10078</v>
      </c>
    </row>
    <row r="432" spans="1:15" x14ac:dyDescent="0.2">
      <c r="A432" s="2">
        <v>531</v>
      </c>
      <c r="B432" s="2">
        <v>10075</v>
      </c>
      <c r="C432" s="10" t="s">
        <v>1002</v>
      </c>
      <c r="D432" s="10" t="str">
        <f>MID(C432,2,5)</f>
        <v>40857</v>
      </c>
      <c r="E432" s="10" t="str">
        <f t="shared" si="12"/>
        <v>10/11/2011</v>
      </c>
      <c r="F432" s="2" t="s">
        <v>455</v>
      </c>
      <c r="G432" s="2">
        <v>17</v>
      </c>
      <c r="H432" s="4">
        <v>9</v>
      </c>
      <c r="I432" s="4">
        <f t="shared" si="13"/>
        <v>153</v>
      </c>
      <c r="J432" s="5" t="s">
        <v>448</v>
      </c>
      <c r="K432" s="5"/>
      <c r="L432">
        <f>IF(AND(I432&gt;=0,I432&lt;200),0.2,IF(AND(I432&gt;=200,I432&lt;500),0.3,0.4))</f>
        <v>0.2</v>
      </c>
      <c r="M432" s="4">
        <f>I432 -(L432*I432)</f>
        <v>122.4</v>
      </c>
      <c r="N432" t="str">
        <f>VLOOKUP(B432,Customer!A:G,7,FALSE)</f>
        <v>Evangeline Grandstaff</v>
      </c>
      <c r="O432">
        <f>VLOOKUP(B432,Customer!A:G,1,FALSE)</f>
        <v>10075</v>
      </c>
    </row>
    <row r="433" spans="1:15" x14ac:dyDescent="0.2">
      <c r="A433" s="2">
        <v>532</v>
      </c>
      <c r="B433" s="2">
        <v>10087</v>
      </c>
      <c r="C433" s="10" t="s">
        <v>1003</v>
      </c>
      <c r="D433" s="10" t="str">
        <f>MID(C433,2,5)</f>
        <v>40782</v>
      </c>
      <c r="E433" s="10" t="str">
        <f t="shared" si="12"/>
        <v>27/08/2011</v>
      </c>
      <c r="F433" s="2" t="s">
        <v>456</v>
      </c>
      <c r="G433" s="2">
        <v>3</v>
      </c>
      <c r="H433" s="4">
        <v>12</v>
      </c>
      <c r="I433" s="4">
        <f t="shared" si="13"/>
        <v>36</v>
      </c>
      <c r="J433" s="5" t="s">
        <v>459</v>
      </c>
      <c r="K433" s="5"/>
      <c r="L433">
        <f>IF(AND(I433&gt;=0,I433&lt;200),0.2,IF(AND(I433&gt;=200,I433&lt;500),0.3,0.4))</f>
        <v>0.2</v>
      </c>
      <c r="M433" s="4">
        <f>I433 -(L433*I433)</f>
        <v>28.8</v>
      </c>
      <c r="N433" t="str">
        <f>VLOOKUP(B433,Customer!A:G,7,FALSE)</f>
        <v>Annamaria Valdovinos</v>
      </c>
      <c r="O433">
        <f>VLOOKUP(B433,Customer!A:G,1,FALSE)</f>
        <v>10087</v>
      </c>
    </row>
    <row r="434" spans="1:15" x14ac:dyDescent="0.2">
      <c r="A434" s="2">
        <v>533</v>
      </c>
      <c r="B434" s="2">
        <v>10030</v>
      </c>
      <c r="C434" s="10" t="s">
        <v>945</v>
      </c>
      <c r="D434" s="10" t="str">
        <f>MID(C434,2,5)</f>
        <v>41766</v>
      </c>
      <c r="E434" s="10" t="str">
        <f t="shared" si="12"/>
        <v>07/05/2014</v>
      </c>
      <c r="F434" s="2" t="s">
        <v>457</v>
      </c>
      <c r="G434" s="2">
        <v>16</v>
      </c>
      <c r="H434" s="4">
        <v>2</v>
      </c>
      <c r="I434" s="4">
        <f t="shared" si="13"/>
        <v>32</v>
      </c>
      <c r="J434" s="5" t="s">
        <v>448</v>
      </c>
      <c r="K434" s="5"/>
      <c r="L434">
        <f>IF(AND(I434&gt;=0,I434&lt;200),0.2,IF(AND(I434&gt;=200,I434&lt;500),0.3,0.4))</f>
        <v>0.2</v>
      </c>
      <c r="M434" s="4">
        <f>I434 -(L434*I434)</f>
        <v>25.6</v>
      </c>
      <c r="N434" t="str">
        <f>VLOOKUP(B434,Customer!A:G,7,FALSE)</f>
        <v>Britni Baisden</v>
      </c>
      <c r="O434">
        <f>VLOOKUP(B434,Customer!A:G,1,FALSE)</f>
        <v>10030</v>
      </c>
    </row>
    <row r="435" spans="1:15" x14ac:dyDescent="0.2">
      <c r="A435" s="2">
        <v>534</v>
      </c>
      <c r="B435" s="2">
        <v>10031</v>
      </c>
      <c r="C435" s="10" t="s">
        <v>1004</v>
      </c>
      <c r="D435" s="10" t="str">
        <f>MID(C435,2,5)</f>
        <v>41122</v>
      </c>
      <c r="E435" s="10" t="str">
        <f t="shared" si="12"/>
        <v>01/08/2012</v>
      </c>
      <c r="F435" s="2" t="s">
        <v>449</v>
      </c>
      <c r="G435" s="2">
        <v>16</v>
      </c>
      <c r="H435" s="4">
        <v>18</v>
      </c>
      <c r="I435" s="4">
        <f t="shared" si="13"/>
        <v>288</v>
      </c>
      <c r="J435" s="5" t="s">
        <v>448</v>
      </c>
      <c r="K435" s="5"/>
      <c r="L435">
        <f>IF(AND(I435&gt;=0,I435&lt;200),0.2,IF(AND(I435&gt;=200,I435&lt;500),0.3,0.4))</f>
        <v>0.3</v>
      </c>
      <c r="M435" s="4">
        <f>I435 -(L435*I435)</f>
        <v>201.60000000000002</v>
      </c>
      <c r="N435" t="str">
        <f>VLOOKUP(B435,Customer!A:G,7,FALSE)</f>
        <v>Jeannine Clayton</v>
      </c>
      <c r="O435">
        <f>VLOOKUP(B435,Customer!A:G,1,FALSE)</f>
        <v>10031</v>
      </c>
    </row>
    <row r="436" spans="1:15" x14ac:dyDescent="0.2">
      <c r="A436" s="2">
        <v>535</v>
      </c>
      <c r="B436" s="2">
        <v>10088</v>
      </c>
      <c r="C436" s="10" t="s">
        <v>1005</v>
      </c>
      <c r="D436" s="10" t="str">
        <f>MID(C436,2,5)</f>
        <v>41578</v>
      </c>
      <c r="E436" s="10" t="str">
        <f t="shared" si="12"/>
        <v>31/10/2013</v>
      </c>
      <c r="F436" s="2" t="s">
        <v>457</v>
      </c>
      <c r="G436" s="2">
        <v>2</v>
      </c>
      <c r="H436" s="4">
        <v>2</v>
      </c>
      <c r="I436" s="4">
        <f t="shared" si="13"/>
        <v>4</v>
      </c>
      <c r="J436" s="5" t="s">
        <v>459</v>
      </c>
      <c r="K436" s="5"/>
      <c r="L436">
        <f>IF(AND(I436&gt;=0,I436&lt;200),0.2,IF(AND(I436&gt;=200,I436&lt;500),0.3,0.4))</f>
        <v>0.2</v>
      </c>
      <c r="M436" s="4">
        <f>I436 -(L436*I436)</f>
        <v>3.2</v>
      </c>
      <c r="N436" t="str">
        <f>VLOOKUP(B436,Customer!A:G,7,FALSE)</f>
        <v>Christene Kennell</v>
      </c>
      <c r="O436">
        <f>VLOOKUP(B436,Customer!A:G,1,FALSE)</f>
        <v>10088</v>
      </c>
    </row>
    <row r="437" spans="1:15" x14ac:dyDescent="0.2">
      <c r="A437" s="2">
        <v>536</v>
      </c>
      <c r="B437" s="2">
        <v>10063</v>
      </c>
      <c r="C437" s="10" t="s">
        <v>1006</v>
      </c>
      <c r="D437" s="10" t="str">
        <f>MID(C437,2,5)</f>
        <v>40500</v>
      </c>
      <c r="E437" s="10" t="str">
        <f t="shared" si="12"/>
        <v>18/11/2010</v>
      </c>
      <c r="F437" s="2" t="s">
        <v>449</v>
      </c>
      <c r="G437" s="2">
        <v>5</v>
      </c>
      <c r="H437" s="4">
        <v>18</v>
      </c>
      <c r="I437" s="4">
        <f t="shared" si="13"/>
        <v>90</v>
      </c>
      <c r="J437" s="5" t="s">
        <v>459</v>
      </c>
      <c r="K437" s="5"/>
      <c r="L437">
        <f>IF(AND(I437&gt;=0,I437&lt;200),0.2,IF(AND(I437&gt;=200,I437&lt;500),0.3,0.4))</f>
        <v>0.2</v>
      </c>
      <c r="M437" s="4">
        <f>I437 -(L437*I437)</f>
        <v>72</v>
      </c>
      <c r="N437" t="str">
        <f>VLOOKUP(B437,Customer!A:G,7,FALSE)</f>
        <v>Vida Gayer</v>
      </c>
      <c r="O437">
        <f>VLOOKUP(B437,Customer!A:G,1,FALSE)</f>
        <v>10063</v>
      </c>
    </row>
    <row r="438" spans="1:15" x14ac:dyDescent="0.2">
      <c r="A438" s="2">
        <v>537</v>
      </c>
      <c r="B438" s="2">
        <v>10063</v>
      </c>
      <c r="C438" s="10" t="s">
        <v>1007</v>
      </c>
      <c r="D438" s="10" t="str">
        <f>MID(C438,2,5)</f>
        <v>40390</v>
      </c>
      <c r="E438" s="10" t="str">
        <f t="shared" si="12"/>
        <v>31/07/2010</v>
      </c>
      <c r="F438" s="2" t="s">
        <v>449</v>
      </c>
      <c r="G438" s="2">
        <v>19</v>
      </c>
      <c r="H438" s="4">
        <v>18</v>
      </c>
      <c r="I438" s="4">
        <f t="shared" si="13"/>
        <v>342</v>
      </c>
      <c r="J438" s="5" t="s">
        <v>448</v>
      </c>
      <c r="K438" s="5"/>
      <c r="L438">
        <f>IF(AND(I438&gt;=0,I438&lt;200),0.2,IF(AND(I438&gt;=200,I438&lt;500),0.3,0.4))</f>
        <v>0.3</v>
      </c>
      <c r="M438" s="4">
        <f>I438 -(L438*I438)</f>
        <v>239.4</v>
      </c>
      <c r="N438" t="str">
        <f>VLOOKUP(B438,Customer!A:G,7,FALSE)</f>
        <v>Vida Gayer</v>
      </c>
      <c r="O438">
        <f>VLOOKUP(B438,Customer!A:G,1,FALSE)</f>
        <v>10063</v>
      </c>
    </row>
    <row r="439" spans="1:15" x14ac:dyDescent="0.2">
      <c r="A439" s="2">
        <v>538</v>
      </c>
      <c r="B439" s="2">
        <v>10150</v>
      </c>
      <c r="C439" s="10" t="s">
        <v>1008</v>
      </c>
      <c r="D439" s="10" t="str">
        <f>MID(C439,2,5)</f>
        <v>41055</v>
      </c>
      <c r="E439" s="10" t="str">
        <f t="shared" si="12"/>
        <v>26/05/2012</v>
      </c>
      <c r="F439" s="2" t="s">
        <v>456</v>
      </c>
      <c r="G439" s="2">
        <v>2</v>
      </c>
      <c r="H439" s="4">
        <v>12</v>
      </c>
      <c r="I439" s="4">
        <f t="shared" si="13"/>
        <v>24</v>
      </c>
      <c r="J439" s="5" t="s">
        <v>459</v>
      </c>
      <c r="K439" s="5"/>
      <c r="L439">
        <f>IF(AND(I439&gt;=0,I439&lt;200),0.2,IF(AND(I439&gt;=200,I439&lt;500),0.3,0.4))</f>
        <v>0.2</v>
      </c>
      <c r="M439" s="4">
        <f>I439 -(L439*I439)</f>
        <v>19.2</v>
      </c>
      <c r="N439" t="str">
        <f>VLOOKUP(B439,Customer!A:G,7,FALSE)</f>
        <v>Nanci Bonier</v>
      </c>
      <c r="O439">
        <f>VLOOKUP(B439,Customer!A:G,1,FALSE)</f>
        <v>10150</v>
      </c>
    </row>
    <row r="440" spans="1:15" x14ac:dyDescent="0.2">
      <c r="A440" s="2">
        <v>539</v>
      </c>
      <c r="B440" s="2">
        <v>10061</v>
      </c>
      <c r="C440" s="10" t="s">
        <v>1009</v>
      </c>
      <c r="D440" s="10" t="str">
        <f>MID(C440,2,5)</f>
        <v>41829</v>
      </c>
      <c r="E440" s="10" t="str">
        <f t="shared" si="12"/>
        <v>09/07/2014</v>
      </c>
      <c r="F440" s="2" t="s">
        <v>452</v>
      </c>
      <c r="G440" s="2">
        <v>16</v>
      </c>
      <c r="H440" s="4">
        <v>4</v>
      </c>
      <c r="I440" s="4">
        <f t="shared" si="13"/>
        <v>64</v>
      </c>
      <c r="J440" s="5" t="s">
        <v>448</v>
      </c>
      <c r="K440" s="5"/>
      <c r="L440">
        <f>IF(AND(I440&gt;=0,I440&lt;200),0.2,IF(AND(I440&gt;=200,I440&lt;500),0.3,0.4))</f>
        <v>0.2</v>
      </c>
      <c r="M440" s="4">
        <f>I440 -(L440*I440)</f>
        <v>51.2</v>
      </c>
      <c r="N440" t="str">
        <f>VLOOKUP(B440,Customer!A:G,7,FALSE)</f>
        <v>Willis Tolbert</v>
      </c>
      <c r="O440">
        <f>VLOOKUP(B440,Customer!A:G,1,FALSE)</f>
        <v>10061</v>
      </c>
    </row>
    <row r="441" spans="1:15" x14ac:dyDescent="0.2">
      <c r="A441" s="2">
        <v>540</v>
      </c>
      <c r="B441" s="2">
        <v>10042</v>
      </c>
      <c r="C441" s="10" t="s">
        <v>961</v>
      </c>
      <c r="D441" s="10" t="str">
        <f>MID(C441,2,5)</f>
        <v>40512</v>
      </c>
      <c r="E441" s="10" t="str">
        <f t="shared" si="12"/>
        <v>30/11/2010</v>
      </c>
      <c r="F441" s="2" t="s">
        <v>449</v>
      </c>
      <c r="G441" s="2">
        <v>7</v>
      </c>
      <c r="H441" s="4">
        <v>18</v>
      </c>
      <c r="I441" s="4">
        <f t="shared" si="13"/>
        <v>126</v>
      </c>
      <c r="J441" s="5" t="s">
        <v>450</v>
      </c>
      <c r="K441" s="5"/>
      <c r="L441">
        <f>IF(AND(I441&gt;=0,I441&lt;200),0.2,IF(AND(I441&gt;=200,I441&lt;500),0.3,0.4))</f>
        <v>0.2</v>
      </c>
      <c r="M441" s="4">
        <f>I441 -(L441*I441)</f>
        <v>100.8</v>
      </c>
      <c r="N441" t="str">
        <f>VLOOKUP(B441,Customer!A:G,7,FALSE)</f>
        <v>Lizette Minto</v>
      </c>
      <c r="O441">
        <f>VLOOKUP(B441,Customer!A:G,1,FALSE)</f>
        <v>10042</v>
      </c>
    </row>
    <row r="442" spans="1:15" x14ac:dyDescent="0.2">
      <c r="A442" s="2">
        <v>541</v>
      </c>
      <c r="B442" s="2">
        <v>10012</v>
      </c>
      <c r="C442" s="10" t="s">
        <v>1010</v>
      </c>
      <c r="D442" s="10" t="str">
        <f>MID(C442,2,5)</f>
        <v>41648</v>
      </c>
      <c r="E442" s="10" t="str">
        <f t="shared" si="12"/>
        <v>09/01/2014</v>
      </c>
      <c r="F442" s="2" t="s">
        <v>449</v>
      </c>
      <c r="G442" s="2">
        <v>21</v>
      </c>
      <c r="H442" s="4">
        <v>18</v>
      </c>
      <c r="I442" s="4">
        <f t="shared" si="13"/>
        <v>378</v>
      </c>
      <c r="J442" s="5" t="s">
        <v>448</v>
      </c>
      <c r="K442" s="5"/>
      <c r="L442">
        <f>IF(AND(I442&gt;=0,I442&lt;200),0.2,IF(AND(I442&gt;=200,I442&lt;500),0.3,0.4))</f>
        <v>0.3</v>
      </c>
      <c r="M442" s="4">
        <f>I442 -(L442*I442)</f>
        <v>264.60000000000002</v>
      </c>
      <c r="N442" t="str">
        <f>VLOOKUP(B442,Customer!A:G,7,FALSE)</f>
        <v>Trisha Arter</v>
      </c>
      <c r="O442">
        <f>VLOOKUP(B442,Customer!A:G,1,FALSE)</f>
        <v>10012</v>
      </c>
    </row>
    <row r="443" spans="1:15" x14ac:dyDescent="0.2">
      <c r="A443" s="2">
        <v>542</v>
      </c>
      <c r="B443" s="2">
        <v>10140</v>
      </c>
      <c r="C443" s="10" t="s">
        <v>1011</v>
      </c>
      <c r="D443" s="10" t="str">
        <f>MID(C443,2,5)</f>
        <v>40594</v>
      </c>
      <c r="E443" s="10" t="str">
        <f t="shared" si="12"/>
        <v>20/02/2011</v>
      </c>
      <c r="F443" s="2" t="s">
        <v>452</v>
      </c>
      <c r="G443" s="2">
        <v>17</v>
      </c>
      <c r="H443" s="4">
        <v>4</v>
      </c>
      <c r="I443" s="4">
        <f t="shared" si="13"/>
        <v>68</v>
      </c>
      <c r="J443" s="5" t="s">
        <v>448</v>
      </c>
      <c r="K443" s="5"/>
      <c r="L443">
        <f>IF(AND(I443&gt;=0,I443&lt;200),0.2,IF(AND(I443&gt;=200,I443&lt;500),0.3,0.4))</f>
        <v>0.2</v>
      </c>
      <c r="M443" s="4">
        <f>I443 -(L443*I443)</f>
        <v>54.4</v>
      </c>
      <c r="N443" t="str">
        <f>VLOOKUP(B443,Customer!A:G,7,FALSE)</f>
        <v>Gordon Lehr</v>
      </c>
      <c r="O443">
        <f>VLOOKUP(B443,Customer!A:G,1,FALSE)</f>
        <v>10140</v>
      </c>
    </row>
    <row r="444" spans="1:15" x14ac:dyDescent="0.2">
      <c r="A444" s="2">
        <v>543</v>
      </c>
      <c r="B444" s="2">
        <v>10080</v>
      </c>
      <c r="C444" s="10" t="s">
        <v>694</v>
      </c>
      <c r="D444" s="10" t="str">
        <f>MID(C444,2,5)</f>
        <v>40922</v>
      </c>
      <c r="E444" s="10" t="str">
        <f t="shared" si="12"/>
        <v>14/01/2012</v>
      </c>
      <c r="F444" s="2" t="s">
        <v>452</v>
      </c>
      <c r="G444" s="2">
        <v>8</v>
      </c>
      <c r="H444" s="4">
        <v>4</v>
      </c>
      <c r="I444" s="4">
        <f t="shared" si="13"/>
        <v>32</v>
      </c>
      <c r="J444" s="5" t="s">
        <v>450</v>
      </c>
      <c r="K444" s="5"/>
      <c r="L444">
        <f>IF(AND(I444&gt;=0,I444&lt;200),0.2,IF(AND(I444&gt;=200,I444&lt;500),0.3,0.4))</f>
        <v>0.2</v>
      </c>
      <c r="M444" s="4">
        <f>I444 -(L444*I444)</f>
        <v>25.6</v>
      </c>
      <c r="N444" t="str">
        <f>VLOOKUP(B444,Customer!A:G,7,FALSE)</f>
        <v>Hue Beeson</v>
      </c>
      <c r="O444">
        <f>VLOOKUP(B444,Customer!A:G,1,FALSE)</f>
        <v>10080</v>
      </c>
    </row>
    <row r="445" spans="1:15" x14ac:dyDescent="0.2">
      <c r="A445" s="2">
        <v>544</v>
      </c>
      <c r="B445" s="2">
        <v>10014</v>
      </c>
      <c r="C445" s="10" t="s">
        <v>838</v>
      </c>
      <c r="D445" s="10" t="str">
        <f>MID(C445,2,5)</f>
        <v>40483</v>
      </c>
      <c r="E445" s="10" t="str">
        <f t="shared" si="12"/>
        <v>01/11/2010</v>
      </c>
      <c r="F445" s="2" t="s">
        <v>457</v>
      </c>
      <c r="G445" s="2">
        <v>9</v>
      </c>
      <c r="H445" s="4">
        <v>2</v>
      </c>
      <c r="I445" s="4">
        <f t="shared" si="13"/>
        <v>18</v>
      </c>
      <c r="J445" s="5" t="s">
        <v>450</v>
      </c>
      <c r="K445" s="5"/>
      <c r="L445">
        <f>IF(AND(I445&gt;=0,I445&lt;200),0.2,IF(AND(I445&gt;=200,I445&lt;500),0.3,0.4))</f>
        <v>0.2</v>
      </c>
      <c r="M445" s="4">
        <f>I445 -(L445*I445)</f>
        <v>14.4</v>
      </c>
      <c r="N445" t="str">
        <f>VLOOKUP(B445,Customer!A:G,7,FALSE)</f>
        <v>Lola Schmidt</v>
      </c>
      <c r="O445">
        <f>VLOOKUP(B445,Customer!A:G,1,FALSE)</f>
        <v>10014</v>
      </c>
    </row>
    <row r="446" spans="1:15" x14ac:dyDescent="0.2">
      <c r="A446" s="2">
        <v>545</v>
      </c>
      <c r="B446" s="2">
        <v>10086</v>
      </c>
      <c r="C446" s="10" t="s">
        <v>1012</v>
      </c>
      <c r="D446" s="10" t="str">
        <f>MID(C446,2,5)</f>
        <v>41687</v>
      </c>
      <c r="E446" s="10" t="str">
        <f t="shared" si="12"/>
        <v>17/02/2014</v>
      </c>
      <c r="F446" s="2" t="s">
        <v>451</v>
      </c>
      <c r="G446" s="2">
        <v>2</v>
      </c>
      <c r="H446" s="4">
        <v>13</v>
      </c>
      <c r="I446" s="4">
        <f t="shared" si="13"/>
        <v>26</v>
      </c>
      <c r="J446" s="5" t="s">
        <v>459</v>
      </c>
      <c r="K446" s="5"/>
      <c r="L446">
        <f>IF(AND(I446&gt;=0,I446&lt;200),0.2,IF(AND(I446&gt;=200,I446&lt;500),0.3,0.4))</f>
        <v>0.2</v>
      </c>
      <c r="M446" s="4">
        <f>I446 -(L446*I446)</f>
        <v>20.8</v>
      </c>
      <c r="N446" t="str">
        <f>VLOOKUP(B446,Customer!A:G,7,FALSE)</f>
        <v>Lisette Bowsher</v>
      </c>
      <c r="O446">
        <f>VLOOKUP(B446,Customer!A:G,1,FALSE)</f>
        <v>10086</v>
      </c>
    </row>
    <row r="447" spans="1:15" x14ac:dyDescent="0.2">
      <c r="A447" s="2">
        <v>546</v>
      </c>
      <c r="B447" s="2">
        <v>10039</v>
      </c>
      <c r="C447" s="10" t="s">
        <v>1013</v>
      </c>
      <c r="D447" s="10" t="str">
        <f>MID(C447,2,5)</f>
        <v>40762</v>
      </c>
      <c r="E447" s="10" t="str">
        <f t="shared" si="12"/>
        <v>07/08/2011</v>
      </c>
      <c r="F447" s="2" t="s">
        <v>455</v>
      </c>
      <c r="G447" s="2">
        <v>17</v>
      </c>
      <c r="H447" s="4">
        <v>9</v>
      </c>
      <c r="I447" s="4">
        <f t="shared" si="13"/>
        <v>153</v>
      </c>
      <c r="J447" s="5" t="s">
        <v>448</v>
      </c>
      <c r="K447" s="5"/>
      <c r="L447">
        <f>IF(AND(I447&gt;=0,I447&lt;200),0.2,IF(AND(I447&gt;=200,I447&lt;500),0.3,0.4))</f>
        <v>0.2</v>
      </c>
      <c r="M447" s="4">
        <f>I447 -(L447*I447)</f>
        <v>122.4</v>
      </c>
      <c r="N447" t="str">
        <f>VLOOKUP(B447,Customer!A:G,7,FALSE)</f>
        <v>Jere Waters</v>
      </c>
      <c r="O447">
        <f>VLOOKUP(B447,Customer!A:G,1,FALSE)</f>
        <v>10039</v>
      </c>
    </row>
    <row r="448" spans="1:15" x14ac:dyDescent="0.2">
      <c r="A448" s="2">
        <v>547</v>
      </c>
      <c r="B448" s="2">
        <v>10106</v>
      </c>
      <c r="C448" s="10" t="s">
        <v>1014</v>
      </c>
      <c r="D448" s="10" t="str">
        <f>MID(C448,2,5)</f>
        <v>40685</v>
      </c>
      <c r="E448" s="10" t="str">
        <f t="shared" si="12"/>
        <v>22/05/2011</v>
      </c>
      <c r="F448" s="2" t="s">
        <v>449</v>
      </c>
      <c r="G448" s="2">
        <v>8</v>
      </c>
      <c r="H448" s="4">
        <v>18</v>
      </c>
      <c r="I448" s="4">
        <f t="shared" si="13"/>
        <v>144</v>
      </c>
      <c r="J448" s="5" t="s">
        <v>450</v>
      </c>
      <c r="K448" s="5"/>
      <c r="L448">
        <f>IF(AND(I448&gt;=0,I448&lt;200),0.2,IF(AND(I448&gt;=200,I448&lt;500),0.3,0.4))</f>
        <v>0.2</v>
      </c>
      <c r="M448" s="4">
        <f>I448 -(L448*I448)</f>
        <v>115.2</v>
      </c>
      <c r="N448" t="str">
        <f>VLOOKUP(B448,Customer!A:G,7,FALSE)</f>
        <v>Ignacio Lucas</v>
      </c>
      <c r="O448">
        <f>VLOOKUP(B448,Customer!A:G,1,FALSE)</f>
        <v>10106</v>
      </c>
    </row>
    <row r="449" spans="1:15" x14ac:dyDescent="0.2">
      <c r="A449" s="2">
        <v>548</v>
      </c>
      <c r="B449" s="2">
        <v>10087</v>
      </c>
      <c r="C449" s="10" t="s">
        <v>1015</v>
      </c>
      <c r="D449" s="10" t="str">
        <f>MID(C449,2,5)</f>
        <v>41874</v>
      </c>
      <c r="E449" s="10" t="str">
        <f t="shared" si="12"/>
        <v>23/08/2014</v>
      </c>
      <c r="F449" s="2" t="s">
        <v>456</v>
      </c>
      <c r="G449" s="2">
        <v>26</v>
      </c>
      <c r="H449" s="4">
        <v>12</v>
      </c>
      <c r="I449" s="4">
        <f t="shared" si="13"/>
        <v>312</v>
      </c>
      <c r="J449" s="5" t="s">
        <v>448</v>
      </c>
      <c r="K449" s="5"/>
      <c r="L449">
        <f>IF(AND(I449&gt;=0,I449&lt;200),0.2,IF(AND(I449&gt;=200,I449&lt;500),0.3,0.4))</f>
        <v>0.3</v>
      </c>
      <c r="M449" s="4">
        <f>I449 -(L449*I449)</f>
        <v>218.4</v>
      </c>
      <c r="N449" t="str">
        <f>VLOOKUP(B449,Customer!A:G,7,FALSE)</f>
        <v>Annamaria Valdovinos</v>
      </c>
      <c r="O449">
        <f>VLOOKUP(B449,Customer!A:G,1,FALSE)</f>
        <v>10087</v>
      </c>
    </row>
    <row r="450" spans="1:15" x14ac:dyDescent="0.2">
      <c r="A450" s="2">
        <v>549</v>
      </c>
      <c r="B450" s="2">
        <v>10040</v>
      </c>
      <c r="C450" s="10" t="s">
        <v>1016</v>
      </c>
      <c r="D450" s="10" t="str">
        <f>MID(C450,2,5)</f>
        <v>41174</v>
      </c>
      <c r="E450" s="10" t="str">
        <f t="shared" si="12"/>
        <v>22/09/2012</v>
      </c>
      <c r="F450" s="2" t="s">
        <v>458</v>
      </c>
      <c r="G450" s="2">
        <v>5</v>
      </c>
      <c r="H450" s="4">
        <v>8</v>
      </c>
      <c r="I450" s="4">
        <f t="shared" si="13"/>
        <v>40</v>
      </c>
      <c r="J450" s="5" t="s">
        <v>459</v>
      </c>
      <c r="K450" s="5"/>
      <c r="L450">
        <f>IF(AND(I450&gt;=0,I450&lt;200),0.2,IF(AND(I450&gt;=200,I450&lt;500),0.3,0.4))</f>
        <v>0.2</v>
      </c>
      <c r="M450" s="4">
        <f>I450 -(L450*I450)</f>
        <v>32</v>
      </c>
      <c r="N450" t="str">
        <f>VLOOKUP(B450,Customer!A:G,7,FALSE)</f>
        <v>Lenita Blankenship</v>
      </c>
      <c r="O450">
        <f>VLOOKUP(B450,Customer!A:G,1,FALSE)</f>
        <v>10040</v>
      </c>
    </row>
    <row r="451" spans="1:15" x14ac:dyDescent="0.2">
      <c r="A451" s="2">
        <v>550</v>
      </c>
      <c r="B451" s="2">
        <v>10036</v>
      </c>
      <c r="C451" s="10" t="s">
        <v>925</v>
      </c>
      <c r="D451" s="10" t="str">
        <f>MID(C451,2,5)</f>
        <v>40634</v>
      </c>
      <c r="E451" s="10" t="str">
        <f t="shared" ref="E451:E501" si="14">TEXT(D451,"DD/MM/YYYY")</f>
        <v>01/04/2011</v>
      </c>
      <c r="F451" s="2" t="s">
        <v>452</v>
      </c>
      <c r="G451" s="2">
        <v>24</v>
      </c>
      <c r="H451" s="4">
        <v>4</v>
      </c>
      <c r="I451" s="4">
        <f t="shared" ref="I451:I501" si="15">G451*H451</f>
        <v>96</v>
      </c>
      <c r="J451" s="5" t="s">
        <v>448</v>
      </c>
      <c r="K451" s="5"/>
      <c r="L451">
        <f>IF(AND(I451&gt;=0,I451&lt;200),0.2,IF(AND(I451&gt;=200,I451&lt;500),0.3,0.4))</f>
        <v>0.2</v>
      </c>
      <c r="M451" s="4">
        <f>I451 -(L451*I451)</f>
        <v>76.8</v>
      </c>
      <c r="N451" t="str">
        <f>VLOOKUP(B451,Customer!A:G,7,FALSE)</f>
        <v>Cathern Howey</v>
      </c>
      <c r="O451">
        <f>VLOOKUP(B451,Customer!A:G,1,FALSE)</f>
        <v>10036</v>
      </c>
    </row>
    <row r="452" spans="1:15" x14ac:dyDescent="0.2">
      <c r="A452" s="2">
        <v>551</v>
      </c>
      <c r="B452" s="2">
        <v>10025</v>
      </c>
      <c r="C452" s="10" t="s">
        <v>1017</v>
      </c>
      <c r="D452" s="10" t="str">
        <f>MID(C452,2,5)</f>
        <v>41489</v>
      </c>
      <c r="E452" s="10" t="str">
        <f t="shared" si="14"/>
        <v>03/08/2013</v>
      </c>
      <c r="F452" s="2" t="s">
        <v>457</v>
      </c>
      <c r="G452" s="2">
        <v>20</v>
      </c>
      <c r="H452" s="4">
        <v>2</v>
      </c>
      <c r="I452" s="4">
        <f t="shared" si="15"/>
        <v>40</v>
      </c>
      <c r="J452" s="5" t="s">
        <v>448</v>
      </c>
      <c r="K452" s="5"/>
      <c r="L452">
        <f>IF(AND(I452&gt;=0,I452&lt;200),0.2,IF(AND(I452&gt;=200,I452&lt;500),0.3,0.4))</f>
        <v>0.2</v>
      </c>
      <c r="M452" s="4">
        <f>I452 -(L452*I452)</f>
        <v>32</v>
      </c>
      <c r="N452" t="str">
        <f>VLOOKUP(B452,Customer!A:G,7,FALSE)</f>
        <v>Franklyn Brandenberger</v>
      </c>
      <c r="O452">
        <f>VLOOKUP(B452,Customer!A:G,1,FALSE)</f>
        <v>10025</v>
      </c>
    </row>
    <row r="453" spans="1:15" x14ac:dyDescent="0.2">
      <c r="A453" s="2">
        <v>552</v>
      </c>
      <c r="B453" s="2">
        <v>10084</v>
      </c>
      <c r="C453" s="10" t="s">
        <v>1018</v>
      </c>
      <c r="D453" s="10" t="str">
        <f>MID(C453,2,5)</f>
        <v>41504</v>
      </c>
      <c r="E453" s="10" t="str">
        <f t="shared" si="14"/>
        <v>18/08/2013</v>
      </c>
      <c r="F453" s="2" t="s">
        <v>457</v>
      </c>
      <c r="G453" s="2">
        <v>12</v>
      </c>
      <c r="H453" s="4">
        <v>2</v>
      </c>
      <c r="I453" s="4">
        <f t="shared" si="15"/>
        <v>24</v>
      </c>
      <c r="J453" s="5" t="s">
        <v>450</v>
      </c>
      <c r="K453" s="5"/>
      <c r="L453">
        <f>IF(AND(I453&gt;=0,I453&lt;200),0.2,IF(AND(I453&gt;=200,I453&lt;500),0.3,0.4))</f>
        <v>0.2</v>
      </c>
      <c r="M453" s="4">
        <f>I453 -(L453*I453)</f>
        <v>19.2</v>
      </c>
      <c r="N453" t="str">
        <f>VLOOKUP(B453,Customer!A:G,7,FALSE)</f>
        <v>Mauricio Thetford</v>
      </c>
      <c r="O453">
        <f>VLOOKUP(B453,Customer!A:G,1,FALSE)</f>
        <v>10084</v>
      </c>
    </row>
    <row r="454" spans="1:15" x14ac:dyDescent="0.2">
      <c r="A454" s="2">
        <v>553</v>
      </c>
      <c r="B454" s="2">
        <v>10143</v>
      </c>
      <c r="C454" s="10" t="s">
        <v>1019</v>
      </c>
      <c r="D454" s="10" t="str">
        <f>MID(C454,2,5)</f>
        <v>41699</v>
      </c>
      <c r="E454" s="10" t="str">
        <f t="shared" si="14"/>
        <v>01/03/2014</v>
      </c>
      <c r="F454" s="2" t="s">
        <v>455</v>
      </c>
      <c r="G454" s="2">
        <v>8</v>
      </c>
      <c r="H454" s="4">
        <v>9</v>
      </c>
      <c r="I454" s="4">
        <f t="shared" si="15"/>
        <v>72</v>
      </c>
      <c r="J454" s="5" t="s">
        <v>450</v>
      </c>
      <c r="K454" s="5"/>
      <c r="L454">
        <f>IF(AND(I454&gt;=0,I454&lt;200),0.2,IF(AND(I454&gt;=200,I454&lt;500),0.3,0.4))</f>
        <v>0.2</v>
      </c>
      <c r="M454" s="4">
        <f>I454 -(L454*I454)</f>
        <v>57.6</v>
      </c>
      <c r="N454" t="str">
        <f>VLOOKUP(B454,Customer!A:G,7,FALSE)</f>
        <v>Gertude Neitzel</v>
      </c>
      <c r="O454">
        <f>VLOOKUP(B454,Customer!A:G,1,FALSE)</f>
        <v>10143</v>
      </c>
    </row>
    <row r="455" spans="1:15" x14ac:dyDescent="0.2">
      <c r="A455" s="2">
        <v>554</v>
      </c>
      <c r="B455" s="2">
        <v>10018</v>
      </c>
      <c r="C455" s="10" t="s">
        <v>1020</v>
      </c>
      <c r="D455" s="10" t="str">
        <f>MID(C455,2,5)</f>
        <v>40352</v>
      </c>
      <c r="E455" s="10" t="str">
        <f t="shared" si="14"/>
        <v>23/06/2010</v>
      </c>
      <c r="F455" s="2" t="s">
        <v>455</v>
      </c>
      <c r="G455" s="2">
        <v>3</v>
      </c>
      <c r="H455" s="4">
        <v>9</v>
      </c>
      <c r="I455" s="4">
        <f t="shared" si="15"/>
        <v>27</v>
      </c>
      <c r="J455" s="5" t="s">
        <v>459</v>
      </c>
      <c r="K455" s="5"/>
      <c r="L455">
        <f>IF(AND(I455&gt;=0,I455&lt;200),0.2,IF(AND(I455&gt;=200,I455&lt;500),0.3,0.4))</f>
        <v>0.2</v>
      </c>
      <c r="M455" s="4">
        <f>I455 -(L455*I455)</f>
        <v>21.6</v>
      </c>
      <c r="N455" t="str">
        <f>VLOOKUP(B455,Customer!A:G,7,FALSE)</f>
        <v>Isaiah Chavarria</v>
      </c>
      <c r="O455">
        <f>VLOOKUP(B455,Customer!A:G,1,FALSE)</f>
        <v>10018</v>
      </c>
    </row>
    <row r="456" spans="1:15" x14ac:dyDescent="0.2">
      <c r="A456" s="2">
        <v>555</v>
      </c>
      <c r="B456" s="2">
        <v>10138</v>
      </c>
      <c r="C456" s="10" t="s">
        <v>1021</v>
      </c>
      <c r="D456" s="10" t="str">
        <f>MID(C456,2,5)</f>
        <v>41659</v>
      </c>
      <c r="E456" s="10" t="str">
        <f t="shared" si="14"/>
        <v>20/01/2014</v>
      </c>
      <c r="F456" s="2" t="s">
        <v>455</v>
      </c>
      <c r="G456" s="2">
        <v>20</v>
      </c>
      <c r="H456" s="4">
        <v>9</v>
      </c>
      <c r="I456" s="4">
        <f t="shared" si="15"/>
        <v>180</v>
      </c>
      <c r="J456" s="5" t="s">
        <v>448</v>
      </c>
      <c r="K456" s="5"/>
      <c r="L456">
        <f>IF(AND(I456&gt;=0,I456&lt;200),0.2,IF(AND(I456&gt;=200,I456&lt;500),0.3,0.4))</f>
        <v>0.2</v>
      </c>
      <c r="M456" s="4">
        <f>I456 -(L456*I456)</f>
        <v>144</v>
      </c>
      <c r="N456" t="str">
        <f>VLOOKUP(B456,Customer!A:G,7,FALSE)</f>
        <v>Jamel Biery</v>
      </c>
      <c r="O456">
        <f>VLOOKUP(B456,Customer!A:G,1,FALSE)</f>
        <v>10138</v>
      </c>
    </row>
    <row r="457" spans="1:15" x14ac:dyDescent="0.2">
      <c r="A457" s="2">
        <v>556</v>
      </c>
      <c r="B457" s="2">
        <v>10065</v>
      </c>
      <c r="C457" s="10" t="s">
        <v>1022</v>
      </c>
      <c r="D457" s="10" t="str">
        <f>MID(C457,2,5)</f>
        <v>42298</v>
      </c>
      <c r="E457" s="10" t="str">
        <f t="shared" si="14"/>
        <v>21/10/2015</v>
      </c>
      <c r="F457" s="2" t="s">
        <v>451</v>
      </c>
      <c r="G457" s="2">
        <v>19</v>
      </c>
      <c r="H457" s="4">
        <v>13</v>
      </c>
      <c r="I457" s="4">
        <f t="shared" si="15"/>
        <v>247</v>
      </c>
      <c r="J457" s="5" t="s">
        <v>448</v>
      </c>
      <c r="K457" s="5"/>
      <c r="L457">
        <f>IF(AND(I457&gt;=0,I457&lt;200),0.2,IF(AND(I457&gt;=200,I457&lt;500),0.3,0.4))</f>
        <v>0.3</v>
      </c>
      <c r="M457" s="4">
        <f>I457 -(L457*I457)</f>
        <v>172.9</v>
      </c>
      <c r="N457" t="str">
        <f>VLOOKUP(B457,Customer!A:G,7,FALSE)</f>
        <v>Tracey Voyles</v>
      </c>
      <c r="O457">
        <f>VLOOKUP(B457,Customer!A:G,1,FALSE)</f>
        <v>10065</v>
      </c>
    </row>
    <row r="458" spans="1:15" x14ac:dyDescent="0.2">
      <c r="A458" s="2">
        <v>557</v>
      </c>
      <c r="B458" s="2">
        <v>10107</v>
      </c>
      <c r="C458" s="10" t="s">
        <v>1023</v>
      </c>
      <c r="D458" s="10" t="str">
        <f>MID(C458,2,5)</f>
        <v>41431</v>
      </c>
      <c r="E458" s="10" t="str">
        <f t="shared" si="14"/>
        <v>06/06/2013</v>
      </c>
      <c r="F458" s="2" t="s">
        <v>460</v>
      </c>
      <c r="G458" s="2">
        <v>17</v>
      </c>
      <c r="H458" s="4">
        <v>2</v>
      </c>
      <c r="I458" s="4">
        <f t="shared" si="15"/>
        <v>34</v>
      </c>
      <c r="J458" s="5" t="s">
        <v>448</v>
      </c>
      <c r="K458" s="5"/>
      <c r="L458">
        <f>IF(AND(I458&gt;=0,I458&lt;200),0.2,IF(AND(I458&gt;=200,I458&lt;500),0.3,0.4))</f>
        <v>0.2</v>
      </c>
      <c r="M458" s="4">
        <f>I458 -(L458*I458)</f>
        <v>27.2</v>
      </c>
      <c r="N458" t="str">
        <f>VLOOKUP(B458,Customer!A:G,7,FALSE)</f>
        <v>Teresita Schatz</v>
      </c>
      <c r="O458">
        <f>VLOOKUP(B458,Customer!A:G,1,FALSE)</f>
        <v>10107</v>
      </c>
    </row>
    <row r="459" spans="1:15" x14ac:dyDescent="0.2">
      <c r="A459" s="2">
        <v>558</v>
      </c>
      <c r="B459" s="2">
        <v>10147</v>
      </c>
      <c r="C459" s="10" t="s">
        <v>1024</v>
      </c>
      <c r="D459" s="10" t="str">
        <f>MID(C459,2,5)</f>
        <v>42060</v>
      </c>
      <c r="E459" s="10" t="str">
        <f t="shared" si="14"/>
        <v>25/02/2015</v>
      </c>
      <c r="F459" s="2" t="s">
        <v>453</v>
      </c>
      <c r="G459" s="2">
        <v>18</v>
      </c>
      <c r="H459" s="4">
        <v>12</v>
      </c>
      <c r="I459" s="4">
        <f t="shared" si="15"/>
        <v>216</v>
      </c>
      <c r="J459" s="5" t="s">
        <v>448</v>
      </c>
      <c r="K459" s="5"/>
      <c r="L459">
        <f>IF(AND(I459&gt;=0,I459&lt;200),0.2,IF(AND(I459&gt;=200,I459&lt;500),0.3,0.4))</f>
        <v>0.3</v>
      </c>
      <c r="M459" s="4">
        <f>I459 -(L459*I459)</f>
        <v>151.19999999999999</v>
      </c>
      <c r="N459" t="str">
        <f>VLOOKUP(B459,Customer!A:G,7,FALSE)</f>
        <v>Johnathon Haug</v>
      </c>
      <c r="O459">
        <f>VLOOKUP(B459,Customer!A:G,1,FALSE)</f>
        <v>10147</v>
      </c>
    </row>
    <row r="460" spans="1:15" x14ac:dyDescent="0.2">
      <c r="A460" s="2">
        <v>559</v>
      </c>
      <c r="B460" s="2">
        <v>10115</v>
      </c>
      <c r="C460" s="10" t="s">
        <v>1025</v>
      </c>
      <c r="D460" s="10" t="str">
        <f>MID(C460,2,5)</f>
        <v>41152</v>
      </c>
      <c r="E460" s="10" t="str">
        <f t="shared" si="14"/>
        <v>31/08/2012</v>
      </c>
      <c r="F460" s="2" t="s">
        <v>454</v>
      </c>
      <c r="G460" s="2">
        <v>2</v>
      </c>
      <c r="H460" s="4">
        <v>12</v>
      </c>
      <c r="I460" s="4">
        <f t="shared" si="15"/>
        <v>24</v>
      </c>
      <c r="J460" s="5" t="s">
        <v>459</v>
      </c>
      <c r="K460" s="5"/>
      <c r="L460">
        <f>IF(AND(I460&gt;=0,I460&lt;200),0.2,IF(AND(I460&gt;=200,I460&lt;500),0.3,0.4))</f>
        <v>0.2</v>
      </c>
      <c r="M460" s="4">
        <f>I460 -(L460*I460)</f>
        <v>19.2</v>
      </c>
      <c r="N460" t="str">
        <f>VLOOKUP(B460,Customer!A:G,7,FALSE)</f>
        <v>Krystle Spainhour</v>
      </c>
      <c r="O460">
        <f>VLOOKUP(B460,Customer!A:G,1,FALSE)</f>
        <v>10115</v>
      </c>
    </row>
    <row r="461" spans="1:15" x14ac:dyDescent="0.2">
      <c r="A461" s="2">
        <v>560</v>
      </c>
      <c r="B461" s="2">
        <v>10030</v>
      </c>
      <c r="C461" s="10" t="s">
        <v>1026</v>
      </c>
      <c r="D461" s="10" t="str">
        <f>MID(C461,2,5)</f>
        <v>41996</v>
      </c>
      <c r="E461" s="10" t="str">
        <f t="shared" si="14"/>
        <v>23/12/2014</v>
      </c>
      <c r="F461" s="2" t="s">
        <v>449</v>
      </c>
      <c r="G461" s="2">
        <v>1</v>
      </c>
      <c r="H461" s="4">
        <v>18</v>
      </c>
      <c r="I461" s="4">
        <f t="shared" si="15"/>
        <v>18</v>
      </c>
      <c r="J461" s="5" t="s">
        <v>459</v>
      </c>
      <c r="K461" s="5"/>
      <c r="L461">
        <f>IF(AND(I461&gt;=0,I461&lt;200),0.2,IF(AND(I461&gt;=200,I461&lt;500),0.3,0.4))</f>
        <v>0.2</v>
      </c>
      <c r="M461" s="4">
        <f>I461 -(L461*I461)</f>
        <v>14.4</v>
      </c>
      <c r="N461" t="str">
        <f>VLOOKUP(B461,Customer!A:G,7,FALSE)</f>
        <v>Britni Baisden</v>
      </c>
      <c r="O461">
        <f>VLOOKUP(B461,Customer!A:G,1,FALSE)</f>
        <v>10030</v>
      </c>
    </row>
    <row r="462" spans="1:15" x14ac:dyDescent="0.2">
      <c r="A462" s="2">
        <v>561</v>
      </c>
      <c r="B462" s="2">
        <v>10061</v>
      </c>
      <c r="C462" s="10" t="s">
        <v>1027</v>
      </c>
      <c r="D462" s="10" t="str">
        <f>MID(C462,2,5)</f>
        <v>41006</v>
      </c>
      <c r="E462" s="10" t="str">
        <f t="shared" si="14"/>
        <v>07/04/2012</v>
      </c>
      <c r="F462" s="2" t="s">
        <v>458</v>
      </c>
      <c r="G462" s="2">
        <v>21</v>
      </c>
      <c r="H462" s="4">
        <v>8</v>
      </c>
      <c r="I462" s="4">
        <f t="shared" si="15"/>
        <v>168</v>
      </c>
      <c r="J462" s="5" t="s">
        <v>448</v>
      </c>
      <c r="K462" s="5"/>
      <c r="L462">
        <f>IF(AND(I462&gt;=0,I462&lt;200),0.2,IF(AND(I462&gt;=200,I462&lt;500),0.3,0.4))</f>
        <v>0.2</v>
      </c>
      <c r="M462" s="4">
        <f>I462 -(L462*I462)</f>
        <v>134.4</v>
      </c>
      <c r="N462" t="str">
        <f>VLOOKUP(B462,Customer!A:G,7,FALSE)</f>
        <v>Willis Tolbert</v>
      </c>
      <c r="O462">
        <f>VLOOKUP(B462,Customer!A:G,1,FALSE)</f>
        <v>10061</v>
      </c>
    </row>
    <row r="463" spans="1:15" x14ac:dyDescent="0.2">
      <c r="A463" s="2">
        <v>562</v>
      </c>
      <c r="B463" s="2">
        <v>10113</v>
      </c>
      <c r="C463" s="10" t="s">
        <v>660</v>
      </c>
      <c r="D463" s="10" t="str">
        <f>MID(C463,2,5)</f>
        <v>41282</v>
      </c>
      <c r="E463" s="10" t="str">
        <f t="shared" si="14"/>
        <v>08/01/2013</v>
      </c>
      <c r="F463" s="2" t="s">
        <v>453</v>
      </c>
      <c r="G463" s="2">
        <v>26</v>
      </c>
      <c r="H463" s="4">
        <v>12</v>
      </c>
      <c r="I463" s="4">
        <f t="shared" si="15"/>
        <v>312</v>
      </c>
      <c r="J463" s="5" t="s">
        <v>448</v>
      </c>
      <c r="K463" s="5"/>
      <c r="L463">
        <f>IF(AND(I463&gt;=0,I463&lt;200),0.2,IF(AND(I463&gt;=200,I463&lt;500),0.3,0.4))</f>
        <v>0.3</v>
      </c>
      <c r="M463" s="4">
        <f>I463 -(L463*I463)</f>
        <v>218.4</v>
      </c>
      <c r="N463" t="str">
        <f>VLOOKUP(B463,Customer!A:G,7,FALSE)</f>
        <v>Jenniffer Mangual</v>
      </c>
      <c r="O463">
        <f>VLOOKUP(B463,Customer!A:G,1,FALSE)</f>
        <v>10113</v>
      </c>
    </row>
    <row r="464" spans="1:15" x14ac:dyDescent="0.2">
      <c r="A464" s="2">
        <v>563</v>
      </c>
      <c r="B464" s="2">
        <v>10059</v>
      </c>
      <c r="C464" s="10" t="s">
        <v>1028</v>
      </c>
      <c r="D464" s="10" t="str">
        <f>MID(C464,2,5)</f>
        <v>41036</v>
      </c>
      <c r="E464" s="10" t="str">
        <f t="shared" si="14"/>
        <v>07/05/2012</v>
      </c>
      <c r="F464" s="2" t="s">
        <v>449</v>
      </c>
      <c r="G464" s="2">
        <v>3</v>
      </c>
      <c r="H464" s="4">
        <v>18</v>
      </c>
      <c r="I464" s="4">
        <f t="shared" si="15"/>
        <v>54</v>
      </c>
      <c r="J464" s="5" t="s">
        <v>459</v>
      </c>
      <c r="K464" s="5"/>
      <c r="L464">
        <f>IF(AND(I464&gt;=0,I464&lt;200),0.2,IF(AND(I464&gt;=200,I464&lt;500),0.3,0.4))</f>
        <v>0.2</v>
      </c>
      <c r="M464" s="4">
        <f>I464 -(L464*I464)</f>
        <v>43.2</v>
      </c>
      <c r="N464" t="str">
        <f>VLOOKUP(B464,Customer!A:G,7,FALSE)</f>
        <v>Sharlene Rothschild</v>
      </c>
      <c r="O464">
        <f>VLOOKUP(B464,Customer!A:G,1,FALSE)</f>
        <v>10059</v>
      </c>
    </row>
    <row r="465" spans="1:15" x14ac:dyDescent="0.2">
      <c r="A465" s="2">
        <v>564</v>
      </c>
      <c r="B465" s="2">
        <v>10006</v>
      </c>
      <c r="C465" s="10" t="s">
        <v>1029</v>
      </c>
      <c r="D465" s="10" t="str">
        <f>MID(C465,2,5)</f>
        <v>42144</v>
      </c>
      <c r="E465" s="10" t="str">
        <f t="shared" si="14"/>
        <v>20/05/2015</v>
      </c>
      <c r="F465" s="2" t="s">
        <v>454</v>
      </c>
      <c r="G465" s="2">
        <v>30</v>
      </c>
      <c r="H465" s="4">
        <v>12</v>
      </c>
      <c r="I465" s="4">
        <f t="shared" si="15"/>
        <v>360</v>
      </c>
      <c r="J465" s="5" t="s">
        <v>448</v>
      </c>
      <c r="K465" s="5"/>
      <c r="L465">
        <f>IF(AND(I465&gt;=0,I465&lt;200),0.2,IF(AND(I465&gt;=200,I465&lt;500),0.3,0.4))</f>
        <v>0.3</v>
      </c>
      <c r="M465" s="4">
        <f>I465 -(L465*I465)</f>
        <v>252</v>
      </c>
      <c r="N465" t="str">
        <f>VLOOKUP(B465,Customer!A:G,7,FALSE)</f>
        <v>Colin Minter</v>
      </c>
      <c r="O465">
        <f>VLOOKUP(B465,Customer!A:G,1,FALSE)</f>
        <v>10006</v>
      </c>
    </row>
    <row r="466" spans="1:15" x14ac:dyDescent="0.2">
      <c r="A466" s="2">
        <v>565</v>
      </c>
      <c r="B466" s="2">
        <v>10073</v>
      </c>
      <c r="C466" s="10" t="s">
        <v>1030</v>
      </c>
      <c r="D466" s="10" t="str">
        <f>MID(C466,2,5)</f>
        <v>41269</v>
      </c>
      <c r="E466" s="10" t="str">
        <f t="shared" si="14"/>
        <v>26/12/2012</v>
      </c>
      <c r="F466" s="2" t="s">
        <v>452</v>
      </c>
      <c r="G466" s="2">
        <v>26</v>
      </c>
      <c r="H466" s="4">
        <v>4</v>
      </c>
      <c r="I466" s="4">
        <f t="shared" si="15"/>
        <v>104</v>
      </c>
      <c r="J466" s="5" t="s">
        <v>448</v>
      </c>
      <c r="K466" s="5"/>
      <c r="L466">
        <f>IF(AND(I466&gt;=0,I466&lt;200),0.2,IF(AND(I466&gt;=200,I466&lt;500),0.3,0.4))</f>
        <v>0.2</v>
      </c>
      <c r="M466" s="4">
        <f>I466 -(L466*I466)</f>
        <v>83.2</v>
      </c>
      <c r="N466" t="str">
        <f>VLOOKUP(B466,Customer!A:G,7,FALSE)</f>
        <v>Danuta Hennig</v>
      </c>
      <c r="O466">
        <f>VLOOKUP(B466,Customer!A:G,1,FALSE)</f>
        <v>10073</v>
      </c>
    </row>
    <row r="467" spans="1:15" x14ac:dyDescent="0.2">
      <c r="A467" s="2">
        <v>566</v>
      </c>
      <c r="B467" s="2">
        <v>10124</v>
      </c>
      <c r="C467" s="10" t="s">
        <v>1031</v>
      </c>
      <c r="D467" s="10" t="str">
        <f>MID(C467,2,5)</f>
        <v>40930</v>
      </c>
      <c r="E467" s="10" t="str">
        <f t="shared" si="14"/>
        <v>22/01/2012</v>
      </c>
      <c r="F467" s="2" t="s">
        <v>455</v>
      </c>
      <c r="G467" s="2">
        <v>24</v>
      </c>
      <c r="H467" s="4">
        <v>9</v>
      </c>
      <c r="I467" s="4">
        <f t="shared" si="15"/>
        <v>216</v>
      </c>
      <c r="J467" s="5" t="s">
        <v>448</v>
      </c>
      <c r="K467" s="5"/>
      <c r="L467">
        <f>IF(AND(I467&gt;=0,I467&lt;200),0.2,IF(AND(I467&gt;=200,I467&lt;500),0.3,0.4))</f>
        <v>0.3</v>
      </c>
      <c r="M467" s="4">
        <f>I467 -(L467*I467)</f>
        <v>151.19999999999999</v>
      </c>
      <c r="N467" t="str">
        <f>VLOOKUP(B467,Customer!A:G,7,FALSE)</f>
        <v>Verda Pilot</v>
      </c>
      <c r="O467">
        <f>VLOOKUP(B467,Customer!A:G,1,FALSE)</f>
        <v>10124</v>
      </c>
    </row>
    <row r="468" spans="1:15" x14ac:dyDescent="0.2">
      <c r="A468" s="2">
        <v>567</v>
      </c>
      <c r="B468" s="2">
        <v>10115</v>
      </c>
      <c r="C468" s="10" t="s">
        <v>781</v>
      </c>
      <c r="D468" s="10" t="str">
        <f>MID(C468,2,5)</f>
        <v>42248</v>
      </c>
      <c r="E468" s="10" t="str">
        <f t="shared" si="14"/>
        <v>01/09/2015</v>
      </c>
      <c r="F468" s="2" t="s">
        <v>451</v>
      </c>
      <c r="G468" s="2">
        <v>2</v>
      </c>
      <c r="H468" s="4">
        <v>13</v>
      </c>
      <c r="I468" s="4">
        <f t="shared" si="15"/>
        <v>26</v>
      </c>
      <c r="J468" s="5" t="s">
        <v>459</v>
      </c>
      <c r="K468" s="5"/>
      <c r="L468">
        <f>IF(AND(I468&gt;=0,I468&lt;200),0.2,IF(AND(I468&gt;=200,I468&lt;500),0.3,0.4))</f>
        <v>0.2</v>
      </c>
      <c r="M468" s="4">
        <f>I468 -(L468*I468)</f>
        <v>20.8</v>
      </c>
      <c r="N468" t="str">
        <f>VLOOKUP(B468,Customer!A:G,7,FALSE)</f>
        <v>Krystle Spainhour</v>
      </c>
      <c r="O468">
        <f>VLOOKUP(B468,Customer!A:G,1,FALSE)</f>
        <v>10115</v>
      </c>
    </row>
    <row r="469" spans="1:15" x14ac:dyDescent="0.2">
      <c r="A469" s="2">
        <v>568</v>
      </c>
      <c r="B469" s="2">
        <v>10071</v>
      </c>
      <c r="C469" s="10" t="s">
        <v>1032</v>
      </c>
      <c r="D469" s="10" t="str">
        <f>MID(C469,2,5)</f>
        <v>41521</v>
      </c>
      <c r="E469" s="10" t="str">
        <f t="shared" si="14"/>
        <v>04/09/2013</v>
      </c>
      <c r="F469" s="2" t="s">
        <v>457</v>
      </c>
      <c r="G469" s="2">
        <v>17</v>
      </c>
      <c r="H469" s="4">
        <v>2</v>
      </c>
      <c r="I469" s="4">
        <f t="shared" si="15"/>
        <v>34</v>
      </c>
      <c r="J469" s="5" t="s">
        <v>448</v>
      </c>
      <c r="K469" s="5"/>
      <c r="L469">
        <f>IF(AND(I469&gt;=0,I469&lt;200),0.2,IF(AND(I469&gt;=200,I469&lt;500),0.3,0.4))</f>
        <v>0.2</v>
      </c>
      <c r="M469" s="4">
        <f>I469 -(L469*I469)</f>
        <v>27.2</v>
      </c>
      <c r="N469" t="str">
        <f>VLOOKUP(B469,Customer!A:G,7,FALSE)</f>
        <v>Alex Turnbull</v>
      </c>
      <c r="O469">
        <f>VLOOKUP(B469,Customer!A:G,1,FALSE)</f>
        <v>10071</v>
      </c>
    </row>
    <row r="470" spans="1:15" x14ac:dyDescent="0.2">
      <c r="A470" s="2">
        <v>569</v>
      </c>
      <c r="B470" s="2">
        <v>10057</v>
      </c>
      <c r="C470" s="10" t="s">
        <v>1033</v>
      </c>
      <c r="D470" s="10" t="str">
        <f>MID(C470,2,5)</f>
        <v>40555</v>
      </c>
      <c r="E470" s="10" t="str">
        <f t="shared" si="14"/>
        <v>12/01/2011</v>
      </c>
      <c r="F470" s="2" t="s">
        <v>449</v>
      </c>
      <c r="G470" s="2">
        <v>9</v>
      </c>
      <c r="H470" s="4">
        <v>18</v>
      </c>
      <c r="I470" s="4">
        <f t="shared" si="15"/>
        <v>162</v>
      </c>
      <c r="J470" s="5" t="s">
        <v>450</v>
      </c>
      <c r="K470" s="5"/>
      <c r="L470">
        <f>IF(AND(I470&gt;=0,I470&lt;200),0.2,IF(AND(I470&gt;=200,I470&lt;500),0.3,0.4))</f>
        <v>0.2</v>
      </c>
      <c r="M470" s="4">
        <f>I470 -(L470*I470)</f>
        <v>129.6</v>
      </c>
      <c r="N470" t="str">
        <f>VLOOKUP(B470,Customer!A:G,7,FALSE)</f>
        <v>Willis Brinks</v>
      </c>
      <c r="O470">
        <f>VLOOKUP(B470,Customer!A:G,1,FALSE)</f>
        <v>10057</v>
      </c>
    </row>
    <row r="471" spans="1:15" x14ac:dyDescent="0.2">
      <c r="A471" s="2">
        <v>570</v>
      </c>
      <c r="B471" s="2">
        <v>10125</v>
      </c>
      <c r="C471" s="10" t="s">
        <v>1034</v>
      </c>
      <c r="D471" s="10" t="str">
        <f>MID(C471,2,5)</f>
        <v>40956</v>
      </c>
      <c r="E471" s="10" t="str">
        <f t="shared" si="14"/>
        <v>17/02/2012</v>
      </c>
      <c r="F471" s="2" t="s">
        <v>456</v>
      </c>
      <c r="G471" s="2">
        <v>5</v>
      </c>
      <c r="H471" s="4">
        <v>12</v>
      </c>
      <c r="I471" s="4">
        <f t="shared" si="15"/>
        <v>60</v>
      </c>
      <c r="J471" s="5" t="s">
        <v>459</v>
      </c>
      <c r="K471" s="5"/>
      <c r="L471">
        <f>IF(AND(I471&gt;=0,I471&lt;200),0.2,IF(AND(I471&gt;=200,I471&lt;500),0.3,0.4))</f>
        <v>0.2</v>
      </c>
      <c r="M471" s="4">
        <f>I471 -(L471*I471)</f>
        <v>48</v>
      </c>
      <c r="N471" t="str">
        <f>VLOOKUP(B471,Customer!A:G,7,FALSE)</f>
        <v>Kyra Coffin</v>
      </c>
      <c r="O471">
        <f>VLOOKUP(B471,Customer!A:G,1,FALSE)</f>
        <v>10125</v>
      </c>
    </row>
    <row r="472" spans="1:15" x14ac:dyDescent="0.2">
      <c r="A472" s="2">
        <v>571</v>
      </c>
      <c r="B472" s="2">
        <v>10124</v>
      </c>
      <c r="C472" s="10" t="s">
        <v>1035</v>
      </c>
      <c r="D472" s="10" t="str">
        <f>MID(C472,2,5)</f>
        <v>41758</v>
      </c>
      <c r="E472" s="10" t="str">
        <f t="shared" si="14"/>
        <v>29/04/2014</v>
      </c>
      <c r="F472" s="2" t="s">
        <v>460</v>
      </c>
      <c r="G472" s="2">
        <v>28</v>
      </c>
      <c r="H472" s="4">
        <v>2</v>
      </c>
      <c r="I472" s="4">
        <f t="shared" si="15"/>
        <v>56</v>
      </c>
      <c r="J472" s="5" t="s">
        <v>448</v>
      </c>
      <c r="K472" s="5"/>
      <c r="L472">
        <f>IF(AND(I472&gt;=0,I472&lt;200),0.2,IF(AND(I472&gt;=200,I472&lt;500),0.3,0.4))</f>
        <v>0.2</v>
      </c>
      <c r="M472" s="4">
        <f>I472 -(L472*I472)</f>
        <v>44.8</v>
      </c>
      <c r="N472" t="str">
        <f>VLOOKUP(B472,Customer!A:G,7,FALSE)</f>
        <v>Verda Pilot</v>
      </c>
      <c r="O472">
        <f>VLOOKUP(B472,Customer!A:G,1,FALSE)</f>
        <v>10124</v>
      </c>
    </row>
    <row r="473" spans="1:15" x14ac:dyDescent="0.2">
      <c r="A473" s="2">
        <v>572</v>
      </c>
      <c r="B473" s="2">
        <v>10093</v>
      </c>
      <c r="C473" s="10" t="s">
        <v>955</v>
      </c>
      <c r="D473" s="10" t="str">
        <f>MID(C473,2,5)</f>
        <v>40525</v>
      </c>
      <c r="E473" s="10" t="str">
        <f t="shared" si="14"/>
        <v>13/12/2010</v>
      </c>
      <c r="F473" s="2" t="s">
        <v>456</v>
      </c>
      <c r="G473" s="2">
        <v>12</v>
      </c>
      <c r="H473" s="4">
        <v>12</v>
      </c>
      <c r="I473" s="4">
        <f t="shared" si="15"/>
        <v>144</v>
      </c>
      <c r="J473" s="5" t="s">
        <v>450</v>
      </c>
      <c r="K473" s="5"/>
      <c r="L473">
        <f>IF(AND(I473&gt;=0,I473&lt;200),0.2,IF(AND(I473&gt;=200,I473&lt;500),0.3,0.4))</f>
        <v>0.2</v>
      </c>
      <c r="M473" s="4">
        <f>I473 -(L473*I473)</f>
        <v>115.2</v>
      </c>
      <c r="N473" t="str">
        <f>VLOOKUP(B473,Customer!A:G,7,FALSE)</f>
        <v>Jack Dimas</v>
      </c>
      <c r="O473">
        <f>VLOOKUP(B473,Customer!A:G,1,FALSE)</f>
        <v>10093</v>
      </c>
    </row>
    <row r="474" spans="1:15" x14ac:dyDescent="0.2">
      <c r="A474" s="2">
        <v>573</v>
      </c>
      <c r="B474" s="2">
        <v>10069</v>
      </c>
      <c r="C474" s="10" t="s">
        <v>1036</v>
      </c>
      <c r="D474" s="10" t="str">
        <f>MID(C474,2,5)</f>
        <v>41954</v>
      </c>
      <c r="E474" s="10" t="str">
        <f t="shared" si="14"/>
        <v>11/11/2014</v>
      </c>
      <c r="F474" s="2" t="s">
        <v>449</v>
      </c>
      <c r="G474" s="2">
        <v>22</v>
      </c>
      <c r="H474" s="4">
        <v>18</v>
      </c>
      <c r="I474" s="4">
        <f t="shared" si="15"/>
        <v>396</v>
      </c>
      <c r="J474" s="5" t="s">
        <v>448</v>
      </c>
      <c r="K474" s="5"/>
      <c r="L474">
        <f>IF(AND(I474&gt;=0,I474&lt;200),0.2,IF(AND(I474&gt;=200,I474&lt;500),0.3,0.4))</f>
        <v>0.3</v>
      </c>
      <c r="M474" s="4">
        <f>I474 -(L474*I474)</f>
        <v>277.2</v>
      </c>
      <c r="N474" t="str">
        <f>VLOOKUP(B474,Customer!A:G,7,FALSE)</f>
        <v>Larissa Louviere</v>
      </c>
      <c r="O474">
        <f>VLOOKUP(B474,Customer!A:G,1,FALSE)</f>
        <v>10069</v>
      </c>
    </row>
    <row r="475" spans="1:15" x14ac:dyDescent="0.2">
      <c r="A475" s="2">
        <v>574</v>
      </c>
      <c r="B475" s="2">
        <v>10053</v>
      </c>
      <c r="C475" s="10" t="s">
        <v>1037</v>
      </c>
      <c r="D475" s="10" t="str">
        <f>MID(C475,2,5)</f>
        <v>40194</v>
      </c>
      <c r="E475" s="10" t="str">
        <f t="shared" si="14"/>
        <v>16/01/2010</v>
      </c>
      <c r="F475" s="2" t="s">
        <v>457</v>
      </c>
      <c r="G475" s="2">
        <v>6</v>
      </c>
      <c r="H475" s="4">
        <v>2</v>
      </c>
      <c r="I475" s="4">
        <f t="shared" si="15"/>
        <v>12</v>
      </c>
      <c r="J475" s="5" t="s">
        <v>450</v>
      </c>
      <c r="K475" s="5"/>
      <c r="L475">
        <f>IF(AND(I475&gt;=0,I475&lt;200),0.2,IF(AND(I475&gt;=200,I475&lt;500),0.3,0.4))</f>
        <v>0.2</v>
      </c>
      <c r="M475" s="4">
        <f>I475 -(L475*I475)</f>
        <v>9.6</v>
      </c>
      <c r="N475" t="str">
        <f>VLOOKUP(B475,Customer!A:G,7,FALSE)</f>
        <v>Sueann Oster</v>
      </c>
      <c r="O475">
        <f>VLOOKUP(B475,Customer!A:G,1,FALSE)</f>
        <v>10053</v>
      </c>
    </row>
    <row r="476" spans="1:15" x14ac:dyDescent="0.2">
      <c r="A476" s="2">
        <v>575</v>
      </c>
      <c r="B476" s="2">
        <v>10011</v>
      </c>
      <c r="C476" s="10" t="s">
        <v>1038</v>
      </c>
      <c r="D476" s="10" t="str">
        <f>MID(C476,2,5)</f>
        <v>41383</v>
      </c>
      <c r="E476" s="10" t="str">
        <f t="shared" si="14"/>
        <v>19/04/2013</v>
      </c>
      <c r="F476" s="2" t="s">
        <v>452</v>
      </c>
      <c r="G476" s="2">
        <v>29</v>
      </c>
      <c r="H476" s="4">
        <v>4</v>
      </c>
      <c r="I476" s="4">
        <f t="shared" si="15"/>
        <v>116</v>
      </c>
      <c r="J476" s="5" t="s">
        <v>448</v>
      </c>
      <c r="K476" s="5"/>
      <c r="L476">
        <f>IF(AND(I476&gt;=0,I476&lt;200),0.2,IF(AND(I476&gt;=200,I476&lt;500),0.3,0.4))</f>
        <v>0.2</v>
      </c>
      <c r="M476" s="4">
        <f>I476 -(L476*I476)</f>
        <v>92.8</v>
      </c>
      <c r="N476" t="str">
        <f>VLOOKUP(B476,Customer!A:G,7,FALSE)</f>
        <v>Carlita Schroyer</v>
      </c>
      <c r="O476">
        <f>VLOOKUP(B476,Customer!A:G,1,FALSE)</f>
        <v>10011</v>
      </c>
    </row>
    <row r="477" spans="1:15" x14ac:dyDescent="0.2">
      <c r="A477" s="2">
        <v>576</v>
      </c>
      <c r="B477" s="2">
        <v>10011</v>
      </c>
      <c r="C477" s="10" t="s">
        <v>1039</v>
      </c>
      <c r="D477" s="10" t="str">
        <f>MID(C477,2,5)</f>
        <v>40881</v>
      </c>
      <c r="E477" s="10" t="str">
        <f t="shared" si="14"/>
        <v>04/12/2011</v>
      </c>
      <c r="F477" s="2" t="s">
        <v>457</v>
      </c>
      <c r="G477" s="2">
        <v>13</v>
      </c>
      <c r="H477" s="4">
        <v>2</v>
      </c>
      <c r="I477" s="4">
        <f t="shared" si="15"/>
        <v>26</v>
      </c>
      <c r="J477" s="5" t="s">
        <v>450</v>
      </c>
      <c r="K477" s="5"/>
      <c r="L477">
        <f>IF(AND(I477&gt;=0,I477&lt;200),0.2,IF(AND(I477&gt;=200,I477&lt;500),0.3,0.4))</f>
        <v>0.2</v>
      </c>
      <c r="M477" s="4">
        <f>I477 -(L477*I477)</f>
        <v>20.8</v>
      </c>
      <c r="N477" t="str">
        <f>VLOOKUP(B477,Customer!A:G,7,FALSE)</f>
        <v>Carlita Schroyer</v>
      </c>
      <c r="O477">
        <f>VLOOKUP(B477,Customer!A:G,1,FALSE)</f>
        <v>10011</v>
      </c>
    </row>
    <row r="478" spans="1:15" x14ac:dyDescent="0.2">
      <c r="A478" s="2">
        <v>577</v>
      </c>
      <c r="B478" s="2">
        <v>10038</v>
      </c>
      <c r="C478" s="10" t="s">
        <v>696</v>
      </c>
      <c r="D478" s="10" t="str">
        <f>MID(C478,2,5)</f>
        <v>40198</v>
      </c>
      <c r="E478" s="10" t="str">
        <f t="shared" si="14"/>
        <v>20/01/2010</v>
      </c>
      <c r="F478" s="2" t="s">
        <v>460</v>
      </c>
      <c r="G478" s="2">
        <v>6</v>
      </c>
      <c r="H478" s="4">
        <v>2</v>
      </c>
      <c r="I478" s="4">
        <f t="shared" si="15"/>
        <v>12</v>
      </c>
      <c r="J478" s="5" t="s">
        <v>450</v>
      </c>
      <c r="K478" s="5"/>
      <c r="L478">
        <f>IF(AND(I478&gt;=0,I478&lt;200),0.2,IF(AND(I478&gt;=200,I478&lt;500),0.3,0.4))</f>
        <v>0.2</v>
      </c>
      <c r="M478" s="4">
        <f>I478 -(L478*I478)</f>
        <v>9.6</v>
      </c>
      <c r="N478" t="str">
        <f>VLOOKUP(B478,Customer!A:G,7,FALSE)</f>
        <v>Desmond Bradfield</v>
      </c>
      <c r="O478">
        <f>VLOOKUP(B478,Customer!A:G,1,FALSE)</f>
        <v>10038</v>
      </c>
    </row>
    <row r="479" spans="1:15" x14ac:dyDescent="0.2">
      <c r="A479" s="2">
        <v>578</v>
      </c>
      <c r="B479" s="2">
        <v>10017</v>
      </c>
      <c r="C479" s="10" t="s">
        <v>1040</v>
      </c>
      <c r="D479" s="10" t="str">
        <f>MID(C479,2,5)</f>
        <v>40667</v>
      </c>
      <c r="E479" s="10" t="str">
        <f t="shared" si="14"/>
        <v>04/05/2011</v>
      </c>
      <c r="F479" s="2" t="s">
        <v>457</v>
      </c>
      <c r="G479" s="2">
        <v>28</v>
      </c>
      <c r="H479" s="4">
        <v>2</v>
      </c>
      <c r="I479" s="4">
        <f t="shared" si="15"/>
        <v>56</v>
      </c>
      <c r="J479" s="5" t="s">
        <v>448</v>
      </c>
      <c r="K479" s="5"/>
      <c r="L479">
        <f>IF(AND(I479&gt;=0,I479&lt;200),0.2,IF(AND(I479&gt;=200,I479&lt;500),0.3,0.4))</f>
        <v>0.2</v>
      </c>
      <c r="M479" s="4">
        <f>I479 -(L479*I479)</f>
        <v>44.8</v>
      </c>
      <c r="N479" t="str">
        <f>VLOOKUP(B479,Customer!A:G,7,FALSE)</f>
        <v>Genaro Knutson</v>
      </c>
      <c r="O479">
        <f>VLOOKUP(B479,Customer!A:G,1,FALSE)</f>
        <v>10017</v>
      </c>
    </row>
    <row r="480" spans="1:15" x14ac:dyDescent="0.2">
      <c r="A480" s="2">
        <v>579</v>
      </c>
      <c r="B480" s="2">
        <v>10132</v>
      </c>
      <c r="C480" s="10" t="s">
        <v>1041</v>
      </c>
      <c r="D480" s="10" t="str">
        <f>MID(C480,2,5)</f>
        <v>41169</v>
      </c>
      <c r="E480" s="10" t="str">
        <f t="shared" si="14"/>
        <v>17/09/2012</v>
      </c>
      <c r="F480" s="2" t="s">
        <v>460</v>
      </c>
      <c r="G480" s="2">
        <v>14</v>
      </c>
      <c r="H480" s="4">
        <v>2</v>
      </c>
      <c r="I480" s="4">
        <f t="shared" si="15"/>
        <v>28</v>
      </c>
      <c r="J480" s="5" t="s">
        <v>450</v>
      </c>
      <c r="K480" s="5"/>
      <c r="L480">
        <f>IF(AND(I480&gt;=0,I480&lt;200),0.2,IF(AND(I480&gt;=200,I480&lt;500),0.3,0.4))</f>
        <v>0.2</v>
      </c>
      <c r="M480" s="4">
        <f>I480 -(L480*I480)</f>
        <v>22.4</v>
      </c>
      <c r="N480" t="str">
        <f>VLOOKUP(B480,Customer!A:G,7,FALSE)</f>
        <v>Alden Overbey</v>
      </c>
      <c r="O480">
        <f>VLOOKUP(B480,Customer!A:G,1,FALSE)</f>
        <v>10132</v>
      </c>
    </row>
    <row r="481" spans="1:15" x14ac:dyDescent="0.2">
      <c r="A481" s="2">
        <v>580</v>
      </c>
      <c r="B481" s="2">
        <v>10002</v>
      </c>
      <c r="C481" s="10" t="s">
        <v>905</v>
      </c>
      <c r="D481" s="10" t="str">
        <f>MID(C481,2,5)</f>
        <v>42102</v>
      </c>
      <c r="E481" s="10" t="str">
        <f t="shared" si="14"/>
        <v>08/04/2015</v>
      </c>
      <c r="F481" s="2" t="s">
        <v>453</v>
      </c>
      <c r="G481" s="2">
        <v>26</v>
      </c>
      <c r="H481" s="4">
        <v>12</v>
      </c>
      <c r="I481" s="4">
        <f t="shared" si="15"/>
        <v>312</v>
      </c>
      <c r="J481" s="5" t="s">
        <v>448</v>
      </c>
      <c r="K481" s="5"/>
      <c r="L481">
        <f>IF(AND(I481&gt;=0,I481&lt;200),0.2,IF(AND(I481&gt;=200,I481&lt;500),0.3,0.4))</f>
        <v>0.3</v>
      </c>
      <c r="M481" s="4">
        <f>I481 -(L481*I481)</f>
        <v>218.4</v>
      </c>
      <c r="N481" t="str">
        <f>VLOOKUP(B481,Customer!A:G,7,FALSE)</f>
        <v>Patrica Courville</v>
      </c>
      <c r="O481">
        <f>VLOOKUP(B481,Customer!A:G,1,FALSE)</f>
        <v>10002</v>
      </c>
    </row>
    <row r="482" spans="1:15" x14ac:dyDescent="0.2">
      <c r="A482" s="2">
        <v>581</v>
      </c>
      <c r="B482" s="2">
        <v>10087</v>
      </c>
      <c r="C482" s="10" t="s">
        <v>1042</v>
      </c>
      <c r="D482" s="10" t="str">
        <f>MID(C482,2,5)</f>
        <v>41181</v>
      </c>
      <c r="E482" s="10" t="str">
        <f t="shared" si="14"/>
        <v>29/09/2012</v>
      </c>
      <c r="F482" s="2" t="s">
        <v>460</v>
      </c>
      <c r="G482" s="2">
        <v>27</v>
      </c>
      <c r="H482" s="4">
        <v>2</v>
      </c>
      <c r="I482" s="4">
        <f t="shared" si="15"/>
        <v>54</v>
      </c>
      <c r="J482" s="5" t="s">
        <v>448</v>
      </c>
      <c r="K482" s="5"/>
      <c r="L482">
        <f>IF(AND(I482&gt;=0,I482&lt;200),0.2,IF(AND(I482&gt;=200,I482&lt;500),0.3,0.4))</f>
        <v>0.2</v>
      </c>
      <c r="M482" s="4">
        <f>I482 -(L482*I482)</f>
        <v>43.2</v>
      </c>
      <c r="N482" t="str">
        <f>VLOOKUP(B482,Customer!A:G,7,FALSE)</f>
        <v>Annamaria Valdovinos</v>
      </c>
      <c r="O482">
        <f>VLOOKUP(B482,Customer!A:G,1,FALSE)</f>
        <v>10087</v>
      </c>
    </row>
    <row r="483" spans="1:15" x14ac:dyDescent="0.2">
      <c r="A483" s="2">
        <v>582</v>
      </c>
      <c r="B483" s="2">
        <v>10144</v>
      </c>
      <c r="C483" s="10" t="s">
        <v>1043</v>
      </c>
      <c r="D483" s="10" t="str">
        <f>MID(C483,2,5)</f>
        <v>40376</v>
      </c>
      <c r="E483" s="10" t="str">
        <f t="shared" si="14"/>
        <v>17/07/2010</v>
      </c>
      <c r="F483" s="2" t="s">
        <v>457</v>
      </c>
      <c r="G483" s="2">
        <v>10</v>
      </c>
      <c r="H483" s="4">
        <v>2</v>
      </c>
      <c r="I483" s="4">
        <f t="shared" si="15"/>
        <v>20</v>
      </c>
      <c r="J483" s="5" t="s">
        <v>450</v>
      </c>
      <c r="K483" s="5"/>
      <c r="L483">
        <f>IF(AND(I483&gt;=0,I483&lt;200),0.2,IF(AND(I483&gt;=200,I483&lt;500),0.3,0.4))</f>
        <v>0.2</v>
      </c>
      <c r="M483" s="4">
        <f>I483 -(L483*I483)</f>
        <v>16</v>
      </c>
      <c r="N483" t="str">
        <f>VLOOKUP(B483,Customer!A:G,7,FALSE)</f>
        <v>Mariella Lansford</v>
      </c>
      <c r="O483">
        <f>VLOOKUP(B483,Customer!A:G,1,FALSE)</f>
        <v>10144</v>
      </c>
    </row>
    <row r="484" spans="1:15" x14ac:dyDescent="0.2">
      <c r="A484" s="2">
        <v>583</v>
      </c>
      <c r="B484" s="2">
        <v>10036</v>
      </c>
      <c r="C484" s="10" t="s">
        <v>1044</v>
      </c>
      <c r="D484" s="10" t="str">
        <f>MID(C484,2,5)</f>
        <v>40715</v>
      </c>
      <c r="E484" s="10" t="str">
        <f t="shared" si="14"/>
        <v>21/06/2011</v>
      </c>
      <c r="F484" s="2" t="s">
        <v>457</v>
      </c>
      <c r="G484" s="2">
        <v>16</v>
      </c>
      <c r="H484" s="4">
        <v>2</v>
      </c>
      <c r="I484" s="4">
        <f t="shared" si="15"/>
        <v>32</v>
      </c>
      <c r="J484" s="5" t="s">
        <v>448</v>
      </c>
      <c r="K484" s="5"/>
      <c r="L484">
        <f>IF(AND(I484&gt;=0,I484&lt;200),0.2,IF(AND(I484&gt;=200,I484&lt;500),0.3,0.4))</f>
        <v>0.2</v>
      </c>
      <c r="M484" s="4">
        <f>I484 -(L484*I484)</f>
        <v>25.6</v>
      </c>
      <c r="N484" t="str">
        <f>VLOOKUP(B484,Customer!A:G,7,FALSE)</f>
        <v>Cathern Howey</v>
      </c>
      <c r="O484">
        <f>VLOOKUP(B484,Customer!A:G,1,FALSE)</f>
        <v>10036</v>
      </c>
    </row>
    <row r="485" spans="1:15" x14ac:dyDescent="0.2">
      <c r="A485" s="2">
        <v>584</v>
      </c>
      <c r="B485" s="2">
        <v>10088</v>
      </c>
      <c r="C485" s="10" t="s">
        <v>1045</v>
      </c>
      <c r="D485" s="10" t="str">
        <f>MID(C485,2,5)</f>
        <v>41701</v>
      </c>
      <c r="E485" s="10" t="str">
        <f t="shared" si="14"/>
        <v>03/03/2014</v>
      </c>
      <c r="F485" s="2" t="s">
        <v>456</v>
      </c>
      <c r="G485" s="2">
        <v>28</v>
      </c>
      <c r="H485" s="4">
        <v>12</v>
      </c>
      <c r="I485" s="4">
        <f t="shared" si="15"/>
        <v>336</v>
      </c>
      <c r="J485" s="5" t="s">
        <v>448</v>
      </c>
      <c r="K485" s="5"/>
      <c r="L485">
        <f>IF(AND(I485&gt;=0,I485&lt;200),0.2,IF(AND(I485&gt;=200,I485&lt;500),0.3,0.4))</f>
        <v>0.3</v>
      </c>
      <c r="M485" s="4">
        <f>I485 -(L485*I485)</f>
        <v>235.2</v>
      </c>
      <c r="N485" t="str">
        <f>VLOOKUP(B485,Customer!A:G,7,FALSE)</f>
        <v>Christene Kennell</v>
      </c>
      <c r="O485">
        <f>VLOOKUP(B485,Customer!A:G,1,FALSE)</f>
        <v>10088</v>
      </c>
    </row>
    <row r="486" spans="1:15" x14ac:dyDescent="0.2">
      <c r="A486" s="2">
        <v>585</v>
      </c>
      <c r="B486" s="2">
        <v>10059</v>
      </c>
      <c r="C486" s="10" t="s">
        <v>1046</v>
      </c>
      <c r="D486" s="10" t="str">
        <f>MID(C486,2,5)</f>
        <v>41119</v>
      </c>
      <c r="E486" s="10" t="str">
        <f t="shared" si="14"/>
        <v>29/07/2012</v>
      </c>
      <c r="F486" s="2" t="s">
        <v>454</v>
      </c>
      <c r="G486" s="2">
        <v>9</v>
      </c>
      <c r="H486" s="4">
        <v>12</v>
      </c>
      <c r="I486" s="4">
        <f t="shared" si="15"/>
        <v>108</v>
      </c>
      <c r="J486" s="5" t="s">
        <v>450</v>
      </c>
      <c r="K486" s="5"/>
      <c r="L486">
        <f>IF(AND(I486&gt;=0,I486&lt;200),0.2,IF(AND(I486&gt;=200,I486&lt;500),0.3,0.4))</f>
        <v>0.2</v>
      </c>
      <c r="M486" s="4">
        <f>I486 -(L486*I486)</f>
        <v>86.4</v>
      </c>
      <c r="N486" t="str">
        <f>VLOOKUP(B486,Customer!A:G,7,FALSE)</f>
        <v>Sharlene Rothschild</v>
      </c>
      <c r="O486">
        <f>VLOOKUP(B486,Customer!A:G,1,FALSE)</f>
        <v>10059</v>
      </c>
    </row>
    <row r="487" spans="1:15" x14ac:dyDescent="0.2">
      <c r="A487" s="2">
        <v>586</v>
      </c>
      <c r="B487" s="2">
        <v>10097</v>
      </c>
      <c r="C487" s="10" t="s">
        <v>1047</v>
      </c>
      <c r="D487" s="10" t="str">
        <f>MID(C487,2,5)</f>
        <v>40203</v>
      </c>
      <c r="E487" s="10" t="str">
        <f t="shared" si="14"/>
        <v>25/01/2010</v>
      </c>
      <c r="F487" s="2" t="s">
        <v>453</v>
      </c>
      <c r="G487" s="2">
        <v>14</v>
      </c>
      <c r="H487" s="4">
        <v>12</v>
      </c>
      <c r="I487" s="4">
        <f t="shared" si="15"/>
        <v>168</v>
      </c>
      <c r="J487" s="5" t="s">
        <v>450</v>
      </c>
      <c r="K487" s="5"/>
      <c r="L487">
        <f>IF(AND(I487&gt;=0,I487&lt;200),0.2,IF(AND(I487&gt;=200,I487&lt;500),0.3,0.4))</f>
        <v>0.2</v>
      </c>
      <c r="M487" s="4">
        <f>I487 -(L487*I487)</f>
        <v>134.4</v>
      </c>
      <c r="N487" t="str">
        <f>VLOOKUP(B487,Customer!A:G,7,FALSE)</f>
        <v>Bulah Kaplan</v>
      </c>
      <c r="O487">
        <f>VLOOKUP(B487,Customer!A:G,1,FALSE)</f>
        <v>10097</v>
      </c>
    </row>
    <row r="488" spans="1:15" x14ac:dyDescent="0.2">
      <c r="A488" s="2">
        <v>587</v>
      </c>
      <c r="B488" s="2">
        <v>10030</v>
      </c>
      <c r="C488" s="10" t="s">
        <v>1048</v>
      </c>
      <c r="D488" s="10" t="str">
        <f>MID(C488,2,5)</f>
        <v>40919</v>
      </c>
      <c r="E488" s="10" t="str">
        <f t="shared" si="14"/>
        <v>11/01/2012</v>
      </c>
      <c r="F488" s="2" t="s">
        <v>456</v>
      </c>
      <c r="G488" s="2">
        <v>28</v>
      </c>
      <c r="H488" s="4">
        <v>12</v>
      </c>
      <c r="I488" s="4">
        <f t="shared" si="15"/>
        <v>336</v>
      </c>
      <c r="J488" s="5" t="s">
        <v>448</v>
      </c>
      <c r="K488" s="5"/>
      <c r="L488">
        <f>IF(AND(I488&gt;=0,I488&lt;200),0.2,IF(AND(I488&gt;=200,I488&lt;500),0.3,0.4))</f>
        <v>0.3</v>
      </c>
      <c r="M488" s="4">
        <f>I488 -(L488*I488)</f>
        <v>235.2</v>
      </c>
      <c r="N488" t="str">
        <f>VLOOKUP(B488,Customer!A:G,7,FALSE)</f>
        <v>Britni Baisden</v>
      </c>
      <c r="O488">
        <f>VLOOKUP(B488,Customer!A:G,1,FALSE)</f>
        <v>10030</v>
      </c>
    </row>
    <row r="489" spans="1:15" x14ac:dyDescent="0.2">
      <c r="A489" s="2">
        <v>588</v>
      </c>
      <c r="B489" s="2">
        <v>10083</v>
      </c>
      <c r="C489" s="10" t="s">
        <v>1049</v>
      </c>
      <c r="D489" s="10" t="str">
        <f>MID(C489,2,5)</f>
        <v>41681</v>
      </c>
      <c r="E489" s="10" t="str">
        <f t="shared" si="14"/>
        <v>11/02/2014</v>
      </c>
      <c r="F489" s="2" t="s">
        <v>457</v>
      </c>
      <c r="G489" s="2">
        <v>23</v>
      </c>
      <c r="H489" s="4">
        <v>2</v>
      </c>
      <c r="I489" s="4">
        <f t="shared" si="15"/>
        <v>46</v>
      </c>
      <c r="J489" s="5" t="s">
        <v>448</v>
      </c>
      <c r="K489" s="5"/>
      <c r="L489">
        <f>IF(AND(I489&gt;=0,I489&lt;200),0.2,IF(AND(I489&gt;=200,I489&lt;500),0.3,0.4))</f>
        <v>0.2</v>
      </c>
      <c r="M489" s="4">
        <f>I489 -(L489*I489)</f>
        <v>36.799999999999997</v>
      </c>
      <c r="N489" t="str">
        <f>VLOOKUP(B489,Customer!A:G,7,FALSE)</f>
        <v>Delta Seitz</v>
      </c>
      <c r="O489">
        <f>VLOOKUP(B489,Customer!A:G,1,FALSE)</f>
        <v>10083</v>
      </c>
    </row>
    <row r="490" spans="1:15" x14ac:dyDescent="0.2">
      <c r="A490" s="2">
        <v>589</v>
      </c>
      <c r="B490" s="2">
        <v>10119</v>
      </c>
      <c r="C490" s="10" t="s">
        <v>1050</v>
      </c>
      <c r="D490" s="10" t="str">
        <f>MID(C490,2,5)</f>
        <v>41966</v>
      </c>
      <c r="E490" s="10" t="str">
        <f t="shared" si="14"/>
        <v>23/11/2014</v>
      </c>
      <c r="F490" s="2" t="s">
        <v>456</v>
      </c>
      <c r="G490" s="2">
        <v>5</v>
      </c>
      <c r="H490" s="4">
        <v>12</v>
      </c>
      <c r="I490" s="4">
        <f t="shared" si="15"/>
        <v>60</v>
      </c>
      <c r="J490" s="5" t="s">
        <v>459</v>
      </c>
      <c r="K490" s="5"/>
      <c r="L490">
        <f>IF(AND(I490&gt;=0,I490&lt;200),0.2,IF(AND(I490&gt;=200,I490&lt;500),0.3,0.4))</f>
        <v>0.2</v>
      </c>
      <c r="M490" s="4">
        <f>I490 -(L490*I490)</f>
        <v>48</v>
      </c>
      <c r="N490" t="str">
        <f>VLOOKUP(B490,Customer!A:G,7,FALSE)</f>
        <v>Beverlee Lawlor</v>
      </c>
      <c r="O490">
        <f>VLOOKUP(B490,Customer!A:G,1,FALSE)</f>
        <v>10119</v>
      </c>
    </row>
    <row r="491" spans="1:15" x14ac:dyDescent="0.2">
      <c r="A491" s="2">
        <v>590</v>
      </c>
      <c r="B491" s="2">
        <v>10145</v>
      </c>
      <c r="C491" s="10" t="s">
        <v>1051</v>
      </c>
      <c r="D491" s="10" t="str">
        <f>MID(C491,2,5)</f>
        <v>40440</v>
      </c>
      <c r="E491" s="10" t="str">
        <f t="shared" si="14"/>
        <v>19/09/2010</v>
      </c>
      <c r="F491" s="2" t="s">
        <v>457</v>
      </c>
      <c r="G491" s="2">
        <v>9</v>
      </c>
      <c r="H491" s="4">
        <v>2</v>
      </c>
      <c r="I491" s="4">
        <f t="shared" si="15"/>
        <v>18</v>
      </c>
      <c r="J491" s="5" t="s">
        <v>450</v>
      </c>
      <c r="K491" s="5"/>
      <c r="L491">
        <f>IF(AND(I491&gt;=0,I491&lt;200),0.2,IF(AND(I491&gt;=200,I491&lt;500),0.3,0.4))</f>
        <v>0.2</v>
      </c>
      <c r="M491" s="4">
        <f>I491 -(L491*I491)</f>
        <v>14.4</v>
      </c>
      <c r="N491" t="str">
        <f>VLOOKUP(B491,Customer!A:G,7,FALSE)</f>
        <v>Nicol Westerberg</v>
      </c>
      <c r="O491">
        <f>VLOOKUP(B491,Customer!A:G,1,FALSE)</f>
        <v>10145</v>
      </c>
    </row>
    <row r="492" spans="1:15" x14ac:dyDescent="0.2">
      <c r="A492" s="2">
        <v>591</v>
      </c>
      <c r="B492" s="2">
        <v>10014</v>
      </c>
      <c r="C492" s="10" t="s">
        <v>1052</v>
      </c>
      <c r="D492" s="10" t="str">
        <f>MID(C492,2,5)</f>
        <v>41023</v>
      </c>
      <c r="E492" s="10" t="str">
        <f t="shared" si="14"/>
        <v>24/04/2012</v>
      </c>
      <c r="F492" s="2" t="s">
        <v>451</v>
      </c>
      <c r="G492" s="2">
        <v>26</v>
      </c>
      <c r="H492" s="4">
        <v>13</v>
      </c>
      <c r="I492" s="4">
        <f t="shared" si="15"/>
        <v>338</v>
      </c>
      <c r="J492" s="5" t="s">
        <v>448</v>
      </c>
      <c r="K492" s="5"/>
      <c r="L492">
        <f>IF(AND(I492&gt;=0,I492&lt;200),0.2,IF(AND(I492&gt;=200,I492&lt;500),0.3,0.4))</f>
        <v>0.3</v>
      </c>
      <c r="M492" s="4">
        <f>I492 -(L492*I492)</f>
        <v>236.60000000000002</v>
      </c>
      <c r="N492" t="str">
        <f>VLOOKUP(B492,Customer!A:G,7,FALSE)</f>
        <v>Lola Schmidt</v>
      </c>
      <c r="O492">
        <f>VLOOKUP(B492,Customer!A:G,1,FALSE)</f>
        <v>10014</v>
      </c>
    </row>
    <row r="493" spans="1:15" x14ac:dyDescent="0.2">
      <c r="A493" s="2">
        <v>592</v>
      </c>
      <c r="B493" s="2">
        <v>10148</v>
      </c>
      <c r="C493" s="10" t="s">
        <v>1053</v>
      </c>
      <c r="D493" s="10" t="str">
        <f>MID(C493,2,5)</f>
        <v>40766</v>
      </c>
      <c r="E493" s="10" t="str">
        <f t="shared" si="14"/>
        <v>11/08/2011</v>
      </c>
      <c r="F493" s="2" t="s">
        <v>453</v>
      </c>
      <c r="G493" s="2">
        <v>13</v>
      </c>
      <c r="H493" s="4">
        <v>12</v>
      </c>
      <c r="I493" s="4">
        <f t="shared" si="15"/>
        <v>156</v>
      </c>
      <c r="J493" s="5" t="s">
        <v>450</v>
      </c>
      <c r="K493" s="5"/>
      <c r="L493">
        <f>IF(AND(I493&gt;=0,I493&lt;200),0.2,IF(AND(I493&gt;=200,I493&lt;500),0.3,0.4))</f>
        <v>0.2</v>
      </c>
      <c r="M493" s="4">
        <f>I493 -(L493*I493)</f>
        <v>124.8</v>
      </c>
      <c r="N493" t="str">
        <f>VLOOKUP(B493,Customer!A:G,7,FALSE)</f>
        <v>Etta Bosque</v>
      </c>
      <c r="O493">
        <f>VLOOKUP(B493,Customer!A:G,1,FALSE)</f>
        <v>10148</v>
      </c>
    </row>
    <row r="494" spans="1:15" x14ac:dyDescent="0.2">
      <c r="A494" s="2">
        <v>593</v>
      </c>
      <c r="B494" s="2">
        <v>10044</v>
      </c>
      <c r="C494" s="10" t="s">
        <v>834</v>
      </c>
      <c r="D494" s="10" t="str">
        <f>MID(C494,2,5)</f>
        <v>42061</v>
      </c>
      <c r="E494" s="10" t="str">
        <f t="shared" si="14"/>
        <v>26/02/2015</v>
      </c>
      <c r="F494" s="2" t="s">
        <v>455</v>
      </c>
      <c r="G494" s="2">
        <v>27</v>
      </c>
      <c r="H494" s="4">
        <v>9</v>
      </c>
      <c r="I494" s="4">
        <f t="shared" si="15"/>
        <v>243</v>
      </c>
      <c r="J494" s="5" t="s">
        <v>448</v>
      </c>
      <c r="K494" s="5"/>
      <c r="L494">
        <f>IF(AND(I494&gt;=0,I494&lt;200),0.2,IF(AND(I494&gt;=200,I494&lt;500),0.3,0.4))</f>
        <v>0.3</v>
      </c>
      <c r="M494" s="4">
        <f>I494 -(L494*I494)</f>
        <v>170.10000000000002</v>
      </c>
      <c r="N494" t="str">
        <f>VLOOKUP(B494,Customer!A:G,7,FALSE)</f>
        <v>Jerrell Mccafferty</v>
      </c>
      <c r="O494">
        <f>VLOOKUP(B494,Customer!A:G,1,FALSE)</f>
        <v>10044</v>
      </c>
    </row>
    <row r="495" spans="1:15" x14ac:dyDescent="0.2">
      <c r="A495" s="2">
        <v>594</v>
      </c>
      <c r="B495" s="2">
        <v>10003</v>
      </c>
      <c r="C495" s="10" t="s">
        <v>1054</v>
      </c>
      <c r="D495" s="10" t="str">
        <f>MID(C495,2,5)</f>
        <v>40824</v>
      </c>
      <c r="E495" s="10" t="str">
        <f t="shared" si="14"/>
        <v>08/10/2011</v>
      </c>
      <c r="F495" s="2" t="s">
        <v>449</v>
      </c>
      <c r="G495" s="2">
        <v>29</v>
      </c>
      <c r="H495" s="4">
        <v>18</v>
      </c>
      <c r="I495" s="4">
        <f t="shared" si="15"/>
        <v>522</v>
      </c>
      <c r="J495" s="5" t="s">
        <v>448</v>
      </c>
      <c r="K495" s="5"/>
      <c r="L495">
        <f>IF(AND(I495&gt;=0,I495&lt;200),0.2,IF(AND(I495&gt;=200,I495&lt;500),0.3,0.4))</f>
        <v>0.4</v>
      </c>
      <c r="M495" s="4">
        <f>I495 -(L495*I495)</f>
        <v>313.2</v>
      </c>
      <c r="N495" t="str">
        <f>VLOOKUP(B495,Customer!A:G,7,FALSE)</f>
        <v>Sanford Xiong</v>
      </c>
      <c r="O495">
        <f>VLOOKUP(B495,Customer!A:G,1,FALSE)</f>
        <v>10003</v>
      </c>
    </row>
    <row r="496" spans="1:15" x14ac:dyDescent="0.2">
      <c r="A496" s="2">
        <v>595</v>
      </c>
      <c r="B496" s="2">
        <v>10111</v>
      </c>
      <c r="C496" s="10" t="s">
        <v>1055</v>
      </c>
      <c r="D496" s="10" t="str">
        <f>MID(C496,2,5)</f>
        <v>41458</v>
      </c>
      <c r="E496" s="10" t="str">
        <f t="shared" si="14"/>
        <v>03/07/2013</v>
      </c>
      <c r="F496" s="2" t="s">
        <v>456</v>
      </c>
      <c r="G496" s="2">
        <v>29</v>
      </c>
      <c r="H496" s="4">
        <v>12</v>
      </c>
      <c r="I496" s="4">
        <f t="shared" si="15"/>
        <v>348</v>
      </c>
      <c r="J496" s="5" t="s">
        <v>448</v>
      </c>
      <c r="K496" s="5"/>
      <c r="L496">
        <f>IF(AND(I496&gt;=0,I496&lt;200),0.2,IF(AND(I496&gt;=200,I496&lt;500),0.3,0.4))</f>
        <v>0.3</v>
      </c>
      <c r="M496" s="4">
        <f>I496 -(L496*I496)</f>
        <v>243.60000000000002</v>
      </c>
      <c r="N496" t="str">
        <f>VLOOKUP(B496,Customer!A:G,7,FALSE)</f>
        <v>Boris Hine</v>
      </c>
      <c r="O496">
        <f>VLOOKUP(B496,Customer!A:G,1,FALSE)</f>
        <v>10111</v>
      </c>
    </row>
    <row r="497" spans="1:15" x14ac:dyDescent="0.2">
      <c r="A497" s="2">
        <v>596</v>
      </c>
      <c r="B497" s="2">
        <v>10075</v>
      </c>
      <c r="C497" s="10" t="s">
        <v>1056</v>
      </c>
      <c r="D497" s="10" t="str">
        <f>MID(C497,2,5)</f>
        <v>40470</v>
      </c>
      <c r="E497" s="10" t="str">
        <f t="shared" si="14"/>
        <v>19/10/2010</v>
      </c>
      <c r="F497" s="2" t="s">
        <v>458</v>
      </c>
      <c r="G497" s="2">
        <v>30</v>
      </c>
      <c r="H497" s="4">
        <v>8</v>
      </c>
      <c r="I497" s="4">
        <f t="shared" si="15"/>
        <v>240</v>
      </c>
      <c r="J497" s="5" t="s">
        <v>448</v>
      </c>
      <c r="K497" s="5"/>
      <c r="L497">
        <f>IF(AND(I497&gt;=0,I497&lt;200),0.2,IF(AND(I497&gt;=200,I497&lt;500),0.3,0.4))</f>
        <v>0.3</v>
      </c>
      <c r="M497" s="4">
        <f>I497 -(L497*I497)</f>
        <v>168</v>
      </c>
      <c r="N497" t="str">
        <f>VLOOKUP(B497,Customer!A:G,7,FALSE)</f>
        <v>Evangeline Grandstaff</v>
      </c>
      <c r="O497">
        <f>VLOOKUP(B497,Customer!A:G,1,FALSE)</f>
        <v>10075</v>
      </c>
    </row>
    <row r="498" spans="1:15" x14ac:dyDescent="0.2">
      <c r="A498" s="2">
        <v>597</v>
      </c>
      <c r="B498" s="2">
        <v>10026</v>
      </c>
      <c r="C498" s="10" t="s">
        <v>1057</v>
      </c>
      <c r="D498" s="10" t="str">
        <f>MID(C498,2,5)</f>
        <v>41446</v>
      </c>
      <c r="E498" s="10" t="str">
        <f t="shared" si="14"/>
        <v>21/06/2013</v>
      </c>
      <c r="F498" s="2" t="s">
        <v>458</v>
      </c>
      <c r="G498" s="2">
        <v>29</v>
      </c>
      <c r="H498" s="4">
        <v>8</v>
      </c>
      <c r="I498" s="4">
        <f t="shared" si="15"/>
        <v>232</v>
      </c>
      <c r="J498" s="5" t="s">
        <v>448</v>
      </c>
      <c r="K498" s="5"/>
      <c r="L498">
        <f>IF(AND(I498&gt;=0,I498&lt;200),0.2,IF(AND(I498&gt;=200,I498&lt;500),0.3,0.4))</f>
        <v>0.3</v>
      </c>
      <c r="M498" s="4">
        <f>I498 -(L498*I498)</f>
        <v>162.4</v>
      </c>
      <c r="N498" t="str">
        <f>VLOOKUP(B498,Customer!A:G,7,FALSE)</f>
        <v>Lennie Grasso</v>
      </c>
      <c r="O498">
        <f>VLOOKUP(B498,Customer!A:G,1,FALSE)</f>
        <v>10026</v>
      </c>
    </row>
    <row r="499" spans="1:15" x14ac:dyDescent="0.2">
      <c r="A499" s="2">
        <v>598</v>
      </c>
      <c r="B499" s="2">
        <v>10137</v>
      </c>
      <c r="C499" s="10" t="s">
        <v>1058</v>
      </c>
      <c r="D499" s="10" t="str">
        <f>MID(C499,2,5)</f>
        <v>41403</v>
      </c>
      <c r="E499" s="10" t="str">
        <f t="shared" si="14"/>
        <v>09/05/2013</v>
      </c>
      <c r="F499" s="2" t="s">
        <v>457</v>
      </c>
      <c r="G499" s="2">
        <v>20</v>
      </c>
      <c r="H499" s="4">
        <v>2</v>
      </c>
      <c r="I499" s="4">
        <f t="shared" si="15"/>
        <v>40</v>
      </c>
      <c r="J499" s="5" t="s">
        <v>448</v>
      </c>
      <c r="K499" s="5"/>
      <c r="L499">
        <f>IF(AND(I499&gt;=0,I499&lt;200),0.2,IF(AND(I499&gt;=200,I499&lt;500),0.3,0.4))</f>
        <v>0.2</v>
      </c>
      <c r="M499" s="4">
        <f>I499 -(L499*I499)</f>
        <v>32</v>
      </c>
      <c r="N499" t="str">
        <f>VLOOKUP(B499,Customer!A:G,7,FALSE)</f>
        <v>Gwyneth Goodsell</v>
      </c>
      <c r="O499">
        <f>VLOOKUP(B499,Customer!A:G,1,FALSE)</f>
        <v>10137</v>
      </c>
    </row>
    <row r="500" spans="1:15" x14ac:dyDescent="0.2">
      <c r="A500" s="2">
        <v>599</v>
      </c>
      <c r="B500" s="2">
        <v>10135</v>
      </c>
      <c r="C500" s="10" t="s">
        <v>1059</v>
      </c>
      <c r="D500" s="10" t="str">
        <f>MID(C500,2,5)</f>
        <v>41197</v>
      </c>
      <c r="E500" s="10" t="str">
        <f t="shared" si="14"/>
        <v>15/10/2012</v>
      </c>
      <c r="F500" s="2" t="s">
        <v>454</v>
      </c>
      <c r="G500" s="2">
        <v>2</v>
      </c>
      <c r="H500" s="4">
        <v>12</v>
      </c>
      <c r="I500" s="4">
        <f t="shared" si="15"/>
        <v>24</v>
      </c>
      <c r="J500" s="5" t="s">
        <v>459</v>
      </c>
      <c r="K500" s="5"/>
      <c r="L500">
        <f>IF(AND(I500&gt;=0,I500&lt;200),0.2,IF(AND(I500&gt;=200,I500&lt;500),0.3,0.4))</f>
        <v>0.2</v>
      </c>
      <c r="M500" s="4">
        <f>I500 -(L500*I500)</f>
        <v>19.2</v>
      </c>
      <c r="N500" t="str">
        <f>VLOOKUP(B500,Customer!A:G,7,FALSE)</f>
        <v>Santiago Nold</v>
      </c>
      <c r="O500">
        <f>VLOOKUP(B500,Customer!A:G,1,FALSE)</f>
        <v>10135</v>
      </c>
    </row>
    <row r="501" spans="1:15" x14ac:dyDescent="0.2">
      <c r="A501" s="2">
        <v>600</v>
      </c>
      <c r="B501" s="2">
        <v>10131</v>
      </c>
      <c r="C501" s="10" t="s">
        <v>1060</v>
      </c>
      <c r="D501" s="10" t="str">
        <f>MID(C501,2,5)</f>
        <v>42325</v>
      </c>
      <c r="E501" s="10" t="str">
        <f t="shared" si="14"/>
        <v>17/11/2015</v>
      </c>
      <c r="F501" s="2" t="s">
        <v>455</v>
      </c>
      <c r="G501" s="2">
        <v>29</v>
      </c>
      <c r="H501" s="4">
        <v>9</v>
      </c>
      <c r="I501" s="4">
        <f t="shared" si="15"/>
        <v>261</v>
      </c>
      <c r="J501" s="5" t="s">
        <v>448</v>
      </c>
      <c r="K501" s="5"/>
      <c r="L501">
        <f>IF(AND(I501&gt;=0,I501&lt;200),0.2,IF(AND(I501&gt;=200,I501&lt;500),0.3,0.4))</f>
        <v>0.3</v>
      </c>
      <c r="M501" s="4">
        <f>I501 -(L501*I501)</f>
        <v>182.7</v>
      </c>
      <c r="N501" t="str">
        <f>VLOOKUP(B501,Customer!A:G,7,FALSE)</f>
        <v>Wilmer Markert</v>
      </c>
      <c r="O501">
        <f>VLOOKUP(B501,Customer!A:G,1,FALSE)</f>
        <v>10131</v>
      </c>
    </row>
  </sheetData>
  <phoneticPr fontId="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47"/>
  <sheetViews>
    <sheetView workbookViewId="0">
      <selection activeCell="E5" sqref="E5"/>
    </sheetView>
  </sheetViews>
  <sheetFormatPr baseColWidth="10" defaultColWidth="9" defaultRowHeight="16" x14ac:dyDescent="0.2"/>
  <cols>
    <col min="1" max="1" width="18.83203125" customWidth="1"/>
  </cols>
  <sheetData>
    <row r="1" spans="1:2" ht="32" x14ac:dyDescent="0.2">
      <c r="A1" s="1" t="s">
        <v>0</v>
      </c>
      <c r="B1" s="1" t="s">
        <v>446</v>
      </c>
    </row>
    <row r="2" spans="1:2" x14ac:dyDescent="0.2">
      <c r="A2" s="2">
        <v>10001</v>
      </c>
      <c r="B2" s="2" t="s">
        <v>461</v>
      </c>
    </row>
    <row r="3" spans="1:2" x14ac:dyDescent="0.2">
      <c r="A3" s="2">
        <v>10002</v>
      </c>
      <c r="B3" s="2" t="s">
        <v>462</v>
      </c>
    </row>
    <row r="4" spans="1:2" x14ac:dyDescent="0.2">
      <c r="A4" s="2">
        <v>10003</v>
      </c>
      <c r="B4" s="2" t="s">
        <v>463</v>
      </c>
    </row>
    <row r="5" spans="1:2" x14ac:dyDescent="0.2">
      <c r="A5" s="2">
        <v>10004</v>
      </c>
      <c r="B5" s="2" t="s">
        <v>464</v>
      </c>
    </row>
    <row r="6" spans="1:2" x14ac:dyDescent="0.2">
      <c r="A6" s="2">
        <v>10005</v>
      </c>
      <c r="B6" s="2" t="s">
        <v>465</v>
      </c>
    </row>
    <row r="7" spans="1:2" x14ac:dyDescent="0.2">
      <c r="A7" s="2">
        <v>10006</v>
      </c>
      <c r="B7" s="2" t="s">
        <v>466</v>
      </c>
    </row>
    <row r="8" spans="1:2" x14ac:dyDescent="0.2">
      <c r="A8" s="2">
        <v>10007</v>
      </c>
      <c r="B8" s="2" t="s">
        <v>467</v>
      </c>
    </row>
    <row r="9" spans="1:2" x14ac:dyDescent="0.2">
      <c r="A9" s="2">
        <v>10008</v>
      </c>
      <c r="B9" s="2" t="s">
        <v>468</v>
      </c>
    </row>
    <row r="10" spans="1:2" x14ac:dyDescent="0.2">
      <c r="A10" s="2">
        <v>10009</v>
      </c>
      <c r="B10" s="2" t="s">
        <v>469</v>
      </c>
    </row>
    <row r="11" spans="1:2" x14ac:dyDescent="0.2">
      <c r="A11" s="2">
        <v>10010</v>
      </c>
      <c r="B11" s="2" t="s">
        <v>470</v>
      </c>
    </row>
    <row r="12" spans="1:2" x14ac:dyDescent="0.2">
      <c r="A12" s="2">
        <v>10012</v>
      </c>
      <c r="B12" s="2" t="s">
        <v>471</v>
      </c>
    </row>
    <row r="13" spans="1:2" x14ac:dyDescent="0.2">
      <c r="A13" s="2">
        <v>10013</v>
      </c>
      <c r="B13" s="2" t="s">
        <v>472</v>
      </c>
    </row>
    <row r="14" spans="1:2" x14ac:dyDescent="0.2">
      <c r="A14" s="2">
        <v>10014</v>
      </c>
      <c r="B14" s="2" t="s">
        <v>473</v>
      </c>
    </row>
    <row r="15" spans="1:2" x14ac:dyDescent="0.2">
      <c r="A15" s="2">
        <v>10015</v>
      </c>
      <c r="B15" s="2" t="s">
        <v>474</v>
      </c>
    </row>
    <row r="16" spans="1:2" x14ac:dyDescent="0.2">
      <c r="A16" s="2">
        <v>10016</v>
      </c>
      <c r="B16" s="2" t="s">
        <v>475</v>
      </c>
    </row>
    <row r="17" spans="1:2" x14ac:dyDescent="0.2">
      <c r="A17" s="2">
        <v>10017</v>
      </c>
      <c r="B17" s="2" t="s">
        <v>476</v>
      </c>
    </row>
    <row r="18" spans="1:2" x14ac:dyDescent="0.2">
      <c r="A18" s="2">
        <v>10018</v>
      </c>
      <c r="B18" s="2" t="s">
        <v>477</v>
      </c>
    </row>
    <row r="19" spans="1:2" x14ac:dyDescent="0.2">
      <c r="A19" s="2">
        <v>10019</v>
      </c>
      <c r="B19" s="2" t="s">
        <v>478</v>
      </c>
    </row>
    <row r="20" spans="1:2" x14ac:dyDescent="0.2">
      <c r="A20" s="2">
        <v>10020</v>
      </c>
      <c r="B20" s="2" t="s">
        <v>479</v>
      </c>
    </row>
    <row r="21" spans="1:2" x14ac:dyDescent="0.2">
      <c r="A21" s="2">
        <v>10021</v>
      </c>
      <c r="B21" s="2" t="s">
        <v>480</v>
      </c>
    </row>
    <row r="22" spans="1:2" x14ac:dyDescent="0.2">
      <c r="A22" s="2">
        <v>10022</v>
      </c>
      <c r="B22" s="2" t="s">
        <v>481</v>
      </c>
    </row>
    <row r="23" spans="1:2" x14ac:dyDescent="0.2">
      <c r="A23" s="2">
        <v>10023</v>
      </c>
      <c r="B23" s="2" t="s">
        <v>482</v>
      </c>
    </row>
    <row r="24" spans="1:2" x14ac:dyDescent="0.2">
      <c r="A24" s="2">
        <v>10024</v>
      </c>
      <c r="B24" s="2" t="s">
        <v>483</v>
      </c>
    </row>
    <row r="25" spans="1:2" x14ac:dyDescent="0.2">
      <c r="A25" s="2">
        <v>10026</v>
      </c>
      <c r="B25" s="2" t="s">
        <v>484</v>
      </c>
    </row>
    <row r="26" spans="1:2" x14ac:dyDescent="0.2">
      <c r="A26" s="2">
        <v>10027</v>
      </c>
      <c r="B26" s="2" t="s">
        <v>485</v>
      </c>
    </row>
    <row r="27" spans="1:2" x14ac:dyDescent="0.2">
      <c r="A27" s="2">
        <v>10028</v>
      </c>
      <c r="B27" s="2" t="s">
        <v>486</v>
      </c>
    </row>
    <row r="28" spans="1:2" x14ac:dyDescent="0.2">
      <c r="A28" s="2">
        <v>10029</v>
      </c>
      <c r="B28" s="2" t="s">
        <v>487</v>
      </c>
    </row>
    <row r="29" spans="1:2" x14ac:dyDescent="0.2">
      <c r="A29" s="2">
        <v>10030</v>
      </c>
      <c r="B29" s="2" t="s">
        <v>488</v>
      </c>
    </row>
    <row r="30" spans="1:2" x14ac:dyDescent="0.2">
      <c r="A30" s="2">
        <v>10031</v>
      </c>
      <c r="B30" s="2" t="s">
        <v>489</v>
      </c>
    </row>
    <row r="31" spans="1:2" x14ac:dyDescent="0.2">
      <c r="A31" s="2">
        <v>10032</v>
      </c>
      <c r="B31" s="2" t="s">
        <v>490</v>
      </c>
    </row>
    <row r="32" spans="1:2" x14ac:dyDescent="0.2">
      <c r="A32" s="2">
        <v>10033</v>
      </c>
      <c r="B32" s="2" t="s">
        <v>491</v>
      </c>
    </row>
    <row r="33" spans="1:2" x14ac:dyDescent="0.2">
      <c r="A33" s="2">
        <v>10034</v>
      </c>
      <c r="B33" s="2" t="s">
        <v>492</v>
      </c>
    </row>
    <row r="34" spans="1:2" x14ac:dyDescent="0.2">
      <c r="A34" s="2">
        <v>10035</v>
      </c>
      <c r="B34" s="2" t="s">
        <v>493</v>
      </c>
    </row>
    <row r="35" spans="1:2" x14ac:dyDescent="0.2">
      <c r="A35" s="2">
        <v>10036</v>
      </c>
      <c r="B35" s="2" t="s">
        <v>494</v>
      </c>
    </row>
    <row r="36" spans="1:2" x14ac:dyDescent="0.2">
      <c r="A36" s="2">
        <v>10037</v>
      </c>
      <c r="B36" s="2" t="s">
        <v>495</v>
      </c>
    </row>
    <row r="37" spans="1:2" x14ac:dyDescent="0.2">
      <c r="A37" s="2">
        <v>10038</v>
      </c>
      <c r="B37" s="2" t="s">
        <v>496</v>
      </c>
    </row>
    <row r="38" spans="1:2" x14ac:dyDescent="0.2">
      <c r="A38" s="2">
        <v>10039</v>
      </c>
      <c r="B38" s="2" t="s">
        <v>497</v>
      </c>
    </row>
    <row r="39" spans="1:2" x14ac:dyDescent="0.2">
      <c r="A39" s="2">
        <v>10040</v>
      </c>
      <c r="B39" s="2" t="s">
        <v>498</v>
      </c>
    </row>
    <row r="40" spans="1:2" x14ac:dyDescent="0.2">
      <c r="A40" s="2">
        <v>10041</v>
      </c>
      <c r="B40" s="2" t="s">
        <v>499</v>
      </c>
    </row>
    <row r="41" spans="1:2" x14ac:dyDescent="0.2">
      <c r="A41" s="2">
        <v>10042</v>
      </c>
      <c r="B41" s="2" t="s">
        <v>500</v>
      </c>
    </row>
    <row r="42" spans="1:2" x14ac:dyDescent="0.2">
      <c r="A42" s="2">
        <v>10043</v>
      </c>
      <c r="B42" s="2" t="s">
        <v>501</v>
      </c>
    </row>
    <row r="43" spans="1:2" x14ac:dyDescent="0.2">
      <c r="A43" s="2">
        <v>10044</v>
      </c>
      <c r="B43" s="2" t="s">
        <v>502</v>
      </c>
    </row>
    <row r="44" spans="1:2" x14ac:dyDescent="0.2">
      <c r="A44" s="2">
        <v>10045</v>
      </c>
      <c r="B44" s="2" t="s">
        <v>503</v>
      </c>
    </row>
    <row r="45" spans="1:2" x14ac:dyDescent="0.2">
      <c r="A45" s="2">
        <v>10046</v>
      </c>
      <c r="B45" s="2" t="s">
        <v>504</v>
      </c>
    </row>
    <row r="46" spans="1:2" x14ac:dyDescent="0.2">
      <c r="A46" s="2">
        <v>10047</v>
      </c>
      <c r="B46" s="2" t="s">
        <v>505</v>
      </c>
    </row>
    <row r="47" spans="1:2" x14ac:dyDescent="0.2">
      <c r="A47" s="2">
        <v>10048</v>
      </c>
      <c r="B47" s="2" t="s">
        <v>506</v>
      </c>
    </row>
    <row r="48" spans="1:2" x14ac:dyDescent="0.2">
      <c r="A48" s="2">
        <v>10049</v>
      </c>
      <c r="B48" s="2" t="s">
        <v>507</v>
      </c>
    </row>
    <row r="49" spans="1:2" x14ac:dyDescent="0.2">
      <c r="A49" s="2">
        <v>10050</v>
      </c>
      <c r="B49" s="2" t="s">
        <v>508</v>
      </c>
    </row>
    <row r="50" spans="1:2" x14ac:dyDescent="0.2">
      <c r="A50" s="2">
        <v>10051</v>
      </c>
      <c r="B50" s="2" t="s">
        <v>509</v>
      </c>
    </row>
    <row r="51" spans="1:2" x14ac:dyDescent="0.2">
      <c r="A51" s="2">
        <v>10052</v>
      </c>
      <c r="B51" s="2" t="s">
        <v>510</v>
      </c>
    </row>
    <row r="52" spans="1:2" x14ac:dyDescent="0.2">
      <c r="A52" s="2">
        <v>10053</v>
      </c>
      <c r="B52" s="2" t="s">
        <v>511</v>
      </c>
    </row>
    <row r="53" spans="1:2" x14ac:dyDescent="0.2">
      <c r="A53" s="2">
        <v>10054</v>
      </c>
      <c r="B53" s="2" t="s">
        <v>512</v>
      </c>
    </row>
    <row r="54" spans="1:2" x14ac:dyDescent="0.2">
      <c r="A54" s="2">
        <v>10055</v>
      </c>
      <c r="B54" s="2" t="s">
        <v>513</v>
      </c>
    </row>
    <row r="55" spans="1:2" x14ac:dyDescent="0.2">
      <c r="A55" s="2">
        <v>10056</v>
      </c>
      <c r="B55" s="2" t="s">
        <v>514</v>
      </c>
    </row>
    <row r="56" spans="1:2" x14ac:dyDescent="0.2">
      <c r="A56" s="2">
        <v>10057</v>
      </c>
      <c r="B56" s="2" t="s">
        <v>515</v>
      </c>
    </row>
    <row r="57" spans="1:2" x14ac:dyDescent="0.2">
      <c r="A57" s="2">
        <v>10058</v>
      </c>
      <c r="B57" s="2" t="s">
        <v>516</v>
      </c>
    </row>
    <row r="58" spans="1:2" x14ac:dyDescent="0.2">
      <c r="A58" s="2">
        <v>10060</v>
      </c>
      <c r="B58" s="2" t="s">
        <v>517</v>
      </c>
    </row>
    <row r="59" spans="1:2" x14ac:dyDescent="0.2">
      <c r="A59" s="2">
        <v>10061</v>
      </c>
      <c r="B59" s="2" t="s">
        <v>518</v>
      </c>
    </row>
    <row r="60" spans="1:2" x14ac:dyDescent="0.2">
      <c r="A60" s="2">
        <v>10062</v>
      </c>
      <c r="B60" s="2" t="s">
        <v>519</v>
      </c>
    </row>
    <row r="61" spans="1:2" x14ac:dyDescent="0.2">
      <c r="A61" s="2">
        <v>10063</v>
      </c>
      <c r="B61" s="2" t="s">
        <v>520</v>
      </c>
    </row>
    <row r="62" spans="1:2" x14ac:dyDescent="0.2">
      <c r="A62" s="2">
        <v>10064</v>
      </c>
      <c r="B62" s="2" t="s">
        <v>521</v>
      </c>
    </row>
    <row r="63" spans="1:2" x14ac:dyDescent="0.2">
      <c r="A63" s="2">
        <v>10065</v>
      </c>
      <c r="B63" s="2" t="s">
        <v>522</v>
      </c>
    </row>
    <row r="64" spans="1:2" x14ac:dyDescent="0.2">
      <c r="A64" s="2">
        <v>10066</v>
      </c>
      <c r="B64" s="2" t="s">
        <v>523</v>
      </c>
    </row>
    <row r="65" spans="1:2" x14ac:dyDescent="0.2">
      <c r="A65" s="2">
        <v>10067</v>
      </c>
      <c r="B65" s="2" t="s">
        <v>524</v>
      </c>
    </row>
    <row r="66" spans="1:2" x14ac:dyDescent="0.2">
      <c r="A66" s="2">
        <v>10068</v>
      </c>
      <c r="B66" s="2" t="s">
        <v>525</v>
      </c>
    </row>
    <row r="67" spans="1:2" x14ac:dyDescent="0.2">
      <c r="A67" s="2">
        <v>10069</v>
      </c>
      <c r="B67" s="2" t="s">
        <v>526</v>
      </c>
    </row>
    <row r="68" spans="1:2" x14ac:dyDescent="0.2">
      <c r="A68" s="2">
        <v>10070</v>
      </c>
      <c r="B68" s="2" t="s">
        <v>527</v>
      </c>
    </row>
    <row r="69" spans="1:2" x14ac:dyDescent="0.2">
      <c r="A69" s="2">
        <v>10071</v>
      </c>
      <c r="B69" s="2" t="s">
        <v>528</v>
      </c>
    </row>
    <row r="70" spans="1:2" x14ac:dyDescent="0.2">
      <c r="A70" s="2">
        <v>10072</v>
      </c>
      <c r="B70" s="2" t="s">
        <v>529</v>
      </c>
    </row>
    <row r="71" spans="1:2" x14ac:dyDescent="0.2">
      <c r="A71" s="2">
        <v>10074</v>
      </c>
      <c r="B71" s="2" t="s">
        <v>530</v>
      </c>
    </row>
    <row r="72" spans="1:2" x14ac:dyDescent="0.2">
      <c r="A72" s="2">
        <v>10075</v>
      </c>
      <c r="B72" s="2" t="s">
        <v>531</v>
      </c>
    </row>
    <row r="73" spans="1:2" x14ac:dyDescent="0.2">
      <c r="A73" s="2">
        <v>10076</v>
      </c>
      <c r="B73" s="2" t="s">
        <v>532</v>
      </c>
    </row>
    <row r="74" spans="1:2" x14ac:dyDescent="0.2">
      <c r="A74" s="2">
        <v>10077</v>
      </c>
      <c r="B74" s="2" t="s">
        <v>533</v>
      </c>
    </row>
    <row r="75" spans="1:2" x14ac:dyDescent="0.2">
      <c r="A75" s="2">
        <v>10078</v>
      </c>
      <c r="B75" s="2" t="s">
        <v>534</v>
      </c>
    </row>
    <row r="76" spans="1:2" x14ac:dyDescent="0.2">
      <c r="A76" s="2">
        <v>10079</v>
      </c>
      <c r="B76" s="2" t="s">
        <v>535</v>
      </c>
    </row>
    <row r="77" spans="1:2" x14ac:dyDescent="0.2">
      <c r="A77" s="2">
        <v>10080</v>
      </c>
      <c r="B77" s="2" t="s">
        <v>536</v>
      </c>
    </row>
    <row r="78" spans="1:2" x14ac:dyDescent="0.2">
      <c r="A78" s="2">
        <v>10081</v>
      </c>
      <c r="B78" s="2" t="s">
        <v>537</v>
      </c>
    </row>
    <row r="79" spans="1:2" x14ac:dyDescent="0.2">
      <c r="A79" s="2">
        <v>10082</v>
      </c>
      <c r="B79" s="2" t="s">
        <v>538</v>
      </c>
    </row>
    <row r="80" spans="1:2" x14ac:dyDescent="0.2">
      <c r="A80" s="2">
        <v>10082</v>
      </c>
      <c r="B80" s="2" t="s">
        <v>539</v>
      </c>
    </row>
    <row r="81" spans="1:2" x14ac:dyDescent="0.2">
      <c r="A81" s="2">
        <v>10083</v>
      </c>
      <c r="B81" s="2" t="s">
        <v>540</v>
      </c>
    </row>
    <row r="82" spans="1:2" x14ac:dyDescent="0.2">
      <c r="A82" s="2">
        <v>10084</v>
      </c>
      <c r="B82" s="2" t="s">
        <v>541</v>
      </c>
    </row>
    <row r="83" spans="1:2" x14ac:dyDescent="0.2">
      <c r="A83" s="2">
        <v>10085</v>
      </c>
      <c r="B83" s="2" t="s">
        <v>542</v>
      </c>
    </row>
    <row r="84" spans="1:2" x14ac:dyDescent="0.2">
      <c r="A84" s="2">
        <v>10086</v>
      </c>
      <c r="B84" s="2" t="s">
        <v>543</v>
      </c>
    </row>
    <row r="85" spans="1:2" x14ac:dyDescent="0.2">
      <c r="A85" s="2">
        <v>10087</v>
      </c>
      <c r="B85" s="2" t="s">
        <v>544</v>
      </c>
    </row>
    <row r="86" spans="1:2" x14ac:dyDescent="0.2">
      <c r="A86" s="2">
        <v>10088</v>
      </c>
      <c r="B86" s="2" t="s">
        <v>545</v>
      </c>
    </row>
    <row r="87" spans="1:2" x14ac:dyDescent="0.2">
      <c r="A87" s="2">
        <v>10089</v>
      </c>
      <c r="B87" s="2" t="s">
        <v>546</v>
      </c>
    </row>
    <row r="88" spans="1:2" x14ac:dyDescent="0.2">
      <c r="A88" s="2">
        <v>10090</v>
      </c>
      <c r="B88" s="2" t="s">
        <v>547</v>
      </c>
    </row>
    <row r="89" spans="1:2" x14ac:dyDescent="0.2">
      <c r="A89" s="2">
        <v>10091</v>
      </c>
      <c r="B89" s="2" t="s">
        <v>548</v>
      </c>
    </row>
    <row r="90" spans="1:2" x14ac:dyDescent="0.2">
      <c r="A90" s="2">
        <v>10092</v>
      </c>
      <c r="B90" s="2" t="s">
        <v>549</v>
      </c>
    </row>
    <row r="91" spans="1:2" x14ac:dyDescent="0.2">
      <c r="A91" s="2">
        <v>10093</v>
      </c>
      <c r="B91" s="2" t="s">
        <v>550</v>
      </c>
    </row>
    <row r="92" spans="1:2" x14ac:dyDescent="0.2">
      <c r="A92" s="2">
        <v>10094</v>
      </c>
      <c r="B92" s="2" t="s">
        <v>551</v>
      </c>
    </row>
    <row r="93" spans="1:2" x14ac:dyDescent="0.2">
      <c r="A93" s="2">
        <v>10095</v>
      </c>
      <c r="B93" s="2" t="s">
        <v>552</v>
      </c>
    </row>
    <row r="94" spans="1:2" x14ac:dyDescent="0.2">
      <c r="A94" s="2">
        <v>10096</v>
      </c>
      <c r="B94" s="2" t="s">
        <v>553</v>
      </c>
    </row>
    <row r="95" spans="1:2" x14ac:dyDescent="0.2">
      <c r="A95" s="2">
        <v>10097</v>
      </c>
      <c r="B95" s="2" t="s">
        <v>554</v>
      </c>
    </row>
    <row r="96" spans="1:2" x14ac:dyDescent="0.2">
      <c r="A96" s="2">
        <v>10098</v>
      </c>
      <c r="B96" s="2" t="s">
        <v>555</v>
      </c>
    </row>
    <row r="97" spans="1:2" x14ac:dyDescent="0.2">
      <c r="A97" s="2">
        <v>10099</v>
      </c>
      <c r="B97" s="2" t="s">
        <v>556</v>
      </c>
    </row>
    <row r="98" spans="1:2" x14ac:dyDescent="0.2">
      <c r="A98" s="2">
        <v>10100</v>
      </c>
      <c r="B98" s="2" t="s">
        <v>557</v>
      </c>
    </row>
    <row r="99" spans="1:2" x14ac:dyDescent="0.2">
      <c r="A99" s="2">
        <v>10101</v>
      </c>
      <c r="B99" s="2" t="s">
        <v>558</v>
      </c>
    </row>
    <row r="100" spans="1:2" x14ac:dyDescent="0.2">
      <c r="A100" s="2">
        <v>10102</v>
      </c>
      <c r="B100" s="2" t="s">
        <v>559</v>
      </c>
    </row>
    <row r="101" spans="1:2" x14ac:dyDescent="0.2">
      <c r="A101" s="2">
        <v>10103</v>
      </c>
      <c r="B101" s="2" t="s">
        <v>560</v>
      </c>
    </row>
    <row r="102" spans="1:2" x14ac:dyDescent="0.2">
      <c r="A102" s="2">
        <v>10104</v>
      </c>
      <c r="B102" s="2" t="s">
        <v>561</v>
      </c>
    </row>
    <row r="103" spans="1:2" x14ac:dyDescent="0.2">
      <c r="A103" s="2">
        <v>10105</v>
      </c>
      <c r="B103" s="2" t="s">
        <v>562</v>
      </c>
    </row>
    <row r="104" spans="1:2" x14ac:dyDescent="0.2">
      <c r="A104" s="2">
        <v>10106</v>
      </c>
      <c r="B104" s="2" t="s">
        <v>563</v>
      </c>
    </row>
    <row r="105" spans="1:2" x14ac:dyDescent="0.2">
      <c r="A105" s="2">
        <v>10107</v>
      </c>
      <c r="B105" s="2" t="s">
        <v>564</v>
      </c>
    </row>
    <row r="106" spans="1:2" x14ac:dyDescent="0.2">
      <c r="A106" s="2">
        <v>10108</v>
      </c>
      <c r="B106" s="2" t="s">
        <v>565</v>
      </c>
    </row>
    <row r="107" spans="1:2" x14ac:dyDescent="0.2">
      <c r="A107" s="2">
        <v>10109</v>
      </c>
      <c r="B107" s="2" t="s">
        <v>566</v>
      </c>
    </row>
    <row r="108" spans="1:2" x14ac:dyDescent="0.2">
      <c r="A108" s="2">
        <v>10110</v>
      </c>
      <c r="B108" s="2" t="s">
        <v>567</v>
      </c>
    </row>
    <row r="109" spans="1:2" x14ac:dyDescent="0.2">
      <c r="A109" s="2">
        <v>10111</v>
      </c>
      <c r="B109" s="2" t="s">
        <v>568</v>
      </c>
    </row>
    <row r="110" spans="1:2" x14ac:dyDescent="0.2">
      <c r="A110" s="2">
        <v>10112</v>
      </c>
      <c r="B110" s="2" t="s">
        <v>569</v>
      </c>
    </row>
    <row r="111" spans="1:2" x14ac:dyDescent="0.2">
      <c r="A111" s="2">
        <v>10114</v>
      </c>
      <c r="B111" s="2" t="s">
        <v>570</v>
      </c>
    </row>
    <row r="112" spans="1:2" x14ac:dyDescent="0.2">
      <c r="A112" s="2">
        <v>10115</v>
      </c>
      <c r="B112" s="2" t="s">
        <v>571</v>
      </c>
    </row>
    <row r="113" spans="1:2" x14ac:dyDescent="0.2">
      <c r="A113" s="2">
        <v>10116</v>
      </c>
      <c r="B113" s="2" t="s">
        <v>572</v>
      </c>
    </row>
    <row r="114" spans="1:2" x14ac:dyDescent="0.2">
      <c r="A114" s="2">
        <v>10117</v>
      </c>
      <c r="B114" s="2" t="s">
        <v>573</v>
      </c>
    </row>
    <row r="115" spans="1:2" x14ac:dyDescent="0.2">
      <c r="A115" s="2">
        <v>10118</v>
      </c>
      <c r="B115" s="2" t="s">
        <v>574</v>
      </c>
    </row>
    <row r="116" spans="1:2" x14ac:dyDescent="0.2">
      <c r="A116" s="2">
        <v>10119</v>
      </c>
      <c r="B116" s="2" t="s">
        <v>575</v>
      </c>
    </row>
    <row r="117" spans="1:2" x14ac:dyDescent="0.2">
      <c r="A117" s="2">
        <v>10120</v>
      </c>
      <c r="B117" s="2" t="s">
        <v>576</v>
      </c>
    </row>
    <row r="118" spans="1:2" x14ac:dyDescent="0.2">
      <c r="A118" s="2">
        <v>10121</v>
      </c>
      <c r="B118" s="2" t="s">
        <v>577</v>
      </c>
    </row>
    <row r="119" spans="1:2" x14ac:dyDescent="0.2">
      <c r="A119" s="2">
        <v>10122</v>
      </c>
      <c r="B119" s="2" t="s">
        <v>578</v>
      </c>
    </row>
    <row r="120" spans="1:2" x14ac:dyDescent="0.2">
      <c r="A120" s="2">
        <v>10123</v>
      </c>
      <c r="B120" s="2" t="s">
        <v>579</v>
      </c>
    </row>
    <row r="121" spans="1:2" x14ac:dyDescent="0.2">
      <c r="A121" s="2">
        <v>10124</v>
      </c>
      <c r="B121" s="2" t="s">
        <v>580</v>
      </c>
    </row>
    <row r="122" spans="1:2" x14ac:dyDescent="0.2">
      <c r="A122" s="2">
        <v>10125</v>
      </c>
      <c r="B122" s="2" t="s">
        <v>581</v>
      </c>
    </row>
    <row r="123" spans="1:2" x14ac:dyDescent="0.2">
      <c r="A123" s="2">
        <v>10126</v>
      </c>
      <c r="B123" s="2" t="s">
        <v>582</v>
      </c>
    </row>
    <row r="124" spans="1:2" x14ac:dyDescent="0.2">
      <c r="A124" s="2">
        <v>10127</v>
      </c>
      <c r="B124" s="2" t="s">
        <v>583</v>
      </c>
    </row>
    <row r="125" spans="1:2" x14ac:dyDescent="0.2">
      <c r="A125" s="2">
        <v>10128</v>
      </c>
      <c r="B125" s="2" t="s">
        <v>584</v>
      </c>
    </row>
    <row r="126" spans="1:2" x14ac:dyDescent="0.2">
      <c r="A126" s="2">
        <v>10129</v>
      </c>
      <c r="B126" s="2" t="s">
        <v>585</v>
      </c>
    </row>
    <row r="127" spans="1:2" x14ac:dyDescent="0.2">
      <c r="A127" s="2">
        <v>10130</v>
      </c>
      <c r="B127" s="2" t="s">
        <v>586</v>
      </c>
    </row>
    <row r="128" spans="1:2" x14ac:dyDescent="0.2">
      <c r="A128" s="2">
        <v>10131</v>
      </c>
      <c r="B128" s="2" t="s">
        <v>587</v>
      </c>
    </row>
    <row r="129" spans="1:2" x14ac:dyDescent="0.2">
      <c r="A129" s="2">
        <v>10132</v>
      </c>
      <c r="B129" s="2" t="s">
        <v>588</v>
      </c>
    </row>
    <row r="130" spans="1:2" x14ac:dyDescent="0.2">
      <c r="A130" s="2">
        <v>10133</v>
      </c>
      <c r="B130" s="2" t="s">
        <v>589</v>
      </c>
    </row>
    <row r="131" spans="1:2" x14ac:dyDescent="0.2">
      <c r="A131" s="2">
        <v>10134</v>
      </c>
      <c r="B131" s="2" t="s">
        <v>590</v>
      </c>
    </row>
    <row r="132" spans="1:2" x14ac:dyDescent="0.2">
      <c r="A132" s="2">
        <v>10135</v>
      </c>
      <c r="B132" s="2" t="s">
        <v>591</v>
      </c>
    </row>
    <row r="133" spans="1:2" x14ac:dyDescent="0.2">
      <c r="A133" s="2">
        <v>10136</v>
      </c>
      <c r="B133" s="2" t="s">
        <v>592</v>
      </c>
    </row>
    <row r="134" spans="1:2" x14ac:dyDescent="0.2">
      <c r="A134" s="2">
        <v>10137</v>
      </c>
      <c r="B134" s="2" t="s">
        <v>593</v>
      </c>
    </row>
    <row r="135" spans="1:2" x14ac:dyDescent="0.2">
      <c r="A135" s="2">
        <v>10138</v>
      </c>
      <c r="B135" s="2" t="s">
        <v>594</v>
      </c>
    </row>
    <row r="136" spans="1:2" x14ac:dyDescent="0.2">
      <c r="A136" s="2">
        <v>10139</v>
      </c>
      <c r="B136" s="2" t="s">
        <v>595</v>
      </c>
    </row>
    <row r="137" spans="1:2" x14ac:dyDescent="0.2">
      <c r="A137" s="2">
        <v>10140</v>
      </c>
      <c r="B137" s="2" t="s">
        <v>596</v>
      </c>
    </row>
    <row r="138" spans="1:2" x14ac:dyDescent="0.2">
      <c r="A138" s="2">
        <v>10141</v>
      </c>
      <c r="B138" s="2" t="s">
        <v>597</v>
      </c>
    </row>
    <row r="139" spans="1:2" x14ac:dyDescent="0.2">
      <c r="A139" s="2">
        <v>10142</v>
      </c>
      <c r="B139" s="2" t="s">
        <v>598</v>
      </c>
    </row>
    <row r="140" spans="1:2" x14ac:dyDescent="0.2">
      <c r="A140" s="2">
        <v>10143</v>
      </c>
      <c r="B140" s="2" t="s">
        <v>599</v>
      </c>
    </row>
    <row r="141" spans="1:2" x14ac:dyDescent="0.2">
      <c r="A141" s="2">
        <v>10144</v>
      </c>
      <c r="B141" s="2" t="s">
        <v>600</v>
      </c>
    </row>
    <row r="142" spans="1:2" x14ac:dyDescent="0.2">
      <c r="A142" s="2">
        <v>10145</v>
      </c>
      <c r="B142" s="2" t="s">
        <v>601</v>
      </c>
    </row>
    <row r="143" spans="1:2" x14ac:dyDescent="0.2">
      <c r="A143" s="2">
        <v>10146</v>
      </c>
      <c r="B143" s="2" t="s">
        <v>602</v>
      </c>
    </row>
    <row r="144" spans="1:2" x14ac:dyDescent="0.2">
      <c r="A144" s="2">
        <v>10147</v>
      </c>
      <c r="B144" s="2" t="s">
        <v>603</v>
      </c>
    </row>
    <row r="145" spans="1:2" x14ac:dyDescent="0.2">
      <c r="A145" s="2">
        <v>10148</v>
      </c>
      <c r="B145" s="2" t="s">
        <v>604</v>
      </c>
    </row>
    <row r="146" spans="1:2" x14ac:dyDescent="0.2">
      <c r="A146" s="2">
        <v>10149</v>
      </c>
      <c r="B146" s="2" t="s">
        <v>605</v>
      </c>
    </row>
    <row r="147" spans="1:2" x14ac:dyDescent="0.2">
      <c r="A147" s="2">
        <v>10150</v>
      </c>
      <c r="B147" s="2" t="s">
        <v>606</v>
      </c>
    </row>
  </sheetData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Customer</vt:lpstr>
      <vt:lpstr>Orders</vt:lpstr>
      <vt:lpstr>Phone_Numbers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Rukayat Balogun</dc:creator>
  <cp:lastModifiedBy>Rukayat Balogun</cp:lastModifiedBy>
  <dcterms:created xsi:type="dcterms:W3CDTF">2022-10-04T10:01:00Z</dcterms:created>
  <dcterms:modified xsi:type="dcterms:W3CDTF">2022-11-12T18:33:14Z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